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Override PartName="/xl/commentsmeta13" ContentType="application/binary"/>
  <Override PartName="/xl/commentsmeta14" ContentType="application/binary"/>
  <Override PartName="/xl/commentsmeta15" ContentType="application/binary"/>
  <Override PartName="/xl/commentsmeta16" ContentType="application/binary"/>
  <Override PartName="/xl/commentsmeta17" ContentType="application/binary"/>
  <Override PartName="/xl/commentsmeta18" ContentType="application/binary"/>
  <Override PartName="/xl/commentsmeta19" ContentType="application/binary"/>
  <Override PartName="/xl/commentsmeta20" ContentType="application/binary"/>
  <Override PartName="/xl/commentsmeta21" ContentType="application/binary"/>
  <Override PartName="/xl/commentsmeta22" ContentType="application/binary"/>
  <Override PartName="/xl/commentsmeta23" ContentType="application/binary"/>
  <Override PartName="/xl/commentsmeta24" ContentType="application/binary"/>
  <Override PartName="/xl/commentsmeta25" ContentType="application/binary"/>
  <Override PartName="/xl/commentsmeta26" ContentType="application/binary"/>
  <Override PartName="/xl/commentsmeta27" ContentType="application/binary"/>
  <Override PartName="/xl/commentsmeta28" ContentType="application/binary"/>
  <Override PartName="/xl/commentsmeta2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kjovanovic\Documents\"/>
    </mc:Choice>
  </mc:AlternateContent>
  <bookViews>
    <workbookView xWindow="6060" yWindow="1815" windowWidth="20700" windowHeight="12315" activeTab="9"/>
  </bookViews>
  <sheets>
    <sheet name="UPUTE" sheetId="1" r:id="rId1"/>
    <sheet name="PRIORITETNE I REFORMSKE MJERE" sheetId="2" state="hidden" r:id="rId2"/>
    <sheet name="INVESTICIJSKE MJERE" sheetId="3" state="hidden" r:id="rId3"/>
    <sheet name="OSTALE MJERE" sheetId="4" state="hidden" r:id="rId4"/>
    <sheet name="UPUTE ZA POPUNJAVANJE" sheetId="5" r:id="rId5"/>
    <sheet name="1. MFIN" sheetId="6" r:id="rId6"/>
    <sheet name="1.1. MFIN Porezna uprava" sheetId="7" r:id="rId7"/>
    <sheet name="1.2. MFIN Carinska uprava" sheetId="8" r:id="rId8"/>
    <sheet name="2. MPU" sheetId="9" r:id="rId9"/>
    <sheet name="4. MRMSOSP" sheetId="10" r:id="rId10"/>
    <sheet name="5. MMPI" sheetId="11" r:id="rId11"/>
    <sheet name="6. MZO" sheetId="12" r:id="rId12"/>
    <sheet name="7. MGOR" sheetId="13" r:id="rId13"/>
    <sheet name="8.1. MPUGDI imovina" sheetId="14" r:id="rId14"/>
    <sheet name="8.2. MPUGDI prostorno" sheetId="15" r:id="rId15"/>
    <sheet name="9. MPOLJ" sheetId="16" r:id="rId16"/>
    <sheet name="10. MHB  " sheetId="17" r:id="rId17"/>
    <sheet name="11. MTIS" sheetId="18" r:id="rId18"/>
    <sheet name="12. MIZ" sheetId="19" r:id="rId19"/>
    <sheet name="13. MKIM" sheetId="20" r:id="rId20"/>
    <sheet name="14. MORH" sheetId="21" r:id="rId21"/>
    <sheet name="15. MUP" sheetId="22" r:id="rId22"/>
    <sheet name="16. MVEP" sheetId="23" r:id="rId23"/>
    <sheet name="17. SDUDIM  " sheetId="24" r:id="rId24"/>
    <sheet name="18. SDUOISZ" sheetId="25" r:id="rId25"/>
    <sheet name="19. SDUSJN" sheetId="26" r:id="rId26"/>
    <sheet name=" 20. SDUHIH" sheetId="27" r:id="rId27"/>
    <sheet name="21. SDURDD" sheetId="28" r:id="rId28"/>
    <sheet name="22. DGU" sheetId="29" r:id="rId29"/>
    <sheet name="23. DZS  " sheetId="30" r:id="rId30"/>
    <sheet name="24. DHMZ" sheetId="31" r:id="rId31"/>
    <sheet name="25. DZM" sheetId="32" r:id="rId32"/>
    <sheet name="26. DIRH" sheetId="33" r:id="rId33"/>
    <sheet name="27. DZIV" sheetId="34" r:id="rId34"/>
    <sheet name="28. HVZ" sheetId="35" r:id="rId35"/>
  </sheets>
  <externalReferences>
    <externalReference r:id="rId36"/>
    <externalReference r:id="rId37"/>
    <externalReference r:id="rId38"/>
    <externalReference r:id="rId39"/>
  </externalReferences>
  <definedNames>
    <definedName name="_Toc39225379" localSheetId="0">UPUTE!$A$1</definedName>
    <definedName name="_Toc39225380" localSheetId="0">UPUTE!$A$10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42" roundtripDataSignature="AMtx7mh44GXvn6iyGzZbiqd/CjNN8CNTCg=="/>
    </ext>
  </extLst>
</workbook>
</file>

<file path=xl/calcChain.xml><?xml version="1.0" encoding="utf-8"?>
<calcChain xmlns="http://schemas.openxmlformats.org/spreadsheetml/2006/main">
  <c r="Z64" i="10" l="1"/>
  <c r="Y62" i="10" l="1"/>
  <c r="X62" i="10"/>
  <c r="AA62" i="10"/>
  <c r="AB62" i="10"/>
  <c r="X63" i="10"/>
  <c r="X64" i="10"/>
  <c r="AA64" i="10"/>
  <c r="AB64" i="10"/>
  <c r="H19" i="28"/>
  <c r="V38" i="25"/>
  <c r="U38" i="25"/>
  <c r="T38" i="25"/>
  <c r="S38" i="25"/>
  <c r="V36" i="25"/>
  <c r="U36" i="25"/>
  <c r="T36" i="25"/>
  <c r="S36" i="25"/>
  <c r="V35" i="25"/>
  <c r="U35" i="25"/>
  <c r="T35" i="25"/>
  <c r="S35" i="25"/>
  <c r="D19" i="24"/>
  <c r="C19" i="24"/>
  <c r="B19" i="24"/>
  <c r="D16" i="24"/>
  <c r="C16" i="24"/>
  <c r="B16" i="24"/>
  <c r="W67" i="18"/>
  <c r="V67" i="18"/>
  <c r="U67" i="18"/>
  <c r="T67" i="18"/>
  <c r="H67" i="18"/>
  <c r="W27" i="18"/>
  <c r="V27" i="18"/>
  <c r="U27" i="18"/>
  <c r="T27" i="18"/>
  <c r="H22" i="18"/>
  <c r="T16" i="18"/>
  <c r="S16" i="18"/>
  <c r="W15" i="18"/>
  <c r="V15" i="18"/>
  <c r="U15" i="18"/>
  <c r="T15" i="18"/>
  <c r="S15" i="18"/>
  <c r="H14" i="18"/>
  <c r="O78" i="16"/>
  <c r="I72" i="16"/>
  <c r="I69" i="16"/>
  <c r="I60" i="16"/>
  <c r="I52" i="16"/>
  <c r="I46" i="16"/>
  <c r="I43" i="16"/>
  <c r="I40" i="16"/>
  <c r="I37" i="16"/>
  <c r="I34" i="16"/>
  <c r="I31" i="16"/>
  <c r="I28" i="16"/>
  <c r="I25" i="16"/>
  <c r="I22" i="16"/>
  <c r="I19" i="16"/>
  <c r="I16" i="16"/>
  <c r="I13" i="16"/>
  <c r="H81" i="15"/>
  <c r="H17" i="15"/>
  <c r="J136" i="13"/>
  <c r="J133" i="13"/>
  <c r="J131" i="13"/>
  <c r="J130" i="13"/>
  <c r="T24" i="13"/>
  <c r="F16" i="13"/>
  <c r="F15" i="13"/>
  <c r="H61" i="12"/>
  <c r="V144" i="11"/>
  <c r="U144" i="11"/>
  <c r="T144" i="11"/>
  <c r="S144" i="11"/>
  <c r="R144" i="11"/>
  <c r="W144" i="11" s="1"/>
  <c r="D144" i="11"/>
  <c r="O143" i="11"/>
  <c r="D143" i="11"/>
  <c r="C143" i="11" s="1"/>
  <c r="E132" i="11"/>
  <c r="U126" i="11"/>
  <c r="E123" i="11"/>
  <c r="E126" i="11" s="1"/>
  <c r="E121" i="11"/>
  <c r="V110" i="11"/>
  <c r="W110" i="11" s="1"/>
  <c r="U110" i="11"/>
  <c r="V107" i="11"/>
  <c r="W107" i="11" s="1"/>
  <c r="E107" i="11"/>
  <c r="V106" i="11"/>
  <c r="W106" i="11" s="1"/>
  <c r="U106" i="11"/>
  <c r="U104" i="11"/>
  <c r="V104" i="11" s="1"/>
  <c r="W104" i="11" s="1"/>
  <c r="E104" i="11"/>
  <c r="U103" i="11"/>
  <c r="V103" i="11" s="1"/>
  <c r="W103" i="11" s="1"/>
  <c r="V102" i="11"/>
  <c r="W102" i="11" s="1"/>
  <c r="W101" i="11"/>
  <c r="V101" i="11"/>
  <c r="U101" i="11"/>
  <c r="E101" i="11"/>
  <c r="I58" i="11"/>
  <c r="I57" i="11"/>
  <c r="H55" i="11"/>
  <c r="L46" i="11"/>
  <c r="E39" i="11"/>
  <c r="E36" i="11"/>
  <c r="E33" i="11"/>
  <c r="E30" i="11"/>
  <c r="E27" i="11"/>
  <c r="H47" i="9"/>
  <c r="H40" i="9"/>
  <c r="S29" i="9"/>
  <c r="H26" i="9"/>
  <c r="H19" i="9"/>
  <c r="L38" i="6"/>
  <c r="L35" i="6"/>
  <c r="W30" i="6"/>
  <c r="V30" i="6"/>
  <c r="U30" i="6"/>
  <c r="T30" i="6"/>
  <c r="W29" i="6"/>
  <c r="V29" i="6"/>
  <c r="U29" i="6"/>
  <c r="T29" i="6"/>
  <c r="C144" i="11" l="1"/>
</calcChain>
</file>

<file path=xl/comments1.xml><?xml version="1.0" encoding="utf-8"?>
<comments xmlns="http://schemas.openxmlformats.org/spreadsheetml/2006/main">
  <authors>
    <author/>
  </authors>
  <commentList>
    <comment ref="X9" authorId="0" shapeId="0">
      <text>
        <r>
          <rPr>
            <sz val="10"/>
            <color rgb="FF000000"/>
            <rFont val="Arial"/>
          </rPr>
          <t>======
ID#AAAANTmq6Jo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ID#AAAANTmq6Nc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ID#AAAANTmq6MM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ID#AAAANTmq6Ow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ID#AAAANTmq6QU
MRRFEU-KT    (2021-07-16 10:16:30)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aP6mNmXHS9qiVijeEVQKTvZap6Q=="/>
    </ext>
  </extLst>
</comments>
</file>

<file path=xl/comments10.xml><?xml version="1.0" encoding="utf-8"?>
<comments xmlns="http://schemas.openxmlformats.org/spreadsheetml/2006/main">
  <authors>
    <author/>
  </authors>
  <commentList>
    <comment ref="Z4" authorId="0" shapeId="0">
      <text>
        <r>
          <rPr>
            <sz val="10"/>
            <color rgb="FF000000"/>
            <rFont val="Arial"/>
          </rPr>
          <t>======
ID#AAAANTmq6Nk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AA4" authorId="0" shapeId="0">
      <text>
        <r>
          <rPr>
            <sz val="10"/>
            <color rgb="FF000000"/>
            <rFont val="Arial"/>
          </rPr>
          <t>======
ID#AAAANTmq6Q0
MRRFEU-KT    (2021-07-16 10:16:30)
Unesite iznos proračunskih sredstava iskorištenih za provedbu pojedine mjere tijekom izvještajnog razdoblja (ukoliko to nije moguće, unijeti n/p)</t>
        </r>
      </text>
    </comment>
    <comment ref="AB4" authorId="0" shapeId="0">
      <text>
        <r>
          <rPr>
            <sz val="10"/>
            <color rgb="FF000000"/>
            <rFont val="Arial"/>
          </rPr>
          <t>======
ID#AAAANTmq6O0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C4" authorId="0" shapeId="0">
      <text>
        <r>
          <rPr>
            <sz val="10"/>
            <color rgb="FF000000"/>
            <rFont val="Arial"/>
          </rPr>
          <t>======
ID#AAAANTmq6RE
MRRFEU-KT    (2021-07-16 10:16:30)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D4" authorId="0" shapeId="0">
      <text>
        <r>
          <rPr>
            <sz val="10"/>
            <color rgb="FF000000"/>
            <rFont val="Arial"/>
          </rPr>
          <t>======
ID#AAAANTmq6Pc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p/MVDZ8TGMLlb9twIqP/YBX8hZQ=="/>
    </ext>
  </extLst>
</comments>
</file>

<file path=xl/comments11.xml><?xml version="1.0" encoding="utf-8"?>
<comments xmlns="http://schemas.openxmlformats.org/spreadsheetml/2006/main">
  <authors>
    <author/>
  </authors>
  <commentList>
    <comment ref="Y9" authorId="0" shapeId="0">
      <text>
        <r>
          <rPr>
            <sz val="10"/>
            <color rgb="FF000000"/>
            <rFont val="Arial"/>
          </rPr>
          <t>======
ID#AAAANTmq6Ms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Z9" authorId="0" shapeId="0">
      <text>
        <r>
          <rPr>
            <sz val="10"/>
            <color rgb="FF000000"/>
            <rFont val="Arial"/>
          </rPr>
          <t>======
ID#AAAANTmq6Qs
MRRFEU-KT    (2021-07-16 10:16:30)
Unesite iznos proračunskih sredstava iskorištenih za provedbu pojedine mjere tijekom izvještajnog razdoblja (ukoliko to nije moguće, unijeti n/p)</t>
        </r>
      </text>
    </comment>
    <comment ref="AA9" authorId="0" shapeId="0">
      <text>
        <r>
          <rPr>
            <sz val="10"/>
            <color rgb="FF000000"/>
            <rFont val="Arial"/>
          </rPr>
          <t>======
ID#AAAANTmq6OE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B9" authorId="0" shapeId="0">
      <text>
        <r>
          <rPr>
            <sz val="10"/>
            <color rgb="FF000000"/>
            <rFont val="Arial"/>
          </rPr>
          <t>======
ID#AAAANTmq6N4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C9" authorId="0" shapeId="0">
      <text>
        <r>
          <rPr>
            <sz val="10"/>
            <color rgb="FF000000"/>
            <rFont val="Arial"/>
          </rPr>
          <t>======
ID#AAAANTmq6Hw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jdplkwEhRVfmu8WY51VUGXcDjwmA=="/>
    </ext>
  </extLst>
</comments>
</file>

<file path=xl/comments12.xml><?xml version="1.0" encoding="utf-8"?>
<comments xmlns="http://schemas.openxmlformats.org/spreadsheetml/2006/main">
  <authors>
    <author/>
  </authors>
  <commentList>
    <comment ref="Y9" authorId="0" shapeId="0">
      <text>
        <r>
          <rPr>
            <sz val="10"/>
            <color rgb="FF000000"/>
            <rFont val="Arial"/>
          </rPr>
          <t>======
ID#AAAANTmq6Rg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Z9" authorId="0" shapeId="0">
      <text>
        <r>
          <rPr>
            <sz val="10"/>
            <color rgb="FF000000"/>
            <rFont val="Arial"/>
          </rPr>
          <t>======
ID#AAAANTmq6J8
MRRFEU-KT    (2021-07-16 10:16:29)
Unesite iznos proračunskih sredstava iskorištenih za provedbu pojedine mjere tijekom izvještajnog razdoblja (ukoliko to nije moguće, unijeti n/p)</t>
        </r>
      </text>
    </comment>
    <comment ref="AA9" authorId="0" shapeId="0">
      <text>
        <r>
          <rPr>
            <sz val="10"/>
            <color rgb="FF000000"/>
            <rFont val="Arial"/>
          </rPr>
          <t>======
ID#AAAANTmq6LA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B9" authorId="0" shapeId="0">
      <text>
        <r>
          <rPr>
            <sz val="10"/>
            <color rgb="FF000000"/>
            <rFont val="Arial"/>
          </rPr>
          <t>======
ID#AAAANTmq6Js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C9" authorId="0" shapeId="0">
      <text>
        <r>
          <rPr>
            <sz val="10"/>
            <color rgb="FF000000"/>
            <rFont val="Arial"/>
          </rPr>
          <t>======
ID#AAAANTmq6I8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ZG0EkhyUvMQ4FkFgjg2RwPfrHyA=="/>
    </ext>
  </extLst>
</comments>
</file>

<file path=xl/comments13.xml><?xml version="1.0" encoding="utf-8"?>
<comments xmlns="http://schemas.openxmlformats.org/spreadsheetml/2006/main">
  <authors>
    <author/>
  </authors>
  <commentList>
    <comment ref="X13" authorId="0" shapeId="0">
      <text>
        <r>
          <rPr>
            <sz val="10"/>
            <color rgb="FF000000"/>
            <rFont val="Arial"/>
          </rPr>
          <t>======
ID#AAAANTmq6Pg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13" authorId="0" shapeId="0">
      <text>
        <r>
          <rPr>
            <sz val="10"/>
            <color rgb="FF000000"/>
            <rFont val="Arial"/>
          </rPr>
          <t>======
ID#AAAANTmq6IM
MRRFEU-KT    (2021-07-16 10:16:29)
Unesite iznos proračunskih sredstava iskorištenih za provedbu pojedine mjere tijekom izvještajnog razdoblja (ukoliko to nije moguće, unijeti n/p)</t>
        </r>
      </text>
    </comment>
    <comment ref="Z13" authorId="0" shapeId="0">
      <text>
        <r>
          <rPr>
            <sz val="10"/>
            <color rgb="FF000000"/>
            <rFont val="Arial"/>
          </rPr>
          <t>======
ID#AAAANTmq6N0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13" authorId="0" shapeId="0">
      <text>
        <r>
          <rPr>
            <sz val="10"/>
            <color rgb="FF000000"/>
            <rFont val="Arial"/>
          </rPr>
          <t>======
ID#AAAANTmq6QE
MRRFEU-KT    (2021-07-16 10:16:30)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13" authorId="0" shapeId="0">
      <text>
        <r>
          <rPr>
            <sz val="10"/>
            <color rgb="FF000000"/>
            <rFont val="Arial"/>
          </rPr>
          <t>======
ID#AAAANTmq6HA
MRRFEU-KT    (2021-07-16 10:16:28)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hCmU/8nUX0rfqW1Rgc2f+ekvA9lw=="/>
    </ext>
  </extLst>
</comments>
</file>

<file path=xl/comments14.xml><?xml version="1.0" encoding="utf-8"?>
<comments xmlns="http://schemas.openxmlformats.org/spreadsheetml/2006/main">
  <authors>
    <author/>
  </authors>
  <commentList>
    <comment ref="X9" authorId="0" shapeId="0">
      <text>
        <r>
          <rPr>
            <sz val="10"/>
            <color rgb="FF000000"/>
            <rFont val="Arial"/>
          </rPr>
          <t>======
ID#AAAANTmq6Lg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ID#AAAANTmq6HU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ID#AAAANTmq6K4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ID#AAAANTmq6H8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ID#AAAANTmq6Po
MRRFEU-KT    (2021-07-16 10:16:30)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huXWhJszVF1bgZ+YVjpxgVYJaHkQ=="/>
    </ext>
  </extLst>
</comments>
</file>

<file path=xl/comments15.xml><?xml version="1.0" encoding="utf-8"?>
<comments xmlns="http://schemas.openxmlformats.org/spreadsheetml/2006/main">
  <authors>
    <author/>
  </authors>
  <commentList>
    <comment ref="X9" authorId="0" shapeId="0">
      <text>
        <r>
          <rPr>
            <sz val="10"/>
            <color rgb="FF000000"/>
            <rFont val="Arial"/>
          </rPr>
          <t>======
ID#AAAANTmq6NM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ID#AAAANTmq6RI
MRRFEU-KT    (2021-07-16 10:16:30)
Unesite iznos proračunskih sredstava iskorištenih za provedbu pojedine mjere tijekom izvještajnog razdoblja (ukoliko to nije moguće, unijeti n/p)</t>
        </r>
      </text>
    </comment>
    <comment ref="Z9" authorId="0" shapeId="0">
      <text>
        <r>
          <rPr>
            <sz val="10"/>
            <color rgb="FF000000"/>
            <rFont val="Arial"/>
          </rPr>
          <t>======
ID#AAAANTmq6IQ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ID#AAAANTmq6GY
MRRFEU-KT    (2021-07-16 10:16:28)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ID#AAAANTmq6NI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jcabOxIYiA68a9kze8pS1PwRUIEQ=="/>
    </ext>
  </extLst>
</comments>
</file>

<file path=xl/comments16.xml><?xml version="1.0" encoding="utf-8"?>
<comments xmlns="http://schemas.openxmlformats.org/spreadsheetml/2006/main">
  <authors>
    <author/>
  </authors>
  <commentList>
    <comment ref="X9" authorId="0" shapeId="0">
      <text>
        <r>
          <rPr>
            <sz val="10"/>
            <color rgb="FF000000"/>
            <rFont val="Arial"/>
          </rPr>
          <t>======
ID#AAAANTmq6PY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ID#AAAANTmq6MI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ID#AAAANTmq6LI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ID#AAAANTmq6Ok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ID#AAAANTmq6O8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h8C7mW7wOH9au1EPiukgtXClQn4Q=="/>
    </ext>
  </extLst>
</comments>
</file>

<file path=xl/comments17.xml><?xml version="1.0" encoding="utf-8"?>
<comments xmlns="http://schemas.openxmlformats.org/spreadsheetml/2006/main">
  <authors>
    <author/>
  </authors>
  <commentList>
    <comment ref="X5" authorId="0" shapeId="0">
      <text>
        <r>
          <rPr>
            <sz val="10"/>
            <color rgb="FF000000"/>
            <rFont val="Arial"/>
          </rPr>
          <t>======
ID#AAAANTmq6PI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5" authorId="0" shapeId="0">
      <text>
        <r>
          <rPr>
            <sz val="10"/>
            <color rgb="FF000000"/>
            <rFont val="Arial"/>
          </rPr>
          <t>======
ID#AAAANTmq6NY
MRRFEU-KT    (2021-07-16 10:16:29)
Unesite iznos proračunskih sredstava iskorištenih za provedbu pojedine mjere tijekom izvještajnog razdoblja (ukoliko to nije moguće, unijeti n/p)</t>
        </r>
      </text>
    </comment>
    <comment ref="Z5" authorId="0" shapeId="0">
      <text>
        <r>
          <rPr>
            <sz val="10"/>
            <color rgb="FF000000"/>
            <rFont val="Arial"/>
          </rPr>
          <t>======
ID#AAAANTmq6Ho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5" authorId="0" shapeId="0">
      <text>
        <r>
          <rPr>
            <sz val="10"/>
            <color rgb="FF000000"/>
            <rFont val="Arial"/>
          </rPr>
          <t>======
ID#AAAANTmq6Mg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5" authorId="0" shapeId="0">
      <text>
        <r>
          <rPr>
            <sz val="10"/>
            <color rgb="FF000000"/>
            <rFont val="Arial"/>
          </rPr>
          <t>======
ID#AAAANTmq6L4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 ref="X28" authorId="0" shapeId="0">
      <text>
        <r>
          <rPr>
            <sz val="10"/>
            <color rgb="FF000000"/>
            <rFont val="Arial"/>
          </rPr>
          <t>======
ID#AAAANTmq6H4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28" authorId="0" shapeId="0">
      <text>
        <r>
          <rPr>
            <sz val="10"/>
            <color rgb="FF000000"/>
            <rFont val="Arial"/>
          </rPr>
          <t>======
ID#AAAANTmq6RY
MRRFEU-KT    (2021-07-16 10:16:30)
Unesite iznos proračunskih sredstava iskorištenih za provedbu pojedine mjere tijekom izvještajnog razdoblja (ukoliko to nije moguće, unijeti n/p)</t>
        </r>
      </text>
    </comment>
    <comment ref="Z28" authorId="0" shapeId="0">
      <text>
        <r>
          <rPr>
            <sz val="10"/>
            <color rgb="FF000000"/>
            <rFont val="Arial"/>
          </rPr>
          <t>======
ID#AAAANTmq6LE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28" authorId="0" shapeId="0">
      <text>
        <r>
          <rPr>
            <sz val="10"/>
            <color rgb="FF000000"/>
            <rFont val="Arial"/>
          </rPr>
          <t>======
ID#AAAANTmq6Ik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28" authorId="0" shapeId="0">
      <text>
        <r>
          <rPr>
            <sz val="10"/>
            <color rgb="FF000000"/>
            <rFont val="Arial"/>
          </rPr>
          <t>======
ID#AAAANTmq6Gg
MRRFEU-KT    (2021-07-16 10:16:28)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 ref="X111" authorId="0" shapeId="0">
      <text>
        <r>
          <rPr>
            <sz val="10"/>
            <color rgb="FF000000"/>
            <rFont val="Arial"/>
          </rPr>
          <t>======
ID#AAAANTmq6P0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111" authorId="0" shapeId="0">
      <text>
        <r>
          <rPr>
            <sz val="10"/>
            <color rgb="FF000000"/>
            <rFont val="Arial"/>
          </rPr>
          <t>======
ID#AAAANTmq6Kk
MRRFEU-KT    (2021-07-16 10:16:29)
Unesite iznos proračunskih sredstava iskorištenih za provedbu pojedine mjere tijekom izvještajnog razdoblja (ukoliko to nije moguće, unijeti n/p)</t>
        </r>
      </text>
    </comment>
    <comment ref="Z111" authorId="0" shapeId="0">
      <text>
        <r>
          <rPr>
            <sz val="10"/>
            <color rgb="FF000000"/>
            <rFont val="Arial"/>
          </rPr>
          <t>======
ID#AAAANTmq6H0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111" authorId="0" shapeId="0">
      <text>
        <r>
          <rPr>
            <sz val="10"/>
            <color rgb="FF000000"/>
            <rFont val="Arial"/>
          </rPr>
          <t>======
ID#AAAANTmq6JA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111" authorId="0" shapeId="0">
      <text>
        <r>
          <rPr>
            <sz val="10"/>
            <color rgb="FF000000"/>
            <rFont val="Arial"/>
          </rPr>
          <t>======
ID#AAAANTmq6JE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 ref="X140" authorId="0" shapeId="0">
      <text>
        <r>
          <rPr>
            <sz val="10"/>
            <color rgb="FF000000"/>
            <rFont val="Arial"/>
          </rPr>
          <t>======
ID#AAAANTmq6Og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140" authorId="0" shapeId="0">
      <text>
        <r>
          <rPr>
            <sz val="10"/>
            <color rgb="FF000000"/>
            <rFont val="Arial"/>
          </rPr>
          <t>======
ID#AAAANTmq6Gw
MRRFEU-KT    (2021-07-16 10:16:28)
Unesite iznos proračunskih sredstava iskorištenih za provedbu pojedine mjere tijekom izvještajnog razdoblja (ukoliko to nije moguće, unijeti n/p)</t>
        </r>
      </text>
    </comment>
    <comment ref="Z140" authorId="0" shapeId="0">
      <text>
        <r>
          <rPr>
            <sz val="10"/>
            <color rgb="FF000000"/>
            <rFont val="Arial"/>
          </rPr>
          <t>======
ID#AAAANTmq6RM
MRRFEU    (2021-07-16 10:16:30)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140" authorId="0" shapeId="0">
      <text>
        <r>
          <rPr>
            <sz val="10"/>
            <color rgb="FF000000"/>
            <rFont val="Arial"/>
          </rPr>
          <t>======
ID#AAAANTmq6K8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140" authorId="0" shapeId="0">
      <text>
        <r>
          <rPr>
            <sz val="10"/>
            <color rgb="FF000000"/>
            <rFont val="Arial"/>
          </rPr>
          <t>======
ID#AAAANTmq6RA
MRRFEU-KT    (2021-07-16 10:16:30)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 ref="X156" authorId="0" shapeId="0">
      <text>
        <r>
          <rPr>
            <sz val="10"/>
            <color rgb="FF000000"/>
            <rFont val="Arial"/>
          </rPr>
          <t>======
ID#AAAANTmq6QY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156" authorId="0" shapeId="0">
      <text>
        <r>
          <rPr>
            <sz val="10"/>
            <color rgb="FF000000"/>
            <rFont val="Arial"/>
          </rPr>
          <t>======
ID#AAAANTmq6Ks
MRRFEU-KT    (2021-07-16 10:16:29)
Unesite iznos proračunskih sredstava iskorištenih za provedbu pojedine mjere tijekom izvještajnog razdoblja (ukoliko to nije moguće, unijeti n/p)</t>
        </r>
      </text>
    </comment>
    <comment ref="Z156" authorId="0" shapeId="0">
      <text>
        <r>
          <rPr>
            <sz val="10"/>
            <color rgb="FF000000"/>
            <rFont val="Arial"/>
          </rPr>
          <t>======
ID#AAAANTmq6LQ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156" authorId="0" shapeId="0">
      <text>
        <r>
          <rPr>
            <sz val="10"/>
            <color rgb="FF000000"/>
            <rFont val="Arial"/>
          </rPr>
          <t>======
ID#AAAANTmq6KA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156" authorId="0" shapeId="0">
      <text>
        <r>
          <rPr>
            <sz val="10"/>
            <color rgb="FF000000"/>
            <rFont val="Arial"/>
          </rPr>
          <t>======
ID#AAAANTmq6KQ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 ref="X175" authorId="0" shapeId="0">
      <text>
        <r>
          <rPr>
            <sz val="10"/>
            <color rgb="FF000000"/>
            <rFont val="Arial"/>
          </rPr>
          <t>======
ID#AAAANTmq6RQ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175" authorId="0" shapeId="0">
      <text>
        <r>
          <rPr>
            <sz val="10"/>
            <color rgb="FF000000"/>
            <rFont val="Arial"/>
          </rPr>
          <t>======
ID#AAAANTmq6PA
MRRFEU-KT    (2021-07-16 10:16:29)
Unesite iznos proračunskih sredstava iskorištenih za provedbu pojedine mjere tijekom izvještajnog razdoblja (ukoliko to nije moguće, unijeti n/p)</t>
        </r>
      </text>
    </comment>
    <comment ref="Z175" authorId="0" shapeId="0">
      <text>
        <r>
          <rPr>
            <sz val="10"/>
            <color rgb="FF000000"/>
            <rFont val="Arial"/>
          </rPr>
          <t>======
ID#AAAANTmq6Mw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175" authorId="0" shapeId="0">
      <text>
        <r>
          <rPr>
            <sz val="10"/>
            <color rgb="FF000000"/>
            <rFont val="Arial"/>
          </rPr>
          <t>======
ID#AAAANTmq6Pk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175" authorId="0" shapeId="0">
      <text>
        <r>
          <rPr>
            <sz val="10"/>
            <color rgb="FF000000"/>
            <rFont val="Arial"/>
          </rPr>
          <t>======
ID#AAAANTmq6L0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NVYhOW9Z2AkLqmHQ4cyVSpyzHKw=="/>
    </ext>
  </extLst>
</comments>
</file>

<file path=xl/comments18.xml><?xml version="1.0" encoding="utf-8"?>
<comments xmlns="http://schemas.openxmlformats.org/spreadsheetml/2006/main">
  <authors>
    <author/>
  </authors>
  <commentList>
    <comment ref="X9" authorId="0" shapeId="0">
      <text>
        <r>
          <rPr>
            <sz val="10"/>
            <color rgb="FF000000"/>
            <rFont val="Arial"/>
          </rPr>
          <t>======
ID#AAAANTmq6P8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ID#AAAANTmq6Lo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ID#AAAANTmq6ME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ID#AAAANTmq6Q8
MRRFEU-KT    (2021-07-16 10:16:30)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ID#AAAANTmq6Jw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e+pfz5oY/IKPS4bZd+aKA1txgLQ=="/>
    </ext>
  </extLst>
</comments>
</file>

<file path=xl/comments19.xml><?xml version="1.0" encoding="utf-8"?>
<comments xmlns="http://schemas.openxmlformats.org/spreadsheetml/2006/main">
  <authors>
    <author/>
  </authors>
  <commentList>
    <comment ref="X9" authorId="0" shapeId="0">
      <text>
        <r>
          <rPr>
            <sz val="10"/>
            <color rgb="FF000000"/>
            <rFont val="Arial"/>
          </rPr>
          <t>======
ID#AAAANTmq6Mk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ID#AAAANTmq6Kw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ID#AAAANTmq6QM
MRRFEU    (2021-07-16 10:16:30)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ID#AAAANTmq6K0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ID#AAAANTmq6M8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hUW2aIIMPTd3A7YIPoicCpbMhzAQ=="/>
    </ext>
  </extLst>
</comments>
</file>

<file path=xl/comments2.xml><?xml version="1.0" encoding="utf-8"?>
<comments xmlns="http://schemas.openxmlformats.org/spreadsheetml/2006/main">
  <authors>
    <author/>
  </authors>
  <commentList>
    <comment ref="X9" authorId="0" shapeId="0">
      <text>
        <r>
          <rPr>
            <sz val="10"/>
            <color rgb="FF000000"/>
            <rFont val="Arial"/>
          </rPr>
          <t>======
ID#AAAANTmq6Ng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ID#AAAANTmq6JU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ID#AAAANTmq6O4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ID#AAAANTmq6Gk
MRRFEU-KT    (2021-07-16 10:16:28)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ID#AAAANTmq6Ko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b8EkGb3HlILxysSGRtEwH3uE41g=="/>
    </ext>
  </extLst>
</comments>
</file>

<file path=xl/comments20.xml><?xml version="1.0" encoding="utf-8"?>
<comments xmlns="http://schemas.openxmlformats.org/spreadsheetml/2006/main">
  <authors>
    <author/>
  </authors>
  <commentList>
    <comment ref="X5" authorId="0" shapeId="0">
      <text>
        <r>
          <rPr>
            <sz val="10"/>
            <color rgb="FF000000"/>
            <rFont val="Arial"/>
          </rPr>
          <t>======
ID#AAAANTmq6Ic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5" authorId="0" shapeId="0">
      <text>
        <r>
          <rPr>
            <sz val="10"/>
            <color rgb="FF000000"/>
            <rFont val="Arial"/>
          </rPr>
          <t>======
ID#AAAANTmq6PM
MRRFEU-KT    (2021-07-16 10:16:29)
Unesite iznos proračunskih sredstava iskorištenih za provedbu pojedine mjere tijekom izvještajnog razdoblja (ukoliko to nije moguće, unijeti n/p)</t>
        </r>
      </text>
    </comment>
    <comment ref="Z5" authorId="0" shapeId="0">
      <text>
        <r>
          <rPr>
            <sz val="10"/>
            <color rgb="FF000000"/>
            <rFont val="Arial"/>
          </rPr>
          <t>======
ID#AAAANTmq6Oc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5" authorId="0" shapeId="0">
      <text>
        <r>
          <rPr>
            <sz val="10"/>
            <color rgb="FF000000"/>
            <rFont val="Arial"/>
          </rPr>
          <t>======
ID#AAAANTmq6II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5" authorId="0" shapeId="0">
      <text>
        <r>
          <rPr>
            <sz val="10"/>
            <color rgb="FF000000"/>
            <rFont val="Arial"/>
          </rPr>
          <t>======
ID#AAAANTmq6IU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fG6N6ddcYFmJ/X4zD23SW1yNRRA=="/>
    </ext>
  </extLst>
</comments>
</file>

<file path=xl/comments21.xml><?xml version="1.0" encoding="utf-8"?>
<comments xmlns="http://schemas.openxmlformats.org/spreadsheetml/2006/main">
  <authors>
    <author/>
  </authors>
  <commentList>
    <comment ref="X9" authorId="0" shapeId="0">
      <text>
        <r>
          <rPr>
            <sz val="10"/>
            <color rgb="FF000000"/>
            <rFont val="Arial"/>
          </rPr>
          <t>======
ID#AAAANTmq6HE
MRRFEU-KT    (2021-07-16 10:16:28)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ID#AAAANTmq6LM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ID#AAAANTmq6JI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ID#AAAANTmq6Io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ID#AAAANTmq6Lc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gBJW4U7xBaEgMXs7D6zrnY+fi9xA=="/>
    </ext>
  </extLst>
</comments>
</file>

<file path=xl/comments22.xml><?xml version="1.0" encoding="utf-8"?>
<comments xmlns="http://schemas.openxmlformats.org/spreadsheetml/2006/main">
  <authors>
    <author/>
  </authors>
  <commentList>
    <comment ref="X5" authorId="0" shapeId="0">
      <text>
        <r>
          <rPr>
            <sz val="10"/>
            <color rgb="FF000000"/>
            <rFont val="Arial"/>
          </rPr>
          <t>======
ID#AAAANTmq6I4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5" authorId="0" shapeId="0">
      <text>
        <r>
          <rPr>
            <sz val="10"/>
            <color rgb="FF000000"/>
            <rFont val="Arial"/>
          </rPr>
          <t>======
ID#AAAANTmq6Qw
MRRFEU-KT    (2021-07-16 10:16:30)
Unesite iznos proračunskih sredstava iskorištenih za provedbu pojedine mjere tijekom izvještajnog razdoblja (ukoliko to nije moguće, unijeti n/p)</t>
        </r>
      </text>
    </comment>
    <comment ref="Z5" authorId="0" shapeId="0">
      <text>
        <r>
          <rPr>
            <sz val="10"/>
            <color rgb="FF000000"/>
            <rFont val="Arial"/>
          </rPr>
          <t>======
ID#AAAANTmq6M0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5" authorId="0" shapeId="0">
      <text>
        <r>
          <rPr>
            <sz val="10"/>
            <color rgb="FF000000"/>
            <rFont val="Arial"/>
          </rPr>
          <t>======
ID#AAAANTmq6Q4
MRRFEU-KT    (2021-07-16 10:16:30)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5" authorId="0" shapeId="0">
      <text>
        <r>
          <rPr>
            <sz val="10"/>
            <color rgb="FF000000"/>
            <rFont val="Arial"/>
          </rPr>
          <t>======
ID#AAAANTmq6Os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hYlNLOy/3AjwWTaqZjPsbsRkTzA=="/>
    </ext>
  </extLst>
</comments>
</file>

<file path=xl/comments23.xml><?xml version="1.0" encoding="utf-8"?>
<comments xmlns="http://schemas.openxmlformats.org/spreadsheetml/2006/main">
  <authors>
    <author/>
  </authors>
  <commentList>
    <comment ref="X5" authorId="0" shapeId="0">
      <text>
        <r>
          <rPr>
            <sz val="10"/>
            <color rgb="FF000000"/>
            <rFont val="Arial"/>
          </rPr>
          <t>======
ID#AAAANTmq6QA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5" authorId="0" shapeId="0">
      <text>
        <r>
          <rPr>
            <sz val="10"/>
            <color rgb="FF000000"/>
            <rFont val="Arial"/>
          </rPr>
          <t>======
ID#AAAANTmq6Ns
MRRFEU-KT    (2021-07-16 10:16:29)
Unesite iznos proračunskih sredstava iskorištenih za provedbu pojedine mjere tijekom izvještajnog razdoblja (ukoliko to nije moguće, unijeti n/p)</t>
        </r>
      </text>
    </comment>
    <comment ref="Z5" authorId="0" shapeId="0">
      <text>
        <r>
          <rPr>
            <sz val="10"/>
            <color rgb="FF000000"/>
            <rFont val="Arial"/>
          </rPr>
          <t>======
ID#AAAANTmq6NU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5" authorId="0" shapeId="0">
      <text>
        <r>
          <rPr>
            <sz val="10"/>
            <color rgb="FF000000"/>
            <rFont val="Arial"/>
          </rPr>
          <t>======
ID#AAAANTmq6Nw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5" authorId="0" shapeId="0">
      <text>
        <r>
          <rPr>
            <sz val="10"/>
            <color rgb="FF000000"/>
            <rFont val="Arial"/>
          </rPr>
          <t>======
ID#AAAANTmq6Hs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h5MMi+MNGr2/6Sn7PNZ3dsk++0PA=="/>
    </ext>
  </extLst>
</comments>
</file>

<file path=xl/comments24.xml><?xml version="1.0" encoding="utf-8"?>
<comments xmlns="http://schemas.openxmlformats.org/spreadsheetml/2006/main">
  <authors>
    <author/>
  </authors>
  <commentList>
    <comment ref="X9" authorId="0" shapeId="0">
      <text>
        <r>
          <rPr>
            <sz val="10"/>
            <color rgb="FF000000"/>
            <rFont val="Arial"/>
          </rPr>
          <t>======
ID#AAAANTmq6MA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ID#AAAANTmq6Hg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ID#AAAANTmq6MY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ID#AAAANTmq6L8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ID#AAAANTmq6OA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XDzHta5Vcb8DfJo1pEiRf9WKGJA=="/>
    </ext>
  </extLst>
</comments>
</file>

<file path=xl/comments25.xml><?xml version="1.0" encoding="utf-8"?>
<comments xmlns="http://schemas.openxmlformats.org/spreadsheetml/2006/main">
  <authors>
    <author/>
  </authors>
  <commentList>
    <comment ref="X9" authorId="0" shapeId="0">
      <text>
        <r>
          <rPr>
            <sz val="10"/>
            <color rgb="FF000000"/>
            <rFont val="Arial"/>
          </rPr>
          <t>======
ID#AAAANTmq6Rc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ID#AAAANTmq6Qc
MRRFEU-KT    (2021-07-16 10:16:30)
Unesite iznos proračunskih sredstava iskorištenih za provedbu pojedine mjere tijekom izvještajnog razdoblja (ukoliko to nije moguće, unijeti n/p)</t>
        </r>
      </text>
    </comment>
    <comment ref="Z9" authorId="0" shapeId="0">
      <text>
        <r>
          <rPr>
            <sz val="10"/>
            <color rgb="FF000000"/>
            <rFont val="Arial"/>
          </rPr>
          <t>======
ID#AAAANTmq6JY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ID#AAAANTmq6OU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ID#AAAANTmq6Lk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hkTruSXGmPGLEr+5glvrAUVbXskQ=="/>
    </ext>
  </extLst>
</comments>
</file>

<file path=xl/comments26.xml><?xml version="1.0" encoding="utf-8"?>
<comments xmlns="http://schemas.openxmlformats.org/spreadsheetml/2006/main">
  <authors>
    <author/>
  </authors>
  <commentList>
    <comment ref="X5" authorId="0" shapeId="0">
      <text>
        <r>
          <rPr>
            <sz val="10"/>
            <color rgb="FF000000"/>
            <rFont val="Arial"/>
          </rPr>
          <t>======
ID#AAAANTmq6KY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5" authorId="0" shapeId="0">
      <text>
        <r>
          <rPr>
            <sz val="10"/>
            <color rgb="FF000000"/>
            <rFont val="Arial"/>
          </rPr>
          <t>======
ID#AAAANTmq6PQ
MRRFEU-KT    (2021-07-16 10:16:29)
Unesite iznos proračunskih sredstava iskorištenih za provedbu pojedine mjere tijekom izvještajnog razdoblja (ukoliko to nije moguće, unijeti n/p)</t>
        </r>
      </text>
    </comment>
    <comment ref="Z5" authorId="0" shapeId="0">
      <text>
        <r>
          <rPr>
            <sz val="10"/>
            <color rgb="FF000000"/>
            <rFont val="Arial"/>
          </rPr>
          <t>======
ID#AAAANTmq6Jk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5" authorId="0" shapeId="0">
      <text>
        <r>
          <rPr>
            <sz val="10"/>
            <color rgb="FF000000"/>
            <rFont val="Arial"/>
          </rPr>
          <t>======
ID#AAAANTmq6Ps
MRRFEU-KT    (2021-07-16 10:16:30)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5" authorId="0" shapeId="0">
      <text>
        <r>
          <rPr>
            <sz val="10"/>
            <color rgb="FF000000"/>
            <rFont val="Arial"/>
          </rPr>
          <t>======
ID#AAAANTmq6KU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PvuIB5d6gmlZ7KV75Mh8iYZ3Xtw=="/>
    </ext>
  </extLst>
</comments>
</file>

<file path=xl/comments27.xml><?xml version="1.0" encoding="utf-8"?>
<comments xmlns="http://schemas.openxmlformats.org/spreadsheetml/2006/main">
  <authors>
    <author/>
  </authors>
  <commentList>
    <comment ref="X5" authorId="0" shapeId="0">
      <text>
        <r>
          <rPr>
            <sz val="10"/>
            <color rgb="FF000000"/>
            <rFont val="Arial"/>
          </rPr>
          <t>======
ID#AAAANTmq6QI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5" authorId="0" shapeId="0">
      <text>
        <r>
          <rPr>
            <sz val="10"/>
            <color rgb="FF000000"/>
            <rFont val="Arial"/>
          </rPr>
          <t>======
ID#AAAANTmq6Mc
MRRFEU-KT    (2021-07-16 10:16:29)
Unesite iznos proračunskih sredstava iskorištenih za provedbu pojedine mjere tijekom izvještajnog razdoblja (ukoliko to nije moguće, unijeti n/p)</t>
        </r>
      </text>
    </comment>
    <comment ref="Z5" authorId="0" shapeId="0">
      <text>
        <r>
          <rPr>
            <sz val="10"/>
            <color rgb="FF000000"/>
            <rFont val="Arial"/>
          </rPr>
          <t>======
ID#AAAANTmq6OM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5" authorId="0" shapeId="0">
      <text>
        <r>
          <rPr>
            <sz val="10"/>
            <color rgb="FF000000"/>
            <rFont val="Arial"/>
          </rPr>
          <t>======
ID#AAAANTmq6KE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5" authorId="0" shapeId="0">
      <text>
        <r>
          <rPr>
            <sz val="10"/>
            <color rgb="FF000000"/>
            <rFont val="Arial"/>
          </rPr>
          <t>======
ID#AAAANTmq6I0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gK9PkdwxjfhXAPFB4BJh6mhVliVA=="/>
    </ext>
  </extLst>
</comments>
</file>

<file path=xl/comments28.xml><?xml version="1.0" encoding="utf-8"?>
<comments xmlns="http://schemas.openxmlformats.org/spreadsheetml/2006/main">
  <authors>
    <author/>
  </authors>
  <commentList>
    <comment ref="X5" authorId="0" shapeId="0">
      <text>
        <r>
          <rPr>
            <sz val="10"/>
            <color rgb="FF000000"/>
            <rFont val="Arial"/>
          </rPr>
          <t>======
ID#AAAANTmq6NA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5" authorId="0" shapeId="0">
      <text>
        <r>
          <rPr>
            <sz val="10"/>
            <color rgb="FF000000"/>
            <rFont val="Arial"/>
          </rPr>
          <t>======
ID#AAAANTmq6OY
MRRFEU-KT    (2021-07-16 10:16:29)
Unesite iznos proračunskih sredstava iskorištenih za provedbu pojedine mjere tijekom izvještajnog razdoblja (ukoliko to nije moguće, unijeti n/p)</t>
        </r>
      </text>
    </comment>
    <comment ref="Z5" authorId="0" shapeId="0">
      <text>
        <r>
          <rPr>
            <sz val="10"/>
            <color rgb="FF000000"/>
            <rFont val="Arial"/>
          </rPr>
          <t>======
ID#AAAANTmq6PU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5" authorId="0" shapeId="0">
      <text>
        <r>
          <rPr>
            <sz val="10"/>
            <color rgb="FF000000"/>
            <rFont val="Arial"/>
          </rPr>
          <t>======
ID#AAAANTmq6NE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5" authorId="0" shapeId="0">
      <text>
        <r>
          <rPr>
            <sz val="10"/>
            <color rgb="FF000000"/>
            <rFont val="Arial"/>
          </rPr>
          <t>======
ID#AAAANTmq6Kc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jYesxm7wbsZdkjM5YBYkbygZdPLA=="/>
    </ext>
  </extLst>
</comments>
</file>

<file path=xl/comments29.xml><?xml version="1.0" encoding="utf-8"?>
<comments xmlns="http://schemas.openxmlformats.org/spreadsheetml/2006/main">
  <authors>
    <author/>
  </authors>
  <commentList>
    <comment ref="X9" authorId="0" shapeId="0">
      <text>
        <r>
          <rPr>
            <sz val="10"/>
            <color rgb="FF000000"/>
            <rFont val="Arial"/>
          </rPr>
          <t>======
ID#AAAANTmq6Qo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ID#AAAANTmq6Pw
MRRFEU-KT    (2021-07-16 10:16:30)
Unesite iznos proračunskih sredstava iskorištenih za provedbu pojedine mjere tijekom izvještajnog razdoblja (ukoliko to nije moguće, unijeti n/p)</t>
        </r>
      </text>
    </comment>
    <comment ref="Z9" authorId="0" shapeId="0">
      <text>
        <r>
          <rPr>
            <sz val="10"/>
            <color rgb="FF000000"/>
            <rFont val="Arial"/>
          </rPr>
          <t>======
ID#AAAANTmq6Hc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ID#AAAANTmq6Ls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ID#AAAANTmq6G4
MRRFEU-KT    (2021-07-16 10:16:28)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j00ysM7gsXqWZ7T+5lsFGaAZfQEw=="/>
    </ext>
  </extLst>
</comments>
</file>

<file path=xl/comments3.xml><?xml version="1.0" encoding="utf-8"?>
<comments xmlns="http://schemas.openxmlformats.org/spreadsheetml/2006/main">
  <authors>
    <author/>
  </authors>
  <commentList>
    <comment ref="X9" authorId="0" shapeId="0">
      <text>
        <r>
          <rPr>
            <sz val="10"/>
            <color rgb="FF000000"/>
            <rFont val="Arial"/>
          </rPr>
          <t>======
ID#AAAANTmq6QQ
MRRFEU-KT    (2021-07-16 10:16:30)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ID#AAAANTmq6Is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ID#AAAANTmq6Qg
MRRFEU    (2021-07-16 10:16:30)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ID#AAAANTmq6Mo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ID#AAAANTmq6RU
MRRFEU-KT    (2021-07-16 10:16:30)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12TCchhaUpEpVrnzSbeko5WFdCA=="/>
    </ext>
  </extLst>
</comments>
</file>

<file path=xl/comments30.xml><?xml version="1.0" encoding="utf-8"?>
<comments xmlns="http://schemas.openxmlformats.org/spreadsheetml/2006/main">
  <authors>
    <author/>
  </authors>
  <commentList>
    <comment ref="X5" authorId="0" shapeId="0">
      <text>
        <r>
          <rPr>
            <sz val="10"/>
            <color rgb="FF000000"/>
            <rFont val="Arial"/>
          </rPr>
          <t>======
ID#AAAANTmq6HM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5" authorId="0" shapeId="0">
      <text>
        <r>
          <rPr>
            <sz val="10"/>
            <color rgb="FF000000"/>
            <rFont val="Arial"/>
          </rPr>
          <t>======
ID#AAAANTmq6No
MRRFEU-KT    (2021-07-16 10:16:29)
Unesite iznos proračunskih sredstava iskorištenih za provedbu pojedine mjere tijekom izvještajnog razdoblja (ukoliko to nije moguće, unijeti n/p)</t>
        </r>
      </text>
    </comment>
    <comment ref="Z5" authorId="0" shapeId="0">
      <text>
        <r>
          <rPr>
            <sz val="10"/>
            <color rgb="FF000000"/>
            <rFont val="Arial"/>
          </rPr>
          <t>======
ID#AAAANTmq6KI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5" authorId="0" shapeId="0">
      <text>
        <r>
          <rPr>
            <sz val="10"/>
            <color rgb="FF000000"/>
            <rFont val="Arial"/>
          </rPr>
          <t>======
ID#AAAANTmq6Ig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5" authorId="0" shapeId="0">
      <text>
        <r>
          <rPr>
            <sz val="10"/>
            <color rgb="FF000000"/>
            <rFont val="Arial"/>
          </rPr>
          <t>======
ID#AAAANTmq6OI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h0MUebBMWSex5uELn8N6K39fpSwg=="/>
    </ext>
  </extLst>
</comments>
</file>

<file path=xl/comments4.xml><?xml version="1.0" encoding="utf-8"?>
<comments xmlns="http://schemas.openxmlformats.org/spreadsheetml/2006/main">
  <authors>
    <author/>
  </authors>
  <commentList>
    <comment ref="X9" authorId="0" shapeId="0">
      <text>
        <r>
          <rPr>
            <sz val="10"/>
            <color rgb="FF000000"/>
            <rFont val="Arial"/>
          </rPr>
          <t>======
ID#AAAANTmq6M4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ID#AAAANTmq6Qk
MRRFEU-KT    (2021-07-16 10:16:30)
Unesite iznos proračunskih sredstava iskorištenih za provedbu pojedine mjere tijekom izvještajnog razdoblja (ukoliko to nije moguće, unijeti n/p)</t>
        </r>
      </text>
    </comment>
    <comment ref="Z9" authorId="0" shapeId="0">
      <text>
        <r>
          <rPr>
            <sz val="10"/>
            <color rgb="FF000000"/>
            <rFont val="Arial"/>
          </rPr>
          <t>======
ID#AAAANTmq6OQ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ID#AAAANTmq6IA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ID#AAAANTmq6HQ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kbnFo09wjCp+XMgKoMFN0zWYG9Q=="/>
    </ext>
  </extLst>
</comments>
</file>

<file path=xl/comments5.xml><?xml version="1.0" encoding="utf-8"?>
<comments xmlns="http://schemas.openxmlformats.org/spreadsheetml/2006/main">
  <authors>
    <author/>
  </authors>
  <commentList>
    <comment ref="X9" authorId="0" shapeId="0">
      <text>
        <r>
          <rPr>
            <sz val="10"/>
            <color rgb="FF000000"/>
            <rFont val="Arial"/>
          </rPr>
          <t>======
ID#AAAANTmq6Iw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ID#AAAANTmq6JM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ID#AAAANTmq6KM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ID#AAAANTmq6LY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ID#AAAANTmq6NQ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jo6TyPWJjNsk/gzoTYF2r5YLRSoA=="/>
    </ext>
  </extLst>
</comments>
</file>

<file path=xl/comments6.xml><?xml version="1.0" encoding="utf-8"?>
<comments xmlns="http://schemas.openxmlformats.org/spreadsheetml/2006/main">
  <authors>
    <author/>
  </authors>
  <commentList>
    <comment ref="X9" authorId="0" shapeId="0">
      <text>
        <r>
          <rPr>
            <sz val="10"/>
            <color rgb="FF000000"/>
            <rFont val="Arial"/>
          </rPr>
          <t>======
ID#AAAANTmq6IY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ID#AAAANTmq6JQ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ID#AAAANTmq6G0
MRRFEU    (2021-07-16 10:16:28)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ID#AAAANTmq6MQ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ID#AAAANTmq6Jg
MRRFEU-KT    (2021-07-16 10:16:29)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jj0IFcobRZ1/UC8x7qA6lyz3EQ6g=="/>
    </ext>
  </extLst>
</comments>
</file>

<file path=xl/comments7.xml><?xml version="1.0" encoding="utf-8"?>
<comments xmlns="http://schemas.openxmlformats.org/spreadsheetml/2006/main">
  <authors>
    <author/>
  </authors>
  <commentList>
    <comment ref="X9" authorId="0" shapeId="0">
      <text>
        <r>
          <rPr>
            <sz val="10"/>
            <color rgb="FF000000"/>
            <rFont val="Arial"/>
          </rPr>
          <t>======
ID#AAAANTmq6IE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Y9" authorId="0" shapeId="0">
      <text>
        <r>
          <rPr>
            <sz val="10"/>
            <color rgb="FF000000"/>
            <rFont val="Arial"/>
          </rPr>
          <t>======
ID#AAAANTmq6Jc
MRRFEU-KT    (2021-07-16 10:16:29)
Unesite iznos proračunskih sredstava iskorištenih za provedbu pojedine mjere tijekom izvještajnog razdoblja (ukoliko to nije moguće, unijeti n/p)</t>
        </r>
      </text>
    </comment>
    <comment ref="Z9" authorId="0" shapeId="0">
      <text>
        <r>
          <rPr>
            <sz val="10"/>
            <color rgb="FF000000"/>
            <rFont val="Arial"/>
          </rPr>
          <t>======
ID#AAAANTmq6N8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A9" authorId="0" shapeId="0">
      <text>
        <r>
          <rPr>
            <sz val="10"/>
            <color rgb="FF000000"/>
            <rFont val="Arial"/>
          </rPr>
          <t>======
ID#AAAANTmq6MU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B9" authorId="0" shapeId="0">
      <text>
        <r>
          <rPr>
            <sz val="10"/>
            <color rgb="FF000000"/>
            <rFont val="Arial"/>
          </rPr>
          <t>======
ID#AAAANTmq6P4
MRRFEU-KT    (2021-07-16 10:16:30)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id49C/7iWWmT5PYH8ESR8cBvBBqg=="/>
    </ext>
  </extLst>
</comments>
</file>

<file path=xl/comments8.xml><?xml version="1.0" encoding="utf-8"?>
<comments xmlns="http://schemas.openxmlformats.org/spreadsheetml/2006/main">
  <authors>
    <author/>
  </authors>
  <commentList>
    <comment ref="Y9" authorId="0" shapeId="0">
      <text>
        <r>
          <rPr>
            <sz val="10"/>
            <color rgb="FF000000"/>
            <rFont val="Arial"/>
          </rPr>
          <t>======
ID#AAAANTmq6HI
MRRFEU-KT    (2021-07-16 10:16:29)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Z9" authorId="0" shapeId="0">
      <text>
        <r>
          <rPr>
            <sz val="10"/>
            <color rgb="FF000000"/>
            <rFont val="Arial"/>
          </rPr>
          <t>======
ID#AAAANTmq6J4
MRRFEU-KT    (2021-07-16 10:16:29)
Unesite iznos proračunskih sredstava iskorištenih za provedbu pojedine mjere tijekom izvještajnog razdoblja (ukoliko to nije moguće, unijeti n/p)</t>
        </r>
      </text>
    </comment>
    <comment ref="AA9" authorId="0" shapeId="0">
      <text>
        <r>
          <rPr>
            <sz val="10"/>
            <color rgb="FF000000"/>
            <rFont val="Arial"/>
          </rPr>
          <t>======
ID#AAAANTmq6PE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B9" authorId="0" shapeId="0">
      <text>
        <r>
          <rPr>
            <sz val="10"/>
            <color rgb="FF000000"/>
            <rFont val="Arial"/>
          </rPr>
          <t>======
ID#AAAANTmq6Oo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C9" authorId="0" shapeId="0">
      <text>
        <r>
          <rPr>
            <sz val="10"/>
            <color rgb="FF000000"/>
            <rFont val="Arial"/>
          </rPr>
          <t>======
ID#AAAANTmq6Go
MRRFEU-KT    (2021-07-16 10:16:28)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hfyOAHlEsWIh56HlW/21YBGe5s5Q=="/>
    </ext>
  </extLst>
</comments>
</file>

<file path=xl/comments9.xml><?xml version="1.0" encoding="utf-8"?>
<comments xmlns="http://schemas.openxmlformats.org/spreadsheetml/2006/main">
  <authors>
    <author/>
  </authors>
  <commentList>
    <comment ref="Z5" authorId="0" shapeId="0">
      <text>
        <r>
          <rPr>
            <sz val="10"/>
            <color rgb="FF000000"/>
            <rFont val="Arial"/>
          </rPr>
          <t>======
ID#AAAANTmq6G8
MRRFEU-KT    (2021-07-16 10:16:28)
Unesite podatak o trenutnoj, ostvarenoj vrijednosti utvrđenih pokazatelja rezultata. 
Podatak o ostvarenoj vrijednosti  pokazatelja potrebno unijeti samo za one pokazatelje rezultata koji imaju utvrđenu ciljnu vrijednost u godini za koju se izrađuje izvješće.</t>
        </r>
      </text>
    </comment>
    <comment ref="AA5" authorId="0" shapeId="0">
      <text>
        <r>
          <rPr>
            <sz val="10"/>
            <color rgb="FF000000"/>
            <rFont val="Arial"/>
          </rPr>
          <t>======
ID#AAAANTmq6Kg
MRRFEU-KT    (2021-07-16 10:16:29)
Unesite iznos proračunskih sredstava iskorištenih za provedbu pojedine mjere tijekom izvještajnog razdoblja (ukoliko to nije moguće, unijeti n/p)</t>
        </r>
      </text>
    </comment>
    <comment ref="AB5" authorId="0" shapeId="0">
      <text>
        <r>
          <rPr>
            <sz val="10"/>
            <color rgb="FF000000"/>
            <rFont val="Arial"/>
          </rPr>
          <t>======
ID#AAAANTmq6Hk
MRRFEU    (2021-07-16 10:16:29)
Unesite oznaku (DA) te mjesec i godinu postignuća, ukoliko je pojedina ključna točka ostvarenja postignuta, odnosno (NE) ukoliko ključna točka ostvarenja nije postignuta u planiranom roku.  
Podatke je potrebno unijeti samo za  ključne točke ostvarenja kojima je rok za postignuće bio utvrđen tijekom izvještajnog razdoblja.</t>
        </r>
      </text>
    </comment>
    <comment ref="AC5" authorId="0" shapeId="0">
      <text>
        <r>
          <rPr>
            <sz val="10"/>
            <color rgb="FF000000"/>
            <rFont val="Arial"/>
          </rPr>
          <t>======
ID#AAAANTmq6Lw
MRRFEU-KT    (2021-07-16 10:16:29)
Unesite odgovarajuću oznaku statusa provedbe mjere:
- PROVEDENO (ukoliko je tijekom izvještajnog razdoblja mjera provedena)
- U TIJEKU (ukoliko se mjera provodi u skladu s predviđenom dinamikom provedbe (pripadajuće ključne točke ostvarenja su postignute u planiranom roku));
- KAŠNJENJE (ukoliko se mjera provodi uz određena odstupanja od predviđene dinamike provedbe (odstupanja od planiranih rokova za postignuće ključnih točki ostvarenja));
- NIJE POKRENUTO (ukoliko je prema planiranim rokovima provedba mjere trebala započeti, no provedba još nije započela);
- ODUSTAJE SE (ukoliko se prije početka ili tijekom provedbe odustalo od mjere)</t>
        </r>
      </text>
    </comment>
    <comment ref="AD5" authorId="0" shapeId="0">
      <text>
        <r>
          <rPr>
            <sz val="10"/>
            <color rgb="FF000000"/>
            <rFont val="Arial"/>
          </rPr>
          <t>======
ID#AAAANTmq6Gs
MRRFEU-KT    (2021-07-16 10:16:28)
U skladu sa prethodno utvrđenim statusom provedbe mjere, unesite kratko i jasno objašnjenje statusa provedbe
Napominjemo da je unos teksta ograničen na 100 riječi, stoga unesite najvažnije informacije. 
• Za mjere koje se izvršavaju u skladu s predviđenom dinamikom provedbe (status: provedeno, u tijeku) potrebno je navesti najvažnije rezultate ostvarene tijekom provedbe mjere (ukoliko je primjenjivo uz pojedini rezultat navesti i mjesec i godinu ostvarenja)
• Za mjere koje se ne izvršavaju prema planu (status: kašnjenje, nije pokrenuto, odustaje se) potrebno je ukratko navesti što je do sada provedeno, opisati razloge odstupanja, te predložiti korektivne radnje.</t>
        </r>
      </text>
    </comment>
  </commentList>
  <extLst>
    <ext xmlns:r="http://schemas.openxmlformats.org/officeDocument/2006/relationships" uri="GoogleSheetsCustomDataVersion1">
      <go:sheetsCustomData xmlns:go="http://customooxmlschemas.google.com/" r:id="rId1" roundtripDataSignature="AMtx7mhw0A0eRTErOggb7vGl3jiwgrToMw=="/>
    </ext>
  </extLst>
</comments>
</file>

<file path=xl/sharedStrings.xml><?xml version="1.0" encoding="utf-8"?>
<sst xmlns="http://schemas.openxmlformats.org/spreadsheetml/2006/main" count="14667" uniqueCount="6475">
  <si>
    <t>Elementi provedbenog programa</t>
  </si>
  <si>
    <t>Glavni elementi provedbenog programa su:</t>
  </si>
  <si>
    <r>
      <rPr>
        <b/>
        <sz val="10"/>
        <color theme="1"/>
        <rFont val="Arial"/>
      </rPr>
      <t>1. Mjere</t>
    </r>
    <r>
      <rPr>
        <sz val="10"/>
        <color theme="1"/>
        <rFont val="Arial"/>
      </rPr>
      <t xml:space="preserve"> – kao niz međusobno povezanih aktivnosti i projekata kojima se izravno ostvaruje posebni cilj, a neizravno pridonosi ostvarenju strateškoga cilja, mjere su glavni element provedbenog programa. U provedbenom programu razlikujemo </t>
    </r>
    <r>
      <rPr>
        <b/>
        <sz val="10"/>
        <color theme="1"/>
        <rFont val="Arial"/>
      </rPr>
      <t>prioritetne i reformske mjere,</t>
    </r>
    <r>
      <rPr>
        <sz val="10"/>
        <color theme="1"/>
        <rFont val="Arial"/>
      </rPr>
      <t xml:space="preserve"> koje se razrađuju zbog provedbe ciljeva u Programa Vlade i prioriteta u Nacionalnom programu reformi, te </t>
    </r>
    <r>
      <rPr>
        <b/>
        <sz val="10"/>
        <color theme="1"/>
        <rFont val="Arial"/>
      </rPr>
      <t>ostale mjere</t>
    </r>
    <r>
      <rPr>
        <sz val="10"/>
        <color theme="1"/>
        <rFont val="Arial"/>
      </rPr>
      <t xml:space="preserve"> koje se opisuju u dijelu provedbenog programa koji se odnosi na godišnji program rada te koji je potrebno ažurirati na godišnjoj razini. Osobito zbog višegodišnjeg proračunskog planiranja, programiranja VFO i Europskog plana za oporavak, u provedbenom programu razrađuju se i </t>
    </r>
    <r>
      <rPr>
        <b/>
        <sz val="10"/>
        <color theme="1"/>
        <rFont val="Arial"/>
      </rPr>
      <t>investicijske mjere</t>
    </r>
    <r>
      <rPr>
        <sz val="10"/>
        <color theme="1"/>
        <rFont val="Arial"/>
      </rPr>
      <t xml:space="preserve"> (i.e. investicijski projekti i programi ulaganja) koji mogu obuhvaćati i duže razdoblje provedbe.</t>
    </r>
  </si>
  <si>
    <r>
      <rPr>
        <sz val="10"/>
        <color theme="1"/>
        <rFont val="Arial"/>
      </rPr>
      <t xml:space="preserve">2. </t>
    </r>
    <r>
      <rPr>
        <b/>
        <sz val="10"/>
        <color theme="1"/>
        <rFont val="Arial"/>
      </rPr>
      <t xml:space="preserve">Aktivnosti </t>
    </r>
    <r>
      <rPr>
        <sz val="10"/>
        <color theme="1"/>
        <rFont val="Arial"/>
      </rPr>
      <t>– provedba svake mjere razrađuje se kroz opis aktivnosti za provedbu mjere (kod oblikovanja aktivnosti potrebno se voditi načelom da se upisuje ograničeni broj onih aktivnosti koje predstavljaju ključne točke ostvarenja za svaku mjeru).</t>
    </r>
  </si>
  <si>
    <r>
      <rPr>
        <sz val="10"/>
        <color theme="1"/>
        <rFont val="Arial"/>
      </rPr>
      <t xml:space="preserve">3. </t>
    </r>
    <r>
      <rPr>
        <b/>
        <sz val="10"/>
        <color theme="1"/>
        <rFont val="Arial"/>
      </rPr>
      <t>Projekti</t>
    </r>
    <r>
      <rPr>
        <sz val="10"/>
        <color theme="1"/>
        <rFont val="Arial"/>
      </rPr>
      <t xml:space="preserve"> – projekti mogu biti povezani s provedbom mjere ili zasebni projekti povezani s provedbom Programa Vlade ili strateških projekata koji su identificirani u Nacionalnim planovima ili Planovima razvoja županija, gradova i općina.</t>
    </r>
  </si>
  <si>
    <r>
      <rPr>
        <sz val="10"/>
        <color theme="1"/>
        <rFont val="Arial"/>
      </rPr>
      <t xml:space="preserve">4. </t>
    </r>
    <r>
      <rPr>
        <b/>
        <sz val="10"/>
        <color theme="1"/>
        <rFont val="Arial"/>
      </rPr>
      <t xml:space="preserve">Pokazatelji rezultata - </t>
    </r>
    <r>
      <rPr>
        <sz val="10"/>
        <color theme="1"/>
        <rFont val="Arial"/>
      </rPr>
      <t xml:space="preserve">provedba mjera prati se pokazateljima rezultata. Za svaku mjeru potrebno je definirati od 1 do najviše 3 pokazatelja rezultata. Aktivnosti i projekti prate se neposrednim pokazateljima rezultata. </t>
    </r>
  </si>
  <si>
    <t xml:space="preserve">Svaku mjeru iz Provedbenog programa potrebno je dovesti u direktnu vezu s jednim posebnim ciljem iz Nacionalnog plana TDU ili Plana razvoja županije, grada ili općine. Pri tom, je važno procijeniti i opisati koliko i na koji način predložena mjera pridonosi ispunjenju ciljane vrijednosti pokazatelja ishoda odabranog za pojedini posebni cilj. </t>
  </si>
  <si>
    <t xml:space="preserve">Za svaku mjeru, aktivnost i projekt definiraju se rokovi, nositelji provedbe, financijska sredstva potrebna za provedbu, te pokazatelji rezultata (polazni i ciljani na kraju razdoblja provedbe). </t>
  </si>
  <si>
    <t>Pravila za povezivanje provedbenog programa i financijskog plana (proračuna)</t>
  </si>
  <si>
    <t>Provedbeni program i financijski plan (proračun) su povezani. Poveznica se ostvaruje na razini posebnog cilja i proračunskog programa te aktivnosti i projekata za provedbu mjera. Prilikom izrade provedbenog programa potrebno je slijediti sljedeća pravila za povezivanje s financijskim planom (proračunom):</t>
  </si>
  <si>
    <t>1. Posebni cilj se može financirati iz jednog ili više proračunskih programa. Proračunski program ne može financirati više od jednog posebnog cilja.</t>
  </si>
  <si>
    <t>2. Posebni cilj je potrebno razraditi na mjere, dozvoljeno je utvrditi najviše 7 mjera za jedan posebni cilj.</t>
  </si>
  <si>
    <r>
      <rPr>
        <sz val="10"/>
        <color theme="1"/>
        <rFont val="Arial"/>
      </rPr>
      <t xml:space="preserve">3. Jedna ili više mjera, utvrđene za provedbu jednog posebnog cilja, </t>
    </r>
    <r>
      <rPr>
        <u/>
        <sz val="10"/>
        <color theme="1"/>
        <rFont val="Arial"/>
      </rPr>
      <t>mogu</t>
    </r>
    <r>
      <rPr>
        <sz val="10"/>
        <color theme="1"/>
        <rFont val="Arial"/>
      </rPr>
      <t xml:space="preserve"> biti </t>
    </r>
    <r>
      <rPr>
        <u/>
        <sz val="10"/>
        <color theme="1"/>
        <rFont val="Arial"/>
      </rPr>
      <t>financirane</t>
    </r>
    <r>
      <rPr>
        <sz val="10"/>
        <color theme="1"/>
        <rFont val="Arial"/>
      </rPr>
      <t xml:space="preserve"> samo iz jednog proračunskog programa.</t>
    </r>
  </si>
  <si>
    <t xml:space="preserve">4. Jedna mjera može biti razrađena na više aktivnosti i projekata koje se mogu financirati iz samo jednog proračunskog programa. Jedna aktivnost/projekt u proračunu ne može financirati provedbu više od jedne mjere. </t>
  </si>
  <si>
    <t xml:space="preserve">5. Za posebne ciljeve moraju biti definirani pokazatelji ishoda.  Optimalno je identificirati jedan do dva pokazatelja po posebnom cilju, a najviše tri. </t>
  </si>
  <si>
    <t>6. Svaka mjera definirana za provedbu određenog posebnog cilja, mora imati i svoj pokazatelj rezultata. Dozvoljeno je definirati najviše 3 pokazatelja rezultata po određenoj mjeri (optimalno jedan do dva). Više različitih mjera ne mogu imati isti pokazatelj rezultata.</t>
  </si>
  <si>
    <t xml:space="preserve">Preporuke Vijeća EU za Hrvatsku 2020. </t>
  </si>
  <si>
    <t xml:space="preserve">1a. U skladu s općom klauzulom o odstupanju, poduzeti sve potrebne mjere i učinkovito
odgovoriti na pandemiju, održati gospodarstvo i pružiti potporu oporavku koji će
uslijediti. Kada to gospodarski uvjeti dopuste, provoditi fiskalne politike s ciljem
postizanja razboritih srednjoročnih fiskalnih pozicija i osiguravanja održivosti duga,
uz istodobno poticanje ulaganja. </t>
  </si>
  <si>
    <t xml:space="preserve">1b. Unaprijediti otpornost zdravstvenog sustava.
Promicati uravnoteženu zemljopisnu raspodjelu zdravstvenih radnika i ustanova i
bližu suradnju upravnih tijela na svim razinama i ulaganja u e-zdravstvo. </t>
  </si>
  <si>
    <t xml:space="preserve">2a. Ojačati mjere i institucije tržišta rada i poboljšati adekvatnost naknada za
nezaposlene i minimalne zajamčene naknade. </t>
  </si>
  <si>
    <t xml:space="preserve">2b. Povećati pristup digitalnoj
infrastrukturi i uslugama. </t>
  </si>
  <si>
    <t xml:space="preserve">2c. Promicati stjecanje vještina. </t>
  </si>
  <si>
    <t>3a. Nastaviti provoditi mjere kojima se malim i srednjim poduzećima i samozaposlenim
osobama osigurava dodatna likvidnost.</t>
  </si>
  <si>
    <t xml:space="preserve">3b.  Dodatno smanjiti parafiskalne namete i
regulatorna ograničenja tržišta roba i usluga. </t>
  </si>
  <si>
    <t xml:space="preserve">3c. Dati prednost provedbi i financiranju
već razrađenih projekata javnih ulaganja i promicati privatna ulaganja za potporu
oporavku gospodarstva. Usmjeriti ulaganja u zelenu i digitalnu tranziciju, osobito u
okolišnu infrastrukturu, održiv gradski i željeznički promet, čistu i učinkovitu
proizvodnju i korištenje energije te širokopojasni brzi internet. </t>
  </si>
  <si>
    <t xml:space="preserve">4a. Povećati učinkovitost i kapacitet javne uprave za izradu i provedbu javnih projekata i
politika na središnjoj i lokalnoj razini. </t>
  </si>
  <si>
    <t>4b. Unaprijediti učinkovitost pravosuđa.</t>
  </si>
  <si>
    <t>Globalni ciljevi održivog razvoja Un Agenda 2030</t>
  </si>
  <si>
    <t>Cilj 1. Iskorijeniti siromaštvo svuda i u svim oblicima</t>
  </si>
  <si>
    <t>Cilj 2. Iskorijeniti glad, postići sigurnost hrane i poboljšanu
ishranu te promovirati održivu poljoprivredu</t>
  </si>
  <si>
    <t>Cilj 3. Zdravlje - Osigurati zdrav život i promovirati blagostanje za
ljude svih generacija</t>
  </si>
  <si>
    <t>Cilj 4. Osigurati uključivo i kvalitetno obrazovanje te promovirati
mogućnosti cjeloživotnog učenja</t>
  </si>
  <si>
    <t>Cilj 5. Postići rodnu ravnopravnost i osnažiti sve žene i djevojke</t>
  </si>
  <si>
    <t xml:space="preserve">Cilj 6. Osigurati pristup pitkoj vodi za sve, održivo upravljati
vodama te osigurati higijenske uvjete za sve </t>
  </si>
  <si>
    <t>Cilj 7. Osigurati pristup pouzdanoj, održivoj i suvremenoj energiji
po pristupačnim cijenama za sve</t>
  </si>
  <si>
    <t>Cilj 8. Promovirati uključiv i održiv gospodarski rast, punu
zaposlenost i dostojanstven rad za sve</t>
  </si>
  <si>
    <t>Cilj 9. Izgraditi prilagodljivu infrastrukturu, promovirati uključivu i
održivu industrijalizaciju i poticati inovativnost</t>
  </si>
  <si>
    <t>Cilj 10. Smanjiti nejednakost unutar i između država</t>
  </si>
  <si>
    <t>Cilj 11. Učiniti gradove i naselja uključivim, sigurnim,
prilagodljivim i održivim</t>
  </si>
  <si>
    <t>Cilj 12. Osigurati održive oblike potrošnje i proizvodnje</t>
  </si>
  <si>
    <t>Cilj 13. Poduzeti hitne akcije u borbi protiv klimatskih promjena i
njihovih posljedica</t>
  </si>
  <si>
    <t>Cilj 14. Očuvati i održivo koristiti oceane, mora i morske resurse
za održiv razvoj</t>
  </si>
  <si>
    <t>Cilj 15. Zaštititi, uspostaviti i promovirati održivo korištenje
kopnenih ekosustava, održivo upravljati šumama, suzbiti
dezertifikaciju, zaustaviti degradaciju tla te spriječiti uništavanje
biološke raznolikosti</t>
  </si>
  <si>
    <t>Cilj 16. Promovirati miroljubiva i uključiva društva za održivi
razvoj, osigurati pristup pravdi za sve i izgraditi učinkovite,
odgovorne i uključive institucije na svim razinama</t>
  </si>
  <si>
    <t>Cilj 17. Ojačati načine provedbe te učvrstiti globalno partnerstvo
za održivi razvo</t>
  </si>
  <si>
    <t>Strateški cilj iz akta SP / Cilj ekonomske politike:</t>
  </si>
  <si>
    <t>Pokazatelj učinka:</t>
  </si>
  <si>
    <t>Početna vrijednost:</t>
  </si>
  <si>
    <t>Ciljna vrijednost:</t>
  </si>
  <si>
    <t>Posebni cilj iz akta SP / Prioritet iz Programa Vlade:</t>
  </si>
  <si>
    <t xml:space="preserve">Pokazatelj ishoda: </t>
  </si>
  <si>
    <t>Program u državnom proračunu:</t>
  </si>
  <si>
    <t>PRIORITETNA ili REFORMSKA MJERA</t>
  </si>
  <si>
    <t>OKVIR ZA PRAĆENJE</t>
  </si>
  <si>
    <t>Oznaka P/R)</t>
  </si>
  <si>
    <r>
      <rPr>
        <b/>
        <u/>
        <sz val="11"/>
        <color theme="1"/>
        <rFont val="Arial"/>
      </rPr>
      <t>CSR</t>
    </r>
    <r>
      <rPr>
        <b/>
        <sz val="11"/>
        <color theme="1"/>
        <rFont val="Arial"/>
      </rPr>
      <t xml:space="preserve">
SDG</t>
    </r>
  </si>
  <si>
    <t>Naziv mjere</t>
  </si>
  <si>
    <t>Cilj mjere</t>
  </si>
  <si>
    <t>Trošak provedbe (u HRK)</t>
  </si>
  <si>
    <t>Aktivnost ili projekt u Državnom proračunu</t>
  </si>
  <si>
    <t>Pravni/upravni instrumenti provedbe mjere</t>
  </si>
  <si>
    <t>Ključne točke ostvarenja</t>
  </si>
  <si>
    <t>Rok provedbe 
(mj-godina)</t>
  </si>
  <si>
    <t>Pokazatelj rezultata (i mjerna jedinica)</t>
  </si>
  <si>
    <t>Polazna vrijednost</t>
  </si>
  <si>
    <t>Ciljana
vrijednost
2021.</t>
  </si>
  <si>
    <t>Ciljana
vrijednost
2022.</t>
  </si>
  <si>
    <t>Ciljana
vrijednost
2023.</t>
  </si>
  <si>
    <t>Ciljana
vrijednost
2024.</t>
  </si>
  <si>
    <t>UPUTE ZA POPUNJAVANJE:</t>
  </si>
  <si>
    <t>U Strateški cilj se upisuje naziv strateškog cilja čijem će se ostvarenju doprinijeti provođenjem  utvrđene prioritetne ili reformske mjere.</t>
  </si>
  <si>
    <t xml:space="preserve">U Pokazatelj učinka upisuje se naziv pokazatelja učinka pomoću kojeg se mjeri ostvarenje strateškog cilja. Pokazatelj učinka odabire se iz biblioteke pokazatelja. </t>
  </si>
  <si>
    <t>U Posebni cilj se upisuje naziv posebnog cilja čijem će se ostvarenju doprinijeti provođenjem  utvrđene prioritetne ili reformske mjere.</t>
  </si>
  <si>
    <t xml:space="preserve">U Pokazatelj ishoda upisuje se naziv pokazatelja ishoda pomoću kojeg se mjeri ostvarenje posebnog cilja. Pokazatelj ishoda odabire se iz biblioteke pokazatelja. </t>
  </si>
  <si>
    <t xml:space="preserve">Strateški ciljevi i pokazatelji učinka prenose se iz relevantnih dugoročnih akata strateškog planiranja. Posebni ciljevi i pokazatelji ishoda prenose se iz relevantnih srednjoročnih akata strateškog planiranja. </t>
  </si>
  <si>
    <r>
      <rPr>
        <sz val="11"/>
        <color theme="1"/>
        <rFont val="Arial"/>
      </rPr>
      <t xml:space="preserve">U Program u državnom proračunu upisuje se šifra i naziv programa državnog proračuna u okviru kojeg se osiguravaju sredstva za provedbu tog posebnog cilja. Ukoliko se radi o novom programu koji je potrebno otvoriti radi poštivanja novih pravila povezivanja ciljeva iz akata strateškog planiranja s proračunom, tada je potrebno upisati </t>
    </r>
    <r>
      <rPr>
        <sz val="11"/>
        <color rgb="FFFF0000"/>
        <rFont val="Arial"/>
      </rPr>
      <t>NOVO</t>
    </r>
  </si>
  <si>
    <t>U Prioritetnu ili Reformsku mjeru se upisuje oznaka mjere (P= prioritetna mjera je ona koja je izravno i nedvosmisleno povezana s provedbom prioriteta iz Programa Vlade; R=reformska mjera je ona mjera koja je izravno i nedvosmisleno povezana s provedbom reformskih ciljeva sukladno Nacionalnom programu refromi 2020.), poveznica s preporukama Vijeća EU za Hrvatsku (CSR) i Ciljeva održivog razvoja (SDG) - vidjeti list "Upute",  te naziv mjere.</t>
  </si>
  <si>
    <t>U Cilj mjere pobliže se upisuje cilj prioritetne ili reformske mjere.</t>
  </si>
  <si>
    <t>U Trošak provedbe mjere upisuju se očekivani rashodi (u milijunima kuna) koji su potrebni za provedbu mjere do kraja njezine provedbe (najduže 4 godine).  Također se ovdje može naznačiti iznos očekivanog doprinosa iz fondova Europske unije provedbi ove prioritetne ili reformske mjere, naravno samo ako se isti uistinu i očekuje.</t>
  </si>
  <si>
    <r>
      <rPr>
        <sz val="11"/>
        <color theme="1"/>
        <rFont val="Arial"/>
      </rPr>
      <t xml:space="preserve">U Aktivnost/projekt u državnom proračunu se upisuje šifra i naziv aktivnosti/projekta državnog proračuna u okviru koje se osiguravaju sredstva za provedbu te reformske mjere. Ukoliko se radi o novoj aktivnosti to je potrebno označiti upisivanjem </t>
    </r>
    <r>
      <rPr>
        <sz val="11"/>
        <color rgb="FFFF0000"/>
        <rFont val="Arial"/>
      </rPr>
      <t>NOVO</t>
    </r>
  </si>
  <si>
    <t>U Pravni/upravni instrumenti provedbe mjere se upisuju podaci o zakonskim i podzakonskim propisima koji uređuju područje koje se planira unaprijediti provođenjem utvrđene reformske mjere.</t>
  </si>
  <si>
    <t xml:space="preserve">U Ključne točke ostvarenja za provedbu mjere opisno se navode one ključne aktivnosti ("milestones") koje će se poduzeti za provedbu utvrđene prioritetne ili reformske mjere. Ne utvrđuju se sve aktivnosti jer će se detaljni godišnji opis aktivnosti utvrditi u godišnjem programu rada. </t>
  </si>
  <si>
    <r>
      <rPr>
        <sz val="11"/>
        <color theme="1"/>
        <rFont val="Arial"/>
      </rPr>
      <t xml:space="preserve">U Rok provedbe upisuje se mjesec i godina do kada se očekuje provedba pojedinih ključnih točka ostvarenja. Za svaku ključnu točku ostvarenja potrebno je upisati odgovarajući rok, te </t>
    </r>
    <r>
      <rPr>
        <u/>
        <sz val="11"/>
        <color theme="1"/>
        <rFont val="Arial"/>
      </rPr>
      <t>nije ispravno upisivati da se ključne točke ostvarenja provode kontinuirano niti da sve imaju krajnji rok provedbe pro-2024.!</t>
    </r>
  </si>
  <si>
    <r>
      <rPr>
        <sz val="11"/>
        <color theme="1"/>
        <rFont val="Arial"/>
      </rPr>
      <t>U Pokazatelj rezultata se upisuje naziv pokazatelja rezultata kojim će se pratiti napredak u provedbi utvrđene priortetne ili reformske mjere</t>
    </r>
    <r>
      <rPr>
        <u/>
        <sz val="11"/>
        <color theme="1"/>
        <rFont val="Arial"/>
      </rPr>
      <t xml:space="preserve"> (u zagradama je potrebno naznačiti mjernu jedinu pokazatelja).</t>
    </r>
    <r>
      <rPr>
        <sz val="11"/>
        <color theme="1"/>
        <rFont val="Arial"/>
      </rPr>
      <t xml:space="preserve">
U Polaznu vrijednost se upisuje zadnja dostupna godišnja vrijednost za utvrđeni pokazatelj rezultata (primjerice pri izradi ove tablice zadnja dostupna godišnja vrijednost će biti ona za 2019. godinu budući da će se provedbeni programi za naredno razdoblje izrađivati tokom 2020. godine). 
U Ciljane vrijednosti upisuju se očekivane vrijednosti za utvrđeni pokazatelj za 2021., 2022., 2023. i 2024. godinu. 
</t>
    </r>
  </si>
  <si>
    <t>Strateški cilj:</t>
  </si>
  <si>
    <t xml:space="preserve">Posebni cilj </t>
  </si>
  <si>
    <t>Program u državnom proračunu</t>
  </si>
  <si>
    <t>INVESTICIJSKE MJERE</t>
  </si>
  <si>
    <t>Kratak opis</t>
  </si>
  <si>
    <t>Vrijednost 
(u HRK)</t>
  </si>
  <si>
    <t xml:space="preserve">Projekt u Državnom proračunu i/ili dr. izvor(i) financiranja </t>
  </si>
  <si>
    <t>Razdoblje provedbe  
(mj-god početka i kraja provedbe)</t>
  </si>
  <si>
    <t xml:space="preserve">Pokazatelj(i) neposrednog rezultata </t>
  </si>
  <si>
    <t>Posebni cilj:</t>
  </si>
  <si>
    <t>OSTALE MJERE</t>
  </si>
  <si>
    <t>Aktivnost u 
Državnom proračunu</t>
  </si>
  <si>
    <t xml:space="preserve">Pokazatelj rezultata </t>
  </si>
  <si>
    <t>Jedinica</t>
  </si>
  <si>
    <r>
      <rPr>
        <b/>
        <sz val="20"/>
        <color theme="1"/>
        <rFont val="Times New Roman"/>
      </rPr>
      <t>UPUTE ZA POPUNJAVANJE TABLIČNOG PREDLOŠKA POLUGODIŠNJEG IZV</t>
    </r>
    <r>
      <rPr>
        <b/>
        <sz val="20"/>
        <color rgb="FF000000"/>
        <rFont val="Times New Roman"/>
      </rPr>
      <t>JEŠĆA</t>
    </r>
  </si>
  <si>
    <t>Po otvaranju dokumenta molimo pronađite radni list sa skraćenim nazivom vaše institucije te mu pristupite.</t>
  </si>
  <si>
    <t>Podatke za polugodišnje izvješće je potrebno unijeti u stupce označene zelenom bojom. Ljubazno molimo, nemojte uređivati ni mijenjati ostale dijelove teksta koji se nalazi u  radnom listu vaše institucije.</t>
  </si>
  <si>
    <t>Podatke o napretku provedbe potrebno je unijeti u sljedećih pet stupaca:</t>
  </si>
  <si>
    <t>„Status provedbe mjere“</t>
  </si>
  <si>
    <t>„Opis statusa provedbe mjere“</t>
  </si>
  <si>
    <t>„Postignuće ključnih točaka ostvarenja“</t>
  </si>
  <si>
    <t xml:space="preserve">„Iznos utrošenih proračunskih sredstava“ </t>
  </si>
  <si>
    <t>„Ostvarena vrijednost pokazatelja rezultata“</t>
  </si>
  <si>
    <r>
      <rPr>
        <sz val="18"/>
        <color rgb="FF000000"/>
        <rFont val="Times New Roman"/>
      </rPr>
      <t>U stupcu  „</t>
    </r>
    <r>
      <rPr>
        <b/>
        <i/>
        <sz val="18"/>
        <color rgb="FF000000"/>
        <rFont val="Times New Roman"/>
      </rPr>
      <t>Status provedbe mjere</t>
    </r>
    <r>
      <rPr>
        <sz val="18"/>
        <color rgb="FF000000"/>
        <rFont val="Times New Roman"/>
      </rPr>
      <t>“, potrebno je iz padajućeg izbornika (u gornjem desnom kutu, klikom na strelicu) odabrati jedan od statusa:
-</t>
    </r>
    <r>
      <rPr>
        <b/>
        <sz val="18"/>
        <color rgb="FF000000"/>
        <rFont val="Times New Roman"/>
      </rPr>
      <t xml:space="preserve"> PROVEDENO</t>
    </r>
    <r>
      <rPr>
        <sz val="18"/>
        <color rgb="FF000000"/>
        <rFont val="Times New Roman"/>
      </rPr>
      <t xml:space="preserve"> (ukoliko je tijekom izvještajnog razdoblja mjera provedena)
- </t>
    </r>
    <r>
      <rPr>
        <b/>
        <sz val="18"/>
        <color rgb="FF000000"/>
        <rFont val="Times New Roman"/>
      </rPr>
      <t>U TIJEKU</t>
    </r>
    <r>
      <rPr>
        <sz val="18"/>
        <color rgb="FF000000"/>
        <rFont val="Times New Roman"/>
      </rPr>
      <t xml:space="preserve"> (ukoliko se mjera provodi u skladu s predviđenom dinamikom provedbe (pripadajuće ključne točke ostvarenja su postignute u planiranom roku));
- </t>
    </r>
    <r>
      <rPr>
        <b/>
        <sz val="18"/>
        <color rgb="FF000000"/>
        <rFont val="Times New Roman"/>
      </rPr>
      <t>KAŠNJENJE</t>
    </r>
    <r>
      <rPr>
        <sz val="18"/>
        <color rgb="FF000000"/>
        <rFont val="Times New Roman"/>
      </rPr>
      <t xml:space="preserve"> (ukoliko se mjera provodi uz određena odstupanja od predviđene dinamike provedbe (odstupanja od planiranih rokova za postignuće ključnih točki ostvarenja));
- </t>
    </r>
    <r>
      <rPr>
        <b/>
        <sz val="18"/>
        <color rgb="FF000000"/>
        <rFont val="Times New Roman"/>
      </rPr>
      <t>NIJE POKRENUTO</t>
    </r>
    <r>
      <rPr>
        <sz val="18"/>
        <color rgb="FF000000"/>
        <rFont val="Times New Roman"/>
      </rPr>
      <t xml:space="preserve"> (ukoliko je prema planiranim rokovima provedba mjere trebala započeti, no provedba još nije započela);
- </t>
    </r>
    <r>
      <rPr>
        <b/>
        <sz val="18"/>
        <color rgb="FF000000"/>
        <rFont val="Times New Roman"/>
      </rPr>
      <t>ODUSTAJE SE</t>
    </r>
    <r>
      <rPr>
        <sz val="18"/>
        <color rgb="FF000000"/>
        <rFont val="Times New Roman"/>
      </rPr>
      <t xml:space="preserve"> (ukoliko se prije početka ili tijekom provedbe odustalo od mjere)  </t>
    </r>
  </si>
  <si>
    <r>
      <rPr>
        <sz val="18"/>
        <color rgb="FF000000"/>
        <rFont val="Times New Roman"/>
      </rPr>
      <t>U stupcu „</t>
    </r>
    <r>
      <rPr>
        <b/>
        <i/>
        <sz val="18"/>
        <color rgb="FF000000"/>
        <rFont val="Times New Roman"/>
      </rPr>
      <t>Opis statusa provedbe mjere</t>
    </r>
    <r>
      <rPr>
        <sz val="18"/>
        <color rgb="FF000000"/>
        <rFont val="Times New Roman"/>
      </rPr>
      <t>“, potrebno je, u skladu sa prethodno utvrđenim statusom provedbe mjere, unijeti kratko i jasno objašnjenje statusa provedbe. Napominjemo da je unos teksta ograničen na 100 riječi, stoga unesite najvažnije informacije. 
·         Za mjere koje se izvršavaju u skladu s predviđenom dinamikom provedbe (status:</t>
    </r>
    <r>
      <rPr>
        <b/>
        <sz val="18"/>
        <color rgb="FF000000"/>
        <rFont val="Times New Roman"/>
      </rPr>
      <t xml:space="preserve"> provedeno, u tijeku</t>
    </r>
    <r>
      <rPr>
        <sz val="18"/>
        <color rgb="FF000000"/>
        <rFont val="Times New Roman"/>
      </rPr>
      <t xml:space="preserve">) potrebno je navesti najvažnije rezultate ostvarene tijekom provedbe mjere (ukoliko je primjenjivo uz pojedini rezultat navesti i mjesec i godinu ostvarenja)
·         Za mjere koje se ne izvršavaju prema planu (status: </t>
    </r>
    <r>
      <rPr>
        <b/>
        <sz val="18"/>
        <color rgb="FF000000"/>
        <rFont val="Times New Roman"/>
      </rPr>
      <t>kašnjenje, nije pokrenuto, odustaje se</t>
    </r>
    <r>
      <rPr>
        <sz val="18"/>
        <color rgb="FF000000"/>
        <rFont val="Times New Roman"/>
      </rPr>
      <t xml:space="preserve">) potrebno je ukratko navesti što je do sada provedeno, opisati razloge odstupanja, te predložiti korektivne radnje. </t>
    </r>
  </si>
  <si>
    <r>
      <rPr>
        <sz val="18"/>
        <color rgb="FF000000"/>
        <rFont val="Times New Roman"/>
      </rPr>
      <t>U stupac „</t>
    </r>
    <r>
      <rPr>
        <b/>
        <i/>
        <sz val="18"/>
        <color rgb="FF000000"/>
        <rFont val="Times New Roman"/>
      </rPr>
      <t>Postignuće ključnih točaka ostvarenja</t>
    </r>
    <r>
      <rPr>
        <sz val="18"/>
        <color rgb="FF000000"/>
        <rFont val="Times New Roman"/>
      </rPr>
      <t xml:space="preserve">“, potrebno je unijeti podatke samo za  ključne točke ostvarenja kojima je rok za postignuće bio utvrđen tijekom izvještajnog razdoblja. 
Ukoliko je pojedina ključna točka ostvarenja postignuta potrebno je unijeti (DA) te mjesec i godinu postignuća, odnosno (NE) ukoliko ključna točka ostvarenja nije postignuta u planiranom roku.  </t>
    </r>
  </si>
  <si>
    <r>
      <rPr>
        <sz val="18"/>
        <color rgb="FF000000"/>
        <rFont val="Times New Roman"/>
      </rPr>
      <t>U stupac „</t>
    </r>
    <r>
      <rPr>
        <b/>
        <i/>
        <sz val="18"/>
        <color rgb="FF000000"/>
        <rFont val="Times New Roman"/>
      </rPr>
      <t>Iznos utrošenih proračunskih sredstava</t>
    </r>
    <r>
      <rPr>
        <sz val="18"/>
        <color rgb="FF000000"/>
        <rFont val="Times New Roman"/>
      </rPr>
      <t xml:space="preserve">“, potrebno je unijeti iznos proračunskih sredstava iskorištenih za provedbu pojedine mjere tijekom izvještajnog razdoblja (ukoliko to nije moguće, unijeti </t>
    </r>
    <r>
      <rPr>
        <b/>
        <sz val="18"/>
        <color rgb="FF000000"/>
        <rFont val="Times New Roman"/>
      </rPr>
      <t>n/p</t>
    </r>
    <r>
      <rPr>
        <sz val="18"/>
        <color rgb="FF000000"/>
        <rFont val="Times New Roman"/>
      </rPr>
      <t>).</t>
    </r>
  </si>
  <si>
    <r>
      <rPr>
        <sz val="18"/>
        <color rgb="FF000000"/>
        <rFont val="Times New Roman"/>
      </rPr>
      <t>U stupac</t>
    </r>
    <r>
      <rPr>
        <b/>
        <sz val="18"/>
        <color rgb="FF000000"/>
        <rFont val="Times New Roman"/>
      </rPr>
      <t xml:space="preserve"> „</t>
    </r>
    <r>
      <rPr>
        <b/>
        <i/>
        <sz val="18"/>
        <color rgb="FF000000"/>
        <rFont val="Times New Roman"/>
      </rPr>
      <t>Ostvarena vrijednost pokazatelja rezultata</t>
    </r>
    <r>
      <rPr>
        <b/>
        <sz val="18"/>
        <color rgb="FF000000"/>
        <rFont val="Times New Roman"/>
      </rPr>
      <t xml:space="preserve">“,  </t>
    </r>
    <r>
      <rPr>
        <sz val="18"/>
        <color rgb="FF000000"/>
        <rFont val="Times New Roman"/>
      </rPr>
      <t>potrebno je unijeti podatak o trenutnoj, ostvarenoj vrijednosti utvrđenih pokazatelja rezultata. Podatak o ostvarenoj vrijednosti  pokazatelja potrebno unijeti samo za one pokazatelje rezultata koji imaju utvrđenu ciljnu vrijednost u godini za koju se izrađuje izvješće</t>
    </r>
    <r>
      <rPr>
        <b/>
        <sz val="18"/>
        <color rgb="FF000000"/>
        <rFont val="Times New Roman"/>
      </rPr>
      <t xml:space="preserve">. </t>
    </r>
  </si>
  <si>
    <r>
      <rPr>
        <b/>
        <sz val="18"/>
        <color rgb="FF000000"/>
        <rFont val="Times New Roman"/>
      </rPr>
      <t xml:space="preserve">Po popunjavanju kolona u radnom listu sa traženim podacima, kopirajte cijeli radni list (copy/paste) vaše institucije u novi .xslx dokument, koji imenujte </t>
    </r>
    <r>
      <rPr>
        <b/>
        <sz val="18"/>
        <color rgb="FFFF0000"/>
        <rFont val="Times New Roman"/>
      </rPr>
      <t>"Polugodišnje izvješće 2021. - Skraćeni naziv institucije</t>
    </r>
    <r>
      <rPr>
        <b/>
        <sz val="18"/>
        <color rgb="FF000000"/>
        <rFont val="Times New Roman"/>
      </rPr>
      <t xml:space="preserve">" te ga priložite uz tekstualni dio izvješća.  </t>
    </r>
  </si>
  <si>
    <t>Polugodišnje izvješće o provedbi provedbenog programa (tekstualni dio i popunjen tablični predložak), potpisano od koordinatora za strateško planiranje i  ovjereno  od strane čelnika tijela, potrebno je uz službeni dopis dostaviti Koordinacijskom tijelu.</t>
  </si>
  <si>
    <t>Rok za dostavu izvješća Koordinacijskom tijelu je 31. srpnja 2021. godine.</t>
  </si>
  <si>
    <t xml:space="preserve">Pregled mjera u nadležnosti Ministarstva financija (uži dio) </t>
  </si>
  <si>
    <t>IZVJEŠĆE O PROVEDBI PROVEDBENOG PROGRAMA</t>
  </si>
  <si>
    <t xml:space="preserve">NOSITELJ IZRADE AKTA: </t>
  </si>
  <si>
    <t>MINISTARSTVO FINANCIJA</t>
  </si>
  <si>
    <t xml:space="preserve">Razdoblje važenja akta: </t>
  </si>
  <si>
    <t>2021.-2024.</t>
  </si>
  <si>
    <t>DATUM IZRADE / IZMJENE AKTA</t>
  </si>
  <si>
    <t>1. 12. 2020.</t>
  </si>
  <si>
    <t xml:space="preserve">Godina izrade, izmjene ili dopune  akta: </t>
  </si>
  <si>
    <t xml:space="preserve"> </t>
  </si>
  <si>
    <t xml:space="preserve">Strateški cilj NRS 2030. </t>
  </si>
  <si>
    <t>Pokazatelj učinka NRS 2030.</t>
  </si>
  <si>
    <t>Pokazatelj ishoda</t>
  </si>
  <si>
    <t>REFORMSKE, INVESTICIJSKE I OSTALE MJERE</t>
  </si>
  <si>
    <t>OKVIR ZA PRAĆENJE PROVEDBE</t>
  </si>
  <si>
    <t>Redni broj mjere</t>
  </si>
  <si>
    <t>Cilj iz Programa Vlade Republike Hrvatske 2020.-2024.</t>
  </si>
  <si>
    <t xml:space="preserve">Doprinos provedbi nadređenog akta strateškog planiranja </t>
  </si>
  <si>
    <t>Naziv cilja nadređenog akta strateškog planiranja</t>
  </si>
  <si>
    <t>Program u Državnom proračunu</t>
  </si>
  <si>
    <t xml:space="preserve">Svrha provedbe mjere
</t>
  </si>
  <si>
    <t>Procijenjeni trošak
(ili fiskalni učinak) 
provedbe mjere 
(u HRK)</t>
  </si>
  <si>
    <t>Poveznica na izvor financiranja  u Državnom proračunu</t>
  </si>
  <si>
    <t>Oznaka mjere (R/I/O)</t>
  </si>
  <si>
    <t>Prioritetna mjera (DA/NE)</t>
  </si>
  <si>
    <r>
      <rPr>
        <b/>
        <u/>
        <sz val="12"/>
        <color theme="1"/>
        <rFont val="Arial"/>
      </rPr>
      <t>CSR</t>
    </r>
    <r>
      <rPr>
        <b/>
        <sz val="12"/>
        <color theme="1"/>
        <rFont val="Arial"/>
      </rPr>
      <t xml:space="preserve">
SDG</t>
    </r>
  </si>
  <si>
    <t>Doprinos 
zelenoj tranziciji (DA/NE)</t>
  </si>
  <si>
    <t>Doprinos digitalnoj transformaciji (DA/NE)</t>
  </si>
  <si>
    <t xml:space="preserve">Ključne točke ostvarenja mjere
</t>
  </si>
  <si>
    <t>Planirani rok postignuća  ključne točke ostvarenja
(mjesec, godina)</t>
  </si>
  <si>
    <t>Rok provedbe mjere 
(mjesec, godina)</t>
  </si>
  <si>
    <t>Pokazatelj rezultata mjere</t>
  </si>
  <si>
    <t>Početna vrijednost
(godina)</t>
  </si>
  <si>
    <t>Ciljna
vrijednost
2021.</t>
  </si>
  <si>
    <t>Ciljna
vrijednost
2022.</t>
  </si>
  <si>
    <t>Ciljna
vrijednost
2023.</t>
  </si>
  <si>
    <t>Ciljna
vrijednost
2024.</t>
  </si>
  <si>
    <t>Ostvarena vrijednost pokazatelja rezultata</t>
  </si>
  <si>
    <t>Iznos utrošenih proračunskih sredstava</t>
  </si>
  <si>
    <t xml:space="preserve">Postignuće ključnih točaka ostvarenja </t>
  </si>
  <si>
    <t>Status provedbe mjere</t>
  </si>
  <si>
    <t>Opis statusa provedbe mjere</t>
  </si>
  <si>
    <t>CILJ 4.1. UČINKOVITA TRANSPARENTNA I OTPORNA 
DRŽAVA</t>
  </si>
  <si>
    <t>n/p</t>
  </si>
  <si>
    <t>2203 Upravljanje sustavom javnih financija</t>
  </si>
  <si>
    <t>Jačanje fiskalnog okvira</t>
  </si>
  <si>
    <t>Unaprjeđenje institucionalnog okvira koji će osigurati fiskalnu disciplinu, strateške alokacije sredstava, kontrolu njihovog izvršavanja te učinkovitije pružanje javnih usluga, ali i usklađenje s pravnom stečevinom EU vezano uz zahtjeve za proračunske okvire država članica</t>
  </si>
  <si>
    <t>A 538000 Administracija i upravljanje</t>
  </si>
  <si>
    <t>R</t>
  </si>
  <si>
    <t>DA</t>
  </si>
  <si>
    <t>CSR
4a.
SDG
16</t>
  </si>
  <si>
    <t>NE</t>
  </si>
  <si>
    <t>Usvojen Zakon o proračunu</t>
  </si>
  <si>
    <t>rujan 2021.</t>
  </si>
  <si>
    <t>prosinac 2022.</t>
  </si>
  <si>
    <t>Broj donesenih propisa u cilju jačanja fiskalnog okvira</t>
  </si>
  <si>
    <t>0 (2020)</t>
  </si>
  <si>
    <t>Unaprjeđenje sustava fiskalne odgovornosti</t>
  </si>
  <si>
    <t xml:space="preserve">Izobrazba čelnika o njihovoj ulozi i odgovornosti za zakonito, namjensko i svrhovito korištenje sredstava te stvaranje preduvjeta za upravljanje cjelovitim sustavom fiskalne odgovornosti </t>
  </si>
  <si>
    <t xml:space="preserve">K321070 OP Učinkoviti ljudski potencijali 2014. - 2020.
A 538000 Administracija i upravljanje
</t>
  </si>
  <si>
    <t xml:space="preserve">R </t>
  </si>
  <si>
    <t>CSR 4a.  
                      SDG 16</t>
  </si>
  <si>
    <t>Donesena Uputa o stručnom usavršavanju čelnika korisnika proračuna u području fiskalne odgovornosti i program izobrazbe 
Uspostava informacijskog sustava za prikupljanje i analizu izjava o fiskalnoj odgovornosti
                                                                                Provedena izobrazba u vezi korištenja informacijskog sustava</t>
  </si>
  <si>
    <t>lipanj 2021.   
ožujak 2022.
prosinac 2022.</t>
  </si>
  <si>
    <t>prosinac 2024.</t>
  </si>
  <si>
    <t xml:space="preserve">Broj čelnika koji je sudjelovao na stručnom usavršavanju </t>
  </si>
  <si>
    <t>Broj proračunskih korisnika kod kojih je uspostavljen informacijski sustav</t>
  </si>
  <si>
    <t>Povećan udio izjava o fiskalnoj odgovornosti - prilog 1a obveznika podnošenja izjava Ministarstvu financija</t>
  </si>
  <si>
    <t>8% (2020)</t>
  </si>
  <si>
    <t>Poboljšanje kvalitete proračunskog planiranja</t>
  </si>
  <si>
    <t>Ubrzanje i pojednostavljenje procedure otvaranja proračunskih adresa te izrada jedinstvenog pravnog okvira koji uređuje stručno vrednovanje i ocjenu opravdanosti te učinkovitosti investicijskog projekta.</t>
  </si>
  <si>
    <t>K321070 OP Učinkoviti ljudski potencijali 2014.- 2020.</t>
  </si>
  <si>
    <t xml:space="preserve">CSR 4a.
SDG 16
</t>
  </si>
  <si>
    <t>Izrađen pravni okvir u vezi stručnog vrednovanja i ocjene opravdanosti te učinkovitosti investicijskog projekta
Uspostava informacijskog sustava za podnošenje investicijskih projekata na odobrenje i izvješća o provedbi odobrenih investicijskih projekata
Izrađeno aplikativno rješenje za otvaranje novih proračunskih adresa</t>
  </si>
  <si>
    <t xml:space="preserve">
prosinac 2021.
prosinac 2022.
prosinac 2021.
</t>
  </si>
  <si>
    <t>Broj uspostavljenih aplikativnih rješenja za podnošenje investicijskih projekata na odobrenje i izvješća o provedbi odobrenih investicijskih projekata</t>
  </si>
  <si>
    <t>0 (2020.)</t>
  </si>
  <si>
    <t>Broj zaposlenih u javnoj upravi koji su završili program osposobljavanja za primjenu izrađenog pravnog okvira</t>
  </si>
  <si>
    <t>Broj uspostavljenih aplikativnih rješenja za otvaranje proračunskih adresa</t>
  </si>
  <si>
    <t>Jačanje kontrolnih mehanizama trošenja sredstava središnjeg proračuna</t>
  </si>
  <si>
    <t>Osigurati unapređenje sustava proračunskog planiranja i bolje kontrole korištenja sredstava iz javnih izvora</t>
  </si>
  <si>
    <t>Financiranje iz SRSP - Program potpore strukturnim reformama</t>
  </si>
  <si>
    <t>CSR
4a
SDG
16</t>
  </si>
  <si>
    <t>Izrađena metodologija za provedbu ex post evaluacije 
Provedena izobrazba za obavljanje ex post evaluacija
Provedena ex post evaluacija</t>
  </si>
  <si>
    <t>ožujak 2022.
prosinac 2021.
31. prosinca tekuće godine</t>
  </si>
  <si>
    <t>Broj institucija uključenih u izobrazbu u vezi obavljanja ex post evaluacije</t>
  </si>
  <si>
    <t>Broj provedenih ex post evaluacija učinaka odabranih programa, aktivnosti ili projekata</t>
  </si>
  <si>
    <t xml:space="preserve">Unaprjeđenje sustava financijskog i statističkog izvještavanja </t>
  </si>
  <si>
    <t>Unaprijediti sustav prikupljanja i analiziranja financijskih izvještaja proračuna, proračunskih i izvanproračunskih korisnika</t>
  </si>
  <si>
    <t xml:space="preserve">CSR 4a.
SDG 16
</t>
  </si>
  <si>
    <t xml:space="preserve">Izrađena nova IT aplikacija za prikupljanje i analiziranje financijskih izvještaja proračuna, proračunskih i izvanproračunskih korisnika koja je ušla u redovitu primjenu
Provedena izobrazba za korištenje IT aplikacije </t>
  </si>
  <si>
    <t xml:space="preserve">
lipanj 2022.
prosinac 2021.
</t>
  </si>
  <si>
    <t>lipanj 2022.</t>
  </si>
  <si>
    <t>Broj uspostavljenih IT aplikacija</t>
  </si>
  <si>
    <t>Broj održanih izobrazbi za djelatnike izvještajnih jedinica i za krajnje korisnike sustava</t>
  </si>
  <si>
    <t>Broj službenika Ministarstva financija i proračuna i proračunskih korisnika koji su pohađali izobrazbu</t>
  </si>
  <si>
    <t>Povećanje transparentnosti proračunskog sustava</t>
  </si>
  <si>
    <t>Transparentna objava proračunskih dokumenata</t>
  </si>
  <si>
    <t>Donesen novi Zakon o proračunu kojim će se propisati odredba proširenja obveza objave proračunskih korisnika
izrada sažetaka/vodiča za građane (Proračun za građane)</t>
  </si>
  <si>
    <t>rujan 2021.
31. prosinca tekuće godine</t>
  </si>
  <si>
    <t>Udio pravovremeno objavljenih proračunskih dokumenata u odnosu na broj tih dokumenata</t>
  </si>
  <si>
    <t>100%
 (2020.)</t>
  </si>
  <si>
    <t>Broj izrađenih sažetaka/vodiča za građane za ključne proračunske dokumente</t>
  </si>
  <si>
    <t>4 (2020.)</t>
  </si>
  <si>
    <t>Zeleni proračun</t>
  </si>
  <si>
    <t>Poboljšanje opće administrativne sposobnosti države članice u praksi zelenog proračuna kao i vrednovanje ekološki prihvatljivih prihoda i rashoda državnog proračuna</t>
  </si>
  <si>
    <t>SDG
16</t>
  </si>
  <si>
    <t>Provedena izobrazba u području zelenog proračuna
Izrađena procjena trenutnog nacionalnog okvira zelenog proračuna</t>
  </si>
  <si>
    <t>prosinac 2021.
prosinac 2022.</t>
  </si>
  <si>
    <t>Broj polaznika izobrazbe</t>
  </si>
  <si>
    <t>Broj izrađenih programa</t>
  </si>
  <si>
    <t>Jačanje okvira za sprječavanje pranja novca i financiranja terorizma</t>
  </si>
  <si>
    <t>Podizanje razine svijesti od rizika pranja novca i financiranja terorizma, unapređenje institucionalnog okvira za sprječavanje pranja novca i financiranja terorizma te smanjenje identificiranih rizika od pranja novca i financiranja terorizma</t>
  </si>
  <si>
    <t xml:space="preserve">A 5380000 Administracija i upravljanje </t>
  </si>
  <si>
    <t xml:space="preserve">CSR 4.a.
</t>
  </si>
  <si>
    <r>
      <rPr>
        <sz val="12"/>
        <color theme="1"/>
        <rFont val="Arial"/>
      </rPr>
      <t>Provedene edukacije zaposlenika obveznika provedbe mjera sprječavanja pranja novca i financiranja terorizma (banke i dr.) uključenih u proces sprječavanja pranja novca i financiranja terorizma te održana Godišnja konferencija o sprječavanju pranja novca i financiranja terorizma 
Održani radni sastanci u okviru Međuinstitucionalne radne skupine za superviziju</t>
    </r>
    <r>
      <rPr>
        <sz val="12"/>
        <color rgb="FFFF0000"/>
        <rFont val="Arial"/>
      </rPr>
      <t xml:space="preserve"> </t>
    </r>
    <r>
      <rPr>
        <sz val="12"/>
        <color theme="1"/>
        <rFont val="Arial"/>
      </rPr>
      <t xml:space="preserve">
Provedba Akcijskog plana za smanjenje identificiranog rizika od pranja novca i financiranja terorizma (13 mjera)</t>
    </r>
  </si>
  <si>
    <t>prosinac tekuće godine
                                                                                                                          prosinac tekuće godine
                                                                                     prosinac 2021.</t>
  </si>
  <si>
    <t>Broj polaznika edukacija i sudionika Godišnje konferencije</t>
  </si>
  <si>
    <t>Broj održanih radnih sastanaka</t>
  </si>
  <si>
    <t>Broj provedenih mjera iz Akcijskog plana (13 mjera)</t>
  </si>
  <si>
    <t>Funkcioniranje Registra državnih potpora i potpora male vrijednosti</t>
  </si>
  <si>
    <t>Unapređenje Registra državnih potpora u cilju izrade detaljnih godišnjih izvješća i bolje kontrole dodijeljenih državnih potpora</t>
  </si>
  <si>
    <t>Izvršena nadogradnja Registra državnih potpora</t>
  </si>
  <si>
    <t>travanj 2021.</t>
  </si>
  <si>
    <t>Uspostavljen Registar državnih potpora</t>
  </si>
  <si>
    <t>80 (2020.)</t>
  </si>
  <si>
    <t>Funkcioniranje Registra šteta od prirodnih nepogoda</t>
  </si>
  <si>
    <t>Registar je jedinstvena baza podataka u kojoj se prikupljaju podaci o nastalim štetama uslijed prirodnih nepogoda na području RH, a koriste ga tijela državne uprave u svrhu procjene rizika od prirodnih nepogoda te izrade potrebnih analiza</t>
  </si>
  <si>
    <t>Izvršena nadogradnja Registra šteta od prirodnih nepogoda</t>
  </si>
  <si>
    <t>prosinac 2021.</t>
  </si>
  <si>
    <t>Uspostavljen Registar šteta od prirodnih nepogoda</t>
  </si>
  <si>
    <t>Unapređenje sustava evidencije i analize učinkovitosti izvještavanja o politici koncesija</t>
  </si>
  <si>
    <t>Unapređenje (u kvalitativnom i kvantitativnom smislu) izvještavanja o svim aktivnostima politike koncsesija koju provodi MF</t>
  </si>
  <si>
    <t>Sveobuhvatniji prikaz analize pojedinih područja koncesija</t>
  </si>
  <si>
    <t>prosinac 2023.</t>
  </si>
  <si>
    <t>Izvješće o provedenoj politici koncesija (usmjereno na detaljniju analizu pojedinih područja koncesija)</t>
  </si>
  <si>
    <t xml:space="preserve">Unaprjeđenje efikasnosti sustava, metodologije odobravanja, izvršenja i nadzora javno-privatnog partnerstva </t>
  </si>
  <si>
    <t>Kontinuirano unaprjeđenje metodologije nadzora i odobravanja projekata po modelu javno-privatnog partnerstva iz nadležnosti Ministarstva financija</t>
  </si>
  <si>
    <t>O</t>
  </si>
  <si>
    <t>Nadziranje i utvrđivanje mogućnosti zaduženja JLP(R)S sukladno Zakonu o proračunu, utvrđivanje potencijala za ostvarenje JPP projekta, analiza i usporedba isplativosti ugovaranja JPP projekata</t>
  </si>
  <si>
    <t>12.2022.</t>
  </si>
  <si>
    <t>Broj odobrenih JPP projekata</t>
  </si>
  <si>
    <t>1 (2020)</t>
  </si>
  <si>
    <t>Podizanje razine financijske pismenosti</t>
  </si>
  <si>
    <t>Poboljšanje financijskih znanja i vještina
Podizanje razine znanja, vještina, samosvijesti te stjecanja navika pametnog odlučivanja u području financija s ciljem boljeg planiranja i donošenja financijskih odluka</t>
  </si>
  <si>
    <t>Nacionalni strateški okvir za 2021.-2026.
Akcijski plan za unapređenje financijske pismenosti potrošača
Izvješće o provedbi mjera i aktivnosti za unapređenje financijske pismenosti potrošača</t>
  </si>
  <si>
    <t>siječanj 2021.
siječanj 2021.
siječanj 2021.</t>
  </si>
  <si>
    <t>Usvajanje višegodišnjeg strateškog okvira</t>
  </si>
  <si>
    <t>Broj provedenih mjera iz Nacionalnog strateškog okvira</t>
  </si>
  <si>
    <t>6 (2020.)</t>
  </si>
  <si>
    <t>Unapređenje analize poslovanja trgovačkih društava i pravnih osoba koje čine državnu imovinu</t>
  </si>
  <si>
    <t xml:space="preserve">Dogradnja baze podataka o poslovanju, sveobuhvatnija izvješća i povećani broj dubinskih analiza </t>
  </si>
  <si>
    <t>Dograđena baza podataka o poslovanju 49 trgovačkih društava i pravnih osoba koje čine državnu imovinu
Sveobuhvatnija izvješća o poslovanju
Povećan broj dubinskih analiza usmjerenih na pojedini segment poslovanja ovisno o  cilju analize</t>
  </si>
  <si>
    <t>31.12. tekuće godine</t>
  </si>
  <si>
    <t>Broj podataka u bazi podataka</t>
  </si>
  <si>
    <t>Broj podataka u izvješću</t>
  </si>
  <si>
    <t>Broj provedenih dubinskih analiza</t>
  </si>
  <si>
    <t>Jačanje financijskog i proračunskog nadzora</t>
  </si>
  <si>
    <t>Učinkovito i zakonito upravljanje javnim financijama te povećanje likvidnosti u sustavu upravljanja javnim financijama</t>
  </si>
  <si>
    <t>provedeni nadzori zakonitog korištenja pror. sredstava te potpune i učinkovite naplate prihoda iz nadležnosti prorač. korisnika i JLP(R)S
provedeni financijski nadzori rokova ispunjenja novčanih obveza između poduzetnika i između poduzetnika i osoba javnog prava
provedeni nadzori financ. poslovanja, računovod. poslova i predaje financijskih izvještaja neprofitnih organizacija</t>
  </si>
  <si>
    <t>Povećanje broja provedenih nadzora</t>
  </si>
  <si>
    <t>Nadzor financijskih institucija</t>
  </si>
  <si>
    <t>Jačanje financijske discipline u primjeni zakona</t>
  </si>
  <si>
    <t>A538000 Administracija i upravljanje</t>
  </si>
  <si>
    <t>31. prosinca tekuće godine</t>
  </si>
  <si>
    <t>Broj provedenih nadzora Financijske agencije u provedbi ovrhe na novčanim sredstvima</t>
  </si>
  <si>
    <t>Broj provedenih nadzora poslovnih subjekata u uvjetima blokade računa</t>
  </si>
  <si>
    <t xml:space="preserve">Strategija integriranog upravljanja granicom Republike Hrvatske </t>
  </si>
  <si>
    <t>CILJ 5.1.1.2. Provoditi sve potrebne radnje kako bi se zadovoljile sve infrastrukturne mjere za obavljanje granične kontrole na svim graničnim prijelazima</t>
  </si>
  <si>
    <t xml:space="preserve">2207 Djelatnost carinskog i poreznog sustava
</t>
  </si>
  <si>
    <t>Izgradnja, opremanje i održavanje graničnih prijelaza</t>
  </si>
  <si>
    <t>Učinkovito funkcioniranje sustava graničnih prijelaza za promet putnika i roba državnom granicom</t>
  </si>
  <si>
    <t xml:space="preserve">K538043
Izgradnja graničnih prijelaza
K538036
Opremanje
A538035 
Održavanje graničnih prijelaza
</t>
  </si>
  <si>
    <t>I/O</t>
  </si>
  <si>
    <t xml:space="preserve">CSR 4a
SDG 9
</t>
  </si>
  <si>
    <t xml:space="preserve">Zaključeni ugovori za građenje i nadzor
Izgrađeni granični prijelazi u skladu sa standardima Schengena
Rekonstruirani granični prijelazi u skladu sa standardima Schengena
Provedena kontrolna ispitivanja ispravnosti instalacija, uređaja i okoliša
Viša razina opremljenosti i funkcionalnosti graničnih prijelaza uvođenjem novih tehnologija </t>
  </si>
  <si>
    <t xml:space="preserve">lipanj 2022.
lipanj 2023.
prosinac 2024.
prosinac 2024.
prosinac 2024.
</t>
  </si>
  <si>
    <t>Broj izgrađenih graničnih prijelaza u skladu sa standardima Schengena</t>
  </si>
  <si>
    <t>50  (2020.)</t>
  </si>
  <si>
    <t>Broj  rekonstruiranih graničnih prijelaza u skladu sa standardima Schengena</t>
  </si>
  <si>
    <t>2  (2020.)</t>
  </si>
  <si>
    <t>Broj obnovljenih graničnih prijelaza</t>
  </si>
  <si>
    <t>36  (2020.)</t>
  </si>
  <si>
    <t xml:space="preserve">Pregled mjera u nadležnosti Porezne uprave, Ministarstva financija </t>
  </si>
  <si>
    <r>
      <rPr>
        <b/>
        <u/>
        <sz val="12"/>
        <color theme="1"/>
        <rFont val="Arial"/>
      </rPr>
      <t>CSR</t>
    </r>
    <r>
      <rPr>
        <b/>
        <sz val="12"/>
        <color theme="1"/>
        <rFont val="Arial"/>
      </rPr>
      <t xml:space="preserve">
SDG</t>
    </r>
  </si>
  <si>
    <t>CILJ 1.1. 
OČUVANJE 
RADNIH 
MJESTA I 
SOCIJALNA 
SIGURNOST</t>
  </si>
  <si>
    <t>2207
Djelatnost carinskog i poreznog sustava</t>
  </si>
  <si>
    <t>Mjerenje radne učinkovitosti</t>
  </si>
  <si>
    <t>Pravodobno i učinkovito prikupljanje poreznih i drugih javnih prihoda</t>
  </si>
  <si>
    <t>K270160 INFORMATIZACIJA POREZNE UPRAVE</t>
  </si>
  <si>
    <t>CSR 2b</t>
  </si>
  <si>
    <t>Izrađen i implementiran sustav ocjenjivanja, napredovanja i nagrađivanja službenika</t>
  </si>
  <si>
    <t>Provedena godišnja procjena radne učinkovitosti službenika Porezne uprave</t>
  </si>
  <si>
    <t>Postotak ocijenjenih službenika kroz aplikaciju za mjerenje radne učinkovitosti prema zakonskom kriteriju za godišnje ocjenjivanje</t>
  </si>
  <si>
    <t>CILJ 2.1. 
GOSPODARSKI
OPORAVAK I 
POSLOVNO 
OKRUŽENJE  </t>
  </si>
  <si>
    <t xml:space="preserve">Smanjenje stope poreza na dohodak </t>
  </si>
  <si>
    <t>Porezno rasterećenje građana radi povećanja raspoloživog dohotka i rasta osobne potrošnje</t>
  </si>
  <si>
    <t xml:space="preserve">procjena smanjenja prihoda </t>
  </si>
  <si>
    <t>CSR 3a</t>
  </si>
  <si>
    <t>Stupanje na snagu Zakona o izmjenama i dopunama Zakona o porezu na dohodak</t>
  </si>
  <si>
    <t>siječanj 2021.</t>
  </si>
  <si>
    <t>2021.</t>
  </si>
  <si>
    <t>povećanje raspoloživog dohotka/ povećanje osobne potrošnje (godišnji dohodak)</t>
  </si>
  <si>
    <t>povećanje raspoloživog dohotka/ povećanje osobne potrošnje (konačni dohodak)</t>
  </si>
  <si>
    <t>Smanjenje stope poreza na dobit s 12% na 10% za obveznike s godišnjim prihodom do 7,5 mil kn</t>
  </si>
  <si>
    <t>Porezno rasterećenje gospodarstva</t>
  </si>
  <si>
    <t>Stupanje na snagu Zakona o izmjenama i dopunama Zakona o porezu na dobit</t>
  </si>
  <si>
    <t>Povećanje ulaganja u društvo/ gospodarstvo</t>
  </si>
  <si>
    <t>CILJ 2.2. 
ULAGANJE U 
OBRAZOVANJE
ZNANOST I 
ISTRAŽIVANJE </t>
  </si>
  <si>
    <t>Djelotvorno upravljanje ljudskim potencijalima</t>
  </si>
  <si>
    <t>SDG 4</t>
  </si>
  <si>
    <t>Provedba Plana stručnog osposobljavanja</t>
  </si>
  <si>
    <t>2024.</t>
  </si>
  <si>
    <t>Postotak educiranih službenika u odnosu na broj zaposlenih</t>
  </si>
  <si>
    <t>Prosječni broj sati edukacije po službeniku (fte)</t>
  </si>
  <si>
    <t>Broj osposobljenih trenera za provedbu stručnih programa</t>
  </si>
  <si>
    <t>CILJ 4.1. 
UČINKOVITA, 
TRANSPARENTNA I
 OTPORNA 
DRŽAVA </t>
  </si>
  <si>
    <t>Mehanizam za oporavak i otpornost</t>
  </si>
  <si>
    <t>Poboljšanja i modernizacija IT infrastrukture Porezne uprave, kako bi se postigla bolja učinkovitost poslovnih procesa koji su sastavni dio djelokruga ovog tijela državne uprave</t>
  </si>
  <si>
    <t>Jačanje infrastrukturnih kapaciteta Porezne uprave i otpornosti na situacije prouzrokovane covidom-19 pri ispunjavanju zahtjeva za rad na izdvojenom mjestu rada (rad u prostoru koji nije prostor poslodavca ili rad kod kuće)</t>
  </si>
  <si>
    <t>EU fond</t>
  </si>
  <si>
    <t>CSR 1a / SDG 9</t>
  </si>
  <si>
    <t>A) Osiguranje kontinuiteta poslovanja u kriznim situacijama te osiguranje mogućnosti rada od kuće za sve službenike Porezne uprave
B) Podizanje razine sigurnosti informacijsko-komunikacijske infrastrukture
C) Podizanje učinkovitosti i optimizacija informacijsko-komunikacijskog sustava</t>
  </si>
  <si>
    <t>Nabava prijenosnih računala</t>
  </si>
  <si>
    <t>CILJ 4.1. 
UČINKOVITA, 
TRANSPARENTNA I 
OTPORNA
DRŽAVA </t>
  </si>
  <si>
    <t>Digitalna transformacija poslovnih procesa i reinženjering Informacijskog sustava Porezne uprave s ciljem povećanja učinkovitosti Porezne uprave i smanjenja administrativnog opterećenja poreznih obveznika</t>
  </si>
  <si>
    <t>Modernizacija Informacijskog sustava PU s ciljem uspostave dugoročno održivog ISPU s oformljenim upravljačkim okvirom koji će pružiti cjelovitu ICT potporu procesu digitalizacije poslovanja te osigurati mehanizme za strateško upravljanje promjenama</t>
  </si>
  <si>
    <t>CSR 1a / SDG 14</t>
  </si>
  <si>
    <t>1. Projekt uspostave IAM (Identity and access management)
2. Projekt uspostave Uvođenje EUP-a (Novo uredsko) u sustave Porezne uprave - Porezna uprava bez papira
3.	 Projekt uspostave poslovnog i tehnološkog redizajna Informacijskog sustava Porezne uprave
4. 	Projekt uspostave Integracijske Sabirnice (ZIISP)
5. 	Projekt uspostave sustava za digitalno potpisivanje s digitalnom arhivom</t>
  </si>
  <si>
    <t>31. 01. 2026.</t>
  </si>
  <si>
    <t>Provođenje projekta uspostave IAM</t>
  </si>
  <si>
    <t>Provođenje sustava bez papira</t>
  </si>
  <si>
    <t>Reinžinjering ISPU sustava</t>
  </si>
  <si>
    <t>CILJ 4.1. 
UČINKOVITA, 
TRANSPARENTNA I 
OTPORNA 
DRŽAVA </t>
  </si>
  <si>
    <t>Razvoj i unapređenje elektoničke komunikacije u ovršnom postupku</t>
  </si>
  <si>
    <t>Razvoj elektroničke komunikacije s poreznim obveznicima u ovršnom postupku pridonijet će boljoj obaviještenosti dužnika o njihovim obvezama te ubrzanju procesa ovrhe i smanjenju troškova, a automatizacijom izdavanja mjera naplate duga postići će se ujednačeno i pravilno postupanje Porezne uprave u naplati javnih prihoda</t>
  </si>
  <si>
    <t>CSR 4a</t>
  </si>
  <si>
    <t>Početak slanja automatizirane opomene u korisnički pretinac</t>
  </si>
  <si>
    <t>Razvijeno i implementirano slanje automatizirane opomene u korisnički pretinac</t>
  </si>
  <si>
    <t>Početak slanja automatiziranog rješenja o ovrsi na novčanim sredstvima u korisnički pretinac</t>
  </si>
  <si>
    <t>lipanj 2023.</t>
  </si>
  <si>
    <t>Razvijeno i implementirano slanje automatiziranog rješenja o ovrsi blokadom računa u korisnički pretinac</t>
  </si>
  <si>
    <t>Početak slanja automatiziranog podsjetnika o dospijeću obveze u korisnički pretinac</t>
  </si>
  <si>
    <t>Razvijeno i implementirano slanje automatiziranog podsjetnika o dospijeću obveze u korisnički pretinac</t>
  </si>
  <si>
    <t>eTestiranje kandidata</t>
  </si>
  <si>
    <t>Transparentnost u procesu prijama kandidata u državnu službu</t>
  </si>
  <si>
    <t>Aplikacija za obradu prijava kandidata</t>
  </si>
  <si>
    <t>prosinac 2023,</t>
  </si>
  <si>
    <t>Postotak online prijava</t>
  </si>
  <si>
    <t>Skraćivanje procesa obrade prijava kandidata</t>
  </si>
  <si>
    <t>1 mj</t>
  </si>
  <si>
    <t>10 dana</t>
  </si>
  <si>
    <t>Skraćivanje procesa testiranja kandidata</t>
  </si>
  <si>
    <t>3 tjedna</t>
  </si>
  <si>
    <t>24 sata</t>
  </si>
  <si>
    <t>Prilog 1.  Pregled mjera u nadležnosti Carinske uprave, Ministarstva financija</t>
  </si>
  <si>
    <t>2021-2024</t>
  </si>
  <si>
    <t xml:space="preserve">1.12.2020. </t>
  </si>
  <si>
    <r>
      <rPr>
        <b/>
        <u/>
        <sz val="12"/>
        <color theme="1"/>
        <rFont val="Arial"/>
      </rPr>
      <t>CSR</t>
    </r>
    <r>
      <rPr>
        <b/>
        <sz val="12"/>
        <color theme="1"/>
        <rFont val="Arial"/>
      </rPr>
      <t xml:space="preserve">
SDG</t>
    </r>
  </si>
  <si>
    <t>Doprinos 
digitalnoj transformaciji (DA/NE)</t>
  </si>
  <si>
    <t>CILJ 4.2. 
RAVNOMJERAN 
REGIONALNI 
RAZVOJ I 
DECENTRALIZACIJA </t>
  </si>
  <si>
    <t>2207 Djelatnost carinskog i poreznog sustava</t>
  </si>
  <si>
    <t>Daljnji razvoj funkcionalne IT infrastrukture, opreme te unaprjeđenje funkcionalnosti informacijskih sustava u CU</t>
  </si>
  <si>
    <t xml:space="preserve">Kontinuiranom digitalizacijom i modernizacijom infrastrukture, opreme i aplikativnih rješenja u Carinskoj upravi doprinijet će se digitalizaciji javne uprave i olakšanju poslovanja i pristupačnosti carinskih i trošarinskih procedura gospodarstvu </t>
  </si>
  <si>
    <t>A540005 Održavanje informacijskog sustava Carinske uprave</t>
  </si>
  <si>
    <t>O,I</t>
  </si>
  <si>
    <t>Optimizirani carinski IT sustavi za učinkovitu provedbu carinskih procedura</t>
  </si>
  <si>
    <t>31.12.2023.</t>
  </si>
  <si>
    <t>31. prosinca 2024.</t>
  </si>
  <si>
    <t xml:space="preserve">% optimiziranih carinskih IT sustava   </t>
  </si>
  <si>
    <t>Optimizirani trošarinski IT sustavi za učinkovitu provedbu trošarinskih procedura</t>
  </si>
  <si>
    <t xml:space="preserve"> % optimiziranih trošarinskih IT sustava   </t>
  </si>
  <si>
    <t>Optimizirani IT sustavi općeg poslovanja za učinkovitu provedbu ostalih poslovnih procesa u CU</t>
  </si>
  <si>
    <t xml:space="preserve"> % optimiziranih ostalih poslovnih procesa u CU</t>
  </si>
  <si>
    <t>Optimizirana funkcionalna IT infrastruktura i oprema u CU</t>
  </si>
  <si>
    <t>% usklađenosti infrastrukture i opreme s novim tehnologijama u CU</t>
  </si>
  <si>
    <t>CILJ 4.1.
UČINKOVITA, 
TRANSPARENTNA 
I 
OTPORNA 
DRŽAVA </t>
  </si>
  <si>
    <t>Unaprjeđenje učinkovitosti Carinske uprave te standardizacija provedbe carinskih, trošarinskih i ostalih poslovnih procesa</t>
  </si>
  <si>
    <t>Većom učinkovitosti CU doprinijet će se  kvalitetnijoj razini provedbe administrativnih i operativnih okvira djelovanja CU sukladno nacionalnim i EU pravilima relevantnim za jedinstveno unutarnje europsko tržište</t>
  </si>
  <si>
    <t xml:space="preserve">A540000 Administracija i upravljanje Carinske uprave                                                                                A540040 ESF - OP ULJP 2014. - 2020.                                                                          A540036 Customs II                                                                              T540044 Celbet II                                                  T540037                              Taiex - tehnička pomoć                                                                </t>
  </si>
  <si>
    <t>Provedene ciljane edukacije carinskih službenika</t>
  </si>
  <si>
    <t xml:space="preserve">31.12. tekuće godine                                                         </t>
  </si>
  <si>
    <t xml:space="preserve"> broj educiranih carinskih službenika  </t>
  </si>
  <si>
    <t>Realizirane obveze strateškog planiranja i izvještavanja CU na nacionalnoj i EU razini</t>
  </si>
  <si>
    <t xml:space="preserve">31.12. tekuće godine                                                </t>
  </si>
  <si>
    <t>% realiziranih aktivnosti pripreme, analize provedbe i izvještavanja o rezultatima rada sukladno aktima planiranja CU</t>
  </si>
  <si>
    <t>CILJ 2.1. 
GOSPODARSKI 
OPORAVAK I 
POSLOVNO 
OKRUŽENJE  </t>
  </si>
  <si>
    <t xml:space="preserve">Pravovremeno pripremljeni i provedeni projekti CU koji se odnose na korištenje financijskih instrumenata EU i drugih mehanizama financiranja                                                                          </t>
  </si>
  <si>
    <t>31.12. 2024.</t>
  </si>
  <si>
    <t xml:space="preserve">broj projekata CU u pripremi i provedbi </t>
  </si>
  <si>
    <t>CILJ 4.1. 
UČINKOVITA, 
TRANSPARENTNA 
I 
OTPORNA 
DRŽAVA </t>
  </si>
  <si>
    <t>Unaprjeđeni antikoruptivni mehanizmi i sustav unutarnje revizije CU</t>
  </si>
  <si>
    <t>2.4.1. broj provedenih antikoruptivnih mjera u CU                         2.4.2 broj provedenih unutarnjih revizija u CU</t>
  </si>
  <si>
    <t>2.4.1. (146)                                     2.4.2. (3)</t>
  </si>
  <si>
    <t>2.4.1. (140)                                     2.4.2. (4)</t>
  </si>
  <si>
    <t>2.4.1. (160)                                     2.4.2. (5)</t>
  </si>
  <si>
    <t>2.4.1. (170)                                     2.4.2. (5)</t>
  </si>
  <si>
    <t>2.4.1. (180)                                     2.4.2. (5)</t>
  </si>
  <si>
    <t>CILJ 5.1. 
UČVRŠĆIVANJE 
SUVERENITETA 
I 
NJEGOVANJE VRIJEDNOSTI </t>
  </si>
  <si>
    <t xml:space="preserve">Upravljanje  provedbom ciljanih carinskih operativnih  aktivnosti u cilju zaštite financijskih interesa i zaštite i sigurnosti tržišta i društva  </t>
  </si>
  <si>
    <t xml:space="preserve">Ostvarenjem fiskalne i sigurnosne uloge carinske službe doprinijet će se stabilnosti javnih prihoda, unaprjeđenju provedbe carinskog nadzora u cilju smanjenja porezne evazije, jačanja stabilnosti i sigurnosti vanjske granice Europske unije  </t>
  </si>
  <si>
    <t xml:space="preserve">A540000 Administracija i upravljanje Carinske uprave                                                             K310009 Modernizacija i opremanje Carinske uprave                                                                   K540034 Obnova voznog praka                                                                         K540041 Hercule III          </t>
  </si>
  <si>
    <t>Proveden učinkovit nadzor prekograničnog i drugog prometa roba i primjene optimalnih carinsko - sigurnosnih mjera s ciljem zaštite i sigurnosti društva i tržišta</t>
  </si>
  <si>
    <t>3 1.1. broj zapljena robe                     3.1.2. broj otkrivenih nepravilnosti</t>
  </si>
  <si>
    <t>3.1.1. (2500)
3.1.2. (16500)</t>
  </si>
  <si>
    <t>3.1.1. (2650)
3.1.2. (17150)</t>
  </si>
  <si>
    <t>3.1.1. (3100)
3.1.2. (17700)</t>
  </si>
  <si>
    <t>3.1.1. (3400)
3.1.2. (18300)</t>
  </si>
  <si>
    <t>3.1.1. (3600)
3.1.2. (18900)</t>
  </si>
  <si>
    <t xml:space="preserve">Provedene ciljane nadzorne aktivnosti u cilju zaštite financijskih interesa </t>
  </si>
  <si>
    <t xml:space="preserve">31.12. tekuće godine                         </t>
  </si>
  <si>
    <t xml:space="preserve">3.2.1. broj provedenih nadzora                                     3.2.2. iznos naknadno obračunatih davanja </t>
  </si>
  <si>
    <t>3.2.1. (7000)
3.2.2. (50.000.000)</t>
  </si>
  <si>
    <t>3.2.1. (7700)
3.2.2. (52.500.000)</t>
  </si>
  <si>
    <t>3.2.1. (8500)
3.2.2. (65.000.000)</t>
  </si>
  <si>
    <t>3.2.1. (9600)
3.2.2. (68.000.000)</t>
  </si>
  <si>
    <t>3.2.1. (10300)
3.2.2. (71.000.000)</t>
  </si>
  <si>
    <t>CILJ 2.1. 
GOSPODARSKI 
OPORAVAK I POSLOVNO 
OKRUŽENJE  </t>
  </si>
  <si>
    <t>4. Unaprjeđenje kvalitete partnerskih odnosa s gospodarstvom</t>
  </si>
  <si>
    <t xml:space="preserve">Pružanje kvalitetne podrške gospodarskim subjektima u provođenju carinskih i trošarinskih procedura,poticanje na širu primjenu instituta pojednostavnjenja kao i kontinuirana ravnoteža između provođenja carinskih kontrola i ubrzanja kretanja robe,  pridonijet će olakšanju zakonite trgovine </t>
  </si>
  <si>
    <t>A540000 Administracija i upravljanje Carinske uprave</t>
  </si>
  <si>
    <t xml:space="preserve">Inicirana i odobrena šira primjena carinskih instituta za olakšano poslovanje gospodarskih subjekata                                                                           </t>
  </si>
  <si>
    <t xml:space="preserve">broj izdanih odobrenja za povlaštene i pojednostavljene postupke                                                </t>
  </si>
  <si>
    <t xml:space="preserve">Pružena potrebna operativna podrška gospodarskim subjektima radi ispravne i jednostavnije provebe carinskih i trošarinskih procedura                                                                                      </t>
  </si>
  <si>
    <t xml:space="preserve"> % uspješnosti pružene podrške korisnicima                                                                                        </t>
  </si>
  <si>
    <t>Nadograđen sustav analize rizika radi optimalne  uspostave ravnoteže između olakšavanja trgovine i provedbe carinskih kontrola</t>
  </si>
  <si>
    <t>% udio deklaracija za koje sustav nije odredio kontrolu</t>
  </si>
  <si>
    <t xml:space="preserve">Prilog 1.  Predložak za izradu Provedbenog programa </t>
  </si>
  <si>
    <t xml:space="preserve">Ministarstvo pravosuđa i uprave </t>
  </si>
  <si>
    <t>20.11.2020.-19.11.2024.</t>
  </si>
  <si>
    <t>Procijenjeni trošak
(ili fiskalni učinak) 
provedbe mjere 
(u HRK) za 2021.-2024. (DP 2021.+projekcija 2022.+ (2023.g.x2)</t>
  </si>
  <si>
    <t>Poveznica na aktivnosti   u Državnom proračunu</t>
  </si>
  <si>
    <r>
      <rPr>
        <b/>
        <u/>
        <sz val="12"/>
        <color theme="1"/>
        <rFont val="Arial"/>
      </rPr>
      <t>CSR</t>
    </r>
    <r>
      <rPr>
        <b/>
        <sz val="12"/>
        <color theme="1"/>
        <rFont val="Arial"/>
      </rPr>
      <t xml:space="preserve">
SDG</t>
    </r>
  </si>
  <si>
    <t>1.</t>
  </si>
  <si>
    <t>CILJ 4.1. UČINKOVITA, TRANSPARENTNA I OTPORNA DRŽAVA </t>
  </si>
  <si>
    <t>2801, 2806</t>
  </si>
  <si>
    <t>Osigurati kvalitetan zakonodavni okvir u pravosuđu</t>
  </si>
  <si>
    <t>Kvalitetna izrada, praćenje zakonodavnih akata u pravosuđu osigurat će dobrobit građana i veću konkuretnost.</t>
  </si>
  <si>
    <t xml:space="preserve">A629000; K544100 </t>
  </si>
  <si>
    <t>a) priprema Nacionalnog plana za razvoj pravosuđa 2021.-2027.
b) donošenje izmjena i dopuna Zakona o parničnom postupku
c) donošenje Zakona o izmjenama i dopunama Zakona o odvjetništvu (koja se odnosi na stečajne upravitelje (ne i na sudske vještake) 
d) donošenje novog normativnog okvira za stalne sudske vještake - donošenje Zakona o izmjenama i dopunama Zakona o sudovima i novog Pravilnika o stalnim sudskim vještacima
e) donošenje Zakona o kaznenom postupku
f) donošenje Ovršnog zakona
g) revidiranje metodologije evaluacije rada sudaca (NFM)
 h) unaprjeđenje sustava sudskog mirenja (NFM, 11 mil kn)</t>
  </si>
  <si>
    <t xml:space="preserve">a) lipanj 2021.
b) prosinac 2021.
c) prosinac 2020.
d) lipanj 2021.  (donošenje Zakona) i prosinac 2021. (donošenje Pravilnika)
e) lipanj 2022.
f) ožujak 2021.
g) srpanj 2022..
h) lipanj 2023.
</t>
  </si>
  <si>
    <t xml:space="preserve">
srpanj 2022.
</t>
  </si>
  <si>
    <t>broj neriješenih predmeta</t>
  </si>
  <si>
    <t xml:space="preserve"> 481.348 (2019.)</t>
  </si>
  <si>
    <t xml:space="preserve">trajanje sudskih postupaka (dani) </t>
  </si>
  <si>
    <t>144 (2019.)</t>
  </si>
  <si>
    <t xml:space="preserve">upućivanje na izvršavanje kazne zatvora 
(vremensko razdoblje od pravomoćnosti i izvršnosti presude do dana zaprimanja na izvršavanje kazne zatvora) </t>
  </si>
  <si>
    <t>305 dana (2019.)</t>
  </si>
  <si>
    <t>270 dana</t>
  </si>
  <si>
    <t>255 dana</t>
  </si>
  <si>
    <t>240 dana</t>
  </si>
  <si>
    <t>225 dana</t>
  </si>
  <si>
    <t xml:space="preserve">Jačanje pristupačnosti pravosudnom sustavu kroz funkcionalnu i energetsku reorganizaciju pravosudne infrastrukture </t>
  </si>
  <si>
    <t>Modernizacija i unaprjeđenje pravosudnog sustava (pravosudna i kaznena tijela) ostvarit će se kroz ulaganje u fizičku  infrastrukutru te na taj način omogućiti bolje uvjete rada koji će doprinijeti većoj učinkovitosti pravosudnog sustava.</t>
  </si>
  <si>
    <t>K544052, K544083 ,K544095, K544100, K544101,K629022, K629023, K629158, K629181, K629234, K629239, 630068, K630103</t>
  </si>
  <si>
    <t>I</t>
  </si>
  <si>
    <t>n/p/16</t>
  </si>
  <si>
    <t xml:space="preserve">
a) Trg pravde u Zagrebu – jedinstveno mjesto pružanja pravosudnih usluga građanima i poduzetnicima u Gradu Zagrebu (NPOO)
b) daljnja fizička i funkcionalna reorganizaciju objekata pravosuđa s ciljem pružanja kvalitetnijih usluga građanima i poduzetnicima (NPOO)
c) projekt učinkovitog pravosuđa za bolje poslovno okruženje (Svjetska banka)
d) rekonstrukcija zgrade OSu Splitu (NFI)
</t>
  </si>
  <si>
    <t xml:space="preserve">a) prosinac 2025.
b) prosinac 2026.
c) prosinac 2025.
d) prosinac 2023..
</t>
  </si>
  <si>
    <t>prosinac 2026.</t>
  </si>
  <si>
    <t>Broj novo izgrađenih i obnovljenih (rekonstruiranih) zgrada pravosudnog sustava u funkciji</t>
  </si>
  <si>
    <t>(0) 2020.</t>
  </si>
  <si>
    <t>3.</t>
  </si>
  <si>
    <t>2804, 2807, 2815</t>
  </si>
  <si>
    <t>Optimizacija procesa i digitalna tranzicija pravosudnog sustava</t>
  </si>
  <si>
    <t xml:space="preserve">Optimizacija procesa i digitalna tranziciju pravosudnog sustava provodit će se kroz povećano korištenje IKT alata uz provođenje postupovnih reformi kako bi se umanjilo nepotrebno opterećenje pravosudnog sustava. </t>
  </si>
  <si>
    <t xml:space="preserve"> K544091, K544087, K929028 </t>
  </si>
  <si>
    <t>a) uvođenje na upravne sudove i Visoki upravni sud e-Spis (sustav za upravljanje sudskim predmetima)
b) uvođenje sustava e-Spis za prekršajne predmete
c) daljnje uvođenje elektroničke komunikacije e-Komunikacije
d) osiguranje tehničkih i zakonodavnih preduvjeta s ciljem uvođenja mogućnosti vođenja rasprave na daljinu
e) modernizacija sustava kaznene evidencije s ciljem nezine interoperabilnosti sa sustavima državama EU i Ministarstva unutarnjih poslova RH
f) unaprjeđenje sustava katastra i zemljišnih knjiga - upravljanje zemljišnim podacima (OPKK)
g) jačanje e-infrastrukture u pravosuđu (NPOO)
h) daljnje unaprjeđenje katastra i zemljišnih knjiga (NPOO)
i) implementacije e-Ovrhe sukladno izmjenama zakona (NPOO)
j) digitalni e-Arhiv pravosuđa (NPOO)
k) proširenje korištenja videokonferencijske tehnologije na sudovima i državnim odvjetništvima
l) unaprjeđenje i modernizacija pravosudnog sustava RH (Project One) (ESF)
m) nastavak uspostave digitalne arhive zemljišnih knjiga na razini RH (ESF)
n) daljnje unaprjeđenje kvalitete pravosuđa kroz nastavak modernizacije pravosudnog sustava u RH (ESF)
o) E-sudski registar - faza 2 (ERDF) 
p) projekt implementacije integriranog sustava zemljišne administracije (IISZA) - Svjetska banka
r) podrška provedbi e-komunikacije u hrvatskom pravosuđu</t>
  </si>
  <si>
    <t>a) prosinac 2022.
b) prosinac 2022.. 
c) prosinac 2023.
d) prosinac 2024.
e) prosinac 2023.
f) prosinac 2023.
g) prosinac 2024.
h) prosinac 2023.
i) prosinac 2021.
j) prosinac 2024.
k) prosinac 2024.
l) prosinac 2022.
m) prosinac 2022.
n) prosinac 2022.
o) prosinac 2023.
p) prosinac 2021.
r) prosinac 2021.</t>
  </si>
  <si>
    <t>% sudova/drž.odv. s instaliranom IKT infrastrukturom i opremom</t>
  </si>
  <si>
    <t>(?) 2020.</t>
  </si>
  <si>
    <t>Broj unaprijeđenih/novouspostavljenih usluga</t>
  </si>
  <si>
    <t>(G) - postotak usklađenosti zemljišnoknjižnih i katastarskih podataka</t>
  </si>
  <si>
    <t>(6%) 2020</t>
  </si>
  <si>
    <t>4.</t>
  </si>
  <si>
    <t xml:space="preserve">Daljnje jačanje kompetencija u pravosudnom sustavu  </t>
  </si>
  <si>
    <t>Podizanju kvalitete pravosuđa kroz daljnje jačanje  Pravosudne akademije te kroz prilagodbu njenog programa stvarnim potrebama pravosuđa.</t>
  </si>
  <si>
    <t xml:space="preserve"> A844001, A629024, A630051, A844002, A844003, A844004, A844005, A844006</t>
  </si>
  <si>
    <t>a) unaprjeđenje programa osposobljavanja i usavršavanja pravosudnih dužnosnika i službenika u pravosđu u skladu s preporukama i najboljim praksama europskih mreža i organizacija (npr. EJTN, ERA)
b) jačanje upravljačkih kompetencija čelnika pravosudnih tijela (dijelom i kroz ESF MPU-a Project 2" u kojem je PA projektni partner)
c) digitalizacija poslovnih procesa PA (kroz ESF "Kibernetički kriminal"; KI; PA)</t>
  </si>
  <si>
    <t>a) prosinac 2024
b) prosinac 2023
c) prosinac 2022</t>
  </si>
  <si>
    <t>% digitaliziranih poslovnih procesa</t>
  </si>
  <si>
    <t>10% (2019)</t>
  </si>
  <si>
    <t>broj provedenih aktivnosti</t>
  </si>
  <si>
    <t>462 (2019)</t>
  </si>
  <si>
    <t>% interdisciplaniranih i nepravnih tema</t>
  </si>
  <si>
    <t>24% (2019)</t>
  </si>
  <si>
    <t>5.</t>
  </si>
  <si>
    <t>Jačanje zaštite ljudskh prava, temeljnih sloboda i prava nacionalnih manjina</t>
  </si>
  <si>
    <t>Promicanje i zaštita ljudskih prava i temeljnih sloboda iz područja pravosuđa i uprave te promicanje, zaštitu i unaprjeđenje prava pripadnika nacionalnih manjina.</t>
  </si>
  <si>
    <t>A630048 , K544087</t>
  </si>
  <si>
    <t>a) unaprjeđivati zakonodavni okvir koji se odnosi na udruge nacionalnih manjina
b) pratiti i osiguravati primjenu Ustava RH, Ustavnog zakona o Zakona o pravu nacionalnih manjiha i Zakona o uporabi jezika i pisma nacionalnih manjina i Zakona o uporabi jezika i pisma nacionalnih manjina u jedinicama lokalne i područne (regionalne) samouprave
c) pratiti zapošaljvanje i integracija nacionalnih manjima u javnoj upravi
d) donošenje Operativnog programa za nacionalne manjine za razdoblje 2020. – 2024.
e) usvajanje Nacionalne strategije razvoja sustava podrške žrtvama i svjedocima u RH za razdoblje 2021.-2025. i prateći Akcijski plan
f) besplatna pravna pomoć
g) provedba projekta ARVID - Advancing access to rights under Victims' Directive for Persons with Disabilities (Bolji pristup osoba s invaliditetom pravima zajamčenima Direktivom o žrtvama) u svojstvu partnera
h) provedba projekta ESTAR - Enhancing Stakeholder Awareness and Resources for Hate Crime Victim Support (EStAR) u svojstvu partnera
i) provedba projekta  „Zaustavimo nasilje nad ženama i nasilje u obitelji - Za nasilje nema opravdanja“ u svojstvu partnera</t>
  </si>
  <si>
    <t>a) prosinac 2022.
b) prosinac 2024.
c) prosinac 2024.
d) prosinac 2021.
e) prosinac 2021.
f) 2021-2024.
g) prosinac 2021.
h) prosinac 2021.
i) prosinac 2023.</t>
  </si>
  <si>
    <t>% provedenih preporuka iz djelokruga MPU iz izvješća Pučkog pravobranitelja</t>
  </si>
  <si>
    <t>26% (2018)</t>
  </si>
  <si>
    <t>2801, 2807</t>
  </si>
  <si>
    <t>Usklađivanje i provedba zakonodavstva RH s  međunarodnim konvencijama i zakonskim modelima</t>
  </si>
  <si>
    <t>Pojačati rad svih institucija koje rade na procesuiranju svih ratnih zločina, jačanje bilateralne i multilateralne suradnje, razmjena informacija i iskustava o nacionalnim zakonodavstvima i sudskoj praksi, o komparativnim aspektima istih te o preuzimanju pravne stečevine Europske unije.</t>
  </si>
  <si>
    <t xml:space="preserve">T544088 </t>
  </si>
  <si>
    <t>a) suradnja unutar Mreže za zakonodavnu suradnju ministarstava pravosuđa država članica Europske unije (Legicoop) 
b) znanstveno utemeljena suradnja i rasprava za traženje rješenja 
c) uspostavljanje i jačanje Hrvatske nacionalne pravosudne mreže unutar Europske pravosudne mreže u građanskim i trgovačkim stvarima (CRONET 1) – CRONET EJN (PROGRAM UNIJE - Program za pravosuđe 2014-2020.)
d) jačanje pravosudne suradnje u kaznenim stvarima (DJCCM) (PROGRAM UNIJE - Program za pravosuđe 2014-2020.)
e) jačanje Hrvatske pravosudne mreže (CRONET 2)- (JUST Program - CRONET EJN II) JUST-JCOO-AG-2020 (PROGRAM UNIJE - Program za pravosuđe 2014-2020.)
f) uspostava baze podataka o sudovima i nadležnim tijelima u kaznenim stvarima na EU razini (CCDM) JUST-AG-2020 (PROGRAM UNIJE - Program za pravosuđe 2014-2020.)
g) projekt LEILA (towards a muLtilingual European platform for judIciaL Auctions)-(„e-dražbe“) JUST-AG-2020 (PROGRAM UNIJE - Program za pravosuđe 2014-2020.)
h) elektronička razmjena dokaza with e-CODEX (EXEC 2) - PROGRAM UNIJE - Program za pravosuđe 2014-2020. - 0,7 mil kn)
i) unaprjeđenje elektronske dostave (e-dostave) sudskih dokumenata (CEF (Connecting Europe Facility)</t>
  </si>
  <si>
    <t>a) prosinac 2024.
b) prosinac 2024.
c) prosinac 2021.
d) prosinac 2020.
e) prosinac 2022.
f) prosinac 2022.
g) prosinac 2023.
h) prosinac 2022.
i) prosinac 2021.</t>
  </si>
  <si>
    <t>% provedenih koordinacija/savjetovanja/inicijaviva u odnosu na planirano</t>
  </si>
  <si>
    <t>10(2019.)</t>
  </si>
  <si>
    <t>7.</t>
  </si>
  <si>
    <t>2804, 2806                           2809; 2803</t>
  </si>
  <si>
    <t>Unaprjeđenje kvalitete zatvorskog i probacijskog sustava te širenje sustava za podršku žrtvama i svjedocima</t>
  </si>
  <si>
    <t>Poboljšat će se kvaliteta rada službenika zatvorskog, probacijskog sustava te službenika sustava za podršku žrtvama i svjedocima.</t>
  </si>
  <si>
    <t>K544087, K544100                                             A544099; A576241; A630065; A544086, A544090, A630079</t>
  </si>
  <si>
    <t>a) provođenje projekta  „Unaprjeđenje kvalitete pravosuđa kroz jačanje kapaciteta zatvorskog i probacijskog sustava te sustava za podršku žrtvama i svjedocima“ (ESF)
b) jačanje zaštite ljudskih prava i javne sigurnosti kroz unaprjeđenje kapaciteta probacijske službe (NFM)
c) osnivanje novih odjela za podršku žrtvama i svjedocima na županijskim sudovima koji u svojim sjedištima imaju općinske sudove i preostalim općinskim sudovima i jačanje kadrovskih kapaciteta postojećih odjela
d) osiguranje edukacija za novozaposlene službenike
e) osiguranje tematskih edukacija i supervizije za službenike MPU, odjela za podršku žrtvama i svjedocima, i volontere
f) provedba aktivnosti financiranja organizacija civilnog društva koje pružaju podršku žrtvama i svjedocima iz dijela prihoda od igara na sreću</t>
  </si>
  <si>
    <t>a) prosinac 2021.
b) prosinac 2023.
c) prosinac 2022.
d) prosinac 2022.
e) prosinac 2024.
f) 2021.-2024.</t>
  </si>
  <si>
    <t>prosječna ocjena zadovoljstva programima</t>
  </si>
  <si>
    <t>8.</t>
  </si>
  <si>
    <t>Daljnji razvoj upravljanja ljudskim potencijalima u javnoj upravi.</t>
  </si>
  <si>
    <t xml:space="preserve">Upravljanja ljudskim potencijalima je potrebno dalje metodološki obraditi i standardizirati, te urediti normativni okvir koji uključuje harmoniziranje sustava plaća u državnoj upravi. 
Izgradnja stabilnih i otpornih institucija podrazumijeva učinkovitu i digitaliziranu javnu upravu stoga je potrebno digitalizirati procese upravljanja i razvoja ljudskih potencijala čime će se trajno osigurati transparentnost postupaka zapošljavanja, napredovanja, nagrađivanja te stručnog osposobljavanja i usavršavanja i polaganja državnog , a što su i preduvjeti za učinkovito djelovanje javne uprave. </t>
  </si>
  <si>
    <t>A677016, A757020, A830002, A830004</t>
  </si>
  <si>
    <t>R/I</t>
  </si>
  <si>
    <t xml:space="preserve">a) razvoj sustava upravljanja ljudskim potencijalima kroz uvođenje
novih funkcionalnosti u Registru zaposlenih u javnom sektoru
(NPOO)
b) uvođenje modela za hibridni (udaljeni) pristup radnom mjestu –
smart working (NPOO)
c) uvođenje e-Državnog ispita (NPOO)
d) razvoj i uspostava ispita za upravno postupanje i matičarstvo
e) razvoj i upravljanje kompetencijama u javnoj upravi (ESF)
f) suradnja s EUPAN-om (Europskom mrežom za javnu upravu)
g) provedba Ugovora o pružanju usluga centraliziranog obračuna plaća
i upravljanja ljudskim resursima
</t>
  </si>
  <si>
    <t>a) prosinac 2024.
b) prosinac 2023.
c) prosinac 2022.
d) prosinac 2023.
e) prosinac 2021.
f) 2020.-2024.
g) 2020.-2024.</t>
  </si>
  <si>
    <t xml:space="preserve"> prosinac 2024.</t>
  </si>
  <si>
    <t xml:space="preserve">% kakvoće ugovorene usluge (SLA) </t>
  </si>
  <si>
    <t xml:space="preserve"> 99,9%(2020)</t>
  </si>
  <si>
    <t>99.9%</t>
  </si>
  <si>
    <t xml:space="preserve">postotak tijela s uvedenim kompetencijskim okvirom </t>
  </si>
  <si>
    <t xml:space="preserve">(0) 2020 </t>
  </si>
  <si>
    <t xml:space="preserve">% razvijene računalne aplikacija za e-Državni ispit i njene implementacije
</t>
  </si>
  <si>
    <t>(0) 2020</t>
  </si>
  <si>
    <t>_</t>
  </si>
  <si>
    <t>% razvijenih ispitnih materijala i provedenih ispita za upravno postupanje i matčarstvo</t>
  </si>
  <si>
    <t>nove funkcionalnosti u Registru zaposlenih</t>
  </si>
  <si>
    <t>9.</t>
  </si>
  <si>
    <t>Jačanje učinkovitosti zaposlenih u javnoj upravi kroz razvoj kompetencija u skladu s prioritetima VRH</t>
  </si>
  <si>
    <t>Stručno osposobljavanje i usavršavanje zaposlenih u javnoj upravi s ciljem trajnog podizanja razine kvalitete njihovog znanja, vještina i sposobnosti, radi oblikovanja profesionalnog, djelotvornog i učinkovitog javne uprave koji će pružati pravodobne i kvalitetne javne usluge, u skladu s najboljim općeprihvaćenim standardima i prioritetima VRH.</t>
  </si>
  <si>
    <t>A677018, A677022</t>
  </si>
  <si>
    <r>
      <rPr>
        <sz val="11"/>
        <color theme="1"/>
        <rFont val="Arial"/>
      </rPr>
      <t>a) unaprjeđenje i daljnji razvoj kapaciteta i programa usavršavanja i
osposobljavanja Državne škole za javnu upravu (DŠJU) sukladno
prioritetima VRH
b) uspostava sustava osiguranja kvalitete u djelovanju i provedbi
aktivnosti Državne škole za javnu upravu
     c) jačanje upravljačkih kompetencija dužnosnika na državnoj i lokalnoj
razini razvojem specijaliziranih programa i aktivnosti u području
dobrog upravljanja
d) uvođenje sustava upravljanja kvalitetom u javnu upravi RH (ESF, -
DŠJU Partner)
e) uvođenje kompetencijskog okvira za zaposlene u javnoj upravi
(ESF, - DŠJU Partner)</t>
    </r>
    <r>
      <rPr>
        <sz val="11"/>
        <color rgb="FFFF0000"/>
        <rFont val="Arial"/>
      </rPr>
      <t xml:space="preserve">
</t>
    </r>
  </si>
  <si>
    <t xml:space="preserve">a) 2021.-2024.
b) 2021.-2024.
c) 2021.-2024.
   d) prosinac 2020
e) 2021       </t>
  </si>
  <si>
    <t>kontinuirano</t>
  </si>
  <si>
    <t>broj programa usavršavanja i osposobljavanja usklađenih s prioritetima VRH</t>
  </si>
  <si>
    <t xml:space="preserve"> 5 (2020)</t>
  </si>
  <si>
    <t xml:space="preserve">% dužnosnika na
državnoj i lokalnoj
razini koji su sudjelovali
u aktivnostima
usmjerenih jačanju
upravljačkih
kompetencija
</t>
  </si>
  <si>
    <t xml:space="preserve"> 0% (2020)</t>
  </si>
  <si>
    <t xml:space="preserve">% uspostave sustava
osiguranja kvalitete
programa
</t>
  </si>
  <si>
    <t>0% (2020)</t>
  </si>
  <si>
    <t>10.</t>
  </si>
  <si>
    <t xml:space="preserve">Osiguranje prava i obveza državnih i lokalnih službenika </t>
  </si>
  <si>
    <t>Temeljem Zakona o državnim službenicima, Ministarstvo pravosuđa i uprave osigurava provedbu i funkcioniranje Službeničkog suda, Višeg službeničkog suda, Komisije za tumačenje kolektivnog ugovora te Odbora za državnu službu s ciljem ostvarivanja zakonski definiranih prava i obveza državnih službenika.</t>
  </si>
  <si>
    <t>A757020, A830002, A830003, A830004, A830026</t>
  </si>
  <si>
    <t xml:space="preserve">
a) rad Službeničkog suda
b) rad Višeg Službeničkog suda
d) rad Zajedničke komsije za tumačenje kolektivnog ugovora
d) rad Odbora za državnu službu
e) postupanje upravne inspekcije - planirani nadzor i postupanja po
predstavkama
</t>
  </si>
  <si>
    <t>a) 2020.-2024.
b) 2020.-2024.
c) 2020.-2024.
d) 2020.-2024.
e) 2020.-2024.</t>
  </si>
  <si>
    <t xml:space="preserve">broj riješenih
predmeta
Službeničkog
suda i Višeg
službeničkog
suda
</t>
  </si>
  <si>
    <t>350 (2020)</t>
  </si>
  <si>
    <t xml:space="preserve">broj neriješenih
predmeta
Odbora za
državnu službu u
roku
</t>
  </si>
  <si>
    <t>4388 (2019)</t>
  </si>
  <si>
    <t>% ispunjenja
planiranih
nadzora</t>
  </si>
  <si>
    <t>100% (2019)</t>
  </si>
  <si>
    <t xml:space="preserve">% predstavki
riješeno
</t>
  </si>
  <si>
    <t>11.</t>
  </si>
  <si>
    <t xml:space="preserve">Optmizacija sustava lokalne i područne (regionalne) samouprave </t>
  </si>
  <si>
    <t>Kvaliteta ustrojstva i učinkovit sustav lokalne i područne (regionalne) samouprave bitni su zbog zadovoljenja javnih potreba i interesa građana, a one se podmiruju najviše na lokalnoj razini.</t>
  </si>
  <si>
    <t>A757026, A830013</t>
  </si>
  <si>
    <t>1/b / 16</t>
  </si>
  <si>
    <t xml:space="preserve">a)  izmjene Zakona o lokalnoj i područnoj (regionalnoj) samoupravi (transparetnost proračuna, smanjenje broja dužnosnika i članova predstavničkih tijela) 
b) uspostava baze podataka i indikatora o financijskim i administrativnim kapacitetima i poslovima koji se obavljaju u jedinicama lokalne i područne (regionalne) samouprave
c) definirati mehanizme suradnje jedinica lokalne samouprave radi povezivanja u funkcionalne cjeline
d) Osiguravanje provedbe povjerenih poslova državne uprave u županijama
</t>
  </si>
  <si>
    <t>a) prosinac 2021. 
b) prosinac 2022.
c) prosinac 2024.</t>
  </si>
  <si>
    <t>uspostavljena baza podataka</t>
  </si>
  <si>
    <t>definirani mehanizmi suradnje</t>
  </si>
  <si>
    <t>12.</t>
  </si>
  <si>
    <t>Optimizacija i digitalizacija usluga i procesa i komunikacije javne uprave s ciljem podizanje kvalitete javne uprave</t>
  </si>
  <si>
    <t xml:space="preserve">Optimizacija procesa uz ukidanje nepotrebnih administrativnih  i te digitalna tranziciju javne uprave provodit će se kroz povećano korištenje IKT alata te uvođenje sustava upravljanja kvalitetom u javnu upravu RH. </t>
  </si>
  <si>
    <t xml:space="preserve">A677016 </t>
  </si>
  <si>
    <t>a) digitalizirati dodatne usluge te povezati baze podataka i registre iz područja pravosuđa i javne uprave kako bi se omogućila interoperabilnost sustava
b) korištenje suvremenih sredstava službene komunikacije radi modernizacije uprave i upravnog postupanja
c) nadogradnja i održavanje informacijskih sustava za provedbu zakona u opće uprave i drugog  (državne matice, uredsko poslovanje, ZUP, e-Inspektor, nacionalne manjine, registri)
d) daljnja uspostava IT sustava za praćenje i nadzor upravnog postupanja (ESF. 4,1 mil kn)</t>
  </si>
  <si>
    <t xml:space="preserve">a) 2020.-2024.
b) prosinac 2022.
c) 2020.-2024.
d) 2020.-2024.
</t>
  </si>
  <si>
    <t xml:space="preserve">%
kakvoće
ugovorene
usluge (SLA)
 </t>
  </si>
  <si>
    <t>99,90% (2019)</t>
  </si>
  <si>
    <t>13.</t>
  </si>
  <si>
    <t>Jačanje okvira za sprječavanje korupcije</t>
  </si>
  <si>
    <t>Područje borbe protiv korupcije ukazuje se na daljnju potrebu jačanja okvira za sprječavanje i sankcioniranje korupcije kako bi se zajamčilo zakonito, transparentno i učinkovito korištenje javnih sredstava.</t>
  </si>
  <si>
    <t xml:space="preserve">A629000 </t>
  </si>
  <si>
    <t>a) donošenje nove Strategija borbe protiv korupcije za razdoblje 2021. - 2030. i prateći Akcijski plan
b) edukacija svih segmenata vlasti i društva
c) donošenje ZID Zakona o zaštiti zviždača
d) donošenje novog Zakona o sprečavanju sukoba interesa
e) donošenje pravnog okvira za lobiranje
f) provedba Antikorupcijskog programa za trgovačka društva u vlasništvu JLP(R)S-a
g) objava izvješća o imovini pravosudnih dužnosnika putem mrežne aplikacije
h) donošenje ZID Zakona o Uredu za suzbijanje korupcije i organiziranog kriminaliteta (ZUSKOK-a) 
i) podizanje svijesti i standarda u borbi protiv podmićivanja u međunarodnom poslovanju (SRSS)</t>
  </si>
  <si>
    <t>a) prosinac 2021.
b) 2021.-2024.
c) prosinac 2021.
d) prosinac 2022.
e) prosinac 2022.
f) prosinac 2022.
g) prosinac 2021.
h) prosinac 2021.
i) 2021.-2022.</t>
  </si>
  <si>
    <t xml:space="preserve">% provedbe
planiranih
aktivnosti za
sprječavanje
korupcije
</t>
  </si>
  <si>
    <t>14.</t>
  </si>
  <si>
    <t xml:space="preserve">Upravljanje promjenama, projektima i inovacijama  </t>
  </si>
  <si>
    <t>Upravljanje promjenama i inovacijama kroz oblikovanje, razvoj i praćenje strateških i operativnih planova te učinkovitim upravljanjem  projektima</t>
  </si>
  <si>
    <t xml:space="preserve">
</t>
  </si>
  <si>
    <t xml:space="preserve">O </t>
  </si>
  <si>
    <t xml:space="preserve">a) priprema i provedba projekata iz europskih i drugih fondova za kvalitetnije usluge građana
b) izrada i praćenje provedbe akata strateškog planiranja, priprema i provedba projekata (EU i ostalih), 
c) priprema Nacionalnog programa za oporvak i otpornost 2021-2023. u djelokrugu MPU
d) sudjelovanje u izradi programskih dokumenata za financijsko razdoblje EU 2021. - 2027.
e) koordinacija izrade prijedloga Nacionalnog plana za razvoj javne uprave 2021.-2027.
f) koordinacija izrade prijedloga Nacionalnog plana za razvoj pravosuđa 2021.-2027.
g) uspostava sustava upravljanja kvalitetom u javnoj upravu (ESF)
</t>
  </si>
  <si>
    <t>a) 2021.-2024.
b) 2020.-2024.
c) 2021.-2023.
     d) prosinac 2021.
    e) prosinac 2021.
g) 2022.</t>
  </si>
  <si>
    <t>broj ugovorenih projekata</t>
  </si>
  <si>
    <t>28 (2020)</t>
  </si>
  <si>
    <t>% odobrenih sredstava u odnosnu na ugovorene projekte</t>
  </si>
  <si>
    <t>20 (2020)</t>
  </si>
  <si>
    <t>15.</t>
  </si>
  <si>
    <t xml:space="preserve">Optimalno povezaivanje ljudskih resursa s ciljevima i djelokrugom Ministarstva s ciljem postizanja najboljih rezultata. </t>
  </si>
  <si>
    <t xml:space="preserve">a) osiguranje prava i ostvarivanja obveza zaposlenika te upravljanje
ljudskim resursima radi podrške provedbi strateških i operativnih planova
b) razvoj i upravljanje kompetencijama 
c) uključivanje i osnaživanje zaposlenika te briga o njihovoj dobrobiti
</t>
  </si>
  <si>
    <t xml:space="preserve">a) 2020.-2024.
b) 2020.-2024.
c) 2020.-2024.
</t>
  </si>
  <si>
    <t>ocjena dobrobiti zaposlenika</t>
  </si>
  <si>
    <t>3,5 (2020)</t>
  </si>
  <si>
    <t>% usvojenih žalbi na ukupan broj izdanih rješenja</t>
  </si>
  <si>
    <t>1% (2020)</t>
  </si>
  <si>
    <t>&lt;1%</t>
  </si>
  <si>
    <t>prosječan broj dana izobrazbe po službeniku godišnje</t>
  </si>
  <si>
    <t>16.</t>
  </si>
  <si>
    <t xml:space="preserve">Djelotvorno upravljanje resursima te odnosima s partnerima i korisnicima usluga  </t>
  </si>
  <si>
    <t>Zakonito, ekonomično i optimalno upravljanje resursima (materijalim, financijskim, informacijama, itd.) te odnosima s partnerima, drugim tijelima i korisnicima usluga  s ciljem postizanja planiranih ciljeva.</t>
  </si>
  <si>
    <t>A629000,A757026</t>
  </si>
  <si>
    <t>a) upravljanje odnosima sa drugim tijelima i partnerima te građanima i drugim korisnicima usluga, 
b) upravljanje financijama, materijalnim resursima i javnom nabavom
c) upravljanje informacijama i znanjem; 
d) upravljanje tehnologijom
e) osiguravanje financijskih sredstava za provedbu povjerenih poslova
državne uprave u županijama
f) koordinacija provedbe sustava unutarnjih kontrola</t>
  </si>
  <si>
    <t xml:space="preserve">a) 2021.-2024.
b) 2021.-2024.
c) 2021.-2024.
 d) 2021.-2024.
e) 2020.-2024,
f) 2021.-2024.     </t>
  </si>
  <si>
    <t>rezultati izjave o fiskalnoj odgovornosti (uključujući mišljenje unutarnje revizije) (% tijela s 1A)​</t>
  </si>
  <si>
    <t>1a (2019)</t>
  </si>
  <si>
    <t>1a</t>
  </si>
  <si>
    <t xml:space="preserve">mišljenje Državnog ureda za reviziju (nepovoljno/uvjetno/bezuvjetno za financijske izvještaje/usklađenost poslovanja  </t>
  </si>
  <si>
    <t>bezuvjetno (2019.)</t>
  </si>
  <si>
    <t>bezuvjetno</t>
  </si>
  <si>
    <t xml:space="preserve">% usvojenih žalbi u odnosu na ukupan broj postupaka javne nabave </t>
  </si>
  <si>
    <t>0%(2018)</t>
  </si>
  <si>
    <t>17.</t>
  </si>
  <si>
    <t>2803; 2809; 2812</t>
  </si>
  <si>
    <t xml:space="preserve">Zakonito, namjensko i svrhovito korištenje proračunskih sredstava unutar pravosudnog, probacijskog i zavorskog sustava  </t>
  </si>
  <si>
    <t xml:space="preserve">Ministarstvo pravosuđa i uprave je kao nositelj razdjela zaduženo za osiguranje i pravodobnu raspodjelu financijskih sredstava za rashode pravosudnog (111 pravosudnih tijela) i kaznenog sustava (25 kaznenih institucija). </t>
  </si>
  <si>
    <t>A630000, A631000, A632000, A633000, A634000, A851001, A858001, A859001, A638000,
A639000, A6400000, A641000, A642000, A678000
,</t>
  </si>
  <si>
    <t>a) rad Vrhovnog suda
b) rad oćinskih i  županijskih sudova
c) rad trgovačkih sudova i Visokog trgovačkog suda RH
d) rad upravnih sudova i Visokog Upravnog suda
e) Rad Državnog odvjetništva RH
f) Rad Državnogodvjetničkog vijeća
g) Rad Državnog sudbenog vijeća
h) rad institucija zatvorskog sustava i probacije</t>
  </si>
  <si>
    <t>a) 2021.-2024.
b) 2021.-2024.
c) 2021.-2024.
d) 2021.-2024.
e) 2021.-2024.
f) 2021.-2024.
g) 2021.-2024.
h) 2021.-2024.</t>
  </si>
  <si>
    <t>rezultati izjava o fiskalnoj odgovornosti (uključujući mišljenje unutarnje revizije) (% tijela s 1A)​</t>
  </si>
  <si>
    <t>45,3% (2019)</t>
  </si>
  <si>
    <t>18.</t>
  </si>
  <si>
    <t>2401;2804</t>
  </si>
  <si>
    <t>Provedba međunarodne institucionalne suradnje Europske unije i tehničke pomoći u području pravosuđa i javne uprave</t>
  </si>
  <si>
    <t xml:space="preserve">Pružanje pomoći državama korisnicama pri izgradnji i jačanju administrativnih kapaciteta njihove javne uprave radi prijenosa znanja u primjeni i provedbi pravne stečevine EU-a ili njihovoj pripremi za članstvo u EU-u. </t>
  </si>
  <si>
    <t>1,622.475</t>
  </si>
  <si>
    <t>T544089; T830025</t>
  </si>
  <si>
    <t xml:space="preserve">a) izgradnja institucionalnih kapaciteta istražnih centara (Twinning)
b) Kosovo Justice Sector Programme (Grant)
c) podrška upravljanja ljudskim potencijalima u javnoj upravi Crne Gore (Twinning)
</t>
  </si>
  <si>
    <t>a) 2021.-2024.
b) 2021.-2024.
c) prosinac 2021</t>
  </si>
  <si>
    <t>broj ugovorenih projekata u godini</t>
  </si>
  <si>
    <t>3 (2020)</t>
  </si>
  <si>
    <t xml:space="preserve">Prilog 1.  Tablični prikaz Provedbenog programa Ministarstva rada, mirovinskoga sustava, obitelji i socijlane politike </t>
  </si>
  <si>
    <t>MINISTARSTVO RADA, MIROVINSKOGA SUSTAVA, OBITELJI I SOCIJALNE POLITIKE</t>
  </si>
  <si>
    <t>2021.- 2024.</t>
  </si>
  <si>
    <t>18. prosinca 2020. godine</t>
  </si>
  <si>
    <r>
      <rPr>
        <b/>
        <u/>
        <sz val="12"/>
        <color theme="1"/>
        <rFont val="Arial"/>
      </rPr>
      <t>CSR</t>
    </r>
    <r>
      <rPr>
        <b/>
        <sz val="12"/>
        <color theme="1"/>
        <rFont val="Arial"/>
      </rPr>
      <t xml:space="preserve">
SDG</t>
    </r>
  </si>
  <si>
    <t>CILJ 1.1. OČUVANJE RADNIH MJESTA I SOCIJALNA SIGURNOST  </t>
  </si>
  <si>
    <t>NP</t>
  </si>
  <si>
    <t>4010 Jačanje sustava socijalne sigurnosti</t>
  </si>
  <si>
    <t>Povezivanje obrazovanja i potreba na tržištu rada</t>
  </si>
  <si>
    <t xml:space="preserve">Unaprijediti alate i podloge za praćenje potreba tržišta rada. Razviti alate za pružanje usluga cjeloživotnog profesionalnog usmjeravanja. Uspostaviti sustav praćenja reguliranih profesija.Koordinirati podršku uključivanja mladih na tržište rada.
</t>
  </si>
  <si>
    <t xml:space="preserve">A854015 - Povezivanje obrazovanja i potreba na tržištu rada 
T854021 - OP Učinkoviti ljudski potencijali 2014.-2020., Prioriteti 1, 2, 4 i 5
</t>
  </si>
  <si>
    <t>CSR 2c
SDG 8</t>
  </si>
  <si>
    <t xml:space="preserve">Standardi zanimanja usklađeni s Nacionalnom klasifikacijom zanimanja
Razvijene e-usluge za praćenje tržišta rada i razvoj karijere
Izrađena baza i upisnik za regulirane profesije
Izrađen Plan implementacije Garancije za mlade
</t>
  </si>
  <si>
    <t>ožujak 2023.
lipanj 2023.
ožujak 2023.
listopad 2021.</t>
  </si>
  <si>
    <t>Broj standarada zanimanja koji su prošli formalno vrednovanje</t>
  </si>
  <si>
    <t>85
(1.9.2020.)</t>
  </si>
  <si>
    <t xml:space="preserve">Broj razvijenih e-usluga </t>
  </si>
  <si>
    <t>0
(2019.)</t>
  </si>
  <si>
    <t>NEET stopa sukladno EU prosjeku</t>
  </si>
  <si>
    <t>HR - 14,2%
(EU-27 - 12,6%)
(2019.)</t>
  </si>
  <si>
    <t>Sukladno EU prosjeku</t>
  </si>
  <si>
    <t>4011 Materijano pravna zaštita</t>
  </si>
  <si>
    <t>Brzo i učinkovito osiguranje socijalnog minimuma na društveno prihvatljivoj razini</t>
  </si>
  <si>
    <t>Zaštita materijalnih prava radnika u slučaju stečaja poslodavca i u slučaju blokade računa poslodavca provodi se u upravnom postupku osiguranjem i isplatom iz sredstava AORT-a. U stečaju AORT preuzima procesna prava u stečajnog vjerovnika te prava ovrhovoditelja u ovršnom postupku.</t>
  </si>
  <si>
    <t>A837001 - Administracija i upravljanje
A837002 - Osiguranje radničkih tražbina u slučaju stečaja poslodavca
A837006 - Osiguranje radničkih tražbina u slučaju blokade računa poslodavca</t>
  </si>
  <si>
    <t>/</t>
  </si>
  <si>
    <t xml:space="preserve">
Isplaćeni svi zaprimljeni zahtjevi radnika i poslodavaca u postupcima zaštite i osiguranja tražbina radnika u slučaju stečaja poslodavca te  u slučaju blokade računa poslodavca  
Poduzete sve mjere u svrhu ostvarenja regresnih prava u stečajnom postupku i u ovršnom postupku 
</t>
  </si>
  <si>
    <t>prosinac 2021., prosinac 2022., prosinac 2023., prosinac 2024.
prosinac 2021., prosinac 2022., prosinac 2023., prosinac 2024.</t>
  </si>
  <si>
    <t>Postotak
prvostupanjskih
rješenja donesenih u
zakonskom roku u slučaju stečaja poslodavca, u
odnosu na ukupni broj
donesenih rješenja</t>
  </si>
  <si>
    <t>100% 
(2019.)</t>
  </si>
  <si>
    <t>Postotak prvostupanjskih rješenja donesenih u zakonskom roku u slučaju blokade računa poslodavca, u odnosu na ukupni broj donesenih rješenja</t>
  </si>
  <si>
    <t>3301 Aktivna politika tržišta rada</t>
  </si>
  <si>
    <t>Uključivanje osoba s invaliditetom na tržište rada i provođenje postupka vještačenja</t>
  </si>
  <si>
    <t>Učinkovitije uključivanje osoba s invaliditetom na tržište rada provedbom profesionalne rehabilitacije, isplatom poticaja i kontrolom kvote, te osiguranje objektivnije procjene u postupku vještačenja u svrhu ostvarivanja prava osoba s invaliditetom</t>
  </si>
  <si>
    <t>A875002 - Financiranje i sufinanciranje programa profesionalne rehabilitacije i zapošljavanje osoba s invaliditetom (izvor 43)
A875003 - Olakšice i poticaji pri zapošljavanju osoba s invaliditetom (Izvor 43)
A875001 - Administracija i upravljanje (izvor 11)</t>
  </si>
  <si>
    <t>CSR 2a
SDG 8</t>
  </si>
  <si>
    <t>Provedene edukacije stručnjaka za primjenu modela profesionalne rehabilitacije
Proveden stručni nadzor nad radom centara za profesionalnu rehabilitaciju, integrativnim i zaštitnim radionicama
Provedeni projekati vezani uz unapređenje i razvoj sustava profesionalne rehabilitacije
Isplaćeni poticaji za zapošljavanje osoba s invaliditetom poslodavcima koji zapošljavaju osobe s invaliditetom
Provedena kontrola obveze kvotnog zapošljavanja osoba s invaliditetom
Primjena jedinstvenog nalaza i mišljenja temeljem kojeg osoba s invaliditetom može ostvariti  prava u svim sustavima</t>
  </si>
  <si>
    <t xml:space="preserve">prosinac 2021., prosinac 2022., prosinac 2023., prosinac 2024.
prosinac 2021., prosinac 2022., prosinac 2023., prosinac 2024.
prosinac 2021., prosinac 2022., prosinac 2023., prosinac 2024.
prosinac 2021., prosinac 2022., prosinac 2023., prosinac 2024.
prosinac 2021., prosinac 2022., prosinac 2023., prosinac 2024.
prosinac 2022.
</t>
  </si>
  <si>
    <t xml:space="preserve">
prosinac 2024.</t>
  </si>
  <si>
    <t>Broj educiranih stručnjaka koji provode model profesionalne rehabilitacije</t>
  </si>
  <si>
    <t>157
(2019.)</t>
  </si>
  <si>
    <t>Broj zaposlenih osoba s invaliditetom na godišnjoj razini (Očevidnik zaposlenih osoba s invaliditetom)</t>
  </si>
  <si>
    <t>10.900
(2019.)</t>
  </si>
  <si>
    <t>Izvršen postupak vještačenja (%)</t>
  </si>
  <si>
    <t>80%
(2019.)</t>
  </si>
  <si>
    <t>Podrška poslodavcima u pronalasku odgovarajuće radne snage i povećanje dostupnosti usluga za korisnike HZZ-a</t>
  </si>
  <si>
    <t xml:space="preserve">Podrška usklađivanju ponude i potražnje na tržištu rada te jačanje zapošljivosti radno aktivnih i nezaposlenih osoba sposobnih za rad 
</t>
  </si>
  <si>
    <t xml:space="preserve">A689013 - Administracija i upravljanje HZZ-a 
A689016 - Profesionalno usmjeravanje, informiranje i zadržavanje postojeće zaposlenosti
   T689035 - OP Učinkoviti ljudski potencijali 2014.- 2020 </t>
  </si>
  <si>
    <t>CSR 2a, 2c
SDG 4, SDG 8</t>
  </si>
  <si>
    <t xml:space="preserve">Uveden sustav kompetencija u proces posredovanja
Uspostavljen digitalizirani alat povezivanja slobodnog radnog mjesta i osoba koje traže posao temeljene na kompetencijama
Uspostava modela sustavnog mjerenja kvalitete pružene usluge
Pružanje usluga profesionalnog usmjeravanja nezaposlenim osobama, ostalim tražiteljima zaposlenja te poslodavcima
</t>
  </si>
  <si>
    <t xml:space="preserve">
prosinac 2023.
lipanj 2024.
prosinac 2021.
siječanj 2021.</t>
  </si>
  <si>
    <t xml:space="preserve">
srpanj 2024.</t>
  </si>
  <si>
    <t>Uveden ESCO sustav u rad Zavoda sa korisnicima</t>
  </si>
  <si>
    <t>Mapirane NKZ i ESCO</t>
  </si>
  <si>
    <t>ESCO sustav u EU posredovanju (EURES)</t>
  </si>
  <si>
    <t>Uveden sustav u rad sa korisnicima HZZ-a</t>
  </si>
  <si>
    <t>Uspostavljen digitalizirani alat za posredovanje</t>
  </si>
  <si>
    <t>Automatski matching sustav u funkciji</t>
  </si>
  <si>
    <t>Uspostavljen sustav mjeranja kvalitete pružene usluge</t>
  </si>
  <si>
    <t>0 (2019)</t>
  </si>
  <si>
    <t>Uspostava pilot projekta u 2 poslovna procesa</t>
  </si>
  <si>
    <t>Uspostavljen sustav kvalitete na 3 poslovnih procesa</t>
  </si>
  <si>
    <t>Uspostavljen sustav kvalitete na 5 poslovnih procesa</t>
  </si>
  <si>
    <t>-</t>
  </si>
  <si>
    <t xml:space="preserve">Broj usluga profesionalnog usmjeravanja pruženih nezaposlenim osobama, ostalim tražiteljima zaposlenja te poslodavcima </t>
  </si>
  <si>
    <t>34.875
(2019.)</t>
  </si>
  <si>
    <t>Mjere aktivne politike zapošljavanja</t>
  </si>
  <si>
    <t xml:space="preserve">Povećati zaposlenost i osigurati kvalitetnu radnu snagu te ublažiti negativne demografske trendove kroz zadržavanje radne snage. Poticati  zapošljavanje, obrazovanje i usavršavanja radnika, uključivanje teže zapošljivih skupina na tržište rada  te zadržati radnike u zaposlenosti.
</t>
  </si>
  <si>
    <t>A689023 - Aktivna politika zapošljavanja
A689027 - Akcijski plan za uključivanje Roma
A689036 - Naknade korisnicima mjera aktivne politike zapošljavanja
T689035 - OP Učinkoviti ljudski potencijali
T813036 - OP za uključivanje osoba s odobrenom međunarodnom zaštitom</t>
  </si>
  <si>
    <t xml:space="preserve">
Usklađene i unaprjeđene mjere aktivne politike zapošljavanja (Doneseni uvjeti i načini korištenja sredstava za provođenje mjera)
Povećana stopa zaposlenosti s 66,7% na 70% do 2024.
</t>
  </si>
  <si>
    <t>prosinac 2021., prosinac 2022., prosinaca 2023., prosinac 2024.
prosinac 2024.</t>
  </si>
  <si>
    <t>Stopa zaposlenosti (20-64)</t>
  </si>
  <si>
    <t>66,7%
(2019.)</t>
  </si>
  <si>
    <t>Broj osoba uključenih u mjere</t>
  </si>
  <si>
    <t>36.926
(2019.)</t>
  </si>
  <si>
    <t>Prosječan broj registriranih nezaposlenih</t>
  </si>
  <si>
    <t>128.650
(2019.)</t>
  </si>
  <si>
    <t>NP
- potrebno je otvoriti aktivnost u državnom proračunu</t>
  </si>
  <si>
    <t>Uspostava sustava vaučera za obrazovanje zaposlenih i nezaposlenih osoba</t>
  </si>
  <si>
    <t xml:space="preserve">Mjere obrazovanja zaposlenih i nezaposlenih učiniti efikasnijim, transparentnijim i jednostavnijim za korištenje čime će se direktno unaprijediti njihova zapošljivost i razviti ključne kompetencije u zanimanjima traženim na tržištu rada. </t>
  </si>
  <si>
    <t>Uspostavljen sustav vaučera za obrazovanje zaposlenih i nezaposlenih osoba
Povećan udio sudjelovanja odraslih u
cjeloživotnom učenju s 3,5% na 4%</t>
  </si>
  <si>
    <t>prosinac 2023.
prosinac 2023.</t>
  </si>
  <si>
    <t>Udio
stanovništva
25-64 u
cjeloživotnom
učenju</t>
  </si>
  <si>
    <t>3,5%
(2019.) podaci EUROSTAT</t>
  </si>
  <si>
    <t>Potpore za očuvanje radnih mjesta u djelatnostima pogođenim koronavirusom COVID-19</t>
  </si>
  <si>
    <t xml:space="preserve">Očuvanje radnih mjesta kod poslodavaca kojima je zbog posebnih okolnosti uvjetovanih koronavirusom narušena gospodarska aktivnost
(pomoć gospodarstvu u prevladanju posljedica pandemije uzrokovane novim koronavirusom) </t>
  </si>
  <si>
    <t>T689038 - REACT-EU za potpore za očuvanje radnih mjesta i skraćivanje radnog vremena, inicijativa za oporavak od korona krize
T813038 - Potpore za očuvanje radnih mjesta u djelatnostima pogođenima koronavirusom (COVID – 19)</t>
  </si>
  <si>
    <t>SDG 8</t>
  </si>
  <si>
    <t xml:space="preserve">Očuvana su radna mjesta te aktivnost poslovnih subjekata 
Uvedeno digitalno zaprimanje zahtjeva i  informiranje korisnika na više kreiranih 
platformi
</t>
  </si>
  <si>
    <t>lipanj 2021.</t>
  </si>
  <si>
    <t>Broj poslodavaca koji su koristili mjere</t>
  </si>
  <si>
    <t>više od 100.000 poslodavaca
(2020.)</t>
  </si>
  <si>
    <t>Broj radnika uključenih u mjere</t>
  </si>
  <si>
    <t>više od 600.000 radnika
(2020.)</t>
  </si>
  <si>
    <t>Iznos isplaćenih sredstava</t>
  </si>
  <si>
    <t>8.101.012.059
(2020.)</t>
  </si>
  <si>
    <t>4010
Jačanje sustava socijalne sigurnosti</t>
  </si>
  <si>
    <t>Povećanje osviještenosti poslodavaca i radnika o značenju prevencije i provođenju preventivnih mjera u sigurnosti i zaštiti zdravlja na radu</t>
  </si>
  <si>
    <t>Zaštita zdravlja radnika, produljenje radnog vijeka, smanjena stopa bolovanja zbog ozljeda na radu i profesionalnih bolesti, smanjen trošak poslodavaca i iz Državnog proračuna zbog ozljeda na radu i profesionalnih bolesti</t>
  </si>
  <si>
    <t>T854021 - izvori 12 i 561;
A854006 - izvor 11</t>
  </si>
  <si>
    <t xml:space="preserve">I </t>
  </si>
  <si>
    <t>CSR 2b / SDG 8</t>
  </si>
  <si>
    <t xml:space="preserve">Donesene izmjene Pravilnika o osposobljavanju iz područja zaštite na radu i polaganju stručnih ispita;
Izrađen on-line edukacijski materijal i on-line alati za procjenu rizika;
Provedeni nadzori nad radom ovlaštenih osoba
</t>
  </si>
  <si>
    <t>prosinac 2021.
rujan 2022.
prosinac 2024.</t>
  </si>
  <si>
    <t>Broj izrađenih i objavljenih edukativnih materijala</t>
  </si>
  <si>
    <t>Broj izrađenih on-line alata</t>
  </si>
  <si>
    <t>Broj provedenih nadzora</t>
  </si>
  <si>
    <t>Unaprjeđenje radnog zakonodavstva</t>
  </si>
  <si>
    <t xml:space="preserve">Izmjenom odgovarajućih propisa stvoriti preduvjete za očuvanje postojećih i stvaranje novih radnih mjesta te stvaranje konkurentnog i stabilnog gospodarstva, te suzbiti neprijavljeni rad i učinkovito nadzirati primjenu propisa  </t>
  </si>
  <si>
    <t xml:space="preserve">NP
</t>
  </si>
  <si>
    <t>R, I</t>
  </si>
  <si>
    <t>SDG8</t>
  </si>
  <si>
    <t>Donesen novi Zakon o minimalnoj plaći;
Donesen novi Zakon o radu;
Donesen posebni zakon o suzbijanju neprijavljenog rada;
Održane edukacije o prednostima prijavljenog rada</t>
  </si>
  <si>
    <t>prosinac 2021.
kolovoz 2022.
prosinac 2023.
prosinac 2024.</t>
  </si>
  <si>
    <t>Broj donesenih propisa</t>
  </si>
  <si>
    <t xml:space="preserve">Broj edukacija </t>
  </si>
  <si>
    <t xml:space="preserve">Poboljšana i dostupna skrb za starije i nemoćne osobe </t>
  </si>
  <si>
    <t xml:space="preserve"> Dostupna usluga smještaja za funkcionalno ovisne starije osobe kojima je potrebna dugotrajna skrb </t>
  </si>
  <si>
    <t xml:space="preserve"> SDG 1</t>
  </si>
  <si>
    <t xml:space="preserve"> Osigurana sredstva za sufinanciranje  izgradnja i opremanje domova za starije i nemoćne                                                                                                                                                                                                                              </t>
  </si>
  <si>
    <t>Broj sklopljenih ugovora o dodjeli bespovratnih sredstava Esi fondova za izgradnju/rekonstrukciju domova za stare</t>
  </si>
  <si>
    <t xml:space="preserve">Jačanje sustava socijalne skrbi prema najugroženijim korisnicima kroz širenje mreže socijalnih usluga i transparentnost sustava </t>
  </si>
  <si>
    <t xml:space="preserve">Prevencija institucionalizacije i razvoj socijalnih usluga u zajednici s ciljem življenja u zajednici uz osiguranje digitalizacije sustava i dostupnosti informacija korisnicima u sustavu socijalne skrbi </t>
  </si>
  <si>
    <t>1.130.000.000.,00</t>
  </si>
  <si>
    <t>561,12,41</t>
  </si>
  <si>
    <t>CSR2</t>
  </si>
  <si>
    <t xml:space="preserve">Usvojen Nacionalni plan razvoja socijalnih usluga                                                                   
osigurana sredstva za sufinanciran razvoj preventivnih programa i usluga                                                                                                                                          Digitaliziran  sustav putem povezivanja centara za socijalnu skrb i pružatelja usluga te bolje kontrole troškova socijalnih usluga                               </t>
  </si>
  <si>
    <t xml:space="preserve">lipanj 2021.                                                                                           prosinac 2024.                                                                                           prosinac 2022.                                                                                                                                                                                                                                                                                                      </t>
  </si>
  <si>
    <t xml:space="preserve">Broj sklopljenih ugovora o dodjeli bespovratnih sredstava </t>
  </si>
  <si>
    <t>Broj Zakona</t>
  </si>
  <si>
    <t>Broj Nadograđenih  aplikacija Soc.Skrb</t>
  </si>
  <si>
    <t>Broj izrađeih  i implementiran sustav za metodologiju  cijena socijalnih usluga</t>
  </si>
  <si>
    <t>Broj usvojenih Nacionalnih planova</t>
  </si>
  <si>
    <t xml:space="preserve">Zaštita osoba u riziku od siromaštva i socijalne isključenosti te bolja zaštita žena i djece žrtava nasilja </t>
  </si>
  <si>
    <t xml:space="preserve">Unaprijeđenje  strateških i zakonodavnih aktivnosti  za zaštitu osoba u riziku od siromaštva i socijalne isključenosti te zaštita od nasilja </t>
  </si>
  <si>
    <t>CSR2a/SDG1</t>
  </si>
  <si>
    <t xml:space="preserve">Usvojen Nacionalni plan za  zaštitu osoba u riziku od siromaštva i socijalne isključenosti                                                                                     osigurani  obroci za školsku djecu u riziku od siromaštva                                                        osnovana  skloništa u svim županijama                                        senzibilizirana javnost 
</t>
  </si>
  <si>
    <t xml:space="preserve">lipanj 2021.
prosinac 2024.
prosinac 2021.                                                                              prosinac 2024.                                                                </t>
  </si>
  <si>
    <t>Broj usvojenih Nacionalnih planovaa</t>
  </si>
  <si>
    <t>Broj  provedenih medijskih kampanja</t>
  </si>
  <si>
    <t>Broj sklopljenih ugovora za izgradnju skloništa u županijama u kojima nedostaju</t>
  </si>
  <si>
    <t xml:space="preserve">Broj sklopljenih ugovora za pružanje školskih obroka za djecu u riziku od siromaštva  </t>
  </si>
  <si>
    <t>CILJ 1.2. ODRŽIV ZDRAVSTVENI I MIROVINSKI SUSTAV  </t>
  </si>
  <si>
    <t>4010 
Jačanje sustava socijalne sigurnosti</t>
  </si>
  <si>
    <t>Redefiniranje modela obiteljske mirovine</t>
  </si>
  <si>
    <t xml:space="preserve">Daljnje jačanje mirovinskog sustava podizanjem razine primjerenosti mirovine redefiniranjem modela obiteljske mirovine, kako bi se u konačnici osigurao veći iznos obiteljske mirovine.
</t>
  </si>
  <si>
    <t xml:space="preserve">EU sredstva
A854006 Administracija i upravljanje
</t>
  </si>
  <si>
    <t>Oznaka mjere (O)</t>
  </si>
  <si>
    <t>1. Izrađena stručna studija analize obiteljske mirovine i modela obiteljskih mirovina država EU, mogućih reformiranih modela obiteljske mirovine te financijskih procjena troškova
2. Utvrđeni kriteriji za uvođenje novog modela obiteljske mirovine
3. Donesen zakonodavni okvir</t>
  </si>
  <si>
    <t xml:space="preserve">prosinac 2021.
 prosinac 2021.
 rujan 2022.
</t>
  </si>
  <si>
    <t>rujan 2022.</t>
  </si>
  <si>
    <t>Broj izrađenih stručnih studija</t>
  </si>
  <si>
    <t>0 (2019.)</t>
  </si>
  <si>
    <t>% utvrđenih kriterija</t>
  </si>
  <si>
    <t xml:space="preserve">0 (2019.)
</t>
  </si>
  <si>
    <t>Broj donesenih zakona</t>
  </si>
  <si>
    <t xml:space="preserve">4102 
Mirovine i mirovinska primanja </t>
  </si>
  <si>
    <t>Povećanje mirovine za 10%</t>
  </si>
  <si>
    <t>Podizanje prosječnog iznosa mirovine, kako bi se poboljšala materijana sigurnost umirovljenika.</t>
  </si>
  <si>
    <t>A688046 - Mirovine na temelju osiguranja - starosne mirovine; 
A688047 - Mirovine na temelju osiguranja - invalidske mirovine; 
A688048 - Mirovine na temelju osiguranja - obiteljske mirovine</t>
  </si>
  <si>
    <t xml:space="preserve">1. Redovno usklađivanje mirovina od 1. siječnja 2021. 
2. Redovno usklađivanje mirovina od 1. srpnja 2021.
3. Redovno usklađivanje mirovina od 1. siječnja 2022. 
4. Redovno usklađivanje mirovina od 1. srpnja 2022. 
5. Redovno usklađivanje mirovina od 1. siječnja 2023. 
6. Redovno usklađivanje mirovina od 1. srpnja 2023.
7. Redovno usklađivanje mirovina od 1. siječnja 2024.
8. Redovno usklađivanje mirovina od 1. srpnja 2024.
</t>
  </si>
  <si>
    <t xml:space="preserve">ožujak 2021. 
 kolovoz 2021.
 ožujak 2022. 
 kolovoz 2022. 
ožujak 2023. 
 kolovoz 2023.
 ožujak 2024.
 kolovoz 2024.
</t>
  </si>
  <si>
    <t>kolovoz 2024.</t>
  </si>
  <si>
    <t>% povećanja prosječnog iznosa mirovine</t>
  </si>
  <si>
    <t>4102 
Mirovine i mirovinska primanja</t>
  </si>
  <si>
    <t>Proširenje kruga umirovljenika koji mogu raditi</t>
  </si>
  <si>
    <t>Povećanje broja korisnika mirovine koji mogu raditi do polovice punog radnog vremena, radi osiguranja dodatnog prihoda u starosti.</t>
  </si>
  <si>
    <t>A854006 - Administracija i upravljanje</t>
  </si>
  <si>
    <t xml:space="preserve">
1. Utvrđeni kriteriji za proširenje kruga umirovljenika koji mogu raditi uz isplatu mirovine
2. Donesen zakonodavni okvir
</t>
  </si>
  <si>
    <t>prosinac 2021.
lipanj 2022.</t>
  </si>
  <si>
    <t xml:space="preserve">4101
Podrška sustavu mirovinskog osiguranja </t>
  </si>
  <si>
    <t>Osiguranje osnovnog socijalno zaštitnog prihoda za starije osobe</t>
  </si>
  <si>
    <t>Svrha ove mjere je propisana potreba osiguranja osnovnog socijalno zaštitnog prihoda na nacionalno definiranoj minimalnoj razini za starije osobe, kao jedan od jamstava osnovne nacionalne zaštite prema Preporuci 202 Međunarodne organizacije rada iz 2012.</t>
  </si>
  <si>
    <t>Kapitalni projekt K688056-Informatizacija</t>
  </si>
  <si>
    <t>Izrađena baza podataka korisnika nacionalne naknade temeljem koje je omogućeno donošenje rješenja o pravu i isplata.</t>
  </si>
  <si>
    <t>ožujak 2021.</t>
  </si>
  <si>
    <t>Izrađena baza podataka</t>
  </si>
  <si>
    <t>4101
Podrška sustavu mirovinskog osiguranja</t>
  </si>
  <si>
    <t>Jačanje financijske pismenosti iz područja mirovinskog osiguranja</t>
  </si>
  <si>
    <t xml:space="preserve">Veća  kvaliteta javno dostupnih informacija i usluga na tržištu rada, veća kvaliteta pruženih usluga, razvoj i unaprjeđenje stručnog znanja. </t>
  </si>
  <si>
    <t>T772005 - OP Učinkoviti ljudski potencijali 2014.-2020</t>
  </si>
  <si>
    <t>Otvaranje mirovinskih informativnih centara, uspostava portala moja mirovina, edukacija zaposlenika u području mirovinskog osiguranja</t>
  </si>
  <si>
    <t>siječanj 2021.  
prosinac 2022.
 prosinac 2022.</t>
  </si>
  <si>
    <t>Broj novih ili poboljšanih usluga koje pružaju institucije na tržištu rada</t>
  </si>
  <si>
    <t>Broj zaposlenika u institucijama na tržištu rada ospsobljenih i poboljšanih usluga</t>
  </si>
  <si>
    <t>Jačanje sustava obveznog mirovinskog osiguranja temeljem individualne kapitalizirane štednje</t>
  </si>
  <si>
    <t>Učinkovito odvijanje poslovnih procesa u sustavu obveznog mirovinskog osiguranja temeljem individualne kapitalizirane štednje, viša razina kvalitete pruženih usluga prema krajnjim korisnicima</t>
  </si>
  <si>
    <t xml:space="preserve">A772002 - Tehnička podrška ii stupu i razmjena podataka </t>
  </si>
  <si>
    <t>o</t>
  </si>
  <si>
    <t>Uvođenje nove elektroničke usluge
e-Izbor mirovine
e-Izbor mirovinskog osiguravajućeg društva
e-Zahtjev za isplatu nasljedstva</t>
  </si>
  <si>
    <t xml:space="preserve"> siječanj 2021.  
siječanj 2021.  
prosinac 2022.</t>
  </si>
  <si>
    <t>Broj novih elektroničkih usluga</t>
  </si>
  <si>
    <t>Cilj 2.1. Gospodarski oporavak i poslovno okruženje</t>
  </si>
  <si>
    <t xml:space="preserve">Uspješna apsorpcija sredstava iz ESF-a/FEAD-a u svrhu ispunjavanje ciljeva kohezijske politike EU  </t>
  </si>
  <si>
    <t>Smanjenje opterećenja na državni proračun pravovremenom pripremom projektnih aktivnosti prihvatljivih za financiranje iz EU fondova</t>
  </si>
  <si>
    <t>Izvor 561 i 12 na pozicijama aktivnosti Tijela zaduženih za izvršenje plaćanja
ukupne alokacije programa ESF i FEAD 14.-20. te programa ESF+ 21.-27., dok se planiranja sredstava vrše na pozicijama drugih nadležnih tijela Sustava koja će vršiti plaćanja.</t>
  </si>
  <si>
    <t xml:space="preserve">CSR 2a, 2c,1b
SDG
1,4,5 </t>
  </si>
  <si>
    <t xml:space="preserve">1.Uspješno proveden  OPULJP-a 2014.- 2020.
2.Uspješno proveden OP FEAD 2014.- 2020.
3. Pripremljena godišnja izvješća o provedbi za ESF i FEAD 2014.- 2020.
4. Provedena vrednovanja u okviru Europskog socijalnog fonda
5. Izrađen OPULJP 2021.- 2027.
6. Izrađeni godišni planovi
objave Poziva na dostavu projektnih prijedloga 
 </t>
  </si>
  <si>
    <t xml:space="preserve"> prosinac 2021., prosinac 2022., prosinac 2023., prosinac 2024.
prosinac 2021., prosinac 2022., prosinac 2023., prosinac 2024.
 prosinac 2021., prosinac 2022., prosinac 2023., prosinac 2024.
 prosinac 2021., prosinac 2022., prosinac 2023., prosinac 2024.
 prosinac 2021.
 siječanj 2021., siječanj 2022., siječanj 2023., siječanj 2024. 
</t>
  </si>
  <si>
    <t xml:space="preserve">Stopa ovjerenih sredstava na razini OPULJP 2014.-2020.
</t>
  </si>
  <si>
    <t>Stopa ovjerenih sredstava na razini OPFEAD 2014.-2020.</t>
  </si>
  <si>
    <t>Broj izrađenih godišnjih izvješća</t>
  </si>
  <si>
    <t>Broj provedenih vrednovanja (odobrena završna izvješća) u okviru ESF-a</t>
  </si>
  <si>
    <t>Izrađen OPULJP 2021.-2027.</t>
  </si>
  <si>
    <t>Broj izrađenih 
godišnjih planova</t>
  </si>
  <si>
    <t>4101 
Podrška sustavu mirovinskog osiguranja</t>
  </si>
  <si>
    <t>Unapređenje rada Hrvatskog zavoda za mirovinsko osiguranje</t>
  </si>
  <si>
    <t xml:space="preserve">Transformacija poslovnih procesa HZMO-a kroz definiranje budućeg poslovnog modela, informatizacija poslovnih procesa kroz digitalizaciju, povećanje učinkovitosti poslovanja i podizanja razine produktivnosti radnika HZMO-a   </t>
  </si>
  <si>
    <t>Tekući projekt T753033 - OP Učinkoviti ljudski potencijali 2014. - 2020.                NPOO</t>
  </si>
  <si>
    <t>CSR
(2b)</t>
  </si>
  <si>
    <t xml:space="preserve">Uspostavljen novi sustav za izračun mirovina   
                       </t>
  </si>
  <si>
    <t xml:space="preserve"> prosinac 2023.                                                                                                                                                                                                                                                                                                     </t>
  </si>
  <si>
    <t>Broj novih ili poboljšanih usluga usluga koje pružaju institucije na tržištu rada</t>
  </si>
  <si>
    <t xml:space="preserve">Uspostavljen novi sustav za vođenje matične evidencije    </t>
  </si>
  <si>
    <t xml:space="preserve">Uspostavljen novi sustav za isplatu mirovina       </t>
  </si>
  <si>
    <t xml:space="preserve">Uspostavljen sustav za upravljanje ljudskim potencijalima       </t>
  </si>
  <si>
    <t xml:space="preserve">srpanj 2021.  </t>
  </si>
  <si>
    <t>Uspostavljen sustav za upravljanje digitalnom arhivom</t>
  </si>
  <si>
    <t>Osposobljeni zaposlenici HZMO-a za pružanje novih ili poboljšanih usluga</t>
  </si>
  <si>
    <t>Broj zaposlenika u institucijama na tržištu rada osposbljenih za pružanje novih ili poboljšanih usluga</t>
  </si>
  <si>
    <t xml:space="preserve">1. rujna 2020.- 4 </t>
  </si>
  <si>
    <t>Nove elektroničke usluge Hrvatskog zavoda za mirovinsko osiguranje</t>
  </si>
  <si>
    <t>Omogućiti korisnicima jednostavniji i efikasniji pristup uslugama HZMO-a, te skratiti postupke iz mirovinskog osiguranja</t>
  </si>
  <si>
    <t>CSR (2b)</t>
  </si>
  <si>
    <t xml:space="preserve">Omogućeno elektroničko podnošenje zahtjeva za ostvarivanje prava iz mirovinskog osiguranja. </t>
  </si>
  <si>
    <t>ožujak 2022.</t>
  </si>
  <si>
    <t>Omogućeno podnošenje zahtjeva elektroničkim putem</t>
  </si>
  <si>
    <t xml:space="preserve">            0 (2019.)</t>
  </si>
  <si>
    <t>Povećan obuhvat broja elektroničkih prijava</t>
  </si>
  <si>
    <t>prosinac 2021., 2022., 2023., 2024.</t>
  </si>
  <si>
    <t>%</t>
  </si>
  <si>
    <t xml:space="preserve">1. rujna 2020 - 89% </t>
  </si>
  <si>
    <t xml:space="preserve">Povećan broj  prijava o utvrđenom stažu o plaći radi skraćivanja postupaka za ostvarivanje prava iz mirovinskog osiguranja </t>
  </si>
  <si>
    <t>1. rujna 2020 - 97,8%</t>
  </si>
  <si>
    <t xml:space="preserve">Uspostavljene elektroničke prijave o stažu osiguranja i plaći </t>
  </si>
  <si>
    <t xml:space="preserve">prosinac 2021., prosinac 2022., prosinac 2023., prosinac 2024.  </t>
  </si>
  <si>
    <t>Automatizirani postupci kontrole podataka o kojima ovise prava iz mirovinskog osiguranja putem elektroničke usluge</t>
  </si>
  <si>
    <t xml:space="preserve"> prosinac 2021., prosinac 2022., prosinac 2023., prosinac 2024.  </t>
  </si>
  <si>
    <t>Omogućeno podnošenje zahtjeva za izdavanjem prenosivog dokumenta A1 elektroničkim putem</t>
  </si>
  <si>
    <t>Omogućeno podnošenje zahtjeva za izdavanje PD A1</t>
  </si>
  <si>
    <t>Jačanje kapaciteta HZZ-a (eHZZ)</t>
  </si>
  <si>
    <t>Postizanje učikovitijeg rada institucije kroz uvođenje novih aplikativnih rješenja sa naglaskom na automatizaciju. Pružanje novih ON-line usluga za korisnike. Umrežavanje i razmjena podataka sa drugim državnim institucijama</t>
  </si>
  <si>
    <t>A689035 - OP Učinkoviti ljudski potencijali</t>
  </si>
  <si>
    <t>CSR 2a</t>
  </si>
  <si>
    <t>Uvođenje  novih apliaktivnih rješenja
Nove korisničke (on-line) usluge
Automatska razmjena podataka za drugim instuitucijama</t>
  </si>
  <si>
    <t>prosinac 2021., prosinac 2022., prosinac 2023.,
prosinac 2024.</t>
  </si>
  <si>
    <t>Broj novih aplikativnih rješenja</t>
  </si>
  <si>
    <t>0 
(2019.)</t>
  </si>
  <si>
    <t>Broj novih on-line usluga</t>
  </si>
  <si>
    <t>Broj automatskih razmjena sa drugim institucijama</t>
  </si>
  <si>
    <t>Upravljanje promjenama kroz oblikovanje, razvoj i praćenje strateških i operativnih planova te učinkovitim upravljanjem procesima</t>
  </si>
  <si>
    <t xml:space="preserve">Učinkovita provedba akata strateškog planiranja, operativnih planova (Godišnji plan i izvještaj o radu, Plan nabave, Plan prijma, Plan zakonodavnih aktivnosti,) priprema i provedba projekata </t>
  </si>
  <si>
    <t xml:space="preserve">Strateški dokumenti  pripremljeni i objavljeni u roku                                                                                                          Operativni planovi (Plan rada, Plan zakonodavnih aktivanosti) i izvješća objavljeni u roku                            Ugovoreni prijekti iz europskih i drugih fondova                                                                                                                                                                        </t>
  </si>
  <si>
    <t>prosinac 2021.                                                                        prosinac 2021., 2022., 2023., 2024.                                                                          prosinac 2021., 2022., 2023., 2024.</t>
  </si>
  <si>
    <t>% strateških dokumenata objavljenih u roku</t>
  </si>
  <si>
    <t>0 - 2019</t>
  </si>
  <si>
    <t>% operativnih planova i izvješća objavljenih u roku</t>
  </si>
  <si>
    <t>0 -2019</t>
  </si>
  <si>
    <t>% ugovorenih projekata</t>
  </si>
  <si>
    <t>Djelotvorno upravljanje ljudskim resursima</t>
  </si>
  <si>
    <t>Zakonito i djelotvorno upravljanje ljudskim resursima radi podrške provedbi strateških i operativnih planova, razvoj i upravljanje kompetencijama, uključivanje i osnaživanje zaposlenih te briga o njihovoj dobrobiti</t>
  </si>
  <si>
    <t>Provedene izobrazbe državnih službenika sukladno poslovima radnog mjesta                                                             Optimizirani i jednostavni poslovni procesi za ostvrenja ciljeva kroz provedbu mjera i aktivnosti iz strateških i operativnih programa</t>
  </si>
  <si>
    <t xml:space="preserve">prosinac 2021., 2022., 2023., 2024.                                                             prosinac 2021.                                                   prosinac 2021., 2022., 2023., 2023.           </t>
  </si>
  <si>
    <t>Broj službenika koji su završili barem jedan program izobrazbe</t>
  </si>
  <si>
    <t>80-2019</t>
  </si>
  <si>
    <t>80.</t>
  </si>
  <si>
    <t>% izvršenih predmeta</t>
  </si>
  <si>
    <t xml:space="preserve">Djelotvorno upravljanje resursima te odnosima s partnerima i građanima i ostalim korisnicima usluga </t>
  </si>
  <si>
    <t>Upravljanje financijama, materijalnim resursima, javnom nabavom, odnosima s europskim i međunarodnim partnerima, socijalnim pratnerima, građanima i  korisnicima usluga</t>
  </si>
  <si>
    <t xml:space="preserve">Usvojen financijski plan                          Pojačan sustav  unutarnjih  kontrola i kontrola nad korištenjem proračunskog novca                                                                             Omogućeno sudjelovanje zainteresiranim stranama u oblikovanju i provedbi javnih politika </t>
  </si>
  <si>
    <t>Broj javnih savjetovanja, medijskih kampanja</t>
  </si>
  <si>
    <t>2020- 50</t>
  </si>
  <si>
    <t>Mišljenje vanjske i unutarnje revizije  i rezultati Izjave o fiskalnoj odgovornosti</t>
  </si>
  <si>
    <t>bezuvjetno/1a</t>
  </si>
  <si>
    <t xml:space="preserve">Izvršenost financijskog plana Ministarstva </t>
  </si>
  <si>
    <t>2019 - 112,15%</t>
  </si>
  <si>
    <t>*Za mjeru 19- Stupac H odnosi se na ukupne alokacije programa ESF i FEAD 14.-20. te programa ESF+ 21.-27., dok se planiranja sredstava vrše na pozicijama drugih nadležnih tijela Sustava koja će vršiti plaćanja.</t>
  </si>
  <si>
    <t xml:space="preserve">Prilog 1.  Predložak za izradu Provedbenog programa (Pregled mjera Ministarstva mora, prometa i infrastrukture) </t>
  </si>
  <si>
    <t xml:space="preserve">MINISTARSTVO MORA, PROMETA I INFRASTRUKTURE </t>
  </si>
  <si>
    <t xml:space="preserve">LISTOPAD 2020. </t>
  </si>
  <si>
    <r>
      <rPr>
        <b/>
        <u/>
        <sz val="12"/>
        <color theme="1"/>
        <rFont val="Arial"/>
      </rPr>
      <t>CSR</t>
    </r>
    <r>
      <rPr>
        <b/>
        <sz val="12"/>
        <color theme="1"/>
        <rFont val="Arial"/>
      </rPr>
      <t xml:space="preserve">
SDG</t>
    </r>
  </si>
  <si>
    <t>CILJ 4.2. RAVNOMJERAN REGIONALNI RAZVOJ I DECENTRALIZACIJA </t>
  </si>
  <si>
    <t xml:space="preserve">STRATEGIJA PROMETNOG RAZVOJA REPUBLIKE HRVATSKE 2017 -2030     </t>
  </si>
  <si>
    <t xml:space="preserve">   SC4 - Poboljšati standard sigurnosti u zračnim lukama i zračnom prometu                                                            </t>
  </si>
  <si>
    <t>3113 -  RAZVOJ SUSTAVA ZRAČNOG PROMETA</t>
  </si>
  <si>
    <t xml:space="preserve"> Unapređenje sigurnosti i zaštite u zračnom prometu</t>
  </si>
  <si>
    <t>M1. Podizanje standarda sigurnosti i zaštite u zračnom prometu te smanjenje nastanka nesreća i opasnosti</t>
  </si>
  <si>
    <t xml:space="preserve">M1. A570001 - Suradnja s međunarodnim organizacijama te provedba mjera razvoja zračnog prometa,  A570333 - Osiguranje sigurnosno prometnih standarda u zračnim lukama RH, A570249 Gorske službe spasavanja, A754025 - Nadoknada troškova Hrvtskoj kontroli zračne plovidbe za rutne i terminalne naknade za izuzete letove   </t>
  </si>
  <si>
    <t>SDG    CILJ 9 - POD CILJ 9.1</t>
  </si>
  <si>
    <t xml:space="preserve">M1.1 -  Ostvareno članstvo u međunarodnim organizacijama.                                                      M1.2  Potpisivanje sporazuma Ministarstva s HGSS-om         
  M1.3 - Donošenje Nacionalnog programa sigurnosti u zračnom prometu i Nacionalnog programa zaštite civilnog zračnog prometa                                                 M1.4 -  Donošenje Odluke o utvrđivanju letova koji se izuzimaju od plaćanja naknade u zračnoj plovidbi  </t>
  </si>
  <si>
    <t>M1.1 - 2020 -  2023                                                               M1.2 - Temeljem Sporazuma od 14. listopada 2003. godine sklapaju se godišnji ugovori                                                        M1.3 -  Nacionalni program zštite civilnog zračnog prometa , koji je Vlada RH donijela na sjednici 24. svibnja 2018 provodi se svake godine                                                                           M1.4 - provodi se svake godine</t>
  </si>
  <si>
    <t>M1. - na kraju svake godine</t>
  </si>
  <si>
    <t>Broj sastanaka upravljačkih i radnih tijela međ. organizacija nadležnih za civil zrakoplovstvo</t>
  </si>
  <si>
    <t>6
 (2020)</t>
  </si>
  <si>
    <t>Broj podržanih zahtjeva aerodroma u svrhu sigurnosti i zaštite aerdroma u RH</t>
  </si>
  <si>
    <t>7 
(2020)</t>
  </si>
  <si>
    <t>% podržanih servisnih jedinica za rutne naknade za izuzete letove</t>
  </si>
  <si>
    <t>100%
 (2020)</t>
  </si>
  <si>
    <t>STRATEGIJA PROMETNOG RAZVOJA REPUBLIKE HRVATSKE 2017 -2030</t>
  </si>
  <si>
    <t xml:space="preserve"> Provođenje nadzora/inspekcije u sustavu zračnog prometa</t>
  </si>
  <si>
    <t>M4. Osiguravanje standarda sigurnosti u  zračnom prometu</t>
  </si>
  <si>
    <t xml:space="preserve">M4. A909001 - Administracija i upravljanje </t>
  </si>
  <si>
    <t xml:space="preserve">M4. - Donošenje godišnjeg programa rada  Hrvatske agencije za civilno zrakoplovstvo               </t>
  </si>
  <si>
    <t xml:space="preserve">                   M4. - provodi se svake godine</t>
  </si>
  <si>
    <t>M4. - na kraju kalendarske godine</t>
  </si>
  <si>
    <t>Broj nalaza sigurnosti prema odobrenim godišnjim planovima</t>
  </si>
  <si>
    <t>450
(2020)</t>
  </si>
  <si>
    <t xml:space="preserve">STRATEGIJA PROMETNOG RAZVOJA REPUBLIKE HRVATSKE 2017 -2030 </t>
  </si>
  <si>
    <t xml:space="preserve">SC1 - Podržati razvoj Zračne luke Franjo Tuđman s ciljem očuvanja dostupnosti glavnog grada Hrvatske iz inozemstva                                                                               </t>
  </si>
  <si>
    <t xml:space="preserve"> Očuvanje zračne povezanosti regije kroz odvijanje domaćeg linijskog zračnog prijevoza</t>
  </si>
  <si>
    <t>M2. Ujednačavanje reginalnog razvoja kroz zračnu povezanost</t>
  </si>
  <si>
    <t>M2. A587050 - Očuvanje prometne povezanosti regija (domaći linijski zračni prijevoz)</t>
  </si>
  <si>
    <t>M2. -   Donošenje  Odluke o obvezi obavljanja domaćeg linijskog zračnog prijevoza za razdoblje od 25. listopada 2020.  do 26. listopada 2024</t>
  </si>
  <si>
    <t>M2. - provodi se svake godine</t>
  </si>
  <si>
    <t xml:space="preserve">M2. - 26. listopada 2024. godine </t>
  </si>
  <si>
    <t>Broj podržanih letova na domaćim zračnim linijama</t>
  </si>
  <si>
    <t xml:space="preserve"> 6.100
 (2020)</t>
  </si>
  <si>
    <t xml:space="preserve"> Provedba Ugovora o koncesiji za izgradnju novog putničkog terminala Zračne luke Zagreb</t>
  </si>
  <si>
    <t>M3. Povećanje broja putnika te pozicioniranje zračne luke kao važnog čvorišta u jugoistočnoj Europi</t>
  </si>
  <si>
    <t>M3. A754035 - Provedba Ugovora o koncesiji za izgradnju novog putničkog terminala zračne luke Zagreb</t>
  </si>
  <si>
    <t>M3. -    Dostavljanje  izvještaja o provođenju  elemenata Ugovora o kojncesiji za izgradnju i upravljanje zračnom lukom Zagreb između RH i Međunarodne zračne luke Zagreb d.d</t>
  </si>
  <si>
    <t>M3. - do 2042. godine</t>
  </si>
  <si>
    <t>Broj dostavljenih izvještaja o provedbi Ugovora o koncesiji</t>
  </si>
  <si>
    <t>3
(2020)</t>
  </si>
  <si>
    <t>N/P</t>
  </si>
  <si>
    <t>3107  - Razvoj tržišta poštanskih usluga i elektroničkih komunikacija</t>
  </si>
  <si>
    <t xml:space="preserve"> Izrada Programa potpore za  osiguravanje digitalne povezivosti mrežama vrlo velikog kapaciteta 
</t>
  </si>
  <si>
    <t xml:space="preserve">1.Izrada Programa potpore je nužna kako bi se dostigli ciljevi Nacionalnog plana i EU strateških dokumenata, prvenstveno u ruralnim područjima u kojima ne postoji komercijalni interes za ulaganja u izgradnju VHCN i 5G mreža,  te će biti polazište za pokretanje pojedinačnih projekata izgradnje mreže na lokalnoj ili regionalnoj razini. Program potpore predstavlja nastavak programa i projekata potpore proširenju dostupnosti širokopojasnih mreža iz financijskog razdoblja 2014.-2020. </t>
  </si>
  <si>
    <t>A820032 - Poticanje razvoja širokopojasnog pristupa internetu</t>
  </si>
  <si>
    <t>Odabran  vanjski ponuditelj za uslugu izrade Programa
Provedni potrebni postupci prijave državnih potpora u Programu potpore, u skladu sa zakonodavnim okvirom državnih potpora</t>
  </si>
  <si>
    <t xml:space="preserve">ožujak, 2021.
prosinac, 2023.
</t>
  </si>
  <si>
    <t>prosinac,  2023.</t>
  </si>
  <si>
    <t xml:space="preserve"> % Izrađenog programa  potpore, projektne cjeline i svi potrebni oblici i iznosi financijske pomoći za provedbu Programa potpore
 % Odobrene primjene državnih potpora u programu. (state aid clearance)</t>
  </si>
  <si>
    <t>0 %
(2020)</t>
  </si>
  <si>
    <t xml:space="preserve"> Izrada analize potencijala primjene dodatnih oblika financijske pomoći</t>
  </si>
  <si>
    <t>2.Analizom će se utvrditi potencijal primjene dodatnih oblika financijske pomoći, osim bespovratnih sredstava, kod svih tržišnih dionika Programa potpora (operatora, jedinica lokalne i regionalne samouprave)</t>
  </si>
  <si>
    <t>odabran  vanjski  ponuditelj za uslugu izrade analize potencijala primjene dodatnih oblika financijske pomoći</t>
  </si>
  <si>
    <t>ožujak, 2021.</t>
  </si>
  <si>
    <t>prosinac,  2021.</t>
  </si>
  <si>
    <t xml:space="preserve"> % Izvršene  analize primjene dodatnih financijskih oblika pomoći. ( U slučaju da postoji potencijal primjene, utvrđeni su dodatni oblici financijske pomoći koji se mogu primijeniti u Programu potpore.)</t>
  </si>
  <si>
    <t>Razvijeno tržište poštanskih usluga
(Usluga od općeg gospodarskog interesa ili isključivo pravo obavljanja djelatnosti)</t>
  </si>
  <si>
    <t xml:space="preserve"> Dodjela državne potpore HP-Hrvatskoj pošti d.d. u obliku naknade za obavljanje usluge od općeg gospodarskog interesa-univerzalne poštanske usluge za razdoblje od 2019. do 2023. godine</t>
  </si>
  <si>
    <t>Ispunjenje obveze obavljanja usluge od općeg gospodarskog interesa - univerzalne usluge, za sve korisnike poštanskih usluga, pod jednakim uvjetima, na cijelom području Republike Hrvatske.</t>
  </si>
  <si>
    <t>A754032
Naknada koja se dodjeljuje poduzetnicima kojima je povjereno obavljanje univerzalne poštanske usluge
35 Subvencije   
3512 Subvencije trgovačkim društvima u javnom sektoru</t>
  </si>
  <si>
    <t>Obavljanja usluge od općeg gospodarskog interesa - univerzalne usluge, za sve korisnike poštanskih usluga, pod jednakim uvjetima, na cijelom području Republike Hrvatske.
Hrvatska regulatorna agencija za mrežne djelatnosti (HAKOM) odlukom utvrđuje iznos neto troška koji predstavlja nepravedno financijsko opterećenje davatelja univerzalne usluge, a koji se isplaćuje iz sredstava državnog proračuna RH, u skladu s pravilima o državnim potporama.</t>
  </si>
  <si>
    <t>Trajna obveza
 (napomena: radi se o zakonskoj obvezi)</t>
  </si>
  <si>
    <t>U skladu s člankom 67. Zakona o poštanskim uslugama (»Narodne novine«, br. 144/12., 153/13., 78/15. i 110/19) HP-Hrvatska pošta d.d. imenovana je davateljem univerzalne usluge u Republici Hrvatskoj do kraja 2027. godine, te ima zakonsko pravo i obvezu obavljati univerzalnu uslugu</t>
  </si>
  <si>
    <t>% isplaćene naknade koja se dodjeljuje poduzetnicima kojima je povjereno obavljanje univerzalne poštanske usluge slijedom odluke HAKOM-a</t>
  </si>
  <si>
    <t>100% 
(2020.)</t>
  </si>
  <si>
    <t xml:space="preserve">SC 5 Poboljšati učinkovitost i ekonomičnost pomorskog prometnog sustava </t>
  </si>
  <si>
    <t xml:space="preserve">Specijalizacija luka otvorenih za javni promet od osobitog (međunarodnog) gospodarskog interesa za RH </t>
  </si>
  <si>
    <t>Ujednačen, koherentan i održiv razvoj luka od gospodarskog interesa i međunarodnog značaja.</t>
  </si>
  <si>
    <t>K587075 OP KONKURENTOST I KOHEZIJA, PRIORITETNA OS 7. POVEZANOST I MOBILNOST - REKONSTRUKCIJA I IZGRADNJA LUČKE INFRASTRUKTURE GRAD ZADAR - POLUOTOK; K570523 IZGRADNJA SPOJNE CESTE LUČKOG PODRUČJA S CESTOM D-403; K754076 OP KONKURENTNOST I KOHEZIJA 2014-2020 REKONSTRUKCIJA OBALE KNEZA DOMAGOJA I I II DIO U GRADSKOJ LUCI SPLIT; A754071 GRADNJA I ODRŽAVANJE; K810086 MODERNIZACIJA LUČKOG PODRUČJA LUKE ŠIBENIK</t>
  </si>
  <si>
    <t>CSR 3c
SDG 
Cilj:9
Podcilj 9.1.</t>
  </si>
  <si>
    <t xml:space="preserve">NE </t>
  </si>
  <si>
    <t xml:space="preserve">
1. Završena rekonstrukcija Obale kralja Petra Krešimira IV., pripadajućeg gata te zaobalnog dijela Liburnske obale
2. Završena rekonstrukcija Obale kneza Domagoja I i II u Gradskoj luci Split </t>
  </si>
  <si>
    <t xml:space="preserve">                        1.. 2023 
                        2. 2022</t>
  </si>
  <si>
    <t>1. 2023
2. 2022</t>
  </si>
  <si>
    <t>Postotak izgrađenosti lučke infrastrukture Grad Zadar - Poluotok (%)</t>
  </si>
  <si>
    <t>0
(2020)</t>
  </si>
  <si>
    <t>Postotak izgrađenosti obale  kneza Domagoja I i II u Gradskoj luci Split (%)</t>
  </si>
  <si>
    <t>CO7 Povećati interoperabilnost prometnog sustava</t>
  </si>
  <si>
    <t xml:space="preserve">Povećanje  održivosti prometnog sektora u cjelini
</t>
  </si>
  <si>
    <t xml:space="preserve">
Sufinanciranje izgradnje objekata i sustava kojima se ostvaruje primjena načela integriranog  prijevoza u lukama
</t>
  </si>
  <si>
    <t>K810086
Modernizacija lučkog područja luke Šibenik
T810086
Otplata zajma HBOR za projekt modernizacije lučkog područja luke Šibenik</t>
  </si>
  <si>
    <t>CSR 3c
SDG 
Cilj:7
Podcilj:7.B.</t>
  </si>
  <si>
    <t xml:space="preserve">Izgradnja zgrade putničkog terminala A.
Izgradnja pomočne zgrade putničkog terminala B. </t>
  </si>
  <si>
    <t>2022 (zgrada A)
2024 (zgrada B)</t>
  </si>
  <si>
    <t>Broj novih putničkih terminala u lukama za javni promet od osobitog (međunarodnog) gospodarskog interesa za RH (broj)</t>
  </si>
  <si>
    <t>2
(2020)</t>
  </si>
  <si>
    <t>SC 2 Smanjenje utjecaja pomorskog prometa na okoliš</t>
  </si>
  <si>
    <t xml:space="preserve">Podizanje energetske učinkovitosti u pomorskom prometu
</t>
  </si>
  <si>
    <t>Smanjenje emisija Co2 u pomorskom prometu</t>
  </si>
  <si>
    <t>T587065
INTERREG Va - Italija-Hrvatska Projekt GUTTA - Uštede goriva i smanjenje emisija iz pomorskog prometa u Jadranskom moru</t>
  </si>
  <si>
    <t xml:space="preserve">
    CSR 3c
     SDG
     Cilj:13 
</t>
  </si>
  <si>
    <t xml:space="preserve">Smanjenje emisija CO2 u pomorskom prometu za 40 % (do 2030 godine)
</t>
  </si>
  <si>
    <t xml:space="preserve">Temeljem provedbenog plana, kontinuirano (svake godine) do 2024, s krajnjim ciljem smanjennja  za 40 % do 2030., odnosno za 70 % 2050 godine . (Podaci o postotku smanjenja do 2024 nisu dostupni) </t>
  </si>
  <si>
    <t xml:space="preserve">                       2024
Postepeno smanjenje emisija CO2 na godišnjoj razini, u  odnosu na vrijednosti iz 2008. godine  kao početne godine, s ciljem smanjenja za 40 % do prosinca 2030, te smanjenja emisija CO2 do 70% do prosinca 2050.
</t>
  </si>
  <si>
    <t xml:space="preserve">% smanjenja emisija CO2 u pomorskom prometu u usporedbi vrijednosti izmjerenih 2008. godine kao početne godine  </t>
  </si>
  <si>
    <t>Temeljem dostupnih podatka za RH
(2008.)</t>
  </si>
  <si>
    <t xml:space="preserve">Broj novo instaliranih  tehnologija u pomorskom prometu </t>
  </si>
  <si>
    <t>0
(2008.)</t>
  </si>
  <si>
    <t>SC7 Poboljšati integraciju luka u sustav lokalnog prijevoza (putničkog i teretnog)</t>
  </si>
  <si>
    <t xml:space="preserve">
Poboljšanje otočne mobilnosti te gospodarskog razvitka otoka
</t>
  </si>
  <si>
    <t xml:space="preserve">
Financiranje izgradnje otočnih prometnica, posebno onih koje vode prema lukama u kojima pristaju brodovi obalnog linijskog pomorskog prometa odnosno sufinanciranje javnog cestovnog prijevoza na otocima kojima se povezuju otočna naselja sa većim otočnim lukama
</t>
  </si>
  <si>
    <t xml:space="preserve">A810057 Potpora županijskim upravama za ceste za održavanje, rekonstrukciju i građenje županijskih i lokalnih cesta
</t>
  </si>
  <si>
    <t>CSR 3c 
SDG 
Cilj:9
Podcilj 9.1.</t>
  </si>
  <si>
    <t xml:space="preserve">Isplata ukupnog iznosa osigurane potpore prijevoznicima i poduzećima koja upravljaju županijskim i lokalnim cestama </t>
  </si>
  <si>
    <t xml:space="preserve">
Kontinuirano (svake godine ) do 2024.</t>
  </si>
  <si>
    <t>Iznos potpore za održavanje, rekonstrukciju i građenje prijevoznicima i poduzećima koja upravljaju županijskim i lokalnim cestama  (mil.kn)</t>
  </si>
  <si>
    <t>35
(2020)</t>
  </si>
  <si>
    <t>Iznos naknade prijevoznicima za obavljanje javnog cestovnog prijevoza na otocima kojima se povezuju otočna naselja sa većim otočnim lukama (mil.kn)</t>
  </si>
  <si>
    <t>25
(2020)</t>
  </si>
  <si>
    <t>SC4 Povećati pouzdanost pomorskog prometa (javnog prijevoza i opskrbnih lanaca) u otežavajućim vremenskim uvjetima</t>
  </si>
  <si>
    <t xml:space="preserve">
Osiguranje minimalnih tehničkih uvjeta i usluga u lukama te maritimne sigurnosti brodova koji obavljaju javni obalni linijski prijevoz
</t>
  </si>
  <si>
    <t xml:space="preserve">Osiguranje tehničkih uvjeta (ponajprije u pogledu dužine i visine operativnih obala, dubina i širina rampe) u lukama koji omogućavaju siguran prihvat broda primjerenog potrebama te sukladno njegovim tehničkim obilježjima (duljina broda, gaz, vrsta prekrcaja vozila i putnika, ro-ro rampa, pješački izlazi/ulazi), uređenje lučkog područja u kojem se privezuju brodovi obalnog linijskog prometa te osiguranje odgovarajuće zaštite akvatorija luka, uključujući i luke ili pristaništa koje su alternativa kritičnoj infrastrukturi, kako bi se pružio sigurni boravak i pristajanje u svim stanjima vjetra i mora
</t>
  </si>
  <si>
    <t>A570219 IZGRADNJA, SANACIJA I REKONSTRUKCIJA OBJEKATA PODGRADNJE U LUKAMA OTVORENIM ZA JAVNI PROMET OD ŽUPANIJSKOG I LOKALNOG ZNAČAJA TE MODERNIZACIJA, OBNOVA I IZGRADNJA RIBARSKE INFRASTRUKTURE</t>
  </si>
  <si>
    <t>CSR 3 c
SDG 
Cilj:9
Podcilj 9.1.</t>
  </si>
  <si>
    <t xml:space="preserve">Ispunjenje minimalnih tehničkih uvjeta i usluga te maritimne sigurnosti brodova koji obavljaju javni obalni linijski prijevoz u svim lukama u kojima ti uvjeti nisu zadovoljeni
</t>
  </si>
  <si>
    <t xml:space="preserve">Kontinuirano (svake godine) do 2024. </t>
  </si>
  <si>
    <t>Broj luka koje udovoljavaju tehničkim uvjetima od ukupno 101</t>
  </si>
  <si>
    <t>50
(2018)</t>
  </si>
  <si>
    <t xml:space="preserve">Broj luka koje udovoljavaju maritimnim uvjetima od ukupno 101 </t>
  </si>
  <si>
    <t>18
(2018)</t>
  </si>
  <si>
    <t>STRATEGIJA PROMETNOG RAZVOJA REPUBLIKE HRVATSKE 2017-2030</t>
  </si>
  <si>
    <t>CO6 – Povećati sigurnost prometnog sustava</t>
  </si>
  <si>
    <t>3109 Sigurnost plovidbe</t>
  </si>
  <si>
    <t xml:space="preserve">Unaprjeđenje sustva obrazovanja i obuke pomoraca i brodaraca </t>
  </si>
  <si>
    <t>Podizanjem kvalitete obrazovanja i obuke pomoraca i brodaraca u skladu sa zahtjevima međunarodnih konvencija i EU direktiva podiže se razina izlaznih kompetencija potrebnih za pristup međunarodnom tržištu rada</t>
  </si>
  <si>
    <t>A754057 ODRŽAVANJE ŠKOLSKIH BRODOVA SREDNJOŠKOLSKIH POMORSKIH UČILIŠTA I OPREMANJE OBVEZNOM OPREMOM U SKLADU S ODREDBAMA STCW KONVENCIJE</t>
  </si>
  <si>
    <t>CSR 3c
SDG 8</t>
  </si>
  <si>
    <t>Prilagođene učionice te nabavljena specijalizirana oprema i digitalni sadržaji sukladno utvrđenim međunarodnim i EU standardima nužni za provedbu nastavnih programa i izvođenje vježbi u srednjim školama.</t>
  </si>
  <si>
    <t>Prosinac 2024</t>
  </si>
  <si>
    <t xml:space="preserve">% opremljenosti srednjoškolskih pomorskih učilišta sukladno zadnjim zahtjevima izmijenjene i dopunjene STCW Konvencije i Direktive </t>
  </si>
  <si>
    <t>35% 
(2019)</t>
  </si>
  <si>
    <t>Povećanje sigurnosti pomorskog prometa i prometa unutarnjim vodama</t>
  </si>
  <si>
    <t>Primjena najviših međunarodnih, europskih i nacionalnih standarda sigurnosti i sigurnosne zaštite na hrvatskim pomorskim objektima i lukama</t>
  </si>
  <si>
    <t>A570017 SIGURNOST PLOVIDBE</t>
  </si>
  <si>
    <t>CSR 3c
SDG 11</t>
  </si>
  <si>
    <t xml:space="preserve">1. Obavljeni inspekcijski pregledi
2. Smanjen broj zaustavljanja brodova hrvatske državne pripadnosti u nacionalnoj (međunarodnoj) plovidbi
3.Povećan broj službenika osposobljenih za obavljanje inspekcijskog pregleda brodova hrvatske državne pripadnosti
</t>
  </si>
  <si>
    <t>Prosinac 2024 (mjera se provodi kontinuirano)</t>
  </si>
  <si>
    <t xml:space="preserve">Broj obavljenih  inspekcijskih pregleda
</t>
  </si>
  <si>
    <t>4600
 (2019)</t>
  </si>
  <si>
    <t>Broj zaustavljanja brodova u nacionalnoj (međunarodnoj) plovidbi</t>
  </si>
  <si>
    <t>26(4) 
(2019)</t>
  </si>
  <si>
    <t xml:space="preserve">22(2)  </t>
  </si>
  <si>
    <t>18(1)</t>
  </si>
  <si>
    <t>14(1)</t>
  </si>
  <si>
    <t>10(0)</t>
  </si>
  <si>
    <t>Broj osposobljenih službenika</t>
  </si>
  <si>
    <t>17
 (2019)</t>
  </si>
  <si>
    <t>22</t>
  </si>
  <si>
    <t>27</t>
  </si>
  <si>
    <t>32</t>
  </si>
  <si>
    <t>40</t>
  </si>
  <si>
    <t>SC2 Smanjiti utjecaj pomorskog prometa na okoliš (razvoj flote, mjera prevencije i suzbijanja onečišćenja s pomorskih objekata, zaštite okoliša)</t>
  </si>
  <si>
    <t>Osnaživanje sposobnosti sprječavanja i reagiranja na onečišćenja mora s pomorskih objekata</t>
  </si>
  <si>
    <t>Osigurati uvjete zaštite morskog okoliša, osobito kod onečišćenja mora velikih razmjera, koji su u ovome trenutku nedostatni</t>
  </si>
  <si>
    <t xml:space="preserve">T510059 Nacionalni sustav za suzbijanje onečišćenja mora velikih razmjera - EAS HR </t>
  </si>
  <si>
    <t>1. Uspostava tri nacionalna EAS centra      
2. Donesen novi Plan intervencija kod iznenadnih onečišćenja mora                                                 
3. Donesen novi Pravilnik o uvjetima i načinu održavanja reda u lukama</t>
  </si>
  <si>
    <t>1. Studeni 2023                                                                            2. Svibanj 2021                                                                                       3. Svibanj 2021</t>
  </si>
  <si>
    <t>Studeni 2023</t>
  </si>
  <si>
    <t>Broj uspostavljenih logističkih centara s pripadajućom opremom</t>
  </si>
  <si>
    <t>0 
(2020)</t>
  </si>
  <si>
    <t>1</t>
  </si>
  <si>
    <t>2</t>
  </si>
  <si>
    <t>3</t>
  </si>
  <si>
    <t xml:space="preserve">3 </t>
  </si>
  <si>
    <t>Novi Plan intervencija kod iznenadnih onečišćenja mora donesen i u primjeni</t>
  </si>
  <si>
    <t>0
 (2020)</t>
  </si>
  <si>
    <t xml:space="preserve">1 </t>
  </si>
  <si>
    <t>Novi Pravilnik o uvjetima i načinu održavanja reda u lukama i na na ostalim dijelovima UMV i TM RH donesen i u primjeni</t>
  </si>
  <si>
    <t xml:space="preserve"> SC6  Poboljšati sigurnost pomorskog prometnog sustava</t>
  </si>
  <si>
    <t>Modernizacija i unaprjeđenje službe traganja i spašavanja na moru</t>
  </si>
  <si>
    <t>Osigurati učinkovito djelovanje, povećanje dostupnosti i kvalitete usluge traganja i spašavanja na moru u okviru "zlatnoga sata"</t>
  </si>
  <si>
    <t>K103278 Opremanje lučkih kapetanija plovilima, vozilima, uređajima i ostalom opremom</t>
  </si>
  <si>
    <t>CSR 3c SDG 11. 14. 15.</t>
  </si>
  <si>
    <t>1. Izgradnja dvije namjenske pomorske spasilačke jedinice                                                                
2. Donesen novi Nacionalni plan traganja i spašavanja osoba u pogibelji na moru</t>
  </si>
  <si>
    <t>1. Prosinac 2024                                                                          2. Lipanj 2021</t>
  </si>
  <si>
    <t>Namjenske pomorske spasilačke jedinice isporučene i u operativnoj uporabi</t>
  </si>
  <si>
    <t>1
 (2020)</t>
  </si>
  <si>
    <t>Novi Nacionalni plan traganja i spašavanja osoba u pogibelji donesen i u primjeni</t>
  </si>
  <si>
    <t>Unaprjeđenje usluge sigurnosti plovidbe u unutarnjim morskim vodama, teritorijalnom moru i ZERP-u</t>
  </si>
  <si>
    <t>Osigurati učinkovitost i povećanje dostupnosti usluga sigurnosti plovidbe te uvjete za pravovremeno preveniranje složenih plovidbenih rizika i sigurnosnih incidenata</t>
  </si>
  <si>
    <t xml:space="preserve">K819093 - VTS Sustav - uspostava nadzora plovidbe i sustava radioveza za praćenje pomorskog prometa    </t>
  </si>
  <si>
    <t xml:space="preserve">Uspostavljene operativne usluge "Sea Traffic Management" </t>
  </si>
  <si>
    <t xml:space="preserve">Prosinac 2023  </t>
  </si>
  <si>
    <t>Prosinac 2023</t>
  </si>
  <si>
    <t xml:space="preserve">Broj STM razmjenjenih planova putovanja </t>
  </si>
  <si>
    <t>10</t>
  </si>
  <si>
    <t>20</t>
  </si>
  <si>
    <t>30</t>
  </si>
  <si>
    <t>50</t>
  </si>
  <si>
    <t>Broj opremljenih brodova s brodskim STM uređajem</t>
  </si>
  <si>
    <t>Razvoj usluga elektroničkog poslovanja u lučkom području i upravljanja morskim prostorom</t>
  </si>
  <si>
    <t>Usklađivanje s potrebama gospodarstva, daljnje smanjenje administrativnog opterećenja i unaprjeđenja javne usluge</t>
  </si>
  <si>
    <t xml:space="preserve"> T810064 Interreg Va - Italija-Hrvatska Projekt INTESA Usklađivanje i optimizacija mreže nacionalnih pomorskih administracija Jadranskog mora</t>
  </si>
  <si>
    <t>CSR 3c SDG 14</t>
  </si>
  <si>
    <t>1. Razvoj sustava CIMISNet                                 
2. Integracija sa sustavom CIMIS i drugih dionika pomorskog gospodarstva</t>
  </si>
  <si>
    <t>1. Ožujak 2021                                                                                     2. Prosinac 2024</t>
  </si>
  <si>
    <t>Prosinac 2024.</t>
  </si>
  <si>
    <t>Razvijen sustav CIMISNet</t>
  </si>
  <si>
    <t>Broj dionika pomorskog gospodarstva integriranih kroz sustav CIMISNet</t>
  </si>
  <si>
    <t>4</t>
  </si>
  <si>
    <t>Provođenje hidrografske djelatnosti u svrhu hidrografsko-navigacijskog pomorskog prometa</t>
  </si>
  <si>
    <t>Osiguravanje uvjeta za siguran promet ljudi i roba, održivo gospodarenje morskim resursima i očuvanje morskog okoliša</t>
  </si>
  <si>
    <t xml:space="preserve">Glava 60 Hrvatski hidrografski institut
A663000 Administracija i upravljanje Hrvatskim hidrografskim institutom </t>
  </si>
  <si>
    <t>CSR 3c
SDG 14</t>
  </si>
  <si>
    <t xml:space="preserve">Obavljena hidrografska izmjera suvremenom tehnologijom prema standardima Međunarodne hidrografske organizacije </t>
  </si>
  <si>
    <t>Broj km2 premjerenog morskog područja</t>
  </si>
  <si>
    <t>315 
(2020)</t>
  </si>
  <si>
    <t>SC6 Unaprijediti operativne i organizacijske uvjete u riječnom prometu</t>
  </si>
  <si>
    <t>Razvoj informatiziranog sustava razmjene podataka u vodnom prometu</t>
  </si>
  <si>
    <t>Usklađivanje s potrebama gospodarstva, smanjenje administrativnog opterećenja i unaprjeđenja javne usluge</t>
  </si>
  <si>
    <t>K810053 CEF 2014-2020 RIS COMEX Primjena RIS-a u upravljanju prometnim koridorima</t>
  </si>
  <si>
    <t xml:space="preserve">Uspostava Informacijskog sustava unutarnje plovidbe ISUP                                                       </t>
  </si>
  <si>
    <t xml:space="preserve">    Broj korisnika ISUP-a</t>
  </si>
  <si>
    <t xml:space="preserve">       0 
      (2020)</t>
  </si>
  <si>
    <t>Modernizacija objekata pomorske signalizacije</t>
  </si>
  <si>
    <t>Osiguravanje  učinkovitosti sustava pomorske signalizacije</t>
  </si>
  <si>
    <t>Modernizirani objekti pomorske signalizacije.</t>
  </si>
  <si>
    <t>Broj moderniziranih objekata pomorske signalizaicje.</t>
  </si>
  <si>
    <t>0</t>
  </si>
  <si>
    <t>Razvoj sustava podataka o objektima sigurnosti plovidbe te uspostava Registra objekata sigurnosti plovidbe.</t>
  </si>
  <si>
    <t>Uspostava i vođenje Registra objekata sigurnosti plovidbe.</t>
  </si>
  <si>
    <t>Da</t>
  </si>
  <si>
    <t xml:space="preserve">
Uspostava  Registra objekta sigurnosti plovidbe </t>
  </si>
  <si>
    <t>Broj objekata sigurnosti plovidbe upisanih u Registar objekata sigurnosti plovidbe</t>
  </si>
  <si>
    <t xml:space="preserve">50 </t>
  </si>
  <si>
    <t xml:space="preserve">70 </t>
  </si>
  <si>
    <t xml:space="preserve">100 </t>
  </si>
  <si>
    <r>
      <rPr>
        <sz val="12"/>
        <color theme="1"/>
        <rFont val="Arial"/>
      </rPr>
      <t xml:space="preserve">CO2 – Promijeniti raspodjelu prometa tereta u prilog prometa unutarnjim plovnim putovima              </t>
    </r>
    <r>
      <rPr>
        <sz val="12"/>
        <color rgb="FFFF0000"/>
        <rFont val="Arial"/>
      </rPr>
      <t xml:space="preserve">                       </t>
    </r>
    <r>
      <rPr>
        <sz val="12"/>
        <color theme="1"/>
        <rFont val="Arial"/>
      </rPr>
      <t xml:space="preserve">SC4 – Prilagoditi uvjete plovnosti prometnim potrebama i očuvati nužnu razinu plovnosti i unaprijediti razinu plovnosti na Dravi od 0 do 13 rkm i na Savi                                
 SC5 - Ukloniti uska grla na plovnim putovima (Dunav, Sava, Drava)                                                           </t>
    </r>
  </si>
  <si>
    <t>3115 - RAZVOJ UNUTARNJE PLOVIDBE    3111 PRIPREMA I PROVEDBA PROJEKATA SUFINANCIRANIH SREDSTVIMA FONDOVA EU</t>
  </si>
  <si>
    <r>
      <rPr>
        <b/>
        <sz val="12"/>
        <color theme="1"/>
        <rFont val="Arial"/>
      </rPr>
      <t xml:space="preserve"> Unaprjeđenje plovnog puta rijeka 
 te izgradnja višenamjenskog kanala Dunav-Sava                                                                 </t>
    </r>
    <r>
      <rPr>
        <b/>
        <sz val="12"/>
        <color rgb="FFFF0000"/>
        <rFont val="Arial"/>
      </rPr>
      <t xml:space="preserve">  </t>
    </r>
    <r>
      <rPr>
        <b/>
        <sz val="12"/>
        <color theme="1"/>
        <rFont val="Arial"/>
      </rPr>
      <t xml:space="preserve">                            </t>
    </r>
  </si>
  <si>
    <t xml:space="preserve">Mjera obuhvaća izradu studijsko-projektne dokumentacije, gradnju infrastrukturnih objekata u vodnom putu te unapređenje i tehničko održavanje vodnih putova. </t>
  </si>
  <si>
    <t xml:space="preserve">A754036 PRIPREMA PROJEKATA I PLANSKIH DOKUMENATA U UNUTARNJOJ PLOVIDBI K810001 GRADNJA I TEHNIČKO ODRŽAVANJE PLOVNIH PUTOVA UNUTARNJIH VODA                   K810052 FAIRway KOORDINIRANA PROVEDBA MASTER PLANA ZA REHABILITACIJU I ODRŽAVANJE PLOVNOG PUTA RIJEKE DUNAV K810067 FAIRWAY 2 RADOVA NA RAJNA-DUNAV KORIDORU K810056 IZRADA SUO I PROJEKTNE DOKUMENTACIJE ZA KRITIČNU DIONICU RIJEKE SAVE K810006 IZGRADNJA VIŠENAMJENSKOG KANALA DUNAV-SAVA T754039 OPK PRIORITETNA OS 7. POVEZANOST I MOBILNOST                       </t>
  </si>
  <si>
    <t>CSR 3c
SDG 9</t>
  </si>
  <si>
    <t>Izrađena studijsko-projektna dokumentacija za uređenje plovnog puta na Dunavu i Dravu</t>
  </si>
  <si>
    <t xml:space="preserve">prosinac 2023.                    </t>
  </si>
  <si>
    <t xml:space="preserve">prosinac 2024.  </t>
  </si>
  <si>
    <t>% izrađene dokumentacije</t>
  </si>
  <si>
    <t xml:space="preserve"> Izrađena studijsko-projektna dokumentacija za  uređenje plovnog puta na rijeci Savi                                                                </t>
  </si>
  <si>
    <t xml:space="preserve">prosinac 2021.  </t>
  </si>
  <si>
    <t>20 %
(2020)</t>
  </si>
  <si>
    <t xml:space="preserve">                                                           . Izrađena Studija izvodljivosti za VKDS   </t>
  </si>
  <si>
    <t xml:space="preserve">prosinac 2020.                                                                                                                                                                                                                                  </t>
  </si>
  <si>
    <t>50 %
(2020)</t>
  </si>
  <si>
    <t xml:space="preserve">100%    
</t>
  </si>
  <si>
    <t xml:space="preserve">     CO3 – Razviti prometni sustav (upravljanje, organiziranje i razvoj infrastrukture i održavanja) prema načelu ekonomske održivosti      
 SC3 – Iskoristiti potencijal plovidbe unutarnjim plovnim putovima u segmentu turizma                           </t>
  </si>
  <si>
    <t xml:space="preserve">Revitalizacija Kupe, unaprijeđenje sigurnosti i sustava signalizacije (RIS)  te                                                                                                       povećanje flote plovila za nadzor sigurnosti plovidbe i plovila za zaštitu okoliša   </t>
  </si>
  <si>
    <t>Mjera obuhvaća izradu studijsko-projektnu dokumentaciju te izgradnju objekata sigurnosti (zimovnika i dr.). U svrhu učinkovitijeg inspekcijskog nadzora i održavanje signalizacijskih sustava povećanje broja plovila i AIS plutača.</t>
  </si>
  <si>
    <t>K754068 EKO-REKUPA-REVITALIZACIJA RIJEKE KUPE ZA PUTNIČKU I SPORTSKU PLOVIDBU  K810053 RIS COMEX-PRIMJENA RIS-A U UPRAVLJANJU PROMETNIM KORIDORIMA                               K810024 IZGRADNJA PLOVILA I PLOVNIH OBJEKATA U RIJEČNOJ PLOVIDBI T754039 OPK PRIORITETNA OS 7. POVEZANOST I MOBILNOST</t>
  </si>
  <si>
    <t xml:space="preserve">Izrađena projektne dokumentacije (Koncepcijsko rješenje, Idejni i Glavni projekt EKO-REKUPA)  </t>
  </si>
  <si>
    <t xml:space="preserve">prosinac 2021. </t>
  </si>
  <si>
    <t xml:space="preserve">prosinac 2022. </t>
  </si>
  <si>
    <t xml:space="preserve">10 %
(2020)                                     </t>
  </si>
  <si>
    <t xml:space="preserve">Nadograđen i povezan RIS u informacijsko-komunikacijsku mrežu EU   </t>
  </si>
  <si>
    <t xml:space="preserve">prosianc 2022. </t>
  </si>
  <si>
    <t xml:space="preserve">prosianc 2023. </t>
  </si>
  <si>
    <t>% nadograđen i povezan sustav</t>
  </si>
  <si>
    <t xml:space="preserve">0 %
(2020)  </t>
  </si>
  <si>
    <t xml:space="preserve">obnovljena  flota plovila, obilježen i održavan plovni put u skladu s AGN-om. </t>
  </si>
  <si>
    <t xml:space="preserve">prosinac 2022.                                                                                                                             </t>
  </si>
  <si>
    <t xml:space="preserve">% obnovljene flote i obilježenog plovnog puta </t>
  </si>
  <si>
    <t xml:space="preserve">                  0 %
                 (2020) </t>
  </si>
  <si>
    <t xml:space="preserve">CO7 – Povećati interoperabilnosti prometnog sustava (promet unutarnjim plovnim putovima)
CO5 – Smanjiti utjecaj prometnog sustava na okoliš (okolišna održivost)                                                                                              </t>
  </si>
  <si>
    <t xml:space="preserve">3115 - RAZVOJ UNUTARNJE PLOVIDBE    </t>
  </si>
  <si>
    <t xml:space="preserve">Povećanje  interoperabilnosti i  pristupačnosti drugim vidovima prometa, zaštita okoliša te                                                                      povećanje administrativnih kapaciteta/obuka                                                                                                                          </t>
  </si>
  <si>
    <t xml:space="preserve">Mjera obuhvaća pomoć u sufinanciranju troškova tekućih ulaganja u plovila za prijevoz putnika i roba, popravke, opremanje, održavanje te stipendiranje studenata i učenika.   </t>
  </si>
  <si>
    <t>A570445 POMOĆ JEDINICAMA LOKALNE I REGIONALNE SAMOUPRAVE ZA RAZVOJ RIJEČNOG PROMETA I ŽUPANIJSKIH LUKA I PRISTANIŠTA                                    A821014 STIPENDIRANJE REDOVNIH STUDENATA I UČENIKA OBRAZOVNOG USMJERENJA IZ PODRUČJA UNUTARNJE PLOVIDBE, TE VJEŽBENIČKOG STAŽA BRODARACA UNUTARNJE PLOVIDBE</t>
  </si>
  <si>
    <t>1. Povećana interoperabilnost te razvijena čvorišta i poboljšana pristupačnost drugim vidovima prometa  
  2. Učinkovita infrastruktura i uspostavljene nužne mjere ekološke zaštite te prilagođenost  klimatskim promjenama
       3. Popunjeni administrativni kapaciteti i osposobljeno osoblje sukladno prioritetima kohezijske politike EU</t>
  </si>
  <si>
    <t xml:space="preserve">Prosinac 2021.                                                                        </t>
  </si>
  <si>
    <t xml:space="preserve">Prosinac 2024.                              </t>
  </si>
  <si>
    <t>% dodijeljene pomoći             i stipendija</t>
  </si>
  <si>
    <t xml:space="preserve"> 0 %
(2020)</t>
  </si>
  <si>
    <t xml:space="preserve"> CO4 – Smanjiti utjecaj prometnog sustava na klimatske promjene                                                                                             SC6 – Unaprijediti operativne i organizacijske uvjete u riječnom prometu (ekonomska održivost)</t>
  </si>
  <si>
    <t xml:space="preserve">Povećanje energetske učinkovitosti i financijske                                                                                                                                                                                                                   održivosti, te suradnja s hrvatskim brodarima i podrška društvima za prijevoz unutarnjim plovnim putovima                                                            </t>
  </si>
  <si>
    <t xml:space="preserve">Mjera obuhvaća modernizaciju plovila te prilagodbu Tehničkih pravila za statutarnu certifikaciju plovila unutarnje plovidbe i ES-TRIN-a (usmjerena je povećanju energetske učinkovitosti poštujući zaštitu okoliša i prirode).    </t>
  </si>
  <si>
    <t xml:space="preserve"> A810015 POTPORA BRODARIMA UNUTARNJE PLOVIDBE U NACIONALNOM PRIJEVOZU </t>
  </si>
  <si>
    <t xml:space="preserve"> 1.  Postignuta energetska efikasnost korištenjem niskougljičnih izvora energije i pogonskih sustava                                   
 2. Reorganiziran prometni sustav i veća financijska održivost                                                  3. Potpomognuti brodari kroz realizirane zajedničke inovativne projekte u području brodarstva i brodogradnje, istraživanja, razvoja i zaštite okoliša                                             4. Uspostavljen instrument podrške i  integracija na EU prijevozno tržište (izmjenjene mjere fiskalne politike u pogledu formiranja cijena goriva)    </t>
  </si>
  <si>
    <t xml:space="preserve">Prosinac 2021. </t>
  </si>
  <si>
    <t xml:space="preserve">% dodijeljenih potpora </t>
  </si>
  <si>
    <t>CO9 – Dalje razvijati hrvatski dio TEN-T mreže (osnovne i sveobuhvatne)                               SC1 – Povećati konkurentnost luka u Vukovaru i Osijeku kao glavnih riječnih luka za teretni promet       
SC2 – Odrediti se prema ulozi Luke Slavonski Brod koja se osim na hrvatski dio zaleđa oslanja i na zaleđe u BiH, te na Luku Sisak kojoj je zaleđe cijela Središnja Hrvatska, te može biti važan čimbenik u tranzitnom prometu između sjevernojadranskih luka i srednje i istočne Europe</t>
  </si>
  <si>
    <t xml:space="preserve">    Razvoj Luka na osnovnoj i sveobuhvatnoj TEN-T mreži i terminala za opasne tvari te  objekta  za gospodarenje otpadom. Unaprijeđenje informacijske platforme 
                                     </t>
  </si>
  <si>
    <t xml:space="preserve">Mjera obuhvaća ulaganja u lučku infrastrukturu u cilju kvalitativnog i tehnološkog osuvremenjivanja luka kako bi se udovoljilo postojećoj i očekivanoj transportnoj i gospodarskoj potražnji. Rekonstrukcijom postojećih i izgradnjom novih kapaciteta te proširenjem lučkog područja žele se modernizirati luke u tehničko-tehnološkom smislu i povezati ih s gospodarsko-poduzetničkim zonama i integrirati u logističko-distribucijske lance. </t>
  </si>
  <si>
    <t xml:space="preserve">A930002 GRADNJA I ODRŽAVANJE; T930003 INTERREG DIONYSUS-INTEGRACIJA DUNAVSKE REGIJE U PAMETAN I ODRŽIVI MULTIMODALNI I INTERMODALNI TRANSPORTNI LANAC; K930004 CEF 2014-2020-PRIPREMA FAIRWAY 2 RADOVA NA KORIDORU RAJNA-DUNAV-PRIVEZIŠTA; K930005 CEF-PRIPREMA PROJEKTNE DOKUMENTACIJE ZA IZGRADNJU VERTIKALNE OBALE U LUCI VUKOVAR; K810072 OPKK – IZGRADNJA TERMINALA ZA PRETOVAR RASUTIH TERETA U LUCI OSIJEK; K810071 IZGRADNJA SPORTSKOG PRISTANIŠTA NEMETIN;                                      K810070 INTERREG VA – PROJEKT VICINaD – VIRTUALNO POVEZIVANJE INDUSTRIJSKIH SREDIŠTA NA RIJECI DRAVI IZMEĐU MAĐARSKE I HRVATSKE; K928004 CEF – IZGRADNJA I NADOGRADNJA INFRASTRUKTURE U LUCI SL. BROD; T928003 OTPLATA ZAJMOVA ZAGREBAČKE BANKE I HBOR-a </t>
  </si>
  <si>
    <t xml:space="preserve">1. Razvijene luke osnovne i sveobuhvatne mreže 
2. Odvojeno zbrinjavanje  otpada u lukama, prihvat otpada s brodova te opskrba plovila gorivom 
  3. Modernizirana informacijska platforma za sve korisnike    
  4. Uspostavljen učinkovit sustav razmjene podataka i  mrežne usluge elektroničkog poslovanja te  jedinstveni lučki informacijski sustav 
     5. Reorganiziran  i integriran prometni prijevoz te poboljšan sustav prikupljanja podataka
 </t>
  </si>
  <si>
    <t>% izgrađenosti lučke infrastrukture</t>
  </si>
  <si>
    <t xml:space="preserve"> (15 %)
2020.</t>
  </si>
  <si>
    <t xml:space="preserve">CO6 – Povećati sigurnosti prometnog sustava  
        CO8 – Poboljšati integraciju prometnih modova u Hrvatskoj (upravljanje, ITS, VTMIS, P&amp;R itd.) </t>
  </si>
  <si>
    <t>3115 - RAZVOJ UNUTARNJE PLOVIDBE</t>
  </si>
  <si>
    <t xml:space="preserve">       Međunarodna suradnja, usklađivanje nacionalnog pravnog okvira sa propisima  EU te zahtjevima Schengenskog sporazuma</t>
  </si>
  <si>
    <t xml:space="preserve">Mjera obuhvaća sudjelovanje u radu komisija te  ostalim međunarodnim institucijama iz područja unutarnje plovidbe. Prilikom valorizacije riječnog prometa nastoji slijediti koncepciju integralnog pristupa utjecaja transporta na okoliš (WACOM - Sustav za prognozu i upozorenje u izvanrednim situacijama). Uspostava Informacijskog sustava unutarnje plovidbe -  ISUP (elektroničke prijave dolazaka/odlazaka plovila u međunarodnom prometu i dr.).  </t>
  </si>
  <si>
    <t xml:space="preserve">K570297 RAD SAVSKE KOMISIJE TE SUDJELOVANJE U RADU MEĐUNARODNIH INSTITUCIJA S PODRUČJA UNUTARNJE PLOVIDBE </t>
  </si>
  <si>
    <t xml:space="preserve">1. Podignuta razina sigurnosti i uspostavljene  mjere koje treba poduzeti u slučaju incidenata (RIS, ISUP, WACOM i dr.) te nadograđen   sustav označavanja i praćenja plovnosti unutarnjih plovnih putova 
       2. Usklađeno zakonodavstvo sa  EU propisima u području sigurnosti, interoperabilnosti, održivosti i zaštite okoliša
 3. Ispunjeni uvjeti unutarnje plovidbe za ulazak RH u Schngenskog zonu  
      4. Postignuta  interoperabilnost sa susjednim zemljama    </t>
  </si>
  <si>
    <t xml:space="preserve">Prosinac 2021.                     </t>
  </si>
  <si>
    <t xml:space="preserve">% razine  usklađenosti </t>
  </si>
  <si>
    <t xml:space="preserve"> 30 %
(2020)</t>
  </si>
  <si>
    <t>STRATEGIJA PROMETNOG RAZVOJA REPUBLIKE HRVATSKE 2017 -2033</t>
  </si>
  <si>
    <t>CO3 – Razviti prometni sustav (upravljanje, organiziranje i razvoj infrastrukture i
održavanja) prema načelu ekonomske održivosti.</t>
  </si>
  <si>
    <t>3110 - IZGRADNJA I ODRŽAVANJE CESTOVNE INFRASTRUKTURE - 31 PROMET, PROMETNA INFRASTRUKTURA I KOMUNIKACIJE</t>
  </si>
  <si>
    <t>Poslovno i financijsko restrukturiranje cestarskih društava u državnom vlasništvu</t>
  </si>
  <si>
    <t>Provest će se daljnje poslovno i
financijsko restrukturiranje cestarskih društava
u državnom vlasništvu,  te će se poticati 
ulaganja u sigurnost, ekološku održivost,
učinkovitost i konkurentnost. (projekt Svjetske banke)</t>
  </si>
  <si>
    <t>K754042 (Modernizacija i restrukturiranje cestovnog sektora)</t>
  </si>
  <si>
    <t>CSR3/
SDG9</t>
  </si>
  <si>
    <t>Provedba nabave i ugovaranje  usluge uspostave novog sustava za naplatu cestarine</t>
  </si>
  <si>
    <t>lipanj 2021</t>
  </si>
  <si>
    <t xml:space="preserve"> Broj uspostavljenih sustava upravljanja cestovnom imovinom/RAMS</t>
  </si>
  <si>
    <t>% uspostave beskontaktnog sustava naplate cestarine</t>
  </si>
  <si>
    <t>Broj primijenjenih  novih standarda održavanja</t>
  </si>
  <si>
    <t>SC3 – Smanjiti utjecaj najstarijih dionica hrvatske mreže autocesta na okoliš</t>
  </si>
  <si>
    <t xml:space="preserve">Sustavno upravljanje bukom na autocestama </t>
  </si>
  <si>
    <t>Sprječavanje ili smanjivanje štetnih učinaka na zdravlje ljudi koje uzrokuje buka od prometa.
Mjera obuhvaća sustavno upravljanje bukom, u skladu s načelima održivog razvoja, direktno utječe na povećanje kvalitete življenja lokalnog stanovništva.</t>
  </si>
  <si>
    <t>A821001 (Provedba ugovora o koncesiji - Autocesta Rijeka-Zagreb), K570344 (Provedba ugovora o koncesiji - Autocesta Zagreb-Macelj)</t>
  </si>
  <si>
    <t>CSR3c/
SDG9</t>
  </si>
  <si>
    <t>1. Projektiranje - ishođenje dozvola
2.Osiguranje financiranja (planirano je EU sufinaciranje)</t>
  </si>
  <si>
    <t>prosinac 2021</t>
  </si>
  <si>
    <t xml:space="preserve">prosinac 2024. </t>
  </si>
  <si>
    <t xml:space="preserve"> broj izgrađenih zidova za zaštitu od buke Za 29 lokacija (AC6 i AC7)</t>
  </si>
  <si>
    <t xml:space="preserve">%j izgrađenih zidova za zaštitu od buke za područje autoceste A2 </t>
  </si>
  <si>
    <t xml:space="preserve">Povećanje energetske učinkovitosti na autocestama  
</t>
  </si>
  <si>
    <t>Provedbom mjere značajno se reducirala potrošnja električne energije za napajanje cestovne rasvjete i indirektno značajno smanjila emisija ekvivalentnog CO2 te se povećava sigornost prometa boljom rasvjetom kritičnih dijelova autocesta</t>
  </si>
  <si>
    <t>A570504 (Naknada u cijeni goriva za HAC d.o.o.), A821001 (Provedba ugovora o koncesiji - Autocesta Rijeka-Zagreb), K570344 (Provedba ugovora o koncesiji - Autocesta Zagreb-Macelj)</t>
  </si>
  <si>
    <t>1. Projektiranje - ishođenje GD
2.Osiguranje financiranja (planirano je EU sufinanciranje)
3. Ugovaranje i izvođenje radova</t>
  </si>
  <si>
    <t>% Smanjenja potrošnje električne energije</t>
  </si>
  <si>
    <t xml:space="preserve"> % uvođenja LED rasvjete na autocetama (ARZ)</t>
  </si>
  <si>
    <t xml:space="preserve"> % Uvođenjea LED rasvjete na autocetama (AZM)</t>
  </si>
  <si>
    <t>SC1 – Poboljšati sigurnost cestovnog prometnog sustava</t>
  </si>
  <si>
    <t>Povećanje sigurnosti prometa u tunelima - Usklađenje s Direktivom 2004/54/EC o minimalnim uvjetima sigurnosti za tunele na TEN-T  mreži</t>
  </si>
  <si>
    <t>Na kritičnim dionicama autocesta izgraditi će se dodatne tunelske cijevi i trakovi auocesta radi usklađivanja s Direktivom 2004/54EC (Tunel Učka/AC8, tuneli Sv. Tri Kralja i Brezovica /AC2). Uskladiti će se signalizacija i oprema izgrađenih tunela.</t>
  </si>
  <si>
    <t>A570504 (Naknada u cijeni goriva za HAC d.o.o.), K570344 (Provedba ugovora o koncesiji - Autocesta Zagreb-Macelj)</t>
  </si>
  <si>
    <t>Provedba nabave i ugovaranje radova u okviru planiranog iznosa</t>
  </si>
  <si>
    <t>svibanj 2024</t>
  </si>
  <si>
    <t>Izgradnja tunela Učka</t>
  </si>
  <si>
    <t>Izgradnja tunela Sveta Tri Kralja</t>
  </si>
  <si>
    <t>Izgradnja tunela Brezovica</t>
  </si>
  <si>
    <t xml:space="preserve">Povećanje sigurnosti prometa </t>
  </si>
  <si>
    <t>Provedbom mjere značajno se povećava sigurnost korisnika autocesta kroz bolje informiranje vozača i evidentiranje neprihvatljivog ponašanja vozača</t>
  </si>
  <si>
    <t>A570504 (Naknada u cijeni goriva za HAC d.o.o.)</t>
  </si>
  <si>
    <t>Pokretanje javne nabave za radove na unapređenju promjenjive prometne signalizacije i sustava video nadzora brzine</t>
  </si>
  <si>
    <t>ožujak 2021</t>
  </si>
  <si>
    <t xml:space="preserve">lipanj 2024. </t>
  </si>
  <si>
    <t>% smanjenja broja poginulih osoba</t>
  </si>
  <si>
    <t>% smanjenja broja teže ozljeđenih osoba</t>
  </si>
  <si>
    <t>% smanjenja broja prometnih nesreća</t>
  </si>
  <si>
    <t xml:space="preserve">
Povećanje pasivne sigurnosti korisnika autoceste 
</t>
  </si>
  <si>
    <t xml:space="preserve">Mjerom se povećanje sigurnost prometa kroz poboljšanje sustava pasivne sigurnosti, a što će direktno utjecati na smanjenje posljedica prometnih nesreća.
</t>
  </si>
  <si>
    <t>A570504 (Naknada u cijeni goriva za HAC d.o.o.), A821001 (Provedba ugovora o koncesiji - Autocesta Rijeka-Zagreb)</t>
  </si>
  <si>
    <t>Pokretanje javne nabave za radove na postavljanje zaštitnih odbojnih ograda</t>
  </si>
  <si>
    <t>kolovoz 2022</t>
  </si>
  <si>
    <t>prosinac 2025</t>
  </si>
  <si>
    <t>% implementirane zaštitne ograde i sustava</t>
  </si>
  <si>
    <t>% smanjenja broja poginulih i teže stradalih  osoba</t>
  </si>
  <si>
    <t>SC4 – Optimirati i međusobno uskladiti različite sustave naplate cestarina u
Hrvatskoj</t>
  </si>
  <si>
    <t>Uvođenje bezkontaktnog sustava za naplatu cestarine</t>
  </si>
  <si>
    <t>Novi elektronički SNC omogućuje slobodan protok vozila bez zaustavljanja, a time smanjenje emisije ispušnih plinova, digitalnu naplatu cestarine bez posredovanja čovjeka i nastavak procesa restrukturiranja s manjim operativnim troškovima poslovanja</t>
  </si>
  <si>
    <t>K754042 (Modernizacija i restrukturiranje cestovnog sektora), A570504 (Naknada u cijeni goriva za HAC d.o.o.), A821001 (Provedba ugovora o koncesiji - Autocesta Rijeka-Zagreb)</t>
  </si>
  <si>
    <t>I / R</t>
  </si>
  <si>
    <t xml:space="preserve">a) Isporuka natječajne dokumentacije i              projekata 
b) Raspisivanje natječaja
c) Radovi na implementaciji
d) Završni radovi na implementaciji
e) Tranzicija
</t>
  </si>
  <si>
    <t>a) prosinac 2020.
b) veljača 2021.
c) rujan 2021.
d) listopad 2023.
e) prosinac 2023.</t>
  </si>
  <si>
    <t xml:space="preserve"> % smanjenja emisija ispušnih plinova</t>
  </si>
  <si>
    <t>% smanjenja  operativnih troškovi poslovanja</t>
  </si>
  <si>
    <t>SC8 – Poboljšati dostupnost područja u Hrvatskoj u kojima je dosegnuta
gornja granica propusne moći i u kojima nema alternativne cestovne
infrastrukture,
 SC7 – Povećati povezanost sa susjednim zemljama radi podizanja suradnje i
teritorijalne integracije na višu razinu</t>
  </si>
  <si>
    <t>Razvoj cestovne infrastrukture  na Osnovnoj/Sveobuhvatnoj TEN-T mreži</t>
  </si>
  <si>
    <t>Izgradnja novih dijelova autocesta, državnih cesta, čvorišta i spojeva na mrežu autocesta i obilaznica u cilju bolje povezanosti s TEN-T cestovnom mrežom, povećanja sigurnosti i unaprijeđenje razine usluge</t>
  </si>
  <si>
    <t>K754042 (Modernizacija i restrukturiranje cestovnog sektora), A570504 (Naknada u cijeni goriva za HAC d.o.o.), A570506 (Naknada u cijeni goriva za HC d.o.o.), A821001 (Provedba ugovora o koncesiji - Autocesta Rijeka-Zagreb), K570344 (Provedba ugovora o koncesiji - Autocesta Zagreb-Macelj), A819031 (Provedba ugovora o koncesiji - Bina-Istra)</t>
  </si>
  <si>
    <t>CSR3c/SDG9</t>
  </si>
  <si>
    <t>a) Donošenje Programa građenja i održavanja javnih cesta 2021 - 2025
b) Izrada Operativnog programa 2021-2027
c) Izrada Plana za oporavak i otpornost</t>
  </si>
  <si>
    <t>a) prosinac 2020.
b) siječanj 2021.
c) 2021.</t>
  </si>
  <si>
    <t>Broj km  novih dionica autoceste puštenih u promet</t>
  </si>
  <si>
    <t xml:space="preserve">Broj čvorišta autoceste puštenih u promet </t>
  </si>
  <si>
    <t>Broj km novih državnih cesti povezanih na  mrežu glavnih cesta</t>
  </si>
  <si>
    <t>SC1 – Unaprijediti koridore željezničkog teretnog prometa iz luke Rijeka prema tržištima s najvećim potencijalom za luku (Mađarskoj, BiH, Slovačkoj, Italiji, južnoj Poljskoj i Srbiji)</t>
  </si>
  <si>
    <t>Razvoj željezničke infrastrukture  na Osnovnoj/Sveobuhvatnoj TEN-T mreži</t>
  </si>
  <si>
    <t>Modernizacija željezničkih pruga na Osnovnoj/Sveobuhvatnoj TEN-T mreži, promicanje prigradske željeznice i prijevoza tereta željeznicom, sigurnost, uvođenje automatiziranog sustava za upravljanje i nadzor prometa i prikupljanje sigurnosnih podataka.</t>
  </si>
  <si>
    <r>
      <rPr>
        <b/>
        <sz val="12"/>
        <color rgb="FF000000"/>
        <rFont val="Arial"/>
      </rPr>
      <t>T754034</t>
    </r>
    <r>
      <rPr>
        <sz val="12"/>
        <color rgb="FF000000"/>
        <rFont val="Arial"/>
      </rPr>
      <t xml:space="preserve"> (Potpora trgovačkim društvima u javnom sektoru u pripremi i provedbi projekata planiranih za sufinanciranje iz EU fondova/
</t>
    </r>
    <r>
      <rPr>
        <b/>
        <sz val="12"/>
        <color rgb="FF000000"/>
        <rFont val="Arial"/>
      </rPr>
      <t xml:space="preserve">T754039 </t>
    </r>
    <r>
      <rPr>
        <sz val="12"/>
        <color rgb="FF000000"/>
        <rFont val="Arial"/>
      </rPr>
      <t xml:space="preserve">(OP Konkurentnost i kohezija, prioritetna os 7. Povezanost i mobilnost)/
</t>
    </r>
    <r>
      <rPr>
        <b/>
        <sz val="12"/>
        <color rgb="FF000000"/>
        <rFont val="Arial"/>
      </rPr>
      <t>T754048</t>
    </r>
    <r>
      <rPr>
        <sz val="12"/>
        <color rgb="FF000000"/>
        <rFont val="Arial"/>
      </rPr>
      <t xml:space="preserve">
(Potpora u provedbi CEF projekata željezničkog sektora)
 </t>
    </r>
  </si>
  <si>
    <t>CSR 3c/
SDG9</t>
  </si>
  <si>
    <t xml:space="preserve"> Izrađena studijska i projektna dokumentacija</t>
  </si>
  <si>
    <t>12/2023.</t>
  </si>
  <si>
    <t>broj Izrađenih tehničkih  dokumentacija</t>
  </si>
  <si>
    <t xml:space="preserve"> Modernizirana, rekonstruirana i izgrađena željeznička pruga i unaprijeđena željeznička infrastruktura</t>
  </si>
  <si>
    <t xml:space="preserve">Broj kilometara  modernizirane, rekonstruirane ili izgrađene  željezničke pruge </t>
  </si>
  <si>
    <t>Broj Izvršenih radova (Zagrebačko pristanište i Mjerne stanice)</t>
  </si>
  <si>
    <t>SC2 – Kvalitetnije koristiti hrvatski željeznički sustav u većim hrvatskim aglomeracijama (Zagreb, Rijeka, Split, Varaždin, Osijek) te unutar i između funkcionalnih regija (podregija)</t>
  </si>
  <si>
    <t>Razvoj željezničke infrastrukture na regionalnim i lokalnim prugama</t>
  </si>
  <si>
    <t>Mjera uključuje modernizaciju regionalnih i lokalnih željezničkih pruga, elektrifikacija, smanjenje emisije plinova, smanjenje buke, smanjenje vremena putovanja, povećanje mobilnosti putnika u dnevnim migracijama. Navedeni fiskalni učinak mjere se odnosi na aktivnosti koje će se provesti na prugi Zaprešić-Zabok i Lepoglavskoj spojnici.</t>
  </si>
  <si>
    <r>
      <rPr>
        <b/>
        <sz val="12"/>
        <color rgb="FF000000"/>
        <rFont val="Arial"/>
      </rPr>
      <t xml:space="preserve">T754034 </t>
    </r>
    <r>
      <rPr>
        <sz val="12"/>
        <color rgb="FF000000"/>
        <rFont val="Arial"/>
      </rPr>
      <t xml:space="preserve">(Potpora trgovačkim društvima u javnom sektoru u pripremi i provedbi projekata planiranih za sufinanciranje iz EU fondova/
</t>
    </r>
    <r>
      <rPr>
        <b/>
        <sz val="12"/>
        <color rgb="FF000000"/>
        <rFont val="Arial"/>
      </rPr>
      <t>T754039</t>
    </r>
    <r>
      <rPr>
        <sz val="12"/>
        <color rgb="FF000000"/>
        <rFont val="Arial"/>
      </rPr>
      <t xml:space="preserve"> (OP Konkurentnost i kohezija, prioritetna os 7. Povezanost i mobilnost)</t>
    </r>
  </si>
  <si>
    <t>Izrađena studijska dokumentacija</t>
  </si>
  <si>
    <t>05/2021.</t>
  </si>
  <si>
    <t>12/2021.</t>
  </si>
  <si>
    <t>Broj kilometara modernizirane, rekonstruirane ili izgrađene   željezničke pruge</t>
  </si>
  <si>
    <t>SC5 – Povećati sigurnost na željezničko-cestovnim prijelazima</t>
  </si>
  <si>
    <t>Unaprjeđenje sigurnosti prometnog sustava</t>
  </si>
  <si>
    <t>Smanjenje opasnosti koje proizlaze iz sjecišta dvaju zasebnih prometnih sustava (pruga i cesta), povećanje razine osiguranja ŽCP-a, smanjenje broja prometnih nezgoda te time i smanjenje broja ljudskih žrtava te smanjenje troškova uzrokovanih prometnim nezgodama</t>
  </si>
  <si>
    <r>
      <rPr>
        <b/>
        <sz val="12"/>
        <color rgb="FF000000"/>
        <rFont val="Arial"/>
      </rPr>
      <t>T754034</t>
    </r>
    <r>
      <rPr>
        <sz val="12"/>
        <color rgb="FF000000"/>
        <rFont val="Arial"/>
      </rPr>
      <t xml:space="preserve"> (Potpora trgovačkim društvima u javnom sektoru u pripremi i provedbi projekata planiranih za sufinanciranje iz EU fondova/
</t>
    </r>
    <r>
      <rPr>
        <b/>
        <sz val="12"/>
        <color rgb="FF000000"/>
        <rFont val="Arial"/>
      </rPr>
      <t>T754039</t>
    </r>
    <r>
      <rPr>
        <sz val="12"/>
        <color rgb="FF000000"/>
        <rFont val="Arial"/>
      </rPr>
      <t xml:space="preserve"> (OP Konkurentnost i kohezija, prioritetna os 7. Povezanost i mobilnost) </t>
    </r>
  </si>
  <si>
    <t>Osigurani i modernizirani željezničko-cestovni prijelazi automatskim elektroničkim signalno-sigurnosnim uređajima na prugama za međunarodni, regionalni i lokalni promet</t>
  </si>
  <si>
    <t>Broj osiguranih  i moderniziranih željezničko-cestovnih i pješačkih prijelaza s poboljšanom sigurnošću</t>
  </si>
  <si>
    <t xml:space="preserve">SC (za sve prometne sektore)–Kvalitetnije  usuglasiti upravljanje prometomsa  susjednim  zemljama </t>
  </si>
  <si>
    <r>
      <rPr>
        <sz val="12"/>
        <color theme="1"/>
        <rFont val="Arial"/>
      </rPr>
      <t xml:space="preserve">3114 -IZGRADNJA I ODRŽAVANJE ŽELJEZNIČKE INFRASTRUKTURE - 31 PROMET, PROMETNA INFRASTRUKTURA I KOMUNIKACIJE
</t>
    </r>
  </si>
  <si>
    <t>Pripreme i prilagodba zahtjevima Shengenskog sporazuma</t>
  </si>
  <si>
    <t>Prilagodba željezničkih graničnih prijelaza za provedbu schengenske pravne stečevine kojom će se osigurati implementacija specifičnih zahtjeva u segmentu granične kontrole i infrastrukture (prilagodba kolosijeka, izgradnja perona, izgradnja zgrada/uređenje prostorija na kolodvorima za potrebe granične kontrole: MUP-a, Ministarstvo financija, Carinsku upravu)</t>
  </si>
  <si>
    <r>
      <rPr>
        <b/>
        <sz val="12"/>
        <color rgb="FF000000"/>
        <rFont val="Arial"/>
      </rPr>
      <t>T754054 (</t>
    </r>
    <r>
      <rPr>
        <sz val="12"/>
        <color rgb="FF000000"/>
        <rFont val="Arial"/>
      </rPr>
      <t>Prilagodba željezničkih graničnih prijelaza za provedbu schengenske pravne stečevine)</t>
    </r>
  </si>
  <si>
    <t>Izrađena tehnička dokumentacija i izvedeni radovi u kolodvorima  željezničkih graničnih prijelaza</t>
  </si>
  <si>
    <t>Broj prilagođenih željezničkih graničnih prijelaza</t>
  </si>
  <si>
    <t xml:space="preserve"> SC7 zajamčiti održavanje infrastrukture uvažavajući aspekte ekonomičnosti</t>
  </si>
  <si>
    <t xml:space="preserve">3114 -IZGRADNJA I ODRŽAVANJE ŽELJEZNIČKE INFRASTRUKTURE - 31 PROMET, PROMETNA INFRASTRUKTURA I KOMUNIKACIJE 
</t>
  </si>
  <si>
    <t xml:space="preserve">Unaprijeđenje održavanja postojeće željezničke  infrastrukture </t>
  </si>
  <si>
    <t>Kvaliteta željezničke infrastrukture  koja omogućuje siguran tijek prometa po projektiranim brzinama</t>
  </si>
  <si>
    <t>A754029-Naknada u  cijeni goriva za HŽ Infrastrukturu d.o.o.
Kapitalne pomoći unutar općeg proračuna</t>
  </si>
  <si>
    <t>CSR 3c/
SDG 9</t>
  </si>
  <si>
    <t>Održavanje željezničke infrastrukture</t>
  </si>
  <si>
    <t xml:space="preserve">12/2024
(kontinirano)
</t>
  </si>
  <si>
    <t>12/2024
(kontinuirano)</t>
  </si>
  <si>
    <t>Prosječna dopuštena infrastrukturna brzina na prugama u uporabi (km/h)</t>
  </si>
  <si>
    <t>78,5 km/h
(2020)</t>
  </si>
  <si>
    <t xml:space="preserve">SC6 Povećati efikasnost hrvatskog željezničkog sutava (upravljanje prometom, poslovanje itd)                      </t>
  </si>
  <si>
    <t xml:space="preserve">3114 -IZGRADNJA I ODRŽAVANJE ŽELJEZNIČKE INFRASTRUKTURE - 31 PROMET, PROMETNA INFRASTRUKTURA I KOMUNIKACIJE
</t>
  </si>
  <si>
    <t>Povećanje financijske održivosti željezničkog sektora</t>
  </si>
  <si>
    <t>Poboljšanje operativne učinkovitosti i financijske održivosti željezuničkog  sektora u RH</t>
  </si>
  <si>
    <t>T820075 Potpora društvu HŽ Infrastruktura d.o.o. za otplatu zajma IBRD</t>
  </si>
  <si>
    <t xml:space="preserve"> Otplata godišnjih rata zajma IBRD 8500-HR" "PROJEKT ODRŽIVIH HRVATSKIH ŽELJEZNICA U EUROPI"</t>
  </si>
  <si>
    <t>12/2024.
(kontinuirano)</t>
  </si>
  <si>
    <t>12/2024.
(kontiuirano)</t>
  </si>
  <si>
    <t xml:space="preserve">% isplaćene potpore u ukupno planiranom iznosu </t>
  </si>
  <si>
    <t>17,76% 
(2020)</t>
  </si>
  <si>
    <t xml:space="preserve">CILJ 4.2. RAVNOMJERAN REGIONALNI RAZVOJ I DECENTRALIZACIJA          </t>
  </si>
  <si>
    <t xml:space="preserve">3118 - Razvoj i sigurnost kopnenog prometa </t>
  </si>
  <si>
    <t xml:space="preserve">Donošenje novog strateškog okvira za željeznički sektor RH </t>
  </si>
  <si>
    <t>Dugoročno planiranje razvoja željezničkog sustava kojim će utvrdtii cikljevi, mjere, indikatori uspješnosti provedbe i programi razvoja usluga željezničkog prijevoza, razvoja željezničke infrastzrukte i upravaljanja željezničkom infrastrukturom.</t>
  </si>
  <si>
    <t>A570491-Unaprešenje strukturnih reformi</t>
  </si>
  <si>
    <t xml:space="preserve">1. Proveden natječajni postupak i potpisan ugovor s odabranim konzultantom                                                                                             </t>
  </si>
  <si>
    <t xml:space="preserve">travanj 2021.                                                                      </t>
  </si>
  <si>
    <t>Proveden natječajni postupak i sklopljen ugovor</t>
  </si>
  <si>
    <t xml:space="preserve"> 2.Izrađen nacrt  Strategije razvoja željezničkog sektora                                                                                         </t>
  </si>
  <si>
    <t xml:space="preserve"> siječanj 2022.                                                                        </t>
  </si>
  <si>
    <t>Izrađeni nacrti akata strateškog planiranja</t>
  </si>
  <si>
    <t xml:space="preserve">3. Izrađen nacrt Nacionalnog plana razvoja željezničke isfrastrukture                                                    </t>
  </si>
  <si>
    <t xml:space="preserve">  lipanj 2022.                                                                         </t>
  </si>
  <si>
    <t>4. Izrađen nacrt Nacionalnog plana upravlajnja željezničkom infrastrkturom i uslužnim objektima i razvoja usluga željezničkog prijevoza</t>
  </si>
  <si>
    <t xml:space="preserve"> lipanj 2022.</t>
  </si>
  <si>
    <t xml:space="preserve">Poticanje razvoja željezničkog putničkog prometa </t>
  </si>
  <si>
    <t>Osigurati nesmetano pružanje usluga od općeg gospodarskog interesa i poboljšati upravljanje ugovornim odnosom između RH i društva HŽPP kako bi se osigularo pružanje kvalitetnije usluge korisnicima željezničkog putničkog prijevoza</t>
  </si>
  <si>
    <t xml:space="preserve">A761011-Poticanje željezničkog putničkog prijevoza                                     </t>
  </si>
  <si>
    <t xml:space="preserve">1. Proveden godišnji plan višegodišnjeg Ugovora o javnim uslugama za usluge od općeg gospodarskog interesa u javnom željezničkom prjevozu u Republici Hrvatskoj                                  </t>
  </si>
  <si>
    <t xml:space="preserve">ožujak 2021.                                                                           ožujak 2022.                                                                           ožujak 2023.                                                                                      ožujak 2024.                                                                           ožujak 2025.                                                                   </t>
  </si>
  <si>
    <t>Dostavljeno godišnje izvješće HŽPP o provedbei PSO ugovora</t>
  </si>
  <si>
    <t>A570491-Unapređenje strukturnih reformi</t>
  </si>
  <si>
    <t xml:space="preserve">2. Provedena revizja Ugovora o javnim uslugama za usluge od općeg gospodarskog interesa u javnom željezničkom prjevozu u Republici Hrvatskoj   </t>
  </si>
  <si>
    <t xml:space="preserve"> lipanj 2021.</t>
  </si>
  <si>
    <t>Dostavljeno završno izvješće konzultanta</t>
  </si>
  <si>
    <t>Povečanje financijske održivosti upravitelja infrastrukture</t>
  </si>
  <si>
    <t xml:space="preserve">RH-MMPI I HŽI d.o.o. za upravljanje, održavanje i izradnju željezničke infrastrukture sklapaju na godišnoj raziti Ugovor o upravljanju, organizaciji i regulaciji željezničkog prometa te je u pripremi izrada višegodišnjeg ugovora o upravljanju, organizaciji i regulaciji željezničkog prometa, svrha je podmirenje troškova upravljanja prometom, organizacije i regulacije željezničkog prometa te dijela upravlajanja društvom HŽI </t>
  </si>
  <si>
    <t>A570334-Upravljanje, organizacija i regulacija željezničkog prometa</t>
  </si>
  <si>
    <t xml:space="preserve">1. Potpis jednogodišnjeg ugovora                        </t>
  </si>
  <si>
    <t xml:space="preserve">siječanj 2021 .                                                                                                                                     </t>
  </si>
  <si>
    <t>Postotak isplaćenih novčanih sredstava po ugovoru</t>
  </si>
  <si>
    <t xml:space="preserve">2. Usklađivanje nacrta prijedloga višegodišnjeg ugovora sa zakonodavnim okvirom.                        </t>
  </si>
  <si>
    <t xml:space="preserve">   listopadj 2021.                                                                                                                                                </t>
  </si>
  <si>
    <t>Izrađen nacrt prijedloga višegodišnjeg ugovora</t>
  </si>
  <si>
    <t xml:space="preserve"> 3. Potpis višegodišnjeg ugovora </t>
  </si>
  <si>
    <t xml:space="preserve">  prosinac 2021.                                                                                  </t>
  </si>
  <si>
    <t>Potpisan višegodišnji ugovor</t>
  </si>
  <si>
    <t xml:space="preserve"> SC2 – Kvalitetnije koristiti hrvatski cestovni sustav u kontekstu javnog prometa (autobusi u lokalnom, regionalnom i državnom sustavu).</t>
  </si>
  <si>
    <t xml:space="preserve">Uvođenje javne usluge u obavljanje javnog cestovnog prijevoza putnika </t>
  </si>
  <si>
    <t xml:space="preserve">Osigurati kvalitetniji i dostupniji  javni cestovni prijevoz   ravomjerno u svim područjima Republike Hrvatske </t>
  </si>
  <si>
    <t>Za sada nije osigurano</t>
  </si>
  <si>
    <t xml:space="preserve">Potpisivanje ugovora o javnim uslugama u cestovnom prijevozu putnika </t>
  </si>
  <si>
    <t xml:space="preserve">Potpisan ugovor  o javnim uslugama u cestovnom prijevozu putnika </t>
  </si>
  <si>
    <t xml:space="preserve">
SC2 - Kvalitetnije  koristiti  hrvatski  željeznički  sustav  u  većim  hrvatskim aglomeracijama (Zagreb, Rijeka, Split, Varaždin, Osijek) te unutar i između funkcionalnih regija (podregija)</t>
  </si>
  <si>
    <t>nije primjenjivo (trošak snose regionalne i lokalne samouprave)</t>
  </si>
  <si>
    <t>Provedba Ugovora s regionalnim/lokalnim samoupravama  za sufinanciranje prijevoza putnika</t>
  </si>
  <si>
    <t>Povećanje broja putnika  i prihoda  u  javnom željezničkom prijevozu</t>
  </si>
  <si>
    <t>CSR 3c/ SDG 11</t>
  </si>
  <si>
    <t>Sklapanje ugovora s regionalnim/lokalnim samoupravama za sufinanciranje prijevoza putnika</t>
  </si>
  <si>
    <t xml:space="preserve">broj prevezenih putnika
</t>
  </si>
  <si>
    <t xml:space="preserve">12345000
(2020)
</t>
  </si>
  <si>
    <r>
      <rPr>
        <sz val="12"/>
        <color theme="1"/>
        <rFont val="Arial"/>
      </rPr>
      <t xml:space="preserve">Trošak na stavci </t>
    </r>
    <r>
      <rPr>
        <sz val="12"/>
        <color rgb="FF000000"/>
        <rFont val="Arial"/>
      </rPr>
      <t xml:space="preserve">MZOŠ </t>
    </r>
  </si>
  <si>
    <t>Provedba dugoročnog Ugovora s MZOS vezano za  provedbu projekta besplatnog željezničkog prijevoza djece, učenika i studenata</t>
  </si>
  <si>
    <t>Poticanje mobilnosti stanovništva u suradnji s MZOS, MDOMSP i MMPI kroz financiranje troškova prijevoza djece, učenika i studenata</t>
  </si>
  <si>
    <t>Financijski plan Ministarstva znanosti, obrazovanja i sporta za 2021.godinu i projekcije plana za 2022. i 2023. godinu</t>
  </si>
  <si>
    <t>Sklapanje ugovora s MZOS za besplatan željeznički prijevoz djece, učenika i studenata</t>
  </si>
  <si>
    <t>broj prevezene djece, učenika i studenata</t>
  </si>
  <si>
    <t>5055747
(2020)</t>
  </si>
  <si>
    <t xml:space="preserve">
SC3 - Poboljšati razinu usluge željezničkog voznog parka i njegovog utjecaja na okoliš</t>
  </si>
  <si>
    <t xml:space="preserve">Obnova voznog parka HŽ Putničkog prijevoza </t>
  </si>
  <si>
    <t>Unapređenje i standardizacija voznog parka i opreme s ciljem pružanja ekološkoki prihvatljive i održive javne usluge željezničkog prijevoza</t>
  </si>
  <si>
    <t>1.510.000.000,00
(850.000.000,00 + 660.000.000,00)</t>
  </si>
  <si>
    <t>T754039 OP Konkurentnost i kohezija, prioritetna os 7. Povezanost i mobilnost
Financijski plan HŽ Putničkog prijevoza za 2021.godinu i projekcije plana za 2022. i 2023. godinu; 633 Pomoći proračunu iz drugih proračuna, Rashodi za nabavu nefinancijske imovine</t>
  </si>
  <si>
    <t>Sklapanje ugovora o dodjeli bespovratnih sredstava/ugovora za financiranje  i sklapanje ugovora za nabavu novih  vlakova</t>
  </si>
  <si>
    <t>broj vlak kilometara (VLKM - broj prijeđenih km vlakova)</t>
  </si>
  <si>
    <t>13000000
(2020)</t>
  </si>
  <si>
    <t>STRATEGIJA PROMETNOG RAZVOJA REPUBLIKE HRVATSKE 2017 -2032</t>
  </si>
  <si>
    <t>Investiranje  u postojeće prijevozne kapacitete HŽPP</t>
  </si>
  <si>
    <t>povećanje  prilagođenosti potrebama mobilnosti stanovništva i kvalitetnija usluga za putnike</t>
  </si>
  <si>
    <t>Financijski plan HŽ Putničkog prijevoza za 2021.godinu i projekcije plana za 2022. i 2023. godinu; Rashodi za nabavu nefinancijske imovine - djelomično osigurana sredstva</t>
  </si>
  <si>
    <t>CSR 3c/ SDG 13</t>
  </si>
  <si>
    <t xml:space="preserve">Sklapanje ugovora za investicijsko održavanje sa društvima održavatelja željezničkih vozila s ciljem smanjenja broja kvarova voznog parka (Podizanje razine pouzdanosti voznog parka) </t>
  </si>
  <si>
    <t xml:space="preserve"> broj kvarova voznog parka</t>
  </si>
  <si>
    <t>550
(2020)</t>
  </si>
  <si>
    <t xml:space="preserve">Uspostava  tehničko-logističkog centra Zagreb i modernizacija postojećih radionica za održavanje </t>
  </si>
  <si>
    <t xml:space="preserve">Objedinjavanje poslova tekućeg održavanja u jednom subjektu formiranom kao tehničko logistički centar za održavanje vozila kako bi se postigla ušteda i racionalizacija poslovnog procesa uz modernizaciju postojećih radionica za održavanje  </t>
  </si>
  <si>
    <t>Nije definiran/osiguran izvor financiranja</t>
  </si>
  <si>
    <t>CSR 3c/ SDG 14</t>
  </si>
  <si>
    <t>Početak radova na izgradnji tehničko logističkog centra 
Puštanje objekta u rad</t>
  </si>
  <si>
    <t>ožujak 2023. 
prosinac 2024.</t>
  </si>
  <si>
    <t xml:space="preserve">postotak smanjenja imobilizacije voznog parka </t>
  </si>
  <si>
    <t>30%
(2020)</t>
  </si>
  <si>
    <t xml:space="preserve">
SC4 - Bolje integrirati  željeznički  sustav  u  sustave  lokalnog  prometa (sigurnost i zaštita na stanicama, veze s drugim oblicima prijevoza itd.).</t>
  </si>
  <si>
    <t>nije pimjenjivo (trošak snosi svaki operater u svom segmentu)</t>
  </si>
  <si>
    <t>Razvoj integriranog sustava prijevoza</t>
  </si>
  <si>
    <t>Integracija svih vrsta prijevoznih sredstava na području određene regije ili grada u jedinstveni prometni sustav uz mogućnost brzog presjedanja s jednog vida prijevoza na drugi uz uvjet korištenja jedinstvene zajedničke prijevozne karte i usklađenog voznog reda.</t>
  </si>
  <si>
    <t>nije pimjenjivo( trošak snosi svaki operater u svom segmentu)</t>
  </si>
  <si>
    <t xml:space="preserve">Sklapanje ugovora s ostalim prijevoznicima u sustavu javnog prijevoza  temeljem formirane tarifne unije </t>
  </si>
  <si>
    <t>broj putničkih kilometara (PKM)</t>
  </si>
  <si>
    <t>458300000
(2020)</t>
  </si>
  <si>
    <t>Usklađivanje voznog reda s ostalim vidovima prijevoza</t>
  </si>
  <si>
    <t>broj prevezenih putnika</t>
  </si>
  <si>
    <t>12345000
(2020)</t>
  </si>
  <si>
    <t xml:space="preserve">
SC6 - Povećati efikasnost hrvatskog željezničkog sustava (upravljanje prometom, poslovanje)</t>
  </si>
  <si>
    <t xml:space="preserve">Povećanje efikasnosti i produktivnosti poslovanja HŽPP kroz informatizaciju i digitalizaciju </t>
  </si>
  <si>
    <t>Redefiniranje opsega usluga u svrhu bolje učinkovitosti željezničkog sustava, povećanje kvalitete prijevozne usluge te unapređenje funkcija koordinacije i planiranja u cijelom prometnom sektoru.</t>
  </si>
  <si>
    <r>
      <rPr>
        <sz val="12"/>
        <color theme="1"/>
        <rFont val="Arial"/>
      </rPr>
      <t xml:space="preserve">Financijski plan HŽ Putničkog prijevoza za 2021.godinu i projekcije plana za 2022. i 2023. godinu; Rashodi za nabavu nefinancijske imovine - </t>
    </r>
    <r>
      <rPr>
        <sz val="12"/>
        <color rgb="FF000000"/>
        <rFont val="Arial"/>
      </rPr>
      <t>djelomično osigurana sredstva</t>
    </r>
  </si>
  <si>
    <t xml:space="preserve">Nadograđen integrirani sustav za prodaju i rezervaciju željezničkih karata (ISPRO sustav) </t>
  </si>
  <si>
    <t>postotak nadogradnje (prema broju realiziranih zahtjeva)</t>
  </si>
  <si>
    <t>0%
(2020)</t>
  </si>
  <si>
    <t>Postavljeni stabilni automati za prodaju karata u službenim mjestima i vlakovima</t>
  </si>
  <si>
    <t>broj postavljenih automata</t>
  </si>
  <si>
    <t>10
(2020)</t>
  </si>
  <si>
    <t>Modernizani  vlakovi uvođenjem GPS sustava</t>
  </si>
  <si>
    <t>broj vozila sa ugrađenim GPS sustavom</t>
  </si>
  <si>
    <t>28
(2020)</t>
  </si>
  <si>
    <t>Modernizani  vlakovi uvođenjem bežičnog interneta</t>
  </si>
  <si>
    <t>broj vozila sa ugrađenim WiFi sustavom</t>
  </si>
  <si>
    <t>27
(2020)</t>
  </si>
  <si>
    <t>Nadograđen  informatički sustav i nabavljen centralni  sustav za upravljanje sigurnosnim događajima  (kibernetička sigurnost)</t>
  </si>
  <si>
    <t xml:space="preserve">postotak  usklađenosti s EU propisima </t>
  </si>
  <si>
    <t>20%
(2020)</t>
  </si>
  <si>
    <t>3101 - UPRAVLJANJE NA PODRUČJU PROMETNE POLITIKE - 31 PROMET, PROMETNA INFRASTRUKTURA I KOMUNIKACIJE</t>
  </si>
  <si>
    <t>Ova mjera obuhvaća aktivnosti vezane razvoj ljudskih potencijala Ministarstva te planiranje i upravljanje ljudskim potencijalima</t>
  </si>
  <si>
    <t>A570000 Administracija i upravljanje</t>
  </si>
  <si>
    <t>CSR 3C/
SDG 16</t>
  </si>
  <si>
    <t>Djelotvorno i učinkovito upravljanje resursima i poslovnim procesima</t>
  </si>
  <si>
    <t>Ova mjera podrazumijeva sve aktivnost i poslove koji se tiču učinkovitog upravljanja resursima baziranom na principima efikasnosti i učinkovitosti, osiguravanja nesmetanih procesa unutarnjeg funkcioniranja Ministarstva na operativnoj razini</t>
  </si>
  <si>
    <t xml:space="preserve">A570000 Administracija i upravljanje
K570319 Obnova voznog parka
K570321 Informatizacija
A250997 Obveze po sudskim obvezama
K810016 Rekonstrukcija, obnova i održavanje poslovnih zgrada Ministarstva
K754026 Provedba Projekta e-građani
A754067 Provedba aktivnosti vezanih uz COVID-19 (koronavirus)
T754069 Program dodjele državnih potpora sektoru mora, prometa, prometne infrastrukture i povezanim djelatnostima u aktualnoj pandemiji COVID-a 19
</t>
  </si>
  <si>
    <t>Ministarstvo znanosti i obrazovanja</t>
  </si>
  <si>
    <t>2021. - 2024.</t>
  </si>
  <si>
    <t>21. 12. 2020.</t>
  </si>
  <si>
    <t>Cilj iz Programa Vlade Republike Hrvatske 2020. -2024.</t>
  </si>
  <si>
    <r>
      <rPr>
        <b/>
        <u/>
        <sz val="12"/>
        <color theme="1"/>
        <rFont val="Arial"/>
      </rPr>
      <t>CSR</t>
    </r>
    <r>
      <rPr>
        <b/>
        <sz val="12"/>
        <color theme="1"/>
        <rFont val="Arial"/>
      </rPr>
      <t xml:space="preserve">
SDG</t>
    </r>
  </si>
  <si>
    <t>Planirani rok postignuća ključne točke ostvarenja
(mjesec, godina)</t>
  </si>
  <si>
    <t>CILJ 2.2. ULAGANJE U OBRAZOVANJE, ZNANOST I ISTRAŽIVANJE </t>
  </si>
  <si>
    <t>STRATEGIJA OBRAZOVANJA, ZNANOSTI I TEHNOLOGIJE</t>
  </si>
  <si>
    <t>1. UNAPRIJEDITI RAZVOJNI POTENCIJAL
ODGOJNO-OBRAZOVNIH USTANOVA
6. RAZVITI CJELOVIT SUSTAV PODRŠKE UČENICIMA</t>
  </si>
  <si>
    <t>3702-Predškolski odgoj
K818050 OP UČINKOVITI LJUDSKI POTENCIJALI 2014.-2020., PRIORITET 3</t>
  </si>
  <si>
    <t>Povećanje obuhvata djece rane i predškolske dobi u sustavu odgoja i obrazovanja</t>
  </si>
  <si>
    <t>Pružanje potpore djeci predškolske dobi u skladu s njihovim potrebama kako bi se maksimalno uključivali u sustav odgoja i obrazovanja s posebnim naglaskom na djecu u lošem socio-ekonomskom statusu radi ostvarivanja prava na kvalitetan odgoj i obrazovanje od najranije dobi, djecu s teškoćama u razvoju te darovitu djecu</t>
  </si>
  <si>
    <t>A578008 'ODGOJ I NAOBRAZBA DJECE U PROGRAMIMA PREDŠKOLE
K818050 OP UČINKOVITI LJUDSKI POTENCIJALI 2014.-2020
A578009 'ODGOJ I OBRAZOVANJE DAROVITE DJECE PREDŠKOLSKE DOBI U DJEČJIM VRTIĆIMA
A578004 'PREDŠKOLSKI ODGOJ I OBRAZOVANJE DJECE S TEŠKOĆAMA U RAZVOJU (SUFINANCIRANJE)</t>
  </si>
  <si>
    <t>CSR 2 c/SDG 4</t>
  </si>
  <si>
    <t>1. Prikupljeni i obrađeni podaci o broju djece prema programima za djecu rane i predškolske dobi, a koji se izvode u dječjim vrtićima i pri osnovnim školama.
2. Ugovoreni projekti iz ESF Poziva  - Sufinanciranje troškova uključivanja djece u socioekonomski nepovoljnoj situaciji u predškolske programe
3. Usklađeni propisi iz sustava ranog i predškolskog odgoja i obrazovanja (Zakon o ranom i predškolskom odgoju i obrazovanju i Pravilnik o  posebnim uvjetima i mjerilima ostvarivanja programa predškolskog odgoja)</t>
  </si>
  <si>
    <t>1. siječnja 2021.
2. lipnja 2021.
3. kolovoza 2021.</t>
  </si>
  <si>
    <t>Broj djece predškolske dobi uključene u programe predškole</t>
  </si>
  <si>
    <t>37.620 (2020.)</t>
  </si>
  <si>
    <t>Broj djece u socioekonom-ski nepovoljnom položaju koja su dobila potporu sredstvima ESF-a</t>
  </si>
  <si>
    <t>*iz ESF Poziva predviđeno je financiranje dvije godine</t>
  </si>
  <si>
    <t xml:space="preserve">Povećanje obuhvata uključenosti darovite djece u sustav predškolskog odgoja i obrazovanja. </t>
  </si>
  <si>
    <t>2050 (2020.)</t>
  </si>
  <si>
    <t xml:space="preserve">Povećanje obuhvata uključenosti djece s teškoćama u sustav predškolskog odgoja i obrazovanja. </t>
  </si>
  <si>
    <t>2584 (2020.)</t>
  </si>
  <si>
    <t>2.</t>
  </si>
  <si>
    <t xml:space="preserve">
2.2. RAZVITI SUSTAV PODRŠKE IZRADI KURIKULARNIH DOKUMENATA I PROVEDBI CJELOVITE KURIKULARNE REFORME
2.1.1.1. Nastaviti provođenje kurikularne reforme u svim školama RH uz stručno usavršavanje odgojno-obrazovnih djelatnika
2. cilj: Provesti cjelovitu kurikularnu reformu</t>
  </si>
  <si>
    <t>RAZVOJ ODGOJNO OBRAZOVNOG SUSTAVA</t>
  </si>
  <si>
    <t>Nastavak reforme obrazovanja i razvoj ljudskih potencijala odgojno-obrazovnih radnika kroz stručna usavršavanja</t>
  </si>
  <si>
    <t>Unapređenje sustava kako bi se omogućio kvalitetan odgoj i obrazovanje temeljen na stjecanju temeljnih kompetencija, znanja i vještina 21. stoljeća.</t>
  </si>
  <si>
    <t>A577004 - 'PROVEDBA KURIKULARNE REFORME
K818050 - 'OP UČINKOVITI LJUDSKI POTENCIJALI 2014.-2020., PRIORITET 3
A767022 - STRUČNO USAVRŠAVANJE ODGOJNO-OBRAZOVNIH DJELATNIKA U SUSTAVU OSNOVNOG I SREDNJEG ŠKOLSTVA
K767054 - OP UČINKOVITI LJUDSKI POTENCIJALI 2014. - 2020., PRIORITET 3
K110283 - OPREMANJE OSNOVNOŠKOLSKIH KNJIŽNICA OBVEZNOM LEKTIROM I STRUČNOM LITERATUROM</t>
  </si>
  <si>
    <t>CSR 2
SDG 4</t>
  </si>
  <si>
    <t xml:space="preserve">1. Izrađena analiza provedbe predmetnih kurikuluma i međupredmetnih tema po završetku četverogodišnje primjene i promijenjeni kurikulumi 
2. Provedena stručna usavršavanja odgojno-obrazovnih radnika u svrhu implementacije provedbe predmetnih kurikuluma i međupredmetnih tema
3. Organizirane edukacije za stjecanje temeljnih kompetencija, znanja i vještina u prirodoslovno-matematičkom i društveno-humanističkom području temeljeno na rezultatima međunarodnih istraživanja PISA,PIRLS i u suradnji s NCVVO
4. Provedena stručna usavršavanja odgojno-obrazovnih radnika na temu inkluzije
5. Osigurana diseminacija nacionalnih ispita 
6. Osigurana opremljenost školskih knjižnica obveznim lektirnim naslovima
</t>
  </si>
  <si>
    <t>1. 12/2023
2. 12/2023
3. 12/2024
4. 12/2024
5. 12/2024
6. 12/2024</t>
  </si>
  <si>
    <t>prosinac, 2024.</t>
  </si>
  <si>
    <t>Broj promijenjenih predmetnih i međupredmet-nih kurikuluma</t>
  </si>
  <si>
    <t>Broj odgojno-obrazovnih djelatnika koji su sudjelovali u stručnom usavršavanju</t>
  </si>
  <si>
    <t>30.000 (2020.)</t>
  </si>
  <si>
    <t>Broj osnovnih i srednjih škola opremljenih lektirom</t>
  </si>
  <si>
    <t>1282 (2019.)</t>
  </si>
  <si>
    <t xml:space="preserve">Povećanje vremena koje učenici provode u osnovnoj školi kroz uvođenje cjelodnevne nastave </t>
  </si>
  <si>
    <t>Poboljšanje obrazovnih postignuća učenika, povećanje vremena kojeg učenici provode u nastavnom procesu, osiguravanje jednakih mogućnosti
svim učenicima te povećanje autonomije i
odgovornosti škola.</t>
  </si>
  <si>
    <t xml:space="preserve">K818050 - 'OP UČINKOVITI LJUDSKI POTENCIJALI 2014.-2020., PRIORITET 3
</t>
  </si>
  <si>
    <t>CSR 2c
SDG4</t>
  </si>
  <si>
    <t xml:space="preserve">
1. Izrađen model cjelodnevne nastave
2. Prilagodba kurikuluma i zakonodavnovg okvira 
3. Osnovne škole koje pohađa većina učenika imaju infrastrukturne kapacitete za organizaciju nastave u jednoj smjeni
</t>
  </si>
  <si>
    <t>1. 12/2021.
2. 12/2022.
3. 12/2024.</t>
  </si>
  <si>
    <t xml:space="preserve">Postotak osnovnih škola koje imaju uvjete za uvođenje cjelodnevne nastave (jednosmjenski rad) </t>
  </si>
  <si>
    <t>60% (2020.)</t>
  </si>
  <si>
    <t>2.2 ULAGANJE U OBRAZOVANJE, ZNANOST I ISTRAŽIVANJE</t>
  </si>
  <si>
    <t>Strategija obrazovanja, znanosti i tehnologije</t>
  </si>
  <si>
    <t>7 CILJ: OSIGURATI OPTIMALNE UVJETE RADA
ODGOJNO-OBRAZOVNIH USTANOVA</t>
  </si>
  <si>
    <t xml:space="preserve">Modernizacija ekosustava pametnih usluga i IKT infrastrukture u obrazovnom sustavu </t>
  </si>
  <si>
    <t>Ulaganje u edukaciju nastavnika za korištenje nabavljene IKT opreme i e-sadržaja u skladu s razvojem digitalnih znanja i vještina te daljnji  razvoj usluga za informatizaciju poslovanja i odgojno-obrazovnih procesa. Pilotiranje koncepata UI</t>
  </si>
  <si>
    <t xml:space="preserve">*novi OP Konkurentnost i kohezija 2020.-2027. i OP Učinkoviti ljudski potencijali 2020.-2027. </t>
  </si>
  <si>
    <t xml:space="preserve">1. Osigurano financiranje projekata modernizacije ekosustava pametnih usluga i IKT infrastrukture kao i pilotiranja naprednih usluga i modela temeljnih na konceptima umjetne inteligencije uključivanjem u OP KK i OP ULJP 2021.-2027.
2. Pripremljena projektna dokumentacija za projekte modernizacije ekosustava pametnih usluga i IKT infrastrukture kao i pilotiranja naprednih usluga i modela temeljnih na konceptima umjetne inteligencije 
3. Izrada modela infrastrukturnog opremanja škola IKT opremom
4. Analiza stanja i razvoj arhitekture ekosustava pametnih usluga
5. Analiza stanja i potreba u vezi s uspostavom UI infrastrukture 
</t>
  </si>
  <si>
    <t xml:space="preserve">1. prosinac, 2021
2. prosinac, 2022
3. lipanj, 2023
4. prosinac, 2023
5. prosinac, 2024
</t>
  </si>
  <si>
    <t>prosinac, 2027.</t>
  </si>
  <si>
    <t>Broj pripremljene projektne dokumentacije</t>
  </si>
  <si>
    <t>Izrađen model infrastrukturnog opremanja škola IKT opremom</t>
  </si>
  <si>
    <t xml:space="preserve">Provedena analiza stanja i potreba u vezi s uspostavom UI infrastrukture </t>
  </si>
  <si>
    <t xml:space="preserve">4.4. USPOSTAVA CJELOVITA SUSTAVA OSIGURAVANJA KVALITETE INICIJALNOG OBRAZOVANJA I TRAJNOG PROFESIONALNOG RAZVOJA
</t>
  </si>
  <si>
    <t xml:space="preserve">Uspostava sustava kvalitete u osnovnim i srednjim školama </t>
  </si>
  <si>
    <t>Uspostaviti sustav nacionalnih ispita i sustav samovrednovanja škola na temelju rezultata nacionalnih ispiita te unaprijediti provedbu državne mature te praćenje kvalitete odgojno-obrazovnog sustava i učinkovitosti reformskih procesa putem međunarodnih obrazovnih istraživanja koje završava s davanjem preporuka za daljnje planiranje javnih politika i reformskih procesa</t>
  </si>
  <si>
    <t>Nova aktivnost; financirat će se iz ESF projekta
A814001-Državna matura
A814000 MEĐUNARODNI PROJEKTI VREDNOVANJA ZNANJA I VJEŠTINA (IEA: ICCS,ICILS,PIRLS, - OECD: PISA,TALIS)
izvor financiranja 11  =14.632.861
izvor financiranja 51 =1.508.544
Izvor financiranja 11 =95.856.801
Izvor financiranja 43  =19.166.048</t>
  </si>
  <si>
    <t>1. Provedeno probno istraživanje na uzorcima te provedeno ispitivanje na populacijama učenika i provedena unaprijeđena matura
2. Provedena međunarodna istraživanja te objavljeni rezultati istraživanja s preporukama</t>
  </si>
  <si>
    <t xml:space="preserve">1. lipanj, 2021; lipanj, 2022; lipanj, 2023; lipanj, 2024.
2. prosinac, 2022; prosinac, 2023; prosinac, 2024.
</t>
  </si>
  <si>
    <t>Postotak škola obuhvaćen NI</t>
  </si>
  <si>
    <t>Broj izrađenih nacionalnih baza s podacima prikupljenima istraživanjima</t>
  </si>
  <si>
    <t>0 (2024.)</t>
  </si>
  <si>
    <t>Postotak pristupnika ispitima državne mature</t>
  </si>
  <si>
    <t>98% (2020)</t>
  </si>
  <si>
    <t>6.</t>
  </si>
  <si>
    <t>3703
3704</t>
  </si>
  <si>
    <t>Osiguranje materijalne i stručne pretpostavke za inkluziju učenika s teškoćama u razvoju u osnovnoškolsko i srednjoškolsko obrazovanje</t>
  </si>
  <si>
    <t>Svrha provedbe mjera je unaprijediti intersektorsku suradnju u inkluziji djece i mladih s invaliditetom u sustavu odgoja i obrazovanja (kontinuirani profesionalni razvoj, pomoćnici u nastavi, didaktika i asistivna tehnologija, prijevoz i prehrana).</t>
  </si>
  <si>
    <t xml:space="preserve">A 579003 - Odgoj i naobrazba učenika s teškoćama u razvoju u osnovnim školama
A 580004 - Standard učenika s posebnim potrebama
A 578041 - Pomoćnici u nastavi za djecu s teškoćama u razvoju
</t>
  </si>
  <si>
    <t>O - ostale mjere</t>
  </si>
  <si>
    <t xml:space="preserve">1. osiguran prijevoz za učenike s teškoćama u razvoju u uključenih u osnovnoškolski odgoj i obrazovanje
2. objavljen i proveden Javni poziv za prijavu projekata udruga koje pružaju usluge pomoćnika u nastavi/stručnoga komunikacijskog posrednika učenicima s teškoćama u razvoju
3. osigurana asistivna tehnologija za za učenike uključene u osnovnoškolsko i srednjoškolsko obrazovanje </t>
  </si>
  <si>
    <t>1. kolovoz, 2021.; kolovoz, 2022.; kolovoz, 2023.; kolovoz, 2024.
2. lipanj, 2021.; lipanj, 2022.; lipanj, 2023.; lipanj, 2024.
3. kolovoz, 2021.; kolovoz, 2022.; kolovoz, 2023.; kolovoz, 2024.</t>
  </si>
  <si>
    <t>kolovoz, 2024.</t>
  </si>
  <si>
    <t xml:space="preserve">Broj učenika s teškoćama u razvoju kojima je osiguran prijevoz </t>
  </si>
  <si>
    <t xml:space="preserve">broj učenika za koje su osigurani pomoćnici u nastavi/stručno komunikacijski posrednici  </t>
  </si>
  <si>
    <t xml:space="preserve">Broj učenika kojima je osigurana asistivna tehnologija  </t>
  </si>
  <si>
    <t>CILJ 5.1. UČVRŠĆIVANJE SUVERENITETA I NJEGOVANJE VRIJEDNOSTI </t>
  </si>
  <si>
    <t>Strategija nacionalne sigurnosti</t>
  </si>
  <si>
    <t>Strateški cilj: Zaštita, jačanje i promocija najviših vrednota ustavnoga poretka i hrvatskoga nacionalnog identiteta.</t>
  </si>
  <si>
    <t>Promicanje i poštivanje digniteta Domovinskog rata i hrvatskih branitelja</t>
  </si>
  <si>
    <t xml:space="preserve">Svrha provedbe mjera je kroz intersektorsku suradnju Ministarstva hrvatskih branitelja i Ministarstva znanosti i obrazovanja voditi brigu o zaštiti digniteta Domovinskog rata. </t>
  </si>
  <si>
    <t>1. osigurano financiranje posjete Javnoj ustanovi Memorijalni centar Domovinskog rata Vukovar
2. osigurano financiranje posjete mjestima/lokalitetima iz Domovinskog rata</t>
  </si>
  <si>
    <t>lipanj, 2021.; lipanj, 2022.; lipanj, 2023.; lipanj, 2024.</t>
  </si>
  <si>
    <t>lipanj, 2024.</t>
  </si>
  <si>
    <t>Broj učenika za koje je osigurano financiranje posjeta Javnoj ustanovi Memorijalni centar Domovinskog rata Vukovar</t>
  </si>
  <si>
    <t>Broj učenika za koje je osigurao financiranje posjeta mjestima/lokali-tetima iz Domovinskog rata</t>
  </si>
  <si>
    <t>Strategija znanosti, obrazovanja i tehnologije</t>
  </si>
  <si>
    <t>Razviti cjelovit sustav podrške učenicima</t>
  </si>
  <si>
    <t xml:space="preserve">Osiguranje redovitog provođenja izvannastavnih aktivnosti u skladu s potrebama učenika i poticati rad s darovitim i talentiranim učenicima
</t>
  </si>
  <si>
    <t>Svrha provedbe mjera je osigurati potporu u radu s darovitim i talentiranim učenicima i provedbu izvannastavnih aktivnosti u osnovnim i srednjim školama kroz projekte/programe na nacionalnoj i međunarodnoj razini.</t>
  </si>
  <si>
    <t>A577133 - Poticanje programa rada s darovitim učenicima i studentima 
A 579004 - Poticanje izvannastavnih aktivnosti u OŠ
A 580003 - Poticanje izvannastavnih aktivnosti u srednjim školama i visokoškolskom obrazovanju 
A 577132 - Poticanje međunarodne suradnje škola</t>
  </si>
  <si>
    <t>CSR 2c/ SDG 4</t>
  </si>
  <si>
    <t>1. objavljen i proveden Poziv na financiranje projekata u sklopu izvannastavnih aktivnosti osnovnih i srednjih škola
2. dodijeljene nagrade najboljim maturantima, nagrada Sakač, nagrada Soljačić
3. objavljen i proveden Natječaj za potporu međunarodnoj suradnji osnovnih i srednjih škola</t>
  </si>
  <si>
    <t>1. ožujak, 2021.; ožujak, 2022.; ožujak, 2023.; ožujak, 2024.
2. kolovoz, 2021.; kolovoz, 2022.; kolovoz, 2023.; kolovoz, 2024.
3. svibanj, 2021.; svibanj, 2022.; svibanj, 2023.; svibanj, 2024.</t>
  </si>
  <si>
    <t>Broj darovitih  učenika za koje je osigurana potpora</t>
  </si>
  <si>
    <t>broj nagrađenih učenika</t>
  </si>
  <si>
    <t xml:space="preserve">Broj škola uključenih u provedbu izvannastavnih aktivnosti i provedbu projekata/pro-grama na nacionalnoj/me-đunarodnoj razini </t>
  </si>
  <si>
    <t xml:space="preserve">Nacionalna strategija zaštite od nasilja u obitelji 2017-2022, </t>
  </si>
  <si>
    <t>Provedba preventivnih aktivnosti u školskom okruženju</t>
  </si>
  <si>
    <t>Unaprjeđenje međuresorne suradnje u području prevencije nasilja</t>
  </si>
  <si>
    <t>Svrha provedbe mjera je osigurati potporu unaprjeđenje međuresorne suradnje u području zaštite žrtava nasilja u obitelji i pripremi i provedbi preventivnih programa u školskom okruženju.</t>
  </si>
  <si>
    <t>A 577016 - Prevencija nasilja i ovisnosti</t>
  </si>
  <si>
    <t>CSR 2c/SDG 4</t>
  </si>
  <si>
    <t>osigurana potpora provedbi preventivnih programa u školskom okruženju</t>
  </si>
  <si>
    <t>srpanj 2021.</t>
  </si>
  <si>
    <t>srpanj 2024.</t>
  </si>
  <si>
    <t>broj osnovnih i srednjih škola kojima je osigurana potpora u pripremi i provedbi školskih preventivnih programa</t>
  </si>
  <si>
    <t xml:space="preserve">Osiguranje nagrada učiteljima/nastavnicima (predškolski odgoj i obrazovanje, osnovno, srednje i visoko školstvo i znanstveni i stručni rad) </t>
  </si>
  <si>
    <t>Sustavno prepoznavanje i nagrađivanje odgojno-obrazovnih radnika</t>
  </si>
  <si>
    <t xml:space="preserve">Svrha provedbe mjera je poticanje i nagrađivanje inovativnih, kreativnih i poduzetnih pothvata odgojno-obrazovnih radnika (predškolski odgoj i obrazovanje, osnovno, srednje i visoko školstvo i znanstveni i stručni rad) </t>
  </si>
  <si>
    <t xml:space="preserve">A 577016 - Državne nagrade za izuzetne rezultate u obrazovanju i tehničkoj kulturi i Nagrada Ivan Filipović
A579000 OSNOVNOŠKOLSKO OBRAZOVANJE
 A580000 SREDNJOŠKOLSKO OBRAZOVANJE
</t>
  </si>
  <si>
    <t>1. dodijeljene nagrade Faust Vrančić i Ivan Filipović
2. dodijeljene nagrade najboljim odgojno-obrazovnim djelatnicima</t>
  </si>
  <si>
    <t>1. srpanj 2021.; srpanj, 2022.; srpanj, 2023.; srpanj, 2024.
2. listopad 2021.; listopad, 2022.; listopad, 2023.; listopad, 2024.</t>
  </si>
  <si>
    <t>broj nagrađenih učitelja/nastavnika/znanstvenih i stručnih radnika nagradama Ivan Filipović i Faust Vrančić</t>
  </si>
  <si>
    <t>Broj nagrađenih odgojno-obrazovnih radnika</t>
  </si>
  <si>
    <t>504 (2020)</t>
  </si>
  <si>
    <t xml:space="preserve">NACIONALNA STRATEGIJA ZA UKLJUČIVANJE ROMA 
</t>
  </si>
  <si>
    <t xml:space="preserve">POBOLJŠATI PRISTUP KVALITETNOM OBRAZOVANJU UKLJUČUJUĆI OBRAZOVANJE I SKRB PRUŽENU U RANOM DJETINJSTVU, ALI I OSNOVNOM, SREDNJEM I SVEUČILIŠNOM OBRAZOVANJU
</t>
  </si>
  <si>
    <t>3701-RAZVOJ ODGOJNO-OBRAZOVNOG SUSTAVA</t>
  </si>
  <si>
    <t>OSIGURAVANJE POTPORE DJECI I UČENICIMA PRIPADNICIMA ROMSKE NACIONALNE MANJINE U RANOM I PREDŠKOLSKOM I OSNOVNOŠKOLSKOM ODGOJU I OBRAZOVANJU</t>
  </si>
  <si>
    <t>POVEĆATI BROJ DJECE  PRIPADNIKA ROMSKE NACIONALNE MANJINE KOJA POHAĐAJU PREDŠKOLSKE PROGRAME TE OMOGUĆITI POHAĐANJE PRODUŽENOG BORAVKA ZA VEĆI BROJ UČENIKA OSNOVNIH ŠKOLA</t>
  </si>
  <si>
    <t xml:space="preserve">A767015 - PROVEDBA PROGRAMA ZA UKLJUČIVANJE ROMA
</t>
  </si>
  <si>
    <t>SDG 4; 10</t>
  </si>
  <si>
    <t>DONOŠENJE ODLUKE O KRITERIJIMA ZA SUFINANCIRANJE PREDŠKOLSKIH PROGRAMA TE PRODUŽENOG BORAVKA ZA PRIPADNIKE ROMSKE NACIONALNE MANJINE</t>
  </si>
  <si>
    <t>rujan, 2021.</t>
  </si>
  <si>
    <t>studeni, 2024.</t>
  </si>
  <si>
    <t>BROJ DJECE ROMA UKLJUČENIH U PROGRAME PREDŠKOL-SKOG ODGOJA</t>
  </si>
  <si>
    <t>BROJ UČENIKA ROMA UKLJUČENIH U PRODUŽENI BORAVAK</t>
  </si>
  <si>
    <t xml:space="preserve">NACIONALNA STRATEGIJA ZA UKLJUČIVANJE ROMA
</t>
  </si>
  <si>
    <t xml:space="preserve">POBOLJŠATI PRISTUP KVALITETNOM OBRAZOVANJU UKLJUČUJUĆI OBRAZOVANJE I SKRB PRUŽENU U RANOM DJETINJSTVU, ALI I OSNOVNOM, SREDNJEM I SVEUČILIŠNOM OBRAZOVANJU
</t>
  </si>
  <si>
    <t>OSIGURAVANJE POTPORE UČENICIMA I STUDENTIMA PRIPADNICIMA ROMSKE NACIONALNE MANJINE ZA NASTAVAK I ZAVRŠAVANJE OBRAZOVANJA</t>
  </si>
  <si>
    <t>POVEĆATI OMJER ŠKOLOVANIH ROMA I POTAKNUTI UPIS U SREDNJOŠKOLSKE PROGRAME TE STVORITI PREDUVJETE ZA NASTAVAK OBRAZOVANJA</t>
  </si>
  <si>
    <t>A767003- SREDNJOŠKOLSKE STIPENDIJE ZA UČENIKE ROME
A7679066-
POTPORE ROMSKIM STUDIJIMA I STUDENTIMA ROMIMA</t>
  </si>
  <si>
    <t>POVEĆANJE BROJA UČENIKA I STUDENATA KORISNIKA STIPENDIJA</t>
  </si>
  <si>
    <t>BROJ UČENIKA ROMA KORISNIKA SREDNJOŠKOLSKIH STIPENDIJA</t>
  </si>
  <si>
    <t>BROJ UČENIKA ROMA KORISNIKA STUDENTSKIH STIPENDIJA</t>
  </si>
  <si>
    <t xml:space="preserve">OPERATIVNI PROGRAMI ZA NACIONALNE MANJINE
STRATEGIJA OBRAZOVANJA, ZNANOSTI I TEHNOLOGIJE
</t>
  </si>
  <si>
    <t xml:space="preserve">ZAŠTITA I UNAPRJEĐENJE POSTOJEĆE RAZINE PRAVA SVIH NACIONALNIH MANJINA
 UNAPRIJEDITI RAZVOJNI POTENCIJAL ODGOJNO-OBRAZOVNIH USTANOVA
</t>
  </si>
  <si>
    <t>3701-RAZVOJ ODGOJNO-OBRAZOVNOG SUSTAVA
3702-Predškolski odgoj</t>
  </si>
  <si>
    <t>PROVEDBA POSEBNIH PROGRAMA ZA NACIONALNE MANJINE U RANOM PREDŠKOLSKOM, OSNOVNOŠKOLSKOM I SREDNJŠKOLSOM ODGOJU I OBRAZOVANJU</t>
  </si>
  <si>
    <t xml:space="preserve">
UKLJUČIVANJE VEĆEG BROJA DJECE I UČENIKA U POSEBNE PROGRAME  NACIONALNIH MANJINA</t>
  </si>
  <si>
    <t>A577131- 
POTICAJI OBRAZOVANJA NACIONALNIH MANJINA
A577137-
POSEBNI PROGRAMI OBRAZOVANJA ZA PROVOĐENJE PROGRAMA NACIONALNIH MANJINA
A57003 'ODGOJ I NAOBRAZBA DJECE PRIPADNIKA NACIONALNIH MANJINA</t>
  </si>
  <si>
    <t>SDG 10</t>
  </si>
  <si>
    <t>1. Osigurana sredstva za sufinanciranje udžbenika i posebnih progrma te donošenje odluka o kriterijima za sufinanciranje udžbenika i posebnh programa za nacionalne manjine
2. Prikupljeni i obrađeni podaci o broju djece pripadnika nacionalnih manjina u sustavu ranog i predškolskog odgoja i obrazovanja</t>
  </si>
  <si>
    <t>1. listopad, 2021.
2. prosinac, 2020.</t>
  </si>
  <si>
    <t xml:space="preserve">studeni, 2024.
</t>
  </si>
  <si>
    <t>BROJ UČENIKA OSNOVNIH I SREDNJIH UČENIKA ZA KOJE JE OSIGURANO SUFINANCIRANJE UDŽBENIKA NA JEZIKU I PISMU NACIONALNIH MANJINA</t>
  </si>
  <si>
    <t>BROJ POTPORA KOJIMA SE OSIGURAVAJU POSEBNI OBLICI NASTAVE TE POSEBNI PROGRAMI</t>
  </si>
  <si>
    <t xml:space="preserve">Povećanje obuhvata uključenosti djece pripadnika nacionalnih manjina u sustav ranog i predškolskog odgoja i obrazovanja </t>
  </si>
  <si>
    <t>2.452 (2020.)</t>
  </si>
  <si>
    <t>2. CILJ: PROVESTI CJELOVITU KURIKULARNU REFORMU
7. CILJ: OSIGURATI OPTIMALNE UVJETE RADA ODGOJNO-OBRAZOVNIH
USTANOVA</t>
  </si>
  <si>
    <t xml:space="preserve">Prilagodba strukovnog obrazovanja i osposbljavanja razvojnim potrebama gospodarstva i zahtjevima za uključivo i fleksibilnije obrazovanje </t>
  </si>
  <si>
    <t>Nastavak obrazovne reforme i uvođenje drugih instrumenata kao preduvjeta stjecanju kvalifikacija relevantnih za osobni razvoj pojedinaca, gospodarski razvoj društva i regionalni razvoj zemlje</t>
  </si>
  <si>
    <t xml:space="preserve">1.- 3. K848038 OP UČINKOVITI LJUDSKI POTENCIJALI 2014.-2020., PRIORITET 3
4. K578051 - OP Konkurentnost i kohezija i K818050 OP Učinkoviti ljudski potencijali 2014. - 2020. </t>
  </si>
  <si>
    <t>CSR 2c / SDG 4</t>
  </si>
  <si>
    <t xml:space="preserve">1. Izrađena metodologija izrade kurikuluma u strukovnom obrazovanju (sektorskih kurikuluma, strukovnih kurikuluma i kurikuluma ustanova za strukovno obrazovanje).  
2. Izrađeni sektorski kurikulumi i određeni broj strukovnih kurikuluma  
3. Provedena edukacija ustanova vezano uz primjenu metodologije izrade kurikuluma ustanova za strukovno obrazovanje
4. Proveden postupak imenovanja regionalnih centara kompetentnosti u drugim prioritetnim sektorima strukovnog obrazovanja
</t>
  </si>
  <si>
    <t xml:space="preserve">1. siječanj, 2021.
2. ožujak, 2024.
3. rujan, 2024.  
4. siječanj 2023. 
</t>
  </si>
  <si>
    <t>rujan, 2024.</t>
  </si>
  <si>
    <t>Broj izrađenih  kurikulumskih dokumenata u strukovnom obrazovanju</t>
  </si>
  <si>
    <t>Broj ustanova koje su prošle edukaciju</t>
  </si>
  <si>
    <t xml:space="preserve">Broj imenovanih regionalh centara kompetentnosti u drugim prioritetnim sektorima </t>
  </si>
  <si>
    <t xml:space="preserve">25 (2020.) </t>
  </si>
  <si>
    <t>2. CILJ: UNAPRIJEDITI I PROŠIRITI UČENJE, OBRAZOVANJE,
OSPOSOBLJAVANJE I USAVRŠAVANJE KROZ RAD</t>
  </si>
  <si>
    <t xml:space="preserve">3701-RAZVOJ ODGOJNO-OBRAZOVNOG SUSTAVA /
i 3704 - SREDNJOŠKOLSKO OBRAZOAVNJE </t>
  </si>
  <si>
    <t xml:space="preserve">Jačanje kapaciteta ustanova i poslodavaca kao preduvjeta za kvalitetnu provedbu strukovnog obrazovanja i osposobljavanja, primjena financijskih  potpora i promotivnih mjera  s ciljem  povećanog uključivanja učenika/polaznika u relevantne programe strukovnog obrazovanja i  osposobljavanja </t>
  </si>
  <si>
    <t>Jačanje kapaciteta djelatnika u sustavu strukovnog obrazovanja  i obraz. odraslih, kapaciteta poslodavaca  za provedbu učenja temeljenog na radu, stipendiranje polaznika s ciljem uključivanja u relevantne programe i promocija cjeloživotnog učenja</t>
  </si>
  <si>
    <t xml:space="preserve">1.K848038 OP UČINKOVITI LJUDSKI POTENCIJALI 2014.-2020., PRIORITET 3
3. i 4. Aktivnost u proračunu s koje planiramo isplatu stipendija + K818050 OP Učinkoviti ljudski potencijali 2014. - 2020. - ako ćemo u budućnosti stipendije i vaučere staviti na EU fondove nove programske perspektive </t>
  </si>
  <si>
    <t xml:space="preserve">
1. Nastavak provedbe stručnog usavršavanja nastavnika i mentora kod poslodavaca primjenom izrađenog  modela stručnog usavršavanja 
2. Proveden postupak izmjena Zakona o strukovnom obrazovanju čime je stvorena zakonska podloga za primjenu mehanizma stipendiranja učenika u strukovnom obrazovanju.
3. Izrađena metodologija i kriteriji dodjele stipendija u sustavu strukovnog obrazovanja i vaučera u sustavu strukovnog osposobljavanja 
4. Provedba postupka dodjele stipendija i vaučera na razini pojedine kalendarske godine
5. Promicanje cjeloživonog učenja, uključujući provedbu Tjedna cjeloživotnog učenja</t>
  </si>
  <si>
    <t>1. prosinac, 2024.
2.rujan 2021. 
3. svibanj 2022. 
4. lipanj 2024. 
5.  listopad 2024.</t>
  </si>
  <si>
    <t>Broj sudionika usavršavanja</t>
  </si>
  <si>
    <t>850 (2020.)</t>
  </si>
  <si>
    <t xml:space="preserve">Broj učenika u strukovnom obrazovanju obuhvaćenih programom stipendiranja </t>
  </si>
  <si>
    <t xml:space="preserve">0 (2020.) </t>
  </si>
  <si>
    <t xml:space="preserve">Broj polaznika u sustavu strukovnog osposobljavanja obuhvaćenih programom dodjele vaučera </t>
  </si>
  <si>
    <t xml:space="preserve">2. CILJ: UNAPRIJEDITI KVALITETU I USPOSTAVITI SUSTAV
OSIGURAVANJA KVALITETE </t>
  </si>
  <si>
    <t xml:space="preserve">Učinkovito korištenje instrumenata osiguravanja kvalitete u sustavu strukovnog obrazovanja </t>
  </si>
  <si>
    <t xml:space="preserve">Razvoj mehanizama predviđanja budućih potreba na tržištu rada i praćenja zapošljivosti učenika i nastavka obrazovanja te unapređenje postupaka samovrednovanja i vanjskog vrednovanja ustanova. Navedeni instrumenti su neophodni kako bi se nove kvalifikacije u sustavu temeljile na višoj razini usklađenosti s zahtjevima tržišta rada. </t>
  </si>
  <si>
    <t xml:space="preserve">1., 3. K848038 OP UČINKOVITI LJUDSKI POTENCIJALI 2014.-2020., PRIORITET 3 
2. K848038 OP UČINKOVITI LJUDSKI POTENCIJALI 2014.-2020., PRIORITET 3 + MZO
4.  K848038 OP UČINKOVITI LJUDSKI POTENCIJALI 2014.-2020., PRIORITET 3
5. K848038 OP UČINKOVITI LJUDSKI POTENCIJALI 2014.-2020., PRIORITET 3 </t>
  </si>
  <si>
    <t>1. Razvijen okvir kvalitete za strukovno obrazovanje s kriterijima i pokazateljima kvalitete
2. Izrađen instrument praćenja učenika strukovnih škola nakon završetka obrazovanja te provedene edukacija djelatnika ustanova za strukovno obrazovanje vezano uz primjenu alata 
3. Nastavak provedbe postupka samovrednovanja ustanova za strukovno obrazovanje primjenom alata za samovrednovanje 
4. Provedba postupka vanjskog vrednovanja ustanova za strukovno obrazovanje</t>
  </si>
  <si>
    <t>1. prosinac, 2023.
2. prosinac, 2024.
3. prosinac, 2024.
4. prosinac, 2024.</t>
  </si>
  <si>
    <t>Broj instrumenata okvira za osiguravanje kvalitete u SOO</t>
  </si>
  <si>
    <t>Broj ustanova u strukovnom obrazovanju  koje primjenju instrument praćenja učenika</t>
  </si>
  <si>
    <t>7 (2020.)</t>
  </si>
  <si>
    <t>Broj ustanova u strukovnom obrazovanju koje sudjeluju u vanjskom vrednovanju</t>
  </si>
  <si>
    <t>3. CILJ: USPOSTAVITI SUSTAV OSIGURAVANJA KVALITETE U OBRAZOVANJU ODRASLIH</t>
  </si>
  <si>
    <t xml:space="preserve">Uvođenje sustava osiguravanja kvalitete u obrazovanju odraslih, uvođenje sustava priznavanja prethodnoga učenja </t>
  </si>
  <si>
    <t>Podizanje razine kvalitete programa u obrazovanju odraslih kroz primjenu HKO-a, podizanje razine kvalitete provedbe programa uvođenjem sustava vanjskog vrednovanja ustanova za obrazovanje odraslih, omogućavanje priznavanja neformalno i informalno stečenih znanja i vještina</t>
  </si>
  <si>
    <t>A580014
K818050</t>
  </si>
  <si>
    <t>CSR
2a
SDG
4</t>
  </si>
  <si>
    <t>1.Usvojen Zakon o obrazovanju odraslih
2. Razvijen sustav osiguravanja kvalitete u obrazovanju odraslih
3. Programi u obrazovanju odraslih izrađeni kroz primjenu HKO-a
4. Uspostavljen sustav priznavanja neformalno i informalno stečenih znanja i vještina</t>
  </si>
  <si>
    <t xml:space="preserve">1. ožujak 2021. 
2. lipanj 2022. 
3. prosinac 2024. 
4. lipanj 2022. </t>
  </si>
  <si>
    <t>Broj ustanova s ocjenom razine kvalitete</t>
  </si>
  <si>
    <t>Broj odobrenih programa obrazovanja izrađenih kroz primjenu HKO-a</t>
  </si>
  <si>
    <t>Broj odobrenih programa vrednovanja izrađenih kroz primjenu HKO-a</t>
  </si>
  <si>
    <t xml:space="preserve">18. </t>
  </si>
  <si>
    <t xml:space="preserve">Visoko obrazovanje - Cilj 1.: Unaprijediti studijske programe dosljednom provedbom postavki bolonjske reforme i redefinirati kompetencije koje se njima stječu </t>
  </si>
  <si>
    <t>3705 Visoko obrazovanje</t>
  </si>
  <si>
    <t xml:space="preserve">Unapređenje i osiguravanje kvalitete i relevantnosti visokog obrazovanja </t>
  </si>
  <si>
    <t xml:space="preserve">Unapređenje i osiguravanje kvalitete i relevantnosti VO uz primjenu alata HKO-a, unapređenje stručne prakse, praćenje zapošljivosti osoba s diplomom te poticanje daljnje digitalne transformacije visokog obrazovanja </t>
  </si>
  <si>
    <t>A767043 Razvoj visokog obrazovanja
K679106 OP Učinkoviti ljudski potencijali 2014. - 2020. - prioritet 3
K818050 OP Učinkoviti ljudski potencijali 2014. - 2020. - prioritet 3 
K867008 OP Učinkoviti ljudski potencijali 2014. - 2020. - prioritet 3 (AZVO)
A818034 Projekt povezivanja s Europskim kvalifikacijskim okvirom - EQF NCP grant
A578065 ERASMUS+ projekt BAQUAL - Bolje akademske kvalifikacije kroz osiguravanje kvalitete 
A768064 ERASMUS+ projekt TRACER - Transparentnost hrvatskih kvalifikacija radi lakšeg priznavanja
ESF, ERDF i Erasmus+ projekti u programskom razdoblju 2021. - 2027.</t>
  </si>
  <si>
    <t>CSR 3
SDG 4</t>
  </si>
  <si>
    <t xml:space="preserve">1.Povećan broj studijskih programa usklađenih s HKO-om
2.Povećan broj programa cjeloživotnog učenja na visokim učilištima kojima se stječu mikrokvalifikacije
3.Provedba drugog ciklusa reakreditacije visokih učilišta i studijskih programa
4.Povećan broj projekata koji doprinose unapređenju i zastupljenosti stručne prakse u studijskim programima
5.Povećan broj osoba s kvalifikacijama obuhvaćenih godišnjom anketoma AZVO-a o zapošljivosti 
6.Uspostavljen nacionalni digitalni registar diploma
</t>
  </si>
  <si>
    <t>1. prosinac 2024.
2. prosinac 2023.
3. prosinac 2024.
4. ožujak 2023.
5. prosinac 2024.
6. lipanj 2022.</t>
  </si>
  <si>
    <t>Broj visokih učilišta pozitivno ocijenjenih u drugom ciklusu reakreditacije (uz načela HKO-a)</t>
  </si>
  <si>
    <t>21 (2020.)</t>
  </si>
  <si>
    <t>Broj projekata koji pridonose unapređenju i zastupljenosti stručne prakse u studijskim programima</t>
  </si>
  <si>
    <t>28 (2020.)</t>
  </si>
  <si>
    <t>Broj osoba s kvalifikacijama obuhvaćenih godišnjom anketom AZVO-a o zapošljivosti</t>
  </si>
  <si>
    <t>15.920 (2020.)</t>
  </si>
  <si>
    <t>19.</t>
  </si>
  <si>
    <t>STRATEGIJA OBRAZOVANJA, ZNANOSTI I TEHNOLOGIJE
Nacionalna strategija razvojne suradnje Republike Hrvatske za razdoblje od 2017. do 2021. godine (NN 1072017)</t>
  </si>
  <si>
    <t xml:space="preserve">Visoko obrazovanje - Cilj 7.: Internacionalizirati visoko obrazovanje i jače ga integrirati u europski i svjetski visokoobrazovni prostor 
Poticati provedbu sveobuhvatnih razvojnih programa s manjim brojem okrupnjenih, ciljanih i djelotvornih projekata te osigurati postupan rast izdvajanja za službenu razvojnu suradnju, sukladno međunarodnim preuzetim obvezama                              
</t>
  </si>
  <si>
    <t>3705 Visoko obrazovanje
 3701 Razvoj odgojno-obrazovnog sustava</t>
  </si>
  <si>
    <t>Internacionalizacija visokog obrazovanja</t>
  </si>
  <si>
    <t>Internacionalizacija visokog obrazovanja i promicanje atraktivnosti hrvatskog visokog obrazovanja u inozemstvu.</t>
  </si>
  <si>
    <t xml:space="preserve">A679047 Međunarodna suradnja i europski poslovi
A679009 Redovna djelatnost lektorata A768061 ERASMUS+ Učinkovito partnerstvo za unaprijeđeno priznavanje - EPER
K679106 OP Učinkoviti ljudski potencijali 2014. - 2020. - prioritet 3
K818050 OP Učinkoviti ljudski potencijali 2014. - 2020. - prioritet 3
ESF projekti u programskom razdoblju 2021. - 2027.
A818044 Erasmus+ preostala sredstva iz programskog razdoblja 2014.-2020.
A818064 Erasmus+ sredstva iz novog programskog razdoblja 2021.-2027.
A679008
</t>
  </si>
  <si>
    <t>1. Povećan broj studija na stranim jezicima 
2. Povećana stopa studenata koji su tijekom studija ostvarili mobilnost u svrhu učenja ili stručne prakse uz potporu programa Erasmus+
3. Povećana dolazna mobilnost studenata u RH (stranih studenata koji u RH provode razdoblje studija ili cjeloviti studij)
4. Povećanje ulaganja u hrvatska sveučilišta koja sudjeluju u alijansama europskih sveučilišta
5. Unaprijeđen postupak priznavanja kvalifikacija uključujući stvaranje preduvjeta za automatsko priznavanje kvalifikacija u svrhu nastavka obrazovanja, širenje i unaprjeđivanje mreže lektorata hrvatskog jezika na stranim visokim učilištima 
6. Donesene odluke o dodjeli stipendija stranim studentima</t>
  </si>
  <si>
    <t>1. listopad 2022.
2. prosinac 2021., 2022., 2023., 2024.
3. prosinac 2021., 2022., 2023., 2024.
4. listopad 2023., 2024.
5. prosinac, 2024.
6. prosinac 2021./2022./2023./2024.</t>
  </si>
  <si>
    <t xml:space="preserve">Broj studija na stranim jezicima </t>
  </si>
  <si>
    <t>66 (2020.)</t>
  </si>
  <si>
    <t>Iznos koji Ministarstvo osigurava za sufinanciranje hrvatskih sveučilišta koja sudjeluju u alijansama europskih sveučilišta</t>
  </si>
  <si>
    <t>750.000 kn (2020.)</t>
  </si>
  <si>
    <t xml:space="preserve">1 000 000 kn </t>
  </si>
  <si>
    <t>2 857 000 kn</t>
  </si>
  <si>
    <t xml:space="preserve">Broj stranih visokih učilišta na kojima djeluju lektorati/centri hrvatskoga jezika </t>
  </si>
  <si>
    <t>Broj dodijeljenih stipendija stranim studentima</t>
  </si>
  <si>
    <t>16 (2020.)</t>
  </si>
  <si>
    <t>20.</t>
  </si>
  <si>
    <t xml:space="preserve">Visoko obrazovanje - Cilj 6. Unaprijediti studentski standard uz posebnu skrb za soicjalnu dimenziju studiranja
</t>
  </si>
  <si>
    <t>Unaprjeđenje dostupnosti i završnosti visokog obrazovanja</t>
  </si>
  <si>
    <t>Doprinos povećanju dostupnosti visokog obrazovanja i unaprjeđenju socijalne dimenzije visokog obrazovanja te povećanju završnosti u visokom obrazovanju.</t>
  </si>
  <si>
    <t>K818050 OP Učinkoviti ljudski potencijali 2014. - 2020. - prioritet 3
A679067 STIPENDIJE ZA STUDENTE SLABIJEGA SOCIO-EKONOMSKOG STATUSA
A578062 ERASMUS+ Socijalna i međunarodna dimenzija obrazovanja i priznavanja prethodnog učenja - SIDERAL</t>
  </si>
  <si>
    <t xml:space="preserve">1. Osigurana sredstva za dodjelu stipendija za studente slabijeg socio-ekonomskog statusa i za studente upisane u područjima STEM-a i IKT-a
2. Obrađene prijave za dodjelu stipendija za studente slabijeg socio-ekonomskog statusa i za studente upisane u područjima STEM-a i IKT-a
3. Izrađena Metodologija za prikupljanje podataka o socijalnoj dimenziji i Smjernice za izradu općih akata visokih učilišta za priznavanje prethodnog učenja u visokom obrazovanju </t>
  </si>
  <si>
    <t>1. listopad, 2021.
2. prosinac, 2021.
3. kolovoz 2021.</t>
  </si>
  <si>
    <t xml:space="preserve">srpanj, 2022.
</t>
  </si>
  <si>
    <t>Broj godišnje dodijeljenih socio-ekon stipendija
Broj godišnje dodijeljenih STEM stipendija
Broj izrađenih dokumenata vezanih uz politiku socijalne dimenzije</t>
  </si>
  <si>
    <t>21.</t>
  </si>
  <si>
    <t xml:space="preserve">Visoko obrazovanje - Cilj 4..: Osigurati učinkovit i razvojno poticajan sustav financiranja visokih učilišta
</t>
  </si>
  <si>
    <t xml:space="preserve">Cjelovito programsko financiranje visokog obrazovanja </t>
  </si>
  <si>
    <t>Reformiranje sustava financiranja visokog obrazovanja  u sustav temeljen na kvaliteti, relevantnosti i socijalnoj osjetljivosti.</t>
  </si>
  <si>
    <t>A622122 Programsko financiranje javnih visokih učilišta</t>
  </si>
  <si>
    <t>1. Definiran model financiranja programskim ugovorima
2. Razrađen sustav prikupljanja i upravljanja financijskim podatcima za kvalitetno upravljanje
3. Ugovoreno programsko financiranje
4. Uspostavljen sustav  praćenje provedbe programskih ugovora</t>
  </si>
  <si>
    <t xml:space="preserve">1. listopad  2021.
2. siječanj 2022.
3. lipanj 2022.
4. lipanj 2023.
</t>
  </si>
  <si>
    <t>listopad, 2024.</t>
  </si>
  <si>
    <t>Broj sklopljenih ugovora o programskom financiranju</t>
  </si>
  <si>
    <t>22.</t>
  </si>
  <si>
    <t>Rast ulaganja u istraživanje i razvoj unapređenjem sustava javnog financiranja
te poticanjem ulaganja poslovnog i društvenog sektora u istraživanje i razvoj</t>
  </si>
  <si>
    <t xml:space="preserve">3801 - Ulaganje u znanstveno-istraživačku infrastrukturu 
</t>
  </si>
  <si>
    <t>Unapređenje sustava upravljanja i financiranja znanstvenih organizacija</t>
  </si>
  <si>
    <t xml:space="preserve"> Putem novoga zakonodavnog i strateškog okvira stvoriti učinkovit i poticajni sustav upravljanja i financiranja javnih znanstvenih organizacija i sveučilišta kako bi se povećala znanstvena kvaliteta. </t>
  </si>
  <si>
    <t>A622000 - Redovna djelatnost javnih instituta
A622137 - Programsko financiranje javnih znanstvenih instituta
A622017 - Administracija i upravljanje Nacionalne sveučilišne knjižnice
A722107 - Administracija i upravljanje Leksikografskog zavoda Miroslav Krleža</t>
  </si>
  <si>
    <t>SDG 9</t>
  </si>
  <si>
    <t xml:space="preserve">1. Donesena nova strategija razvoja znanosti i obrazovanja
2. Donesen novi Zakon o znanstvenoj djelatnosti i visokom obrazovanju
3. Potpisani višegodišnji programski ugovori za javne znanstvene institute i sveučilišta
</t>
  </si>
  <si>
    <t>1. prosinac, 2022. 
2. prosinac, 2021. 
3. prosinac, 2022.</t>
  </si>
  <si>
    <t xml:space="preserve">prosinac, 2024. </t>
  </si>
  <si>
    <t>Udio ukupnoga izdvajanja za istraživanje i razvoj u BDP-u (godišnji %)</t>
  </si>
  <si>
    <t>0.97% (2018)</t>
  </si>
  <si>
    <t>Broj znanstvenih radova objavljenih u bazi Web of Science i/ili SCOPUS po FTE-u za javne znanstvene institute (broj godišnje)</t>
  </si>
  <si>
    <t>1.67 (2019)</t>
  </si>
  <si>
    <t>Prosječan broj citata po objavljenom radu (Scopus)</t>
  </si>
  <si>
    <t>3.14 (2018)</t>
  </si>
  <si>
    <t>23.</t>
  </si>
  <si>
    <t>Međunarodno kompetitivna javna sveučilišta i javni znanstveni
instituti u hrvatskome visokoobrazovnom i istraživačkom prostoru koji
stvaraju novu znanstvenu, društvenu, kulturnu i gospodarsku vrijednost</t>
  </si>
  <si>
    <t xml:space="preserve">3802 - Ulaganje u znanstveno-istraživačku infrastrukturu 
3802 - Tehnologijski razvitak
</t>
  </si>
  <si>
    <t>Jačanje znanstveno istraživačke infrastrukture</t>
  </si>
  <si>
    <t>Poduprijet će se razvoj znanstveno-istraživačke infrastrukture s ciljem prilagodbe znanstvenog sustava za provođenje vrhunskih istraživanja, postizanje međunarodne konkurentnosti i otvorenog pristupa znanstvenim informacijama</t>
  </si>
  <si>
    <t xml:space="preserve">A578058 - Znanstveni centri izvrsnosti - STEM područje dodatno financiranje
A767009 - Znanstveni centri izvrsnosti – društveno-humanističko područje 
K679084 - OP Konkurentnost i kohezija 2014. - 2020. - Prioritet 1 i 10 
K622128 - OP Konkurentnost i kohezija 2014. - 2020. - Prioritet 1 i 10
A679005 - Članstvo u međunarodnim udrugama
A621048 - Projektno financiranje znanstvene djelatnosti
A622004 - Izdavanje domaćih znanstvenih časopisa
A622006 - Izdavanje znanstvenih knjiga i udžbenika
K622113 - Ulaganje u održavanje znanstvenoistraživačke opreme i infrastrukture
A622131 - Nabava inozemnih znanstvenih časopisa
</t>
  </si>
  <si>
    <t>CSR 3.c; CSR 2b; SDG 9</t>
  </si>
  <si>
    <t xml:space="preserve">1. Donesen novi Nacionalni plan razvoja istraživačke infrastrukture u RH 2021.-2027. (Roadmap) 
2. Završeni projekt „Znanstveno i tehnologijsko predviđanje“
3. Donesene nacionalne smjernice vezane uz otvoreni pristup/Imenovano Povjerenstvo za otvorenu znanost 
4. Ostvarena suradnja Znanstvenog centra izvrsnosti s međunarodnim ZCI-jem
</t>
  </si>
  <si>
    <t xml:space="preserve">1. prosinac, 2021.
2. prosinac, 2022. 
3. prosinac, 2022. 
4. ožujak, 2023.
</t>
  </si>
  <si>
    <t>Broj pristupanja u konzorcije istraživačkih infrastruktura koje su na ESFRI Roadmapu</t>
  </si>
  <si>
    <t>5 (2018)</t>
  </si>
  <si>
    <t xml:space="preserve">Broj objavljenih radova u bazi Web of Science u sklopu aktivnosti znanstvenih centara </t>
  </si>
  <si>
    <t>613 (2020)</t>
  </si>
  <si>
    <t>Broj dokumenata u otvorenom pristupu</t>
  </si>
  <si>
    <t>3574 (2019)</t>
  </si>
  <si>
    <t>24.</t>
  </si>
  <si>
    <t>Okružje koje omogućuje i potiče interakcijske i transferne mehanizme
suradnje istraživačke zajednice s inovativnim gospodarstvom
i društvenim djelatnostima</t>
  </si>
  <si>
    <t>Jačanje ljudskih kapaciteta u znanosti</t>
  </si>
  <si>
    <t>Ovom mjerom će se poticati zapošljavanje i jačanje podrške istraživačima u sustavu čime će se omogućiti njihova izobrazba kao i potaknuti njihova mobilnost i uključivanje u međunarodne i domaće mreže i programe.</t>
  </si>
  <si>
    <t xml:space="preserve">A557042 - Program doktoranada i poslijedoktoranada Hrvatske zaklade za znanost
A578055- Hrvatsko švicarski istraživački program
A621047 - Državne, akademske nagrade i potpore u znanosti i visokom školstvu
A676059 - Obzor2020 - Europska noć istraživača
A733055 - Program izvrsnosti u visokom obrazovanju Tenure Track
A767038 - Obzor2020 - Program međunarodne mobilnosti za istraživače Newfelpro
A622002 - Program usavršavanja znanstvenih novaka
A622009 - Poticaj razvoja znanosti i ulaganja u kadrove
</t>
  </si>
  <si>
    <t>CSR 2c</t>
  </si>
  <si>
    <t xml:space="preserve">1. Donesen Akcijski plan za mobilnost istraživača 2021.-2024.
2. Provedeni natječaji  Hrvatske zaklade za znanost za zapošljavanje doktoranada i poslijedoktoranada </t>
  </si>
  <si>
    <t>1. prosinac, 2021.
2. prosinac 2023.</t>
  </si>
  <si>
    <t>Broj novih mladih istraživača (doktoranada i poslijedoktora-nada) zaposlenih u sustavu znanosti na ustanovama u sustavu znanosti i visokog obrazovanja</t>
  </si>
  <si>
    <t>595 (2020)</t>
  </si>
  <si>
    <t>Broj mladih istraživača koji su sudjelovali u programu mobilnosti (domaći i strani)</t>
  </si>
  <si>
    <t>25.</t>
  </si>
  <si>
    <t>Rast ulaganja u istraživanje i razvoj unapređenjem sustava javnog financiranja
te poticanjem ulaganja poslovnog i društvenog sektora u istraživanje i razvoj
Međunarodno kompetitivna javna sveučilišta i javni znanstveni
instituti u hrvatskome visokoobrazovnom i istraživačkom prostoru koji
stvaraju novu znanstvenu, društvenu, kulturnu i gospodarsku vrijednost</t>
  </si>
  <si>
    <t>Povećanje sudjelovanja hrvatskih znanstvenika u Okvirnom programu EU za istraživanje i inovacije 2021-2027 i jačanje međunarodne suradnje</t>
  </si>
  <si>
    <t>Glavni cilj ove mjere stoga jest daljnje osnaživanje sudjelovanja Republike Hrvatske u Okvirnim programima za istraživanje Europske unije i jačanje međunarodne suradnje hrvatskih znanstvenika i znanstvenih organizacija.</t>
  </si>
  <si>
    <t xml:space="preserve">A578061 - Obzor2020 - Program poticanja istraživanja i razvoja u personaliziranoj medicini EraPerMED
A733050 - Praćenje i implementacija politika europskog istraživačkog prostora
A733056 - Europski znanstveni projekti
A733060 - Obzor2020 - Program poticanja istraživanja i razvoja morskih bioresursa - ERA NET BlueBioEconomy
A767056 - Obzor2020 - Partnerstvo za istraživanje i inovacije u mediteranskom području PRIMA
A768060 - Obzor2020 - Sudjelovanje RH u europskom zajedničkom poduzeću za računalstvo visokih performansi EuroHPC
A767035
</t>
  </si>
  <si>
    <t>1. Doneseni Akcijski plan za jačanje apsorpcijskih kapaciteta za 2021.-2024. godinu 
2. Doneseni Plan za Europski istraživački prostor 2021.-2027. godinu 
3. Ostvarena znanstvena suradnja</t>
  </si>
  <si>
    <t>1. prosinac, 2021.
2. lipanj, 2022. 
3. prosinac, 2024.</t>
  </si>
  <si>
    <t>Neto financijski doprinos EU-a za prijavitelje iz RH / Stopa uspješnosti hrvatskih prijava na Okvirni program EU-a</t>
  </si>
  <si>
    <t>865 mil kn</t>
  </si>
  <si>
    <t>35 mil kn</t>
  </si>
  <si>
    <t>30 mil kn</t>
  </si>
  <si>
    <t>20 mil kn</t>
  </si>
  <si>
    <t xml:space="preserve">Broj ugovorenih projekata u kojima RH ustanove sudjeluju kao koordinatori </t>
  </si>
  <si>
    <t>50 (2020.)</t>
  </si>
  <si>
    <t xml:space="preserve">Broj ugovorenih projekata u kojima RH ustanove sudjeluju kao partneri </t>
  </si>
  <si>
    <t>624 (2020.)</t>
  </si>
  <si>
    <t>Broj odobrenih bilateralnih  projekata</t>
  </si>
  <si>
    <t>186 (2020.)</t>
  </si>
  <si>
    <t>26.</t>
  </si>
  <si>
    <t>3801 - Ulaganje u znanstveno-istraživačku infrastrukturu 
3802 - Tehnologijski razvitak</t>
  </si>
  <si>
    <t>Jačanje kapaciteta javnih znanstvenih organizacija za suradnju s gospodarstvom</t>
  </si>
  <si>
    <t>Mjera će biti usmjerena prema istraživačkim aktivnostima usklađenima s potrebama gospodarstva, te će stvoriti pozitivno okruženje za poticanje suradnje znanosti, visokog obrazovanja i gospodarstva</t>
  </si>
  <si>
    <t>K679084 - OP Konkurentnost i kohezija 2014. - 2020. - Prioritet 1 i 10 
K622128 - OP Konkurentnost i kohezija 2014. - 2020. - Prioritet 1 i 10 
K578051 - OP Konkurentnost i kohezija 2014. - 2020. - Prioritet 1 i 10 
K622128 - OP Konkurentnost i kohezija 2014. - 2020. - Prioritet 1 i 10 
A578050 - Potpora inovacijskim procesima</t>
  </si>
  <si>
    <t>CSR 3.c; SDG 9</t>
  </si>
  <si>
    <t>1. Donesene Smjernice za rad Ureda za transfer tehnologije
2. Raspisan natječaj za izgradnju kapaciteta Ureda za transfer tehnologije
3. Provedeni projekti suradnje znanstvenih organizacija s gospodarskim subjektima</t>
  </si>
  <si>
    <t>1. prosinac, 2021. 
2. prosinac, 2021. 
3. prosinac 2023.</t>
  </si>
  <si>
    <t xml:space="preserve">prosinac, 2023. </t>
  </si>
  <si>
    <t xml:space="preserve">
Broj provedenih projekata suradnje znanstvenih organizacija s gospodarskim subjektima </t>
  </si>
  <si>
    <t xml:space="preserve">Vrijednost ugovorenih projekata javnih znanstvenih instituta (i sveučilišta) s gospodarskim subjektima </t>
  </si>
  <si>
    <t>72.5 mil kn (2019.)</t>
  </si>
  <si>
    <t>72.5 mil kn</t>
  </si>
  <si>
    <t xml:space="preserve">2.5 mil kn </t>
  </si>
  <si>
    <t>3 mil kn</t>
  </si>
  <si>
    <t>4 mil kn</t>
  </si>
  <si>
    <t>Udio prihoda javnih znanstvenih instituta (i sveučilišta) od ugovorenih projekata s gospodarskim subjektima u ukupnim prihodima (%)</t>
  </si>
  <si>
    <t>27.8 (2019.)</t>
  </si>
  <si>
    <t>27.</t>
  </si>
  <si>
    <t>STRATEGIJA NACIONALNE SIGURNOSTI REPUBLIKE HRVATSKE</t>
  </si>
  <si>
    <t>Osiguranje opstanka, zaštita identiteta i potpora Hrvatima u drugim državama i iseljeništvu.</t>
  </si>
  <si>
    <t>3701 Razvoj odgojno obrazovnog sustava</t>
  </si>
  <si>
    <t xml:space="preserve">Unaprjeđenje sustava obrazovanja djece i mladih hrvatskih državljana koji privremeno ili stalno žive izvan Republike Hrvatske </t>
  </si>
  <si>
    <t xml:space="preserve"> Osiguranje ravnopravnog položaja hrvatskih nacionalnih zajednica u drugim državama</t>
  </si>
  <si>
    <t>A577012 OBRAZOVANJE DJECE HRVATSKIH GRAĐANA U INOZEMSTVU
A577124 - Hrvatska nastava u inozemstvu</t>
  </si>
  <si>
    <t xml:space="preserve">1. povećanje broja učenika obuhvaćenih hrvatskom nastavom u inozemstvu
2. osigurano financiranje didaktičnim materijalima/literaturom/opremom škole koje provode Hrvatsku nastavu u inozemstvu
3. promidžba hrvatske nastave među iseljeništvom
4. afirmacija hrvatskoga jezika i književnosti kroz kulturne manifestacije
</t>
  </si>
  <si>
    <t>Broj učenika koji pohađaju obrazovni program na hrvatskome jeziku izvan RH</t>
  </si>
  <si>
    <t>6.300 (2020.)</t>
  </si>
  <si>
    <t>Broj škola kojima je odobrena financijska potpora</t>
  </si>
  <si>
    <t>28.</t>
  </si>
  <si>
    <t>3701
RAZVOJ ODGOJNO OBRAZOVNOG SUSTAVA</t>
  </si>
  <si>
    <t>Preventivna zaštita zdravlja zaposlenika</t>
  </si>
  <si>
    <t>Zaštita zdravlja zaposlenika i posljedično smanjivanje bolovanja
te očuvanje kontinuiteta poslovnih procesa i to kroz osiguravanje
redovite godišnje sistematske preglede te osiguravanjem
zaštitnih sredstava i opreme</t>
  </si>
  <si>
    <t>A 577000 3236</t>
  </si>
  <si>
    <t>SDG 3</t>
  </si>
  <si>
    <t>Svim zaposlenicima osigurani pregledi i zaštitna oprema čime se u konačnici smanjuje trošak države na ime bolovanja i /uli ozljeda na radu</t>
  </si>
  <si>
    <t>prosinac, 2021./2022./2023./2024.</t>
  </si>
  <si>
    <t>Broj odrađenih sistematskih pregleda zaposlenika</t>
  </si>
  <si>
    <t>29.</t>
  </si>
  <si>
    <t>Nadogradnja Sustava za upravljanje dokumentima i zadacima - Centrix na novu verziju Centrix2</t>
  </si>
  <si>
    <t>Nadogradnjom na novu web tehnološku verziju sustava Centrix2 ostvario bi se preduvjet da je sustav usklađen sa novom tehnologijama temeljem kojih se može osigurati kvalitetna i veća fleksibilnost proširenja sustava.</t>
  </si>
  <si>
    <t>A577143 3238
A577143 4262
A577143 4123</t>
  </si>
  <si>
    <t>1. usklađeno uredsko poslovanja s novom Uredbom o uredskom poslovanju i GDPR uredbom, integrirana napredna kibernetička sigurnost sustava
2. uredsko poslovanje povezano sa NIAS-om i ePoslovanjem
3. uredsko poslovanje povezano sa eRačunom i ZUP IT modulom u potopunosti</t>
  </si>
  <si>
    <t>1. prosinac, 2021.
2. prosinac, 2022.
3. prosinac, 2023.</t>
  </si>
  <si>
    <t>prosinac, 2023.</t>
  </si>
  <si>
    <t>Usklađenost uredskog poslovanja s novom Uredbom o uredskom poslovanju i GDPR uredbom, integrirana napredna kibernetička sigurnost sustava</t>
  </si>
  <si>
    <t>0 % (2020.)</t>
  </si>
  <si>
    <t>Uredsko poslovanje povezano s NIAS-om i ePoslovanjem</t>
  </si>
  <si>
    <t>Uredsko poslovanje povezano s eRačunom i ZUP IT modulom u potopunosti</t>
  </si>
  <si>
    <t>30.</t>
  </si>
  <si>
    <t>Ulaganje u opremu i rješenja za on-line komunikaciju</t>
  </si>
  <si>
    <t>Omogućiti će se održavanje on-line sastanaka i videokonferencija tijekom trajanja epidemioloških mjera i smanjenje troškova organizacije takvih događaja u normalnim vremenima.</t>
  </si>
  <si>
    <t>A577143 3283
A577143 4123
A577143 4221
A577143 4222</t>
  </si>
  <si>
    <t>1. Nabavljena IT oprema (osobna i prijenosna računala)
2. Nabavljena komunikacijska oprema
3. Nabava/najam licenci za korištenje on-line servisa za komunikaciju</t>
  </si>
  <si>
    <t>prosinac, 2021.</t>
  </si>
  <si>
    <t>Nabavljena IT oprema - osobna računala i prijenosna računala</t>
  </si>
  <si>
    <t>15 prijenosnih i 30 osobnih računala sa A577143, 15 prijenosnih i 18 osobnih računala sa ostalih aktivnosti (2020.)</t>
  </si>
  <si>
    <t>30 prijenosnih i 60 osobnih računala</t>
  </si>
  <si>
    <t>Nabavljena komunikacijska oprema</t>
  </si>
  <si>
    <t>2 seta videokonferencijske opreme, 130 slušalica i 40 web kamera (2020.)</t>
  </si>
  <si>
    <t>1 set videokonferencijske opreme, 100 slušalica i 50 web kamera</t>
  </si>
  <si>
    <t>Nabavljene/unajmljene licencije za korištenje on-line servisa za komunikaciju</t>
  </si>
  <si>
    <t>31.</t>
  </si>
  <si>
    <t>Nadogradnja postojećih i razvoj novih eUsluga za korisnike Ministarstva</t>
  </si>
  <si>
    <t>Nadogradnjom postojećih i razvojem novih eUsluga postiže se veća učinkovitost i transparentnost rada tijela državne uprave uz veću interoperabilnost sustava.</t>
  </si>
  <si>
    <t>1. Nadogradnja postojeće e-Usluge ePodnesak sa sustavom ePoslovanje i dodatnim modulom za povratne informacije korisnicima
2. Razvoj i nadogradnja ŠeR sustava
3. Razvoj novih eUsluga u suradnji s nadležnim organizacijskim jedinicama Ministarstva</t>
  </si>
  <si>
    <t xml:space="preserve">1. prosinac, 2023.
2. prosinac, 2021.
3. prosinac, 2023.
</t>
  </si>
  <si>
    <t>Nadograđena e-Usluga ePodnesak</t>
  </si>
  <si>
    <t>Nadograđen ŠeR sustav</t>
  </si>
  <si>
    <t>1 (2020.)</t>
  </si>
  <si>
    <t>Razvijene nove e-Usluge</t>
  </si>
  <si>
    <t>32.</t>
  </si>
  <si>
    <t>3701 
RAZVOJ ODGOJNO OBRAZOVNOG SUSTAVA</t>
  </si>
  <si>
    <t>Usvajanje novih znanja, vještina  i kompetencija zaposlenika</t>
  </si>
  <si>
    <t>Neprekidnim ulaganjem u školovanje i usavršavanje zaposlenika  postići spremnost svakog zaposlenika da usvojenim znanjima vještinama steknu potrebne kompetencije koje će omogućiti spremnost za učinkoviti rad u modernoj državnoj uptavi.</t>
  </si>
  <si>
    <t>A570000 kto 3213
A577000 kto 3721
A577143 kto 3213</t>
  </si>
  <si>
    <t>Uključiti sve zaposlenike u procese usavršavanja</t>
  </si>
  <si>
    <t>prosinac 2021./2022., 2023./2024.</t>
  </si>
  <si>
    <t>Broj zaposlenika uključenih u procese obarzovanja i usavršavanja
po godini</t>
  </si>
  <si>
    <t>20 osoba na usavršavanju
2019., a za 4 nastavak sufinanciranja 
školovanja</t>
  </si>
  <si>
    <t xml:space="preserve">MINISTARSTVO GOSPODARSTVA I ODRŽIVOG RAZVOJA </t>
  </si>
  <si>
    <t xml:space="preserve">2021.2024. </t>
  </si>
  <si>
    <t xml:space="preserve">18. Prosinac 2020. </t>
  </si>
  <si>
    <t>UKUPNO broj mjera MINGOR</t>
  </si>
  <si>
    <r>
      <rPr>
        <b/>
        <u/>
        <sz val="12"/>
        <color theme="1"/>
        <rFont val="Arial"/>
      </rPr>
      <t>CSR</t>
    </r>
    <r>
      <rPr>
        <b/>
        <sz val="12"/>
        <color theme="1"/>
        <rFont val="Arial"/>
      </rPr>
      <t xml:space="preserve">
SDG</t>
    </r>
  </si>
  <si>
    <t>CILJ 2.1. GOSPODARSKI OPORAVAK I POSLOVNO OKRUŽENJE  </t>
  </si>
  <si>
    <t>3203 Poticanje 4I: Investicije-Industrija-Izvoz-Inovacije</t>
  </si>
  <si>
    <t xml:space="preserve">Nastavak jačanja nacionalnog inovacijskog sustava i osiguranje njegove učinkovitosti i dugoročne održivosti </t>
  </si>
  <si>
    <t>Poticanje istraživanja,razvoja i inovacija kroz jačanje suradnje ključnih dionika nacionalnog inovacijskog sustava iz poslovnog, znanstveno-istraživačkog i javnog sektora. Pružanje podrške tijelima NIS-a, nastavak  procesa poduzetničkog otkrivanja</t>
  </si>
  <si>
    <t>A817090 Mjere za poticanje istarživanja, razvoja I inovacija</t>
  </si>
  <si>
    <t>Inovacijska web platforma uspostavljena i etablirana kao središnje mjesto za digitalno umrežavanje, razmjenu informacija i suradnju svih dionika nacionalnog inovacijskog sustava. Provedena medijska kampanja u cilju promocije Inovacijske web platforme kao alata NIS-a. Napravljeno tehnološko mapiranje i izrađeno predviđanje tehnološkog razvoja poslovnog sektora, 
Dovršetak provedbe Strateškog projekta INI, nastavak učinkovitog funkcioniranja tijela NIS-a, neovisno o dovršetku provedbe Strateškog projekta INI u okviru kojega se pružala podrška tijelima NIS-a</t>
  </si>
  <si>
    <t xml:space="preserve">
lipanj 2021.
studeni 2021.
studeni 2021.
</t>
  </si>
  <si>
    <t>studeni 2023.</t>
  </si>
  <si>
    <t xml:space="preserve">Broj posjeta Inovacijskoj web platformi upostavljenoj u okviru Strateškog projekta INI </t>
  </si>
  <si>
    <t>Izgradnja, opremanje i uspostava Europskog centra za inovacije, napredne tehnologije I razvoj vještina (ECINTV)</t>
  </si>
  <si>
    <t>Uspostava središnje nacionalne ustanove čije će usluge stvoriti preduvjete za digitalnu transformaciju gospodarstva, cjeloživotno učenje za razvoj digitalnog društva, testiranje i eksperimentiranje s digitalnim inovacijama i umrežavanje dionika.</t>
  </si>
  <si>
    <t>ukupno 313.326.313,00 HRK od 2014.-2023. (od toga 23.902.640 HRK za fazu uspostave u razdoblju 2021.-2023.)</t>
  </si>
  <si>
    <t>da</t>
  </si>
  <si>
    <t>ne</t>
  </si>
  <si>
    <t>Izgrađen i opremljen prostor Centra
Uspostavljena struktura Centra
Kreiran portfelj usluga za MSP-ove i druge korisnike u području digitalnih tehnologija</t>
  </si>
  <si>
    <t xml:space="preserve">rujan 2023.
prosincac 2021.
studeni 2023.
</t>
  </si>
  <si>
    <t xml:space="preserve">Izragrađena i opremljena zgrada i uređeni dio okoliša </t>
  </si>
  <si>
    <t>bruto 17.369,78 m², neto 16.686,47 m²</t>
  </si>
  <si>
    <t>Broj zaposlenih stručnjaka u organizacijskoj strukturi Centra</t>
  </si>
  <si>
    <t>Broj pilot provedbi ključnih skupina usluga Centra</t>
  </si>
  <si>
    <t>Program provjere inovativnog koncepta (PoC)</t>
  </si>
  <si>
    <t>Podrška  ranoj fazi razvoja inovacija je važna kako bi se osigurao predkomercijalni kapital za tehničku i komercijalnu provjeru inovativnog koncepta te ojačao kapacitet i sposobnost privatnog sektora za istraživanje, razvoj i inovacije.</t>
  </si>
  <si>
    <t xml:space="preserve">19 mil HRK u 2021.
19 mil HRK u 2022.
19 mil HRK u 2023. 
19 mil HRK u 2022.
</t>
  </si>
  <si>
    <t xml:space="preserve">A817090 Mjere za poticanje istraživanja, razvoja I inovacija 
</t>
  </si>
  <si>
    <t>Provedba poziva za financiranje projekata provere inovativnog koncepta na godišnjoj razini</t>
  </si>
  <si>
    <t>rujan 2021.
rujan 2022.
rujan 2023.
rujan 2024.</t>
  </si>
  <si>
    <t>svibanj 2025.</t>
  </si>
  <si>
    <t>Broj ostvarenih potpora (ugovora)</t>
  </si>
  <si>
    <t>Zakon o državnoj potpori za istraživačko-razvojne projekte</t>
  </si>
  <si>
    <t>Povećanje ulaganja u istraživanje i razvoj na 1,4% BDP-a poticanjem ulaganja privatnog sektora u istraživačko-inovacijske projekte putem instrumenta porezne olakšice</t>
  </si>
  <si>
    <t>N/p*</t>
  </si>
  <si>
    <t xml:space="preserve">A817090 Mjere za poticanje istraživanja, razvoja I inovacija </t>
  </si>
  <si>
    <t>Povećanje broja poduzeća koja je odobren status korisnika potpore za provedbu istraživačko-razvojnih projekata</t>
  </si>
  <si>
    <t>prosinac 2021.
prosincac 2022.
prosinac 2023.
prosinac 2024.</t>
  </si>
  <si>
    <t>Broj ostvarenih potpora</t>
  </si>
  <si>
    <t>Podrška jačanju kapaciteta i provedbi aktivnosti nacionalnih digitalnih centara za inovacije (DIH i EDIH)</t>
  </si>
  <si>
    <t>Svrha Digitalnih centara za inovacije (DIH), posebice onih koji će ispuniti uvjete da postanu dio Mreže Europskih digitalnih centara za inovacije (EDIH) je da pruže podršku poduzećima, javnom sektoru i ostalim dionicima u procesu digitalizacije poslovanja, razvoju digitalnih vještina i posredovanju između pružatelja usluga u području novih tehnologija i korisnika.</t>
  </si>
  <si>
    <t>30.010.000 u 2021.
30.010.000 u 2022.
30.010.000 u 2023.
30.010.000 u 2024.</t>
  </si>
  <si>
    <t xml:space="preserve">K822092 Poticanje razvoja naprednih inovativnih tehnologija I digitalnih inovacijskih centra </t>
  </si>
  <si>
    <t>Provedba poziva za potporu uspostavi digitalnih inovacijskih centra (EDIH/DIH)
Provedba poziva za  potporu jačanju i provedbu aktivnostima digitalnih inovacijskih centra (EDIH/DIH)</t>
  </si>
  <si>
    <t>prosinac 2022.
studeni 2024.</t>
  </si>
  <si>
    <t>studeni 2024.</t>
  </si>
  <si>
    <t>Broj podržanih digitalnih inovacijskih centara (kumulativno)</t>
  </si>
  <si>
    <t xml:space="preserve">Razvoj i unapređenje poduzetničke infrastrukture u cilju stvaranja poticajnog i konkurentnog poslovnog okruženja </t>
  </si>
  <si>
    <t>Infrastrukturno opremanje, tehnička i savjetodavna podrška novim i rastućim poduzećima kroz poduzetničke potporne institucije (npr. centre i inkubatore, akceleratore, itd.) i poduzetničke zone, u suradnji sa županijama, gradovima i općinama.</t>
  </si>
  <si>
    <t xml:space="preserve">Izrađena izvješća, mišljenja, suglasnosti i upute sukladno zakonima </t>
  </si>
  <si>
    <t>Prosinac 2021.
Prosinac 2022.
Prosinac 2023.</t>
  </si>
  <si>
    <t>Godišnje izvješće o poslovanju slobodnih zona</t>
  </si>
  <si>
    <t xml:space="preserve">Broj subjekata poduzetničke infrastrukture verificiranih u JRPI-u  </t>
  </si>
  <si>
    <t xml:space="preserve">Broj izdanih suglasnosti za darovanje nekretnina u vlasništvu RH za poduzetničke zone </t>
  </si>
  <si>
    <t>3203 POTICANJE 4I: INVESTICIJE-INDUSTRIJA-IZVOZ-INOVACIJE</t>
  </si>
  <si>
    <t xml:space="preserve">Poticanje investicija s ciljem stvaranja poticajnog i konkurentnog poslovnog okruženja </t>
  </si>
  <si>
    <t>Učinkovita provedba zakonodavnog okvira za poticanje ulaganja</t>
  </si>
  <si>
    <t>166.000.000 HRK
(3.852.030.000 HRK)</t>
  </si>
  <si>
    <t>A560004 PROVEDBA MJERA ZA POTICANJE ULAGANJA</t>
  </si>
  <si>
    <t>Izdane Potvrde o statusu korisnika potpore za ulaganje</t>
  </si>
  <si>
    <t>Broj poduzetnika koji su dobili Potvrdu o statusu korisnika potpore za ulaganje (kumulativ)</t>
  </si>
  <si>
    <t>564
(31.12.2020.)</t>
  </si>
  <si>
    <t>Ukupna vrijednost odobrenih projekata ulaganja (kumulativ)</t>
  </si>
  <si>
    <t>24,8 mlrd HRK
(31.12.2020.)</t>
  </si>
  <si>
    <t>26,3 mlrd HRK</t>
  </si>
  <si>
    <t>27,8 mlrd HRK</t>
  </si>
  <si>
    <t>29,3 mlrd HRK</t>
  </si>
  <si>
    <t>30,8 mlrd HRK</t>
  </si>
  <si>
    <t xml:space="preserve">A648092 PRIVLAČENJE I PODRŠKA INVESTICIJAMA I
IZVOZU </t>
  </si>
  <si>
    <t>Promocija i podrška investicijama</t>
  </si>
  <si>
    <t xml:space="preserve">Poticanje privatnih ulaganja koje mogu pridonijeti prelasku na konkurentniju, održiviju i digitalniju industriju i gospodarstvo. </t>
  </si>
  <si>
    <t>DA (SDG 8 i 9)(CSR 3c)</t>
  </si>
  <si>
    <t>Povećan je broj privatnih ulaganja koja pridonose prelasku na konkurentniju, održiviju i digitalniju industriju i gospodarstvo.</t>
  </si>
  <si>
    <t>broj investicijskih projekata u provedbi</t>
  </si>
  <si>
    <t>10 (2020.)</t>
  </si>
  <si>
    <t>broj pripremljenih promotivnih alata</t>
  </si>
  <si>
    <t>5 (2020.)</t>
  </si>
  <si>
    <t>A822089 UNAPREĐENJE POSLOVNE KLIME</t>
  </si>
  <si>
    <t>Koordinacija provedbe mjera iz Akcijskih planova za administrativno i neporezno rasterećenje gospodarstva</t>
  </si>
  <si>
    <t>Administrativno i neporezno rasterećenje gospodarstva radi daljnjeg stvaranja poticajnog i konkurentnog poslovnog okruženja te ubrzavanja gospodarskog oporavka</t>
  </si>
  <si>
    <t xml:space="preserve">
Provedbom mjera iz Akcijskog plana (AP) za smanjenje neporaznih davanja očekuje se smanjenje opterećenja za gospodarstvo u iznosu od 531.995.772,62 kn, a od toga se 97.863.191,31 kn odnosi na smanjenje/ukidanje upravnih pristojbi za koliko će se smanjiti prihodi državnog proračuna (DP).
Za provedbu mjera iz AP za administrativno rasterećenje gospodarstva 2018 osigurano je 3.136.000 kn za 2018., 2019 i 2020 u proračunima nadležnih ministarstava, a provedbom mjera prihodi DP će se smanjiti u iznosu od 7,9 milijuna kn godišnje. Za provedbu mjera iz AP 2019 osigurana su sredstva u proračunima nadležnih ministarstava za 2019., 2020. i 2021.   u iznosu od 17.888.538 kn, a provedbom mjera prihodi DP će se smanjiti u 2019. za 306.498 kn i u 2020. za 894.000 kn. 
Za provedbu AP 2020 osigurano je za t+1  500.000 kn na proračunima nadležnih ministarstava.   
</t>
  </si>
  <si>
    <r>
      <rPr>
        <sz val="12"/>
        <color theme="1"/>
        <rFont val="Arial"/>
      </rPr>
      <t xml:space="preserve">CSR 3b;  SDG 8; </t>
    </r>
    <r>
      <rPr>
        <sz val="12"/>
        <color theme="1"/>
        <rFont val="Arial"/>
      </rPr>
      <t xml:space="preserve">SDG 9; </t>
    </r>
  </si>
  <si>
    <t>Mjere provedene sukladno usvojenim akcijskim planovima; rokovi provedbe su detaljno raspisani za svaku mjeru</t>
  </si>
  <si>
    <t>AP za za smanjenje neporeznih davanja - krajni rok provedbe je 6/2021</t>
  </si>
  <si>
    <t>sukladno AP-ovima</t>
  </si>
  <si>
    <t>broj provedenih mjera smanjenja neporeznog rasterećenja</t>
  </si>
  <si>
    <t>broj provedenih mjera administrativnog rasterećenja</t>
  </si>
  <si>
    <t xml:space="preserve">izmjena propisa kojima će se provesti smanjenje i ukidanje upravnih pristojbi </t>
  </si>
  <si>
    <t xml:space="preserve"> Strategija EU za dunavsku regiju                                                       Strategija  EU za jadransko jonsku regiju                                           Programi Europske teritorijalne suradnje                                                 Nacionalni program reformi</t>
  </si>
  <si>
    <t xml:space="preserve">III. stup suradnje Izgradnja prosperiteta u EU strategiji za dunavsku regiju                                           I. stup suradnje Plavi rast u EU strategiji za jadransko jonsku regiju              </t>
  </si>
  <si>
    <t>3216 - Jačanje konkurentnosti gospodarstva poticanjem investicija i učinkovitim korištenjem EU sredstava</t>
  </si>
  <si>
    <t>Učinkovita provedba EU makroregionalnih strategija i programa Europske teritorijalne suradnje u koje je uključena RH  u svrhu poticanja konkurentnosti gospodarstva (MSP-ova)</t>
  </si>
  <si>
    <t>Povećanje konkurentnosti gospodarstva te poticanje gospodarsko-ekonomskog povezivanja uključivanjem  hrvatskih dionika u programe i projekte Europske teritorijalne suradnje i makroregionalnog razvoja</t>
  </si>
  <si>
    <t>A817082 PROVEDBA EUROPSKE STRATEGIJE ZA DUNAVSKU REGIJU</t>
  </si>
  <si>
    <t xml:space="preserve">Provedeni planirani operativni sastanci Upravljačke i Tematske strukture makroregionalnih strategija u cilju povećanja konkurentnosti gospodarstva. Održane aktivnosti ( sastanci, događanja, izrada studija) u cilju povećanja konkurentnosti MSP-ova u makroregijama                                       Poboljšana informiranost MSP-ova o mogućnostima transnacionalne i makroregionalne suradnje                                                                          </t>
  </si>
  <si>
    <t>broj sastanaka</t>
  </si>
  <si>
    <t>broj aktivnosti</t>
  </si>
  <si>
    <t xml:space="preserve">broj MSP-ova </t>
  </si>
  <si>
    <t xml:space="preserve">TO1, TO3, TO (React)
</t>
  </si>
  <si>
    <t>3216 - Jačanje konkurentnosti gospodarstva poticanjem investicija I učinkovitim korištenjem EU sredstava</t>
  </si>
  <si>
    <t>Transformacija gospodarstva prema pametnom, digitalnom i zelenom</t>
  </si>
  <si>
    <r>
      <rPr>
        <sz val="12"/>
        <color theme="1"/>
        <rFont val="Arial"/>
      </rPr>
      <t>Podrška ulaganju poduzetnika u I&amp;R i povezivanje s OIŠZ kroz S3
Pristup financiranju te podupiranje MSP-ova za rast i uključivanje u inovacijske procese
Podrška ulaganjima MSP za zeleni i digitalni oporavak oporavak od pandemije COVID-19</t>
    </r>
    <r>
      <rPr>
        <sz val="12"/>
        <color rgb="FFFF0000"/>
        <rFont val="Arial"/>
      </rPr>
      <t xml:space="preserve">
</t>
    </r>
  </si>
  <si>
    <t>1.437.870.150 HRK</t>
  </si>
  <si>
    <t>K817068 - OP Konkurentnost I kohezija 2014.-2020.</t>
  </si>
  <si>
    <t>CSR 3</t>
  </si>
  <si>
    <r>
      <rPr>
        <sz val="12"/>
        <color theme="1"/>
        <rFont val="Arial"/>
      </rPr>
      <t xml:space="preserve">Završeno ugovaranje za poziv IRI2, početak provedbe projekata
</t>
    </r>
    <r>
      <rPr>
        <sz val="12"/>
        <color rgb="FFFF0000"/>
        <rFont val="Arial"/>
      </rPr>
      <t xml:space="preserve">
</t>
    </r>
    <r>
      <rPr>
        <sz val="12"/>
        <color theme="1"/>
        <rFont val="Arial"/>
      </rPr>
      <t xml:space="preserve">
Objavljen poziv za poduzetnike kroz OPKK 
financiran iz  REACT EU 
Izmijenjenjena Strategija pametne specijalizacije 2021-2029</t>
    </r>
  </si>
  <si>
    <r>
      <rPr>
        <sz val="12"/>
        <color theme="1"/>
        <rFont val="Arial"/>
      </rPr>
      <t xml:space="preserve">
travanja 2021
travanj</t>
    </r>
    <r>
      <rPr>
        <sz val="12"/>
        <color theme="1"/>
        <rFont val="Arial"/>
      </rPr>
      <t xml:space="preserve"> 2021</t>
    </r>
    <r>
      <rPr>
        <sz val="12"/>
        <color theme="1"/>
        <rFont val="Arial"/>
      </rPr>
      <t xml:space="preserve">
prosinac 2021</t>
    </r>
  </si>
  <si>
    <r>
      <rPr>
        <sz val="12"/>
        <color theme="1"/>
        <rFont val="Arial"/>
      </rPr>
      <t xml:space="preserve">
prosinac 2023
</t>
    </r>
    <r>
      <rPr>
        <sz val="12"/>
        <color rgb="FFFF0000"/>
        <rFont val="Arial"/>
      </rPr>
      <t xml:space="preserve">
</t>
    </r>
    <r>
      <rPr>
        <sz val="12"/>
        <color theme="1"/>
        <rFont val="Arial"/>
      </rPr>
      <t xml:space="preserve">
prosinac 2023
</t>
    </r>
  </si>
  <si>
    <t>broj ugovora</t>
  </si>
  <si>
    <t>90/2020</t>
  </si>
  <si>
    <t>0/2020</t>
  </si>
  <si>
    <t>strategija</t>
  </si>
  <si>
    <t>3228 JAČANJE KONKURENTNOSTI MALOG I SREDNJEG PODUZETNIŠTVA</t>
  </si>
  <si>
    <t>Razvoj zadružnog poduzetništva i očuvanje i razvoj tradicijskih i umjetničkih obrta</t>
  </si>
  <si>
    <t>Poticanje zadružnog poduzetništva radi povećanja konkurentnost proizvoda i usluga zadruga te tradicijskih i umjetničkih obrta koji se pretežito obavljaju ručnim radom oslanjajući se na obrasce tradicijske kulture.</t>
  </si>
  <si>
    <t>A648087 POTICANJE KONKURENTNOSTI PODUZETNIŠTVA I OBRTA</t>
  </si>
  <si>
    <t>CRS 3a /SDG 8</t>
  </si>
  <si>
    <t>Izrađen Program Razvoj zadružnog poduzetništva
Izrađen Program Očuvanje i razvoj tradicijskih i umjetničkih obrta</t>
  </si>
  <si>
    <t>Broj dodijeljenih potpora zadrugama</t>
  </si>
  <si>
    <t>Broj dodijeljenih potpora tradicijskim i umjetničkim obrtima</t>
  </si>
  <si>
    <t>4302 Stvaranje, obnavljanje i korištenje robnih zaliha</t>
  </si>
  <si>
    <t>Nabava robnih zaliha i ulaganja u skladišta</t>
  </si>
  <si>
    <t>popuna Bilance strateških robnih zaliha</t>
  </si>
  <si>
    <t>A561000 Administracija i upravljanje ravnateljstva za robne zalihe, A561001 Skladištenje i čuvanje robnih azliha, K561016 Nabava robnih zaliha Republike Hrvatske</t>
  </si>
  <si>
    <t>popuna Bilance</t>
  </si>
  <si>
    <t>Godišnji program strateških robnih zaliha</t>
  </si>
  <si>
    <t>A817035 Unapređenje trgovine i tržišta</t>
  </si>
  <si>
    <t xml:space="preserve">Jačati konkurentnosti hrvatskog maloprodajnog sektora
</t>
  </si>
  <si>
    <t>Osigurati primjenu stabilnog zakonodavnog okvira za trgovinu u okviru jednistvenog tržišta EU i smanjiti ograničenja u maloprodaji koja utječu na uspješnost tržišta</t>
  </si>
  <si>
    <t xml:space="preserve">O/R </t>
  </si>
  <si>
    <t xml:space="preserve">Unaprijediti aplikaciju (e proceduru) za zaprimanje zahtjeva trgovaca za izdavanje rješenja o ispunjavanju minimalno tehničkih I drugih uvjeta za obavkjanje djelatnosti trgovine   </t>
  </si>
  <si>
    <t>12/2022</t>
  </si>
  <si>
    <t>12 2022</t>
  </si>
  <si>
    <t>Provedena integracija u sustav e-Građani</t>
  </si>
  <si>
    <t xml:space="preserve">Ostvariti potencijale jedinstvenog digitalnog tržišta kroz prilagodbu zakonodavnog okvira i primjenu usluga povjerenja. </t>
  </si>
  <si>
    <t xml:space="preserve">Ažuriranje zakonodavnog okvira za elektroničku trgovinu, digitalne usluge i ekonomiju internetdskih platformi i daljnja primjena zrelih i široko rasprostranjenih digitalnih tehnologija (eRačun, ePotpis, ePečat i eID).. </t>
  </si>
  <si>
    <t>Osigurana stabilna primjena zakonodavnog okvira za usluge povjerenja kroz redoviti nadzor i održavanje liste povjerenja pružatelja (eIDAS)
'Usvojiti novi prijedlog zakonodavnog okvira EK za elektroničku trgovinu u suradnji s ostalim DČ EU
'Započeti provedbu zakonodavnog okvira za internetsko posredovanje</t>
  </si>
  <si>
    <t>12/2024</t>
  </si>
  <si>
    <t xml:space="preserve">12 / 2024
'01 / 2021
</t>
  </si>
  <si>
    <t xml:space="preserve">Broj provedenih nadzora pružatelja usluga povjerenja </t>
  </si>
  <si>
    <t>2 (2020)</t>
  </si>
  <si>
    <t>% MSP-ovi koji prodaju na internetu</t>
  </si>
  <si>
    <t>21% (2020)</t>
  </si>
  <si>
    <t>Liberalizacija tržišta usluga</t>
  </si>
  <si>
    <t>nema</t>
  </si>
  <si>
    <t>sukladno OECD PMR metodologiji, nastaviti snižavati ukupnu reguliranost tržišta usluga i profesija, kako bi se olakšali pristup tržištu i konkurencija, to uključuje i digitalizaciju procedura za uslužne djelatnosti.</t>
  </si>
  <si>
    <t xml:space="preserve">CSR 3.b
</t>
  </si>
  <si>
    <t>Nastavno na 245 provedenih mjera, ova reforma nastavlja se provedbom dvaju akcijskih planova za liberalizaciju tržištu usluga.</t>
  </si>
  <si>
    <t>Minimalni kumulativni broj provedenih mjera</t>
  </si>
  <si>
    <t>245 
(2020.)</t>
  </si>
  <si>
    <t>Poticanje razvoja industrije</t>
  </si>
  <si>
    <t>Ulaganje u reindustrijalizaciju gospodrstva kako bi se povećala indusrijska proizvodnja  i izvoz dajući pri tome prednost onim granama u kojima Hrvatska može razviti konkuretske prednosti. Osigurat će se uvjeti za prelaz na Industriju 4.0.</t>
  </si>
  <si>
    <t>A560050</t>
  </si>
  <si>
    <t xml:space="preserve">Nacionalni plan industrijskog razvoja </t>
  </si>
  <si>
    <t>12.2021.</t>
  </si>
  <si>
    <t xml:space="preserve">Izradu strateškog akta </t>
  </si>
  <si>
    <t>Stjecanje znanja i vještina za poduzetništvo</t>
  </si>
  <si>
    <t>Stjecanje znanja i vještina u skladu s potrebama tržišta rada te razvoj socijalnih i poduzetničkih kompetencija.</t>
  </si>
  <si>
    <t>A817079 OPERATIVNI PROGRAM UČINKOVITI LJUDSKI POTENCIJALI 2014.-2020.</t>
  </si>
  <si>
    <t>CRS 2c /SDG 4</t>
  </si>
  <si>
    <t>Odobren Sažetak operacije Poticanje obrazovanja za vezane obrte temeljene na sustavu naukovanja
Odobren Sažetak operacije Učenje za poduzetništvo od malih nogu
Izrađen Program Cjeloživotno obrazovanje za obrtništvo</t>
  </si>
  <si>
    <t>Broj dodijeljenih potpora gospodarskim subjektima za primanje učenika na naukovanje</t>
  </si>
  <si>
    <t>Broj dodijeljenih stipendija učinicima koji se obrazuju u deficitarnim obrtničkim zanimanjima</t>
  </si>
  <si>
    <t>CILJ 3.1. SAMODOSTATNOST U HRANI I NISKOUGLJIČNA ENERGETSKA TRANZICIJA </t>
  </si>
  <si>
    <t xml:space="preserve">3404 ZAŠTITA OKOLIŠA </t>
  </si>
  <si>
    <t xml:space="preserve">Smanjenje onečišćenja zraka i emisija stakleničkih plinova </t>
  </si>
  <si>
    <t>Smanjit će se onečišćenje zraka poticanjem usvajanja „čišćih” procesa proizvodnje, smanjivanjem upotrebe fosilnih goriva za grijanje, smanjenjem emisija ugljika u transportu te emisija amonijaka i drugih štetnih tvari u poljoprivredi.</t>
  </si>
  <si>
    <t>A 576235 - Izrada i provedbe dokumenata za poboljšanje upravljanja okolišem</t>
  </si>
  <si>
    <t xml:space="preserve">Aktivno sudjelovanje u izradi zakonodavstva i kreiranju politika na razini Europske unije iz područja zaštite
zraka, tla i od svjetlosnog onečišćenja </t>
  </si>
  <si>
    <t>prosinac tekuće godine</t>
  </si>
  <si>
    <t>sudjelovanje na sastancima radnih skupina WPE, EWP i WPIEI,
Vijeća EU ENVI i ENER</t>
  </si>
  <si>
    <t>izrada stajališta i praćenje
zakonodavnih i nezakonodavnih dosjea u postupku rasprave na razini EU</t>
  </si>
  <si>
    <t xml:space="preserve">
Strategija prilagodbe klimatskim promjenama Republike Hrvatske za razdoblje do 2040. s pogledom na 2070. godinu (NN 46/2020)</t>
  </si>
  <si>
    <t xml:space="preserve"> 
Republika Hrvatska otporna na klimatske promjene</t>
  </si>
  <si>
    <t>3404 ZAŠTITA OKOLIŠA</t>
  </si>
  <si>
    <t>Koordinacija provedbe mjera prilagodbe te povećanje razine znanja i kapaciteta za praćenje utjecaja klimatskih promjena, procjene rizika i prilagodbe klimatskim promjenama</t>
  </si>
  <si>
    <t xml:space="preserve">Razviti kompetencije, kapacitete i bolje se fokusirati i organizirati društvo u rješavanju rastuće prijetnje od klimatskih promjenana na Hrvatske prirodne i društvene sustave. Radit će se na koordinaciji provedbe nacionlane Strategije prilagodbe klimatskim promjenama i Akcijskog plana. Uspostavit će se nacionalni Centar za klimu i ekosustave budućnosti, koji će raditi na unapređenju sustava praćenja utjecaja klimatskih promjena, na sustav procjene rizika od klimatskih promjena te na razvoju sustava za koordinirano poduzimanje odgovarajućih mjera prilagodbe klimatskim promjenama u Hrvatskoj. Usmjeravat će se financijska sredstva u provedbu mjera prilagodbe radi povećanja otpornosti na klimatske promjene. Nastavit će se s edukacijom i s ulaganjem u istraživanje i razvoj radi razvoja primjeljivih rješenja za prilagodbu klimatskim promjenama. Razvijat će se specifični pokazatelji učinaka provedbe Strategije prilagodbe klimatskim promjenama.  </t>
  </si>
  <si>
    <t xml:space="preserve">
4.000.000,00 </t>
  </si>
  <si>
    <t>A784013
izvor 43</t>
  </si>
  <si>
    <t>CSR 3c
SDG 13</t>
  </si>
  <si>
    <t xml:space="preserve">- provedba Strategije prilagodbe klimatskim promjenama
- osnivanje Centra za klimu i ekosustave budućnosti
</t>
  </si>
  <si>
    <t>prosinac 2024.
prosinac 2024.</t>
  </si>
  <si>
    <t>prosinca 2024.</t>
  </si>
  <si>
    <t xml:space="preserve">uspostava sustava za praćenje provedbe Strategije prilagodbe klimatskim promjenama 
administrativna uspostava Centra za klimu i ekosustave budućnosti </t>
  </si>
  <si>
    <t xml:space="preserve">
Integrirani nacionalni energetski i klimatski plan za Republiku Hrvatsku za razdoblje od 2021. do 2030. godine
</t>
  </si>
  <si>
    <t xml:space="preserve">
PRILOG 2. MJERE ZA POSTIZANJE CILJEVA STRATEGIJE EUROPA 2020.
2.1 Dimenzija: dekarbonizacija
3.2.2. Ciljevi Republike Hrvatske do 2030. godine </t>
  </si>
  <si>
    <t>3402 ZAŠTITA OKOLIŠA</t>
  </si>
  <si>
    <t xml:space="preserve">Tranzicija na niskougljičmni razvoj RH uključujući 
ograničenje emisija stakleničkih
plinova do visine nacionalne godišnje
kvote za sektore izvan sustava
trgovanja emisijama
</t>
  </si>
  <si>
    <t>Koordinirati tranziciju na niskougljični razvoj s ciljem postizanja klimatske nautralnosti do 2050. godine putem ispunjenja obveza ograničenja emisija stakleničkih plinova do visine nacionalne godišnje kvote za sektore izvan EU sustava trgovanja emisijama. Cilj je ostvariti smanjenje emisije za 7% u sektorima izvan ETS-a, u odnosu na emisiju u 2005. godini. Ovo je minimalno što se mora ostvariti, a to je ujedno obvezujući cilj prema Europskoj uniji i Pariškom sporazumu. Provodit će se mjere iz nadležnoisti koje uključuju razvoj zakonodavnog i nacionalnog strateškog okvira, vođenje Povjerenstva za međusektorsku koordinaciju za politiku i mjere za ublaživanje i prilagodbu klimatskim promjenama, osvješćivanje javnosti o klimatskoj politici, razvoj sustava za praćenje napretka provedbe politike niskougljičnog razvoja u državi, promicanje zelene javne nabave i EMAS-a kao i izračuna ugljičnog otiska.</t>
  </si>
  <si>
    <t>CSR 3c.
SDG 13</t>
  </si>
  <si>
    <t>Usvajanje Prijedloga strategije niskougljičnog razvoja 
Republike Hrvatske
do 2030. s pogledom na 2050. godinu
Usvajanje petogodišnjeg Akcijskog plana za provedbu Strategije niskougljičnog razvoja
Dostava Inventara emsija u Europsku komisiju i Tajništvo UNFCCC i Pariškog sporazuma</t>
  </si>
  <si>
    <t>veljača 2021.
prosinac 2021.
siječanj/travanj 2021., 
siječanj/travanj 2022., 
siječanj/travanj 2023., 
siječanj/travanj 2024.</t>
  </si>
  <si>
    <t xml:space="preserve">
prosinac 2021., 
prosinac 2022., 
prosinac 2023.,
prosinac 2024. </t>
  </si>
  <si>
    <t xml:space="preserve">
1. % smanjenja emisija stakleničkih plinova
2. Broj dostavljenih izvješća</t>
  </si>
  <si>
    <t xml:space="preserve">
18 056 312 (t CO2-eq)
Razine emisija u 2005. godini
0</t>
  </si>
  <si>
    <t xml:space="preserve">
Ograničiti emisije do vrijednosti: 17 661 355 (t CO2-eq)
2</t>
  </si>
  <si>
    <t xml:space="preserve">
Ograničiti emisije do vrijednosti:16 544 497 (t CO2-eq)
4</t>
  </si>
  <si>
    <t xml:space="preserve">
Ograničiti emisije do vrijednosti:16 576 348 (t CO2-eq)
6</t>
  </si>
  <si>
    <t xml:space="preserve">
Ograničiti emisije do vrijednosti:16 608 198 (t CO2-eq)
8</t>
  </si>
  <si>
    <t xml:space="preserve">
Integrirani nacionalni energetski i klimatski plan za Republiku Hrvatsku za razdoblje 2021. do 2030. godine</t>
  </si>
  <si>
    <t>Tematski cilj 4: Podrška prelasku na ekonomiju s niskom razinom emisije CO2 u svim sektorima (prioritetna os 4: Promicanje energetske učinkovitosti i obnovljivih izvora energije)</t>
  </si>
  <si>
    <t>3405 - Gospodarenje otpadom</t>
  </si>
  <si>
    <t>Korištenje EU fondova za promicanje energetske učinkovitosti i korištenja obnovljivih izvora energije</t>
  </si>
  <si>
    <t>Potpora provedbi mjera energetske učinkovitosti i/ili mjera za korištenje obnovljivih izvora energije koje će dovesti do smanjenja potrošnje isporučene energije</t>
  </si>
  <si>
    <t>K784022 - Operativni pogram konkurentnost i kohezija 2014.-2020.</t>
  </si>
  <si>
    <t>CSR 3c
SGD 8</t>
  </si>
  <si>
    <t>Završetak postupka ugovaranja</t>
  </si>
  <si>
    <t>lipanj 2022</t>
  </si>
  <si>
    <t>2Q 2023</t>
  </si>
  <si>
    <t>% završenih projekata</t>
  </si>
  <si>
    <t xml:space="preserve">
Strategija prilagodbe klimatskim promjenama u Republici Hrvatskoj za razdoblje do 2040. godine s pogledom na 2070. godinu</t>
  </si>
  <si>
    <t xml:space="preserve">Tematski cilj 5: 
Promicanje prilagodbe na klimatske promjene, sprečavanje rizika i upravljanje njima (prioritetna os 5: Klimatske promjene i upravljanje rizicima)
</t>
  </si>
  <si>
    <t>Planiranje, upravljanje i provedba EU projekata prilagodbe klimatskim promjenama</t>
  </si>
  <si>
    <t xml:space="preserve">Potpora provedbi istraživanja i mjerama prilagodbe klimatskim promjenama u ranjivim i/ili transverzalnim sektorima. </t>
  </si>
  <si>
    <t>CSR 3c</t>
  </si>
  <si>
    <t xml:space="preserve">
Strategija EU-a za bioraznolikost do 2030.</t>
  </si>
  <si>
    <t>Tematski cilj 6 - očuvanje i zaštita okoliša i promocija resursne učinkovitosti (prioritetna os 6: Zaštita okoliša i održivost resursa)</t>
  </si>
  <si>
    <t>Korištenje EU fondova za zaštitu i obnovu biološke raznolikosti i tla te promicanje eko usluga, uključujući NATURA 2000 i »zelenu« infrastrukturu</t>
  </si>
  <si>
    <t>Poboljšati znanje o stanju bioraznolikosti kao temelja za učinkovito praćenje i upravljanje bioraznolikošću, uspostava okvira za održivo upravljanje bioraznolikošću (primarno Natura 2000), te razminiranje, obnova i zaštita šuma i šumskog zemljišta u zaštićenim i Natura 2000 područjima</t>
  </si>
  <si>
    <t>CSR 3c
SGD 15</t>
  </si>
  <si>
    <t>0% (2019)</t>
  </si>
  <si>
    <t xml:space="preserve">Strategija gospodarenja otpadom RH
Plan gospodarenja otpadom u RH 2017.- 2022.
</t>
  </si>
  <si>
    <t>Tematski cilj 6 - očuvanje i zaštita okoliša i promocija resursne učinkovitosti (specifični cilj 6i1 - smanjena količina otpada koja se odlaže na odlagališta)</t>
  </si>
  <si>
    <t xml:space="preserve">Planiranje, upravljanje i provedba EU fondova za održivo gospodarenje otpadom </t>
  </si>
  <si>
    <t>Ulaganje u infrastrukturu za gospodarenje otpadom kako bi se smanjila količina otpada koja se odlaže na odlagališta. Na taj način ispunit će se zahtjevi pravne stečevine EU u području okoliša.</t>
  </si>
  <si>
    <t xml:space="preserve">K784022 - Operativni pogram konkurentnost i kohezija 2014.-2020.
</t>
  </si>
  <si>
    <t xml:space="preserve"> I</t>
  </si>
  <si>
    <t>SGD 11
SGD 12
CSR 3c</t>
  </si>
  <si>
    <t xml:space="preserve">Završetak postupka ugovaranja
</t>
  </si>
  <si>
    <t xml:space="preserve">4Q/2021
</t>
  </si>
  <si>
    <t xml:space="preserve">4Q/2023
</t>
  </si>
  <si>
    <t>Ugovor o pristupanju Republike Hrvatske Europskoj uniji NN – MU, 2/11
Bilateralni, multilateralni i svi globalni okolišni sporazumi</t>
  </si>
  <si>
    <t>3402 - Zaštita okoliša</t>
  </si>
  <si>
    <t>Aktivno sudjelovanje u kreiranju međunarodnih i europskih politika</t>
  </si>
  <si>
    <t xml:space="preserve">Doprinos RH, kao članice EU, UN u radu institucija te kreiranju politika i zakonodavstva/regulative.
</t>
  </si>
  <si>
    <t>A576173 Suradnja na lokalnoj, regionalnoj i međunarodnoj razini</t>
  </si>
  <si>
    <t>SDG 3, 6,7, 8, 10, 12, 13, 14, 15, 17</t>
  </si>
  <si>
    <t>izvršena uplata godišnjih članarina prema međunarodnim sporazimima
priprema i sudjelovanje na EU ministarskim i operativnim sastancima prema godišnjem planu
sudjelovanje stručnjaka iz MINGOR na 100 sastanaka stručnih skupina, radnih tijela i konferencija stranaka</t>
  </si>
  <si>
    <t>prosinac 2021, 2022, 2023
ožujak, travanj, lipanj, srpanj, listopad, prosinac svake godine
prosinac 2021, 2022, 2023</t>
  </si>
  <si>
    <t xml:space="preserve">broj uplaćenih članarina
broj EU sastanaka
broj međunarodnih sastaka
</t>
  </si>
  <si>
    <t xml:space="preserve">19
150
105
</t>
  </si>
  <si>
    <t xml:space="preserve">Ugovor o pristupanju Republike Hrvatske Europskoj uniji NN – MU, 2/11
7. Program djelovanja za okoliš (EAP)
</t>
  </si>
  <si>
    <t>ciljevi 1. - 9. 7EAP-a, a naročito: 
1. zaštititi, očuvati i povećati prirodni kapital Unije
2. pretvoriti Uniju u resursno učinkovito, zeleno i konkurentno gospodarstvo s niskom razinom emisije CO2 
3. zaštititi građane Unije od pritisaka u vezi s okolišem i opasnosti za njihovo zdravlje i blagostanje 
4. povećati koristi zakonodavstva Unije u području okoliša boljom provedbom istih
5. povećati znanje o okolišu i proširiti bazu dokaza za bolju utemeljenost politika 
6. osigurati ulaganja u politiku okoliša i klimatsku politiku te rješavati popratne troškove povezane s okolišem u svim društvenim aktivnostima 
7. povećati uključenost pitanja u vezi s okolišem u druga politička područja i osigurati koherentnost prilikom stvaranja novih politika 
ciljevi 1., 4. i 5. iz Plana zaštite okolša RH za razdoblje do 2020.</t>
  </si>
  <si>
    <t xml:space="preserve">3402 - Zaštita okoliša </t>
  </si>
  <si>
    <t>Uspješno korištenje sredstava iz LIFE programa za projekte kojima se poboljšava stanje okoliša i poboljšava provedba klimatskih aktivnosti u RH</t>
  </si>
  <si>
    <t>MINGOR je Nacionalna kontakt točka za program LIFE u Republici Hrvatskoj te je zaduženo za pružanje informacija o programu LIFE i savjetovanje potencijalnih prijavitelja s ciljem uspješne prijave i apsorpcije EU bespovratnih sredstava iz Program LIFE te provedbu konkretnih mjera za poboljšanje stanja u zaštiti okoliša, očuvanju prirode i bioraznolikosti te klimatskim aktivnostima.. Za postizanje boljih rezultata - povećanje interese i informiranosti o programu te podizanje kvalitete prijava na LIFE program, RH koristi bespovratna sredstva iz programa LIFE kroz projekt Jačanja Kapaciteta za Nacionalnu kontakt točku - MINGOR.</t>
  </si>
  <si>
    <t>izvor 51, T905035 - LIFE18 CAP/HR/000001 - Jačanje kapaciteta za hrvatsku nacionalnu kontakt točku za program LIFE</t>
  </si>
  <si>
    <t>SDG 13
SDG 14</t>
  </si>
  <si>
    <t>održana godišnja informativna događanja
Uspješno educirani potencijalni prijavitelji;
 Izvršene godišnje planirane projektne aktivnosti (LIFE18 HR/CAP/000001)</t>
  </si>
  <si>
    <t xml:space="preserve">lipanj i rujan 2021. i 2022. te travanj 2023..
Lipanj 2021., lipanj 2022, lipanj 2023.
lipanj 2023.
</t>
  </si>
  <si>
    <t>2Q/2023</t>
  </si>
  <si>
    <t xml:space="preserve">Broj uspješno prijavljenih HR projekata na Program LIFE,;
 Broj projektnih ideja koje su kontaktirali LIFE nacionalnu kontakt točku; 
Broj uspješno educiranih potencijalnih prijavitelja;
 % izvršenosti godišnje planirane projektne aktivnosti (LIFE18 HR/CAP/000001)
</t>
  </si>
  <si>
    <t>30
30
300
100</t>
  </si>
  <si>
    <t>10
35
300
100</t>
  </si>
  <si>
    <t>27
35
450
100</t>
  </si>
  <si>
    <t xml:space="preserve">STRATEGIJA ENERGETSKOG RAZVOJA RH DO 2030. S POGLEDOM NA 2050.                                  INTEGRIRANI NACIONALNI ENERGETSKI I KLIMATSKI PLAN ZA RH OD 2021. DO 2030. (HR NECP)
</t>
  </si>
  <si>
    <t>ENERGETSKA SAMODOSTATNOST I TRANZICIJA NA ČISTU ENERGIJU</t>
  </si>
  <si>
    <t>3225 - Razvoj i poticanje gospodarstva kroz jačanje energetskog sustava i gospodarenja ugljikovodicima</t>
  </si>
  <si>
    <t>Promicanje uporabe energije iz obnovljivih izvora energije i energetskih ušteda</t>
  </si>
  <si>
    <t>Doprinos RH ostvarenju ciljeva EU u okviru 5 dimenzija energetske unije:  dekarbonizacija; energetska učinkovitost; energetska sigurnost; unutarnje energetsko tržište; istraživanje, inovacije i konkurentnost</t>
  </si>
  <si>
    <t>14.200.000.000,00/ god                               (HR NECP )</t>
  </si>
  <si>
    <t xml:space="preserve">A784028                                 A784029                               A784030                               A784031                                   K905027                                    </t>
  </si>
  <si>
    <t>R, I*</t>
  </si>
  <si>
    <t>CSR 23  SDG 7</t>
  </si>
  <si>
    <t>Početak provedbe HR NECP 2021-2030</t>
  </si>
  <si>
    <t>1.1.2021.</t>
  </si>
  <si>
    <t xml:space="preserve">Povećanje udijela OIE u električnoj energiji  </t>
  </si>
  <si>
    <t>39%                                               (2020.)</t>
  </si>
  <si>
    <t>Osnivanje Povjerenstva za praćenje provedbe HR NECP-a</t>
  </si>
  <si>
    <t xml:space="preserve">2. kvartal 2021. </t>
  </si>
  <si>
    <t>A784026                               A919003                                                                                                                                    A919002                                                        K919001                                                  K919005</t>
  </si>
  <si>
    <t>1. kvartal</t>
  </si>
  <si>
    <t xml:space="preserve">Broj izvršenja dozvola za istraživanje i eksploataciju geotermalnih voda i skladištenje prirodnog plina </t>
  </si>
  <si>
    <t xml:space="preserve">K905033 </t>
  </si>
  <si>
    <t xml:space="preserve">Početak rada terminala LNG Krk </t>
  </si>
  <si>
    <t xml:space="preserve"> 1.1.2021.</t>
  </si>
  <si>
    <t>Broj projekata za razvoj tehnologija i uspostavu infrastrukture za alternativna goriva (LNG, BIOr Sk, Strategija H2,…</t>
  </si>
  <si>
    <t>1                                               (2020.)</t>
  </si>
  <si>
    <t>A784027</t>
  </si>
  <si>
    <t xml:space="preserve">Izrada i donošenje Hrvatske strategije za vodik </t>
  </si>
  <si>
    <t xml:space="preserve">12/2020. - Odluka VRH, odluka o osnivanju Povjerenstva za izradu nacrta 1/2021. - 1. nacrt, 6/2021 </t>
  </si>
  <si>
    <t>Višegodišnji program gradnje komunalnih vodnih građevina</t>
  </si>
  <si>
    <t>Pristup vodi za ljudsku potrošnju i postizanje dobrog stanja voda</t>
  </si>
  <si>
    <t>3408 Razvoj sustava javne odvodnje i zaštite voda i mora</t>
  </si>
  <si>
    <t>Program razvoja javne vodoopskrbe i odvodnje i pročišćavanja otpadnih voda</t>
  </si>
  <si>
    <t>Povećanje priključenosti stanovnika na poboljšane sustave javne vodoopskrbe te odvodnje i pročišćavanja otpadnih voda radi boljeg životnog standarda stanovnika</t>
  </si>
  <si>
    <t>K784038 Operativni program Konkurentnost i kohezija 20014.-2020, prioriteti 5 i 6
K779049 Projekt vodnokomunalne infrastrukture-Švicarsko-hrvatski program suradnje
K784039 Operativni program Okoliš, Prioritet II i III</t>
  </si>
  <si>
    <t xml:space="preserve">CSR 3c 
SDG 6
</t>
  </si>
  <si>
    <t>Sklopljeni sekundarni ugovori o radovima</t>
  </si>
  <si>
    <t>Povećanje broja stanovnika koji imaju pristup poboljšanoj opskrbi vodom (broj osoba)</t>
  </si>
  <si>
    <t>2.500 (2020)</t>
  </si>
  <si>
    <t>Povećanje broja stanovnika koji koriste poboljšani sustav pročišćavanja otpadnih voda (ES)</t>
  </si>
  <si>
    <t>37.000 (2020)</t>
  </si>
  <si>
    <t>Višegodišnji program gradnje regulacijskih i zaštitnih vodnih građevina i građevina za melioracije;
 Višegodišnji program gradnje regulacijskih i zaštitnih vodnih građevina i građevina za melioracije</t>
  </si>
  <si>
    <t>Razvoj projekata zaštite od štetnog djelovanja voda;
Razvoj projekata navodnjavanja</t>
  </si>
  <si>
    <t xml:space="preserve">3408 Razvoj sustava javne odvodnje i zaštite voda i mora
3008 Sustav navodnjavanja i zaštite od štetnog djelovanja voda 
</t>
  </si>
  <si>
    <t xml:space="preserve">Nastavak izgradnje projekta zaštite od poplava;
Nastavak izrade studijske i projektne dokumentacije za sustave javnog navodnjavanja </t>
  </si>
  <si>
    <t xml:space="preserve">Smanjenja rizika od katastrofa u sektoru upravljanja vodama;
Priprema projekata navodnjavanja za ishođenje potrebnih dozvola za gradnju i prijavu projekata za financiranje izgradnje istih putem Programa ruralnog razvoja RH
</t>
  </si>
  <si>
    <t>K784038 Operativni program Konkurentnost i kohezija 2014.-2020. Prioritet 5</t>
  </si>
  <si>
    <t>SDG2
SDG6
SDG13</t>
  </si>
  <si>
    <t>Sklopljeni sekundarni ugovori o radovima;
Sklopljeni ugovori o izradi studijske i projektne dokumentacije za sustave navodnnjavanja</t>
  </si>
  <si>
    <t>Sprečavanje rizika i upravljanje rizikom: Broj stanovnika koji imaju korist od mjera zaštite od poplava (broj osoba)</t>
  </si>
  <si>
    <t>17.300 (2020)</t>
  </si>
  <si>
    <t>T779042 Sustav za navodnjavanje</t>
  </si>
  <si>
    <t>Broj ishođenih građevinskih dozvola za vodne građevine za navodnjavanje</t>
  </si>
  <si>
    <t>31 (2019)</t>
  </si>
  <si>
    <t>Strategija i akcijski plan zaštite prirode Republike Hrvatske za razdoblje 2017.—2025. (NN 72/17)</t>
  </si>
  <si>
    <t xml:space="preserve">Povećati učinkovitost osnovnih mehanizama zaštite prirode </t>
  </si>
  <si>
    <t>3401-ZAŠTITA PRIRODE</t>
  </si>
  <si>
    <t xml:space="preserve">Unaprijeđene strategije, propisi i planovi te postupci, mjere i aktivnosti sektora zaštite prirode </t>
  </si>
  <si>
    <t xml:space="preserve">Unaprjeđivanje postojećih ili donošenje novih strategija, propisa i planova, uzimajući u obzir i novo EU zakonodavstvo, te unaprjeđivanje upravnih postupaka, mehanizama, mjera i aktivnosti s ciljem očuvanja prirode te održivog korištenja prirodnih dobara u svrhu ispunjavanja obveza iz nove EU Startegije bioraznolikosti do 2030.  </t>
  </si>
  <si>
    <t xml:space="preserve">A779006 ZAŠTITA PRIRODE   </t>
  </si>
  <si>
    <t>SDG 14, SDG 15</t>
  </si>
  <si>
    <t>1. Proglašavanje parka prirode Dinara
2. Donošenje propisa za inovativne modele financiranja zaštićenih područja
3. Donošenje novog Zakona o zaštiti prirode
4. Donošenje nove Strategije zaštite prirode usklađene s novim globalnim strateškim okvirom za bioraznolikost nakon 2020. g.
5. Poboljšano stanje očuvanosti vrsta i staništa</t>
  </si>
  <si>
    <t>1. lipanj 2021.
2.  studeni 2021.
3. rujan 2023.
4. studeni  2023. 
5. prosinac 2024.</t>
  </si>
  <si>
    <t>% donesenih strategija, propisa i planova upravljanja strogo zaštićenim vrstama</t>
  </si>
  <si>
    <t>0% (2020.)</t>
  </si>
  <si>
    <t>A784047 PROGRAM TRANSNACIONALNE SURADNJE DUNAV-PODRŠKA KOORDINATORIMA PRIORITETNIH PODRUČJA DUNAVSKE STRATEGIJE</t>
  </si>
  <si>
    <t>broj izvješća o stanju očuvanosti vrsta i staništa podneseno EK</t>
  </si>
  <si>
    <t>T905024 CROSPELEO baza podataka i katastar speleoloških objekata</t>
  </si>
  <si>
    <t>donesene smjernice za ublažavanje utjecaja buke u moru</t>
  </si>
  <si>
    <t>A905003 PROGRAM ZAŠTITE PRIRODE</t>
  </si>
  <si>
    <t>T905026 SOUNDSCAPE - Utjecaj podvodne buke na morsku faunu i ekosustav sjevernog Jadrana</t>
  </si>
  <si>
    <t>Unaprijeđeno upravljanje i očuvana ekološka mreža Natura 2000</t>
  </si>
  <si>
    <t>Razvijanje okvira za upravljanje područjima EM, jačanje institucionalnih kapaciteta javnih ustanova za upravljanje i povećana svijest javnosti o potrebi očuvanja EM</t>
  </si>
  <si>
    <t>K779041 OPERATIVNI PROGRAM KONKURENTNOST I KOHEZIJA, Prioritet 6-Poboljšano znanje o stanju bioraznolikosti i uspostava okvira za održivo upravljanje bioraznolikošću</t>
  </si>
  <si>
    <t xml:space="preserve">
1. Izrađen Modul za upravljanje područjima ekološke mreže kao dio ISZP
 2. Izrađeni nacrti planova upravljanja za 40% površine ekološke mreže
3. Izrađen Priručnik za praćenje učinkovitosti mjera očuvanja slatkovodnih ekosustava
4. Izrađeni nacrti programa zaštite, njege i obnove šuma za nacionalne parkove 
</t>
  </si>
  <si>
    <r>
      <rPr>
        <strike/>
        <sz val="12"/>
        <color theme="1"/>
        <rFont val="Arial"/>
      </rPr>
      <t xml:space="preserve">
</t>
    </r>
    <r>
      <rPr>
        <sz val="12"/>
        <color theme="1"/>
        <rFont val="Arial"/>
      </rPr>
      <t xml:space="preserve">
1. lipanj 2022.
2.  kolovoz 2022.
3. prosinac 2022.
4. prosinac  2022.
</t>
    </r>
  </si>
  <si>
    <t>% površine područja ekološke mreže Natura 2000 s izrađenim nacrtima planova upravljanja</t>
  </si>
  <si>
    <t>4% (2020.)</t>
  </si>
  <si>
    <t>3401- ZAŠTITA PRIRODE</t>
  </si>
  <si>
    <t xml:space="preserve">Ojačan sustav upravljanja zaštićenim područjima </t>
  </si>
  <si>
    <t>Ulaganja u posjetiteljsku infrastrukturu nacionalnih parkova i parkova prirode</t>
  </si>
  <si>
    <t>K779040 OPERATIVNI PROGRAM KONKURENTNOST I KOHEZIJA</t>
  </si>
  <si>
    <t>Unaprijeđenje modela posjećivanja u nacionalnim parkovima i parkovima prirode</t>
  </si>
  <si>
    <t>Broj realiziranih projekata</t>
  </si>
  <si>
    <t>Smanjiti direktne pritiske na prirodu i poticati održivo korištenje prirodnih dobara</t>
  </si>
  <si>
    <t xml:space="preserve">Razvijen sustav praćenja, upravljanja i kontrole invazivnih stranih vrsta (IAS)
</t>
  </si>
  <si>
    <t>Unaprjeđenje sustava praćenja, upravljanja i kontrole IAS kroz povećanje znanja o štetnim učincima IAS na bioraznolikost RH te izradu akata planiranja za upravljanje IAS radi kontrole i ublažavanja njihovog štetnog utjecaja na autohtone vrste i staništa.</t>
  </si>
  <si>
    <t>SDG 15</t>
  </si>
  <si>
    <t xml:space="preserve">1. Izrađeni programi praćenja invazivnih stranih vrsta
2. Provedena edukacija TDU o službenim kontrolama
3. Doneseni akcijski planovi putova nenamjernog unosa IAS i planovi upravljanja širokorasprostranjenim IAS
4. Funkcionalna web stranica i smartphone aplikacija za dojavu invazivnih stranih vrsta
5. Uspostavljena kontrola pajasena na pilot područjima
</t>
  </si>
  <si>
    <t>1. veljača 2021.
2. listopad 2021.
3.  prosinac 2021. 
4. siječanj 2023.
5. studeni 2024.</t>
  </si>
  <si>
    <t>broj izrađenih planova upravljanja IAS i akcijskih planova</t>
  </si>
  <si>
    <t>5 (2020)</t>
  </si>
  <si>
    <t>T905036 uspostava kontrole invazivne strane vrste Ailanthus altissima (pajasen) u Hrvatskoj - Life contra Ailanthus</t>
  </si>
  <si>
    <t>broj radionica edukacije korištenja aplikacije za dojavu IAS</t>
  </si>
  <si>
    <t xml:space="preserve">% uklonjenih ženskih stabala pajasena unutar pilot područja provedbe projekta </t>
  </si>
  <si>
    <t xml:space="preserve">0 (2020) </t>
  </si>
  <si>
    <t>Povećati učinkovitost osnovnih mehanizama zaštite prirode</t>
  </si>
  <si>
    <t>Osigurani preduvjeti za uspostavu reprezentativne i funkcionalne mreže područja značajnih za očuvanje prirode i njihovo učinkovito upravljanje</t>
  </si>
  <si>
    <t>Uspostava funkcionalne i reprezentativne mreže područja neophodno je za učinkovitije očuvanje prirode na nacionalnom nivou te usklađivanje s ciljevima EU Strategije za bioraznolikost 2030</t>
  </si>
  <si>
    <t>A905003 Program zaštite prirode</t>
  </si>
  <si>
    <t>SDG 14 SDG 15</t>
  </si>
  <si>
    <t>1. Analizirana postojeća mreža područja za očuvanje prirode
2. Praćenje učinkovitosti upravljanja područjima za očuvanje prirode
3. informiranje i podizanje svijesti javnosti u zaštiti prirode</t>
  </si>
  <si>
    <t>1. siječanj 2022.
2. prosinac 2022.
3. prosinac 2024.</t>
  </si>
  <si>
    <t>Provedena analiza reprezentativnosti područja s utvrđenim ciljevima zaštite te prijedlogom liste kriterija za proglašenje novih područja za očuvanje prirode</t>
  </si>
  <si>
    <t>A905020 Infocentar zaštite okoliša i prirode-mobilna komponenta</t>
  </si>
  <si>
    <t>uspostavljen sustav praćenja učinkovitosti upravljanja područjima za očuvanje prirode</t>
  </si>
  <si>
    <t>Povećati znanje i dostupnost podataka o prirodi</t>
  </si>
  <si>
    <t>Razvijen sustav praćenja stanja očuvanosti vrsta i stanišnih tipova</t>
  </si>
  <si>
    <t xml:space="preserve">Aktivnosti praćenja stanja vrste i/ili  stanišnog tipa koji se želi očuvati nužne su radi procjene učinkovitosti mjera očuvanja te njihove prilagodbe. </t>
  </si>
  <si>
    <t>SDG 15 SDG 14</t>
  </si>
  <si>
    <t>unaprjeđenje sustava praćenja vrsta i staništa od interesa za EU</t>
  </si>
  <si>
    <t>svibanj 2023.</t>
  </si>
  <si>
    <t xml:space="preserve">Uspostavljeni programi praćenja stanja za najmanje 322 vrste i stanišna tipa od interesa za EU
</t>
  </si>
  <si>
    <t xml:space="preserve">81 (2020)
</t>
  </si>
  <si>
    <t>Nadograđen Informacijski sustav zaštite prirode u funkciji praćenje stanja očuvanosti i izvještavanja</t>
  </si>
  <si>
    <t>Kartiranje obalnih i pridnenih morskih staništa na području Jadranskog mora pod nacionalnom jurisdikcijom</t>
  </si>
  <si>
    <t>Povećanje dostupnosti podataka o morskoj bioraznolikosti vezanih uz rasprostranjenost vrsta i staništa doprinijeti će kvalitetnijem upravljanju i očuvanju morskih resursa</t>
  </si>
  <si>
    <t>SDG 14</t>
  </si>
  <si>
    <t xml:space="preserve">1. Kartirano 90% morskih staništa predviđenih projektom
2. Revidiranje nacionalne klasifikacije morskih staništa i usklađen ključ prema EUNIS klasifikaciji                                                                                                                                                                                                                                                     </t>
  </si>
  <si>
    <t>1. travanj 2023.
2. svibanj 2023.</t>
  </si>
  <si>
    <t xml:space="preserve">Postotak kartiranih morskih staništa na području Jadranskog mora pod nacionalnom jurisdikcijom </t>
  </si>
  <si>
    <t>karta morskih staništa dostupna javnosti kroz Informacijski sustav zaštite prirode</t>
  </si>
  <si>
    <r>
      <rPr>
        <sz val="12"/>
        <color theme="1"/>
        <rFont val="Arial"/>
      </rPr>
      <t xml:space="preserve">CILJ 3.1. SAMODOSTATNOST U HRANI I NISKOUGLJIČNA ENERGETSKA                                  TRANZICIJA                                 </t>
    </r>
    <r>
      <rPr>
        <u/>
        <sz val="12"/>
        <color rgb="FF000000"/>
        <rFont val="Arial"/>
      </rPr>
      <t>Digitalizacija i razvoj širokopojasne infrastrukture</t>
    </r>
  </si>
  <si>
    <t xml:space="preserve">4.2. RAVNOMJERAN REGIONALNI RAZVOJ I DECENTRALIZACIJA
</t>
  </si>
  <si>
    <t>3401-ZAŠTITA PRIRODE                3402-UPRAVLJANJE GOSPODARSTVOM I ZAŠTITA OKOLIŠA</t>
  </si>
  <si>
    <t>Uspostava i razvoj učinkovitih Informacijskih sustava zaštite okoliša i prirode</t>
  </si>
  <si>
    <t>Dugoročno osiguravanje praćenja stanja okoliša i prirode, dostupnost podataka stručnoj i znanstvenoj zajednici i zainteresiranoj javnosti, transparentno upravljanje podacima</t>
  </si>
  <si>
    <t>K905009
K576266
A784013
A905009
A905003</t>
  </si>
  <si>
    <t>SDG-nema</t>
  </si>
  <si>
    <t>Poboljšanje integracije svih podsustava u središnje Informacijske sustave zaštite okoliša i prirode</t>
  </si>
  <si>
    <t>Postotak dovršetka integracije svih podsustava u središnje Informacijske sustave zaštite okoliša i prirode</t>
  </si>
  <si>
    <t>Plan gospodarenja otpadom Republike Hrvatske za razdoblje od 2017. - 2022. godine</t>
  </si>
  <si>
    <t>6. Unaprijediti informacijski sustav gospodarenja otpadom</t>
  </si>
  <si>
    <t>Osiguravanje ispravnog rada, sigurnosti i dostupnosti informacijskih sustava i podataka. Prilagodna sustava novim tehnologijama i funkcionalnostima.</t>
  </si>
  <si>
    <t>Kontinuirano održavanje i unaprjeđenje Informacijskih sustava zaštite okoliša i prirode kroz strukturiranje podataka</t>
  </si>
  <si>
    <t>Postotak strukturiranosti unesenih i dostupnih podataka kroz Informacijske sustave zaštite okoliša i prirode</t>
  </si>
  <si>
    <t xml:space="preserve">CILJ 3.1. SAMODOSTATNOST U HRANI I NISKOUGLJIČNA ENERGETSKA                                  TRANZICIJA ,                                                      Zaštita prirodnih resursa i borba protiv klimatskih promjena </t>
  </si>
  <si>
    <t>3402-UPRAVLJANJE GOSPODARSTVOM I ZAŠTITA OKOLIŠA</t>
  </si>
  <si>
    <t>Zaštita prirodnih resursa i borba protiv klimatskih promjena                                                                  Prelazak na pametno, kružno i niskougljično društvo</t>
  </si>
  <si>
    <t>Unapređenje kvalitete i cjelovitosti podataka o kvaliteti zraka, emisijama onečišćujućih tvari u zrak, emisijama stakleničkih plinova i ponorima ugljika i poboljšanje proračuna emisija onečišćujućih tvari u zrak i emisijama stakleničkih plinova i ponora ugljika</t>
  </si>
  <si>
    <t>A905009:                                  2021.g. 1.515.000,00 KN             2022.g. 2.375.000,00 KN              2023.g. 3.035.000,00 KN                A784013:                                                                      2021.g. 4.958.000,00 KN              2022.g. 4.250.000,00 KN                2023.g. 3.750.000,00 KN</t>
  </si>
  <si>
    <t>A905009 - IZVJEŠĆIVANJE O STANJU OKOLIŠA A784013 - TRGOVANJE EMISIJSKIM JEDINICAMA STAKLENIČKIH PLINOVA     A784013 - TRGOVANJE EMISIJSKIM JEDINICAMA STAKLENIČKIH PLINOVA</t>
  </si>
  <si>
    <t>SDG 9            SGD 11          SDG 13</t>
  </si>
  <si>
    <t>Unapređenje kvalitete i cjelovitosti podataka o kvaliteti zraka, emisijama onečišćujućih tvari u zrak, emisijama stakleničkih plinova i ponorima ugljika</t>
  </si>
  <si>
    <t>Postotak podataka i informacija koji zadovoljavaju viši stupanj preciznosti (Tier2 i 3)</t>
  </si>
  <si>
    <t xml:space="preserve">Unaprijediti sustav za praćenje podataka o emisijama onečišćujućih tvari u zrak i stakleničkih plinova </t>
  </si>
  <si>
    <t>SDG 9            SGD 11          SDG 14</t>
  </si>
  <si>
    <t xml:space="preserve">Unaprijediti sustav praćenja podataka o emisijama stakleničkih plinova te ponorima </t>
  </si>
  <si>
    <t xml:space="preserve">CILJ 3.1. SAMODOSTATNOST U HRANI I NISKOUGLJIČNA ENERGETSKA                                  TRANZICIJA ,                                                      Gospodarenje otpadom </t>
  </si>
  <si>
    <t>Prelazak na pametno, kružno i niskougljično društvo</t>
  </si>
  <si>
    <t xml:space="preserve"> Unaprijediti sustav praćenja podataka i informiranja u području gospodarenja otpadom</t>
  </si>
  <si>
    <t xml:space="preserve">A905009
A784013 </t>
  </si>
  <si>
    <t>SDG 11           SDG 12
SDG 13</t>
  </si>
  <si>
    <t xml:space="preserve">Postotak podataka i informacija koji zadovoljavaju viši stupanj preciznosti </t>
  </si>
  <si>
    <t>CILJ 3.1. SAMODOSTATNOST U HRANI I NISKOUGLJIČNA ENERGETSKA                                  TRANZICIJA </t>
  </si>
  <si>
    <t>Odvajanje rasta od upotrebe resursa i zaustavljanje gubitka bioraznolikosti te istodobno jačanje održive konkurentnosti i industrijske baze.</t>
  </si>
  <si>
    <t>K784020</t>
  </si>
  <si>
    <t>8. 12. 13.</t>
  </si>
  <si>
    <t xml:space="preserve">Osnivanje platforme za kružno gospodarstvo </t>
  </si>
  <si>
    <t>31. prosinca 2021.</t>
  </si>
  <si>
    <t xml:space="preserve">Osnovana platforma za kružno gospodarstvo </t>
  </si>
  <si>
    <t xml:space="preserve">Povećanje kapaciteta nadležnih tijela za izradu propisa uz primjenu politika boljih propisa i provedbu procjene učinaka propisa na gospodarstvo </t>
  </si>
  <si>
    <t xml:space="preserve">Cilj projekta je jačanje analitičkih kapaciteta i uspostava odgovarajućeg okruženja za inovativne industrije i poslovne modele kroz edukaciju predstavnika javne uprave o primjeni odgovarajućih metodoloških alata i procesa procjene učinka propisa s intencijom uspostave mreže educiranih stručnjaka u svim tijelima državne uprave. Uspostavom umreženog sustava educiranih stručnjaka iz politika boljih propisa i izrade i procjene učinaka propisa na gospodarstvo u svakom tijelu koje donosi propise, podići će se učinkovitost državne uprave kako bi na što kvalitetniji način kroz transparentno i standardizirano postupanje odgovarala potrebama građan ai gospodarstva. </t>
  </si>
  <si>
    <t xml:space="preserve">Nema utjecaja:
397.920 eura (SRSP)
</t>
  </si>
  <si>
    <r>
      <rPr>
        <sz val="12"/>
        <color theme="1"/>
        <rFont val="Arial"/>
      </rPr>
      <t xml:space="preserve">CSR 2c; CSR 3b; CSR 4a ; SDG 8; </t>
    </r>
    <r>
      <rPr>
        <b/>
        <sz val="12"/>
        <color theme="1"/>
        <rFont val="Arial"/>
      </rPr>
      <t xml:space="preserve">SDG 9; </t>
    </r>
    <r>
      <rPr>
        <sz val="12"/>
        <color theme="1"/>
        <rFont val="Arial"/>
      </rPr>
      <t>SDG 13; SDG 16</t>
    </r>
  </si>
  <si>
    <t xml:space="preserve">  - imenovanje stručnjaka te održana edukacija iz metodologija 
   - uspostava sustava podrške za inovativne industrije i poslovne modela
   - izrada Strategije primjene politika boljih propisa</t>
  </si>
  <si>
    <t>prosinac 2020 - imenovanje stručnjaka te održana edukacija iz metodologija 
prosinac 2021 - uspostava sustava podrške za inovativne industrije i poslovne modela
prosinac 2022 - izrada Strategije primjene politika boljih propisa</t>
  </si>
  <si>
    <t>broj održanih održana edukacija</t>
  </si>
  <si>
    <t xml:space="preserve">Izrađena Strategija primjene politika boljih propisa </t>
  </si>
  <si>
    <t>3228 jačanje konkurentnosti malog I srednjeg poduzetništva</t>
  </si>
  <si>
    <t>Razvoj  i održavanje Obrtnog registra i Središnjeg informacijskog sustava malog gospodarstva</t>
  </si>
  <si>
    <t>Modernizacija javne uprave, učinkovita i digitalizirana javna uprava kao servis I oslonac građanima</t>
  </si>
  <si>
    <t>K 817087                                       A 817083</t>
  </si>
  <si>
    <t>Sklapanje Ugovora o usluzi održavanja i proširene tehničke podrške</t>
  </si>
  <si>
    <t>veljača 2024.</t>
  </si>
  <si>
    <t>Upis novih obrta i statusnih promjena putem e-Obrt</t>
  </si>
  <si>
    <t>Uspostavljen sustav i omogućena online prijava</t>
  </si>
  <si>
    <t xml:space="preserve"> REFORMA SUSTAVA ELEKTRONIČKE JAVNE NABAVE  - razvoj nove IT platforme EOJN RH; učikovit sustav e-nabave koji odgovara potrebama naručitelja (modernizacija), ali i gospodarskim subjektima</t>
  </si>
  <si>
    <t>Nacionalni plan oporavka 2021-2023; komponenta Pravosuđe i uprava</t>
  </si>
  <si>
    <t>Reforma sustava elektorničke javne nabave  RH</t>
  </si>
  <si>
    <t>Povećanje učinkovitosti,kapaciteta javne uprave za provedbu javnih projekata. Smanjenje radnog opterećenja osoblja na poslovima jn. uklanjanjem pukih administrativnih koraka.Digitalizacijom i automatizacijom procesa do olakšanja polovnog okružja gs.</t>
  </si>
  <si>
    <t>Daljnja digitalizacija i automatizacija postupaka javne nabave te implementacija novih standardnih obrazaca za objavljivanje obavijesti koji su utvrđeni u Provedbenoj Uredbi Komisije (EU) 2019/780 (e-obrasci). Poboljšanje žalbenog postupka, obvezne e-žalbe i e-plaćanje pristojbi. Povećanje kapaciteta i povezivanje sustava radi prikupljanja podataka koja će doprinijeti razvoju učinkovitih politika. Cilj je stvoriti okvir za primjenu i mjerenje određenim minimalnih obveznih kriterija i ciljeva u sektorskom gospodarstvu (strateška, inovativna, zelena javna nabava).</t>
  </si>
  <si>
    <t>Nakon što se razvije nova IT platforma i počne primjenjivati (rujan 2023.) biti će vidljive promjene kao i značajan napredak/modernizacija sustava, koja će utjecati i na sve dionike (naručitelji i gospodarski subjekti) koji sudjeluju u postupcima javne nabave.</t>
  </si>
  <si>
    <t>1/2022-9/2023.</t>
  </si>
  <si>
    <t>1.Pojednostavljenje poslovnih procesa, smanjenje administrativnih grešaka, te ubrzanje postupaka javne nabave i donošenje odluka.</t>
  </si>
  <si>
    <t>Jednostavnijim korištenjem IT platforme skraćuje se vrijeme pripreme obrasca za objavu. Trenutno vrijeme trajanja je 35 min.</t>
  </si>
  <si>
    <t>35 min</t>
  </si>
  <si>
    <t xml:space="preserve">20 min </t>
  </si>
  <si>
    <t xml:space="preserve">10-15 minuta </t>
  </si>
  <si>
    <t>Od objave do sklapanja ugovora postupak javne nabave traje 76 dana.</t>
  </si>
  <si>
    <t>Prosiječan broj postupaka na godišnjog razini je  cca 12 000 od toga u 50% postupaka rade se izmjene dokumentacija o nabavi što utječe na rok trajanja postupka.</t>
  </si>
  <si>
    <t>2.Poboljšanje žalbenog postupka</t>
  </si>
  <si>
    <t xml:space="preserve">E-žalba dana je kao mogućnost gospodarskim subjektima. Izjavljeno je 537 e-žalbi od ukupnog broja izjavljenih žalbi (969).  </t>
  </si>
  <si>
    <t>Prosječno vrijeme donošenja odluka od dana zaprimanja žalbe (34) kao i od dana kompletiranja dokumentacije žalbenog predmeta je 16</t>
  </si>
  <si>
    <t>34/16</t>
  </si>
  <si>
    <t>33/15</t>
  </si>
  <si>
    <t>28/13</t>
  </si>
  <si>
    <t xml:space="preserve">Dokaz o uplati pristojbe za vođenje žalbenog postupka dostavlja se uz žalbu. Broj nepravodobnih I neurednih žalbi zbog neplaćanja naknade za pokretanje žalbenog postupka u propisanom iznosu u 2019. činilo je 139 žalbi (11% ukupnih žalbi). </t>
  </si>
  <si>
    <t>3.Bolja digitalna interkacija naručitelja i gospodarskih subjekata čime će se olakšati uključenje g.s. na tržište javne nabave</t>
  </si>
  <si>
    <t xml:space="preserve">Sustav e- nabave povezan je s digitalnim bazama podataka. Dohvaćeni podatci učestalo ne odgovaraju stvarnom stanju pojedinih GS u bazama podataka (porezi i doprinosi). </t>
  </si>
  <si>
    <t>Informacije dobivene dohvatom iz baza podataka odgovoraju stvarom stanju. Sigurnost naručitelja I gospodarskih subjekata. Digitalizacijom platforme jednostavnije je prikupljanje podataka za donošenje politka javnih nabava.</t>
  </si>
  <si>
    <t xml:space="preserve">Kapacitet za prikupljanje i analizu podataka o javnoj nabavi kao baza za primjenu i mjerenje određenih minimalnih obveznih kriterija i ciljeva u sektorskom gospodarstvu (strateška, zelena, inovativna javna nabava) je nezadovoljavajući. </t>
  </si>
  <si>
    <t xml:space="preserve">
</t>
  </si>
  <si>
    <t>Sudjelovanje u radu međunarodnih organizacija iz područja regulatornih politika i politika boljih propisa na razini EU i OECD-a</t>
  </si>
  <si>
    <t xml:space="preserve">Sudjelovanje u radu Mreže za politike boljih propisa („Better Regulation Network“) omogućava Hrvatskoj sudjelovanje u izgradnji politika uređivanja zakonodavstva EU, čime se omogućava promicanje nacionalnih interesa i jačanje međunarodnog utjecaja. Sudjelovanjem na konferencijama pruruža se prilika za promoviranje Hrvatske kao moderne i uređene europske zemlje, prepoznatljive po svojoj tradiciji ali i privlačnosti za investicije.Članstvom u Odboru za regulatornu politiku otvara se nova perspektiva sudjelovanja administracije u međunarodnom komparatinom okruženju sa ciljem stjecanja i testiranja postojećih znanja u području regulatorne politike.. </t>
  </si>
  <si>
    <t>N/A</t>
  </si>
  <si>
    <t>SDG 17</t>
  </si>
  <si>
    <t xml:space="preserve">Sudjelovanje u radu Mreže za bolje propise ("BRN Better Regulation Network")) 
Punopravno članstvo u Odboru za regulatornu politiku OECD-a </t>
  </si>
  <si>
    <t xml:space="preserve">  - prisustvovanje na 2 BRN konferencije godišnje
  -  isticanje kandidature za organizaciju BRN konferencije 
  - redovno sudjelovanje na Odboru za regulatornu politiku OECD-a kao pozivni član
   - stjecanje statusa punopravne članice u Odboru za regulatornu politiku OECD-a </t>
  </si>
  <si>
    <t xml:space="preserve">12/2021 - prisustvovanje na 2 BRN konferencije
12/2023 - prisustvovanje na 2 BRN konferencije 
12/2024 - isticanje kandidature za organizaciju BRN konferencije i sudjelovanje na 2 konferencije
12/2022 - redovno sudjelovanje na Odboru za regulatornu politiku OECD-a  kao pozivni član
 12/2024 - stjecanje statusa punopravne članice u Odboru za regulatornu politiku OECD-a </t>
  </si>
  <si>
    <t xml:space="preserve">Sudjelovanje na konferenciji Mreže za bolje propise </t>
  </si>
  <si>
    <t xml:space="preserve">Sudjelovanje na Odboru kao pozivni član </t>
  </si>
  <si>
    <t>Punopravno članstvo u Odboru za regulatornu politiku OECD-a</t>
  </si>
  <si>
    <t xml:space="preserve">N/P </t>
  </si>
  <si>
    <t>Upravljanje promjenama i inovacijama kroz oblikovanje, razvoj i praćenje strateških i operativnih planova te učinkovitim upravljanjem procesima</t>
  </si>
  <si>
    <t>Povećanje učinkovitosti kroz optimizaciju i digitalizaciju poslovnih procesa</t>
  </si>
  <si>
    <t xml:space="preserve">A576264 -11 50.000;                       K576266 -11 - 50.000 </t>
  </si>
  <si>
    <t xml:space="preserve">1. analiza poslovnog procesa                                       2. prijedlog rješenja                                                3. implementacija i primjena rješenja </t>
  </si>
  <si>
    <t xml:space="preserve">1. 5/2021                                                                                      2. 9/2021                                                                                        3. 03//2022                                                                                       </t>
  </si>
  <si>
    <t>implementirano softversko rješenje poslovnog procesa</t>
  </si>
  <si>
    <t>Izrada planova</t>
  </si>
  <si>
    <t>broj planova</t>
  </si>
  <si>
    <t>1 ( 2020.)</t>
  </si>
  <si>
    <t>Djelotvorno upravljanje odnosima s partnerima i građanima te ostalim korisnicima usluga</t>
  </si>
  <si>
    <t>Testiranje sustava unutarnjih kontrola kako bi se elimeinirali potencijalni rizici.</t>
  </si>
  <si>
    <t>Izrada izvješća / Revizorska izvješća</t>
  </si>
  <si>
    <t xml:space="preserve">Broj izvješća </t>
  </si>
  <si>
    <t>2 ( 2020.)</t>
  </si>
  <si>
    <t>Broj revizorskih izvješća</t>
  </si>
  <si>
    <t>Jačanje područja zaštite potrošača</t>
  </si>
  <si>
    <t>A560054 Nacionalni program
zaštite potrošača                K822056 Europski potrošački
centar Hrvatska</t>
  </si>
  <si>
    <t>Izrada strateškog dokumenta pod nazivom "Nacionalni program zaštite potrošača 2021-2024."</t>
  </si>
  <si>
    <t>veljača, 2021.</t>
  </si>
  <si>
    <t>veća razina znanja potrošača o njihovim pravima</t>
  </si>
  <si>
    <t xml:space="preserve">Broj godišnjih riješenih upita potrošača </t>
  </si>
  <si>
    <t>Sudjelovanje u izradi i praćenju provedbe akata strateškog planiranja i operativnih planova.</t>
  </si>
  <si>
    <t xml:space="preserve">NacionalnI plan za internacionalizaciju gospodarstva Republike Hrvatske za razdoblje 2021. – 2029. </t>
  </si>
  <si>
    <t>% pripremljenih izvještaja</t>
  </si>
  <si>
    <t>% pripremljenih planova</t>
  </si>
  <si>
    <t>Razvoj i upravljanje kompetencijama te osnaživanje zaposlenika.</t>
  </si>
  <si>
    <t>DA (CSR 4a)</t>
  </si>
  <si>
    <t xml:space="preserve">Zaposlenici su stekli nove kompetencije. </t>
  </si>
  <si>
    <t>Program mjera zaštite i upravljanja morskim okolišem i obalnim područjem Republike Hrvatske (NN 97/17)</t>
  </si>
  <si>
    <t>n/a</t>
  </si>
  <si>
    <t>3402 Zaštita okoliša</t>
  </si>
  <si>
    <t>Provedba aktivnosti i mjera zaštite i upravljanja morskim okolišem i obalnim područjem u cilju očuvanja / postizanja dobrog stanja morskog okoliša</t>
  </si>
  <si>
    <t>A779046 Zaštita i upravljanje morskim okolišem i obalnim područjem
 A905019 Referentni centar za tematsko područje more i stalni sustav praćenja i promatranja Jadrana</t>
  </si>
  <si>
    <t xml:space="preserve">CSR 3c CSR4a  SDG 14 </t>
  </si>
  <si>
    <t>Jačanje kapaciteta za provedbu donesenih mjera</t>
  </si>
  <si>
    <t xml:space="preserve">Postotak provedbe aktivnosti i mjera </t>
  </si>
  <si>
    <t>Učinkovita provedba postupaka te poboljšati preduvjete za sprečavanje svih vrsta onečišćenja okoliša, praćenja stanja sastavnica okoliša, uključivanje segmenta zaštite okoliša u ostale sektorske politike, nadzor i postupanje u zaštiti okoliša.</t>
  </si>
  <si>
    <t>A576169                                            A576247                                            A576248                                        A784017</t>
  </si>
  <si>
    <t>Zapošljavanje potrebnog broja službenika; Edukacija službenika</t>
  </si>
  <si>
    <t>Održavanje riješenosti predmeta na razini od 70%</t>
  </si>
  <si>
    <t>broj novozaposlenih</t>
  </si>
  <si>
    <t xml:space="preserve">Poboljšanje i nadogradnja Jedinstvenog informacijskog sustava mineralnih sirovina (JISMS). </t>
  </si>
  <si>
    <t>K576266 Informatizacija uprave</t>
  </si>
  <si>
    <t>Ne</t>
  </si>
  <si>
    <t>Nadogradnja Jedinstvenog informacijskog sustava mineralnih sirovina u III. faze</t>
  </si>
  <si>
    <t xml:space="preserve">I. faza do 31. prosinca 2021. godine                                               II. faza do 31. prosinca 2022. godine                                              III. faza do 31. prosinca 2023. godine </t>
  </si>
  <si>
    <t>3 godine</t>
  </si>
  <si>
    <t>% I. faze</t>
  </si>
  <si>
    <t>% II. Faze</t>
  </si>
  <si>
    <t>% III. Faze</t>
  </si>
  <si>
    <t>N/P NIJE PRIMJENJIVO</t>
  </si>
  <si>
    <t xml:space="preserve">Djelotvorno upravljanje ljudskim resursima </t>
  </si>
  <si>
    <t xml:space="preserve">Jačanje ljudskih resursa Ministarstva zaštite okoliša i energetike za područje zaštite zraka, tla i od svjetlosnog
onečišćenja </t>
  </si>
  <si>
    <t>A 576 264</t>
  </si>
  <si>
    <t>Zapošljavanje dodatnih 3 stručnjaka u Sektoru za zaštitu zraka, tla i od svjetlosnog onečišćenja</t>
  </si>
  <si>
    <t xml:space="preserve">Djelotvorno upravljanje odnosima s partnerima i građanima te ostalim korisnicima usluga </t>
  </si>
  <si>
    <t xml:space="preserve">Unapređenje zakonodavnog okvira
Prijenos i primjena pravne stečevine EU
Kontinuirano usklađivanje sustava zaštite  zraka, tla i od svjetlosnog onečišćenja s EU standardima </t>
  </si>
  <si>
    <t xml:space="preserve">Upućivanje zakaonodavnih akata u proceduru donošenja </t>
  </si>
  <si>
    <t>broj donešenih zakonskih i podzakonskih akata</t>
  </si>
  <si>
    <t xml:space="preserve"> Usvajanje i provedba međunarodnih ugovora i bilateralnih sporazuma iz područja zaštite zraka, tla i od svjetlosnog onečišćenja </t>
  </si>
  <si>
    <t>Izrada Trećeg nacionalnog plana za provedbu Stockholmske konvencije o postojanim organskim onečišćujućim tvarima</t>
  </si>
  <si>
    <t>izrađeni plan</t>
  </si>
  <si>
    <t>Izrada izvješća o provedbi aktivnosti definiranih Trećim nacionalnim planom za provedbu Stockholmske konvencije o postojanim organskim onečišćujućim tvarima</t>
  </si>
  <si>
    <t>rujan definirane godine</t>
  </si>
  <si>
    <t xml:space="preserve">rujan 2022./rujan 2024. </t>
  </si>
  <si>
    <t xml:space="preserve">Izrađeno izvješće </t>
  </si>
  <si>
    <t xml:space="preserve">Izrada nacrta strateških dokumenata, planova i programa </t>
  </si>
  <si>
    <t>Izrađeni dokument Imjene i dopune Programa kontrole onečišćenja u cilju donošenja izmjena i dopuna Programa kontrole onečišćenja zraka za razdoblje od 2020. do 2029. godine</t>
  </si>
  <si>
    <t>prosinac definirane godine</t>
  </si>
  <si>
    <t>prosinac 2022./prosinac 2024.</t>
  </si>
  <si>
    <t>izrađeni dokument</t>
  </si>
  <si>
    <t>Praćenje učinkovitosti provedbe zakona, uredbi i drugih akata Vlade u segmentu zaštite  zraka, tla i od svjetlosnog onečišćenja</t>
  </si>
  <si>
    <t xml:space="preserve">Izdano rješenje za obavljanje djelatnosti,i/ili mišljenje  sukladno Zakonu o zaštiti zraka i Zakonu o zaštiti od svjetlosnog onečišćenja </t>
  </si>
  <si>
    <t>Kontinuirano</t>
  </si>
  <si>
    <t>broj izdanih dozvola i mišljenja (%)</t>
  </si>
  <si>
    <t xml:space="preserve">Praćenje kvalitete proizvoda sukladno Zakonu o zaštiti zraka </t>
  </si>
  <si>
    <t xml:space="preserve">2021. - 2024. </t>
  </si>
  <si>
    <t>Urorkovanje i ispitivanje kvalitete goriva i ukapljenog naftnog plina (pojedinačni uzorak)</t>
  </si>
  <si>
    <t>Praćenje provedbe strateških dokumenata, planova i programa u segmentu zaštite  zraka, tla i od svjetlosnog onečišćenja</t>
  </si>
  <si>
    <t>Proveda mjera definiranih Programom kontrole onečišćenja zraka</t>
  </si>
  <si>
    <t>2021. - 2022.</t>
  </si>
  <si>
    <t>Projekt unapređenja portala prostorne raspodjele emisije onečišćujućih tvari u EMEP mreži</t>
  </si>
  <si>
    <t xml:space="preserve">Provedba aktivnosti definiranih Trećim nacionalnim planom za provedbu Stockholmske konvencije o postojanim organskim onečišćujućim tvarima </t>
  </si>
  <si>
    <t>Stručna analizu podataka o novim postojanim onečišćujućim tvarima</t>
  </si>
  <si>
    <t>Jačanje ljudskih resursa Ministarstva  u Upravi za klimatske aktivnosti</t>
  </si>
  <si>
    <t>GLAVNO TAJNIŠTVO</t>
  </si>
  <si>
    <t>Popunjavnje radnih mjesta u Upravi za klimatske aktivnosti sukladno Uredbi o unutarnjem ustrojstvu Ministarstva (NN97/2020)</t>
  </si>
  <si>
    <t xml:space="preserve">
PROVEDBENI PROGRAM MINISTARSTVA PROSTORNOGA UREĐENJA, GRADITELJSTVA I DRŽAVNE IMOVINE u upravnom području upravljanja državnom imovinom
 </t>
  </si>
  <si>
    <t>MINISTARSTVO PROSTORNOGA UREĐENJA, GRADITELJSTVA I DRŽAVNE IMOVINE</t>
  </si>
  <si>
    <t>20. prosinac 2020.</t>
  </si>
  <si>
    <r>
      <rPr>
        <b/>
        <u/>
        <sz val="12"/>
        <color theme="1"/>
        <rFont val="Arial"/>
      </rPr>
      <t>CSR</t>
    </r>
    <r>
      <rPr>
        <b/>
        <sz val="12"/>
        <color theme="1"/>
        <rFont val="Arial"/>
      </rPr>
      <t xml:space="preserve">
SDG</t>
    </r>
  </si>
  <si>
    <t>Početna vrijednost
(godina) - 
na dan 31.12.2019.</t>
  </si>
  <si>
    <t>CILJ 4.1. 
UČINKOVITA, TRANSPARENTNA I OTPORNA DRŽAVA </t>
  </si>
  <si>
    <t>Strategija upravljanja državnom imovinom za razdoblje 2019.-2025.</t>
  </si>
  <si>
    <t>Učinkovito upravljanje nekretninama u vlasništvu Republike Hrvatske</t>
  </si>
  <si>
    <t>3501 Razvoj i upravljanje prostornim uređenjem</t>
  </si>
  <si>
    <t>Smanjenje portfelja nekretnina kojim upravlja Ministarstvo prostornoga uređenja,
graditeljstva i državne imovine i CERP putem prodaje, razvrgnuća suvlasničkih
zajednica i darovanjem u korist jedinica lokalne i područne (regionalne) samouprave</t>
  </si>
  <si>
    <t xml:space="preserve">Priprema projekata u svrhu stavljanja nekretnina u vlasništvu Republike Hrvatske u funkciju socijalnog, kulturnog i obrazovnog napretka, ali i šireg gospodarskog razvoja. </t>
  </si>
  <si>
    <t>A576007 Administracija i upravljanje  prostornim uređenjem i graditeljstvom</t>
  </si>
  <si>
    <t xml:space="preserve">
R
Nacionalni program reformi (NPR) 2020
Reformska mjera: "Aktivacija i bolje upravljanje državnom imovinom, reformski prioritet Poboljšanje upravljanja i raspolaganja državnom imovinom", u okviru Cilja - Održivi gospodarski rast i razvoj, reformskog prioriteta -  Poboljšanje upravljanja i raspolaganja državnom imovinom</t>
  </si>
  <si>
    <t xml:space="preserve">
CSR 2019.
Preporuka 4. 
Poboljšati korporativno upravljanje poduzećima u državnom vlasništvu i intenzivirati prodaju tih poduzeća i neaktivne imovine. 
SDG Cilj 8. 
Promicati kontinuiran, uključiv i
održiv gospodarski rast, punu i produktivnu
zaposlenost i dostojanstven rad za sve</t>
  </si>
  <si>
    <t xml:space="preserve">1. donošenje izmjena  i dopuna ZUDI (u cilju učinkovitijeg i transparentnijeg upravljanja državnom imovinom)
2. usvajanje 
a) Uredbe o načinu određivanja početnog iznosa zakupnine za turističko zemljište na kojemu su izgrađeni hoteli i turistička naselja, načinu obračuna  zakupnine i drugih naknada te obveznom sadržaju ugovora o zakupu  
b) Uredbe o određivanja početnog iznosa zakupnine za turističko zemljište u kampu, načinu obračuna zakupnine i drugih naknada te obveznom sadržaju ugovora o zakupu
c) Uredbe o Zakupu i kupoprodaji poslovnog prostora 
3. uspješna priprema prioritetnih postupaka razvrgnuća suvlasničke zajednice
4. pravovremena priprema i uspješna provedba javnih natječaja      
5. sklapanje i realizacija ugovora temeljem provedenih javnih natječaja/neposredne pogodbe
                                                    </t>
  </si>
  <si>
    <t xml:space="preserve">
KTO 1.: 06/2021. (obzirom na predstojeći postupak savjetovanja i donošenje istog uz dva čitanja u Saboru)
   KTO 2: 04/2021 
KTO 3.-5.: 6/2021. i 12/2021.
                 6/2022. i 12/2022.
                 6/2023. i 12/2023.
                 6/2023. i 12/2023.
</t>
  </si>
  <si>
    <t xml:space="preserve">
12/2024
</t>
  </si>
  <si>
    <t>Broj i vrijednost kupoprodajnih ugovora</t>
  </si>
  <si>
    <t>430/240,6 mil kn</t>
  </si>
  <si>
    <t>305/125 mil kn</t>
  </si>
  <si>
    <t>330/135 mil kn</t>
  </si>
  <si>
    <t>340/145 mil kn</t>
  </si>
  <si>
    <t>350/155 mil kn</t>
  </si>
  <si>
    <t>Broj i vrijednost sporazuma o razvrgnuću suvlasničke zajednice</t>
  </si>
  <si>
    <t>103/58,2 mil kn</t>
  </si>
  <si>
    <t>85/50 mil kn</t>
  </si>
  <si>
    <t>90/55 mil kn</t>
  </si>
  <si>
    <t>95/60 mil kn</t>
  </si>
  <si>
    <t>100/65 mil kn</t>
  </si>
  <si>
    <t>Broj provedenih javnih natječaja</t>
  </si>
  <si>
    <t>Rast investicijskih projekata za aktivaciju neiskorištene državne imovine putem
osnivanja prava građenja, prava služnosti, darovanja, zakupa i dodjele na uporabu</t>
  </si>
  <si>
    <t xml:space="preserve">1. donošenje izmjena  i dopuna ZUDI (u cilju učinkovitijeg i transparentnijeg upravljanja državnom imovinom)
2. usvajanje 
a) Uredbe o načinu određivanja početnog iznosa zakupnine za turističko zemljište na kojemu su izgrađeni hoteli i turistička naselja, načinu obračuna  zakupnine i drugih naknada te obveznom sadržaju ugovora o zakupu  
b) Uredbe o određivanja početnog iznosa zakupnine za turističko zemljište u kampu, načinu obračuna zakupnine i drugih naknada te obveznom sadržaju ugovora o zakupu                                         
c) Uredbe o zakupu i kupoprodaji poslovnog prostora
3. pravovremena priprema i uspješna provedba javnih natječaja                                                                     
4. uspješna priprema prioritetnih investicijskih projekata                 
5. uspješno riješeni imovinskopravni odnosi države i trgovačkih društava koji upravljaju kampovima/povećanje prihoda od kampova u državnom proračunu                                                  
6.sklapanje i realizacija ugovora temeljem provedenih javnih natječaja/neposredne pogodbe
</t>
  </si>
  <si>
    <r>
      <rPr>
        <sz val="12"/>
        <color rgb="FFFF0000"/>
        <rFont val="Arial"/>
      </rPr>
      <t xml:space="preserve">
</t>
    </r>
    <r>
      <rPr>
        <sz val="12"/>
        <color theme="1"/>
        <rFont val="Arial"/>
      </rPr>
      <t xml:space="preserve">KTO 1.: 06/2021. (obzirom na predstojeći postupak savjetovanja i donošenje istog uz dva čitanja u Saboru)
KTO 2: 04/2021
KTO 3.- 5.: 6/2021. i 12/2021.
                  6/2022. i 12/2022.
                   6/2023. i 12/2023.
</t>
    </r>
  </si>
  <si>
    <t>Broj i vrijednost ugovora o
darovanju</t>
  </si>
  <si>
    <t>122/452,6 mil kn</t>
  </si>
  <si>
    <t>80/337 mil kn</t>
  </si>
  <si>
    <t>83/340 mil kn</t>
  </si>
  <si>
    <t>85/342 mil kn</t>
  </si>
  <si>
    <t>90/343 mil kn</t>
  </si>
  <si>
    <t>Broj i vrijednost ugovora o
zakupu*</t>
  </si>
  <si>
    <t>70/259,1 mil kn</t>
  </si>
  <si>
    <t>15/189 mil kn</t>
  </si>
  <si>
    <t>16/204 mil kn</t>
  </si>
  <si>
    <t>17/205 mil kn</t>
  </si>
  <si>
    <t>18/206  mil kn</t>
  </si>
  <si>
    <t>Broj ugovora o osnivanju
prava građenja</t>
  </si>
  <si>
    <t>broj i vrijednost ugovora o raspolaganju nekretninama u kampovima</t>
  </si>
  <si>
    <t>0/0</t>
  </si>
  <si>
    <t>10/22 mil kn</t>
  </si>
  <si>
    <t>20/25 mil kn</t>
  </si>
  <si>
    <t>20/30 mil kn</t>
  </si>
  <si>
    <t>26/35 mil kn</t>
  </si>
  <si>
    <t>Broj i vrijednost sklopljenih
ugovora o osnivanju prava
služnosti</t>
  </si>
  <si>
    <t>67/30,7 mil kn</t>
  </si>
  <si>
    <t>68/6,6 mil kn</t>
  </si>
  <si>
    <t>73/7,1 mil kn</t>
  </si>
  <si>
    <t>75/7,2 mil kn</t>
  </si>
  <si>
    <t>77/7,3 mil kn</t>
  </si>
  <si>
    <t>Stavljanje u funkciju nekretnina prenesenih na upravljanje DN d.o.o.</t>
  </si>
  <si>
    <t xml:space="preserve">1. pravovremeno donošenje odluka Ministarstva o prijenosu upravljanja nekretninama na trgovačko društvo DN d.o.o.
2. pravovremena priprema i uspješna provedba javnih natječaja za najam/zakup
3. sklapanje i realizacija ugovora temeljem provedenih javnih natječaja
</t>
  </si>
  <si>
    <t>12/2021
12/2022
12/2023
12/2024</t>
  </si>
  <si>
    <t>Broj nekretnina na
upravljanju</t>
  </si>
  <si>
    <t>Vrijednost ugovora o najmu/zakupu - godišnji iznos</t>
  </si>
  <si>
    <t>49,1 mil kn</t>
  </si>
  <si>
    <t>54,2 mil kn</t>
  </si>
  <si>
    <t>59,6 mil kn</t>
  </si>
  <si>
    <t>65,4 mil kn</t>
  </si>
  <si>
    <t>71,8 mil kn</t>
  </si>
  <si>
    <t>Vrijednost ugovora o najmu/zakupu - iznos za vrijeme trajanja ugovora</t>
  </si>
  <si>
    <t>269,5 mil kn</t>
  </si>
  <si>
    <t>297 mil kn</t>
  </si>
  <si>
    <t>326,5 mil kn</t>
  </si>
  <si>
    <t>358,5 mil kn</t>
  </si>
  <si>
    <t>393,7 mil kn</t>
  </si>
  <si>
    <t>Priprema nekretnina za aktivaciju u budućnosti - broj izrađene  projektne dokumentacije, elaborata, studija</t>
  </si>
  <si>
    <t>Priprema nekretnina za aktivaciju u budućnosti - m2 izvršenih radova sanacije, adaptacije i rekonstrukcije</t>
  </si>
  <si>
    <t>Nastavak privatizacije trgovačkih društava u vlasništvu RH i unaprjeđenje
upravljanja pravnim osobama od posebnog interesa za RH</t>
  </si>
  <si>
    <t>Učinkovito smanjenje portfelja državne imovine kojom upravljaju Ministarstvo
prostornoga uređenja, graditeljstva i državne imovine i CERP</t>
  </si>
  <si>
    <t>Smanjenje proračunskog manjka i javnog duga te doprinos povećanju kreditnog rejtinga; smanjenje razine zaduženosti trgovačkih društava u državnom vlasništvu, a time i zaduženosti opće države te usmjeravanje i upošljavanje sredstava u prioritetne razvojne projekte Republike Hrvatske</t>
  </si>
  <si>
    <t xml:space="preserve">
Pravovremena priprema i provedba javnih natječaja za smanjenje portfelja državne imovine kojom upravlja CERP
</t>
  </si>
  <si>
    <t xml:space="preserve"> 06/2021 i 12/2021
06/2022 i12/2022
06/2023 i12/2023
06/2024 i12/2024</t>
  </si>
  <si>
    <t>Broj društava koja se planiraju prodati putem javnih natječaja</t>
  </si>
  <si>
    <t>Prodaja dionica / udjela, odnosno vrijednost ostvarene prodaje</t>
  </si>
  <si>
    <t>277,31 mil. HRK</t>
  </si>
  <si>
    <t>823 mil. HRK</t>
  </si>
  <si>
    <t>300 mil. HRK</t>
  </si>
  <si>
    <t>151 mil. HRK</t>
  </si>
  <si>
    <t>75 mil. HRK</t>
  </si>
  <si>
    <t>Prijenos / dodjela dionica/udjela (vrijednost Rješenja o prijenosu/dodjeli)</t>
  </si>
  <si>
    <t>68,72 mil. HRK</t>
  </si>
  <si>
    <t>24 mil .HRK</t>
  </si>
  <si>
    <t>38 mil. HRK</t>
  </si>
  <si>
    <t>17 mil. HRK</t>
  </si>
  <si>
    <t>15 mil. HRK</t>
  </si>
  <si>
    <t>Jačanje efikasnosti poslovanja i praćenje poslovanja trgovačkih društava u
državnom vlasništvu</t>
  </si>
  <si>
    <t>Projekt unaprjeđenja korporativnog upravljanja u poduzećima u državnom vlasništvu (OECD smjernice)</t>
  </si>
  <si>
    <t>Realiziran projekt</t>
  </si>
  <si>
    <t>Odluka o visini, načinu i rokovima uplate sredstava trgovačkih društava u državnom vlasništvu u Državni proračun Republike Hrvatske (godišnje)</t>
  </si>
  <si>
    <t>Prihodi od dobiti pravnih osoba od posebnog interesa za RH</t>
  </si>
  <si>
    <t>1.047 mil HRK</t>
  </si>
  <si>
    <t>360,8 mil. HRK</t>
  </si>
  <si>
    <t>N/A**</t>
  </si>
  <si>
    <t>Prihodi od dobiti pravnih osoba koje nisu od posebnog interesa za RH</t>
  </si>
  <si>
    <t>65,65 mil. HRK</t>
  </si>
  <si>
    <t>54 mil. HRK</t>
  </si>
  <si>
    <t>45 mil. HRK</t>
  </si>
  <si>
    <t>30 mil. HRK</t>
  </si>
  <si>
    <t>20 mil. HRK</t>
  </si>
  <si>
    <t>Implementacija Projekta jedinstvenog okvira izvještavanja i praćenja poslovanja trgovačkih društava u državnom vlasništvu</t>
  </si>
  <si>
    <t>Zaprimanje i obrada planova i izvještaja po pravnoj osobi u državnom vlasništvu</t>
  </si>
  <si>
    <t>Implementacija i nadogradnja Projekta restrukturiranja trgovačkih društava u državnom vlasništvu</t>
  </si>
  <si>
    <t xml:space="preserve">Praćenje poslovanja pravnih osoba u većinskom vlasništvu države kroz sustav ranog upozoravanja na rizike u poslovanju </t>
  </si>
  <si>
    <t>Projekt aktiviranja neoperativne imovine u društvima u većinskom državnom vlasništvu</t>
  </si>
  <si>
    <t>Zaprimanje izvještaja o radu jedinice za sukladnost (compliance)</t>
  </si>
  <si>
    <t>Broj zaprimljenih izvještaja</t>
  </si>
  <si>
    <t>Osiguranje daljnjeg razvoja i jačanje konkurentske pozicije pravnih osoba od
posebnog interesa za Republiku Hrvatsku</t>
  </si>
  <si>
    <t>Unaprjeđen sustav izvještavanja i planiranja pravnih osoba u državnom vlasništvu
Edukacija korisnika sustava izvještavanja</t>
  </si>
  <si>
    <t xml:space="preserve">2021.-2022.
2023. </t>
  </si>
  <si>
    <t>Realiziran projekt digitalizacije sustava</t>
  </si>
  <si>
    <t>Broj izvještaja o poslovanju pravnih osoba od posebnog interesa za javnu objavu
Održane radionice</t>
  </si>
  <si>
    <t xml:space="preserve">
1
0</t>
  </si>
  <si>
    <t xml:space="preserve">
1
1</t>
  </si>
  <si>
    <r>
      <rPr>
        <sz val="12"/>
        <color theme="1"/>
        <rFont val="Arial"/>
      </rPr>
      <t xml:space="preserve">Projekt jačanje kompetencija nadzornih i revizijskih odbora u trgovačkim društvima u državnom vlasništvu
Smjernice za nadzorne odbore, Smjernice za revizijske odbore, Metodologija za izbor kandidata za članove nadzornih odbora
</t>
    </r>
  </si>
  <si>
    <t>1. kvartal 2021.</t>
  </si>
  <si>
    <t>Realiziran projekt
Broj dokumenata</t>
  </si>
  <si>
    <t>0
0</t>
  </si>
  <si>
    <t>1
0</t>
  </si>
  <si>
    <t>0
3</t>
  </si>
  <si>
    <t>Odluka VRH o uvođenju obveze organiziranja i pohađanja treninga za predstavnike RH u nadzornim i revizijskim odoborima;</t>
  </si>
  <si>
    <t>Broj održanih radionica / treninga</t>
  </si>
  <si>
    <t>Utvrđivanje kriterija za definiranje pravnih osoba od posebnog interesa za
Republiku Hrvatsku</t>
  </si>
  <si>
    <t xml:space="preserve">Izmjena i dopuna odluke o pravnim osobama od posebnog interesa za Republiku Hrvatsku </t>
  </si>
  <si>
    <t>jednom godišnje, krajem svake kalendarske godine</t>
  </si>
  <si>
    <t xml:space="preserve">
Usklađivanje popisa pravnih osoba od posebnog interesa za Republiku Hrvatsku</t>
  </si>
  <si>
    <t>Učinkovito upravljanje pokretninama koje su trajno oduzete zbog
počinjenja kaznenog djela</t>
  </si>
  <si>
    <t>Smanjenje portfelja pokretnina putem prodaje</t>
  </si>
  <si>
    <t>Jačanje konkurentnosti gospodarstva Republike Hrvatske te ostvarivanje infrastrukturnih, socijalnih i drugih javnih ciljeva Republike Hrvatske.</t>
  </si>
  <si>
    <t>1.donošenje izmjena  i dopuna ZUDI (u cilju učinkovitijeg i transparentnijeg upravljanja državnom imovinom)
2. Pravovremena priprema i uspješna provedba javnih natječaja 
3. Sklapanje i realizacija ugovora temeljem provedenih javnih natječaja/neposredne pogodbe</t>
  </si>
  <si>
    <t xml:space="preserve">KTO 1.: 06/2021. (obzirom na predstojeći postupak savjetovanja i donošenje istog uz dva čitanja u Saboru)
KTO 2.-3.: 6/2021. i 12/2021.
                  6/2022. i 12/2022.
                   6/2023. i 12/2023.
                    6/2024. i 6/2024.
</t>
  </si>
  <si>
    <t xml:space="preserve">
12/2024
</t>
  </si>
  <si>
    <t>Broj sklopljenih ugovora o kupoprodaji</t>
  </si>
  <si>
    <t>Vrijednost prodane imovine uplaćene u državni proračun RH</t>
  </si>
  <si>
    <t>Aktivacija pokretnina putem predaje na uporabu, najma ili zakupa u skladu s
namjenom trajno oduzete imovine</t>
  </si>
  <si>
    <t>1. Pravovremeno donošenje odluka o davanju pokretnina na uporabu/najam/zakup 
2. Sklapanje i realizacija ugovora temeljem provedenih javnih natječaja/neposredne pogodbe</t>
  </si>
  <si>
    <t xml:space="preserve">
     6/2021. i 12/2021.
     6/2022. i 12/2022.
     6/2023. i 12/2023.
</t>
  </si>
  <si>
    <t xml:space="preserve">
12/2023
</t>
  </si>
  <si>
    <t>Broj i vrijednost donesenih odluka o davanju pokretnina na uporabu, najam ili zakup u skladu s namjenom trajno oduzete imovine</t>
  </si>
  <si>
    <t>3/160.000,00</t>
  </si>
  <si>
    <t>Broj provedenih javnih natječaja / neposredne pogodbe</t>
  </si>
  <si>
    <t>Harmonizacija i prijedlog novih propisa</t>
  </si>
  <si>
    <t>Predlaganje izmjena i dopuna važećih propisa te izrada prijedloga novih propisa za
poboljšanje upravljanja državnom imovinom</t>
  </si>
  <si>
    <t>Ubrzanje, pojednostavljivanje i povećanje efikasnosti postupaka raspolaganja državnom imovinom.</t>
  </si>
  <si>
    <t xml:space="preserve">Prijedlozi zakonskih promjena i prijedlozi novih propisa upućenih u proceduru VRH:
1. izrađen prijedlog Zakona o izmjenama i dopunama Zakona o upravljanju državnom imovinom 
2. a) izrađen prijedlog Uredbe o načinu određivanja početnog iznosa zakupnine za turističko zemljište na kojemu su izgrađeni hoteli i turistička naselja, načinu obračuna  zakupnine i drugih naknada te obveznom sadržaju ugovora o zakupu  
b) izrađen prijedlog Uredbe o određivanja početnog iznosa zakupnine za turističko zemljište u kampu, načinu obračuna zakupnine i drugih naknada te obveznom sadržaju ugovora o zakupu  
3. izrađen prijedlog Uredbe o Zakupu i kupoprodaji poslovnog prostora </t>
  </si>
  <si>
    <t xml:space="preserve">lipanj, 2021. </t>
  </si>
  <si>
    <t xml:space="preserve">Broj ID postojećih akata </t>
  </si>
  <si>
    <t>Broj novih propisa</t>
  </si>
  <si>
    <t>Vođenje, standardizirani razvoj i unaprjeđenje sveobuhvatne interne evidencije pojavnih oblika državne imovine kojom upravlja Ministarstvo prostornoga uređenja, graditeljstva i državne imovine</t>
  </si>
  <si>
    <t>Funkcionalna uspostava Informacijskog sustava za upravljanje državnom imovinom
(ISUDIO)</t>
  </si>
  <si>
    <t>Funkcionalna uspostava sveobuhvatne interne evidencije državne imovine kao upravljačkog sustava koji omogućava kvalitetno i razvidno donošenje odluka o načinima upravljanja državnom imovinom kojom upravlja MPUGDI.</t>
  </si>
  <si>
    <t>K576157 Informatizacija uprave</t>
  </si>
  <si>
    <t>Dostava podataka o imovini  kojom upravlja Ministarstvo prostornog uređenja, graditeljstva i državne imovine, u Središnji registar državne imovine (a koji je u nadležnosti SDURDD)</t>
  </si>
  <si>
    <t xml:space="preserve">60 dana od izvršene promjene
(U skladu s odredbama Zakona o Središnjem registru državne imovine, promjene na podacima obveznici su dužni dostaviti u Središnji registar bez odgode, a najkasnije u roku od 60 dana od izvršene promjene.)
ili
jednom mjesečno </t>
  </si>
  <si>
    <t xml:space="preserve">12/2024. </t>
  </si>
  <si>
    <t xml:space="preserve">Broj izvršenih promjena/ažuriranja*** </t>
  </si>
  <si>
    <t>Uspostava sveobuhvatne interne evidencije pojavnih oblika državne imovine kojom
upravlja Ministarstvo prostornoga uređenja, graditeljstva i državne imovine</t>
  </si>
  <si>
    <t xml:space="preserve">1. izmjena postojećeg normativnog okvira i internih akata                                                  2. izrada novog programskog modela  „Internog registra nekretnina i pokretnina“ 
3. izrada novog programskog modela za pojavne oblike financijske imovine                                                 
4. raspisivanje i objava javnog natječaja za  jačanje informacijske tehnologije Ministarstva
5. ažuriranje i objava podataka u internom registru (internim evidencijama i bazama podataka) državne imovine MPUGDI  
    </t>
  </si>
  <si>
    <t>KTO 1: 06/2021.
KTO 2: 06/2021
KTO 3: 12/2021
KTO 4: 12/2021
KTO 5: mjesečno, tijekom cijelog četverogodišnjeg razdoblja</t>
  </si>
  <si>
    <t xml:space="preserve">12/2024.
</t>
  </si>
  <si>
    <t>Standardiziran i metodološki razrađen podatkovni i programski model ažurnih i autentičnih fizičkih, pravnih i ekonomsko-financijskih značajki/atributa za pojavne oblike državne imovine kojima upravlja Ministarstvo prostornoga uređenja, graditeljstva i državne imovine</t>
  </si>
  <si>
    <t>Pravilnik o načinu vođenja evidencija državne imovine</t>
  </si>
  <si>
    <t>Broj izvršenih ažuriranje i objava podataka u internom registru (internim evidencijama i bazama podataka) državne imovine MPUGDI</t>
  </si>
  <si>
    <t>Uspostava modela za upravljanje učincima od upravljanja i raspolaganja državnom imovinom</t>
  </si>
  <si>
    <t xml:space="preserve">1. izmjena postojećeg normativnog okvira i internih akata                                                       2. izrada novog programskog modela   za upravljanje učincima od upravljanja i upošljavanja učinaka od upravljanja i raspolaganja u razvojne projekte, u skladu s pozitivnim propisima, za pojavne oblike imovine na upravljanju Ministarstva                                             
3. raspisivanje i objava javnog natječaja za  jačanje informacijske tehnologije Ministarstva
</t>
  </si>
  <si>
    <t>KTO 1: 06/2022.
KTO 2: 06/2022
KTO 3: 12/2022</t>
  </si>
  <si>
    <t>12/2022.</t>
  </si>
  <si>
    <t>Standardiziran i metodološki razrađen podatkovni i programski model za upravljanje učincima od upravljanja i raspolaganja državnom imovinom</t>
  </si>
  <si>
    <t>Priprema, izrada i izvješćivanje o provedbi akata strateškog planiranja u
upravnom području upravljanja državnom imovinom</t>
  </si>
  <si>
    <t>Poboljšanje upravljanja državnom imovinom putem akata strateškog planiranja u
upravnom području upravljanja državnom imovinom</t>
  </si>
  <si>
    <t>Ustroj sustava strateškog planiranja, praćenja, izvještavanja i vrednovanja realizacije strateških i posebnih ciljeva u upravljanju državnom imovinom.</t>
  </si>
  <si>
    <t>1. Izrađena konačna verzija obrasca samoprocjene (Samoprocjena usklađenosti akata strateškog planiranja s rokom važenja nakon 31.12.2020.) 
2. Izvještavanje o rezultatima i učincima u provedbi akata strateškog planiranja Koordinacijskom tijelu radi pripreme konsolidiranih izvješća o rezultatima i učincima javnih politika za Vladu Republike Hrvatske
3. Održani sastanci Mreže koordinatora za strateško planiranje 
4. Realizirano sudjelovanje na specijaliziranim programima izobrazbe u području strateškog planiranja 
(a vezano uz projekt naziva Strateško upravljanje ljudskim potencijalima, u okviru komponente 1. Jačanje kapaciteta za izradu i provedbu javnih politika i projekata (Poboljšanje administrativnih kapaciteta za bolje osmišljavanje, provođenje i ocjenu politika i projekata u cilju povećanja efikasnosti i učinkovitosti korištenja EU fondova)</t>
  </si>
  <si>
    <t xml:space="preserve">
KTO 1. ožujak, 2021. (ovisno o usvajanju NRS RH 2030)
KTO 2. kvartalno (Program VRH) i polugodišnje (NPR, Provedbeni program)
KTO 3. kvartalno, prema zahtjevim Glavnog koordinatora
KTO 4. lipanj, 2021.; prosinac 2021; lipanj 2022; prosinac 2022. </t>
  </si>
  <si>
    <t xml:space="preserve">Kontinuirano
</t>
  </si>
  <si>
    <t>Revidirana Strategija upravljanja državnom imovinom za razdoblje 2019.-2025.</t>
  </si>
  <si>
    <t>Prijedlog godišnjeg plana upravljanja državnom imovinom</t>
  </si>
  <si>
    <t>Izvješće o provedbi Godišnjeg plana upravljanja državnom imovinom</t>
  </si>
  <si>
    <t>Provedbeni program MPUGDI za razdoblje 2021.-2024.</t>
  </si>
  <si>
    <t>Revidiranje Provedbenog programa MPUGDI za razdoblje 2021.-2024.</t>
  </si>
  <si>
    <t>5. Izrađena polugodišnja izvješća (studeni-travanj i svibanj - listopad) o napretku u provedbi reformskih mjera i posebnih preporuka sukladno EU semestru iz nadležnosti Ministarstva</t>
  </si>
  <si>
    <t>KTO 5.10/2021. 
4/2022. i 10/2022.
4/2023. i 10/2023.
4/2024. i 10/2024.</t>
  </si>
  <si>
    <t>12/2021.
12/2022.
12/2023.
12/2024.</t>
  </si>
  <si>
    <t>Izvješće o napretku u provedbi reformskih mjera i posebnih preporuka sukladno EU semestru iz nadležnosti Ministarstva</t>
  </si>
  <si>
    <t>Jačanje ljudskih potencijala, informacijsko-komunikacijske tehnologije i financijskih potencijala u upravljanju državnom imovinom</t>
  </si>
  <si>
    <t>Strateško upravljanje ljudskim potencijalima</t>
  </si>
  <si>
    <t>Unaprjeđenje organizacije Ministarstva, postojećih informacijsko-komunikacijskih sustava te bolje praćenje naplate i osiguranje većih financijskih sredstava u upravljanju državnom imovinom.</t>
  </si>
  <si>
    <t xml:space="preserve">
Izrada plana izobrazbe državnih službenika 
Provedena/prihvaćena prijava na edukaciju i stručno usavršavanje
Izrada Plana prijema u državnu službu
Pravovremena priprema, objava i uspješna provedba javnih natječaja/Oglasa
</t>
  </si>
  <si>
    <t xml:space="preserve">KTO 1: jednom godišnje
KTO 2: polugodišnje
KTO 3: jednom godišnje
KTO 4: polugodišnje
</t>
  </si>
  <si>
    <t>Broj provedenih edukacija</t>
  </si>
  <si>
    <t xml:space="preserve">Stjecanje (broj) domicilno i međunarodno priznatih certifikata u uskom specijaliziranom području izobrazbe
</t>
  </si>
  <si>
    <t>Broj provedenih javnih natječaja/Oglasa za zapošljavanje</t>
  </si>
  <si>
    <t>Unaprjeđenje informatizacije i digitalizacije</t>
  </si>
  <si>
    <t xml:space="preserve">1. Razvijene nove funkcionalnosti aplikacije
2. Uvođenje novih funkcionalnosti u produkcijski rad </t>
  </si>
  <si>
    <t>KTO 1:12/2021
KTO 2: 12/2022</t>
  </si>
  <si>
    <t>Povećanje postotka efikasnosti rada konsolidacijom informatičkog sustava MPGI</t>
  </si>
  <si>
    <t>Unaprjeđenje financijskog upravljanja</t>
  </si>
  <si>
    <t xml:space="preserve">1. Revidiranje postojećeg aplikativnog rješenja kroz izradu novih i doradu postojećih modula u cilju preciznijeg i efikasnijeg praćenja naplate potraživanja
2. Unapređenje internih akata i procedura </t>
  </si>
  <si>
    <t>KTO 1: Polugodišnje
KTO 2: Svake godine provedbenog programa</t>
  </si>
  <si>
    <t>Povećanje postotka naplate potraživanja</t>
  </si>
  <si>
    <t>Revidirani poslovni procesi</t>
  </si>
  <si>
    <t>* Vrijednost ugovora o zakupu predstavlja ukupnu vrijednost zakupnine za ugovoreni rok trajanja zakupa.</t>
  </si>
  <si>
    <t>** Obzirom da se srednjoročni planovi pravnih osoba od posebnog interesa za RH (POOPI) zaprimaju krajem prosinca 2020. godine te s obzirom na specifičnu situaciju epidemije bolesti COVID 19 kao i činjenici da su države članice dužne uraditi screening strateške imovine sukladno naputcima EK u smjeru svojevrsne "nacionalizacije", u trenutku izrade ovog Provedbenog programa ne raspolažemo realnijim projekcijama za ciljne vrijednosti 2022.-2024. godine. S obzirom da će se zasigurno pristupiti revidiranju ovog dokumenta u 2021. godini sukladno naputcima MRRFEU, vjerujemo da ćemo tada imati realniju osnovu projekcije.</t>
  </si>
  <si>
    <t>*** Vrijednost je izražena u kumulativu.</t>
  </si>
  <si>
    <t>PROVEDBENI PROGRAM MINISTARSTVA PROSTORNOGA UREĐENJA, GRADITELJSTVA I DRŽAVNE IMOVINE u upravnom području prostornog uređenja i graditeljstva</t>
  </si>
  <si>
    <t>Razdoblje važenja akta:</t>
  </si>
  <si>
    <r>
      <rPr>
        <b/>
        <u/>
        <sz val="12"/>
        <color theme="1"/>
        <rFont val="Arial"/>
      </rPr>
      <t>CSR</t>
    </r>
    <r>
      <rPr>
        <b/>
        <sz val="12"/>
        <color theme="1"/>
        <rFont val="Arial"/>
      </rPr>
      <t xml:space="preserve">
SDG</t>
    </r>
  </si>
  <si>
    <t>Početna vrijednost
(godina)- na dan 31.12.2019.</t>
  </si>
  <si>
    <t>CILJ 2.1. GOSPODARSKI OPORAVAK I POSLOVNO OKRUŽENJE</t>
  </si>
  <si>
    <t>Strategija prostornog razvoja Republike Hrvatske (NN broj 106/17)</t>
  </si>
  <si>
    <t xml:space="preserve"> Uravnotežen i održiv prostorni razvoj na principima teritorijalne kohezije u funkciji poboljšanja kvalitete života i ublažavanja depopulacije trendova, uz očuvanje identiteta prostora (SPRRH)</t>
  </si>
  <si>
    <t>Ujednačavanje teritorijalnog razvoja RH</t>
  </si>
  <si>
    <t>Mjera doprinosi ostvarenju prioriteta Strategije Europa 2020. s kojom je usklađena SPRRH, a to su pametan rast, razvijanjem ekonomije utemeljene na znanju i inovaciji; održiv rast, promicanjem ekonomije koja učinkovitije iskorištava resurse, koja je zelenija i konkurentnija te uključiv rast, njegovanjem ekonomije s visokom stopom zaposlenosti koja donosi društvenu i teritorijalnu povezanost.</t>
  </si>
  <si>
    <t>A576270 
Europska teritorijalna suradnja - međuregionalni program   ESPON</t>
  </si>
  <si>
    <t>CSR 2020 Preporuka 4a
SDG 11</t>
  </si>
  <si>
    <t xml:space="preserve"> Izvršene
godišnje obveze u
provedbi ESPON 
programa teritorijalne
suradnje</t>
  </si>
  <si>
    <t>03/2021.</t>
  </si>
  <si>
    <t>12/2024.</t>
  </si>
  <si>
    <t>% Udio izvršenih godišnjih obveza</t>
  </si>
  <si>
    <t>A538065 
Europska teritorijalna suradnja - međuregionalni program    URBACT</t>
  </si>
  <si>
    <t>Izvršene
godišnje obveze u
provedbi URBACT 
programa teritorijalne
suradnje</t>
  </si>
  <si>
    <t>Integrirani nacionalni energetski i klimatski plan za Republiku Hrvatsku za razdoblje od 2021. do 2030. godine, Nacionalni plan oporavka i otpornosti, Dugoročna strategija obnove nacionalnog fonda zgrada</t>
  </si>
  <si>
    <t>Dekarbonizacija zgrada</t>
  </si>
  <si>
    <t>3510 Energetska učinkovitost u zgradarstvu</t>
  </si>
  <si>
    <t>Postavljenje strateškog i zakonodavnog okvira za dekarbonizaciju nacionalnog fonda zgrada</t>
  </si>
  <si>
    <t>Ispunjenje obveze, na koje se RH obavezala EK, o ostvarivanju ušteda energije u javnim zgradama u vlasništvu ili korištenju od institucija središnje države tako da se godišnje obnovi najmanje 3% tlocrtne površine tih zgrada, najmanje na razinu investicije obnove javnih i privatnih stambenih i nestambenih zgrada.</t>
  </si>
  <si>
    <t>A538053 
Energetska učinkovitost
A538051 
Nadzor nad radom ovlaštenih osoba za provođenje energetskih pregleda i energetsko certificiranje 
T538061 
Provedba projekta inteligentna energija Europe 
(EPBD-CA)          
A551027 
Energetska obnova zgrada javnog sektora</t>
  </si>
  <si>
    <t>CSR 2020 Preporuka 3d
SDG 7</t>
  </si>
  <si>
    <t>Doneseni propisi iz nadležnosti Sektora</t>
  </si>
  <si>
    <t>04/2021.</t>
  </si>
  <si>
    <t xml:space="preserve">Godišnja ušteda energije u zgradama, u vlasništvu i uporabi središnje vlasti, ekvivalentan obnovi 3% podne površine zgrada
</t>
  </si>
  <si>
    <t xml:space="preserve">0,00489 PJ </t>
  </si>
  <si>
    <t xml:space="preserve">Strategija prostornog razvoja Republike Hrvatske (NN broj 106/17)
</t>
  </si>
  <si>
    <t>Sustavno gospodarenje energijom u javnom sektoru</t>
  </si>
  <si>
    <t>Javni sektor obvezan je sustavno gospodariti energijom. Cilj je informacijskim sustavom za gospodarenje energijom obuhvatiti sve zgrade javnog sektora i sustave javne rasvjete. Uštede temeljene na tim aktivnostima su utvrđene na oko 335 TJ/god.</t>
  </si>
  <si>
    <t>K551026 
Poticanje mjera za poboljšanje energetske učinkovitosti</t>
  </si>
  <si>
    <t>CSR 2020 Preporuka 3c
SDG 7</t>
  </si>
  <si>
    <t xml:space="preserve">n/p
</t>
  </si>
  <si>
    <t>Broj energetskih troškovnih centara (uključujući javnu rasvjetu)</t>
  </si>
  <si>
    <t xml:space="preserve"> Broj mjernih mjesta na kojima se prati potrošnja </t>
  </si>
  <si>
    <t>Broj analiza</t>
  </si>
  <si>
    <t xml:space="preserve"> Broj izvještaja</t>
  </si>
  <si>
    <t xml:space="preserve">Broj educiranih osoba </t>
  </si>
  <si>
    <t xml:space="preserve">Broj korisnika ISGE sustava </t>
  </si>
  <si>
    <t xml:space="preserve">Broj održanih edukacija </t>
  </si>
  <si>
    <t xml:space="preserve">Poticanje projektiranja, izvođenja i uklanjanja građevina i njihovih dijelova na održiv način kroz povećanje broja mjera </t>
  </si>
  <si>
    <t>Poticati održivu gradnju sigurnijih, pristupačnijih te zdravstveno-ekološki primjerenijih građevina</t>
  </si>
  <si>
    <t>A576056 
Stručnoanalitički, upravni i normativni poslovi graditeljstva i usklađivanje sa zakonodavstvom EU
A576187 
Stručni ispiti i druge aktivnosti ovlašćivanja fizičkih i pravnih osoba</t>
  </si>
  <si>
    <t>CSR 2020 Preporuka 3d
SDG 11</t>
  </si>
  <si>
    <t>Donesen Pravilnik o stručnom ispitu osoba koje obavljaju poslove graditeljstva i prostornoga uređenja</t>
  </si>
  <si>
    <t>6/2021.</t>
  </si>
  <si>
    <t>Osigurano uključivanje tematike sprječavanja nastanka građevinskog otpada i tematike "zelene gradnje"</t>
  </si>
  <si>
    <t>Donesen Tehnički propis za betonske kolnike</t>
  </si>
  <si>
    <t>Osigurana primjena održivih rješenja u postupku gradnje</t>
  </si>
  <si>
    <t>Donesen Tehnički propis o pristupačnosti građevina</t>
  </si>
  <si>
    <t>4/2022.</t>
  </si>
  <si>
    <t>Osigurana pristup, kretanje, boravak i rad u građevinama osobama s nvaliditetom i smanjenom pokretljivošću</t>
  </si>
  <si>
    <t>Donesen Tehnički propis za donje nosive slojeve kolničkih konstrukcija i donjeg ustroja</t>
  </si>
  <si>
    <t>Održani stručni ispiti osoba koje obavljaju poslove u prostornom uređenju i graditeljstvu</t>
  </si>
  <si>
    <t>Osigurana potrebna razina stručnosti odgovornih osoba u graditeljstvu</t>
  </si>
  <si>
    <t>CILJ 3.2. PROSTORNI RAZVOJ I TURIZAM U FUNKCIJI ODRŽIVOG RAZVOJA </t>
  </si>
  <si>
    <t>Uravnotežen i održiv prostorni razvoj na principima teritorijalne kohezije u funkciji poboljšanja kvalitete života i ublažavanja depopulacije trendova, uz očuvanje identiteta prostora (SPRRH)</t>
  </si>
  <si>
    <t xml:space="preserve">Učinkovit sustav prostornog uređenja kroz osiguranje zakonske i stručne utemeljenosti prostornih planova i postupaka izrade i donošenja prostornih planova kao podzakonskih akata </t>
  </si>
  <si>
    <t xml:space="preserve">Unaprijeđenje učinkovitosti sustava prostornog uređenja  kroz osiguranje zakonske i stručne utemeljenosti prostornih planova i postupaka izrade i donošenja prostornih planova kao podzakonskih akata  </t>
  </si>
  <si>
    <t xml:space="preserve"> A576150 
Djelovanje na unaprjeđenju prostornoga uređenja </t>
  </si>
  <si>
    <t xml:space="preserve"> Udio izdanih suglasnosti na prostorne planove regionalne razine i lokalne razine u ZOP-u od ukupnog broja zaprimljenih zahtjeva (%)</t>
  </si>
  <si>
    <t>Udio izdanih suglasnosti  za obavljanje stručnih poslova prostornog uređenja od ukupnog broja zaprimljenih zahtjeva   (%)</t>
  </si>
  <si>
    <t>Povećanje postotka izrađenosti prostornih planova za koje je dana financijska pomoć (%)</t>
  </si>
  <si>
    <t>Izrada i donošnje temeljnih dokumenata prostornog razvoja RH i prostornih planova državne razine</t>
  </si>
  <si>
    <t>Unapređivanje učinkovitosti sustava prostornog uređenja čime se osiguravaju uvjeti za korištenje, zaštitu i upravljanje prostorom RH te pretpostavke za održivi društveni i gospodarski razvoj te korištenje prirodnih i kulturnih dobara</t>
  </si>
  <si>
    <t>A576151 
Izrada i praćenje provedbe dokumenata prostornoga uređenja</t>
  </si>
  <si>
    <t>CSR 2020 Preporuka 2b i Preporuka 3c
SDG 11</t>
  </si>
  <si>
    <t>1. izrada / koordinacija izrade temeljnih dokumenata prostornog razvoja RH i prostornih planova državne razine (uključivo SPUO)
2. obavljanje stručnih  poslova iz područja prostornog uređenja (stručne podloge, prostorne analize, određivanje sadržaja i metodologije prostornog planiranja i dr.)
3. Jačanje kapaciteta zavoda za prostorno uređenje županija i Grada Zagreba</t>
  </si>
  <si>
    <t>udio dodijeljenih tekućih pomoći godišnje u odnosu na raspoloživa sredstva u Državnom proračunu</t>
  </si>
  <si>
    <t>Praćenje stanja u prostoru i podrška razvoju ISPU iz područja prostornog uređenja</t>
  </si>
  <si>
    <t>Unaprijediti učinkovitost i transparentnost sustava prostornog uređenja te prodonijeti osiguravanju uvjeta za korištenje, zaštitu i upravljanje prostorom RH i njegovo održivo korištenje i razvoj u skladu s EU i globalnim trendovima i dokumentima.</t>
  </si>
  <si>
    <t>K576116 
Praćenje stanja u prostoru i podrška razvoju ISPU
A538083 
ApolitikA - Arhitektonske politike
A538084
Razvoj međunarodne i EU suradnje
A538085
Provedba međunarodnih obaveza RH na području prostornog uređenja</t>
  </si>
  <si>
    <t>CSR 2020 Preporuka 2b 
SDG 11</t>
  </si>
  <si>
    <t>1. obrađeni podaci prostornih planova za potrebe objave na geoportalu ISPU-a i njegovim modulima (ver. 3)
2. uspostava sustava učitavanja rasterskih karata važećih prostornih planova kroz eKatalog</t>
  </si>
  <si>
    <t>KTO 1: 03/2022.
KTO 2: 12/2021.</t>
  </si>
  <si>
    <t xml:space="preserve">12/2024.                                                                  </t>
  </si>
  <si>
    <t>3502 Regulativa i nadzor u graditeljstvu</t>
  </si>
  <si>
    <t>Monitoring klizišta u Republici Hrvatskoj</t>
  </si>
  <si>
    <t>Mjera obuhvaća nabavu i ugradnju opreme te uspostavu sustava praćenja i ranog upozoravanja (monitoring) registriranih klizišta i stambenih zgrada koje su oštećene i/ili ugrožene tim klizištima. Mjera se provodi u suradnji sa predstavnicima znanstvene zajednice okupljene na Rudarsko geološko naftnom fakultetu Sveučilišta u Zagrebu i drugih znanstvenih institucija</t>
  </si>
  <si>
    <t>A538086 
Monitoring klizišta u Republici Hrvatskoj</t>
  </si>
  <si>
    <t>n/p
SDG 11</t>
  </si>
  <si>
    <t>Nabava i postava mjernih uređaja te uspostava sustava praćenja i ranog upozoravanja</t>
  </si>
  <si>
    <t>udio od ukupno planiranih novčanih sredstava za uspostavu sustava monitoringa na području Republike Hrvatske</t>
  </si>
  <si>
    <t xml:space="preserve">3504 Poticanje stambene gradnje                       
3503 Prometovanje nekretninama               </t>
  </si>
  <si>
    <t xml:space="preserve"> Poticanje stanogradnje uz sudjelovanje javnih sredstava i subvencioniranje stambenih kredita </t>
  </si>
  <si>
    <t>Omogučiti mladim obiteljima rješavanje stambenog pitanja uz povoljnije uvjete.
Mjera omogućava mladim obiteljima rješavanje stambenog pitanja uz povoljnije uvjete. 
Mjerom se provodi gradnja stanova po modelu POS-a, odobravanje subvencija za kupnju stanova, davanje stanova u najam, kupnja stanova za bivše nositelje stanarskog prava.</t>
  </si>
  <si>
    <t xml:space="preserve">K576201 
Društveno poticana stanogradnja  
T551024 
Subvencije i državna jamstva za stambene kredite 
K260345 
Kupovanje određenih nekretnina za račun RH, te davanje zajmova domaćim i fizičkim osobama
K551025
Pribavljanje stanova za najam   
K551030 
Stambeno zbrinjavanje na klizištima u Republici Hrvatskoj     </t>
  </si>
  <si>
    <t>Izmjena Zakona o subvencioniranju stambenih kredita</t>
  </si>
  <si>
    <t>Broj izgrađenih stanova</t>
  </si>
  <si>
    <t>Broj odobrenih subvencija</t>
  </si>
  <si>
    <t>Broj kupljenih stanova</t>
  </si>
  <si>
    <t xml:space="preserve">Energetska obnova javnih i stambenih zgrada te razvoj zelene infrastrukture u urbanim područjima i kružnog gospodarenja prostorom i zgradama </t>
  </si>
  <si>
    <t>MPGI će u razdoblju 2020.-2024. iz OPKK 2014.-2020. nastaviti sufinancirati pripremu i provedbu energetske obnove i korištenje OIE u zgradama javnog sektora i stambenim zgradama te će izraditi Programe razvoja ZI i KG za razdoblje 2021.-2030.</t>
  </si>
  <si>
    <t>T538072 
Operativni program konkurentnost i kohezija 2014.-2020. - energetska obnova zgrada</t>
  </si>
  <si>
    <t>CSR 2020 Preporuka 3d
SDG 3, SDG 7, SDG 8, 
SDG 9, SDG 11, SDG 12, SDG 13, SDG 15, SDG 17</t>
  </si>
  <si>
    <t xml:space="preserve">1. Donošenje Programa razvoja zelene infrastrukture u urbanim područjima za razdoblje 2021. do 2030. godine (Program razvoja ZI)  od strane VRH
2. Donošenje Programa razvoja kružnog gospodarenja prostorom i zgradama za razdoblje 2021. do 2030. godine (Program razvoja KG) od strane VRH
3. Donošenje Komunikacijske strategije za Program ZI/KG
4. Objava poziva za pilot projekte kružnog gospodarenja prostorom i zgradama
5. Objava poziva za pilot projekte razvoja zelene infrastrukture u urbanim područjima </t>
  </si>
  <si>
    <t>KTO 1: 03/2021.
KTO 2: 03/2021.
KTO 3: 06/2021.
KTO 4: 12/2021.
KTO 5: 03/2022.</t>
  </si>
  <si>
    <t>Udio obrađenih zahtjeva za plaćanje u ukupnom zaprimljenom broju zahtjeva za plaćanjem %</t>
  </si>
  <si>
    <t xml:space="preserve"> Vođenje, razvoj i upravljanje ISPU-om</t>
  </si>
  <si>
    <t>Razvojem modula koji su sastavni dio ISPU-a  od interesa za prostorno uređenje te osiguranjem njihove ažurnosti, unaprijeđuje se učinkovitost i transparentnost sustava prostornog uređenja.</t>
  </si>
  <si>
    <t>A538075 
Informacijski sustav prostornog uređenja - ISPU
K576157
Informatizacija uprave</t>
  </si>
  <si>
    <t>CSR 2020 Preporuka 2b.
SDG 11</t>
  </si>
  <si>
    <t xml:space="preserve">broj aktivnih modula
</t>
  </si>
  <si>
    <t xml:space="preserve">Izrada novih modula ISPU-a vezanih uz prostorno uređenje, migracija postojećih modula i nadogradnja </t>
  </si>
  <si>
    <t>migrirani moduli</t>
  </si>
  <si>
    <t>Provedba nadzora tijela i stručnih osoba, provedba nadzora konačnih akata te općih akata kao i donošenje drugostupanjskih rješenja</t>
  </si>
  <si>
    <t>Osiguranje zakonitosti u postupanju što će pridonijeti većoj konkurentnosti i boljem poslovnom okruženju</t>
  </si>
  <si>
    <t>A576192 
Praćenje upravnog postupanja i donošenje rješenja
 A576007
Administracija i upravljanje prostornim uređenjem i graditeljstvom</t>
  </si>
  <si>
    <t>Učinkovita provedba upravnog postupka i brže izdavanje akata (5 mjeseci - rok za donošenje rješenja)</t>
  </si>
  <si>
    <t>5 mjeseci</t>
  </si>
  <si>
    <t>4 mjeseca</t>
  </si>
  <si>
    <t>3 mjeseca</t>
  </si>
  <si>
    <t>2 mjeseca</t>
  </si>
  <si>
    <t>Učinkovita provedba nadzora tijela i stručnih osoba (3 mjeseca okvirni rok za provedbu pojedinačnog nadzora)</t>
  </si>
  <si>
    <t>Učinkovita provedba nadzora upravnih akata i općih akata (6 mjeseci okvirni rok za provedbu pojedinačnog nadzora)</t>
  </si>
  <si>
    <t>6 mjeseci</t>
  </si>
  <si>
    <t xml:space="preserve">6 mjeseci </t>
  </si>
  <si>
    <t xml:space="preserve">5 mjeseci </t>
  </si>
  <si>
    <t xml:space="preserve">4 mjeseca </t>
  </si>
  <si>
    <t>Edukacija po županijama</t>
  </si>
  <si>
    <t>Za ispravno funkcioniranje sustava potrebno je kontinuirano provoditi edukacije svih korisnika sustava.</t>
  </si>
  <si>
    <t>A538075 
Informacijski sustav prostornog uređenja - ISPU
K576157
Informatizacija uprave</t>
  </si>
  <si>
    <t xml:space="preserve">educirani službenici
(udio u ukupnom broju službenika)
</t>
  </si>
  <si>
    <t xml:space="preserve">Digitalizacija akata i popunjavanje baze akata unutar aplikacije eArhiva (izdanih od 15.2.1968. do 1.1.2015.) </t>
  </si>
  <si>
    <t xml:space="preserve">Uvođenjem sustava eArhiva omogućava se dostupnost akata i njihovih metapodataka izdanih od 15.2.1968. do uvođenja sustava eDozvola čime se unapređuje funkcioniranje javne uprave, unapređuje se pružanje elektroničkih usluga i pristupa informacijama za građane i poslovne subjekte </t>
  </si>
  <si>
    <t>broj skeniranih akata i obrađenih metapodacima
(udio u ukupnom broju akata)</t>
  </si>
  <si>
    <t>CILJ 3.2. PROSTORNI RAZVOJ I TURIZAM U FUNKCIJI ODRŽIVOG RAZVOJA 
CILJ 4.1. UČINKOVITA,TRANSPARENTNA I OTPORNA DRŽAVA</t>
  </si>
  <si>
    <t>Unaprjeđenje sustava tržišta nekretnina</t>
  </si>
  <si>
    <t>Mjera osigurava ujednačenost podataka, pravnu sigurnost vlasnika i investitora i vrijednosnu podloga za investicije i ulaganja. Mjera uključuje kontinuiranu izradu podloga-standardne kalkulacije-Bilten i Pregled tržišta nekretnina RH za svaku godinu</t>
  </si>
  <si>
    <t>A538071
Procjena vrijednosti nekretnina</t>
  </si>
  <si>
    <t>CSR 2020 Preporuka 3b.
SDG 11</t>
  </si>
  <si>
    <t>Razrađeni modeli za masovnu procjenu</t>
  </si>
  <si>
    <t xml:space="preserve">Udio izrađenosti modela masovne procjene vrijednosti nekretnina </t>
  </si>
  <si>
    <t>3501 Razvoj i upravljanje prostornim uređenjem
3502 Regulativa i nadzor u graditeljstvu</t>
  </si>
  <si>
    <t xml:space="preserve">Unaprjeđenje sustava za procjene vrijednosti nekretnina </t>
  </si>
  <si>
    <t>Mjera osigurava unaprjeđenje, nadogradnju, redizajn, održavanje, korištenje sustava eNekretnine i osigurava pravnu sigurnost vlasnicima i investitorima nekretnina u području procjene vrijednosti nekretnina sa digitalizacijom - eGrađani, ePoslovanje, ePristojbe</t>
  </si>
  <si>
    <t>A538071
Procjena vrijednosti nekretnina
A538075
Informacijski sustav prostornog uređenja - ISPU</t>
  </si>
  <si>
    <t xml:space="preserve">Digitaliziran sustav eNekretnine  </t>
  </si>
  <si>
    <t>06/2021.</t>
  </si>
  <si>
    <t xml:space="preserve">Udio nadogradnji propisanih Zakonom u digitaliziranom sustavu eNekretnine </t>
  </si>
  <si>
    <t xml:space="preserve">CILJ 4.1. UČINKOVITA, TRANSPARENTNA I OTPORNA DRŽAVA </t>
  </si>
  <si>
    <t xml:space="preserve">3501 Razvoj i upravljanje prostornim uređenjem </t>
  </si>
  <si>
    <t>Izdavanje dozvola za zahvate u prostoru i građevine po posebnom propisu</t>
  </si>
  <si>
    <t xml:space="preserve"> Povećanje brzine izdavanja lokacijskih i građevinskih dozvola za zahvate u prostoru i građevine prema posebnom propisu kroz pružanje stručne pomoći u pripremi investicijskih projekata od važnosti za RH i infrastrukturnih projekata financiranih iz EU fondova kao i uz primjenu u tu svrhu osmišljenog i razvijenog modula eInvesticije                </t>
  </si>
  <si>
    <t xml:space="preserve"> A538067 
Izdavanje dozvola za zahvate u prostoru i građevine                    </t>
  </si>
  <si>
    <t xml:space="preserve">
CSR 2020 Preporuka 3c 
SDG 11</t>
  </si>
  <si>
    <t xml:space="preserve">Smanjenje broja dana izdavanja lokacijskih i građevinskih dozvola za zahvate u prostoru i građevine prema posebnom propisu (dani) </t>
  </si>
  <si>
    <t xml:space="preserve">A538088 
Priprema i praćenje investicijskih projekata od važnosti za RH </t>
  </si>
  <si>
    <t>Udio pripremljenih  investicijskih projekata od važnosti za RH od ukupnog broja zaprimljenih zahtjeva (%)</t>
  </si>
  <si>
    <t>T538072.001 
OPK 2014.-2020.  - POTPROGRAM- MJERA 11 (2021-2022)</t>
  </si>
  <si>
    <t>Udio pripremljenih infrastrukturnih projekata financiranih iz EU fondova od ukupnog broja zaprimljenih zahtjeva (%)</t>
  </si>
  <si>
    <t>A538075 
ISPU (pripadajući dio navedene stavke za modul eInvesticije)</t>
  </si>
  <si>
    <t xml:space="preserve"> Izrada i razvoj  modula eInvesticije</t>
  </si>
  <si>
    <t>Postatak izrađenosti modula eInvesticije (%)</t>
  </si>
  <si>
    <t>Povećanje efikasnosti provedbe propisa iz područja graditeljstva</t>
  </si>
  <si>
    <t>Unapređenje stanja u području graditeljstva</t>
  </si>
  <si>
    <t>A576190 
Tehnički pregledi</t>
  </si>
  <si>
    <t>Udio provedenih tehničkih pregleda u ukupnom broju zaprimljenih zahtjeva za provedbu tehničkih pregleda (%)</t>
  </si>
  <si>
    <t xml:space="preserve">
Strategija prostornog razvoja Republike Hrvatske (NN broj 106/17)
</t>
  </si>
  <si>
    <t>Uravnotežen i održiv prostorni razvoj na principima teritorijalne kohezije u funkciji poboljšanja kvalitete života i ublažavanja depopulacijskih trendova, uz očuvanje identiteta prostora (SPRRH)</t>
  </si>
  <si>
    <t>Poticanje razvoja komunalnog gospodarstva kroz kapitalne pomoći gradovima i općinama</t>
  </si>
  <si>
    <t>Mjera osigurava unaprjeđenje obavljanja komunalnih djelatnosti i isporuke komunalnih usluga</t>
  </si>
  <si>
    <t>A576256 
Unapređenje stanovanja i komunalnog gospodarstva</t>
  </si>
  <si>
    <t>Donošenje Odluka o sufinanciranju projekata</t>
  </si>
  <si>
    <t>10/2021.</t>
  </si>
  <si>
    <t>Postotak utrošenosti odobrenih
sredstava u proračunskoj godini</t>
  </si>
  <si>
    <t>CILJ 4.3. OBNOVA ZAGREBA I OKOLICE NAKON POTRESA </t>
  </si>
  <si>
    <t>Uspostava zakonodavnog i operativnog sustava za potrebe obnove Grada Zagreba, Zagrebačke županije i djelovima Krapinsko-zagorske županije od posljedica potresa te zaprimanje i obrada zahtjeva</t>
  </si>
  <si>
    <t>Mjera obuhvaća izradu zakonodavnog okvira za pojednostavljeni proces obnove od posljedica potresa, osnivanje Fonda za obnovu Grada Zagreba i okolice s obavljanjem zadača Fonda do uspostave pune operativne razine, zaprimanje zahtjeva za obnovom, obradom zahtjeva i izradu odluka o pravu na obnovu</t>
  </si>
  <si>
    <t xml:space="preserve">A576056
Analitički, upravni i normativni poslovi graditeljstva i usklađivanje sa zakonodavstvom EU
</t>
  </si>
  <si>
    <t>Izrađen registar oštećenih zgrada  na osnovu zaprimljenih zahtjeva za obnovom 
 Izrađen II Program mjera  kojima se propisuje način nabave izvođača i nadzornih inženjera odlučuje o pravu na obnovu u svim podnesenim zahtjevima</t>
  </si>
  <si>
    <t xml:space="preserve">Udio rješenih zahtjeva za obnovom u tekučoj godini </t>
  </si>
  <si>
    <t xml:space="preserve"> Financiranje najamnina za stambeno zbrinjavanje</t>
  </si>
  <si>
    <t>Mjera obuhvaća financiranje najamnina za stambeno zbrinjavanje osoba čije su nekretnine stradale u potresu na rok od 18 mjeseci</t>
  </si>
  <si>
    <t xml:space="preserve">A915006
Financiranje najamnina za stambeno zbrinjavanje osoba čije su nekretnine stradale u potresu </t>
  </si>
  <si>
    <t>SDG 11</t>
  </si>
  <si>
    <t xml:space="preserve">Osiguran smještaj za sve stanare kojima se obnavljaju oštećerne zgrade ili stanovi </t>
  </si>
  <si>
    <t xml:space="preserve">Smješteni stanari zgrada koje se obnavljaju zgrade oštećene u potresu temeljem odluke o obnovi </t>
  </si>
  <si>
    <t xml:space="preserve">Saniranje posljedica potresa u Gradu Zagrebu, Zagrebačkoj županiji i dijelovima Krapinsko-zagorske županije  </t>
  </si>
  <si>
    <t>Mjera obuhvaća, provedbu zakonom propisanih postupaka javne nabave svih usluga projektantskih usluga, usluga nadzora i izvođenja građevinskih radova za sanaciju oštećenih zgrada uz povećanje potresne otpornosti i energetske učinkovitosti obnovljenih zgrada te osiguranje financijskog okvira za provođenje obnove</t>
  </si>
  <si>
    <t xml:space="preserve">A538087                                                    
Sanacija šteta uzrokovanih potresom na području Grada Zagreba i okolice                                                                           K538089                                                                           Projekt obnove nakon potresa i pripravnosti javnog zdravstva br: 9127-HR
A915007                                                                         Administracija i upravljanje Fondom za obnovu </t>
  </si>
  <si>
    <t xml:space="preserve">
n/p
SDG 11</t>
  </si>
  <si>
    <t>m2 obnovljenih površina oštećenih zgrada u Gradu Zagrebu, Zagrebačkoj i Krapinsko-zagorskoj županiji</t>
  </si>
  <si>
    <t xml:space="preserve"> postotak obnovljene površine oštećenih zgrada za  4 godine </t>
  </si>
  <si>
    <t>Djelotvorno upravljanje resursima te odnosima s partnerima, građanima i ostalim korisnicima usluga</t>
  </si>
  <si>
    <t>Razvoj sustava kontrola</t>
  </si>
  <si>
    <t>A576007 
Administracija i upravljanje</t>
  </si>
  <si>
    <t>CSR 2020 Preporuka 4a
SDG 17</t>
  </si>
  <si>
    <t>Udio obavljenih revizija u godišnjem planu unutarnje revizije %</t>
  </si>
  <si>
    <t>Djelotvorno upravljanje ljudskim i financijskim potencijalima, informacijsko komunikacijskim tehnologijama, odnosima s građanima i ostalim korisnicima usluga</t>
  </si>
  <si>
    <t xml:space="preserve">Informatičko unapređenje praćenje naplate potraživanja Ministarstva, unaprjeđenje organizacije Ministarstva, unaprjeđenje planiranja, priprema i provedba postupaka javne nabave roba, radova i usluga, Unaprjeđenje postojećih informacijsko-komunikacijskih sustava </t>
  </si>
  <si>
    <t xml:space="preserve">
A576007 
Administracija i upravljanje  prostornim uređenjem i graditeljstvom  
K576157 
Informatizacija uprave
K576155 
Opremanje zgrade   
A576181
Održavanje voznog parka  
A538050
 Zadržavanje nezakonito izgrađenih zgrada</t>
  </si>
  <si>
    <t xml:space="preserve">
Izrada plana izobrazbe državnih službenika </t>
  </si>
  <si>
    <t>jednom godišnje</t>
  </si>
  <si>
    <t>Izrađen plan izobrazbe državnih skužbenika</t>
  </si>
  <si>
    <t>Provedena/prihvaćena prijava na edukaciju i stručno usavršavanje</t>
  </si>
  <si>
    <t>polugodišnje</t>
  </si>
  <si>
    <t>Izrada Plana prijema u državnu službu</t>
  </si>
  <si>
    <t>Izrađen plan prijema u državnu službu</t>
  </si>
  <si>
    <t>Pravovremena priprema, objava i uspješna provedba javnih natječaja/oglasa</t>
  </si>
  <si>
    <t>Razvijene novih funkcionalnosti aplikacija</t>
  </si>
  <si>
    <t xml:space="preserve">Uvođenje novih funkcionalnosti u produkcijski rad </t>
  </si>
  <si>
    <t>Revidiranje postojećeg aplikativnog rješenja kroz izradu novih i doradu postojećih modula u cilju preciznijeg i efikasnijeg praćenja naplate potraživanja</t>
  </si>
  <si>
    <t xml:space="preserve">Unapređenje internih akata i procedura </t>
  </si>
  <si>
    <t>Svake godine provedbenog programa</t>
  </si>
  <si>
    <t>Povećanje postotka revidiranja poslovnih procedura</t>
  </si>
  <si>
    <t>Pravovremeno provođenje postupaka nabave sukladno Planu nabave</t>
  </si>
  <si>
    <t>Broj provedenih postupaka nabave sukladno Planu nabave</t>
  </si>
  <si>
    <t xml:space="preserve">Predlaganje izmjena i dopuna važećih propisa te izrada prijedloga novih propisa </t>
  </si>
  <si>
    <t xml:space="preserve">Ubrzanje, pojednostavljivanje i povećanje efikasnosti postupaka iz nadležnosti MPGI </t>
  </si>
  <si>
    <t>A576007
 Administracija i upravljanje  prostornim uređenjem i graditeljstvom</t>
  </si>
  <si>
    <t>Izrada novih propisa i akata iz domene Glavnog tajništva po potrebi</t>
  </si>
  <si>
    <t>godišnje</t>
  </si>
  <si>
    <t>Broj izgrađenih akata</t>
  </si>
  <si>
    <r>
      <rPr>
        <i/>
        <sz val="12"/>
        <color theme="1"/>
        <rFont val="Arial"/>
      </rPr>
      <t xml:space="preserve">Prilog 1. </t>
    </r>
    <r>
      <rPr>
        <b/>
        <sz val="12"/>
        <color theme="1"/>
        <rFont val="Arial"/>
      </rPr>
      <t xml:space="preserve"> </t>
    </r>
    <r>
      <rPr>
        <sz val="12"/>
        <color theme="1"/>
        <rFont val="Arial"/>
      </rPr>
      <t xml:space="preserve">Predložak za izradu Provedbenog programa </t>
    </r>
  </si>
  <si>
    <t>NOSITELJ IZRADE AKTA: MINISTRSTVO POLJOPRIVREDE</t>
  </si>
  <si>
    <t>Razdoblje važenja akta: 
od 2021. do 2024. godine</t>
  </si>
  <si>
    <t>DATUM IZRADE / IZMJENE AKTA: 16.studenog 2020. godine</t>
  </si>
  <si>
    <t>Oznaka
 mjere 
(R/I/O)</t>
  </si>
  <si>
    <t>Prioritetna 
mjera
 (DA/NE)</t>
  </si>
  <si>
    <r>
      <rPr>
        <b/>
        <u/>
        <sz val="12"/>
        <color theme="1"/>
        <rFont val="Arial"/>
      </rPr>
      <t>CSR</t>
    </r>
    <r>
      <rPr>
        <b/>
        <sz val="12"/>
        <color theme="1"/>
        <rFont val="Arial"/>
      </rPr>
      <t xml:space="preserve">
SDG</t>
    </r>
  </si>
  <si>
    <t>Doprinos digitalnoj 
transformaciji 
(DA/NE)</t>
  </si>
  <si>
    <t>CILJ 3.1. SAMODOSTATNOST U 
HRANI I NISKOUGLJIČNA
 ENERGETSKA TRANZICIJA </t>
  </si>
  <si>
    <t>PROGRAM VLADE REPUBLIKE HRVATSKE 2020.-2024.</t>
  </si>
  <si>
    <t>3001 UPRAVLJANJE POLJOPRIVREDOM, RIBARSTVOM I
RURALNIM RAZVOJEM</t>
  </si>
  <si>
    <t>Otkup privatnog poljoprivrednog zemljišta</t>
  </si>
  <si>
    <t>Zakonom o poljoprivrednom zemljištu propisano je da MP može u ime i za račun RH radi okrupnjavanja poljoprivrednog zemljišta otkupiti privatno poljoprivredno zemljište</t>
  </si>
  <si>
    <t>A568000 
Administracija i upravljanje</t>
  </si>
  <si>
    <t>?</t>
  </si>
  <si>
    <t xml:space="preserve">Okrupnjavanje posjeda, ubrzavanje postupaka raspolaganja, stavljanje u funkciju poljoprivrednog zemljišta u državnom i privatnom vlasništvu </t>
  </si>
  <si>
    <t>Povećanje površina poljoprivrednog zemljišta u vlasništvu RH kojima je raspolagano</t>
  </si>
  <si>
    <t>Povećanje površina poljoprivrednog zemljišta pogodnih za poljoprivrednu proizvodnju</t>
  </si>
  <si>
    <t>Povećanje površina poljoprivrednog zemljišta (RH i privatnog) koje su obuhvaćene ispitivanjem plodnosti tla</t>
  </si>
  <si>
    <t>3002 POLJOPRIVREDA</t>
  </si>
  <si>
    <t xml:space="preserve">ZPP - mjere uređenja tržišta poljoprivrednih proizvoda </t>
  </si>
  <si>
    <t>ZPP - mjere uređenja tržišta poljoprivrednih proizvoda A821058 uspostavljena je za provedbu svih aktivnosti koje proizlaze iz provođenja Uredbe EU 1308/2013 (EU) o zajedničkoj organizaciji tržišta poljoprivrednih proizvoda</t>
  </si>
  <si>
    <t>A821058
ZPP - Mjere uređenja tržišta poljoprivrednih proizvoda</t>
  </si>
  <si>
    <t>Priznavanje proizvođače organizacje, povećanje korištenja sredstava vinske omotnice, povećanje broja škola u školskoj shemi</t>
  </si>
  <si>
    <t>Povećanje broja sektora s proizvođačkim organizacijama</t>
  </si>
  <si>
    <t xml:space="preserve">Iiskorištenje vinske omotnice (%) </t>
  </si>
  <si>
    <t xml:space="preserve">Broj uključenih škola u školsku shemu </t>
  </si>
  <si>
    <t>Programi državnih i deminimis potpora i sufinanciranje infrastrukture za razvoj poljoprivrede</t>
  </si>
  <si>
    <t xml:space="preserve">Provedba mjera de minimis potpora u skladu s Uredbom 1408/2013 o primjeni članaka 107. i 108. Ugovora o funkcioniranju Europske unije na potpore de minimis u poljoprivrednom sektoru </t>
  </si>
  <si>
    <t>K821074
Programi državnih i deminimis potpora i sufinanciranje infrastrukture za razvoj poljoprivrede</t>
  </si>
  <si>
    <t xml:space="preserve"> O</t>
  </si>
  <si>
    <t>Povećanje povšina pod šećernom repom, povećanje površina pod drugim oblicima održive poljoprivrede</t>
  </si>
  <si>
    <t>Povećanje površina pod šećernom repom (hektara)</t>
  </si>
  <si>
    <t>Povećanje površina drugim oblicima održive poljoprivrede ( hektara)</t>
  </si>
  <si>
    <t>Programi za pomoć sektoru voćarstva i povrćarstva</t>
  </si>
  <si>
    <t xml:space="preserve">Potpora predviđena u okviru ove aktivnosti (Programa pomoći sektoru voćarstva i povrćarstva) namijenjena je primarnim poljoprivrednim proizvođačima, koji kao proizvođači sirovine predstavljaju najosjetljiviji i najslabiji dio lanca opskrbe hranom. </t>
  </si>
  <si>
    <t>T865019 
Programi pomoći u sektorima voćarstva i povrćarstva</t>
  </si>
  <si>
    <t xml:space="preserve">Količinsko povećanje proizvodnje voća i povrća  </t>
  </si>
  <si>
    <t>Povećanje proizvodnje voća ( tona)</t>
  </si>
  <si>
    <t>Povećanje proizvodnje povrća ( tona)</t>
  </si>
  <si>
    <t>Nacionalni projekt biodinamičke poljoprivredne proizvodnje</t>
  </si>
  <si>
    <t>Sufinanciranje operativnih troškova poslovanja Centra dr. Rudolf Steiner iz Donjeg Kraljevca s ciljem brzog i učinkovito širenje znanja i provođenje edukacija o biodinamičkoj poljoprivrednoj proizvodnji</t>
  </si>
  <si>
    <t>T819070 
Nacionalni projekt biodinamičke poljoprivredne proizvodnje</t>
  </si>
  <si>
    <t>Povećanje broja proizvođača u sustavu bidinamičke proizvodnje</t>
  </si>
  <si>
    <t>Povećane broja prooizvođača</t>
  </si>
  <si>
    <t>Uspostava regionalnih organizacija vinara i vinogradara</t>
  </si>
  <si>
    <t>Sufinaciranje rada i aktivnosti Regionalnih organizacija vinara i vinogradara u četiri vinogradarske regije</t>
  </si>
  <si>
    <t xml:space="preserve">T865020
 Uspostava regionalnih organizacija vinara i vinogradara </t>
  </si>
  <si>
    <t>Sufinaciranej rada regionane organizacije</t>
  </si>
  <si>
    <t>Broj reginalnih organizacija</t>
  </si>
  <si>
    <t>3003 VETERINARSTVO I SIGURNOST HRANE</t>
  </si>
  <si>
    <t>Očuvanje i održiva uporaba biljnih genetskih izvora za hranu i poljoprivredu</t>
  </si>
  <si>
    <t>Mjerom se želi postići očuvanje i održiva uporaba biljnih genetskih izvora za hranu i poljoprivredu. Također kroz ovu mjeru planira se doprinijeti nacionalnom razvoju, sigurnosti prehrane, održivoj poljoprivredi i održanju bioraznolikosti kroz očuvanje i uporabu biljnih genetskih izvora. Biljni genetski izvori za hranu i poljoprivredu čine biološku osnovu za svjetsku prehrambenu sigurnost. U sklopu Nacionalnog programa utvrđuju se strateške smjernice razvoja nacionalne politike očuvanja biljnih genskih izvora, te smjernice za regionalnu i međunarodnu suradnju.</t>
  </si>
  <si>
    <t>T828056 
Očuvanje i održiva uporaba biljnih genetskih izvora za hranu i poljoprivredu</t>
  </si>
  <si>
    <t xml:space="preserve">Povećanje broja i trajno očuvanje postojećih nacionalnih sorti poljoprivrednog sjemena i sadnog materijala  </t>
  </si>
  <si>
    <t>pro.21
pro.22
pro.23
pro.24</t>
  </si>
  <si>
    <t>pro.24</t>
  </si>
  <si>
    <t>Broj</t>
  </si>
  <si>
    <t>Sufinanciranje analiza sjemena soje na prisutnost genetski modificiranih organizama</t>
  </si>
  <si>
    <t>Provedbom mjere osigurati će se dostatnost sigurne i kvalitetne sirovine za domaću stočarsku i peradarsku proizvodnju, razvoj sjemenarstva soje u Republici Hrvatskoj, poticanje izvoza sjemena soje odnosno plasman sjemena soje u brojne države EU, osnaživanje domaćih selekcijskih programa soje kao i izvoz merkantilnih roba po stabilnim i u pravilu višim cijenama. Također, Republika Hrvatska kao potpisnik deklaracije „Alpe Adria Dunav soja“ ima cilj da prati aktualni europski trend povećanje proizvodnje i potražnje za sojom bez GMO-a.</t>
  </si>
  <si>
    <t>A828066 
Sufinanciranje analiza sjemena soje na prisutnost genetski modificiranih organizama</t>
  </si>
  <si>
    <t>Utvrđivanje prisutnosti GMO u sjemenu soje</t>
  </si>
  <si>
    <t>stu.21
stu.22
stu.23
stu.24</t>
  </si>
  <si>
    <t>stu. 24</t>
  </si>
  <si>
    <t>Zdravstvena zaštita bilja</t>
  </si>
  <si>
    <t>Posebni nadzor štetnih organizama bilja (Program) je službeni postupak sustavnog prikupljanja i čuvanja podataka o prisutnosti štetnih organizama na teritoriju Republike Hrvatske. Program uključuje inspekcijske preglede, praćenje zdravstvenog stanja bilja i sustavno istraživanje u zaraženim, ugroženim i nezaraženim područjima, izvještavanje o prisutnosti, pojavi i širenju štetnih organizama, razrađivanje i predlaganje preventivnih mjera i mjera suzbijanja štetnih organizama.</t>
  </si>
  <si>
    <t>A568007 
Zdravstvena zaštita bilja</t>
  </si>
  <si>
    <t>Broj praćenih štetnih organizama</t>
  </si>
  <si>
    <t>tra.21
tra.22
tra.23
tra.24</t>
  </si>
  <si>
    <t>tra.24</t>
  </si>
  <si>
    <t>Provedba hitnih fitosanitarnih mjera</t>
  </si>
  <si>
    <t>Fitosanitarne mjere obuhvaćaju zakonske, inspekcijske, upravne ili druge postupke utemeljene na fitosanitarnim propisima, a naređuju se i provode u cilju sprječavanja unošenja,širenja i suzbijanja štetnih organizama bilja, posebice onih od karantenskog značaja koje bi mogle prouzročiti velike štete</t>
  </si>
  <si>
    <t>A401098 
Provedba hitnih fitosanitarnih mjera</t>
  </si>
  <si>
    <t>Smanjenje prisutnosti i eradikacija štetnih organizma</t>
  </si>
  <si>
    <t>Monitoring ostataka pesticida u hrani</t>
  </si>
  <si>
    <t xml:space="preserve">Ustanoviti količinu ostataka pesticida u i na hrani te provjeriti sukladnost sa propisanim maksimalnim razinama ostataka (MDK) ostataka pesticida, procijeniti rizik za potrošače koji konzumiraju hranu koja sadrži tu razinu ostataka pesticida i prikupiti informacije vezane uz uporabu pesticida u skladu s uputama na deklaraciji i nedopuštenu uporabu pesticida. </t>
  </si>
  <si>
    <t>A401132 
Monitoring ostataka pesticida u hrani</t>
  </si>
  <si>
    <t>Ukupan broj uzoraka uzetih u sklopu programa;
Vrste proizvoda uključenih u program</t>
  </si>
  <si>
    <t>Središnji fitosanitarni informacijski sustav (FIS)</t>
  </si>
  <si>
    <t>Programom se osiguravaju sredstva za poslove i usluge vezane uz nadogradnju i prilagodbu Fitosanitarnog informacijskog sustava.</t>
  </si>
  <si>
    <t>K401127 
Središnji fitosanitarni informacijski sustav (FIS)</t>
  </si>
  <si>
    <t>Moduli u podsustavu sredstva za zaštitu bilja</t>
  </si>
  <si>
    <t>CILJ 2.1. GOSPODARSKI 
OPORAVAK I POSLOVNO 
OKRUŽENJE  </t>
  </si>
  <si>
    <t>PROGRAM RURALNOG RAZVOJA REPUBLIKE HRVATSKE ZA RAZDOBLJE 2014.-2020.</t>
  </si>
  <si>
    <t xml:space="preserve">Program ruralnog razvoja Republike Hrvatske za razdoblje 2014.-2020. 
(Doprinosi svim ciljevima:
 1. Restrukturiranje i modernizacija poljoprivrednog i prehrambenog sektora;
2. Promicanje okolišno učinkovitog poljoprivrednog sustava; 
3. Poboljšana učinkovitost resursa te pomak ka klimatskoj otpornosti u poljoprivredi, prehrambenoj industriji i šumarstvu; 
4. Smanjenje ruralne depopulacije i povećanje kvalitete života za gospodarski oporavak;
5. Doprinosi prioritetima Europske unije za ruralni razvoj)
</t>
  </si>
  <si>
    <t>3004 RURALNI RAZVOJ</t>
  </si>
  <si>
    <t>ZPP - Mjere ruralnog razvoja</t>
  </si>
  <si>
    <t>Potpora povećanju konkurentnosti poljoprivrede, šumarstva i prerađivačke industrije, unaprjeđenju životnih i radnih uvjeta u ruralnim područjima, očuvanju prirodnih resursa; uključujući potporu u obliku financijskih instrumenata</t>
  </si>
  <si>
    <t xml:space="preserve">
A820058
ZPP - Mjere ruralnog razvoja</t>
  </si>
  <si>
    <t>CSR 3, SDG 2</t>
  </si>
  <si>
    <t>Cjelokupna alokacija PRR-a 2014.-2020. ugovorena s korisnicima bespovratnih sredstava  / krajnjim primateljima financijskih instrumenata  (kumulativno)</t>
  </si>
  <si>
    <t>Broj odluka/ugovora za korisnike bespovratnih sredstava/krajnje primatelje financijskih instrumenata kojima je dodijeljena potpora PRR-a 2014. - 2020.  (kumulativno)</t>
  </si>
  <si>
    <t>257000 </t>
  </si>
  <si>
    <t>Udio isplaćene alokacije PRR-a 2014.-2020. korisnicima bespovratnih sredstava  / krajnjim primateljima financijskih instrumenata  (kumulativno)</t>
  </si>
  <si>
    <t>Broj poljoprivrednih gospodarstava kojima je dodijeljena potpora u okviru PRR-a za ulaganja u restrukturiranje ili modernizaciju</t>
  </si>
  <si>
    <t>Tehnička pomoć - Mreža za ruralni razvoj</t>
  </si>
  <si>
    <t>Podupiranje  rada i aktivnosti Nacionalne ruralne mreže kojom se umreženi dionici iz područja ruralnog razvoja koriste kao funkcionalnom platformom za ostvarenje ciljeva zadanih u čl. 54. Uredbe (1305/2013).</t>
  </si>
  <si>
    <t xml:space="preserve">
A821068</t>
  </si>
  <si>
    <t>CSR 3, SDG 3</t>
  </si>
  <si>
    <t xml:space="preserve"> Odobrenje  godišnjeg provedbenog akcijskog plana Mreže za 2021. godinu  
Odobrenje godišnjeg provedbenog akcijskog plana Mreže za 2022. godinu 
Odobrenje godišnjeg provedbenog akcijskog plana Mreže za 2023. godinu  </t>
  </si>
  <si>
    <t>sij.21.
sij.22.
sij.23.</t>
  </si>
  <si>
    <t>pro.21. 
pro.22.
pro.23.</t>
  </si>
  <si>
    <t>Broj aktivnosti članova godišnje</t>
  </si>
  <si>
    <t>Ovom mjerom financiraju se svi troškovi rada službenika UPPRR/UT kao i troškovi informiranja javnosti o mogućnostima financiranja i provedbe Programa ruralnog razvoja.</t>
  </si>
  <si>
    <t xml:space="preserve">
A821067
Tehnička pomoć – Program ruralnog razvoja</t>
  </si>
  <si>
    <t>CSR 3, SDG 4</t>
  </si>
  <si>
    <t>Godišnji plan korištenja TP</t>
  </si>
  <si>
    <t>pro.21.
pro.22.
pro.23.</t>
  </si>
  <si>
    <t>Osigurani administrativni kapaciteti sukladno analizi radne opterećenosti</t>
  </si>
  <si>
    <t>Provedene aktivnosti promocije PRR-a i korisnika sukladno komunikacijskom planu</t>
  </si>
  <si>
    <t>ZPP- Izravna plaćanja poljoprivrednim proizvođačima</t>
  </si>
  <si>
    <t xml:space="preserve">Dodjela  potpore dohotku poljoprivrednim proizvođačima sukladno pravilima za izravna plaćanja poljoprivrednicima u programima potpore u okviru zajedničke poljoprivredne politike </t>
  </si>
  <si>
    <t xml:space="preserve">9.186.065.123,00 </t>
  </si>
  <si>
    <t>A819058
ZPP - Izravna plaćanja poljoprivrednim proizvođačima</t>
  </si>
  <si>
    <t>Osigurana sredstva i dodijeljena potpora dohotku poljoprivrednim proizvođačima</t>
  </si>
  <si>
    <t xml:space="preserve">Iskorištenje maksimalne financijske omotnice za ZPP izravna plaćanja </t>
  </si>
  <si>
    <t>Broj poljoprivrednih gospodarstava korisnmika izravnih plaćanja</t>
  </si>
  <si>
    <t>Izravna plaćanja u poljoprivredi</t>
  </si>
  <si>
    <t>Dodjela potpore poljoprivrednicima za najosjetljivije sektore u poljoprivrednoj proizvodnji</t>
  </si>
  <si>
    <t>A820055
Izravna plaćanja u poljoprivredi</t>
  </si>
  <si>
    <t xml:space="preserve">Osigurana sredstva potpore i dodjeljena potpora za osjetljive sektore koji su važni iz gospodarskih, socijalnih i okolišnih razloga i koji se suočavaju s određenim poteškoćama 
</t>
  </si>
  <si>
    <t xml:space="preserve"> Broj sektora obuhvaćenih Programom državne potpore za iznimno osjetljive sektore u poljoprivredi</t>
  </si>
  <si>
    <t xml:space="preserve">3001 UPRAVLJANJE POLJOPRIVREDOM, RIBARSTVOM I RURALNIM RAZVOJEM </t>
  </si>
  <si>
    <t>Informiranje poljoprivrednih gospodasrtava i subjekata u ribarstvu i pomoć u podnošenju zahtjeva za potpotre</t>
  </si>
  <si>
    <t>Informirani i educirani poljoprivrednici i subjekti u ribarstvu, povećanje konkurentnosti poljoprivrednih gospodarstava i subjekata u ribarstvu , učinkovitije korištenje nacionalnih i EU fondova</t>
  </si>
  <si>
    <t>Povećanje konkurentnosti poljoprivrednih gospodarstava i subjekata u ribarstvu, učinkovitije korištenje potpora i EU fondova, informirani i educirani poljoprivrednici i subjekti u ribarstvu</t>
  </si>
  <si>
    <t xml:space="preserve">pro.21.                                                         pro.22.                                                                   pro.23. 
pro 24.                               </t>
  </si>
  <si>
    <t xml:space="preserve">pro.21.                                                         pro.22.                                                                   pro.23.                                                        
pro 24.                               </t>
  </si>
  <si>
    <t>Broj članaka, publikacija, TV i radio priloga</t>
  </si>
  <si>
    <t>Broj korisnika kojima je izvršen izračun ekonomske veličine gospodarstava za investicijske mjere iz PRR-a, pomoć kod podnošenja zahtjeva za neinvesticijske mjere</t>
  </si>
  <si>
    <t>Popunjen zahjev za potporu</t>
  </si>
  <si>
    <t>Provođenje godišnje FADN istraživanja</t>
  </si>
  <si>
    <t>Dobiti aktualne podatke PG-a</t>
  </si>
  <si>
    <t>Provedena anketa</t>
  </si>
  <si>
    <t>Broj PG-a u istraživanju</t>
  </si>
  <si>
    <t>Provođenje stručnog nadzora integrirane proizvodnje i nadzora kultura kratke ophodnje</t>
  </si>
  <si>
    <t>Izdavanje potvrda o integriranoj proizvodnji i kulturama kratke ophodnje i njihova kontrola</t>
  </si>
  <si>
    <t>Obavljeni stručni nadzor u integriranoj proizvodnji  i kultura kratke ophodnje</t>
  </si>
  <si>
    <t>Obavljen nadzor</t>
  </si>
  <si>
    <t>Stručno obrazovanje i osposobljavanje PG-a i subjekata u ribarstvu</t>
  </si>
  <si>
    <t xml:space="preserve">Pravovremeno informiranje i educiranje PG-a i sbjekata u ribarstvu radi učinkovitijeg korištenja potpora i EU fondova, kao i povećanje njihove konkurentnosti </t>
  </si>
  <si>
    <t>A865006 
Edukacija i savjetovanje – Program ruralnog razvoja</t>
  </si>
  <si>
    <t>Educirani i informirani PG-a i subjekti u ribarstvu</t>
  </si>
  <si>
    <t>Broj savjetnički paketa-individualno savjetovanje</t>
  </si>
  <si>
    <t>Broj održanih tečaja i webinara - edukacija PG-a i subjekata u ribarstvu</t>
  </si>
  <si>
    <t>Provedene demonstracijske aktivnosti-edukacija</t>
  </si>
  <si>
    <t>provedba izvještajno progoznih poslova</t>
  </si>
  <si>
    <t>Pravovremena informiranost o pojavi štetnih organizama i određivanje optimalnih rokova i mjera za suzbijanje istih</t>
  </si>
  <si>
    <t>A865004 
Provedba nacionalnog akcijskog plana za postizanje održive uporabe pesticida</t>
  </si>
  <si>
    <t>Objavljene preporuke i provedene zaštite i preporučene mjer</t>
  </si>
  <si>
    <t>Objavljene preopruke</t>
  </si>
  <si>
    <t>CILJ 3.1.SAMODOSTATNOST U HRANI I NISKOUGLJIČNA ENERGETSKA TRANZICIJA</t>
  </si>
  <si>
    <t>Financiranje poslova službenih kontrola i službenih aktivnosti</t>
  </si>
  <si>
    <t>Osiguravanje dostupnosti adekvatnih financijskih sredstava kako bi se osigurali djelatnici i druga sredstva koja su potrebna za provedbu službenih kontrola i drugih službenih aktivnosti.</t>
  </si>
  <si>
    <t>A401116
Službene kontrole veterinarske inspekcije</t>
  </si>
  <si>
    <t>SDG</t>
  </si>
  <si>
    <t>Naplata naknada il pristojbi za provedene službene kontrole.</t>
  </si>
  <si>
    <t xml:space="preserve">pro.21.                                                         pro.22.                                                                   pro.23.                                                        
pro 24.   </t>
  </si>
  <si>
    <t xml:space="preserve">Postotak naplaćenih naknada i pristojbi za provedene službene kontrole. </t>
  </si>
  <si>
    <t>Razvoj SVIS-a</t>
  </si>
  <si>
    <t>Središnji veterinarski informacijski sustav objedinjeni sustav upisnika, registara i računalnih programa, čiji su podaci organizirani u strukturiranim bazama podataka, koji se vode u svrhu zaštite zdravlja i dobrobiti životinja i provedbi mjera veterinarskog javnog zdravstva, a čija je zadaća da pruži učinkovit pristup informacijama i bude potpora pravodobnom donošenju odluka učinkovitom upravljanju u svim segmentima veterinarske službe te razmjenu informacija s drugim članicama EU i trećim zemljama. Sve pravne i fizičke osobe u sustavu provedbe veterinarske djelatnosti te svi ostali obveznici u skladu s odredbama Zakona o veterinarstvu moraju u elektronskom obliku dostavljati propisane podatke u SVIS i omogućavati besplatan pristup bazama podataka.</t>
  </si>
  <si>
    <t>K650077</t>
  </si>
  <si>
    <t>Povećanje broja modula</t>
  </si>
  <si>
    <t>Broj aktivnih modula</t>
  </si>
  <si>
    <t xml:space="preserve"> 
Zdravstvena zaštita životinja</t>
  </si>
  <si>
    <t>U cilju zaštite i unaprjeđenja zdravstvenog statusa životinja u RH, a osobito životinja koje se koriste za proizvodnju hrane, MP – UVSH određuje provedbu preventivnih mjera te mjera za rano otkrivanje, nadziranje, praćenje, kontrolu i iskorjenjivanje bolesti životinja, uključujući zoonoze i bolesti koje izazivaju značajne ekonomske štete, te drugih bolesti životinja od interesa za RH</t>
  </si>
  <si>
    <t>A568001
Zdravstvena zaštita životinja</t>
  </si>
  <si>
    <t>Održavanje odgovarajućeg postotka „službeno slobodnih“ stada goveda u odnosu na tuberkulozu goveda</t>
  </si>
  <si>
    <t>Postizanje statusa države kao slobodne od bolesti u svrhu unaprjeđenje mjera zdravstvene zaštite životinja i dobrobiti životinja</t>
  </si>
  <si>
    <t>Održavanje odgovarajućeg postotka „službeno slobodnih“ stada goveda u odnosu na brucelozu i enzootsku leukozu goveda</t>
  </si>
  <si>
    <t>Postizanje statusa države kao slobodne od bolesti u svrhu unaprjeđenje mjera zdravstvene zaštite životinja i dobrobiti životinja te osiguravanja slobodnog prometa</t>
  </si>
  <si>
    <t>Postizanje i održavanje odgovarajućeg postotka „službeno slobodnih“ stada ovaca i koza (B. melitensis)</t>
  </si>
  <si>
    <t>Povećanje broja „službeno slobodnih“ stada svinja od bolesti Aujeszkoga</t>
  </si>
  <si>
    <t>Postizanje statusa zemlje slobodne od bjesnoće provedbom programa oralne vakcinacije lisica</t>
  </si>
  <si>
    <t>Povećanje broja subjekata koji drže životinje i postupaju s njima sukladno propisima o dobrobiti u odnosu na ukupan broj subjekata koji drže životinje</t>
  </si>
  <si>
    <t>Unaprjeđenje dobrobiti životinja</t>
  </si>
  <si>
    <t>Smanjenje uporabe antimikrobnih pripravaka na razini primarne proizvodnje</t>
  </si>
  <si>
    <t>Djelotvorna zaštita zdravlja ljudi i životinja</t>
  </si>
  <si>
    <t>Smanjenje prevalencije salmoneloze peadi</t>
  </si>
  <si>
    <t>Djelotvorna zaštita zdravlja ljudi i životinja - cijepljenje</t>
  </si>
  <si>
    <t>Podizanje razine spremnosti na postupanje u krizama u području zdravlja životinja</t>
  </si>
  <si>
    <t>Djelotvorna zaštita zdravlja ljudi i životinja - oprema</t>
  </si>
  <si>
    <t>Djelotvorna zaštita zdravlja ljudi i životinja - edukacija</t>
  </si>
  <si>
    <t xml:space="preserve"> 
Opremanje skladišta kriznog stožera</t>
  </si>
  <si>
    <t>Nacionalni krizni planovi su planovi mjera u kojem su razrađeni svi postupci koje je neophodno provesti u slučaju izbijanja osobito opasnih bolesti životinja čija pojava i širenje izazivaju značajne socio-ekonomske štete gospodarstvu</t>
  </si>
  <si>
    <t>K821068
Opremanje skladišta kriznog stožera</t>
  </si>
  <si>
    <t xml:space="preserve">Djelotvorna i pravovremena zaštita zdravlja ljudi i životinja </t>
  </si>
  <si>
    <t>Kontinuirano na raspolaganju i dostupno u roku od 24 sata bilo gdje na području RH</t>
  </si>
  <si>
    <t xml:space="preserve"> 
Podizanje razine biosigurnosti na farmama</t>
  </si>
  <si>
    <t>Biosigurnost je skup mjera kojima se sprječava unos uzročnika zaraznih bolesti u uzgoj životinja odnosno širenje uzročnika bolesti među životinjama i stadima, u uzgoju životinja ima vrlo visoki značaj. Osnova za navedeno je kontinuirana edukacija posjednika i rad veterinara na jačanju sustava te elektronsko praćenje podataka</t>
  </si>
  <si>
    <t>T865011 
Podizanje razine biosigurnosti na farmama</t>
  </si>
  <si>
    <t>Podizanje razine biosigurnosti na farmama svinja</t>
  </si>
  <si>
    <t>Očuvanje i jačanje proizvodnosti u svinjogojskom sektoru</t>
  </si>
  <si>
    <t>30% farmi ne udovoljava biosigurnosnim mjerama</t>
  </si>
  <si>
    <t>10% farmi ne udovoljava biosigurnosnim mjerama</t>
  </si>
  <si>
    <t>1% farmi ne udovoljava biosigurnosnim mjerama</t>
  </si>
  <si>
    <t xml:space="preserve">
 Monitoring programi</t>
  </si>
  <si>
    <t xml:space="preserve">Stavka A401084 Monitoring programi uključuje: Državni program monitoringa rezidua, Monitoring hrane za životinje, Plan praćenja kakvoće mora i školjkaša na proizvodnim područjima i područjima za ponovno polaganje živih školjkaša. </t>
  </si>
  <si>
    <t>A401084
Monitoring programi</t>
  </si>
  <si>
    <t>Uspostavljen Državni program monitoringa rezidua</t>
  </si>
  <si>
    <t>Uspostavljen Plan praćenja kakvoće mora i školjkaša</t>
  </si>
  <si>
    <t>Uspostavljen Plan monitoringa hrane za životinje</t>
  </si>
  <si>
    <t>Uspostavljen plan kontrola prodaje hrane putem interneta</t>
  </si>
  <si>
    <t>Uspostavljen plan kontrola prijevara vezanih uz hranu</t>
  </si>
  <si>
    <t xml:space="preserve"> 
Koncesionar - usluga sakupljanja i uklanjanja nusproizvoda</t>
  </si>
  <si>
    <t>Područje postupanja s nusproizvodima odnosno sakupljanje, prijevoz, skladištenje, rukovanje, obrada, prerada, stavljanje na tržište, distribucija te uporaba i uklanjanje nusproizvoda životinjskog podrijetla koji nisu za prehranu ljudi, uređeno je Zakonom o veterinarstvu kojim je transponirana EU legislativa: Uredba (EZ) br. 1069/2009 i Uredba Komisije (EU) br. 142/2011</t>
  </si>
  <si>
    <t>A568057
Koncesionar - usluga sakupljanja i uklanjanja nusproizvoda</t>
  </si>
  <si>
    <t>Osiguravanje sustava zbrinjavanja nusproizvoda životinjskog podrijetla kategorije 1 i 2 na propisani način</t>
  </si>
  <si>
    <t>Djelotvorna zaštita zdravlja ljudi i životinja, dobrobiti životinja, veterinarska zaštitila okoliša</t>
  </si>
  <si>
    <t>Korištenje novih tehnologija prilikom iskorištavanja nusproizvoda životinjskog podrijetla</t>
  </si>
  <si>
    <t>Broj odobrenih bioplinskih postrojenja</t>
  </si>
  <si>
    <t xml:space="preserve"> 
Sustav pripravnosti u slučaju izbijanja krize u područjima sigurnosti hrane i hrane za životinje</t>
  </si>
  <si>
    <t>države članice obvezne su u skladu s člankom 13. Uredbe (EZ) br. 882/2004 Europskog parlamenta i Vijeća od 29. travnja 2004. o službenim kontrolama koje se provode radi verifikacije postupanja u skladu s odredbama propisa o hrani i hrani za životinje te propisa o zdravlju i dobrobiti životinja izraditi operativne planove upravljanja krizom u području sigurnosti hrane i hrane za životinje s ciljem predviđanja mjera koje se moraju provesti bez odgađanja, kada se utvrdi da hrana ili hrana za životinje predstavlja ozbiljnu opasnost za ljude ili životinje bilo izravno ili putem okoliša</t>
  </si>
  <si>
    <t>K828055
Sustav pripravnosti u slučaju izbijanja krize u područjima sigurnosti hrane i hrane za životinje</t>
  </si>
  <si>
    <t>Uspostavljen Nacionalni plan upravljanja krizom u području hrane i hrane za životinje</t>
  </si>
  <si>
    <t xml:space="preserve"> 
Nacionalni plan uzorkovanja hrane u svrhu mikrobiološkog ispitivanja</t>
  </si>
  <si>
    <t>svrhu osiguranja zaštite zdravlja potrošača te provjere da li hrana koja je spremna za stavljanje na tržište i hrana koja je već stavljena na tržište udovoljava propisima o mikrobiološkim kriterijima za hranu životinjskog podrijetla, aditivima u hrani životinjskog podrijetla, alergenima u hrani životinjskog podrijetla, najvećim dopuštenim količinama određenih kontaminanata u hrani, hrani podvrgnutoj ionizacijskom zračenju, GMO hrani, kontroli otpornosti zoonotskih i komenzalnih bakterija na antimikrobna sredstva na razini proizvodnje, prerade i stavljanja hrane na tržište.</t>
  </si>
  <si>
    <t>T819049
Nacionalni plan uzorkovanja hrane u svrhu mikrobiološkog ispitivanja</t>
  </si>
  <si>
    <t>Uspostava godišnjeg Plana uzorkovanja hrane životinjskog podrijetla</t>
  </si>
  <si>
    <t>Djelatvorna zaštita zdravlja ljudi</t>
  </si>
  <si>
    <t>PROGRAM VLADE REPUBLIKE HRVATSKE 2020-2024.</t>
  </si>
  <si>
    <t>3006 GOSPODARENJE I ZAŠTITA ŠUMSKIH RESURSA, LOVIŠTA I DIVLJAČI</t>
  </si>
  <si>
    <t>Održivo gospodarenje šumskim resursima</t>
  </si>
  <si>
    <t>Održivo gospodarenje šumskim resursima je povećanje doprinosa nacionalnom gospodarstvu održivim korištenjem i sveobuhvatnom zaštitom šumskih resursa i njihove bioraznolikosti, uz uvažavanje prava lokalne zajednice te razvoja ruralnih krajeva.</t>
  </si>
  <si>
    <t>A820038 
Unapređenje šumarstva                                                                                                                                                                                                                                                                                                                                                                                                                                                                                                                                                                       
T 865022 
Nacionalna inventura šumskih resursa Republike Hrvatske
A820065 
Općekorisne funkcije šuma, 
K828037
 Mjere očuvanja šumskih genetskih resursa</t>
  </si>
  <si>
    <t>CSR 3c / SDG 15</t>
  </si>
  <si>
    <t>Ukupna površina šuma i šumskog zemljišta.</t>
  </si>
  <si>
    <t>Smanjenje  površine šuma za koje nisu odobreni šumskogospodarski planovi</t>
  </si>
  <si>
    <t>64.312 ha</t>
  </si>
  <si>
    <t>60.000 ha</t>
  </si>
  <si>
    <t>50.000 ha</t>
  </si>
  <si>
    <t>40.000 ha</t>
  </si>
  <si>
    <t>30.000 ha</t>
  </si>
  <si>
    <t>Opožarena površina šuma</t>
  </si>
  <si>
    <t>0 ha</t>
  </si>
  <si>
    <t>Indikatori motrenja oštećenosti šumskih ekosustava</t>
  </si>
  <si>
    <t xml:space="preserve">11 parametara 
105 točaka
</t>
  </si>
  <si>
    <t>Osiguranje lovišta</t>
  </si>
  <si>
    <t xml:space="preserve">Osiguranje od odgovornosti svih lovoovlaštenika i davatelja prava lova u Republici Hrvatskoj za štete koje prouzroči divljač </t>
  </si>
  <si>
    <t>A568060 
Unapređenje lovstva</t>
  </si>
  <si>
    <t>Osigurani svi lovoovlaštenici i davatelji prava lova za štete koje počini divljač</t>
  </si>
  <si>
    <t>Sklopljena polica osiguranja za štete od divljači</t>
  </si>
  <si>
    <t>Informacijski sustav središnje lovne evidencije</t>
  </si>
  <si>
    <t>Razvoj, opremanje i modernizacija informatičkog sustava u lovstvu.</t>
  </si>
  <si>
    <t>CSR 2b./SDG 12</t>
  </si>
  <si>
    <t xml:space="preserve">Optimizacija procesa i digitalna tranzicija poljoprivrednog sustava </t>
  </si>
  <si>
    <t>Uspostavljeni novi moduli/setovi podataka u središnjem registru lovstva</t>
  </si>
  <si>
    <t>CILJ 2.1. GOSPODARSKI 
OPORAVAK I POSLOVNO
 OKRUŽENJE  </t>
  </si>
  <si>
    <t>3207 POTICANJE RAZVOJA PRERADE DRVA I PROIZVODNJE NAMJEŠTAJA</t>
  </si>
  <si>
    <t>Program financijskog poticanja razvoja prerade drva i proizvodnje namještaja</t>
  </si>
  <si>
    <t>Provedba godišnjih programa potpora male vrijednosti za poticanje razvoja prerade drva i proizvodnje namještaja.</t>
  </si>
  <si>
    <t>K828006 
Mjere razvoja konkurentnosti prerade drva i proizvodnje namještaja</t>
  </si>
  <si>
    <t>CSR 3c./  SDG 9</t>
  </si>
  <si>
    <t>Dodijeljene potpore male vrijednosti za poticanje razvoja prade drva i proizvodnje namještaja</t>
  </si>
  <si>
    <t>Boj novih investicijskih ulaganja</t>
  </si>
  <si>
    <t>Razvojne mjere strateškog akta planiranja</t>
  </si>
  <si>
    <t>Provedba razvojnih mjera definiranih strateškim aktom planiranja razvoja prerade drva i proizvodnje namještaja s ciljem jačanja konkurentosti njihove djelatnosti.</t>
  </si>
  <si>
    <t>A819039
 Mjere za održivi razvoj prerade drva i proizvodnje namještaja</t>
  </si>
  <si>
    <t>CSR 3c./  SDG 8</t>
  </si>
  <si>
    <t>Provedene razvojne mjere definirane strateškim aktom planiranja</t>
  </si>
  <si>
    <t>Broj provedenih aktivnosti u realizaciji prioritnih područja razvoja</t>
  </si>
  <si>
    <t>CILJ 1.1. OČUVANJE RADNIH 
MJESTA I SOCIJALNA SIGURNOST  </t>
  </si>
  <si>
    <t>Neporezno davaje: OPĆEKORISNE FUNKCIJE ŠUMA</t>
  </si>
  <si>
    <t>Unaprjeđenje gospodarenja šumama privatnih šumoposjednika</t>
  </si>
  <si>
    <t>Izrada programa gospodarenja, evidentiranje podatka o izvršenim radovima gospodarenja šuma i vođenje evidencije prometa drvetom te planiranje i održavanje šumske infrastrukture i protupožarnih prometnica.</t>
  </si>
  <si>
    <t>A820065
Ostali prihodi za posebne namjene                                                    3237 - Intelektualne i ostale usluge                                        3239 - Ostale usluge                                               3523 - Subvencije poljoprivrednicima i obrtnicima                                                         3863 - Kapitalne pomoći poljoprivrednicima i obrtnicima</t>
  </si>
  <si>
    <t>1. Doneseni Programi gospodarenja,                                 2. Podaci o izvršenim radovima gospodarenja šuma i  prometa drvom                                               3. planiranje i održavanje  šumske infrastrukture i protupožarnih prometnica za šume privatnih šumoposjednika.</t>
  </si>
  <si>
    <t xml:space="preserve"> Hektari izrađenih programa gospodarenja</t>
  </si>
  <si>
    <t>60 000 ha</t>
  </si>
  <si>
    <t xml:space="preserve"> Kilometri izrađenih šumskih i protupožarnih prometnica</t>
  </si>
  <si>
    <t>30 km</t>
  </si>
  <si>
    <t>35 km</t>
  </si>
  <si>
    <t>40 km</t>
  </si>
  <si>
    <t>50 km</t>
  </si>
  <si>
    <t xml:space="preserve"> Hektari biološke obnove šuma i kubici doznake stabala</t>
  </si>
  <si>
    <t>400 ha i 400 000 m3</t>
  </si>
  <si>
    <t>550 ha i 450 000 m3</t>
  </si>
  <si>
    <t>CILJ 3.1. SAMODOSTATNOST U
 HRANI I NISKOUGLJIČNA 
ENERGETSKA TRANZICIJA </t>
  </si>
  <si>
    <t>Izrada proizvodno-potrošnih bilanci i ocjena samodostotnosti poljoprivredno prehrambenim proizvodima</t>
  </si>
  <si>
    <t>Utvrđivanje razine samodostatnosti po odabranim skupinama proizvoda kao jednog od osnovnih parametara za donošenje odluka u okviru poljoprivredne politike</t>
  </si>
  <si>
    <t>Objava analize o samodostatnosti za odabranih 10 skupina poljoprivredno-prehrambenih proizvoda</t>
  </si>
  <si>
    <t>Broj izračuna agregiranih proizvodno-potrošnih bilanci</t>
  </si>
  <si>
    <t>Sudjelovanje u radu međunarodnih organizacija u području poljoprivrede, šumarstva i ribarstva</t>
  </si>
  <si>
    <t>Promicanje interesa hrvatskog poljoprivredno-prehrambenog, ribarskog i šumarskog sektora u okviru međunarodnih organizacija</t>
  </si>
  <si>
    <t>Izvješće o aktivnostima u međunarodnim organizacijama</t>
  </si>
  <si>
    <t>Broj međunarodnih organizacija u kojima sudjeluju predstavnici RH</t>
  </si>
  <si>
    <t>Istraživanje kretanja dohodaka poljoprivrednika na odabranom uzorku prema EU metodologiji</t>
  </si>
  <si>
    <t>Prikupljanje podataka nužnih za ocjenu učinaka poljoprivredne politike</t>
  </si>
  <si>
    <t>A650133 
Uspostava sustava poljoprivrednih knjigovodstvenih podataka FADN</t>
  </si>
  <si>
    <t>Izvješće o rezultatima FADN istraživanja</t>
  </si>
  <si>
    <t>Set podataka za odabrani uzorak poljoprivrednih gospodarstava</t>
  </si>
  <si>
    <t>Međunarodna promocija hrvatske poljoprivrede</t>
  </si>
  <si>
    <t>Organizacija i/ili sudjelovanje u međunarodnim aktivnostima s ciljem promicanja hrvatskih proizvoda</t>
  </si>
  <si>
    <t>A568016 
Međunarodna promocija hrvatske poljoprivrede</t>
  </si>
  <si>
    <t>Izvješće o aktivnostima međunarodne promocije poljoprivrede</t>
  </si>
  <si>
    <t>Godišnji broj održanih sastanaka na visokoj razini</t>
  </si>
  <si>
    <t>OPERATIVNI PROGRAM ZA POMORSTVO I  RIBARSTVO</t>
  </si>
  <si>
    <t>POTICANJE OKOLIŠNO ODRŽIVOG, RESURSNO UČINKOVITOG, INOVATIVNOG, KONKURENTNOG I NA ZNANJU UTEMELJENOG RIBARSTVA I AKVAKULTURE</t>
  </si>
  <si>
    <t xml:space="preserve">
3005 RIBARSTVO</t>
  </si>
  <si>
    <t>Praćenje bioloških bogatstva mora</t>
  </si>
  <si>
    <t>RH dužna je sukladno Uredbama EU prikupljati i dostavljati podatke u okviru Nacionalnog programa prikupljanja podataka, a što se odnosi na ekonomske, socijalne i biološke podatke u svim segmentima ribarstva i akvakulture</t>
  </si>
  <si>
    <t>A568004
Praćenje bioloških bogatstava mora</t>
  </si>
  <si>
    <t>SDG14</t>
  </si>
  <si>
    <t>Prikupljanje i obrada socioekonomskih i bioloških podataka
Donošenje mjera sukladno prikupljenim podacima</t>
  </si>
  <si>
    <t>ruj.21
pro.21</t>
  </si>
  <si>
    <t>pro.23</t>
  </si>
  <si>
    <t>Broj prikupljenih upitnika</t>
  </si>
  <si>
    <t>Broj obrađenih podataka</t>
  </si>
  <si>
    <t>Broj donesenih mjera</t>
  </si>
  <si>
    <t>GODIŠNJI PLAN RADA MINISTARSTVA POLJOPRIVREDE ZA 2020. GODINU</t>
  </si>
  <si>
    <t>IZRADA PRAVILNIKA ZA PROVEDBU DRŽAVNIH POTPORA</t>
  </si>
  <si>
    <t>Državne potpore u ribarstvu</t>
  </si>
  <si>
    <t>Za omogućavanje održivog razvoja, sektoru ribarstva namijenjeni su modeli potpora koji se odnose na potpore male vriejdnosti, potpore u okviru skupnog izuzeća i notificirane potpore. Ove potpre su nadogradnja potporama kroz fondove EU.</t>
  </si>
  <si>
    <t>A650134
Državne potpore u ribarstvu</t>
  </si>
  <si>
    <t>Provedena analiza utjecaja dodjeljenih državnih potpora na sektor ribarstva i akvakulture
Provedena analiza potrebnih modela državnih potpora</t>
  </si>
  <si>
    <t>kol.21
pro.21</t>
  </si>
  <si>
    <t xml:space="preserve">Broj mjera </t>
  </si>
  <si>
    <t>Broj pristiglih i obrađenih zahtjeva za potporu</t>
  </si>
  <si>
    <t>PROGRAM VLADE RH</t>
  </si>
  <si>
    <t>RAZVOJ RIBARSTVA</t>
  </si>
  <si>
    <t>Operativni program ribarstva</t>
  </si>
  <si>
    <t xml:space="preserve">RH kroz OPPiR 2014.-2020. godina dobila je na raspolaganje ukupno oko 352 mil EUR-a. OPPiR-om predviđeno je 36 mjera te su pokriveni svi segmenti ribarstva od uzgoja i ulova do stavljanja na tržište i prerade proizvoda ribarstva. </t>
  </si>
  <si>
    <t>A828057
Operativni program ribarstva</t>
  </si>
  <si>
    <t>Provedba infrastrukturnih ulaganja u sektoru ribarstva i akvakutlure
Zaštita morskih i slatkovodnih resursa
Uspostava financijskih instrumenata</t>
  </si>
  <si>
    <t>kol.22
pro.22
pro.22</t>
  </si>
  <si>
    <t>Broj izgrađenih i opremljenih ribarskih luka</t>
  </si>
  <si>
    <t>Broj spremnih infrastrukturnih projekata</t>
  </si>
  <si>
    <t>Povećanje proizvodnje u akvakulturi (%)</t>
  </si>
  <si>
    <t>VIŠEGODIŠNJI NACIONALNI PROGRAM RAZVOJA AKVAKULTURE</t>
  </si>
  <si>
    <t>POTICANJE OKOLIŠNO ODRŽIVE, RESURSNO UČINKOVITE, INOVATIVNE, KONKURENTNE I NA ZNANJU UTEMELJENE AKVAKULTURE</t>
  </si>
  <si>
    <t>Održavanje eko sustava ribnjaka</t>
  </si>
  <si>
    <t>Šaranski ribnjaci su od važnosti za ekoodržanje biljnih i životinjskih staništa na kojima obitava i vrlo velik broj životinjskih i biljnih vrsta koje čine štete na ribi. Kako bi se štete umanjile a očuvala ova važna staništa dodjeljuje se potpora.</t>
  </si>
  <si>
    <t>A650095
Održavanje eko sustava ribnjaka</t>
  </si>
  <si>
    <t>np</t>
  </si>
  <si>
    <t>Očuvanje površina ribnjaka na stabilnoj razini
Očuvanje i stabilizacija proizvodnje na ribnjacima</t>
  </si>
  <si>
    <t xml:space="preserve">
pro.22
pro.22</t>
  </si>
  <si>
    <t>Proizvodna površina ribnjaka</t>
  </si>
  <si>
    <t>Proizvodnja slatkovodnih vrsta riba(t)</t>
  </si>
  <si>
    <t>IZRADA INFORMACIJSKOG SUSTAVA KOJI ĆE PRATITI PROVEDBU ZAKONA O SLATKOVODNOM RIBARSTVU</t>
  </si>
  <si>
    <t xml:space="preserve"> 
3005 RIBARSTVO</t>
  </si>
  <si>
    <t xml:space="preserve">Praćenje stanja slatkovodnog ribarstva </t>
  </si>
  <si>
    <t xml:space="preserve">Program praćenja stanja slatkovodnog ribarstva uključuje istraživanje potrebna za ocjenu stanja slatkovodnih resursa te predstavljaju stručno-znanstvenu podlogu za gospodarenje ribljim fondom na ribolovnim područjima i ribolovnim zonama. </t>
  </si>
  <si>
    <t>A568059 
Praćenje stanja slatkovodnog ribarstva</t>
  </si>
  <si>
    <t>NA</t>
  </si>
  <si>
    <t>Proveden program i izrađena stručno znanstvena podloga za upravljanje ribljim fondom na slatkim vodama</t>
  </si>
  <si>
    <t xml:space="preserve">
pro.23</t>
  </si>
  <si>
    <t>Izrađen izvještaj o provedenom programu</t>
  </si>
  <si>
    <t>PROVEDBA CILJANIH ISTRAŽIVANJA RADI PRIKUPLJANJA BIOLOŠKIH PODATAKA O POJEDINIM TIPOVIMA RIBOLOVA I/ILI RESURSA</t>
  </si>
  <si>
    <t>Izrada programa razvoja stručnih podloga i studija</t>
  </si>
  <si>
    <t>Radi se o izradi znanstvenih studija u svim segmentima ribarstva pri čemu se rezultati istraživanja koriste za donošenje odgovarajućih mjera upravljanja.</t>
  </si>
  <si>
    <t>A650061 
Izrada programa razvoja stručnih podloga i studija</t>
  </si>
  <si>
    <t>Provedene i izađene studije</t>
  </si>
  <si>
    <t xml:space="preserve">Izrađen izvještaj o provedenom istraživanju </t>
  </si>
  <si>
    <t>UČINKOVIT SUSTAV PRIKUPLJANJA PODATAKA O STANJU RESURSA I RIBOLOVNIM AKTIVNOSTIMA U MORSKOM RIBARSTVU</t>
  </si>
  <si>
    <t xml:space="preserve">Informatička podrška ribarstvenoj politici RH </t>
  </si>
  <si>
    <t>IT podrška ribarstvenoj politici je osigurana kroz GISR i omogućava prikupljanje, obrada i pohranjivanje podataka u ribarstvu te distribuciju krajnjim korisnicima u predviđenim rokovima. GISR se kontinuirano održava, nadograđuje i usavršava te mjera uključuje i sredstva za licenciranje</t>
  </si>
  <si>
    <t>K650064 
Informatička podrška ribarstvenoj politici RH</t>
  </si>
  <si>
    <t xml:space="preserve">Omogućena dostava svih vrsta podataka u morskom i slatkovodnom ribarstvu elektronskim putem.
Manje financijsko opterećenje za dostavu podataka korisnicima i brža obrada podataka za administraciju 
</t>
  </si>
  <si>
    <t>pro 2022.
pro 2023.</t>
  </si>
  <si>
    <t>prosinac - 2023</t>
  </si>
  <si>
    <t>Izrađene aplikacije za dostavu podataka u slatkovodnom ribarstvu</t>
  </si>
  <si>
    <t>Izrađene aplikacije za dostavu podataka za mali obalni ribolov</t>
  </si>
  <si>
    <t>Smanjenje dostave papirantih obrazaca u ribolovu (izvješća i očevidnici)</t>
  </si>
  <si>
    <t>UČINKOVIT NADZOR I KONTROLA RIBARSTVA</t>
  </si>
  <si>
    <t>Satelitski sustav nadzora plovila</t>
  </si>
  <si>
    <t>Praćenja aktivnosti ribarskih plovila uvelike olakšava kontrolu aktivnosti flote, generiranje statističkih podataka u svrhu razvoja održivog ribarstva i služi kao dodatna mjera u sprječavanju nezakonitih radnji na moru</t>
  </si>
  <si>
    <t>K401095 
Satelitski sustav nadzora plovila</t>
  </si>
  <si>
    <t xml:space="preserve">Omogućena dostava više vrsta podataka u morskom elektronskim putem.
</t>
  </si>
  <si>
    <t>Povećanje broja plovila pokrivenih satalitskim sustavom nadzora plovila</t>
  </si>
  <si>
    <t>Jačanje ribarske inspekcijske službe</t>
  </si>
  <si>
    <t xml:space="preserve">Financiranje aktivnosti koje nije moguće financirati kroz Operativni program mjeru VI.1 a neophodne su za funkcioniranje same inspekcije. </t>
  </si>
  <si>
    <t>K650108 
Jačanje ribarske inspekcijske službe</t>
  </si>
  <si>
    <t>Povećanje učinkovitosti inspekcije</t>
  </si>
  <si>
    <t>Povećan broj inspekcijskih nadzora</t>
  </si>
  <si>
    <t>CILJ 3.2. PROSTORNI RAZVOJ I TURIZAM U FUNKCIJI ODRŽIVOG RAZVOJA </t>
  </si>
  <si>
    <t>Viteško alkarsko društvo Sinj</t>
  </si>
  <si>
    <t>Osigurati uzgoj i korištenje konja hrvatskog uzgoja u očuvanju manifestacije Alka i drugih manifestacija koje imaju dodatni kulturni, turistički i umjetnički karakter.</t>
  </si>
  <si>
    <t>T568210 
Viteško alkarsko društvo</t>
  </si>
  <si>
    <t>SDG 2</t>
  </si>
  <si>
    <t xml:space="preserve">Osigurati dovoljan broj obučenih konja hrvatskog uzgoja u svrhu očuvanja manifestacije Sinjske alke </t>
  </si>
  <si>
    <t>Financiranje ostvareno na temelju prihvatljivih troškova korisnika</t>
  </si>
  <si>
    <t>Osiguran dovoljan broj konja za održavanje Sinjske alke</t>
  </si>
  <si>
    <t>Konji uzgojeni u Viteškom alkarskom društvu obučeni za sudjelovanje na natjecanju</t>
  </si>
  <si>
    <t xml:space="preserve">PROGRAM VLADE REPUBLIKE HRVATSKE 2020.-2024. </t>
  </si>
  <si>
    <t>3001 UPRAVLJANJE POLJOPRIVREDOM, RIBARSTVOM I RURALNIM RAZVOJEM</t>
  </si>
  <si>
    <t xml:space="preserve">Referentni laboratorij za mlijeko (zavod) </t>
  </si>
  <si>
    <t>Kontinuirani nadzor nad radom Središnjeg laboratorija za kontrolu mlijeka</t>
  </si>
  <si>
    <t xml:space="preserve">A568112 
Referentni laboratorij za mlijeko (zavod) </t>
  </si>
  <si>
    <t xml:space="preserve"> Utvrđivanje zdravstvene ispravnosti proizvedenog mlijeka, a također služe i kao podloga za utvrđivanja otkupne cijene mlijeka</t>
  </si>
  <si>
    <t>Provedene aktivnosti definirane godišnjim programom</t>
  </si>
  <si>
    <t>CILJ 3.1. SAMODOSTATNOST U HRANI I NISKOUGLJIČNA ENERGETSKA TRANZICIJA</t>
  </si>
  <si>
    <t>Sufinanciranje rada uzgojnih udruženja</t>
  </si>
  <si>
    <t>Osigurati uzgojnim udruženjima učinkovitije ostvarivanje uzgojnih ciljeva definiranih uzgojnim programima u RH</t>
  </si>
  <si>
    <t>A650126 
SUFINANCIRANJE RADA UZGOJNIH UDRUŽENJA</t>
  </si>
  <si>
    <t xml:space="preserve">Povećanje broja zaposlenih i povećanje broja domaćih životinja obuhvaćenih uzgojnim programima </t>
  </si>
  <si>
    <t>Program unapređenja uzgoja hrvatskih  izvornih pasmina peradi</t>
  </si>
  <si>
    <t>Potaknuti interes uzgajivača za uzgojem hrvatskih izvornih pasmina peradi,  očuvanje biološke raznolikosti  i nacionalnog genetskog naslijeđa.</t>
  </si>
  <si>
    <t xml:space="preserve">A820069 
Program unapređenja uzgoja hrvatskih  izvornih pasmina peradi
</t>
  </si>
  <si>
    <t>Povećan broj zainteresiranih uzgajivača, smanjenje pada broja kljunova Zagorskog purana i kokoši hrvatice</t>
  </si>
  <si>
    <t>Zaustavljanju pada broja kljunova Zagorskog purana</t>
  </si>
  <si>
    <t>Zaustavljanje pada broja kljunova kokoši hrvatice</t>
  </si>
  <si>
    <t>Vođenje katastra pčelinjih paša,  evidencije pčelinjaka i praćenje proizvodnje i trženja meda</t>
  </si>
  <si>
    <t xml:space="preserve"> Osigurati provedbu mjera praćenja i suzbijanja zaraznih i nametničkih bolesti u Republici Hrvatskoj te za provedbu mjera potpore u pčelarstvu </t>
  </si>
  <si>
    <t xml:space="preserve">T401091 
VVođenje katastra pčelinjih paša,  evidencije pčelinjaka i praćenje proizvodnje i trženja meda
</t>
  </si>
  <si>
    <t>Provedene inicijalne i naknadne kontrole na svim razinama u provedbi mjera, smanjenje širenja zaraznih i nametničkih bolesti, smanjena mogućnost pogrešnih unosa podataka o pčelarima i pčelinjim zajednicama</t>
  </si>
  <si>
    <t>Vjerodostojna i ažurirana evidencija pčelara i pčelinjaka</t>
  </si>
  <si>
    <t>Nacionalni program potpore ovčarstvu i</t>
  </si>
  <si>
    <t>Unaprjeđenje uzgoja uzgojno valjanih ženskih rasplodnih grla  u ovčarstvu i kozarstvu</t>
  </si>
  <si>
    <t xml:space="preserve">T819073 
Nacionalni program potpore ovčarstvu i kozarstvu 
</t>
  </si>
  <si>
    <t>Povećanje broja uzgojno valjanih ovaca i koza, poboljšanje poljoprivrednika u vrijednosnom lancu, te poticanje gospodarske konkurentnosti</t>
  </si>
  <si>
    <t>Povećanje broja grla u uzgojno selekcijskom radu</t>
  </si>
  <si>
    <t>Programi pomoći sektoru govedarstva i svinjogojstva</t>
  </si>
  <si>
    <t>Zaustavljanje negativnih trendova u proizvodnji mlijeka, goveđeg i svinjskog mesa</t>
  </si>
  <si>
    <t>T820072 
Programi pomoći sektoru govedarstva i svinjogojstva</t>
  </si>
  <si>
    <t>Povećanje ukupne nacionalne govedarske i svinjogojske proizvodnje u svrhu povećanja samodostatnosti u proizvodnji mlijeka i mesa</t>
  </si>
  <si>
    <t xml:space="preserve">pro. 2001.                                   
pro. 2022.                                                                                   pro. 2023.
pro. 2024.
</t>
  </si>
  <si>
    <t>Povećanje ukupnog broja krava u proizvodnji mlijeka</t>
  </si>
  <si>
    <t>Zaustavljanju pada krava u proizvodnji mlijeka</t>
  </si>
  <si>
    <t>Povećanje ukupnog broja krava u sustavu krava-tele</t>
  </si>
  <si>
    <t>Povećanje broja rasplodnih krmača</t>
  </si>
  <si>
    <t>CILJ 2.4. RAZVOJ SPORTA, KULTURE I MEDIJA </t>
  </si>
  <si>
    <t>NACIONALNI PROGRAM POTICANJA PROVEDBE UZGOJNIH PROGRAMA ZA TOPLOKRVNE PASMINE I UZGOJNE TIPOVE KONJA U RH ZA RAZDOBLJE OD 2021. - 2025.</t>
  </si>
  <si>
    <t>Nacionalni program poticanja provedbe uzgojnih programa za toplokrvne pasmine i uzgojne tipove konja u RH za razdoblje 2021. - 2025.</t>
  </si>
  <si>
    <t>Razvoj sektora sportskog konjogojstva za uzgoj kvalitetnih konja proizvedenih sukladno odobrenim uzgojnim programima u Republici Hrvatskoj</t>
  </si>
  <si>
    <t>T821066 
Nacionalni program poticanja provedbe uzgojnih programa za toplokrvne pasmine i uzgojne tipove konja u rh za razdoblje 2021. - 2025.</t>
  </si>
  <si>
    <t xml:space="preserve">Povećanje populacija toplokrvnih pasmina konja, korištenje u sportu i u konjičkim natjecanjima, testiranja i vjerodostojnia procjena genetske (uzgojne) vrijednosti </t>
  </si>
  <si>
    <t>Povećanje broja korisnika prema podmjerama Nacionalnog programa</t>
  </si>
  <si>
    <t>NACIONALNI PČELARSKI PROGRAM ZA RAZDOBLJE OD 2020 DO 2022. GODINE</t>
  </si>
  <si>
    <t>ZPP – mjere uređenja tržišta poljoprivrednih proizvoda – Nacionalni pčelarski program za razdoblje od 2020 do 2022. godine</t>
  </si>
  <si>
    <t>Osigurati dovoljan broj pčelinjih zajednica za uspješno oprašivanje poljoprivrednih usjeva i samoniklog bilja,  smanjenje gubitaka pčelinjih zajednica zbog pojave i širenja pčelinjih bolesti, očuvati kvalitetu pčelinjih proizvoda, potaknuti uzgoj lokalno adaptiranih pčelinjih zajednica te omogućiti daljnji razvoj i unaprjeđivanje znanja i vještina pčelara s ciljem poboljšanja ekonomske uspješnosti proizvodnje i trženja pčelinjih proizvoda</t>
  </si>
  <si>
    <t>A821058 
ZPP –  mjere uređenja tržišta poljoprivrednih proizvoda – Nacionalni pčelarski program za razdoblje od 2020 do 2022. godine</t>
  </si>
  <si>
    <t xml:space="preserve">Povećanje broja pčelinjih zajednica,  smanjenje gubitaka pčelinjih zajednica od pčelinjih bolesti, očuvanje kvalitete proizvoda i konkurentnost u pčelarskom sektoru </t>
  </si>
  <si>
    <t xml:space="preserve">Iskorištenje predviđenih sredstava omotnicom iz Programa </t>
  </si>
  <si>
    <t>NACIONALNI PROGRAM OČUVANJA IZVORNIH I UGROŽENIH PASMINA DOMAĆIH ŽIVOTINJA U RH</t>
  </si>
  <si>
    <t>Nacionalni program očuvanja izvornih i zaštićenih pasmina domaćih životinja Republike Hrvatske</t>
  </si>
  <si>
    <t xml:space="preserve">Očuvanje životinjskih genetskih resursa i unaprjeđenje provedbe uzgojnih programa izvornih i ugroženih hrvatskih pasmina i njihovo povezivanje u mrežu Banke gena domaćih životinja Republike Hrvatske koju vodi Ministarstvo </t>
  </si>
  <si>
    <t>T865021 
Nacionalni program očuvanja izvornih i zaštićenih pasmina domaćih životinja Republike Hrvatske</t>
  </si>
  <si>
    <t xml:space="preserve">Povećanje broja pohranjenih uzoraka u Banku gena,  potvrđivanje vjerodostojnosti porijekla, opremanje laboratorija banke gena, uspostavljanje nacionalne mreže banki gena </t>
  </si>
  <si>
    <t>Povećanje broja pohranjenih uzoraka tkiva izvornih i ugroženih pasmina u Banci gena domaćih životinja</t>
  </si>
  <si>
    <t xml:space="preserve">Povećanje broja testiranja roditeljstva za uzorke pohranjene u Banci gena domaćih životinja </t>
  </si>
  <si>
    <t>Predstaviti rezultate uzgojno selekcijskog rada, predstavljanje izvornih pasmina, promocija kvalitete uzgoja, te poticanje gospodarske konkurentnosti</t>
  </si>
  <si>
    <t>T650119 
Državna stočarska izložba - Gudovac</t>
  </si>
  <si>
    <t>Predstavljanje rezultata uzgojno selekcijskog rada, predstavljanje izvornih pasmina, promocija kvalitete uzgoja, te poticanje gospodarske konkurentnosti.</t>
  </si>
  <si>
    <t>Broj vrsta i pasmina za koje se provodi uzgojni program i koje se izlažu na manifestaciji</t>
  </si>
  <si>
    <t>CILJ 3.1. SAMODOSTATNOST U 
HRANI I NISKOUGLJIČNA 
ENERGETSKA TRANZICIJA </t>
  </si>
  <si>
    <t>Razvoj stočarske proizvodnje i upravljanje registrima</t>
  </si>
  <si>
    <t>Ažuran i sveobuhvatan registar domaćih životinja u Republici Hrvatskoj.</t>
  </si>
  <si>
    <t>A865010
Razvoj stočarske proizvodnje i upravljanje registrima
T568081
Usluga evidentiranja premještanja životinja u računalnoj aplikaciji "VETIS"</t>
  </si>
  <si>
    <t>Sveobuhvatna provedba sustava označavanja i registracije domaćih živoitnja i praćenja njihova premještanja s kranjim rezultatom ažurne baze podataka o svim lokacijama na kojima se drže domaće životinje i podataka o svim domaćim životinjama, njihovim premještanjima, izlučenjima i klanjima s praćenjem sljedivosti životinja od rođenja do trupva na liniji klanja te ocjene zaklanih trupova za daljnju prodaju i/ili preradu.</t>
  </si>
  <si>
    <t>Broj označenih i registriranih goveda, kopitara, ovaca i koza</t>
  </si>
  <si>
    <t>Broj izdanih dokumentara za praćenje premještanja životinja</t>
  </si>
  <si>
    <t>Broj ocijenjenih trupova na liniji klanja</t>
  </si>
  <si>
    <t>Smanjenje broja nedovršenih premještanja goveda</t>
  </si>
  <si>
    <t>Povećanje broja registriranih premještanja ovaca i koza</t>
  </si>
  <si>
    <t>Povećanje broja registriranih premještanja svinja</t>
  </si>
  <si>
    <t>Unaprjeđenje sustava doniranja hrane u RH</t>
  </si>
  <si>
    <t>Opremanje posrednika u lancu doniranja hrane kako bi lakše prihvatili viškove hrane od strane donatora</t>
  </si>
  <si>
    <t>A819069 
Sprječavanje i smanjenje nastanka otpada od hrane i doniranje hrane</t>
  </si>
  <si>
    <t>SDG 12.3.</t>
  </si>
  <si>
    <t xml:space="preserve">1.Pripremljen projekt infrastrukturnog opremanja posrednika u lancu doniranja hrane i banke hrane </t>
  </si>
  <si>
    <t>pro.21.</t>
  </si>
  <si>
    <t>lip.22.</t>
  </si>
  <si>
    <t xml:space="preserve">Osnivanje banke hrane </t>
  </si>
  <si>
    <t xml:space="preserve">2. Isplaćena sredstva za pokretanje banke hrane u RH </t>
  </si>
  <si>
    <t>Poticanje smanjenja nastajanja otpada od hrane</t>
  </si>
  <si>
    <t>Stvaranje poticajnog okruženja kroz edukaciju subjekata u poslovanju s hranom o mogućnostima sprječavanja nastajanja otpada od hrane</t>
  </si>
  <si>
    <t>1. Izrada sektorskih vodiča</t>
  </si>
  <si>
    <t>Izrađeni sektorski vodiči</t>
  </si>
  <si>
    <t>2. Pokretanje digitalne Platforme za dijeljenje vlastitih iskustava–dobre poslovne prakse u sprječavanju i smanjenju nastajanja otpada od hrane</t>
  </si>
  <si>
    <t>ruj.21.</t>
  </si>
  <si>
    <t xml:space="preserve">Pokrenuta digitalna platforma </t>
  </si>
  <si>
    <t>Promicanje društvene odgovornosti prehrambenog sektora</t>
  </si>
  <si>
    <t>Stavaranje poticajnog okruženja za sprječavanje otpada od hrane kroz promicanje društvene odgovornosti tvrtki</t>
  </si>
  <si>
    <t>1. Sklapanje dobrovoljnih sporazuma sa subjektima u poslovanju s hranom o obvezi smanjenja nastajanja otpada od hrane</t>
  </si>
  <si>
    <t>pro.23.</t>
  </si>
  <si>
    <t>Broj sklopljenjih sporazuma</t>
  </si>
  <si>
    <t>2. Dodjela posebnih priznanja za najistaknutije primjere dobre prakse u sprječavanju nastajanja otpada od hrane</t>
  </si>
  <si>
    <t xml:space="preserve">Dodjeljena priznanja </t>
  </si>
  <si>
    <t>Podizanje svijesti i informiranosti potrošača o sprječavanju i smanjenju nastajanja otpada od hrane</t>
  </si>
  <si>
    <t>Educiranje i informiranje potrošača u cilju promjene navika u pogledu bacanja hrane</t>
  </si>
  <si>
    <t>1. Provođenje kampanje za potrošače vezano uz podizanje svijesti o sprječavanju i smanjenju nastajanja otpada od hrane</t>
  </si>
  <si>
    <t>pro.22.</t>
  </si>
  <si>
    <t>Izrada video spota</t>
  </si>
  <si>
    <t>Broj objava video spota</t>
  </si>
  <si>
    <t>Izrada radio spota</t>
  </si>
  <si>
    <t>Broj objava radio spota</t>
  </si>
  <si>
    <t>Organizacija manifestacije</t>
  </si>
  <si>
    <t>2. Provođenje edukativne kampanje djece predškolske i školske dobi o problematici sprječavanja nastajanja otpada od hrane</t>
  </si>
  <si>
    <t>Broj podijeljenih edukativnih materijala za 1. razred osnovne škole</t>
  </si>
  <si>
    <t>Broj podijeljenih edukativnih materijala za predškolsku dob</t>
  </si>
  <si>
    <t>Broj podijeljenih edukativnih materijala za više razrede osnovne škole</t>
  </si>
  <si>
    <t xml:space="preserve"> Tematika otpada od hrane uvrštena u programe predškolskog i osnovnoškolskog odgoja</t>
  </si>
  <si>
    <t xml:space="preserve">Financijska potpora inovativnim i istraživačkim projektima koji doprinose sprječavanju nastajanja otpada od hrane
</t>
  </si>
  <si>
    <t>Ulaganje u istraživački rad i inovativna rješenja koja doprinose sprječavanju i smanjenju nastajanja otpada od hrane</t>
  </si>
  <si>
    <t>1. Izrada programa potpore inovativnim projektima koji doprinose sprječavanju nastajanja  otpada od hrane</t>
  </si>
  <si>
    <t>Broj sufinanciranih projekata</t>
  </si>
  <si>
    <t>2. Isplaćena potpora</t>
  </si>
  <si>
    <t>Jačanje svijesti o  sustavima kvalitete poljoprivrednih i prehrambenih proizvoda ( ZOI, ZOZP, ZTS)  i  Dokazana kvaliteta</t>
  </si>
  <si>
    <t>Aktivnosti su usmjerene na promociju zaštićenih proizvoda i značenja znakova kao ključnih faktora za veću potražnju zaštićenih proizvoda, a time i veću zainteresiranost proizvođača za proizvodnju i ulazak u sustav.</t>
  </si>
  <si>
    <t>A828063 
Promidžbene aktivnosti za poljoprivredne i prehrambene proizvode posebnih oznaka kvalitete</t>
  </si>
  <si>
    <t>Povećanje broja proizvoda čiji naziv je zaštićen kao ZOI, ZOZP ili ZTS
Podneseni Sektorski zahtjevi za priznavanje oznake „Dokazana kvaliteta“ 
Povećanje broja proizvođača uključen u sustav kvalitete ZOI, ZOZP ili ZTS i Dokazana kvaliteta</t>
  </si>
  <si>
    <t xml:space="preserve">
pro.24.</t>
  </si>
  <si>
    <t>Broj organiziranih skupova, sajmova i prigodnih događaja na godišnjoj razini</t>
  </si>
  <si>
    <t>Broj izrađenih promidžbenih
 materijala</t>
  </si>
  <si>
    <t>Broj održanih edukacija proizvođačima</t>
  </si>
  <si>
    <t xml:space="preserve"> Školski medni dan s hrvatskih pčelinjaka</t>
  </si>
  <si>
    <t>Podizanje razine znanja o važnosti meda kako sastavnog dijela pravilne i nutritivno povoljnije prehrane, educiranje učenika o važnosti pčelarstva za sveukupnu poljoprivrednu proizvodnju i biološku raznolikost i promociju meda lokalnih proizvođača.</t>
  </si>
  <si>
    <t>T820073 
Nacionalni program Školski medni dan</t>
  </si>
  <si>
    <t>Edukacija djece i roditelja o važnosti konzumacije domaćeg meda, promocija hrvatskog pčelaratsva, promocija nacionalne staklenke za med</t>
  </si>
  <si>
    <t>Broj učenika prvih razreda osnovnih škola kojima je dodijeljen med pakiran u Nacionalnu staklenku</t>
  </si>
  <si>
    <t>40 000</t>
  </si>
  <si>
    <t>MINISTARSTVO HRVATSKIH BRANITELJA</t>
  </si>
  <si>
    <t>23.12.2020.</t>
  </si>
  <si>
    <r>
      <rPr>
        <b/>
        <u/>
        <sz val="12"/>
        <color theme="1"/>
        <rFont val="Arial"/>
      </rPr>
      <t>CSR</t>
    </r>
    <r>
      <rPr>
        <b/>
        <sz val="12"/>
        <color theme="1"/>
        <rFont val="Arial"/>
      </rPr>
      <t xml:space="preserve">
SDG</t>
    </r>
  </si>
  <si>
    <t>Početna vrijednost
(2019. godina)</t>
  </si>
  <si>
    <t>Program Vlade Republike Hrvatske 2020.- 2024.</t>
  </si>
  <si>
    <t>4007 Skrb za hrvatske branitelje</t>
  </si>
  <si>
    <t xml:space="preserve">
Osiguravanje zdravstvene skrbi za hrvatske branitelje iz Domovinskog rata i članove njihovih obitelji 
</t>
  </si>
  <si>
    <t xml:space="preserve">Poboljšati dostupnost usluga usmjerenih zaštiti, unaprijeđenju i očuvanju zdravlja te ukupnoj kvaliteti života hrvatskih branitelja i članova njihovih obitelji 
</t>
  </si>
  <si>
    <t>A754011 - Poboljšanje kvalitete življenja za obitelji HB i HRVI
A753004 - Rehabilitacija hrvatskih vojnih invalida u zdravstvenim lječilištima</t>
  </si>
  <si>
    <t>1. Sklapanje sporazuma i ugovora o suradnji sa zdravstvenim ustanovama u svrhu osiguravanja usluga preventivnih sistematskih pregleda, medicinske rehabilitacije, hiperbarične oksigenoterapije i dugotrajnog liječenja s pojačanom skrbi za ciljanu skupinu
2. Ažuriranje baze podataka i analiza rezultata provedenih sistematskih pregleda
3. Provedba zdravstvenih programa i pruženje zdravstvenih usluga sukladno potrebama i zdravstvenim stanjima korisnika</t>
  </si>
  <si>
    <t xml:space="preserve">1. veljača 2021., 2022., 2023., 2024.
2. siječanj, travanj, srpanj i listopad 2021., 2022., 2023., 2024.
3. prosinac 2021., 2022., 2023., 2024.
</t>
  </si>
  <si>
    <t>Broj sklopljenih sporazuma/ugovora o suradnji sa zdravstvenim ustanovama na godišnjoj razini</t>
  </si>
  <si>
    <t>Udio odobrenih zahtjeva za bolničku medicinsku rehabilitaciju, hiperbaričnu oksigenoterapiju i dugotrajno liječenje s pojačanom skrbi u odnosu na broj zaprimljenih i utemeljenih zahtjeva</t>
  </si>
  <si>
    <t>Udio hrvatskih branitelja koji su ostvarili pravo na preventivni sistematski pregled u odnosu na ukupan broj branitelja koji imaju pravo na sistematski pregled (rizične skupine)</t>
  </si>
  <si>
    <t>Program Vlade Republike Hrvatske 2020.-2024.</t>
  </si>
  <si>
    <t xml:space="preserve">Osiguranje psihosocijalne i savjetodavne pomoći i potpore hrvatskim braniteljima, stradalicima Domovinskog rata i civilnim stradalnicim Domovinskog rata </t>
  </si>
  <si>
    <t xml:space="preserve"> Osiguranje pružanja usluge psihosocijalne i savjetodavne pomoći koja prati specifične potrebe i probleme  u svrhu poticanja pihosocijalnog osnaživanja ciljnje skupine</t>
  </si>
  <si>
    <t>A753014- Nacionalni program psihosocijalne i zdravstvene pomoći sudionicima i stradalnicima Domovinskog rata</t>
  </si>
  <si>
    <t>SDG3</t>
  </si>
  <si>
    <t>Donošenje novog Nacionalnog programa psihosocijalne i zdravstvene pomoći za hrvatske branitelje, stradalnike i civilne stradalnike iz Domovinskog rata</t>
  </si>
  <si>
    <t>Udio kriznih intervencija u ukupnom broju  izvršenih/pruženih intervencija u pružanju psihosocijalne  i savjetodavne pomoći i podrške</t>
  </si>
  <si>
    <t>% danih informacija u komunikaciji s korisnicima, udrugama i drugim institucijama na lokalnoj razini</t>
  </si>
  <si>
    <t>3911 - Obilježavanje mjesta stradavanja u Domovinskom ratu</t>
  </si>
  <si>
    <t xml:space="preserve">Očuvanje vrijednosti Domovinaskog rata kroz sufinanciranje spomen-obilježja te umjetničkih i dokumentarističkih djela o Domovinskom ratu te obilježavanja obljetnica iz Domovinskog rata </t>
  </si>
  <si>
    <t>Pridonijeti zaštiti digniteta Domovinskog rata</t>
  </si>
  <si>
    <t xml:space="preserve">A 753011 Memorijalno groblje žrtava iz Domovinskog rata
K 558037 Obilježavanje mjesta masovnih grobnica žrtava iz Domovinskog rata
K 754007 Spomen-obilježja žrtvama stradalim u Domovinskom ratu  
A 753025  Sufinanciranje umjetničkih i dokumentarističkih djela o Domovinskom ratu
A 522021 Obilježavanje obljetnica ratnih događanja i stradavanja u Domovinskom ratu
 </t>
  </si>
  <si>
    <t>SCG16</t>
  </si>
  <si>
    <t xml:space="preserve">1. Sklapanje ugovora za redovno i investicijsko održavanje Memorijalnog groblja žrtava iz DR u Vukovaru 
2. Obilježavanje mjesta masovne grobnice žrtava iz Domovinskog rata
3.  Provedba javnih poziva za sufinanciranje spomen-obilježja te umjetničkih i dokumentarističkih djela o Domovinskom ratu
4. Provedba javnog poziva za financiranje/sufinanciranje obilježavanja obljetnica ratnih događanja i stradavanja te prigodnih nadnevaka vezanih za Domovinski rat </t>
  </si>
  <si>
    <t>1. srpanj 2021., srpanj 2022., srpanj 2023., srpanj 2024.
2. studeni 2021., studeni 2022., studeni 2023., studeni 2024.
3. studeni 2021, studeni 2022., studeni 2023., studeni 2024.
4. prosinac 2021, prosinac 2022., prosinac 2023., prosinac 2024.</t>
  </si>
  <si>
    <t>Broj sufinanciranih spomen-obilježja i obilježenih mjesta masovnih grobnica žrtava iz Domovinskog rata (kumulativno)</t>
  </si>
  <si>
    <t>300</t>
  </si>
  <si>
    <t xml:space="preserve">Broj sufinanciranih umjetničkih i dokumentarističkih djela o Domovinskom ratu te obilježavanja obljetnica iz Domovinskog rata </t>
  </si>
  <si>
    <t>244</t>
  </si>
  <si>
    <t>Sklopljen ugovor za tekuće i investicijsko održavanje Memorijalnog groblja žrtava iz Domovinskog rata u Vukovaru</t>
  </si>
  <si>
    <t>Poboljšanje kvalitete življenja i skrbi za hrvatske branitelje iz Domovinskog rata i članove njihovih obitelji</t>
  </si>
  <si>
    <t>Pridonijeti zaštiti dostojanstva hrvatskih branitelja iz Domovinskog rata i olakšati svakodnevno funkcioniranje, osobito osobama s najtežom vrstom i stupnjem invaliditeta</t>
  </si>
  <si>
    <t>A754010  Pristupačnost objekata potrebama invalida
A A558043 Jednokratna prava iz Zakona i ostale naknade hrvatskim braniteljima iz Domovinskog rata
A 753003 Ortopedska i i ostala medicinska pomagala za hrvatske vojne invalide</t>
  </si>
  <si>
    <t>SDG3
SDG1</t>
  </si>
  <si>
    <t>1. Proveden javni poziv i sklopljeni ugovori s jedinicama lokalne i područne (regionalne) samouprave za izvođenje radova prilagodbe
2.  Dodijeljeni osobni automobili HRVI 100% I. skupine koji ostvaruju pravo u tekućoj godini
3. Sklopljeni ugovori o sufinanciranju ortopedskih i drugih medicinskih pomagala
4. Donesene odluke o ostvarivanju prava na izvanrednu jednokratnu novčanu pomoć
5. Obrađeni zahtjevi za ukop hrvatskih branitelja uz vojne počasti</t>
  </si>
  <si>
    <t>1. prosinac 2021., prosinac 2022., prosinac 2023., prosinac 2024.
2. prosinac 2021, prosinac 2022., prosinac 2023., prosinac 2024.
3. srpanj i prosinac 2021.,  srpanj i prosinac 2022., srpanj i prosinac 2023., srpanj i prosinac 2024.
4. prosinac 2021., prosinac 2022., prosinac 2023., prosinac 2024.
5. prosinac 2021., prosinac 2022., prosinac 2023., prosinac 2024.</t>
  </si>
  <si>
    <t>Broj sufinanciranih projekata prilagodbe objekata javne namjene osobama s invaliditetom</t>
  </si>
  <si>
    <t>Udio realiziranih zahtjeva za ostvarivanje zakonskih prava u odnosnu na broj zaprimljenih i utemeljenih zahtjeva</t>
  </si>
  <si>
    <t xml:space="preserve">Potpora udrugama iz Domovinskog rata radi pružanja psihosocijane pomoći hrvatskim braniteljima i članovima njihovih obitelji </t>
  </si>
  <si>
    <t>Doprinijeti psihosocijalnom osnaživanju i podizanju kvalitete življenja hrvatskih branitelja iz Domovinskog rata i članova njihovih obitelji kroz financiranje/sufinanciranje projekata udruga</t>
  </si>
  <si>
    <t>A753015 - Udruge branitelja</t>
  </si>
  <si>
    <t>1. Provedba Javnog natječaja Psihološko i socijalno osnaživanje te podizanje kvalitete življenja hrvatskih branitelja, hrvatskih branitelja s invaliditetom, HRVI, stradalnika i članova obitelji smrtno stradaloga i nestaloga hrvatskog branitelja iz Domovinskog rata</t>
  </si>
  <si>
    <t xml:space="preserve">1. prosinac 2021., prosinac 2022., prosinac 2023., prosinac 2024.
</t>
  </si>
  <si>
    <t xml:space="preserve">Broj financiranih/ sufinanciranih projekata </t>
  </si>
  <si>
    <t>Jačanje konkurentnosti hrvatskih branitelja iz Domovinskog rata i članova njihovih obitelji na tržištu rada</t>
  </si>
  <si>
    <t>Poboljšati pristup tržištu rada osobama iz ciljne skupine te povećati njihovu zapošljivost i prilagodljivost tržištu rada kroz provedbu Programa stručnog osposobljavanja i zapošljavanja hrvatskih branitelja i članova njihovih obitelji, te olakšati i omogućiti razvoj poslovanja i pomoć pri plasiranju proizvoda hrvatskih branitelja i članova njihovih obitelji</t>
  </si>
  <si>
    <t>A753009 - Zapošljavanje hrvatskih branitelja
653030 Braniteljska prodavaonica</t>
  </si>
  <si>
    <t>CSR 3A
SDG8</t>
  </si>
  <si>
    <t>1. Donošenje novog Programa stručnog osposobljavanja i zapošljavanja hrvatskih branitelja i članova njihovih obitelji
2. Priprema i provedba javnih poziva za dodjelu potpora kroz mjere iz Programa stručnog osposobljavanja i zapošljavanja hrvatskih branitelja i članova njihovih obitelji
3. Realizirane aktivnosti za promidžbu i plasman proizvoda hrvatskih branitelja i članova njihovih obitelji</t>
  </si>
  <si>
    <t>1. veljača 2021.
2. studeni 2021., studeni 2022., studeni 2023., studeni 2024.
3.  prosinac 2021., prosinac 2022., prosinac 2023., prosinac 2024.</t>
  </si>
  <si>
    <t>Udio isplaćenih potpora u ukupnom broju odobrenih potpora</t>
  </si>
  <si>
    <t>Broj aktivnosti vezanih uz promidžbu Programa te olakšavanje poslovanja i plasiranja proizvoda branitelja-poduzetnika (kumulativno)</t>
  </si>
  <si>
    <t xml:space="preserve">
Strateško planiranje, međunarodna suradnja te priprema i provedba projekata sufinanciranih sredstvima EU fondova 
</t>
  </si>
  <si>
    <t xml:space="preserve">Dodana vrijednost sustavu skrbi i unapređenje kvalitete življenja hrvatskih branitelja i članova njihovih obitelji te civilnih stradalnika Domovinskog rata i članova njihovih obitelji te promicanje održivog razvoja u slabije razvijenim zemljama
</t>
  </si>
  <si>
    <t>A522028- OP Konkurentnost i kohezija 2014-2020.
A753027- OP Učinkoviti ljudski potencijali 2014.-2020.
A754023 Razvojna suradnja i humanitarna pomoć inozemstvu</t>
  </si>
  <si>
    <t>CSR 2b
SDG8</t>
  </si>
  <si>
    <t>1. Provedba projekata te iniciranje otvorenih poziva u okviru programskog razdoblja Europske unije od 2014.-2020. godine
2. Sudjelovanje u programiranju krovinih strateških dokumenata u novom financijskom razdoblju EU te priprema i provedba projekta u okviru nove financijske perspektive Europske unije od 2021. do 2027. godine
3. Proveda projekata projekte Razvojne suradnje i humanitarne pomoći inozemstvu</t>
  </si>
  <si>
    <t xml:space="preserve">1. prosinac 2023. godine
2. prosinac 2024. godine
3.  prosinac 2024. godine
</t>
  </si>
  <si>
    <t xml:space="preserve">Broj provedenih projekata i iniciranih otvorenih poziva  u okviru OP Učinkoviti ljudski potencijali 2014.-2020. i OP Konkurentnost i kohezija 2014.-2020.
(kumulativno)  </t>
  </si>
  <si>
    <t xml:space="preserve">Broj pripremljenih projekata i iniciranih otvorenih poziva u novom financijskom razdoblju od 2021. do 2027. godine
(kumulativno) </t>
  </si>
  <si>
    <t>Broj potpisanih ugovora o dodjeli potpora Razvojne suradnje i humanitarne pomoći u inozemstvu
(kumulativno)</t>
  </si>
  <si>
    <t xml:space="preserve">4015 Stambeno zbrinjavanje HRVI i članova njihovih obitelji </t>
  </si>
  <si>
    <t>Stambeno zbrinjavanje članova obitelji smrtno stradalij i nestalih hrvatskih branitelja te HRVI i Dragovoljaca iz Domovinskog rata te te prilagodba objekata za kretanje najtežih HRVI</t>
  </si>
  <si>
    <t>Rješavanjem stambenog pitanja stradalnika i dragovoljaca iz Domovinskog rata kao i prilagodbom objekata za kretanje pridonosi se poboljšanjue kvalitete života gore navedenih skupina</t>
  </si>
  <si>
    <t>A522022 
A753028</t>
  </si>
  <si>
    <t>1.Izrada i objava Liste Prvenstva  
2. provđenje uprvnog postupka za utvrđivanje prava na stabeno zbrinjavanja                    
 3. donošenje rješenja
4. Gospodarenje dodijeljeni stanovima i kontrola namjenskog korištenja ostvarenih prava
5. Provođenje postupka radi utvrđivanja prava na prilagodbu                     
  6. izvođenje prilagodbe ili zamjena stanova</t>
  </si>
  <si>
    <t xml:space="preserve">1. ožujak 2021., 
ožujak 2022., 
ožujak 2023, 
ožujak 2024,                                           
 2.-6. prosinac 2021.
prosinac 2022.
prosinac 2023.
prosinac 2024. </t>
  </si>
  <si>
    <t>broj riješenih zahtjeva u odnosu na broj podnesenih zahtjeva</t>
  </si>
  <si>
    <t>broj prodanih stanova u odnosi na broj stanova u stambenom fondu</t>
  </si>
  <si>
    <t>broj izvedenih prilagodbi u osnosnu na broj podnesenih zahtjeva</t>
  </si>
  <si>
    <t>4008 Zatočeni i nestali</t>
  </si>
  <si>
    <t>Traženje osoba nestalih u Domovinskom ratu i posmrtnih ostataka smrtno stradalih osoba u Domovinskom ratu za koje nije poznato mjesto ukopa</t>
  </si>
  <si>
    <t>Pronalazak osoba nestalih u Domovinskom ratu i posmrtnih ostataka smrtno stradalih osoba u Domovinskom ratu za koje nije poznato mjesto ukopa</t>
  </si>
  <si>
    <t>A 522014  FP 1090
Ekshumacija, identifikacija i sahrana žrtava iz Domovinskog rata</t>
  </si>
  <si>
    <t>1. Prikupljanje saznanja o osobama nestalim u Domovinskom ratu te mjestima masovnih i pojedinačnih grobnica
2. Ekshumacija posmrtnih ostataka
3. Obrada i identifikacija posmrtnih ostataka</t>
  </si>
  <si>
    <t>Povećanje udjela  pronađenih nestalih osoba i posmrtnih ostataka u odnosu na broj pokrenutih zahtjeva za traženje</t>
  </si>
  <si>
    <t>Utvrđivanje, obilježavanje i trajno održavanje groblja žrtava Drugog svjetskog rata i poslijeratnog razdoblja</t>
  </si>
  <si>
    <t xml:space="preserve">Zaštita dostojanstva žrtava rata Drugog svjetskog rata i poslijeratnog razdoblja </t>
  </si>
  <si>
    <t xml:space="preserve">A522023 Istraživanje, uređenje i održavanje vojnih groblja, groblja žrtava drugog svjetskog rata i poslijeratnog razdoblja 
A522026 Održavanje obljetnica ratnih događanja i stradavanja u Drugom svjetskom ratu </t>
  </si>
  <si>
    <t>1. Prikupljanje i obrada podataka i arhivske građe o mjestima stradanja
2. Terensko istraživanje mjesta stradanja/izvidi, probno iskapanje i ekshumacija posmrtnih ostataka
3. Trajno dostojno zbrinjavanje ekshumiranih posmrtnih ostatka</t>
  </si>
  <si>
    <t>Broj prikupljenih i obrađenih podataka o mjestima stradanja (kumulativno)</t>
  </si>
  <si>
    <t>Broj istraženih mjesta stradanja (kumulativno)</t>
  </si>
  <si>
    <t xml:space="preserve">
Broj organiziranih pokopa žrtava Drugog svjetskog rata (kumulativno)</t>
  </si>
  <si>
    <t>4013 Socijalne pomoći i naknade sudionicima i žrtvama rata</t>
  </si>
  <si>
    <t>Unaprjeđenje stanja na području prava hrvatskih branitelja i članova njihovih obitelji i civilnih žrtava rata</t>
  </si>
  <si>
    <t xml:space="preserve">Zakonitim i učinkovitim postupanjem omogućiti adresatima zakona ostvarivanje zakonskih prava </t>
  </si>
  <si>
    <t xml:space="preserve">Provedba drugostupanjskog upravnog postupka po žalbama na prvostupanjska rješenja </t>
  </si>
  <si>
    <t>Smanjen postotak uvaženih tužbi protiv MHB</t>
  </si>
  <si>
    <t xml:space="preserve">Izrada i provedba Plana zakonodanih aktivnosti iz djelokruga Ministarstva hrvatskih branitelja za svaku pojedinu godinu te unutarnja revizja </t>
  </si>
  <si>
    <t>nije primjenjivo</t>
  </si>
  <si>
    <r>
      <rPr>
        <sz val="12"/>
        <color theme="1"/>
        <rFont val="Arial"/>
      </rPr>
      <t>1. provedba javnog savjetovanja o Prijedlogu plana zakonodavnih aktivnosti i obrascima prethodne procjene za zakone predviđene prijedlogom                                                
2. Provedba Plana zakonodavnih aktivnosti  
3. Izrada godišnjeg i strateškog plana Samostalne službe za unutarnju reviziju</t>
    </r>
    <r>
      <rPr>
        <sz val="12"/>
        <color rgb="FFFF0000"/>
        <rFont val="Arial"/>
      </rPr>
      <t xml:space="preserve"> </t>
    </r>
    <r>
      <rPr>
        <sz val="12"/>
        <color theme="1"/>
        <rFont val="Arial"/>
      </rPr>
      <t xml:space="preserve">                                           </t>
    </r>
  </si>
  <si>
    <t xml:space="preserve">1. rujan 2021.
rujan 2022.
rujan 2023. 
rujan 2024.
2. siječanj 2021.
siječanj 2022. 
siječanj 2023. 
siječanj 2024.
3. prosinac 2021.
prosinac 2022.
prosinac 2023.
prosinac 2024. </t>
  </si>
  <si>
    <t>Broj sudionika u javnom savjetovanju</t>
  </si>
  <si>
    <t>Postotak zakona poslanih u proceduru od ukupnog broja zakona previđenih planom zakonodavnih aktivnosti za pojedinu godinu</t>
  </si>
  <si>
    <t xml:space="preserve">Broj provedenih unutarnjih revizija </t>
  </si>
  <si>
    <t xml:space="preserve">Jačanje stručnih kompetencija državnih službenika provedbom izobrazbe, s ciljem povećanja učinkovitosti i djelotvornosti te povećanja razine kvalitete pružene usluge korisnicima   </t>
  </si>
  <si>
    <t>A558041 - Administracija i upravljanje, račun 3213 - Stručno usavršavanje zaposlenika</t>
  </si>
  <si>
    <t>1. provedena procjena potreba usavršavanja  službenika                                          2. provedena izobrazba usklađena s poslovima radnog mjesta službenika</t>
  </si>
  <si>
    <t xml:space="preserve">prosinac 2021.
prosinac 2024.
</t>
  </si>
  <si>
    <t>Broj polaznika edukacija</t>
  </si>
  <si>
    <t>30% od ukupnog broja zaposlenih</t>
  </si>
  <si>
    <t>45% od ukupnog broja zaposlenih</t>
  </si>
  <si>
    <t>60% od ukupnog broja zaposlenih</t>
  </si>
  <si>
    <t>70% od ukupnog broja zaposlenih</t>
  </si>
  <si>
    <t>80% od ukupnog broja zaposlenih</t>
  </si>
  <si>
    <t xml:space="preserve">Potvrditi namjensko, učinkovito i zakonito korištenje proračunskih sredstava, kao i osiguravanje tehničkih i materijalnih preduvjeta za siguran rad i boravak djelatnika i korisnika te provedba postupaka nabave sukladno potrebama i planu Ministarstva </t>
  </si>
  <si>
    <t>A558041 - Administracija i upravljanje</t>
  </si>
  <si>
    <t>CSR 2b
SDG 8</t>
  </si>
  <si>
    <t xml:space="preserve">1. Izjava o fiskalnoj odgovornosti
2. Sklapanje ugovora o poštanskim uslugama u svrhu osiguravanja bolje usluge u ostvarivanju prava korisnika
3. Izrada i objava plana nabave i izmjena i dopuna plana nabave u Elektroničkom oglasniku javne nabave Republike Hrvatske
</t>
  </si>
  <si>
    <t>ožujak 2021. 
ožujak 2022. 
ožujak 2023. 
ožujak 2024.
prosinac 2024.</t>
  </si>
  <si>
    <t>Smanjen udio pitanja iz upitnika o fiskalnoj odgovornosti na koja je dan negativan odgovor</t>
  </si>
  <si>
    <t>Broj otpremljenih pismena Ministarstva
(kumulativ)</t>
  </si>
  <si>
    <t>66 000
(2020.)</t>
  </si>
  <si>
    <t>70 000</t>
  </si>
  <si>
    <t>72 000</t>
  </si>
  <si>
    <t>75 000</t>
  </si>
  <si>
    <t>80 000</t>
  </si>
  <si>
    <t>Postotak ostvarenosti godišnjeg plana nabave</t>
  </si>
  <si>
    <t>3911 Obilježavanje mjesta stradavanja u Domovinskom ratu</t>
  </si>
  <si>
    <t>Edukacija o vrijednostima Domovinskog rata kroz djelatnost Javne ustanove "Memorijalni centar Domovinskog rata" Vukovar</t>
  </si>
  <si>
    <t>Očuvanje sjećanja na Domovinski rat i Bitku za Vukovar kroz provedbu projekta "Posjet učenika osmih razreda Vukovaru"</t>
  </si>
  <si>
    <t>A878002-Edukacija o vrijednostima Domovinskog rata</t>
  </si>
  <si>
    <t>Usvajanje projekta od strane Upravnog vijeća te provedba projekta "Posjet učenika osmih razreda Vukovaru"</t>
  </si>
  <si>
    <t>prosinac 2021, 
prosinac 2022.,
prosinac 2023., 
prosinac 2024.</t>
  </si>
  <si>
    <t>Broj djece koja su prošla edukaciju o vrijednostima Domovinskog rata</t>
  </si>
  <si>
    <t xml:space="preserve">
Unaprjeđenje tjelesnog i psihosocijalnog stanja hrvatskih branitelja i članova njihovih obitelji sudjelovanjem u multidisciplinarnim stručnim programima Doma hrvatskih veterana u Lipiku
</t>
  </si>
  <si>
    <t xml:space="preserve">Nadogradnja sustava sveobuhvatne skrbi provođenjem funkcionalnih rehabilitacija i poboljšanja kvalitete života korisnika usluga Doma hrvatskih veterana
</t>
  </si>
  <si>
    <t>A 901001 
FP 1090 - Administracija i upravljanje</t>
  </si>
  <si>
    <t xml:space="preserve">1.Sklapanje ugovora o korištenju usluga Doma hrvatskih veterana sa potencijalnim korisnicima 
</t>
  </si>
  <si>
    <t xml:space="preserve">prosinac 2021.
prosinac 2022.
prosinac 2023.
prosinac 2024. 
</t>
  </si>
  <si>
    <t xml:space="preserve">Povećanje udjela zadovoljstva korisnika Doma hrvatskih veterana pruženim uslugama </t>
  </si>
  <si>
    <t>Povećanje motiva korisnika za pozitivne promjene koje su potaknute boravkom u Domu hrvatskih veterana</t>
  </si>
  <si>
    <t>POTPREDSJEDNIK VLADE</t>
  </si>
  <si>
    <t>I MINISTAR HRVATSKIH BRANITELJA</t>
  </si>
  <si>
    <t>Tomo Medved</t>
  </si>
  <si>
    <t>MINISTARSTVO TURIZMA I SPORTA</t>
  </si>
  <si>
    <r>
      <rPr>
        <b/>
        <u/>
        <sz val="12"/>
        <color theme="1"/>
        <rFont val="Arial"/>
      </rPr>
      <t>CSR</t>
    </r>
    <r>
      <rPr>
        <b/>
        <sz val="12"/>
        <color theme="1"/>
        <rFont val="Arial"/>
      </rPr>
      <t xml:space="preserve">
SDG</t>
    </r>
  </si>
  <si>
    <t>P3208 Poticanje razvoja turizma</t>
  </si>
  <si>
    <t>Unapređenje kvalitete ljudskih
potencijala u turizmu</t>
  </si>
  <si>
    <t>Poboljšanje kvalitete ljudskih potencijala  u sektoru radi unaprjeđenja kvalitete usluga, povećanja produktivnosti i zapošljivosti; motiviranje mladih za obrazovanje u turizmu te jačanje kapaciteta za održivi razvoj turizma.</t>
  </si>
  <si>
    <t xml:space="preserve">A587056 OP ljudski potencijali, Prioritet 2, 3, 4, 5;              A587014
Jačanje turističkog tržišta i ljudskih potencijala u turizmu
 </t>
  </si>
  <si>
    <t>CSR  2c.
SDG 4.4</t>
  </si>
  <si>
    <t xml:space="preserve">Objavljeni poziv za financiranje aktivnosti poboljšanja kvalitete ljudskih potencijala u sektoru turizma i ugostiteljstva (OPULJP) </t>
  </si>
  <si>
    <t>prosinac 2020.</t>
  </si>
  <si>
    <t>2020</t>
  </si>
  <si>
    <t xml:space="preserve">Broj polaznika aktivnosti </t>
  </si>
  <si>
    <t xml:space="preserve">Broj potpisanih ugovora </t>
  </si>
  <si>
    <t xml:space="preserve">Pripremljena  i objavljena tri programa za unapređenje kvalitete ljudskih potencijala jednom godišnje </t>
  </si>
  <si>
    <t>ožujak i listopad 2021;
ožujak i listopad 2022;
ožujak i listopad 2023;
ožujak i listopad 2024.</t>
  </si>
  <si>
    <t>Broj novih stipendista</t>
  </si>
  <si>
    <t>Poboljšanje dostupnosti i iskorištenosti IKT tehnologija ("Hrvatski digitalni turizam")</t>
  </si>
  <si>
    <t xml:space="preserve">Povećanje učinkovitosti javne uprave kroz digitalizaciju i optimizaciju poslovnih procesa u turizmu kojima će se potaknuti daljnji razvoj turističkih i ugostiteljskih usluga te unaprijediti komunikacija i poslovanje između građana i javne uprave </t>
  </si>
  <si>
    <t xml:space="preserve">A587056 OP Ljudski potencijali
A587057 OP Konkurentnost i kohezija  </t>
  </si>
  <si>
    <t>CSR 2b.
SDG 9.1.</t>
  </si>
  <si>
    <t>Uspostavljena funkcionalna e-usluga koja se upotrebljava u poslovanju dionika u sektoru tuzima i ugostiteljstva</t>
  </si>
  <si>
    <t xml:space="preserve">Broj uspostavljenih e usluga  </t>
  </si>
  <si>
    <t>1/2020</t>
  </si>
  <si>
    <t xml:space="preserve">Broj uključenih dionika </t>
  </si>
  <si>
    <t>4/2020</t>
  </si>
  <si>
    <t>Razvoj preduvjeta za razvoj pametnog i održivog turizma</t>
  </si>
  <si>
    <t xml:space="preserve"> Jačanje kapaciteta nacionalnih i javnih vlasti te dionika u turizmu za primjenu novih pametnih rješenja u sektoru; izrada i praćenje provedbe akata strateškog planiranja za razvoj turizma </t>
  </si>
  <si>
    <t>A587068 SMARTMED; K761007 Izrade studija hrvatskog turizma</t>
  </si>
  <si>
    <t>CSR 4a. SDG 8.9.</t>
  </si>
  <si>
    <t>1. Razvijen Poslovni model SMART turizma; 2. Pripremljen strateški okvir za razvoj održivog turizma do 2030. godine (Strategija i NP)</t>
  </si>
  <si>
    <t xml:space="preserve">KT 1. ožujak 2021.; KT 2. prosinac 2021. </t>
  </si>
  <si>
    <t>Broj organizacija iz RH uključenih u pripremu i sudjelovanje u pilot projektu</t>
  </si>
  <si>
    <t xml:space="preserve">Broj usvojenih strateških dokumenata </t>
  </si>
  <si>
    <t>STRATEGIJA EU ZA JADRANSKU I JONSKU REGIJU (EUSAIR)</t>
  </si>
  <si>
    <t>4. stup EUSAIR "Održivi turizam"</t>
  </si>
  <si>
    <t>Podrška upravljanju Strategijom EU za Jadransku i Jonsku regiju (EUSAIR)</t>
  </si>
  <si>
    <t>Podrška razvoju punog potencijala JJ regije u smislu inovativnog, održivog i odgovornog turizma. Diversifikacija turističkih proizvoda i usluga, zajedno s rješavanjem pitanja sezonalnosti, trebali bi potaknuti poslovanje i stvoriti radna mjesta</t>
  </si>
  <si>
    <t>A 587 058 (izvori 559 i 12)</t>
  </si>
  <si>
    <t xml:space="preserve">Razvoj i priprema šest makroregionalih strateških projekta za prijavu za financiranje iz EU fondova </t>
  </si>
  <si>
    <t xml:space="preserve">
svibanj 2022.</t>
  </si>
  <si>
    <t>broj prijavljenih projekata</t>
  </si>
  <si>
    <t>0/2022</t>
  </si>
  <si>
    <t>CILJ 5.1. UČVRŠĆIVANJE SUVERENITETA I NJEGOVANJE VRIJEDNOSTI</t>
  </si>
  <si>
    <t>P3208
Poticanje razvoja turizma</t>
  </si>
  <si>
    <t xml:space="preserve">Jačanje bilateralne i multilateralne suradnje sudjelovanjem u radu međuanrodnih tijela, inicijativa, odbora (UNWTO, OECD; Vijeće Europe, etc.) </t>
  </si>
  <si>
    <t>Nastavak članstva u međunarodnim organizacijama - preuzeta obveza, s ciljem jačanja ugleda Republike Hrvatske u svijetu za područje turizma i općenito</t>
  </si>
  <si>
    <t>A587006 (3294 Članarine i 3293 reprezentacija)</t>
  </si>
  <si>
    <t>Plaćanje godišnje članarine</t>
  </si>
  <si>
    <t>rujan 2021., rujan 2022., rujan 2023. i rujan 2024.</t>
  </si>
  <si>
    <t>Broj sudjelovanja na redovitim godišnjim sastanima</t>
  </si>
  <si>
    <t>5/2020</t>
  </si>
  <si>
    <t>CILJ 3.2. PROSTORNI RAZVOJ I TURIZAM U FUNKCIJI ODRŽIVOG RAZVOJA</t>
  </si>
  <si>
    <t xml:space="preserve">Zaštitita prirodne baštine od negativnih utjecaja intezivnog turizma pokretanjem, upravljanjem i potvrđivanjem kombinacije mjera politike i ciljanih intervencija kroz projekt INHERIT </t>
  </si>
  <si>
    <t xml:space="preserve">Svrha jest prikazati i indeksirati najučinkovitije mjere koje promiču razvoj alternativnog i održivog turizma te alternativnih turističkih aktivnosti koje mogu pružiti komplementarni turistički proizvod aktivnostima masovnog turizma. </t>
  </si>
  <si>
    <t>A587059 (559 i 12´)</t>
  </si>
  <si>
    <t xml:space="preserve">SDG </t>
  </si>
  <si>
    <t xml:space="preserve"> Definiranje adekvatnog pristupa zaštite i valorizacije prirodne baštine obalnih i priobalnih destinacija na području Mediterana ( 3 strategije)</t>
  </si>
  <si>
    <t xml:space="preserve">siječanj 2022. </t>
  </si>
  <si>
    <t xml:space="preserve">Formiranje minimalno 5 INHERITURA područja na području Mediterana
</t>
  </si>
  <si>
    <t>Osiguravanje sigurnosti kao preduvjeta održivog turizma</t>
  </si>
  <si>
    <t xml:space="preserve"> Osiguranje preduvjeta za stvaranje osjećaja sigurnosti turista kao uvjeta odabira destinacije kroz financiranje turističkih ambulanti, sigurnosti na javnim prostorima, zbrinjavanje i spašavanje turista</t>
  </si>
  <si>
    <t>A819027
Poticaj za povećanje sigurnosti turista</t>
  </si>
  <si>
    <t>Pripremljeni i objavljeni pozivi dodjele sredstva jednom godišnje</t>
  </si>
  <si>
    <t>ožujak 2021;
ožujak 2022;
ožujak  2023;
ožujak  2024.</t>
  </si>
  <si>
    <t>Broj educiranih vodiča i spasioca</t>
  </si>
  <si>
    <t>500/2020</t>
  </si>
  <si>
    <t>Broj projekata zelenog turizma</t>
  </si>
  <si>
    <t>Broj dodatnih timova u turističkim ambulantama</t>
  </si>
  <si>
    <t>83/2020</t>
  </si>
  <si>
    <t>Podizanje razine konkuretnosti turističkih destinacija kroz ulaganje u javnu turističku infrastrukturu</t>
  </si>
  <si>
    <t>Poticanje konkurentnosti hrvatskog turizma kroz javne pozive sufinanciranja za ulaganje i razvoj u javnu turističku infrastrukturu. Programi doprinose unapređenju kvalitete turističkog proizvoda, stvaranju novih atrakcija i novih motiva dolazaka.</t>
  </si>
  <si>
    <t>A587061, A760144</t>
  </si>
  <si>
    <t>Objava Javnog poziva - Program sufinanciranja i ulaganja u kontinentalnu turističku infrastrukturu i Javnog poziva Program razvoja javne turističke infrastrukture</t>
  </si>
  <si>
    <t>Broj potpisanih ugovora - poziv za kontinentalnu turističku infrastrukturu</t>
  </si>
  <si>
    <t>Broj potpisanih ugovora za razvoj javne turističke infrastrukture</t>
  </si>
  <si>
    <t>CILJ 3.2. PROSTORNI RAZVOJ I TURIZAM U FUNKCIJI ODRŽIVOG RAZVOJA</t>
  </si>
  <si>
    <t>Osiguravanje preduvjeta i podrška razvoja posebnih oblika turizma</t>
  </si>
  <si>
    <t>Razvoj inovativnog, održivog i odgovorng turizma kroz podršku diverzifikacije turistikog proizvoda i usluga.</t>
  </si>
  <si>
    <t>otvorit će se nova aktivnost</t>
  </si>
  <si>
    <t>SDG8
SDG9
SDG13 
CSR 3c.</t>
  </si>
  <si>
    <t>Razvijen i kreiran sadržaj za diverzifikaciju turističkog proizvoda i usluga.</t>
  </si>
  <si>
    <t>Broj danih mišljenja, očitovanja i odgovora na upite dionika</t>
  </si>
  <si>
    <t>Broj sastanaka</t>
  </si>
  <si>
    <t>Broj projekata suradnje</t>
  </si>
  <si>
    <t>Poticanje potrošnje u ugostiteljstvu i turizmu radnika u Republici Hrvatskoj</t>
  </si>
  <si>
    <t xml:space="preserve">Omogućavanje pristupačnijijeg odmora radnika kroz povećanje primitaka po osnovi rada te podizanje razine turističke aktivnosti, razvoj fizičkog i psihičkog zdravlja nacije te podizanje razine kulture nacije </t>
  </si>
  <si>
    <t>A587060 MJERA ZA POTICANJA POTROŠNJE U UGOSTITELJSTVU I TURIZMU RADNIKA U RH</t>
  </si>
  <si>
    <t>CSR1A/SDG8</t>
  </si>
  <si>
    <t>Marketinška aktivnost na promociji Mjere</t>
  </si>
  <si>
    <t xml:space="preserve">travanj 2021; travanj 2022; travanj 2023; travanj 2024 </t>
  </si>
  <si>
    <t>Broj izdanih Hrvatskih turističkih kartica</t>
  </si>
  <si>
    <t>2500/2020</t>
  </si>
  <si>
    <t>Broj pružatelja usluga koji odobravaju popuste na plaćanje Hrvatskom turističkom karticom</t>
  </si>
  <si>
    <t>Podizanje konkurentnosti turističkog gospodarstva</t>
  </si>
  <si>
    <t>Povećanje atraktivnosti i konkurentnosti hrvatskog turizma. Jačanje poduzetništva u turizmu kroz potporu ulaganjima u povećanje standarda, kvalitete i dodatne ponude smještajnih kapaciteta.</t>
  </si>
  <si>
    <t>A587055    KONKURENTNOST TURISTIČKOG GOSPODARSTVA</t>
  </si>
  <si>
    <t>CSR3a.
SDG 8, 9</t>
  </si>
  <si>
    <t xml:space="preserve">Objava javnog poziva Konkurentnost turističkog gospodarstva </t>
  </si>
  <si>
    <t>ožujak 2021., ožujak 2022., ožujak 2023., ožujak 2024.</t>
  </si>
  <si>
    <t xml:space="preserve">Broj trgovačkih društva izvan javnog sektora kojima je odobrena potpora male vrijednosti </t>
  </si>
  <si>
    <t xml:space="preserve">Broj obrta i OPG-a kojima je odobrena potpora male vrijednosti </t>
  </si>
  <si>
    <t>Programi subvencioniranja kreditnih programa u turizmu</t>
  </si>
  <si>
    <t xml:space="preserve">U provedbi tri Programa - poticanje razvoja malog poduzetništva u turizmu ulaganjima u uređenje manjih smještajnih objekata većeg standarda, kvalitete i ponude dodatnih sadržaja; - poticanje razvoja turističke ponude u ruralnim dijelovima zemlje; - ujednačavanje kvalitete uređenja objekata za iznajmljivanje u domaćinstvu </t>
  </si>
  <si>
    <t>A587018                         PROGRAMI SUBVENCIONIRANJA KREDITNIH PROGRAMA U TURIZMU</t>
  </si>
  <si>
    <t xml:space="preserve">CSR3a/ SDG 8  </t>
  </si>
  <si>
    <t xml:space="preserve">Izrada godišnjeg izvješća o isplatama subvencije kamate </t>
  </si>
  <si>
    <t>srpanj 2021., srpanj 2022., srpanj 2023., srpanj 2024.</t>
  </si>
  <si>
    <t>Broj kredita u otplati namijenjenih kvaliteti ponude manjih smještajnih objekata (pansioni, hoteli)</t>
  </si>
  <si>
    <t>2009/476</t>
  </si>
  <si>
    <t>Broj  kredita u otplati s realiziranom namjenom ugostiteljske ponude na seoskim gospodarstvima</t>
  </si>
  <si>
    <t>2011/40</t>
  </si>
  <si>
    <t xml:space="preserve">Broj ugovorenih kredita namijenjenih poboljšanju kvalitete objekata u domaćinstvu </t>
  </si>
  <si>
    <t>2020/32</t>
  </si>
  <si>
    <t>NACIONALNI PROGRAM REFORMI 2020.</t>
  </si>
  <si>
    <t>Održivi gospodarski rast i razvoj</t>
  </si>
  <si>
    <t>Stvaranje uvjeta za jednostavniji pristup i uklanjanje prepreka za pristup slobodi poslovnog nastana i pružanja usluga na unutarnjem tržištu kroz izmjene propisa</t>
  </si>
  <si>
    <t>Liberalizacija tržišta usluga na način da se pojednostavni pristup reguliranim profesijama iz područja turizma</t>
  </si>
  <si>
    <t>CSR 3.b</t>
  </si>
  <si>
    <t>Donošenje Zakona o izmjenama i dopunama zakona o pružanju usluga u turizmu</t>
  </si>
  <si>
    <t>Broj reguliranih profesija</t>
  </si>
  <si>
    <t>Priprema zakonodavnog okvira za ugostiteljstvo I pružanje usluga u turizmu</t>
  </si>
  <si>
    <t>Administrativno rasterećenje gospodarstva, liberalizacija  tržišta usluga, pojednostavljenje poslovanja gospodarskih subjekata</t>
  </si>
  <si>
    <t xml:space="preserve">Donošenje prijedloga plana zakonodavnih aktivnosti </t>
  </si>
  <si>
    <t>rujan 2021., rujan 2022.</t>
  </si>
  <si>
    <t>Broj zakona</t>
  </si>
  <si>
    <t>2/2020</t>
  </si>
  <si>
    <t>Broj podzakonskih propisa</t>
  </si>
  <si>
    <t>Provedba zakonodavnog okvira za ugostiteljstvo I pružanje usluga u turizmu</t>
  </si>
  <si>
    <t>Pravovremeno i učinkovito izvršavanje obveza utvrđenih zakonom i uredbom o unutarnjem ustrojstvu tijela državne uprave</t>
  </si>
  <si>
    <t>A761016</t>
  </si>
  <si>
    <t>Program izrade akata</t>
  </si>
  <si>
    <t>prosinac 2021.-2024.</t>
  </si>
  <si>
    <t>Broj odonesenih očitovanja</t>
  </si>
  <si>
    <t>1000/2020</t>
  </si>
  <si>
    <t>Broj donesenih rješenja</t>
  </si>
  <si>
    <t>180/2020</t>
  </si>
  <si>
    <t>Broj upravnih nadzora</t>
  </si>
  <si>
    <t>10/2020</t>
  </si>
  <si>
    <t xml:space="preserve">Donošenje izmjena i dopuna akata za zakonodavni okvir za poslovanje turističkih zajednica </t>
  </si>
  <si>
    <t>Uređenje zakonodavnog okvira za poslovno okruženje vezano uz rad turističkih zajednica</t>
  </si>
  <si>
    <t>CSR (3 b)</t>
  </si>
  <si>
    <t>Broj podzakonskih akata</t>
  </si>
  <si>
    <t>7/2020</t>
  </si>
  <si>
    <t>Broj danih mišljenja i odgovora na upite gospodarstvenika i drugih stranaka</t>
  </si>
  <si>
    <t>900/2020</t>
  </si>
  <si>
    <t xml:space="preserve">P3209  A587001 TURISTIČKA PROMIDŽBA REPUBLIKE HRVATSKE </t>
  </si>
  <si>
    <t>Turistička promidžba Republike Hrvatske kroz promidžbene aktivnosti koje se financiraju iz državnog proračuna</t>
  </si>
  <si>
    <t>Učinkovita promocija Republike Hrvatske kao jedne od vodećih međunarodnih turističkih destinacija te njena afirmacija na međunarodnom turističkom tržištu kroz učinkovitu promociju.</t>
  </si>
  <si>
    <t>42.000.000,00</t>
  </si>
  <si>
    <t xml:space="preserve">A587001 TURISTIČKA PROMIDŽBA REPUBLIKE HRVATSKE </t>
  </si>
  <si>
    <t>CSR 1.a</t>
  </si>
  <si>
    <t>Razvoj i kreiranje sadržaja za brend Hrvatska -"Tjedan odmora vrijedan"</t>
  </si>
  <si>
    <t>Ukupni dolasci turista</t>
  </si>
  <si>
    <t>Ukupni dolasci turista 8.300.000 (40% rezultata 2019. godine)</t>
  </si>
  <si>
    <t>12% (9.296.000 kn)</t>
  </si>
  <si>
    <t>45% (13.479.200 kn)</t>
  </si>
  <si>
    <t>nije predvidljivo</t>
  </si>
  <si>
    <t xml:space="preserve">Nacionalni program športa 2019. - 2026. </t>
  </si>
  <si>
    <t>Opći cilj 1. Osigurati preduvjete za razvoj sporta, Opći cilj 6. Unaprijediti sustav upravljanja u sportu</t>
  </si>
  <si>
    <t xml:space="preserve">3920 Razvoj sporta </t>
  </si>
  <si>
    <t>Osiguranje preduvjeta za razvoj sporta i unaprjeđenje sustava upravljanja u sportu</t>
  </si>
  <si>
    <t>Jačanje upravljačkih, organizacijskih i administrativnih kapacitete dionika u sustavu sporta, praćenje provedbe zakonodavnog okvira kroz jačanje kapaciteta sportske inspekcije i poticanje međunarodne sportske suradnje,kao preduvjeta za razvoj sporta</t>
  </si>
  <si>
    <t xml:space="preserve">A916002 Program javnih potreba u sportu na državnoj razini, A916008 Prevencija nasilja sportom u školama, A916009 Nacionalno vijeće za sport, A916014 Nacionalni informacijski sustav u sportu, A587056 OP Ljudski potencijali,  A916017 Velike sportske manifestacije, A916018 Nacionalni program sporta, A916029 LEN Europsko prvenstvo u vaterpolu, Split 2022., A916004, Poticanje međunarodne sportske suradnje, T916010 Preoblikovanje sportskih klubova - udruga, </t>
  </si>
  <si>
    <t>CSR 2020/1a</t>
  </si>
  <si>
    <t>1. donesen zakonodavni okvir kojim su definirane zadaće i uloge dionika u sustavu sporta 2. Uspostavljeni novi moduli i nadograđeni registri i evidencije Nacionalnog informacijskog sustava u sportu</t>
  </si>
  <si>
    <t>KT1. prosinac 2023., KT2. prosinac 2022.</t>
  </si>
  <si>
    <t>Broj sudionika aktivnosti jačanja kapaciteta dionika u sustavu sporta</t>
  </si>
  <si>
    <t>960/2019</t>
  </si>
  <si>
    <t>Uspostavljen sustav kategorizacije sportova</t>
  </si>
  <si>
    <t>0/2019</t>
  </si>
  <si>
    <t>Broj uspostavljenih novih modula i nadograđenih registara i evidencija  nacionalnog informacijskog sustava u sportu</t>
  </si>
  <si>
    <t>9/2019</t>
  </si>
  <si>
    <t xml:space="preserve">Opći cilj 3. Unaprijediti skrb o sportašima, Opći cilj 5. Unaprijediti skrb o stručnim kadrovima u sportu </t>
  </si>
  <si>
    <t>Poticanje skrbi o sportašima i stručnim kadrovima u sportu</t>
  </si>
  <si>
    <t xml:space="preserve">Poticanje skrbi o sportašima i stručnim kadrovima, uključujući uspostavu sustava dual karijere, stipendiranje sportaša te omogućavanje školovanja, obrazovanja i  osposobljavanja stručnih kadrova sukladno potrebama sporta. </t>
  </si>
  <si>
    <t>A916003 Državne nagrade za vrhunska sportska postignuća, A916005 Državno priznanje - trajne novčane naknade, A916007 Državna nagrada za sport "Franjo Bučar", A916015 Poticanje stjecanja stručnih kvalifikacija vrhunskih sportaša, A916028 Obvezni doprinosi vrhunskim sportašima</t>
  </si>
  <si>
    <t>CSR 2020/2c SDG 4.4.</t>
  </si>
  <si>
    <t>1. uspostavljen sustav dual karijere sportaša  2. donesen zakonodavni okvir kao preduvjet za razvoj skbi o sportašima i razvoj stručnog kadra u sportu</t>
  </si>
  <si>
    <t>KT.1. prosinac 2022., KT2. prosinac 2023.</t>
  </si>
  <si>
    <t xml:space="preserve">Izrađen akcijski plan za sustav planiranja sportske karijere i karijere nakon sportske karijere  </t>
  </si>
  <si>
    <t>Uveden sustav državne stipendije za sportaše</t>
  </si>
  <si>
    <t>Broj dodijeljenih subvencija za školarine</t>
  </si>
  <si>
    <t>84/2019</t>
  </si>
  <si>
    <t xml:space="preserve">Opći cilj 2. unaprijediti zdravstveno usmjereno tjelesno vježbanje i povećati promocijske vrijednosti sporta, Opći cilj 4. Uspostaviti sustavan i racionalan pristup upravljanja održivom sportskom infrastrukturom
</t>
  </si>
  <si>
    <t>Poticanje i promoviranje zdravstveno usmjereno tjelesnog vježbanja i stvaranje uvjeta za bavljenje sportom</t>
  </si>
  <si>
    <t>Poticanje i promocija tjelesne aktivnosti te osiguravanje uvjeta za redovito bavljenje sportom i tjelesnom aktivnošću tijekom života kako bi se doprinijelo poboljšanju zdravlja pojedinaca, lokalne zajednice i cijele nacije.</t>
  </si>
  <si>
    <t>A916001 Gradske sportske dvorane u ZG, ST i VŽ, A916011 Europski tjedan sporta, A 916034 Promocija sporta, A 587056 OP Ljudski potencijali, K910023 Sufinanciranje izgradnje građevinskih zahvata na sportskoj infrastrukturi, A916006 Poticanje lokalnog sporta i sportskih natjecanja, A916026 Hrvatska pliva</t>
  </si>
  <si>
    <t>SDG 3.4., SDG 9.1., SDG 10.2., SDG 11.7.</t>
  </si>
  <si>
    <t>1. Uvedeni vaučeri za sufinanciranje bavljenja sportskim aktivnostima 2. donesen Akcijski plan za zdravstveno usmjereno tjelesno vježbanje 3. Uspostavljen sustav za upravljanje, održavanje,  obnovu i izgradnju sportske infrastrukture</t>
  </si>
  <si>
    <t>KT.1. prosinac 2022., KT2. prosinac 2021., KT3. siječanj 2023.</t>
  </si>
  <si>
    <t>Broj korisnika programa poticanja zdravstveno usmjerenog tjelesnog vježbanja</t>
  </si>
  <si>
    <t>57100/2019</t>
  </si>
  <si>
    <t xml:space="preserve">Donesen akcijski plan za zdravstveno usmjereno tjelesno vježbanje </t>
  </si>
  <si>
    <t>Broj sufinanciranih projekata upravljanja, održavanja, obnove i izgradnje sportske infrastrukture</t>
  </si>
  <si>
    <t>23/2019</t>
  </si>
  <si>
    <t>Prvodobno zapošljavanje, ocjenjivanje rada službenika, omogućavanje korištenja prava i uvjeta rada službenika te edukacija kako bi se osiguralo učinkovitije i transparentnije obavljanje poslova državne uprave</t>
  </si>
  <si>
    <t>A761016; A58705605 (OPULJP)</t>
  </si>
  <si>
    <t>SDG 4; CSR 4.a</t>
  </si>
  <si>
    <t>Edukacija službenika</t>
  </si>
  <si>
    <t>prosinac 2021., prosinac 2022., prosinac 2023. i prosinac 2024.</t>
  </si>
  <si>
    <t>Broj educiranih službenika</t>
  </si>
  <si>
    <t>raspisivanje javnog natječaja za popunjavanje radnih mjesta u državnoj službi</t>
  </si>
  <si>
    <t>lipanj 2021., lipanj 2022., lipanj 2023. i lipanj 2024.</t>
  </si>
  <si>
    <t>broj primljenih osoba na temelju raspisanog javnog natječaja</t>
  </si>
  <si>
    <t>9/2020</t>
  </si>
  <si>
    <t>donošenje rješenja o ocjeni</t>
  </si>
  <si>
    <t>veljača 2021., veljača 2022., veljača 2023. i veljača 2024.</t>
  </si>
  <si>
    <t>broj rješenja o ocjeni</t>
  </si>
  <si>
    <t>140/2020</t>
  </si>
  <si>
    <t>izrada Plana korištenja godišnjeg odmora</t>
  </si>
  <si>
    <t>svibanj 2021., svibanj 2022., svibanj 2023. i svibanj 2024.</t>
  </si>
  <si>
    <t>podnošenje godišnjeg izvještaja ozljeda o radu</t>
  </si>
  <si>
    <t>Učinkovito upravljanje procesima i resursima</t>
  </si>
  <si>
    <t>Ostvarivanje poslovnih ciljeva institucije te obavljanje poslovanja na etičan, ekonomičan, učinkovit i djelotvoran način kroz procese nabave roba, radova i usluga, financijsko upravljanje, upravljanje informacijskim sustavom i dr.</t>
  </si>
  <si>
    <t>A761016, K761018, A587056, A587057, A587058, A587059, A587068, A916007, A916011, A916014</t>
  </si>
  <si>
    <t>godišnji plan nabave</t>
  </si>
  <si>
    <t>broj provedenih nabava</t>
  </si>
  <si>
    <t>93/2020</t>
  </si>
  <si>
    <t>Izrada Godišnjeg plana  unutarnje revizije</t>
  </si>
  <si>
    <t xml:space="preserve">siječanj 2021., prosinac 2021., prosinac 2022., prosinac 2023. i prosinac 2024. </t>
  </si>
  <si>
    <t>Broj obavljenih revizija</t>
  </si>
  <si>
    <t>Osiguranje dosljedne primjene propisa u sportu</t>
  </si>
  <si>
    <t>Transparentan i održiv sustav sporta</t>
  </si>
  <si>
    <t>Godišnje izvješće o provedenim inspekcijskim nadzorima</t>
  </si>
  <si>
    <t>siječanj  2021., siječanj  2022., siječanj  2023., siječanj 2024.</t>
  </si>
  <si>
    <t>Broj provedenih inspekcijskih nadzora</t>
  </si>
  <si>
    <t>550/2020</t>
  </si>
  <si>
    <t>Broj provedenih kontrolno-instruktivnih nadzora</t>
  </si>
  <si>
    <t>Broj održanih radionica i seminara</t>
  </si>
  <si>
    <t>Prilog 1.  PROVEDBENI PROGRAM</t>
  </si>
  <si>
    <t>MINISTARSTVO ZDRAVSTVA</t>
  </si>
  <si>
    <r>
      <rPr>
        <b/>
        <u/>
        <sz val="14"/>
        <color theme="1"/>
        <rFont val="Arial"/>
      </rPr>
      <t>CSR</t>
    </r>
    <r>
      <rPr>
        <b/>
        <sz val="14"/>
        <color theme="1"/>
        <rFont val="Arial"/>
      </rPr>
      <t xml:space="preserve">
SDG</t>
    </r>
  </si>
  <si>
    <t>NP.</t>
  </si>
  <si>
    <t>3601, 3602</t>
  </si>
  <si>
    <r>
      <rPr>
        <b/>
        <sz val="12"/>
        <color theme="1"/>
        <rFont val="Arial"/>
      </rPr>
      <t xml:space="preserve">JAČANJE SUSTAVA JAVNOG ZDRAVSTVA
</t>
    </r>
  </si>
  <si>
    <t xml:space="preserve">Očuvanje zdravlja i zdravstvene sigurnosti stanovništva jačanjem učinkovitosti rada HZJZ i zavoda za javno zdravstvo s posebnim naglaskom na promociju zdravlja, prevenciju bolesti, ranu dijagnostiku kroničnih nezaraznih bolesti te suzbijanje zaraznih bolesti. Osnaživanje javnozdravstvene zaštite kroz provedbu mjera i postupaka koji su usmjereni na zaštitu zdravlja ljudi  </t>
  </si>
  <si>
    <t>A884001 Administracija i upravljanje izvor 11 i 41(HZJZ)   K884002                                                                   A618007 
A734211
A789006
A795004
A803005
A895003
A893003
A891006</t>
  </si>
  <si>
    <t>CSR 1b</t>
  </si>
  <si>
    <t>Uspostavljen sustav učinkovitog upravljanja praćenja i vrednovanja  aktivnosti zavoda za javno zdravstvo</t>
  </si>
  <si>
    <t>Udio zadovoljenih kriterija kvalitete podataka županijskih zavoda za javno zdravstvo u NAJSu</t>
  </si>
  <si>
    <t>Donesen Zakon o izmjenama i dopunama Zakona o zdravstvenoj zaštiti</t>
  </si>
  <si>
    <t xml:space="preserve">Udio kadrovske popunjenosti mreže javne zdravstvene službe za djelatnosti zavoda za javno zdravstvo a </t>
  </si>
  <si>
    <t xml:space="preserve">Doneseni strateški/provedbeni dokumenti iz područja javnog zdravstva </t>
  </si>
  <si>
    <t xml:space="preserve">Odobrene djelatnosti ili stavljani proizvodi na tržište  </t>
  </si>
  <si>
    <t xml:space="preserve">Broj izdanih odobrenja za obavljanje djelatnosti ili stavljanja proizvoda na tržište  </t>
  </si>
  <si>
    <t>3601,3602,3605</t>
  </si>
  <si>
    <t>NASTAVAK MODERNIZACIJE  BOLNIČKOG SUSTAVA</t>
  </si>
  <si>
    <t>Isporuke digitalnih inovacija koje će poboljšati zdravstveni sustav, reorganizacija bolničkog sustava u svrhu povećanja dostupnosti i kvalitete zdravstvene zaštite, modernizacija zdravstveno-turističke infrastrukture specijalnih bolnica za medicinsku rehabilitaciju  i lječilišta u svrhu razvoja zdravstvenog turizma</t>
  </si>
  <si>
    <t>K800006</t>
  </si>
  <si>
    <t>CSR 2b.
SDG 9</t>
  </si>
  <si>
    <t>Uspostavljanje sustava e-Bolnice</t>
  </si>
  <si>
    <t>Izgrađen informacijski sustav eBolnice koji će omogućit efikasnost i interoperbilnost s ostalim dionicima u zdravstu</t>
  </si>
  <si>
    <t>K618038</t>
  </si>
  <si>
    <t xml:space="preserve">Održavanje i nadogradnja sustava e-Naručivanje, e-Prioritetno naručivanje pacijenata, e-Liste čekanja, Središnjeg kalendara za praćenje kapaciteta, Središnjeg kalendara za praćenje slobodnih termina
</t>
  </si>
  <si>
    <t>Efikasnije enaručivanje i skračivanje lista čekanja</t>
  </si>
  <si>
    <t>Uspostavljanje sustava e-Smjernice</t>
  </si>
  <si>
    <t>Uspostavljen sustav eSmjernica i integracija s postoječim sustavom</t>
  </si>
  <si>
    <t>K618197</t>
  </si>
  <si>
    <t xml:space="preserve">Implementiran nacionalni IT sustav eDelphyn u sve bolničke transfuzijske jedinice </t>
  </si>
  <si>
    <t>broj spojenih bolničkih transfuzijskih jedinica u eDelphyn</t>
  </si>
  <si>
    <t>Uspostavljen nacionalni transplantacijski registar</t>
  </si>
  <si>
    <t>broj spojenih transplantacijskih centara</t>
  </si>
  <si>
    <t>37.422.028.873.</t>
  </si>
  <si>
    <t>A882001 
A883001
 A885001 
A893001 
A889001 
A890001 
A891001 
A892001 
A894001 
A895001</t>
  </si>
  <si>
    <t>CSR1b</t>
  </si>
  <si>
    <t>Povećanje broja obrađenih pacijenata u dnevnoj bolnici</t>
  </si>
  <si>
    <t>Broj obrađenih pacijenata (%)</t>
  </si>
  <si>
    <t>Proveden postupak kategorizacije bolnica</t>
  </si>
  <si>
    <t>Broj kategoriziranih bolnica</t>
  </si>
  <si>
    <t>Uspostava centara izvrsnosti</t>
  </si>
  <si>
    <t>Broj centara izvrsnosti</t>
  </si>
  <si>
    <t>T800008</t>
  </si>
  <si>
    <t xml:space="preserve">Sufinanciranje usluga izrade projektno-tehničke dokumentacije za infrastrukturne projekte specijalnih bolnica za medicinsku rehabilitaciju i lječilišta </t>
  </si>
  <si>
    <t>Pripremljeni  infrastrukturni projekti specijalnih bolnica za medicinsku rehabilitaciju i lječilišta</t>
  </si>
  <si>
    <t>Sufinanciranje nabave medicinsko-tehnološke opreme u specijalnih bolnicama za medicinsku rehabilitaciju i lječilištima</t>
  </si>
  <si>
    <t xml:space="preserve">UNAPREĐENJE SUSTAVA HITNE MEDICINSKE POMOĆI
</t>
  </si>
  <si>
    <t>Unaprjeđenje sustava hitne medicinske pomoći i osiguranje podizanja potrebnih kompetencija za samostalni rad timovima bez liječnika, te uspostava sustava Hitne helikopterske službe (HEMS) s ciljem poboljšanja usluga u hitnoj medicinskoj pomoći. Digitalna transformacija procesa pružanja zdravstvene zaštite i skrbi koja uključuje hitnu medicinsku pomoć. Podizanje spremnosti pripadnika HGSS za pružanje prve pomoći na nepristupačnim terenim</t>
  </si>
  <si>
    <t>K800006;          Hrvatski zavod za hitnu medicinu, A618007;            Gorska služba spašavanja A61855</t>
  </si>
  <si>
    <t>CSR1B,2C</t>
  </si>
  <si>
    <t>Sklopljen Ugovor o pružanju usluga HHMS,  proširene kompetencije medicinskih sestara/tehničara u timovima T2 za samostalni rad bez liječnika, donesena nova Mreža hitne medicine, provedena edukacija pripadnika HGSS, provedena edukacija laika za upotrebu AVD uređaja</t>
  </si>
  <si>
    <t xml:space="preserve">HEMS 06/2021.    Timovi T2 10/2021.                                                                                 </t>
  </si>
  <si>
    <t>HEMS 06/2024.  Timovi T2 06/2024.</t>
  </si>
  <si>
    <t xml:space="preserve">broj pruženih usluga hitnog helikopterskog medicinskog prijevoza </t>
  </si>
  <si>
    <t>broj timova T2 koji obavljaju hitne intervencije samostalno bez  liječnika</t>
  </si>
  <si>
    <t>CSR 1b.
SDG 3</t>
  </si>
  <si>
    <t>Uspostavljena interoperabilnost Mreže hitne medicine sa sustavom CEZIH za korištenje e-kartona i drugih potrebnih funkcionalnosti za pružanje zdravstvene zaštite i skrbi</t>
  </si>
  <si>
    <t>broj povezanih zavoda za hitnu medicinu</t>
  </si>
  <si>
    <t xml:space="preserve">PODIZANJE KVALITETE I OSIGURANJE DOSTUPNOSTI PRIMARNE ZDRAVSTVEN E ZAŠTITE POSEBICE U RURALNIM KRAJEVIMA
</t>
  </si>
  <si>
    <t>Osiguravanje dostupnosti i povećanje opsega i  kvalitete zdravstvenih usluga u djelatnostima na razini primarne zdravstvene zaštite</t>
  </si>
  <si>
    <t>T800004</t>
  </si>
  <si>
    <t>Povećanje udjela specijaista obiteljske medicine u ukupnom broju doktora ugovorenih u timovima opće/obiteljske medicine. Povećanje popunjenosti mreže javne zdravstvene službe u djelatnostima OM, pedijatrije i ginekologije. Donesena nova  Mreža javne zdravstvene službe u kojoj će se povećat udio mjesta specijalističko-konzilijarno zdravstvene zaštite pri domovima zdravlja.</t>
  </si>
  <si>
    <t>POVEĆANJE UDJELA SPECIJALISTA 6/2026;  MREŽA JAVNE ZDRAVSTVENE SLUŽBE 12/2021</t>
  </si>
  <si>
    <t>lipanj/2026.</t>
  </si>
  <si>
    <t>% specijalista obiteljske medicine u odnosu na ukupni broj ugovorenih doktora medicine u djelatnosti opće/obiteljske medicine</t>
  </si>
  <si>
    <t>% popunjenosti timova u djelatnosti obiteljske medicine, pedijatrije i ginekologije u PZZ</t>
  </si>
  <si>
    <t>OM 2252 (od 2452) - 92 % 
Gin 237 (od  335 )- 71 %
Ped 256 ( od 330 )- 78 %</t>
  </si>
  <si>
    <t>OM  - 92 %
 Gin - 71 %
Ped - 78 %</t>
  </si>
  <si>
    <t>OM  - 93 %
 Gin - 74 %
Ped - 81 %</t>
  </si>
  <si>
    <t xml:space="preserve">NASTAVAK FUNKCIONALNE INTEGRACIJE BOLNICA
</t>
  </si>
  <si>
    <t>poboljšanje kvalitete zdravstvene zaštite</t>
  </si>
  <si>
    <t>broj sklopljenih ugovora o funkcionalnoj integraciji; donesena nova Mreže javne zdravstvene službe</t>
  </si>
  <si>
    <t>N//P</t>
  </si>
  <si>
    <t xml:space="preserve">broj sklopljenih ugovora o funkcionalnoj integraciji </t>
  </si>
  <si>
    <t xml:space="preserve">JAČANJE LJUDSKIH RESURSA ŠKOLOVANJE ZDRAVSTVENIH DJELATNIKA I UNAAPRJEĐENJE UVJETA RADA U ZDRAVSTVU
</t>
  </si>
  <si>
    <t>povećanje kvalitete zdravstvenih usluga hitne medicine  i kompetencija zdravstvenih radnika kroz cjeloživotno stručno usavršavanje zdravstvenih djelatnika u području hitne medicine,  kontinuiranu edukaciju, jačanje zdravstvenog kadra  i brži protok informacija</t>
  </si>
  <si>
    <t>Razdjel 096, Glava 09625 Zavodi, agencije i ostali proračunski korisnici sustava u zdravstvu, RKP 44573 Hrvatski zavod za hitnu medicinu, Aktivnost T886002 OP Učinkoviti ljudski potencijali.</t>
  </si>
  <si>
    <t>CSR 1b.,SDG4</t>
  </si>
  <si>
    <t xml:space="preserve">Educirani zdravstveni djelatnici u području hitne medicine  putem modernih informacijsko-komunikacijskih tehnologija  (eUsavršavanje) </t>
  </si>
  <si>
    <t>siječanj 2023.</t>
  </si>
  <si>
    <t>Broj educiranih zdravstvenih radnika u području hitne medicine</t>
  </si>
  <si>
    <t>HORIZONTALNE MJERE</t>
  </si>
  <si>
    <t>UPRAVLJANJE PROMJENAMA I INOVACIJAMA KROZ OBLIKOVANJE, RAZVOJ I PRAĆENJE STRATEŠKIH DOKUMENATA I OPERATIVNIH PLANOVA TE UČINKOVITIM UPRAVLJANJEM PROCESA</t>
  </si>
  <si>
    <t xml:space="preserve"> provedba akata strateškog planiranja, operativnih planova (Godišnji plan rada i izvještaj o  godišnjem planu radu, Plan nabave, Prijedlog Plana prijma , Prijedlog Plana zakonodavnih aktivnosti, Plan inspekcijskog nadzora,)   priprema i provedba projekata (EU i ostalih),  upravljanje rizicima i prilikama</t>
  </si>
  <si>
    <t>A618207</t>
  </si>
  <si>
    <t xml:space="preserve">a) ugovoreni projekati iz europskih i drugih fondova u svrhu unapređenja zdravstvenog sustava                                                                                                                                                                                                                                       b) doneseni i objavljeni strateški dokumenti, operativni  planovi (plan rada, plan zakonodavnih aktivnosti, plan prijma , plan nabave, plan inspekcijskog nadzora izvješća)  i izvješća                                                                                                                                                                                                                                                                                                                                               </t>
  </si>
  <si>
    <t xml:space="preserve">prosinac 2021./2022./2023./2024.    </t>
  </si>
  <si>
    <t>2020.</t>
  </si>
  <si>
    <t>% odobrenih sredstava u odnosu na  ugovorene projekte</t>
  </si>
  <si>
    <t>%  strateških dokumentata/operativnih planova i Izvješća  objavljenih u roku</t>
  </si>
  <si>
    <t>2020/</t>
  </si>
  <si>
    <t>DJELOTVORNO UPRAVLJANJE LJUDSKIM POTENCIJALIMA</t>
  </si>
  <si>
    <t xml:space="preserve">zakonito i i djelotvorno upravljanje ljudskim resursima radi podrške provedbi strateških i operativnih planova,   povećanja kvalitete javnih usluga i osiguranja učinkovitog obavljanja poslova </t>
  </si>
  <si>
    <t>a) provedene izobrzbe državnih službenika sukladno poslovima radnog mjesta                     b)  ostvareni ciljevi kroz provedbu  mjera i aktivnosti iz strateških i operativnih dokumenata</t>
  </si>
  <si>
    <t>Prosječan broj izobrzbe po službeniku godišnje</t>
  </si>
  <si>
    <t>2020./3</t>
  </si>
  <si>
    <t>% rješenih predmeta</t>
  </si>
  <si>
    <t>% izvršnostI pokazatelja u  strateškim i planskim dokumentima</t>
  </si>
  <si>
    <t>DJELOTVORNO UPRAVLJANJE RESURSIMA TE ODNOSIMA S PARTNERIMA I GRAĐANIMA I OSTALIM KORISNICIMA USLUGA</t>
  </si>
  <si>
    <t>učinkovito upravljanje financijama, materijalnim rasursima, javnom nabavom, odnosima s europskim i međunarodnim partnerima, građanima i  korisnicima usluga</t>
  </si>
  <si>
    <t xml:space="preserve">                                                                         a) pojačan sustav  unutarnjih  kontrola i kontrola nad korištenjem proračunskog novca                                                                            b)  omogućeno sudjelovanje zainteresiranim stranama u oblikovanju i provedbi javnih politika</t>
  </si>
  <si>
    <t>mišljenje vanjske i unutarnje revizije  i rezultati Izjave o fiskalnoj odgovornosti</t>
  </si>
  <si>
    <t>2018. uvjetno                                             2019. 1a (3 proračunska korisnika)</t>
  </si>
  <si>
    <t>% izvršnosti i financijskog plana</t>
  </si>
  <si>
    <t>2019. 104,26%</t>
  </si>
  <si>
    <t>broj javnih savjetovanja i medijskih kampanja</t>
  </si>
  <si>
    <t>Ministarstvo kulture i medija</t>
  </si>
  <si>
    <r>
      <rPr>
        <b/>
        <u/>
        <sz val="12"/>
        <color theme="1"/>
        <rFont val="Arial"/>
      </rPr>
      <t>CSR</t>
    </r>
    <r>
      <rPr>
        <b/>
        <sz val="12"/>
        <color theme="1"/>
        <rFont val="Arial"/>
      </rPr>
      <t xml:space="preserve">
SDG</t>
    </r>
  </si>
  <si>
    <t>P3907 Ostale djelatnosti kulture</t>
  </si>
  <si>
    <t>Potpora razvoju umjetničke djelatnosti</t>
  </si>
  <si>
    <t>Potpora samostalnim umjetnicima, osnovnoj djelatnosti umjetničkih udruga u kulturi te nagrađivanje osobitih postignuća u kulturi i umjetničkom stvaralaštvu.</t>
  </si>
  <si>
    <t>A565015 ZDRAVSTVENO I MIROVINSKO OSIGURANJE UMJETNIKA
A565003 OSNOVNA DJELATNOST UDRUGA U KULTURI
A508015 NAKNADE ZASLUŽNIM OSOBAMA
A565011 NAGRADE ZA POSTIGNUĆA U KULTURI</t>
  </si>
  <si>
    <t>uplaćeni doprinosi za mirovinsko i zdravstveno osiguranje samostalnim umjetnicima
dodijeljene potpore za osnovnu djelatnost udruga u kulturi
dodijeljene nagrade za postignuća u kulturi</t>
  </si>
  <si>
    <t>12/2024
12/2024
12/2024</t>
  </si>
  <si>
    <t>broj samostalnih umjetnika kojima se uplaćuju doprinosi za mirovinsko i zdravstveno osiguranje
broj dodijeljenih državnih nagrada u kulturi</t>
  </si>
  <si>
    <t>1349 (2019.)
16 (2019.)</t>
  </si>
  <si>
    <t>1400
16</t>
  </si>
  <si>
    <t>Poticanje poduzetništva u kulturnim i kreativnim industrijama</t>
  </si>
  <si>
    <t>Poticanje aktivnosti usmjerenih na razvijanje novih poslovnih modela temeljenih na prepoznavanju kreativnih kompetencija kao strateških vrijednosti društva te potpora održivosti sektora kulturnih i kreativnih industrija u okolnostima epidemije koronavirusa.</t>
  </si>
  <si>
    <t>A784003 PODUZETNIŠTVO U KULTURNIM I KREATIVNIM INDUSTRIJAMA
A785016 REACT-EU - ZA POTPORE KULTURNOM SEKTORU USLIJED EPIDEMIJE KORONAVIRUSA
A564018 PROGRAM JAMSTAVA ZA KREDITE ZA PODUZETNIKE U PODRUČJU KULTURE I KREATIVNE INDUSTRIJE</t>
  </si>
  <si>
    <t>CSR 3a.</t>
  </si>
  <si>
    <t>provedeni godišnji javni natječaji za programe poticanja poduzetništva u kulturnim i kreativnim industrijama
dodijeljene potpore sektoru kulturnih i kreativnih industrija u okolnostima epidemije koronavirusa</t>
  </si>
  <si>
    <t>12/2024
12/2022</t>
  </si>
  <si>
    <t>broj novozaposlenih djelatnika u organizacijama kojima su odobreni programi poduzetništva u kulturnim i kreativnim industrijama</t>
  </si>
  <si>
    <t>57 (2019.)</t>
  </si>
  <si>
    <t>15</t>
  </si>
  <si>
    <t>25</t>
  </si>
  <si>
    <t>Razvoj kulturne infrastrukture</t>
  </si>
  <si>
    <t>Poticanje gradnje, rekonstrukcije i opremanja kulturne infrastrukture s naglaskom na samoodrživost investicija.</t>
  </si>
  <si>
    <t>K565018 PROGRAMI IZGRADNJE, REKONSTRUKCIJE, ADAPTACIJE I OPREMANJA KULTURNE INFRASTRUKTURE</t>
  </si>
  <si>
    <t>provedeni godišnji javni natječaji za programe gradnje, rekonstrukcije i opremanja kulturne infrastrukture</t>
  </si>
  <si>
    <t>broj odobrenih programa na godišnjim natječajima za programe gradnje, rekonstrukcije i opremanja kulturne infrastrukture</t>
  </si>
  <si>
    <t>186 (2019.)</t>
  </si>
  <si>
    <t>200</t>
  </si>
  <si>
    <t>Promicanje sudjelovanja u kulturi i razvoja publike</t>
  </si>
  <si>
    <t>Približavanje umjetnosti i kulture djeci i mladima, razvijanje kreativnog obrazovanja, senzibilizacija djece i mladih za umjetnost i kulturu te povećanje broja programa usmjerenih na kreiranje dugoročnih procesa koji podižu aktivnu participaciju u kulturi.</t>
  </si>
  <si>
    <t>A781009 SUDJELOVANJE U KULTURI I RAZVOJ PUBLIKE</t>
  </si>
  <si>
    <t>SDG 4.</t>
  </si>
  <si>
    <t>provedeni godišnji javni natječaji za program Ruksak (pun) kulture
provedeni godišnji javni natječaji za programe razvoja publike u kulturi</t>
  </si>
  <si>
    <t>12/2024
12/2024</t>
  </si>
  <si>
    <t>broj umjetničko-edukativnih programa izvedenih u odgojno-obrazovnim ustanovama
broj sudionika u programima razvoja publike</t>
  </si>
  <si>
    <t>200 (2020.)
15.000 (2020.)</t>
  </si>
  <si>
    <t>200 
15.000</t>
  </si>
  <si>
    <t>210 
15.000</t>
  </si>
  <si>
    <t>220 
16.000</t>
  </si>
  <si>
    <t>230 
17.000</t>
  </si>
  <si>
    <t>Promicanje socijalnog uključivanja sudjelovanjem u kulturnim i umjetničkim aktivnostima</t>
  </si>
  <si>
    <t>Poboljšanje pristupa pripadnika ranjivih skupina kulturnim i umjetničkim sadržajima s ciljem bolje socijalne uključenosti, povećanje vidljivosti pripadnika ranjivih skupina većom zastupljenošću u medijima te razvoj sudioničkog upravljanja u kulturi.</t>
  </si>
  <si>
    <t>A785011 OPERATIVNI PROGRAM UČINKOVITI LJUDSKI POTENCIJALI
A785015 PROGRAMI ZA POBOLJŠANJE DOSTUPNOSTI KULTURNIH SADRŽAJA OSOBAMA S INVALIDITETOM</t>
  </si>
  <si>
    <t>SDG 10.</t>
  </si>
  <si>
    <t>provedeni javni natječaji za programe u okviru prioritetne osi Socijalno uključivanje Operativnog programa Učinkoviti ljudski potencijali 2014. – 2020.
provedeni godišnji javni natječaji za programe za poboljšanje dostupnosti kulturnih sadržaja osobama s invaliditetom</t>
  </si>
  <si>
    <t>12/2023
12/2024</t>
  </si>
  <si>
    <t>pripadnici ranjivih skupina koji su sudjelovali u projektnim aktivnostima financiranim kroz natječaje za programe u okviru prioritetne osi Socijalno uključivanje
broj odobrenih programa za poboljšanje dostupnosti kulturnih sadržaja osobama s invaliditetom</t>
  </si>
  <si>
    <t>4500 (2020.)
26 (2020.)</t>
  </si>
  <si>
    <t>5000
30</t>
  </si>
  <si>
    <t>5500
30</t>
  </si>
  <si>
    <t>5600
30</t>
  </si>
  <si>
    <t>n/p
30</t>
  </si>
  <si>
    <t>Poticanje programa međunarodne kulturne suradnje</t>
  </si>
  <si>
    <t>Unapređenje bilateralne i multilateralne suradnje između Republike Hrvatske i europskih i izvaneuropskih zemalja u području kulture i umjetnosti  te definiranje, koordiniranje i evaluacija aktivnosti usmjerenih na kreiranje, poticanje i praćenje projekata međunarodne suradnje.</t>
  </si>
  <si>
    <t>A565034 MEĐUNARODNA KULTURNA SURADNJA</t>
  </si>
  <si>
    <t>provedeni godišnji javni natječaji za programe međunarodne suradnje
sklopljeni međunarodni provedbeni sporazumi i akti</t>
  </si>
  <si>
    <t>broj odobrenih programa na godišnjem natječaju za programe međunarodne suradnje
broj različitih država u kojima su hrvatski umjetnici predstavili svoje programe</t>
  </si>
  <si>
    <t>256 (2020.)
46 (2020.)</t>
  </si>
  <si>
    <t>250
46</t>
  </si>
  <si>
    <t>500
50</t>
  </si>
  <si>
    <t>510
70</t>
  </si>
  <si>
    <t>Potpora provedbi programa Kreativna Europa: potprogram Kultura</t>
  </si>
  <si>
    <t>Desk Kreativne Europe ustrojen u okviru Ministarstva kulture i medija ima zadatak pružiti što više informacija o potprogramu Kultura i načinima korištenja sredstava i suradnji koje se na europskoj razini nude u području kulture.</t>
  </si>
  <si>
    <t>A576226 DESK KREATIVNE EUROPE - KULTURA</t>
  </si>
  <si>
    <t>održana informativna događanja za potencijalne korisnike (seminari, radionice i informativni dani)
provedeni natječaji za sufinanciranje projekata programa EU Kreativna Europa – potprogram Kultura</t>
  </si>
  <si>
    <t>broj sufinanciranih projekata
broj održanih informativnih događanja (seminari, radionice, informativni dani)</t>
  </si>
  <si>
    <t>60 (2019.)
24 (2019.)</t>
  </si>
  <si>
    <t>40
21</t>
  </si>
  <si>
    <t>45
22</t>
  </si>
  <si>
    <t>50
23</t>
  </si>
  <si>
    <t>60
24</t>
  </si>
  <si>
    <t>Promicanje suradnje s UNESCO-om</t>
  </si>
  <si>
    <t>Povećanje broja hrvatskih dobara materijalne i nematerijalne baštine na UNESCO-ovim popisima svjetske baštine te prisutnosti Hrvatske u programskim i radnim tijelima UNESCO-a.</t>
  </si>
  <si>
    <t>A564015 HRVATSKO POVJERENSTVO ZA UNESCO
A784006 GODIŠNJA ČLANARINA REPUBLIKE HRVATSKE ZA UNESCO</t>
  </si>
  <si>
    <t>predložena hrvatska dobra materijalne i nematerijalne baštine na UNESCO-ovim popisima svjetske baštine</t>
  </si>
  <si>
    <t>broj dobara na UNESCO-vom popisu materijalne svjetske baštine
broj dobara na UNESCO-vom popisu nematerijalne kulturne baštine</t>
  </si>
  <si>
    <t>10 (2020.)
17 (2020.)</t>
  </si>
  <si>
    <t>10
20</t>
  </si>
  <si>
    <t>11
21</t>
  </si>
  <si>
    <t>12
22</t>
  </si>
  <si>
    <t>12
23</t>
  </si>
  <si>
    <t>Poticanje programa razvoja inovativnih umjetničkih i kulturnih praksi</t>
  </si>
  <si>
    <t>Poticanje razvoja inovativnih umjetničkih i kulturnih praksi kroz podršku programima inovativnih i multimedijalnih umjetničkih izričaja, istraživanja i eksperimentiranja u domeni suvremene umjetnosti te razvoja novih formata suradničkih praksi.</t>
  </si>
  <si>
    <t>A565033 INOVATIVNE UMJETNIČKE I KULTURNE PRAKSE</t>
  </si>
  <si>
    <t>provedeni godišnji javni natječaji za programe inovativnih umjetničkih i kulturnih praksi</t>
  </si>
  <si>
    <t>broj odobrenih programa inovativnih umjetničkih i kulturnih praksi</t>
  </si>
  <si>
    <t>269 (2020.)</t>
  </si>
  <si>
    <t>270</t>
  </si>
  <si>
    <t>Poticanje razvoja organizacija civilnog društva u suvremenoj kulturi i umjetnosti</t>
  </si>
  <si>
    <t>A781006 ZAKLADA KULTURA NOVA</t>
  </si>
  <si>
    <t>provedeni godišnji javni pozivi za organizacije civilnog društva u suvremenoj kulturi i umjetnosti 
provedena istraživanja
održani edukacijski programi</t>
  </si>
  <si>
    <t>broj odobrenih programa za organizacije civilnog društva u suvremenoj kulturi i umjetnosti</t>
  </si>
  <si>
    <t>179 (2020.)</t>
  </si>
  <si>
    <t>150</t>
  </si>
  <si>
    <t>155</t>
  </si>
  <si>
    <t>160</t>
  </si>
  <si>
    <t>180</t>
  </si>
  <si>
    <t>P3903 Muzejska i vizualna djelatnost</t>
  </si>
  <si>
    <t>Poticanje razvoja vizualne umjetnosti</t>
  </si>
  <si>
    <t>Poticanje razvoja vizualne umjetnosti, podrška izložbenim i diskurzivnim programima, poticanje kontinuiranog profesionalnog razvoja i stvaralaštva vizualnih umjetnika te izdavanja monografija iz svih područja kulture i umjetnosti.</t>
  </si>
  <si>
    <t>A781014 PROGRAMI VIZUALNE DJELATNOSTI</t>
  </si>
  <si>
    <t>provedeni godišnji javni natječaji za programe vizualnih umjetnosti</t>
  </si>
  <si>
    <t>broj odobrenih programa vizualnih umjetnosti</t>
  </si>
  <si>
    <t>328 (2020.)</t>
  </si>
  <si>
    <t>P3904 Kazališna i glazbeno-scenska djelatnost</t>
  </si>
  <si>
    <t>Poticanje razvoja dramske i glazbene umjetnosti</t>
  </si>
  <si>
    <t>Osiguranje stabilnosti, razvoja i podrške izvedbenim umjetnostima kako bi se unaprijedila i afirmirala  hrvatska kultura u specifičnom području živih umjetnosti kao i složeni stvaralački procesi.</t>
  </si>
  <si>
    <t>*A565030 PROGRAMI KAZALIŠNE I GLAZBENO SCENSKE DJELATNOSTI (bez kulturnog amaterizma i očuvanja tradicijske kulture)
A832002 PROGRAMI HRVATSKOG NARODNOG KAZALIŠTA U ZAGREBU
A836002 PROGRAMI ANSAMBLA LADA</t>
  </si>
  <si>
    <t>provedeni godišnji javni natječaji za programe za poticanje glazbe, glazbeno-scenske, dramske i plesne umjetnosti</t>
  </si>
  <si>
    <t>broj odobrenih programa za poticanje glazbe, glazbeno-scenske, dramske i plesne umjetnosti
broj ukupnih izvedbi u HNK u Zagrebu
broj koncertnih nastupa Ansambla Lado</t>
  </si>
  <si>
    <t>661 (2019.)
355 (2019.)
64 (2019.)</t>
  </si>
  <si>
    <t>710
357
65</t>
  </si>
  <si>
    <t>720
359
66</t>
  </si>
  <si>
    <t>730
365
67</t>
  </si>
  <si>
    <t>745
368
68</t>
  </si>
  <si>
    <t>Potpora glazbenom folklornom, kazališnom i plesnom amaterizmu te očuvanju tradicijske kulture</t>
  </si>
  <si>
    <t xml:space="preserve">Osiguranje stabilnosti i kontinuirano poticanje kvalitete u djelovanju amaterske zajednice, osobito u manjim  sredinama, kao i osiguranje prijenosa znanja te savjetodavne i kritičke podrške struke kulturno-umjetničkim udrugama i kazališnim i plesnim skupinama. </t>
  </si>
  <si>
    <t>*A565030 PROGRAMI KAZALIŠNE I GLAZBENO SCENSKE DJELATNOSTI (samo kulturni amaterizam i očuvanje tradicijske kulture)</t>
  </si>
  <si>
    <t>provedeni godišnji javni natječaji za programe kulturno-umjetničkog amaterizma</t>
  </si>
  <si>
    <t>broj odobrenih programa folklornog, kazališnog i plesnog amaterskog stvaralaštva te usavršavanja i prijenosa stručnih znanja</t>
  </si>
  <si>
    <t>499 (2019.)</t>
  </si>
  <si>
    <t>499</t>
  </si>
  <si>
    <t>510</t>
  </si>
  <si>
    <t>520</t>
  </si>
  <si>
    <t>540</t>
  </si>
  <si>
    <t>P3906 Programi audiovizualne djelatnosti i medija</t>
  </si>
  <si>
    <t>Razvoj proizvodnje, dostupnosti i promocije audiovizualnih djela te komplementarnih audiovizualnih djelatnosti</t>
  </si>
  <si>
    <t>Obavljanje, organiziranje i financiranje audiovizualnih djelatnosti kao temeljnih sastavnica suvremene kulture, poticanje hrvatskog audiovizualnog stvaralaštva,  distribucije, promicanje kinoprikazivalaštva te komplementarnih djelatnosti kao i prikazivanje hrvatskih audiovizualnih djela u zemlji i inozemstvu te osiguranje uvjeta za provođenje ciljeva Nacionalnog programa promicanja audiovizualnog stvaralaštva, temeljnog  strateškog dokumenta koji definira smjernice razvoja audiovizualnih djelatnosti.</t>
  </si>
  <si>
    <t>A785009 PROGRAMI AUDIOVIZUALNE DJELATNOSTI
A781017 PULA FILM FESTIVAL</t>
  </si>
  <si>
    <t>provedeni godišnji javni pozivi</t>
  </si>
  <si>
    <t>broj odobrenih projekata na Javnom pozivu za poticanje audiovizualnog stvaralaštva
broj odobrenih projekata na Javnom poziv za poticanje komplementarnih djelatnosti</t>
  </si>
  <si>
    <t>189 (2020.)
297 (2020.)</t>
  </si>
  <si>
    <t>200
300</t>
  </si>
  <si>
    <t>Poticanje pluralizma i raznovrsnosti elektroničkih medija i razvoj medijske pismenosti</t>
  </si>
  <si>
    <t>Poticanje proizvodnje i objavljivanje sadržaja putem elektroničkih medija te poticanje kvalitetnog novinarstva pružatelja elektroničkih publikacija.</t>
  </si>
  <si>
    <t>A908002 PROGRAMI AGENCIJE ZA ELEKTRONIČKE MEDIJE
A908003 PROGRAMI POTICANJA KVALITETNOG NOVINARSTVA</t>
  </si>
  <si>
    <t>provedeni godišnji javni natječaji za raspodjelu sredstava Fonda za poticanje pluralizma i raznovrsnosti elektroničkih medija</t>
  </si>
  <si>
    <t>broj odobrenih programa na godišnjem javnom natječaju za raspodjelu sredstava Fonda za poticanje pluralizma i raznovrsnosti elektroničkih medija
broj ugovora o autorskom djelu s novinarima/novinarkama sklopljenih po javnom pozivu za ugovaranje novinarskih radova</t>
  </si>
  <si>
    <t>751 (2020.)
85 (2020.)</t>
  </si>
  <si>
    <t>750
90</t>
  </si>
  <si>
    <t>n/p (trenutačno važenje programa dodjele sredstava Fonda je do prosinca 2023. godine.)
n/p (sukladno financijskom planu za 2021. godinu s projekcijama za 2022. i 2023. godinu kao posljednja planirana godina definirana je 2023.)</t>
  </si>
  <si>
    <t>Poticanje domaćih i inozemnih ulaganja u audiovizualni sektor</t>
  </si>
  <si>
    <t>Razvoj i unaprjeđenje audiovizualne proizvodnje kao izvozne grane na dobrobit audiovizualnog sektora i domaćeg gospodarstva u cjelini te pozicioniranje Hrvatske kao poželjne destinacije za snimanje.</t>
  </si>
  <si>
    <t>A781007 PROGRAM POTICANJA ULAGANJA U PROIZVODNJU AUDIOVIZUALNIH DJELA</t>
  </si>
  <si>
    <t>dodijeljena automatska potpora za program poticanja ulaganja u proizvodnju audiovizualnih djela</t>
  </si>
  <si>
    <t>lokalna potrošnja filmskih i televizijskih ekipa koje koriste Hrvatsku kao destinaciju za snimanje</t>
  </si>
  <si>
    <t>85.000.000 kuna (2020.)</t>
  </si>
  <si>
    <t>240.000.000 kuna</t>
  </si>
  <si>
    <t>340.000.000 kuna</t>
  </si>
  <si>
    <t>380.000.000 kuna</t>
  </si>
  <si>
    <t>400.000.000 kuna</t>
  </si>
  <si>
    <t>Potpora provedbi programa Kreativna Europa: potprogram MEDIA</t>
  </si>
  <si>
    <t>Pomoć u pozicioniranju, edukaciji i umrežavanju hrvatskih korisnika da su jednako konkurentni s drugim korisnicima na razini čitave Europe te da se putem raznih oblika radionica i događanja umreže i pronađu potencijalne partnere/koproducente.</t>
  </si>
  <si>
    <t>A785007 DESK KREATIVNE EUROPE - MEDIA</t>
  </si>
  <si>
    <t>održana informativna događanja za potencijalne korisnike (seminari, radionice i informativni dani)</t>
  </si>
  <si>
    <t>broj održanih informativnih događanja (seminari, radionice, informativni dani)</t>
  </si>
  <si>
    <t>59 (2020.)</t>
  </si>
  <si>
    <t>Razvoj informativnih usluga Hrvatske novinske izvještajne agencije</t>
  </si>
  <si>
    <t>Potpora HINA-i u prikupljanju i razašiljanju što potpunijih činjeničnih i objektivnih novinsko-agencijskih informacija o zbivanjima u Republici Hrvatskoj i svijetu za potrebe medija i drugih sudionika društvenoga, političkoga, kulturnog i gospodarskog života.</t>
  </si>
  <si>
    <t>A565012 INFORMATIVNE USLUGE HINA-i</t>
  </si>
  <si>
    <t>sklopljeni godišnji ugovori između Ministarstva kulture i medija i HINA-e</t>
  </si>
  <si>
    <t>broj vijesti i drugih novinarskih formi koje HINA objavljuje</t>
  </si>
  <si>
    <t>200.000 (2019.)</t>
  </si>
  <si>
    <t>206.000</t>
  </si>
  <si>
    <t>210.000</t>
  </si>
  <si>
    <t>214.000</t>
  </si>
  <si>
    <t>218.000</t>
  </si>
  <si>
    <t>P3905 Knjižnična djelatnost
P3906 Programi audiovizualne djelatnosti i medija
P3907 Ostale djelatnosti kulture</t>
  </si>
  <si>
    <t>Povećanje participacije knjige i književnosti u kulturnom životu</t>
  </si>
  <si>
    <t>Povećanja interesa za knjigu i čitanje, poboljšanje statusa autora - književnika i prevoditelja, unaprjeđenja kvalitete i dostupnosti vrijednih književnih djela i povećanje međunarodne prepoznatljivosti hrvatske književnosti.</t>
  </si>
  <si>
    <t>A781002 KNJIŽEVNO IZDAVAŠTVO
A565021 MATICA HRVATSKA
A729024 POTPORA IZDAVAČKOJ KUĆI EDIT</t>
  </si>
  <si>
    <t>provedeni godišnji javni natječaji za programe poticanja književnog stvaralaštva
provedeni godišnji javni natječaji za programe potpore izdavaštvu
provedeni godišnji javni natječaji za programe organizacije književnih manifestacija
provedeni godišnji javni natječaji za programe otkupa knjige za narodne knjižnice</t>
  </si>
  <si>
    <t>12/2024
12/2024
12/2024
12/2024</t>
  </si>
  <si>
    <t>postotak sredstava iz ukupnog fonda za knjigu koji se isplaćuje autorima
broj knjižara u Hrvatskoj kojima su odobreni programi na godišnjim javnim natječajima
broj naslova djela hrvatskih autora kojima je sufinancirano objavljivanje u prijevodu na strane jezike</t>
  </si>
  <si>
    <t>20% (2020.)
117 (2020.)
62 (2020.)</t>
  </si>
  <si>
    <t>25%
120
65</t>
  </si>
  <si>
    <t>26%
125
68</t>
  </si>
  <si>
    <t>27%
130
70</t>
  </si>
  <si>
    <t>30%
132
75</t>
  </si>
  <si>
    <t>P3905 Knjižnična djelatnost</t>
  </si>
  <si>
    <t>Potpora razvoju knjižničnih usluga</t>
  </si>
  <si>
    <t>Osuvremenjivanje knjižničnih usluga te zadovoljavanje potreba svi kategorija korisnika knjižničnih usluga pod jednakom uvjetima bez obzira u kojem dijelu Republike Hrvatske se nalazili.</t>
  </si>
  <si>
    <t>A781003 PROGRAMI KNJIŽNIČNE DJELATNOSTI
A784002 MATIČNE SLUŽBE KNJIŽNICA
A835003 PROGRAMI HRVATSKE KNJIŽNICE ZA SLIJEPE</t>
  </si>
  <si>
    <t>provedeni godišnji javni natječaji za programe knjižnične djelatnosti</t>
  </si>
  <si>
    <t>povećanje sredstava za nabavu knjižne i neknjižne građe
povećanje udjela sredstava za razvojne programe
broj akcija i manifestacija</t>
  </si>
  <si>
    <t>2,6% (2020.)
3,3% (2020.)
66 (2020.)</t>
  </si>
  <si>
    <t>2,6%                      
3,3%                        
66</t>
  </si>
  <si>
    <t>2,8%                        
3,4%                        
68</t>
  </si>
  <si>
    <t>2,9%                      
3,5%                        
71</t>
  </si>
  <si>
    <t>3,2%                         
3,8%                        
75</t>
  </si>
  <si>
    <t>P3902 Arhivska djelatnost</t>
  </si>
  <si>
    <t>Osiguranje uvjeta za dugoročno očuvanje gradiva i povećanje njegove dostupnosti</t>
  </si>
  <si>
    <t>Osiguranje infrastrukturne pretpostavke kao temelja ravnomjernog razvoja i uspješnog rada arhiva, sređenost gradiva i postojanje pripadajućih obavijesnih pomagala, pretvorba arhivskog gradiva u digitalni oblik te dostupnost i brz pristup arhivskoj baštini.</t>
  </si>
  <si>
    <t>A565028 PROGRAMI ARHIVSKE DJELATNOSTI</t>
  </si>
  <si>
    <t>povećani kapaciteti spremišnih prostora u arhivima
unaprijeđena IKT infrastruktura u arhivima</t>
  </si>
  <si>
    <t>povećanje spremišnih kapaciteta arhiva
broj vlasnika i stvaratelja gradiva uključenih u nacionalni arhivski informacijski sustav
povećanje broja jedinica gradiva dostupnih u mrežnom katalogu</t>
  </si>
  <si>
    <t>15% (2020.)                                                                                                                                          
50 (2020.)
20% (2020.)</t>
  </si>
  <si>
    <t>15%
200
25%</t>
  </si>
  <si>
    <t>20%                      
450    
25%</t>
  </si>
  <si>
    <t>25%                     
750
30%</t>
  </si>
  <si>
    <t>25%                  
1100
35%</t>
  </si>
  <si>
    <t>P3903 Muzejska i vizualna djelatnost
P3907 Ostale djelatnosti kulture</t>
  </si>
  <si>
    <t>Potpora programskim aktivnostima muzeja</t>
  </si>
  <si>
    <t>Osiguranje infrastrukturne pretpostavke kao temelj uspješnog rada i razvoja muzeja radi unaprjeđenja muzejske djelatnosti te osiguranje što veće razine obrađenosti, valorizacije, zaštite i prezentacije muzejske građe, uz poticanje razvoja publike.</t>
  </si>
  <si>
    <t>A565027 PROGRAMI MUZEJSKE DJELATNOSTI
A780001 PROGRAMI MUZEJSKO GALERIJSKE DJELATNOSTI
A565056 DAROVNI UGOVOR-OBVEZA RH TEMELJEM DAROVNOG UGOVORA PREMA GĐI TOPIĆ-MIMARA
A785017 STALNA IZLOŽBA CRKVENE UMJETNOSTI - SICU</t>
  </si>
  <si>
    <t>obrađena i zaštićena muzejska građa
provedeni godišnji javni natječaji za programe muzejske djelatnosti</t>
  </si>
  <si>
    <t>postotak obrađenosti muzejske građe
broja dodijeljenih potpora kvalitetnim muzejskim programskim aktivnostima
broj dodijeljenih potpora za programe međumuzejske i međuinstitucionalne suradnje</t>
  </si>
  <si>
    <t>60% (2020.)
260 (2020.)
13 (2020.)</t>
  </si>
  <si>
    <t>70%
260
15</t>
  </si>
  <si>
    <t>80%
260 
20</t>
  </si>
  <si>
    <t>85%
260 
22</t>
  </si>
  <si>
    <t>90%
260
25</t>
  </si>
  <si>
    <t>P3908 Zaštita kulturnih dobara</t>
  </si>
  <si>
    <t>Razvoj cjelovitih programa zaštite i očuvanja kulturnih dobara</t>
  </si>
  <si>
    <t>Unaprjeđenje stanja kulturne baštine, mehanizama za praćenje programa zaštite i očuvanja kulturnih dobara te vrednovanje rezultata ulaganja u svrhu optimalnog upravljanja kulturnom baštinom.</t>
  </si>
  <si>
    <t>A565010 PROGRAMI ZAŠTITE I OČUVANJA KULTURNE BAŠTINE
A784001 KONZERVATORSKO-ARHEOLOŠKA ISTRAŽIVANJA
A834001 PROGRAMI HRVATSKOG RESTAURATORSKOG ZAVODA
A843002 PROGRAMI MEĐUNARODNOG CENTRA ZA PODVODNU ARHEOLOGIJU</t>
  </si>
  <si>
    <t>provedeni godišnji javni natječaji za programe zaštite i očuvanja kulturne baštine</t>
  </si>
  <si>
    <t>broj odobrenih programa zaštite i očuvanja nepokretnih, pokretnih i nematerijalnih kulturnih dobara te programa zaštite i očuvanja arheoloških zona
broj planiranih programa Hrvatskog restauratorskog zavoda</t>
  </si>
  <si>
    <t>684 (2020.)
256 (2020.)</t>
  </si>
  <si>
    <t>900
260</t>
  </si>
  <si>
    <t>1100
260</t>
  </si>
  <si>
    <t>1200
260</t>
  </si>
  <si>
    <t>P3903 Muzejska i vizualna djelatnost
P3908 Zaštita kulturnih dobara</t>
  </si>
  <si>
    <t>Provedba integriranih razvojnih programa temeljenih na obnovi kulturne baštine</t>
  </si>
  <si>
    <t>Provedba projekata temeljenih na obnovi kulturne baštine koji integracijom različitih aktivnosti osiguravaju unaprjeđenje upravljanja kulturnom baštinom s ciljem doprinosa održivom lokalnom i regionalnom razvoju.</t>
  </si>
  <si>
    <t>*A781012 OPERATIVNI PROGRAM KONKURENTNOST I KOHEZIJA (Specifični cilj 6c1)
A780003 PROJEKT ARHEOLOŠKI PARK VUČEDOL
A843004 KOMPLEKS SV. NIKOLE U ZADRU - REKONSTRUKCIJA
K780004 ADAPTACIJA I DOGRADNJA ZGRADE ARHEOLOŠKOG MUZEJA ISTRE U PULI</t>
  </si>
  <si>
    <t>SDG 11.</t>
  </si>
  <si>
    <t>finalizirana provedba ugovorenih projekata</t>
  </si>
  <si>
    <t>12/2023</t>
  </si>
  <si>
    <t>broj integriranih razvojnih programa temeljenih na obnovi kulturne baštine</t>
  </si>
  <si>
    <t>46 (2020.)</t>
  </si>
  <si>
    <t>Povećanje dostupnosti i transparentnosti podataka o kulturnoj baštini</t>
  </si>
  <si>
    <t>Povećanje dostupnosti i transparentnosti podataka o kulturnoj baštini.</t>
  </si>
  <si>
    <t>K565029 NACIONALNI PROGRAM DIGITALIZACIJE</t>
  </si>
  <si>
    <t>CSR 2b.</t>
  </si>
  <si>
    <t>provedeni godišnji javni natječaji za programe digitalizacije u arhivskoj, knjižničnoj i muzejskoj djelatnosti</t>
  </si>
  <si>
    <t>broj odobrenih potpora programima digitalizacije kulture baštine</t>
  </si>
  <si>
    <t>49 (2020.)</t>
  </si>
  <si>
    <t>Provedba projekta "e-Kultura – Digitalizacija kulturne baštine"</t>
  </si>
  <si>
    <t>Ojačanje kapaciteta arhiva, knjižnica i muzeja za digitalizaciju kulturne baštine i povećanje dostupnosti kulturne baštine hrvatskim i europskim građanima.</t>
  </si>
  <si>
    <t>*A781012 OPERATIVNI PROGRAM KONKURENTNOST I KOHEZIJA (projekt "e-Kultura – Digitalizacija kulturne baštine")</t>
  </si>
  <si>
    <t>uspostavljen središnji sustav za pohranu, pristup, agregaciju i pretraživanje građe kulturne baštine</t>
  </si>
  <si>
    <t>postotak izvršenih aktivnosti na projektu "e-Kultura – Digitalizacija kulturne baštine"</t>
  </si>
  <si>
    <t>20% (2020.)</t>
  </si>
  <si>
    <t>60%</t>
  </si>
  <si>
    <t>80%</t>
  </si>
  <si>
    <t>100%</t>
  </si>
  <si>
    <t>P3901 Uređenje djelatnosti kulture</t>
  </si>
  <si>
    <t>Učinkovito upravljanje ljudskim potencijalima, procesima i inovacijama Ministarstva kulture i medija</t>
  </si>
  <si>
    <t>A564000 ADMINISTRACIJA I UPRAVLJANJE (MINISTARSTVO KULTURE I MEDIJA)
K310252 INFORMATIZACIJA</t>
  </si>
  <si>
    <t>Učinkovito upravljanje ljudskim potencijalima, procesima i inovacijama arhiva</t>
  </si>
  <si>
    <t>A783000 ADMINISTRACIJA I UPRAVLJANJE (ARHIVI)
A783001 ADMINISTRACIJA I UPRAVLJANJE - OSTALI IZVORI FINANCIRANJA (ARHIVI)</t>
  </si>
  <si>
    <t>Učinkovito upravljanje ljudskim potencijalima, procesima i inovacijama muzeja i galerija</t>
  </si>
  <si>
    <t>A780000 ADMINISTRACIJA I UPRAVLJANJE (MUZEJI I GALERIJE)
A780002 ADMINISTRACIJA I UPRAVLJANJE - OSTALI IZVORI FINANCIRANJA (MUZEJI I GALERIJE)</t>
  </si>
  <si>
    <t>P3904 Kazališna i glazbeno-scenska djelatnost
P3905 Knjižnična djelatnost
P3906 Programi audiovizualne djelatnosti i medija
P3908 Zaštita kulturnih dobara</t>
  </si>
  <si>
    <t>Učinkovito upravljanje ljudskim potencijalima, procesima i inovacijama ostalih proračunskih korisnika iz područja kulture</t>
  </si>
  <si>
    <t>A785006 ADMINISTRACIJA I UPRAVLJANJE (HAVC)
A785014 ADMINISTRACIJA I UPRAVLJANJE - OSTALI IZVORI FINANCIRANJA (HAVC)
A832001 ADMINISTRACIJA I UPRAVLJANJE (HNK ZAGREB)
A832003 ADMINISTRACIJA I UPRAVLJANJE - OSTALI IZVORI FINANCIRANJA (HNK ZAGREB)
A834002 ADMINISTRACIJA I UPRAVLJANJE (HRZ)
A834003 ADMINISTRACIJA I UPRAVLJANJE - OSTALI IZVORI FINANCIRANJA (HRZ)
A835001 ADMINISTRACIJA I UPRAVLJANJE (HKS)
A835002 ADMINISTRACIJA I UPRAVLJANJE - OSTALI IZVORI FINANCIRANJA (HKS)
A836001 ADMINISTRACIJA I UPRAVLJANJE (ANSAMBL LADO)
A836003 ADMINISTRACIJA I UPRAVLJANJE - OSTALI IZVORI FINANCIRANJA (ANSAMBL LADO)
A843001 ADMINISTRACIJA I UPRAVLJANJE (MCPA)
A843003 ADMINISTRACIJA I UPRAVLJANJE - OSTALI IZVORI FINANCIRANJA (MCPA)
A908001 ADMINISTRACIJA I UPRAVLJANJE (AEM)</t>
  </si>
  <si>
    <t>MINISTARSTVO OBRANE RH</t>
  </si>
  <si>
    <t>2021-2024.</t>
  </si>
  <si>
    <t>19.11.2020.</t>
  </si>
  <si>
    <r>
      <rPr>
        <b/>
        <u/>
        <sz val="12"/>
        <color theme="1"/>
        <rFont val="Arial"/>
      </rPr>
      <t>CSR</t>
    </r>
    <r>
      <rPr>
        <b/>
        <sz val="12"/>
        <color theme="1"/>
        <rFont val="Arial"/>
      </rPr>
      <t xml:space="preserve">
SDG</t>
    </r>
  </si>
  <si>
    <t>2504
OPREMANJE, MODERNIZACIJA I IZGRADNJA</t>
  </si>
  <si>
    <t>Opremanje sustavima naoružanja</t>
  </si>
  <si>
    <t>Razvoj obrambenih sposobnosti Hrvatske vojske sa svrhom očuvanja suvereniteta, neovisnosti i teritorijalnog integriteta Republike Hrvatske</t>
  </si>
  <si>
    <t xml:space="preserve">A545049 
OPSKRBA MATERIJALNIM SREDSTVIMA
K545044
OBALNI OPHODNI BROD
K5450443
BORBENO OKLOPNO VOZILO
K545074
OPREMANJE DALEKOMETNIM TOPNIČKIM SUSTAVOM
K545045
OPREMANJE VIŠENAMJENSKIM BORBENIM AVIONOM (VBA)
K545077
OPREMANJE BORBENIM VOZILOM PJEŠAŠTVA NA GUSJENICAMA
K545078
OPREMANJE VIŠENAMJENSKIM HELIKOPTEROM
A545076 </t>
  </si>
  <si>
    <r>
      <rPr>
        <sz val="12"/>
        <color theme="1"/>
        <rFont val="Arial"/>
      </rPr>
      <t>Realizacija sporazuma o donaciji 
sklopljenih s Vladom SAD
za opremanje Hrvatske vojske helikopterima UH-60M Black Hawk</t>
    </r>
    <r>
      <rPr>
        <sz val="12"/>
        <color rgb="FFFF0000"/>
        <rFont val="Arial"/>
      </rPr>
      <t xml:space="preserve"> </t>
    </r>
    <r>
      <rPr>
        <sz val="12"/>
        <color theme="1"/>
        <rFont val="Arial"/>
      </rPr>
      <t>(2 kom iz donacije + 2 kom kupnja)</t>
    </r>
  </si>
  <si>
    <t>Broj helikoptera predanih na uporabu u Oružane snage RH</t>
  </si>
  <si>
    <t>Realizacija ugovora o serijskoj gradnji  obalnih ophodnih brodova (1 prototip i 4 broda u seriji)</t>
  </si>
  <si>
    <t>travanj 2023.</t>
  </si>
  <si>
    <t>Broj obalnih ophodnih brodova predanih na uporabu u Oružane snage RH</t>
  </si>
  <si>
    <t>1.) Sklapanje ugovora s Vladom SAD-a o donaciji i remontu vozila
2.) Ispruka doniranih vozila u RH (84 kom)
3.) Remont i isporuka operativnih vozila u OS RH</t>
  </si>
  <si>
    <t>1.) lipanj 2021., 2.) prosinac 2022.                                       3.) prosinac 2028.</t>
  </si>
  <si>
    <t>prosinac 2028.</t>
  </si>
  <si>
    <t>Broj borbenih vozila pješaštva na gusjenicama ispručenih u RH i broj vozila predanih u OS RH na uporabu nakon remonta</t>
  </si>
  <si>
    <t>Uvezivanje u NATO integrirani sustav protuzračne obrane</t>
  </si>
  <si>
    <t>K545046
NATO INTEGRIRANI SUSTAV PROTUZRAČNE OBRANE</t>
  </si>
  <si>
    <t>Preuzimanje infrastrukture (objekt NATO opertivnog središta)</t>
  </si>
  <si>
    <t>prosinac 2025.</t>
  </si>
  <si>
    <t>% nabavljene komunikacijske opreme ASBE
(kumulativ)</t>
  </si>
  <si>
    <t>Preuzimanje komunikacijskog sustava</t>
  </si>
  <si>
    <t xml:space="preserve"> travanj 2024.</t>
  </si>
  <si>
    <t>Preuzimanje C2 (zapovjednog podsustava) - dostizanje inicijalne operativne sposobnosti sustava ASBE</t>
  </si>
  <si>
    <t xml:space="preserve">prosinac 2025. </t>
  </si>
  <si>
    <t>Opremanje materijalno tehničlim sredstvima/vojnom opremom</t>
  </si>
  <si>
    <t>A545042
OPREMANJE MATERIJALNO TEHNIČKIM SREDSTVIMA</t>
  </si>
  <si>
    <t>Provedba nabave pješačkog naoružanja</t>
  </si>
  <si>
    <t>Trajna mjera</t>
  </si>
  <si>
    <t>Broj pješačkog naoružanja predanog na uporabu u OS RH</t>
  </si>
  <si>
    <t>1 231</t>
  </si>
  <si>
    <t>Izgradnja, rekonstrukcija i adaptacija građevina i infrastrukture</t>
  </si>
  <si>
    <t>Podići razinu standarda života i rada pripadnika Hrvatske vojske</t>
  </si>
  <si>
    <t>A545076 
IZGRADNJA, REKONSTRUKCIJA I ADAPTACIJA  OBJEKATA I INFRASTRUKTURE</t>
  </si>
  <si>
    <t xml:space="preserve">Provedba javne nabave za izgradnju, rekonstrukcije i adaptacije  građevina i infrastrukture                                     </t>
  </si>
  <si>
    <t>1.) prosinac 2021.                                                    2.) prosinac 2022.</t>
  </si>
  <si>
    <t xml:space="preserve">Broj izgrađenih, adaptiranih i rekonstruiranih građevina i infrastrukture                 </t>
  </si>
  <si>
    <t>2507
OBUKA I LOGISTIČKA POTPORA ORUŽANIH SNAGA</t>
  </si>
  <si>
    <t>Provedba obuke i vježbi</t>
  </si>
  <si>
    <t>Podići razinu kvalitete obuke sa svrhom potpore razvoju sposobnosti i postizanje  interoperabilnosti Hrvatske vojske s vojskama drugih saveznica i partnerskih država</t>
  </si>
  <si>
    <t>A545060 
OBUKA I VJEŽBE</t>
  </si>
  <si>
    <t>CSR
2c</t>
  </si>
  <si>
    <t>Provedba obučnih aktivnosti</t>
  </si>
  <si>
    <t>Broj provedenih obučnih aktivnosti</t>
  </si>
  <si>
    <t>Provedba vojnih vježbi</t>
  </si>
  <si>
    <t>Broj provedenih vježbi</t>
  </si>
  <si>
    <t>Provedba obuke ročnika</t>
  </si>
  <si>
    <t>Broj obučenih ročnika</t>
  </si>
  <si>
    <t>Učinkovita logistička potpora</t>
  </si>
  <si>
    <t>Osigurati logističku održivost obrambenog sustava kroz održavanje materijalnih sredstava i sustava te održavanje građevina i infrastrukture</t>
  </si>
  <si>
    <t>A545061 
ODRŽAVANJE MATERIJALNIH SREDSTAVA I SUSTAVA
A545062
ODRŽAVANJE GRAĐEVINA I INFRASTRUKTURE</t>
  </si>
  <si>
    <t>Definiranje materijalnih potreba (ključnih borbenih plarformi -po tipu)/ Raščlamba perspektivnosti postojećih platformi obzirom na njihove sposobnosti i mogućnosti održavanja.</t>
  </si>
  <si>
    <t xml:space="preserve">Popis perspektivnih platformi/ Plan održavanja. </t>
  </si>
  <si>
    <t xml:space="preserve">Popis neperspektivnih platformi, definiranje pričuve /Plan rashoda </t>
  </si>
  <si>
    <t>Pričuva :0             Rashod : 0</t>
  </si>
  <si>
    <t>Osiguranje dugoročnih (u životnom ciklusu borbene platforme) dokumenata kojim se reguliraju odnosi između gospodarskih subjekata i MORH-a u segmentu održavanja, modifikacija i modernizacije NiVO u cilju razvoja i održavanje sposobnosti kapaciteta u RH namijenjenih za održavanje NiVO.</t>
  </si>
  <si>
    <t>Dokument nabave (Sporazum, Ugovor)</t>
  </si>
  <si>
    <t>Osiguranje ugovora za građevinsko obrtničke radove za potrebe uređenja građevina na vojnim lokacijama</t>
  </si>
  <si>
    <t>veljača 2021.</t>
  </si>
  <si>
    <t>Broj građevina na kojima su provedeni radovi sanacije/uređenja</t>
  </si>
  <si>
    <t>2508
MEĐUNARODNA SURADNJA</t>
  </si>
  <si>
    <t xml:space="preserve">Bilateralna i multilateralna međunarodna obrambena suradnja </t>
  </si>
  <si>
    <t>Aktivno sudjelovanje u aktivnostima međunarodnih organizacija kojih je RH članica sa svrhom zastupanja interesa i promicanja ugleda RH te unaprjeđivanje međunarodne vojne suradnje</t>
  </si>
  <si>
    <t>A545063 
BILATERALNA I MULTILATERALNA SURADNJA</t>
  </si>
  <si>
    <t>Provedba bilateralnih i multilateralnih aktivnosti uz reorganizaciju diplomatske mreže</t>
  </si>
  <si>
    <t>2021-2023.</t>
  </si>
  <si>
    <t>Broj izvršenih aktivnosti bilateralne obrambene suradnje</t>
  </si>
  <si>
    <t>Broj izvršenih aktivnosti multilateralne obrambene suradnje</t>
  </si>
  <si>
    <t>Međunarodna obrambena suradnja - aktivnosti u okviru NATO i EU</t>
  </si>
  <si>
    <t>A545064 
AKTIVNOSTI U OKVIRU 
NATO-a I EU-a</t>
  </si>
  <si>
    <t>Aktivno sudjelovanje u u procesima NATO-a i EU-a</t>
  </si>
  <si>
    <t>Broj NATO odbora na kojima sudjeluju djelatnici Stalnog predstavništva RH pri organizaciji Sjevernoatlanskog ugovora</t>
  </si>
  <si>
    <t>2509
MIROVNE MISIJE</t>
  </si>
  <si>
    <t>Sudjelovanje u UN misijama i operacijama</t>
  </si>
  <si>
    <t>Aktivno sudjelovanje operacijama potpore miru, misijama i drugim aktivnostima u okviru NATO-a, UN-a i EU sa svrhom doprinosa izgradnji sigurnosti na globalnoj razini te promicanja ugleda Republike Hrvatske u svijetu</t>
  </si>
  <si>
    <t xml:space="preserve">A545065 
UN MISIJE I OPERACIJE </t>
  </si>
  <si>
    <t>SDG5</t>
  </si>
  <si>
    <t>Doprinos miru i stabilnosti kroz sudjelovanje u operacijama potpore miru UN</t>
  </si>
  <si>
    <t>Broj UN misija</t>
  </si>
  <si>
    <t>Broj djelatnika u UN misijama</t>
  </si>
  <si>
    <t>Sudjelovanje u NATO misijama i operacijama</t>
  </si>
  <si>
    <t>A545066 
NATO MISIJE I OPERACIJE</t>
  </si>
  <si>
    <t>Zadržavanje postojećeg broja OPM i broja pripadnika u OPM</t>
  </si>
  <si>
    <t>Broj NATO misija</t>
  </si>
  <si>
    <t>Broj djelatnika u NATO misijama</t>
  </si>
  <si>
    <t>Sudjelovanje u EU misijama operacijama</t>
  </si>
  <si>
    <t>A545067 
EU MISIJE I OPERACIJE</t>
  </si>
  <si>
    <t>Ispunjavanje preuzetih međunaorodnih obveza (vidljivost RH)</t>
  </si>
  <si>
    <t xml:space="preserve">Broj EU misija </t>
  </si>
  <si>
    <t>Broj djelatnika u EU misijama</t>
  </si>
  <si>
    <t>2506
KOMUNIKACIJSKO-INFORMACIJSKI SUSTAVI I POTPORA</t>
  </si>
  <si>
    <t xml:space="preserve">Opremanje i modernizacija komunikacijsko-informacijskog sustava sa svrhom poboljšanja procesa </t>
  </si>
  <si>
    <t>A545054 
OPREMANJE I MODERNIZACIJA KOMUNIKACIJSKO-INFORMACIJSKIM SUSTAVIMA
A545055 
ODRŽAVANJE KOMUNIKACIJSKO-INFORMACIJKIH SUSTAVA
A545057 
SIGURNOSNI POSLOVI
A545058
OPĆA POTPORA
A545072
DUHOVNA SKRB
A545059 
IZDAVAŠTVO I INFORMIRANJE         A545071                    SUDSKE PRESUDE I OVRHE</t>
  </si>
  <si>
    <t>CSR   2b</t>
  </si>
  <si>
    <t>Provedba javne nabave za KIS opremu</t>
  </si>
  <si>
    <t>prosinac 2021, 2022, 2023.</t>
  </si>
  <si>
    <t>Broj nabavljenih uredskih i prijenosnih računala  (godišnje vrijednosti)</t>
  </si>
  <si>
    <t>Provedba javne nabave za vojno komunikacijsku opremu i sporazumi o donaciji</t>
  </si>
  <si>
    <t>Broj nabavljenih vojnih komunikacijskih uređaja (godišnje vrijednosti)</t>
  </si>
  <si>
    <t>Realizacija sporazuma o donaciji</t>
  </si>
  <si>
    <t>Broj isporučenih sigurnosnih uređaja i tečajeva (godišnje vrijednosti)</t>
  </si>
  <si>
    <t>Razvijanje cyber sposobnosti</t>
  </si>
  <si>
    <t>Razvoj kibernetičke obrane sa svrhom povećanja kibernetičke sigurnosti u informatičkom prostoru</t>
  </si>
  <si>
    <t>K545056
RAZVOJ CYBERSPOSOBNOSTI</t>
  </si>
  <si>
    <t>Realizacija sporazuma o donaciji sklopljenih s Vladom SAD za uspostavu i opremanje  Zapovjedništva za kibernetički prostor   Sigurnosnog operativnog središta „ Security Operations Center (SOC) i mobilnog cyber tima za brzi odgovor „Mobile Cyber Incident Response Team (CIRT) Toolkit“</t>
  </si>
  <si>
    <t>Opremanje MO i OS RH sa kibernetičkim poligonom (Cyber Range)</t>
  </si>
  <si>
    <t>Broj nabavljenih sustava</t>
  </si>
  <si>
    <t>2505
UPRAVLJANJE I POTPORA OSOBLJU</t>
  </si>
  <si>
    <t>Ulaganje u vojnika/djelatnike kao središta i najveću vrijednost obrambenog sustava te daljnji razvoj i potpora upravljaju ljudskim potencijalima.</t>
  </si>
  <si>
    <t>A545052
TROŠKOVI OSOBLJA I PERSONALNA POTPORA</t>
  </si>
  <si>
    <t xml:space="preserve">Provedba plana prijma osoblja i jačanje javne slike Ministarstva obrane kao poželjnog poslodavca </t>
  </si>
  <si>
    <t>TRAJNO</t>
  </si>
  <si>
    <t>Broj pribavljenih osoba</t>
  </si>
  <si>
    <t>Ulaganja u standard života i rada pripadnika djelatnog sastava te  poticanje stambenog zbrinjavanja na područjima od posebne državne skrbi</t>
  </si>
  <si>
    <t xml:space="preserve">Broj djelatnh vojnih osoba koji ostvaruju poticaje </t>
  </si>
  <si>
    <t>Pribavljanje osoblja i izobrazba</t>
  </si>
  <si>
    <t>A545053 
PRIBAVLJANJE OSOBLJA I IZOBRAZBA</t>
  </si>
  <si>
    <t>Cjeloživotno obrazovanje - ulaganje u znanstveno-nastavne i istraživačke potencijale</t>
  </si>
  <si>
    <t>Broj završenih polaznika izobrazbi</t>
  </si>
  <si>
    <t>Privlačenje zainteresiranih za dragovoljno vojno osposobljavanje i pomlađivanje i razvoj pričuvnog sastava</t>
  </si>
  <si>
    <t>Broj dragovoljnih ročnika i obučenih i školovanih pričuvnika</t>
  </si>
  <si>
    <t>2606
KORIŠTENJE ORUŽANIH SNAGA ZA POMOĆ CIVILNIM INSTITUCIJAMA I STANOVNIŠTVU</t>
  </si>
  <si>
    <t>Pružanje potpore i pomoći lokalnoj zajednici i ustanovama</t>
  </si>
  <si>
    <t>A545070 
POMOĆ LOKALNOJ ZAJEDNICI I USTANOVAMA</t>
  </si>
  <si>
    <t>Provedba javne nabave za nabavu inženjerijskih strojeva</t>
  </si>
  <si>
    <t xml:space="preserve">Broj izvršenih pomoći civilnim institucijama </t>
  </si>
  <si>
    <t>Sudjelovanje u protupožarnoj zaštiti</t>
  </si>
  <si>
    <t xml:space="preserve">Održavanje zrakoplova  sa svrhom unapređenja učinkovitosti za provedbu protupožarnih zadaća    </t>
  </si>
  <si>
    <t>A545035 
PROTUPOŽARNA ZAŠTITA</t>
  </si>
  <si>
    <t>Provedba javne nabave za usluge održavanja zrakoplova
Osiguranje prava na isplatu naknada za PP sezonu u skladu s Odlkukom ministra obrane</t>
  </si>
  <si>
    <t>1.) ožujak 2021.
2.) svibanj 2021.</t>
  </si>
  <si>
    <t>Broj sati naleta zrakoplova u PP sezoni</t>
  </si>
  <si>
    <t>Hitni medicinski prijevoz</t>
  </si>
  <si>
    <t xml:space="preserve">Održavanje i opremanje helikoptera sa svrhom unaprjeđenja hitnog medicinskog prijevoza životno ugroženih, ozljeđenih ili oboljelih  </t>
  </si>
  <si>
    <t>A545068 
HITNI MEDICINSKI PRIJEVOZ</t>
  </si>
  <si>
    <t>Provedba javne nabave za usluge održavanja helikoptera
Provedba javne nabave za nabavu medicinskog materijala u helikopterima (respiratori, nosila, prsluci za spašavanje … )</t>
  </si>
  <si>
    <t>Broj hitnih medicinskih prijevoza</t>
  </si>
  <si>
    <t>Potraga i spašavanje</t>
  </si>
  <si>
    <t>Opremanje i obuka pripadnika Hrvatske vojske  sa svrhom unaprjeđenja zadaća potraga i spašavanja</t>
  </si>
  <si>
    <t>A545069 
POTRAGA I SPAŠAVANJE</t>
  </si>
  <si>
    <t>Provedba javne nabave za opremanje tima za spašavanje</t>
  </si>
  <si>
    <t>Broj provedenih akcija potrage i spašavanja</t>
  </si>
  <si>
    <t>Obalna straža</t>
  </si>
  <si>
    <t>Opremanje i modernizacija Obalne straže sa svrhom povećanja učinkovitosti žaštite suvereniteta, neovisnosti i teritorijalnog integriteta   Republike Hrvatske nad morskim prostorom</t>
  </si>
  <si>
    <t>A545039 
OBALNA STRAŽA</t>
  </si>
  <si>
    <t>Izgradnja i stavljanje u operativnu uporabu obalnog ophodnog broda</t>
  </si>
  <si>
    <t>Broj angažiranih teh. sredstava (brodovi, zrakoplovi i radari)</t>
  </si>
  <si>
    <t>PRILOG 1. PROVEDBENI PROGRAM MINISTARSTVA UNUTARNJIH POSLOVA REPUBLIKE HRVATSKE ZA RAZDOBLJE OD 2021. DO 2024. - pregled mjera</t>
  </si>
  <si>
    <t>1. UPRAVA ZA EUROPSKE POSLOVE, MEĐUNARODNE ODNOSE 
I FONDOVE EUROPSKE UNIJE</t>
  </si>
  <si>
    <t>18.12.2020.</t>
  </si>
  <si>
    <r>
      <rPr>
        <b/>
        <u/>
        <sz val="12"/>
        <color theme="1"/>
        <rFont val="Arial"/>
      </rPr>
      <t>CSR</t>
    </r>
    <r>
      <rPr>
        <b/>
        <sz val="12"/>
        <color theme="1"/>
        <rFont val="Arial"/>
      </rPr>
      <t xml:space="preserve">
SDG</t>
    </r>
  </si>
  <si>
    <t>1.1.</t>
  </si>
  <si>
    <t>CILJ 5.1.  UČVRŠĆIVANJE  SUVERENITETA  I NJEGOVANJE  VRIJEDNOSTI </t>
  </si>
  <si>
    <t>Program Vlade RH                   2020. - 2024.</t>
  </si>
  <si>
    <t xml:space="preserve">Jačanje hrvatske policije </t>
  </si>
  <si>
    <t>2601
Javni red, sigurnost i upravni poslovi</t>
  </si>
  <si>
    <t xml:space="preserve">Izvršavanje poslova Odgovornog tijela u sustavu upravljanja i kontrole za Nacionalni program Fonda za unutarnju sigurnost - Instrument za policijsku suradnju, sprječavanje i suzbijanje kriminala i upravljanje krizama   </t>
  </si>
  <si>
    <t>Odgovorno tijelo je zaduženo za pravilno upravljanje i kontrolu provedbe nacionalnih programa fondova na razuman, učinkovit i prikladan način u skladu s načelom dobrog financijskog upravljanja</t>
  </si>
  <si>
    <t>K553167       Fond za unutarnju sigurnost - Instrument za policijsku suradnju, sprječavanje i suzbijanje kriminala i upravljanje krizama</t>
  </si>
  <si>
    <t xml:space="preserve">CSR 4a </t>
  </si>
  <si>
    <t>1. Provedba Nacionalnog programa Fonda za unutarnju sigurnost - Instrument za policijsku suradnju, sprječavanje i suzbijanje kriminala i upravljanje krizama unutar financijskog okvira 2014.-2020. kroz potpisane Sporazume o financiranju projekata
2. Provedba Nacionalnog programa Fonda za unutarnju sigurnost -  unutar financijskog okvira 2021.-2027. kroz potpisane Sporazume o financiranju projekata</t>
  </si>
  <si>
    <t>1. 12/2022.
2. 12/2024</t>
  </si>
  <si>
    <t>Broj potpisanih Sporazuma o financiranju projekata</t>
  </si>
  <si>
    <t>1.2.</t>
  </si>
  <si>
    <t>Program Vlade RH                 2020. - 2024.</t>
  </si>
  <si>
    <t>Jačanje hrvatske policije</t>
  </si>
  <si>
    <t xml:space="preserve">Izvršavanje poslova Odgovornog tijela u sustavu upravljanja i kontrole za Nacionalni program Fonda za azil, migracije i integraciju   </t>
  </si>
  <si>
    <t>K553169        Fond za azil, migracije i integraciju</t>
  </si>
  <si>
    <t>1. Provedba Nacionalnog programa Fonda za azil, migracije i integraciju unutar financijskog okvira 2014.-2020. kroz potpisane Sporazume o financiranju projekata
2. Provedba Nacionalnog programa Fonda za azil, migracije i integraciju unutar financijskog okvira 2021.-2027. kroz potpisane Sporazume o financiranju projekata</t>
  </si>
  <si>
    <t>1. 12/2022.
2. 12/2024.</t>
  </si>
  <si>
    <t>1.3.</t>
  </si>
  <si>
    <t>2602
Upravljanje državnim granicama</t>
  </si>
  <si>
    <t xml:space="preserve">Izvršavanje poslova Odgovornog tijela u sustavu upravljanja i kontrole za Nacionalni program Fonda za unutarnju sigurnost - Instrument za financijsku potporu u području vanjskih granica i viza   </t>
  </si>
  <si>
    <t xml:space="preserve">Odgovorno tijelo je zaduženo za pravilno upravljanje i kontrolu provedbe nacionalnih programa fondova na razuman, učinkovit i prikladan način u skladu s načelom dobrog financijskog upravljanja </t>
  </si>
  <si>
    <t>K553168 
Fond za unutarnju sigurnost - Instrument za financijsku potporu u području vanjskih granica i viza</t>
  </si>
  <si>
    <t>1. Provedba Nacionalnog programa Fonda za unutarnju sigurnost - Instrument za financijsku potporu u području vanjskih granica i viza unutar financijskog okvira 2014.-2020. kroz potpisane Sporazume o financiranju projekata
2. Provedba Nacionalnog programa Fonda za integrirano upravljanje granicama - Instrument za financijsku potporu u području upravljanja granicama i vizama unutar financijskog okvira 2021-2027 kroz potpisane Sporazume o financiranju projekata</t>
  </si>
  <si>
    <t>1.  12/2022.
2. 12/2024.</t>
  </si>
  <si>
    <t>1.4.</t>
  </si>
  <si>
    <r>
      <rPr>
        <sz val="12"/>
        <color theme="1"/>
        <rFont val="Arial"/>
      </rPr>
      <t xml:space="preserve">Program Vlade RH                 2020. - 2024.
Strategija nacionalne sigurnosti RH (NN 73/2017) </t>
    </r>
    <r>
      <rPr>
        <sz val="12"/>
        <color rgb="FFFF0000"/>
        <rFont val="Arial"/>
      </rPr>
      <t xml:space="preserve"> </t>
    </r>
  </si>
  <si>
    <t>1. Dostizanje najvišeg stupnja sigurnosti i zaštite stanovništva te kritičnih infrastruktura                                                       2. Razvoj državne uprave po mjeri građana i strateško komuniciranje      3. Jačanje hrvatske policije</t>
  </si>
  <si>
    <t xml:space="preserve">Ustroj i jačanje kapaciteta Sektora za Schengensku koordinaciju i fondove EU </t>
  </si>
  <si>
    <t>Jačanje kompetencija za koordinaciju pripreme i provedbe projekata i programa EU te drugih izvora financiranja u području sigurnosti kako bi se u navjećoj mogućoj mjeri iskoristio financijski potencijal bespovratnih sredstava za jačanje policijskog sustava i osiguranje unutarnje sigurnosti</t>
  </si>
  <si>
    <t xml:space="preserve">Financijska sredstva iz aktivnosti administracija i upravljanje                                                                                                                                                                                                                                                                                                                                                                                                                                </t>
  </si>
  <si>
    <t xml:space="preserve">A553131                Administracija i upravljanje                                                                                                                                                                                                                                                                                                                                                                                                                                                   </t>
  </si>
  <si>
    <t>CSR 4a       SDG 16</t>
  </si>
  <si>
    <t>1. Organizacija i jačanje Službe za projekte i programe EU te druge inozemne izvore financiranja kroz izmjenu Uredbe o unutarnjem ustrojstvu te zapošljavanje kompetentnih službenika uz opremanje suvremenim sredstvima za rad                                                                       2. Koordinacija pripreme i provedbe projekata koji se sufinanciraju putem fondova EU i drugih inozemnih izvora u financijskom razdoblju  2014.-2020., kao i 2021.-2027.</t>
  </si>
  <si>
    <t>1. 6/2021. 
                                                                      2. 12/2024.</t>
  </si>
  <si>
    <t>Broj zaposlenih osoba u Službi</t>
  </si>
  <si>
    <t>Broj završenih projekata koje koordiniramo</t>
  </si>
  <si>
    <t>Broj ugovorenih projekata</t>
  </si>
  <si>
    <t>1.5.</t>
  </si>
  <si>
    <t>Program Vlade    RH                         2020.-2024.</t>
  </si>
  <si>
    <t>Vanjskopolitički prioriteti</t>
  </si>
  <si>
    <t>Priprema i sudjelovanje na sastancima radnih tijela EU</t>
  </si>
  <si>
    <t>Zastupanje interesa RH u pregovorima o EU politikama koje se odnose na područje unutarnjih poslova, EU politike, jednom kad budu definirane, imaju izravan utjecaj na sve države članice i građane</t>
  </si>
  <si>
    <t>Kontinuirana priprema i sudjelovanje  predstavnika ustrojstvenih jedinica Ministarstva na sastancima radnih skupina Vijeća EU,                                                                                                                                                                                                                                                                                izvješća i bilješke neposredno po završetku svakog sastanka</t>
  </si>
  <si>
    <t>Sukladno kalendaru radnih tijela EU za 2021.</t>
  </si>
  <si>
    <t>1.6.</t>
  </si>
  <si>
    <t>Program Vlade   RH                         2020. -  2024.</t>
  </si>
  <si>
    <t>Jačanje hrvatske policije,                                                                                                                                                                                                                                                                                                                                                                                                                                                                                       vanjskopolitički prioriteti</t>
  </si>
  <si>
    <t>Donošenje međunarodnih akata</t>
  </si>
  <si>
    <t xml:space="preserve">Razvoj i jačanje međunarodne policijske suradnje RH s državama članicama EU i trećim zemljama, čime se ujedno doprinosi razvoju rada hrvatske policije, ali i ostvarivanju vanjskopolitičkih prioriteta RH </t>
  </si>
  <si>
    <t xml:space="preserve">Financijska sredstva iz aktivnosti administracija i upravljanje                                                                                                                                                                                                                                                                                                                                                                                                                                    </t>
  </si>
  <si>
    <t>Izrada i usuglašavanje teksta međunarodnih akata.                                                                                                                                                                                                                                                                                                                                                                                                                                       Sklapanje međunarodnih akata,                                                                                                                                                                                                                                                                                                                                                                                                                                                                                     stupanje međunarodnih akata na snagu</t>
  </si>
  <si>
    <t xml:space="preserve">Kontinuirano tijekom 2021. </t>
  </si>
  <si>
    <t>Broj sklopljenih međunarodnih akata i sporazuma</t>
  </si>
  <si>
    <t>1.7.</t>
  </si>
  <si>
    <t>Program Vlade   RH                         2020. - 2024.</t>
  </si>
  <si>
    <t>Upućivanje policijskog časnika za vezu Republike Hrvatske u Europol</t>
  </si>
  <si>
    <t>Brza i učinkovita razmjena informacija s naglaskom na jačanje međunarodne policijske suradnje u cilju suzbijanja organiziranog kriminaliteta, terorizma, kibernetičkog kriminaliteta i nezakonitih migracija posredstvom policijskih časnika za vezu RH u sjedištu EUROPOL-a u Den Haagu</t>
  </si>
  <si>
    <t xml:space="preserve">Raspisivanje natječaja, priprema i upućivanje policijskog časnika za vezu RH u EUROPOL-u                                                                                                                                                                                                                                                                                                                                      </t>
  </si>
  <si>
    <t>Broj policijskih časnika za vezu RH u Europol-u</t>
  </si>
  <si>
    <t>1.8.</t>
  </si>
  <si>
    <t>Program Vlade    RH                         2020. - 2024.</t>
  </si>
  <si>
    <t xml:space="preserve">Donošenje Pravilnika o upućivanju policijskih službenika u mirovne operacije i druge aktivnosti u inozemstvu </t>
  </si>
  <si>
    <t>Ovim Pravilnikom propisuju se uvjeti i način izbora, osposobljavanje, priprema, upućivanje i sudjelovanje policijskih službenika u mirovnim operacijama i drugim aktivnostima u inozemstvu, njihova prava, obveze te nadzor nad njihovim radom</t>
  </si>
  <si>
    <r>
      <rPr>
        <sz val="12"/>
        <color theme="1"/>
        <rFont val="Arial"/>
      </rPr>
      <t>Pokretanje postupka za donošenje Odluke o članovima radne skupine za izradu Nacrta prijedloga Pravilnika,                                                                                                                                                                                                                                                                                                                                                                                                            izrada Nacrta prij</t>
    </r>
    <r>
      <rPr>
        <sz val="12"/>
        <color rgb="FF000000"/>
        <rFont val="Arial"/>
      </rPr>
      <t>e</t>
    </r>
    <r>
      <rPr>
        <sz val="12"/>
        <color theme="1"/>
        <rFont val="Arial"/>
      </rPr>
      <t>dloga Pravilnika,              donošenje Pravilnika o upućivanju policijskih službenika u međunarodne misije i operacije.</t>
    </r>
  </si>
  <si>
    <t>Pravilnik o upućivanju policijskih službenika u međunarodne misije i operacije</t>
  </si>
  <si>
    <t>1.9.</t>
  </si>
  <si>
    <t>CILJ 5.1. 
UČVRŠĆIVANJE                                                                                                                                                                                                                                                                                                                                                                                                                                                                  SUVERENITETA I                                                                                                                                      NJEGOVANJE                                                                                                                                                                                                                                                                                                                                                                                                                                     VRIJEDNOSTI </t>
  </si>
  <si>
    <t>Program Vlade Republike Hrvatske                        2020.-2024.</t>
  </si>
  <si>
    <t xml:space="preserve">Jačanje hrvatske policije   </t>
  </si>
  <si>
    <t>Poslovi postupanja u predmetima koji se vode pred institucijama EU, Sudom EU i Europskim sudom za ljudska prava</t>
  </si>
  <si>
    <t>Osigurati pravodobu, kvalitetnu i stručnu izradu očitovanja, izvješća i pripremne dokumentacije u interresu RH MUP-a u postupcima povodom uključenja RH u sporove koji se vode pred sudom EU, povredama prava EU, EU pilotima i drugim postupcima pred institucijama EU.</t>
  </si>
  <si>
    <t>Kontinuirana priprema odgovora, očitovanja, izviješća i dokumentacije za postupke u tijeku</t>
  </si>
  <si>
    <t>Broj izrađenih očitovanja, odgovora i izviješća</t>
  </si>
  <si>
    <t>isto ili više</t>
  </si>
  <si>
    <t>1.10.</t>
  </si>
  <si>
    <t>Program Vlade RH 2020. - 2024.</t>
  </si>
  <si>
    <t xml:space="preserve">Jačanje hrvatske policije                                                                                                                                                                                                                                                                                                                                                                                                                                                                                       </t>
  </si>
  <si>
    <t>Izrada propisa, analiza i mišljenja vezano uz provedbu pravne stečevine EU, TRIS, SOLVIT i drugih predmeta</t>
  </si>
  <si>
    <t>Osigurati pravodobno preuzimanje i provedbu pravne stečevine EU, prakse suda EU i ESLJP te praodobno odgovoriti na TRIS, SOLVIT i druge zahtjeve</t>
  </si>
  <si>
    <t xml:space="preserve">A553131                Administracija i upravljanje                                                                                                                                                                                                                                                                                                                                                                                                                                                             </t>
  </si>
  <si>
    <t>Kontinuirano preuzimanje i provedba pravne stečevine EU i prakse sudova</t>
  </si>
  <si>
    <t>Broj preuzetih akata EU, održanih sastanaka radnih skupina, broj analiziranih presuda Suda EU i ESLJP</t>
  </si>
  <si>
    <t>2.1.</t>
  </si>
  <si>
    <t>2601 - Javni red, sigurnost i upravni poslovi</t>
  </si>
  <si>
    <t>Djelotvorno upravljanje ljudskim resursima - Jačanje kapaciteta hrvatske policije</t>
  </si>
  <si>
    <t>Osiguravanje optimalnog broja zaposlenika za pravovremeno i učinkovito obavljanje poslova, jačanje stručnih kompetencija temeljem stručnog osposobljavanja i usavršavanja, razvoj i suradnja između službi i hijerarhijskih razina u Ministarstvu</t>
  </si>
  <si>
    <t>A553131 Administracija i upravljanje</t>
  </si>
  <si>
    <t>CSR 2c.
SDG 16</t>
  </si>
  <si>
    <t>1. Provedeno školovanje polaznika Programa srednjoškolskog obrazovanja odraslih za zanimanje policajac/policajka
2. Provedene specijalizacije, stručna osposobljavanja i usavršavanja 
3. Provedeni ispiti za policijska zvanja
4. Doneseni Pravilnik o pravilima i načinu raspodjele poslova i odgovornosti između različitih službi uključenih u upravljanje ljudskim potencijalima u Ministarstvu i Pravilnik o sadržaju i dostupnosti informacija o slobodnim radnim mjestima policijskih službenika te načinu objave popisa slobodnih radnih mjesta, sastavu i načinu rada povjerenstva za odabir kandidata za premještaj                                                                                                                                                                                                                                                                                                                                                              5. Identifikacija potreba zdravstvenih pregleda i provedba postupaka javne nabave</t>
  </si>
  <si>
    <t xml:space="preserve">
1. 10/2021.
2. 12/2021. 
3. 12/2021.
4. 12/ 2021.
5. 12/2021.
</t>
  </si>
  <si>
    <t>Broj primljenih polaznika na školovanje</t>
  </si>
  <si>
    <t>750 (2020.)</t>
  </si>
  <si>
    <t>Broj primljenih polaznika u policiju</t>
  </si>
  <si>
    <t>732 (2020.)</t>
  </si>
  <si>
    <t>Udio službenika koji je završio specijalizacije, stručno osposobljavanje i usavršavanja u ukupnom broju policijskih službenika</t>
  </si>
  <si>
    <t>5% (2020.)</t>
  </si>
  <si>
    <t>Udio policijskih službenika koji je položio ispit za policijsko zvanje u ukupnom broju policijskih službenika</t>
  </si>
  <si>
    <t>Doneseni Pravilnici</t>
  </si>
  <si>
    <t>Broj policijskih službenika koji su upućeni na sistematski pregled</t>
  </si>
  <si>
    <t>2100 (2020.)</t>
  </si>
  <si>
    <t xml:space="preserve">3. RAVNATELJSTVO POLICIJE </t>
  </si>
  <si>
    <r>
      <rPr>
        <b/>
        <u/>
        <sz val="12"/>
        <color theme="1"/>
        <rFont val="Arial"/>
      </rPr>
      <t>CSR</t>
    </r>
    <r>
      <rPr>
        <b/>
        <sz val="12"/>
        <color theme="1"/>
        <rFont val="Arial"/>
      </rPr>
      <t xml:space="preserve">
SDG</t>
    </r>
  </si>
  <si>
    <t>3.1.</t>
  </si>
  <si>
    <t>CILJ 1.1. OČUVANJE RADNIH MJESTA I SOCIJALNA SIGURNOST</t>
  </si>
  <si>
    <t>Program Vlade RH                 2020. - 2024.
Nacionalna strategija zaštite od nasilja u obitelji 2017.-2022.</t>
  </si>
  <si>
    <t xml:space="preserve">Senzibilizacija javnosti za problematiku nasilja u obitelji  </t>
  </si>
  <si>
    <t xml:space="preserve"> Provoditi medijske kampanje za suzbijanje obiteljskog nasilja na nacionalnoj i lokalnoj razini s ciljem daljnje senzibilizacije javnosti za problematiku obiteljskog nasilja 
</t>
  </si>
  <si>
    <t>Umrežavanje svih nadležnih državnih tijela, organizacija civilnog društva, pravnih osoba i drugih društveno odgovornih subjekata, a kako bi koordinirano iznašli zajednički odgovor u sprečavanju svih oblika nasilja nad ženama</t>
  </si>
  <si>
    <t xml:space="preserve">A553131 Administracija i upravljanje </t>
  </si>
  <si>
    <t xml:space="preserve">Senzibilizacija i edukacija žena te  potencijalnih vulnerabilnih skupina (žene starije životne dobi te osoba s invaliditetom…). Edukacija osoba muškog spola s ciljem njihove senzibilizacije na temu sprečavanja nasilja prema ženama kao i na temu rodne jednakosti i ravnopravnosti spolova  
</t>
  </si>
  <si>
    <t>11/2021.</t>
  </si>
  <si>
    <t xml:space="preserve">11/2024.     </t>
  </si>
  <si>
    <t>Bbroj održanih javnih manifestacija</t>
  </si>
  <si>
    <t>Broj educiranih osoba</t>
  </si>
  <si>
    <t>5 000</t>
  </si>
  <si>
    <t>3.2.</t>
  </si>
  <si>
    <t xml:space="preserve">Program Vlade RH                 2020. - 2024.
Akcijski plan zaštite i promicanja ljudskih prava za razdoblje od 2021. - 2023. godine i Akcijski plana suzbijanja diskriminacije za razdoblje od 2021. - 2023. </t>
  </si>
  <si>
    <t xml:space="preserve">Unaprijediti mehanizme suzbijanja rasizma, ksenofobije i ostalih oblika nesnošljivosti kroz podizanje svijesti o zločinu iz mržnje i govoru mržnje </t>
  </si>
  <si>
    <t xml:space="preserve">Provoditi dokazano učinkovite programe prevencije govora mržnje </t>
  </si>
  <si>
    <t xml:space="preserve">Senzibilizacija i edukacija potencijalnih vulnerabilnih skupina te senzibilizacija građana o važnosti reakcije društva u pogledu eliminacije govora mržnje </t>
  </si>
  <si>
    <t>Organizacija javnih manifestacija te organizacija edukativnih progama kojima se senzibiliziraju građani, posebice mladih o važnosti reakcije društva u pogledu eliminacije govora mržnje</t>
  </si>
  <si>
    <t>Broj održanih manifestacija</t>
  </si>
  <si>
    <t>Broj održanih edukativnih programa</t>
  </si>
  <si>
    <t>3.3.</t>
  </si>
  <si>
    <t>Program Vlade RH                 2020. - 2024.
Nacionalni plan uključivanja Roma za razdoblje  
2013. - 2020.</t>
  </si>
  <si>
    <t>Smanjiti pojavnost nasilničkog ponašanja prema Romima djelovanjem policije</t>
  </si>
  <si>
    <t>Jačanje i promicanje sigurnosti u zajednici</t>
  </si>
  <si>
    <t xml:space="preserve">Uspostava kvalitetne suradnje  s romskim udrugama, organizacijama civilnog društva i odgojno obrazovnim ustanovama s ciljem provedbe zajedničkih aktivnosti u cilju osnaživanja socijalne uključenosti manjinskih društvenih skupina u društvenu zajednicu,  s naglaskom na dijalog i poštivanje kulturoloških sličnosti i različitosti kroz kulturu tolerancije, nenasilja i nediskriminacije i sprječavanja svih oblika mržnje </t>
  </si>
  <si>
    <t xml:space="preserve">Provedba edukacije u cilju jačanja i promicanja sigurnosti u zajednici te prevencija društveno neprihvatljivih ponašanja povezanih s pripadnicima romske nacionalne manjine </t>
  </si>
  <si>
    <t xml:space="preserve">4/2021.  </t>
  </si>
  <si>
    <t>4/2021.</t>
  </si>
  <si>
    <t>3.4.</t>
  </si>
  <si>
    <t xml:space="preserve">
Program Vlade RH                 2020. - 2024.
Nacionalna strategija zaštite od nasilja u obitelji 2017.-2022.</t>
  </si>
  <si>
    <t xml:space="preserve">Razvijati programe prevencije nasilja u obitelji i osigurati njihovo dosljedno provođenje </t>
  </si>
  <si>
    <t xml:space="preserve">U sklopu preventivnih programa te zdravstvene zaštite mentalnog zdravlja provoditi edukacije sa cjelovitim pristupom problematici nasilja u obitelji, po vertikali odgojno-obrazovnog sustava i za sve njegove dionike </t>
  </si>
  <si>
    <t xml:space="preserve">Sprječavanje nasilja prema ženama, nasilja u obitelji, nasilja među mladima te izgradnja kulture nenasilja i tolerancije. </t>
  </si>
  <si>
    <t>Edukacija učenika osnovnih i srednjih škola s ciljem sprječavanja nasilja među mladima, nasilja prema ženama kao i nasilja u obitelji</t>
  </si>
  <si>
    <t xml:space="preserve">11/2024.            </t>
  </si>
  <si>
    <t>3.5.</t>
  </si>
  <si>
    <t>Program Vlade RH 2020.-2024.</t>
  </si>
  <si>
    <t xml:space="preserve">Sigurnost i zaštita djece na internetu i društvenim mrežama </t>
  </si>
  <si>
    <t xml:space="preserve">Podizanje stupnja znanja i svijesti djece o opasnostima  na internetu te zaštiti privatnosti u kontekstu korištenja Interneta i društvenih mreža </t>
  </si>
  <si>
    <t xml:space="preserve">Edukacija učenici osnovnih i srednjih škola, roditelji, učitelja i profesora i dr. građana  </t>
  </si>
  <si>
    <t xml:space="preserve">10/2021.        </t>
  </si>
  <si>
    <t xml:space="preserve">10/2024.             </t>
  </si>
  <si>
    <t>3.6.</t>
  </si>
  <si>
    <t>Program Vlade RH                 2020. - 2024.
Nacionalni plan za suzbijanje trgovanja ljudima 2018. - 2021.</t>
  </si>
  <si>
    <t>Podizanje javne svijesti o problematici trgovanja ljudima</t>
  </si>
  <si>
    <t>Kampanja usmjerena na podizanje javne svijesti o  vrbovanju žrtava trgovanja ljudima putem interneta</t>
  </si>
  <si>
    <t>Senzibilizacija, informiranje i edukacija građana na temu  trgovanja ljudima i identificiranje potencijalnih kriminalnih žarišta, što će pridonijeti smanjenju kriminaliteta trgovanja ljudima i zaštiti potencijalnih žrtava.</t>
  </si>
  <si>
    <t xml:space="preserve">Provedba edukacije učenika završnih razreda strukovnih škola, nezaposlenih,  ali i djelatnika onih struka koje u svom radu mogu doći u kontakt s potencijalnim žrtvama i/ili počiniteljima, te edukacija romske zajednice. </t>
  </si>
  <si>
    <t>3.7.</t>
  </si>
  <si>
    <t xml:space="preserve">Razvoj i provođenje programa osposobljavanja i izobrazbe stručnjaka koji se u svom radu susreću sa svjedocima i žrtvama  </t>
  </si>
  <si>
    <t xml:space="preserve">Provođenje sustavne i stručne izobrazbe za dužnosnike i službenike državnih tijela, odvjetnike i predstavnike javnih ustanova i organizacija civilnog društva o pravima žrtava, procijeni potreba, pružanju podrške žrtvama  i svjedocima, te međunarodnoj/ prekograničnoj suradnji </t>
  </si>
  <si>
    <t xml:space="preserve">Edukacija policijskih službenika s ciljem senzibilizacije policijskih službenika u području zaštite i podrške žrtvama kaznenih djela i prekršaja </t>
  </si>
  <si>
    <t>2012/29/EU</t>
  </si>
  <si>
    <t>Edukacija policijskih službenika  i iznalaženje  praktičnih rješenja u implementaciji Zakona o kaznenom postupku, kao i drugih zakonskih i podzakonskih akata te preuzetih europskih standarada u ovom području</t>
  </si>
  <si>
    <t xml:space="preserve">12/2021.       </t>
  </si>
  <si>
    <t xml:space="preserve">12/2024.         </t>
  </si>
  <si>
    <t>3.8.</t>
  </si>
  <si>
    <t>CILJ 2.3.          DEMOGRAFSKA REVITALIZACIJA I BOLJI POLOŽAJ OBITELJI</t>
  </si>
  <si>
    <t>Provođenje aktivnosti usmjerenih na prevenciju zlouporabe i ovisnosti o alkoholu, drogama i kocki</t>
  </si>
  <si>
    <t>Edukacija učenika završnih razreda osnovnih škola te prvih razreda srednjih škola u cilju prevencije zlouporabe i ovisnosti o alkoholu, drogama i kocki</t>
  </si>
  <si>
    <t xml:space="preserve">Edukacija učenika završnih razreda osnovnih škola te prvih razreda srednjih škola </t>
  </si>
  <si>
    <t>3.9.</t>
  </si>
  <si>
    <t>Poštujte naše znakove- početak školske godine</t>
  </si>
  <si>
    <t>Edukacija djece o sigurnom ponašanju u cestovnom prometu</t>
  </si>
  <si>
    <t>K553092 Nacionalni program sigurnosti cestovnog prometa</t>
  </si>
  <si>
    <t>Edukacija djece o sigurnom ponašanju u cestovnom prometu, izrada video spota</t>
  </si>
  <si>
    <t xml:space="preserve">09/2021.     </t>
  </si>
  <si>
    <t xml:space="preserve">09/2024.    </t>
  </si>
  <si>
    <t>Broj izrađenih spotova</t>
  </si>
  <si>
    <t xml:space="preserve">Broj educirane djece </t>
  </si>
  <si>
    <t>3.10.</t>
  </si>
  <si>
    <t xml:space="preserve">Podizanje stupnja osviještenosti i informiranosti starijih osoba na temu imovinskog kriminaliteta </t>
  </si>
  <si>
    <t xml:space="preserve">Podizanje stupnja osviještenosti i informiranosti starijih osoba i osoba s invaliditetom, kako bi se smanjila vjerojatnost da postanu žrtve kažnjivih radnji te podigao njihov subjektivni osjećaj sigurnosti i na taj način poboljšala njihova kvaliteta života. </t>
  </si>
  <si>
    <t xml:space="preserve">Edukacija osoba starije životne dobi </t>
  </si>
  <si>
    <t>Broj educiranih građana</t>
  </si>
  <si>
    <t>3.11.</t>
  </si>
  <si>
    <t>Provođenje kampanje "Manje oružja manje tragedija"</t>
  </si>
  <si>
    <t xml:space="preserve">Edukacija građanja na temu štetnosti posjedovanja ilegalnog oružja te poticanje građana da vrate ilegalno oružje </t>
  </si>
  <si>
    <t xml:space="preserve">K553167          ISF fond </t>
  </si>
  <si>
    <t xml:space="preserve">Provođenje medijske kampanje u cilju edukacije građana, vračanje ilegalnog oružja </t>
  </si>
  <si>
    <t>01/2021.</t>
  </si>
  <si>
    <t>01/2024.</t>
  </si>
  <si>
    <t>Broj vraćenog oružja</t>
  </si>
  <si>
    <t>Broj vraćenog  streljiva</t>
  </si>
  <si>
    <t>Kilogrami vraćenog eksploziva</t>
  </si>
  <si>
    <t>3.12.</t>
  </si>
  <si>
    <t>CILJ 4.1.        UČINKOVITA, TRANSPARENTNA I OTPORNA DRŽAVA</t>
  </si>
  <si>
    <t xml:space="preserve">Provedba preventivnih aktivnosti na području borbe protiv korupcije </t>
  </si>
  <si>
    <t xml:space="preserve">Senzibilizacija građana i poticanje na prijavu koruptivnog ponašanja </t>
  </si>
  <si>
    <t>Preventivna kampanja</t>
  </si>
  <si>
    <t xml:space="preserve"> Senzibilizacija građana</t>
  </si>
  <si>
    <t>3.13.</t>
  </si>
  <si>
    <t>CILJ 5.1.  UČVRŠĆIVANJE  SUVERENITETA I  NJEGOVANJE  VRIJEDNOSTI </t>
  </si>
  <si>
    <t xml:space="preserve">Promicanje policijskog zvanja i uloge policije u Domovinskom ratu  </t>
  </si>
  <si>
    <t xml:space="preserve">Prezentacija policijskog zvanje javnosti, posebice mlađoj populaciji, graditi pozitivan imidž policije u javnosti, povećati subjektivan osjećaj sigurnosti građana, sačuvati uspomenu na žrtve poginule u Domovinskom ratu, Senzibilizacija javnosti o ulozi policije u Domovinskom ratu i iskazivanje pijeteta poginulim i nestalim hrvatskim redarstvenicima  </t>
  </si>
  <si>
    <t xml:space="preserve">Izrada dokumentarnih filmova, pregled arhivske građe vezane za Domovinski rat, izrada monografija te organizacija komemorativnih skupova u spomen na poginule i nestale hrvatske redarstvenike  </t>
  </si>
  <si>
    <t>11/2024.</t>
  </si>
  <si>
    <t>Broj izrađenih dokumentarnih filmova</t>
  </si>
  <si>
    <t>Broj organiziranih komemorativnih skupova i obljetnica</t>
  </si>
  <si>
    <t>Broj organiziranih promocija</t>
  </si>
  <si>
    <t>Broj okruglih stolova</t>
  </si>
  <si>
    <t xml:space="preserve">Broj izdatih monografija </t>
  </si>
  <si>
    <t>3.14.</t>
  </si>
  <si>
    <t>Program Vlade RH 2020.-2024.
Nacionalni plan sigurnosti cestovnog prometa Republike Hrvatske za razdoblje od  2021. do 2030. godine</t>
  </si>
  <si>
    <t>Smanjenje smrtnog stradavanja i teškog ozljeđivanja u prometu, smanjenje visokih troškova prometnih nesreća, poboljšanje zdravlja i kvalitete života i održiva mobilnost.</t>
  </si>
  <si>
    <t>Povećanje sigurnosti u cestovnom prometu i smanjenje teških stradavanja u prometu na cestama</t>
  </si>
  <si>
    <t>Smanjenje broja prometnih nesreća, poginulih i teško ozlijeđenih osoba u prometnim nesrećama</t>
  </si>
  <si>
    <t>1) Smanjenje broja prometnih nesreća
2) Smanjenje broja poginulih osoba u prometnim nesrećama
3) Smanjenje broja teško ozlijeđenih osoba
4) Povećanje broja subjekata uključenih u Nacionalni program sigurnosti cestovnog prometa</t>
  </si>
  <si>
    <t xml:space="preserve">
1. 12/2024
2. 12/2024
3. 12/2024
4. 12/2024
</t>
  </si>
  <si>
    <t>Broj prometnih nesreća</t>
  </si>
  <si>
    <t>31367/2019.</t>
  </si>
  <si>
    <t>Broj poginulih osoba u prometnim nesrećama</t>
  </si>
  <si>
    <t>297/2019.</t>
  </si>
  <si>
    <t>Broj teško ozlijeđenih osoba u prometnim nesrećama</t>
  </si>
  <si>
    <t>2492/2019.</t>
  </si>
  <si>
    <t>Broj subjekata uključenih u Nacionalni program sigurnosti cestovnog prometa</t>
  </si>
  <si>
    <t>9/2019.</t>
  </si>
  <si>
    <t>3.15.</t>
  </si>
  <si>
    <t>CILJ 5.1.  UČVRŠĆIVANJE   SUVERENITETA I   NJEGOVANJE  VRIJEDNOSTI </t>
  </si>
  <si>
    <t>2601 
Javni red, sigurnost i upravni poslovi</t>
  </si>
  <si>
    <t>Poboljšanje mobilnosti policijskih službenika protueksplozijske zaštite i obnova ljudskih potencijala protueksplozijske službe</t>
  </si>
  <si>
    <t>Mogućnost brzog i učinkovitog odgovora na ugroze improviziranim eksplozivnim napravama korištenjem specijalističke opreme i pasa za detekciju eksploziva, popunjavanje upražnjenih radnih mjesta mladim službenicima protueksplozijske zaštite</t>
  </si>
  <si>
    <t>K553167        Fond za unutarnju sigurnost - instrument za policijsku suradnju, sprječavanje i suzbijanje kriminala i upravljanje krizama</t>
  </si>
  <si>
    <t>Pravovremena priprema projekta odmah nakon donošenja Nacionalnog programa Fonda za unutarnju sigurnost 2021. - 2027.</t>
  </si>
  <si>
    <t xml:space="preserve">12/2022. </t>
  </si>
  <si>
    <t>Broj projekata za koje je pripremljena projektna dokumentacija</t>
  </si>
  <si>
    <t>Potreba za 15 novih  automobila za prijevoz  pasa za detekciju eksploziva</t>
  </si>
  <si>
    <t>Potreba za 25 interventnih automobila za intervencije u gradskim sredinama</t>
  </si>
  <si>
    <t xml:space="preserve">Potreba za osposobljavanjem novih 50 policijskih službenika za PE zaštitu </t>
  </si>
  <si>
    <t>3.16.</t>
  </si>
  <si>
    <t>CILJ 5.1.  UČVRŠĆIVANJE   SUVERENITETA I   NJEGOVANJE  VRIJEDNOSTI </t>
  </si>
  <si>
    <t>Smanjiti zagađenost prostora minama i eksplozivnimm sredstvima</t>
  </si>
  <si>
    <t>Poboljšanje mobilnosti Protueksplozijske službe na ruralnim područjima opremanjem terenskim interventnim vozilima</t>
  </si>
  <si>
    <t>Mogućnost izuzimanja pronađenih eksplozivnih sredstava u ruralnim područjima</t>
  </si>
  <si>
    <t>Pravovremena priprema projekta odmah nakon donošenja Nacionalnog program Fonda za unutarnju sigurnost 2021. - 2027.</t>
  </si>
  <si>
    <t>Broj projektata za koje je pripremljena projektna dokumentacija</t>
  </si>
  <si>
    <t>Potreba za 15 novih terenskih automobila za intervencije u ruralnim područjima</t>
  </si>
  <si>
    <t>3.17.</t>
  </si>
  <si>
    <t>Program Vlade RH 2020.-2024.
Strategija i Plan istraživanja i procesuiranja kaznenih djela ratnih zločina</t>
  </si>
  <si>
    <t>Procesuiranje ratnih zločina</t>
  </si>
  <si>
    <t>Jačanje kapaciteta linije rada ratnih zločina na strateškoj (Ravnateljstvo policije) i Regionalnoj razini (regionalni centri u Zagrebu, Osijeku, Splitu i Rijeci)</t>
  </si>
  <si>
    <t>Poboljšanje uvjeta rada radi učinkovitijeg rješavanja nacionalnih i regionalnih prioriteta u području ratnih zločina</t>
  </si>
  <si>
    <t>K553009 Policijska oprema, 
A553131 Administracija i upravljanje</t>
  </si>
  <si>
    <t xml:space="preserve"> 1. Materijalno-tehničko opremanje        2. Učinkovitija kriminalistilčka istraživanja nacionalnih i regionalnih prioriteta u području ratnih zločina</t>
  </si>
  <si>
    <t>01/2021.-12/2024</t>
  </si>
  <si>
    <t>Kolličina nabavljene tehničke opreme</t>
  </si>
  <si>
    <t>100% (2020.)</t>
  </si>
  <si>
    <t>Broj podnesenih kaznenih prijava protiv poznatih počinitelja</t>
  </si>
  <si>
    <t>3.18.</t>
  </si>
  <si>
    <t>Traganje za nestalim osobama i mogućim mjestima ukopa njihovih posmrtnih ostataka</t>
  </si>
  <si>
    <t>Prikupljanja saznanja o nestalim osobama i mogućim mjestima ukopa njihovih posrmtnih ostataka</t>
  </si>
  <si>
    <t>Prikupljanje, obrada i međuresorna suradnja u cilju pronalaska nestalih osoba ili mjesta ukopa njihovih posmrtnih ostataka</t>
  </si>
  <si>
    <t>1.Međuresorna, međuagencijska i međunarodna razmjena podataka           2. Koordinacija s braniteljskim, stradalničkim i drugim udrugama</t>
  </si>
  <si>
    <t>Broj pronađenih nestalih osoba ili mjesta ukopa njihovih posrmrtnih ostataka</t>
  </si>
  <si>
    <t>30 /2020.</t>
  </si>
  <si>
    <t>Broj obavljenih koordinacija s udrugama</t>
  </si>
  <si>
    <t>3 /2020.</t>
  </si>
  <si>
    <t>Broj održanih međuresornih, integracijskih koordinacijskih sastanaka</t>
  </si>
  <si>
    <t>7/2020.</t>
  </si>
  <si>
    <t>3.19.</t>
  </si>
  <si>
    <t>CILJ 5.1.  UČVRŠĆIVANJE  SUVERENITETA I  NJEGOVANJE  VRIJEDNOSTI </t>
  </si>
  <si>
    <t xml:space="preserve"> Provedba svih potrebnih aktivnosti vezano uz planirano stručno usavršavanje u okviru FRONTEX-a</t>
  </si>
  <si>
    <t>Podizanje razine unutarnje sigurnosti</t>
  </si>
  <si>
    <t>A 553158 FRONTEX jačanje koordinacije i operativne suradnje između država članica EU na području upravljanja vanjskim granicama</t>
  </si>
  <si>
    <t xml:space="preserve">Broj policijskih službenika u stručnom usavršavanja u okviru FRONTEX-a </t>
  </si>
  <si>
    <t>Broj obučenih PS po pojedinom programu</t>
  </si>
  <si>
    <t>270/2019.</t>
  </si>
  <si>
    <t>Broj službenika u zajedničkim operacijama na području upravljanja vanjskim granicima</t>
  </si>
  <si>
    <t>345/2020.</t>
  </si>
  <si>
    <t>3.20.</t>
  </si>
  <si>
    <t>Poboljšanje tehničke opremljenosti i IT kapaciteta granične policije</t>
  </si>
  <si>
    <t>K 553168       Fond za unutarnju sigurnost - Instrument za granice i vize</t>
  </si>
  <si>
    <t>Nacionalni koordinacijski centar povezan s Regionalnim koordinacijskim centrom  (postotak realizacije)</t>
  </si>
  <si>
    <t>Tijekom godine</t>
  </si>
  <si>
    <t>Postotak</t>
  </si>
  <si>
    <t>Broj graničnih prijelaza na kojima je uspostavljen sustav videonadzora kontrole prolaza i protuprovale na vanjskoj granici</t>
  </si>
  <si>
    <t>Broj graničnih prijelaza</t>
  </si>
  <si>
    <t>Broj postaja granične policije na kojima je uspostavljen sustav video nadzora i kontrole prolaza</t>
  </si>
  <si>
    <t>Broj policijskih postaja</t>
  </si>
  <si>
    <t>Operativni troškovi goriva, nabava licenci, godišnji servisi, nadogradnja i održavanje sustava, nabava potrošnog materijala, nabava roba i usluga</t>
  </si>
  <si>
    <t>Mobilni sustavi za nadzor državne granice sa Republikom Srbijom, BiH i Crnom Gorom</t>
  </si>
  <si>
    <t>Broj postavljenih mobilnih sustava za nadzor državne granice</t>
  </si>
  <si>
    <t>Bespilotne letjelice za nadzor državne granice sa Republikom Srbijom, BiH i Crnom Gorom</t>
  </si>
  <si>
    <t>Broj nabavljenih bespilotnih letjelica</t>
  </si>
  <si>
    <t>3.21.</t>
  </si>
  <si>
    <t>Poboljšanje infrastrukture i uvjeta smještaja u Prihvatnom centru za strance te provedbe postupka udaljenja</t>
  </si>
  <si>
    <t>K 553169      Fond za azil, migracije i integraciju</t>
  </si>
  <si>
    <t>Poboljšanje provedbe postupka udaljenja državljana trećih zemalja</t>
  </si>
  <si>
    <t>Poboljšanje infrastrukture, životnih uvjeta i režijskih troškova u Prihvatnom centru za strance</t>
  </si>
  <si>
    <t>Osiguranje adekvatnih uvjeta za smještaj državljana trećih zemalja u skladu sa EU standardima i uvjeta za rad službenika u Prihvatnom centru za strance</t>
  </si>
  <si>
    <t>3.22.</t>
  </si>
  <si>
    <t>Izgradnja novih infrastrukturnih objekata za potrebe granične policije</t>
  </si>
  <si>
    <t>K 260056  Izgradnja, kupnja i održavanje  zgrada</t>
  </si>
  <si>
    <t>Postotak završenosti projekta (izgradnja i opremanje)</t>
  </si>
  <si>
    <t>Godina</t>
  </si>
  <si>
    <t>3.23.</t>
  </si>
  <si>
    <t>Program Vlade RH 2020.-2024.
Nacionalni program reformi Vlade RH 2020.</t>
  </si>
  <si>
    <t>5.3. Klimatske promjene i energetska održivost, poticanje energetske učinkovitosti stambenih i javnih zgrada</t>
  </si>
  <si>
    <t xml:space="preserve">Obnova postojećih uredskih/smještajnih kapaciteta Uprave za posebne poslove sigurnosti </t>
  </si>
  <si>
    <t>Obnova javne infrastrukture radi povećanja energetske učinkovitosti i zamjena sustava grijanja na bazi ugljena sa sustavima grijanja na bazi plina u svrhu ublažavanja klimatskih promjena</t>
  </si>
  <si>
    <t>Mehanizam za oporavak i otpornost, 
04005 MUP, 
26 Javna sigurnost, 
2601 Javni red, sigurnost i upravni poslovi, 
K260056 Izgradnja, kupnja i održavanje zgrada, 
422 Postrojenja i oprema, 
451 Dodatna ulaganja na građevinskim objektima</t>
  </si>
  <si>
    <t>CSR 3c / SDG 13</t>
  </si>
  <si>
    <t>1. Odobreno financiranje u sklopu Mehanizma za oporavak i otpornost 
2. Izrađena projektna i tehnička dokumentacija 
3. Proveden postupak javne nabave 
4. Završeni radovi na adaptaciji 
5. Opremljen prostor</t>
  </si>
  <si>
    <t xml:space="preserve">
1. 06/2021.
2. l06/2022.
3. 01/2023.
4. 03/2024.
5. 06/2024.
</t>
  </si>
  <si>
    <t>Broj energetski učinkovitih objekata</t>
  </si>
  <si>
    <t>Broj sustava grijanja na bazi plina u objektima</t>
  </si>
  <si>
    <t>Energetski certifikat za nestambene zgrade</t>
  </si>
  <si>
    <t>Razred F - 238 QH,nd.rel % (2013.)</t>
  </si>
  <si>
    <t>Razred F - 238 QH,nd.rel %</t>
  </si>
  <si>
    <r>
      <rPr>
        <sz val="12"/>
        <color theme="1"/>
        <rFont val="Arial"/>
      </rPr>
      <t xml:space="preserve">Razred B - </t>
    </r>
    <r>
      <rPr>
        <sz val="12"/>
        <color theme="1"/>
        <rFont val="Calibri"/>
      </rPr>
      <t>≤</t>
    </r>
    <r>
      <rPr>
        <sz val="12"/>
        <color theme="1"/>
        <rFont val="Arial"/>
      </rPr>
      <t xml:space="preserve"> 50 QH,nd.rel %</t>
    </r>
  </si>
  <si>
    <t>3.24.</t>
  </si>
  <si>
    <t>4.2. Povezivanje obrazovanja s tržištem rada, 4.2.1. Obrazovanje i osposobljavanje u skladu s potrebama tržišta rada</t>
  </si>
  <si>
    <t>Izgradnja višenamjenske modularne jedinice za provođenje praktičnog dijela obuke policijskih službenika</t>
  </si>
  <si>
    <t>Izgradnja infrastrukture za osposobljavanje policijskih službenika i digitalna transformacija praktičnog dijela obuke, smanjenje potrošnje fosilnih goriva i izravnih emisija onečišćujućih tvari u zrak, zbog smanjenja potrebe korištenja vozila.</t>
  </si>
  <si>
    <t>Mehanizam za oporavak i otpornost; 
04005 MUP, 
26 Javna sigurnost, 
2601 Javni red, sigurnost i upravni poslovi, 
K260056 Izgradnja, kupnja i održavanje zgrada, 
421 Građevinski objekti, 
422 Postrojenja i oprema</t>
  </si>
  <si>
    <t>1. 06/2021.   
2. 09/2022.
3. 06/2023.
4. 09/2024.
5. 12/2024.</t>
  </si>
  <si>
    <t>6/2024.</t>
  </si>
  <si>
    <t>Broj višenamjenskih modularnih jedinica za provođenje praktičnog dijela obuke</t>
  </si>
  <si>
    <t>Broj programa stručnog osposobljava-nja  i policijskog treninga prilagođenih digitalnom izvođenju nastave</t>
  </si>
  <si>
    <t>Smanjenje emisije stakleničkih plinova u odnosu na 1990. godinu      u %</t>
  </si>
  <si>
    <t>78,72% (2017.)</t>
  </si>
  <si>
    <t>20 (30) %</t>
  </si>
  <si>
    <t>3.25.</t>
  </si>
  <si>
    <t>Izgradnja i opremanje novog objekta Operativno-komunikacijskog centra policije MUP-a (OKCP MUP-a)</t>
  </si>
  <si>
    <t>Realizacija ovog projekta doprinijela bi kvalitetnijem radu OKCP Ministarstva, osigurala bi se opstojnost u slučaju potresa i drugih elementarnih nepogodna te drugih suvremenih ugroza te bi se osigurali  visoko učinkovite energetske uštede</t>
  </si>
  <si>
    <t>Mehanizam za oporavak i otpornost,
04005 MUP, 
26 Javna sigurnost, 
2601 Javni red, sigurnost i upravni poslovi, 
K260056 Izgradnja, kupnja i održavanje zgrada, 
421 Građevinski objekti, 
422 Postrojenja i oprema</t>
  </si>
  <si>
    <t>CSR 4a/ SDG 9/ SDG 16</t>
  </si>
  <si>
    <t xml:space="preserve">1. Izrada projektne dokumentacije, projekta, studije izvedivosti, analiza troškova, određivanje izvoditelja građevinskih radova                   
2. Završetak građevinskih radova 
3. Opremanje objekta tehničkom i drugom opremom  </t>
  </si>
  <si>
    <t xml:space="preserve">1) 07/2021. 
                                            2) 06/ 2022.                                            
3) 06/2022.
</t>
  </si>
  <si>
    <t>6/2022.</t>
  </si>
  <si>
    <t xml:space="preserve">Broj dokumenata </t>
  </si>
  <si>
    <t>Udio dovršenosti građevinskih radova</t>
  </si>
  <si>
    <t>Udio opremljenosti objekta opremom</t>
  </si>
  <si>
    <t>3.26.</t>
  </si>
  <si>
    <t>Izgradnja i opremanje novih objekata policijskih pritvorskih jedinica u Zagrebu, Varaždinu, Rijeci, Osijeku i Splitu</t>
  </si>
  <si>
    <t xml:space="preserve">Realizacija projekta pridonijela bi kvalitetnijem radu po najvišim sigurnosnim kriterijima i zahtjevima Europske komisije uvažavajući prava osoba kojima je oduzeta sloboda i kojim bi osigurale visoko učinkovite energetske uštede. </t>
  </si>
  <si>
    <t>7.500.000,00 kn po objektu, ukupno 37.500.000,00 kn</t>
  </si>
  <si>
    <t xml:space="preserve">1. Izrada projektne dokumentacije, projekta, studije izvedivosti, analiza troškova, određivanje izvoditelja građevinskih radova                    2. Završetak građevinskih radova              
3. Opremanje objekta tehničkom i drugom opremom  </t>
  </si>
  <si>
    <t>1. 12/2021.                                                   
2. 06/2024.                                                                                                                            
3. 12/2024.</t>
  </si>
  <si>
    <t>3.27.</t>
  </si>
  <si>
    <t xml:space="preserve">Poboljšanje tehničkih i IT kapaciteta za provođenje obrazovanja na daljinu - uspostava centra za podršku </t>
  </si>
  <si>
    <t>Učinkovito upravljanje sustavom obrazovanja na daljinu  kroz jedinstvenu točku podrške i potpore osigurat će se kvalitetnije, dostupnije i pravovremno obrazovanje policijskog kadra, a takvim kadrom i veći stupanj sigurnosti</t>
  </si>
  <si>
    <t>K553132                            Informatizacija                              (ili Mehanizam za oporavak i otpornost)</t>
  </si>
  <si>
    <t>R                 O</t>
  </si>
  <si>
    <t>CRS 2b       CRS 2c SDG 16</t>
  </si>
  <si>
    <t xml:space="preserve">1. Identificirana potreba uvezivanja svih postojećih tehničkih i IT rješenja e-obrazovanja i stvaranje centra za podršku                                              2. Provedeni postupci javne nabave tehničke i IT opreme                                                               </t>
  </si>
  <si>
    <t xml:space="preserve">1. 02/2021.
                                                                          2. 08/2021. </t>
  </si>
  <si>
    <t>Utvrđena je neophodna tehnička i IT oprema - popis</t>
  </si>
  <si>
    <t>Opremljen je Centar za podršku</t>
  </si>
  <si>
    <t>3.28.</t>
  </si>
  <si>
    <t>Program Vlade RH 2020.-2024.
.                                                       Nacionalni program reformi Vlade RH 2020.</t>
  </si>
  <si>
    <t xml:space="preserve">4.2. Povezivanje obrazovanja s tržištem rada </t>
  </si>
  <si>
    <t>Izgradnja višenamjenske modularne jedinice za provođenje praktičnog dijela nastave policijskih službenika</t>
  </si>
  <si>
    <t>Učinkovito provođenje policijskog obrazovanja povezano s potrebama tržišta rada i policijskog sustava s ciljem podizanja stupnja sigurnosti</t>
  </si>
  <si>
    <t>K553167                                          Fond za unutarnju sigurnost (ISF) - Instrument za policijsku suradnju, sprječavanje i suzbijanje kriminala i upravljanje krizama                                                      (ili Mehanizam za oporavak i otpornost)</t>
  </si>
  <si>
    <t>R               O</t>
  </si>
  <si>
    <t>CRS 2c SDG 16</t>
  </si>
  <si>
    <t>1. Identificirana potreba izgradnje višenamjenskog modularnog objekta i izrada projektne dokumentacije                                         2. Provedeni postupci javne nabave za modularni objekt                                                                  3. Provedeni postupci javne nabave za tehničku i IT opremu</t>
  </si>
  <si>
    <t>1. 02/2021.
                                                                           2. 08/2021.                                                                           
3. 08/2021.</t>
  </si>
  <si>
    <t>Izrađena je projektna dokumentacija</t>
  </si>
  <si>
    <t>Modularni objekt je u funkciji</t>
  </si>
  <si>
    <t>Modularni objekt je opremljen</t>
  </si>
  <si>
    <t>3.29.</t>
  </si>
  <si>
    <t>Prioritet 5.4. Obrazovanje</t>
  </si>
  <si>
    <t>Izgradnja novih i osuvremenjivanje postojećih smještajnih kapaciteta</t>
  </si>
  <si>
    <t>Osiguranje primjerenog smještajnog kapaciteta za policijski kadar</t>
  </si>
  <si>
    <t>K260056                                          Izgradnja, kupnja i održavanje zgrada                                     K553167                                          Fond za unutarnju sigurnost (ISF) - Instrument za policijsku suradnju, sprječavanje i suzbijanje kriminala i upravljanje krizama                                                   (ili Mehanizam za oporavak i otpornost)</t>
  </si>
  <si>
    <t>SDG 16</t>
  </si>
  <si>
    <t xml:space="preserve">1. Izrada projektne i tehničke dokumentacije obnove objekata                                                                          2. Izrada projektne i tehničke dokumentacije izgradnje objekta                                                     3. Postupak javne nabave dodjeljivanja radova </t>
  </si>
  <si>
    <t>1. 06/2021.
                                                                         2. 06/2021.                                                                               
3. 06/2022.</t>
  </si>
  <si>
    <t>Obnovljena 3 objekta i 1 objekt izgrađen</t>
  </si>
  <si>
    <t>3 objekta za obnovu</t>
  </si>
  <si>
    <t>30% (postotak izgrađenosti)</t>
  </si>
  <si>
    <t>3.30.</t>
  </si>
  <si>
    <t>Uspostava obučno-simulacijskog centra izvrsnosti policije</t>
  </si>
  <si>
    <t>Ojačati infrastrukturne, tehničke i IT kapacitete te stvoriti preduvjete za provođenje obrazovanja za sve rodove hrvatske policije koje odgovaraju stvarnim potrebama policije i društva u cjelini</t>
  </si>
  <si>
    <t xml:space="preserve">K260056                                          Izgradnja, kupnja i održavanje zgrada                                     K553167                                          Fond za unutarnju sigurnost (ISF) - Instrument za policijsku suradnju, sprječavanje i suzbijanje kriminala i upravljanje krizama  </t>
  </si>
  <si>
    <t>1. Izrada projektne i tehničke dokumentacije obnove  objekta                                                                                                                 2.Postupak javne nabave dodjeljivanja radova i opremanja</t>
  </si>
  <si>
    <t>1.  06/2021 
                                                                                                                                                    2.   06/2022.</t>
  </si>
  <si>
    <t>Uspostavljen i opremljen obučni centar</t>
  </si>
  <si>
    <t>3.31.</t>
  </si>
  <si>
    <t>Uspostava i opremanje modularnog objekta za praktičnu obuku vodiča i službenih pasa</t>
  </si>
  <si>
    <t>K260056                                          Izgradnja, kupnja i održavanje zgrada                                               (ili Mehanizam za oporavak i otpornost)</t>
  </si>
  <si>
    <t>1. Identificirana potreba izgradnje višenamjenskog modularnog objekta i izrada projektne dokumentacije                                         2. Provedeni postupci javne nabave za modularni objekt                                                                  3. Provedeni postupci javne nabave za tehničku opremu</t>
  </si>
  <si>
    <t>1. 02/2021.
                                                                           2. 08/2021.                                                                           
3. 08/2021.</t>
  </si>
  <si>
    <t>3.32.</t>
  </si>
  <si>
    <t>Uspostava simulacijskog graničnog prijelaza za potrebe obrazovanja policijskog kadra</t>
  </si>
  <si>
    <t>Osnaživanje policijskih kapaciteta u borbi protiv prekograničnog kriminaliteta, suzbijanje krijumčarenja migranata, nezakonitih migracija te jačanje stanja sigurnosti na graničnim područjima i zaštita vanjskih granica EU</t>
  </si>
  <si>
    <t>1) Identificirana potreba uspostave simulacijskog graničnog prijelaza                                        2) Provedeni postupci javne nabave za simulacijski objekt                                                                  3) Provedeni postupci javne nabave za tehničku i IT opremu</t>
  </si>
  <si>
    <t>1.  2/2021.                                                                           
2. 6/2021.                                                                           
3. 8/2021.</t>
  </si>
  <si>
    <t>Simulacijski granični prijelaz je u funkciji</t>
  </si>
  <si>
    <t>Simulacijski granični prijelaz je opremljen</t>
  </si>
  <si>
    <t>3.33.</t>
  </si>
  <si>
    <t xml:space="preserve">Uspostava i opremanje modularnog objekta za provedbu bojevih gađanja (tzv. Gumena kuća) i nadogradnja postojećeg strelišta kroz uvođenje elektroničkih i padajućih meta </t>
  </si>
  <si>
    <t>K260056                                          Izgradnja, kupnja i održavanje zgrada                                    K553009 Policijska oprema          (ili Mehanizam za oporavak i otpornost)</t>
  </si>
  <si>
    <t>1. Identificirana potreba uspostave modularnog objekta i izrada projektne dokumentacije                                                         2. Provedeni postupci javne nabave za modularni objekt                                                                  3. Provedeni postupci javne nabave za tehničku opremu (mete)</t>
  </si>
  <si>
    <t>1. 2/2021.                                                                           
2. 10/2021.                                                                           
3 10/2021.</t>
  </si>
  <si>
    <t>01/2022.</t>
  </si>
  <si>
    <t>Elektroničke i padajuće mete u upotrebi</t>
  </si>
  <si>
    <t>4. RAVNATELJSTVO CIVILNE ZAŠTITE</t>
  </si>
  <si>
    <r>
      <rPr>
        <b/>
        <u/>
        <sz val="12"/>
        <color theme="1"/>
        <rFont val="Arial"/>
      </rPr>
      <t>CSR</t>
    </r>
    <r>
      <rPr>
        <b/>
        <sz val="12"/>
        <color theme="1"/>
        <rFont val="Arial"/>
      </rPr>
      <t xml:space="preserve">
SDG</t>
    </r>
  </si>
  <si>
    <t>4.1.</t>
  </si>
  <si>
    <t xml:space="preserve">Program Vlade RH 2020. -  2024.                                         </t>
  </si>
  <si>
    <t xml:space="preserve">Program Vlade RH 2020. - 2024.   
Opći cilj: Unaprijeđenje upravljanja kriznim situacijama,                                               posebni cilj: učinkovit sustav civilne zaštite                                                                                                                                                                                                                                                                                                                                                                                                                                                                                                                                                </t>
  </si>
  <si>
    <t>2603 Organiziranje i provođenje zaštite i spašavanja</t>
  </si>
  <si>
    <t>Stavljanje u funkciju novog Operativnog centra civilne zaštite – situacijskog središta za koordinaciju provedbe mjera civilne zaštite i regionalnih centara</t>
  </si>
  <si>
    <t>Stvaranje infrastrukturnih preduvjeta za učinkovito upravljanje izvanrednim događajima na nacionalnoj razini uključujući davanje potpore radu Stožera civilne zaštite RH i Koordinaciji za domivinsku sigurnost</t>
  </si>
  <si>
    <t>15 000 000 kn</t>
  </si>
  <si>
    <t xml:space="preserve">T879012 
Pomoć državama članicama u pripremi i implementaciji aktivnosti upravljanja rizicima 
51 – pomoći EU – 433.200
Novo programsko razdoblje 2021.-2027. ESIF 
</t>
  </si>
  <si>
    <t>SDG11</t>
  </si>
  <si>
    <t>1. Provedena javna nabava za izradu projektne dokumentacije 
2. Provedena javna nabava za realizaciju Projekta izgradnje, rekonstrukcije i opremanja  Operativnog centra civilne zaštite</t>
  </si>
  <si>
    <t xml:space="preserve">1. 06/2021.
2. 11/2021. 
</t>
  </si>
  <si>
    <t>06/2022.</t>
  </si>
  <si>
    <t>Pripremljena projektna dokumentacija</t>
  </si>
  <si>
    <t>Uređen i opremljen Operativni centar</t>
  </si>
  <si>
    <t>4.2.</t>
  </si>
  <si>
    <t xml:space="preserve">Program Vlade RH                  2020. - 2024.                                          </t>
  </si>
  <si>
    <t xml:space="preserve">Program Vlade RH 2020. - 2024.
Opći cilj: Unaprijeđenje upravljanja kriznim situacijama,                                               Posebni cilj: učinkovit sustav civilne zaštite     </t>
  </si>
  <si>
    <t xml:space="preserve"> Izgradnja i opremanje četiri regionalna centra civilne zaštite</t>
  </si>
  <si>
    <t>Stvaranje infrastrukturnih preduvjeta za kvalitetan smještaj ljudskih i materijalnih potencijala potrebnih za učinkovito upravljanje izvanrednim događajima na regionalnoj razini</t>
  </si>
  <si>
    <t>155 000 000 kn</t>
  </si>
  <si>
    <t xml:space="preserve">T879012 
Pomoć državama članicama u pripremi i implementaciji aktivnosti upravljanja rizicima 
51 – pomoći EU – 433.200
Novo programsko razdoblje 2021.-2027. ESIF
</t>
  </si>
  <si>
    <t>1. Provedena javna nabava za izradu projektne dokumentacije  za četiri regionalna centra
2. Provedeni postupci ishođenja potrebnih dozvola i druge dokumentacije
3. Provedena javna nabava za realizaciju Projekta izgradnje, rekonstrukcije i opremanja četiri regionalna centra civilne zaštite</t>
  </si>
  <si>
    <t xml:space="preserve">1. 12/2021.
2. 09/2022.
3.06/2024.
</t>
  </si>
  <si>
    <t>06/2024.</t>
  </si>
  <si>
    <t>Ishođene potrebne dozvole</t>
  </si>
  <si>
    <t>Izgrađeni, rekonstruirani  i opremljeni regionalni centri civilne zaštite</t>
  </si>
  <si>
    <t>4.3.</t>
  </si>
  <si>
    <t xml:space="preserve"> Program Vlade RH                      2020. - 2024.                                                                                   </t>
  </si>
  <si>
    <t>Program Vlade RH 2020.-2024.Opći cilj: Unaprijeđenje upravljanja kriznim situacijama,                                               Posebni cilj: Učinkovit sustav civilne zaštite                         Opći cilj: Održati i jačati opću sigurnost, posebni cilj: 1.3. Razvoj sposobnosti za upravljanje rizicima od velikih nesreća i katastrofa</t>
  </si>
  <si>
    <t>Sustav za rano upozoravanje i upravljanje krizama SRUUK</t>
  </si>
  <si>
    <t>Stvaranje preduvjeta za pravovremeno i kvalitetno rano upozoravanje i uzbunjivanje građana i operativnih snaga sustava civilne zaštite u slučajevima prijetnje od nastanka i nastanka izvanrednih događaja te lakše planiranje potrebnih kapaciteta</t>
  </si>
  <si>
    <t>63 000 000 kn,        od toga iz proračuna                 9 450 000 kn</t>
  </si>
  <si>
    <t>K879015    Sustav za rano upozoravanje i upravljanje krizama - SRUK</t>
  </si>
  <si>
    <t>1. Provedena javna nabava za  element Projekta "Implementacija sustava za rano upozoravanje i upravljanje krizama"
2. Provedena javna nabava za element projekta "Upravljanje projektom i administracija"  
3. Provedena javna nabava za  element projekta "Vidljivost projekta"</t>
  </si>
  <si>
    <t>1. 03/2021. 
2. 03/2021. 
3. 03/2021.</t>
  </si>
  <si>
    <t>03/2023.</t>
  </si>
  <si>
    <t>Implementiran sustav za rano upozoravanje i upravljanje krizama</t>
  </si>
  <si>
    <t>Uspješno provedeno upravljanje projektom i administracija</t>
  </si>
  <si>
    <t>Uspješno provedene aktivnosti za vidljivost projekta</t>
  </si>
  <si>
    <t>4.4.</t>
  </si>
  <si>
    <t xml:space="preserve"> Program Vlade RH 2020 - 2024                                                                                       </t>
  </si>
  <si>
    <t>Program Vlade RH 2020.-2024.:     Opći cilj: Unaprijeđenje upravljanja kriznim situacijama,                                               Posebni cilj: učinkovit sustav civilne zaštite                            Opći cilj: Održati i jačati opću sigurnost, Posebni cilj: 1.3. Razvoj sposobnosti za upravljanje rizicima od velikih nesreća i katastrofa</t>
  </si>
  <si>
    <t>Razvoj i modernizacija jedinstvenog sustava javnog uzbunjivanja i obavješćivanja</t>
  </si>
  <si>
    <t>Moderniziran sustav javnog uzbunjivanja doprinijet će razvoju sposobnosti za upravljanje rizicima te povećati pokrivenosti broja građana koji će biti uzbunjeni u slučaju izvanrednog događaja.</t>
  </si>
  <si>
    <t>46 700 000 kn</t>
  </si>
  <si>
    <t xml:space="preserve">T879012 
Pomoć državama članicama u pripremi i implementaciji aktivnosti upravljanja rizicima 
51 – pomoći EU – 433.200
novo programsko razdoblje 2021-2027 ESIF – još nije planirano u DP
</t>
  </si>
  <si>
    <t xml:space="preserve">1. Provedena javna nabava za izradu idejnog projekta za modernizaciju sustava za uzbunjivanje u RH 
2.  Povedena javna nabava  za modernizacije sustava za uzbunjivanje koja uključuje nabavu novih sirena, modernizaciju postojećih sirena i inastalaciju centralnih uređaja za upravljanje sirenama  
</t>
  </si>
  <si>
    <t xml:space="preserve">1. 09/2021.
2. 06/2022. 
</t>
  </si>
  <si>
    <t>Nabavljen Idejni projekt za modernizaciju sustva za uzbunjivanje</t>
  </si>
  <si>
    <t>Broj  novih, moderniziranih i uvezanih sirena</t>
  </si>
  <si>
    <t>Instalirani centralni sustavi za upravljanje sirenama</t>
  </si>
  <si>
    <t>4.5.</t>
  </si>
  <si>
    <t xml:space="preserve">Program Vlade RH 2020. - 2024.                                          </t>
  </si>
  <si>
    <t>Program Vlade RH 2020.-2024.:     Opći cilj: Unaprijeđenje upravljanja kriznim situacijama,                                               Posebni cilj: učinkovit sustav civilne zaštite                           Opći cilj: Održati i jačati opću sigurnost, Posebni cilj: 1.3. Razvoj sposobnosti za upravljanje rizicima od velikih nesreća i katastrofa</t>
  </si>
  <si>
    <t>Razvoj IT infrastrukture i programskih rješenja za uspostavu jedinstvene platforme za integraciju podataka, poboljšanje protoka i dostupnosti informacija te komunikaciju u okviru integriranog sustava civilne zaštite RH</t>
  </si>
  <si>
    <t>Uspostava jedinstvenog informacijsko komunikacijskog sustava za prijem žurnih poziva, upravljanje resursima i koordinaciju svih hitnih službi u RH, Nadogradnja postojeće MUP IT infrastrukture za podršku novim funkcionalnosti-ma</t>
  </si>
  <si>
    <t>80 000 000 kn</t>
  </si>
  <si>
    <t xml:space="preserve">T879012 
Pomoć državama članicama u pripremi i implementaciji aktivnosti upravljanja rizicima 
51 – pomoći EU – 433.200
novo programsko razdoblje 2021.-2027. 
</t>
  </si>
  <si>
    <t>1. Provedena javna nabava za izradu Tehničkog projekta novog jedinstvenog IK sustava
2.  Provedena javna nabava za modernizaciju i nadogradnju MUP IT infrastrukture
3. Provedena javna nabava za implementaciju jedinstvenog IK sustava</t>
  </si>
  <si>
    <t xml:space="preserve">1. 12/2021.
2.06/2024.
3.06/2024.
</t>
  </si>
  <si>
    <t>Nabavljen tehnički projekt</t>
  </si>
  <si>
    <t>Modernizirana i nadograđena MUP IT infrastruktura</t>
  </si>
  <si>
    <t>Implementiran jedinstveni IK sustav</t>
  </si>
  <si>
    <t>4.6.</t>
  </si>
  <si>
    <t>Smanjenje rizika od katatrofa</t>
  </si>
  <si>
    <t xml:space="preserve"> Helikopterska potpora sustavu civilne zaštite</t>
  </si>
  <si>
    <t>Razvijanje sposobnosti za učinkovito ublažavanje i otklanjanje posljedica izvanrednih događaja, velikih nesreća i katastrofa</t>
  </si>
  <si>
    <t xml:space="preserve">
Izvor 563
T672040
Operativni program konkurentnosti i kohezije</t>
  </si>
  <si>
    <t>SDG
11</t>
  </si>
  <si>
    <t>1. Nabava 5 višenamjenskih modularno opremljenih helikoptera
2. Osposobljavanje operativnih snaga za operativno djelovanje sa višenamjenskim helikopterima
3. Izrada standardnog operativnog postupka (SOP) za djelovanje helikoptera u sustavu civilne zaštite</t>
  </si>
  <si>
    <t xml:space="preserve"> 1. 08/2023
 2. 12/2023.
 3. 05/2021.
</t>
  </si>
  <si>
    <t>Broj nabavljenih helikoptera</t>
  </si>
  <si>
    <t xml:space="preserve">Broj osposobljenih operativnih snaga za operativno djelovanje </t>
  </si>
  <si>
    <t>Izrađen SOP za djelovanje helikoptera u sustavu CZ</t>
  </si>
  <si>
    <t>4.7.</t>
  </si>
  <si>
    <t>Jačanje modula CZ za odgovor na kemijske, biološke, radiološke i nuklearne  rizike (KBRN)</t>
  </si>
  <si>
    <t>Jačanje sposobnosti civilne zaštite za ublažavanje i otklanjanje posljedica KBRN izvanrednih događaja, velikih nesreća i katastrofa</t>
  </si>
  <si>
    <t xml:space="preserve">T672040-Operativni Program konkurentnost i kohezija 2014-2020        </t>
  </si>
  <si>
    <t>1. Opremanje modula CZ za KBRN zaštitu
2. Osposobljavanje modula CZ za KBRN zaštitu
3. Izrada standardnog operativnog postupka (SOP) za djelovanje KBRN modula CZ</t>
  </si>
  <si>
    <t xml:space="preserve">1. 12/2021.
2. 05/2022.
3. 09/2021.
</t>
  </si>
  <si>
    <t>05/2022.</t>
  </si>
  <si>
    <t xml:space="preserve">Nabavljena oprema za KBRN zaštitu </t>
  </si>
  <si>
    <t xml:space="preserve">n/p </t>
  </si>
  <si>
    <t>Osposobljeni pripadnici/čla-novi modula za KBRN modul</t>
  </si>
  <si>
    <t>Izrađen SOP za djelovanje KBRN modula CZ</t>
  </si>
  <si>
    <t>4.8.</t>
  </si>
  <si>
    <t xml:space="preserve">Program Vlade RH 2020. - 2024.                                          
Nacionalni program protuminskog djelovanja RH 2020.-2026. </t>
  </si>
  <si>
    <t>U potpunosti do 1.3.2026.  ukloniti minsku opasnost s područja RH</t>
  </si>
  <si>
    <t>2604 Protuminsko djelovanje</t>
  </si>
  <si>
    <t>Isključenje područja i/ili građevina iz         MSP-a (MSP)</t>
  </si>
  <si>
    <t>Smanjenje zagađenosti prostora  minama i eksplozivnim ostacima rata čime će se omogućiti sustavno, dugoročno i održivo upravljanje i gospodarenje područje koje je isključeno iz minski sumnjivog</t>
  </si>
  <si>
    <t xml:space="preserve">A 672007    Razminranje </t>
  </si>
  <si>
    <t xml:space="preserve">1. Donesen Zakon o protuminskom djelovanju                                                      2. Izrađen Nacionalni program protuminskog djelovanja                                        3. Izdane potvrde o isključenju površina i/ili građevina iz minski sumnjivog područja                           </t>
  </si>
  <si>
    <t>1. 12/2022.
                                                                                                                                                                                                                                                                                                2. 12/2021.                                                                                                                                   
3. 12/2024.</t>
  </si>
  <si>
    <t xml:space="preserve"> 12/2024                                              </t>
  </si>
  <si>
    <t>Isključena površina iz minski sumnjivog područja nakon obavljenih poslova razminiranja u jednoj godini (km2)</t>
  </si>
  <si>
    <t>0 /2019.</t>
  </si>
  <si>
    <t>Isključena površina iz minski sumnjivog područja nakon obavljenog tehničkog, općeg i dopunskog općeg izvida u jednoj godini (km2)</t>
  </si>
  <si>
    <t>Kontrola stanja obilježenosti u jednoj godini (broj)</t>
  </si>
  <si>
    <t>4.9.</t>
  </si>
  <si>
    <t xml:space="preserve">1. Program Vlade RH                          2020. - 2024.
                                                                                       2.Strategija upravljanja rizicima od katastrofa (u izradi)     
                                    3. Strategija razvoja sustava CZ (u izradi)  </t>
  </si>
  <si>
    <t>Program Vlade RH: Opći cilj: Unaprijeđenje upravljanja kriznim situacijama,                                               posebni cilj: učinkovit sustav civilne zaštite                                                                                                                                                                                                                                                                   Opći cilj: Održati i jačati opću sigurnost, posebni cilj: 1.3. Razvoj sposobnosti za upravljanje rizicima od velikih nesreća i katastrofa</t>
  </si>
  <si>
    <r>
      <rPr>
        <b/>
        <sz val="12"/>
        <color rgb="FFFF0000"/>
        <rFont val="Arial"/>
      </rPr>
      <t>Izgradnja Nastavnog nacionalnog središta civilne zaštite</t>
    </r>
    <r>
      <rPr>
        <b/>
        <i/>
        <sz val="12"/>
        <color rgb="FFFF0000"/>
        <rFont val="Arial"/>
      </rPr>
      <t xml:space="preserve">
</t>
    </r>
  </si>
  <si>
    <t xml:space="preserve">Učinkovitija provedba svih oblika obrazovanja za sve pripadnike sustava civilne zaštite   
</t>
  </si>
  <si>
    <t>T672040-Operativni Program konkurentnost i kohezija 2014-2020        T863009 - Projekti civilne zaštite</t>
  </si>
  <si>
    <t>CSR 2c SDG 11</t>
  </si>
  <si>
    <r>
      <rPr>
        <sz val="12"/>
        <color rgb="FFFF0000"/>
        <rFont val="Arial"/>
      </rPr>
      <t>1. Provedba 1. faze - izrada potrebne studijsko-projektne dokumentacije i dobivanje građevinske dozvole za izgradnju Nastavnog središta  2. Provedba 2. faze - izgradnja Nastavnog središta                                                                    3. Početak rada Nastavnog središta</t>
    </r>
    <r>
      <rPr>
        <sz val="12"/>
        <color rgb="FFFF0000"/>
        <rFont val="Arial"/>
      </rPr>
      <t xml:space="preserve"> </t>
    </r>
  </si>
  <si>
    <t xml:space="preserve">
1. 12/2021.
2. 12/2024.
                                                                             3. 12/2024.                                         
</t>
  </si>
  <si>
    <t>Izrađena studijsko-projektna dokumentacija i dobivena građevinska dozvola (%)</t>
  </si>
  <si>
    <t>0 /2020.</t>
  </si>
  <si>
    <t>Izgrađeno Nastavno središte  (%)</t>
  </si>
  <si>
    <t>0/2020.</t>
  </si>
  <si>
    <t>Broj osposobljenih polaznika</t>
  </si>
  <si>
    <t>5. CENTAR ZA FORENZIČNA ISPITIVANJA, ISTRAŽIVANJA 
I VJEŠTAČENJA "IVAN VUČETIĆ"</t>
  </si>
  <si>
    <r>
      <rPr>
        <b/>
        <u/>
        <sz val="12"/>
        <color theme="1"/>
        <rFont val="Arial"/>
      </rPr>
      <t>CSR</t>
    </r>
    <r>
      <rPr>
        <b/>
        <sz val="12"/>
        <color theme="1"/>
        <rFont val="Arial"/>
      </rPr>
      <t xml:space="preserve">
SDG</t>
    </r>
  </si>
  <si>
    <t>5.1.</t>
  </si>
  <si>
    <t>Program Vlade RH                          2020. - 2024.</t>
  </si>
  <si>
    <t>Automatizirana razmjena DNK i DKT podataka s državama članicama Europske Unije sukladno Odlukama Vijeća 2008/615/PUP i 2008/616/PUP (tzv. Prümske odluke)</t>
  </si>
  <si>
    <t>Razmjena informacija u cilju suzbijanja terorizma i prekograničnog kriminala punim korištenjem svih raspoloživih baza podataka unutar EU, kao jednog od prioriteta Strategije sigurnosne Unije Europske Komisije</t>
  </si>
  <si>
    <t>K553132
Informatizacija</t>
  </si>
  <si>
    <t xml:space="preserve">1. Automatizirana razmjena DNK podataka sa svim državama članicama EU                                                                                                                                                                                                                               </t>
  </si>
  <si>
    <t>Broj država članica EU s kojima RH razmjenjuje DNK podatke</t>
  </si>
  <si>
    <t>20/2020.</t>
  </si>
  <si>
    <t>Broj država članica EU s kojima RH razmjenjuje DKT podatke</t>
  </si>
  <si>
    <t>5.2.</t>
  </si>
  <si>
    <t>Automatizirana razmjena  DKT podataka sa Sjedinjenim Američkim Državama sukladno Sporazumu između Vlade Republike Hrvatske i Vlade Sjedinjenih Američkih Država  (tzv. PCSC Sporazum)</t>
  </si>
  <si>
    <t xml:space="preserve">Razmjena informacija u cilju unaprjeđenja suradnje u sprječavanju i borbi protiv teškog kriminala </t>
  </si>
  <si>
    <t>1. Automatizirana razmjena DKT podataka sa Ministarstvom domovinske sigurnosti Sjedinjenih Američkih Država (DHS)</t>
  </si>
  <si>
    <t>1.06/2021.</t>
  </si>
  <si>
    <t xml:space="preserve">12/2021. </t>
  </si>
  <si>
    <t>Uspješno provedeno korisničko testiranje u razmjeni podataka</t>
  </si>
  <si>
    <t>2. Automatizirana razmjena DKT podataka sa Saveznim istražnim uredom Sjedinjenih Američkih Država (FBI)</t>
  </si>
  <si>
    <t>5.3.</t>
  </si>
  <si>
    <t>Korištenje europskih fondova i ispunjavanje ciljeva politike EU</t>
  </si>
  <si>
    <t>Jačanje kapaciteta Centra za forenzična ispitivanja, istraživanja i vještačenja "Ivan Vučetić" u borbi protiv kriminala</t>
  </si>
  <si>
    <t>K553167        Fond za unutarnju sigurnost</t>
  </si>
  <si>
    <t>1. Pripremljena projektna dokumentacija</t>
  </si>
  <si>
    <t xml:space="preserve">6/2021. </t>
  </si>
  <si>
    <t>Uspješno proveden projekt</t>
  </si>
  <si>
    <t>2. Prihvaćanje i odobravanje projekta od strane EU</t>
  </si>
  <si>
    <t>3. U potpunosti proveden projekt</t>
  </si>
  <si>
    <t>5.4.</t>
  </si>
  <si>
    <t>Program Vlade RH                          2020. - 2024.
Nacionalna strategija kibernetičke sigurnosti (NN 108/2015).</t>
  </si>
  <si>
    <t xml:space="preserve">Jačanje ljudskih potencijala i kompetencija te poboljšanje tehničke opremljenosti Službe za digitalnu forenziku </t>
  </si>
  <si>
    <t>Jačanje kapaciteta Službe za digitalnu forenziku u svrhu uspješnijeg otkrivanja i procesiranja kaznenih djela iz domene računalnog kriminaliteta</t>
  </si>
  <si>
    <t>A553131 Administracija i upravljanje; K553132 Informatizacija</t>
  </si>
  <si>
    <t>1. Povećan broj vještaka u Službi za digitalnu forenziku</t>
  </si>
  <si>
    <t xml:space="preserve">4/2022.                                                                                                        </t>
  </si>
  <si>
    <t xml:space="preserve">1. 6/2024. </t>
  </si>
  <si>
    <t>Broj  vještaka u Službi za digitalnu forenziku</t>
  </si>
  <si>
    <t>1 /2020.</t>
  </si>
  <si>
    <t>2. Provedeni postupci javne nabave forenzičnih radnih stanica</t>
  </si>
  <si>
    <t>8/2023.</t>
  </si>
  <si>
    <t>Broj provedenih stručnih osposobljava-nja i usavršavanja iz područja kibernetičke sigurnosti</t>
  </si>
  <si>
    <t>2 /2020.</t>
  </si>
  <si>
    <t>3. Provedeno stručno osposobljava nje novozaposlenih vještaka iz područja digitalne forenzike</t>
  </si>
  <si>
    <t>11/2023.</t>
  </si>
  <si>
    <t>Broj nabavljenih forenzičnih alata i sustava</t>
  </si>
  <si>
    <t>4 /2020.</t>
  </si>
  <si>
    <t>5.5.</t>
  </si>
  <si>
    <t xml:space="preserve">Program Vlade RH                          2020. - 2024.
Strategija nacionalne sigurnosti RH (NN 73/2017).   </t>
  </si>
  <si>
    <t>Jačanje kapaciteta MUP-a na području suzbijanja krijumčarenja oružja</t>
  </si>
  <si>
    <t xml:space="preserve">Razotkrivanje ilegalng oružja i s njim povezanih kaznanih djela, te razmjena podataka i informacija sa zemljama članicama EU </t>
  </si>
  <si>
    <t>K553132 Informatizacija. K553167         Fond za unutarnju sigurnost</t>
  </si>
  <si>
    <t>1. Provedba javne nabave i nabava balističkog identifikacijskog sustava</t>
  </si>
  <si>
    <t>1. 6/2022.</t>
  </si>
  <si>
    <t>Broj nabavljenih alata</t>
  </si>
  <si>
    <t>2. Edukacija djelatnika Službe traseoloških vještačenja CFIIV</t>
  </si>
  <si>
    <t>2. 9/2022.</t>
  </si>
  <si>
    <t>3. Kreiranje interne baze podataka (zbirke neriješenih kaznenih djela počinjenih uporabom vatrenog oružja u RH)</t>
  </si>
  <si>
    <t>3. 12/2023.</t>
  </si>
  <si>
    <t>Interna baza kreirana</t>
  </si>
  <si>
    <t xml:space="preserve">6. SAMOSTALNI SEKTOR ZA INFORMACIJSKE 
I KOMUNIKACIJSKE SUSTAVE </t>
  </si>
  <si>
    <t>12.12.2020. godine</t>
  </si>
  <si>
    <r>
      <rPr>
        <b/>
        <u/>
        <sz val="12"/>
        <color theme="1"/>
        <rFont val="Arial"/>
      </rPr>
      <t>CSR</t>
    </r>
    <r>
      <rPr>
        <b/>
        <sz val="12"/>
        <color theme="1"/>
        <rFont val="Arial"/>
      </rPr>
      <t xml:space="preserve">
SDG</t>
    </r>
  </si>
  <si>
    <t>6.1.</t>
  </si>
  <si>
    <t>CILJ 5.1.  UČVRŠĆIVANJE  SUVERENITETA I  NJEGOVANJE  VRIJEDNOSTI </t>
  </si>
  <si>
    <t xml:space="preserve">Program Vlade RH                  2020. - 2024.
Sporazum između Vlade RH i Vlade Sjedinjenih američkih država o unaprjeđenju suradnje u sprječavanju i borbi protiv teškog kriminala, od 16.2.2011.
</t>
  </si>
  <si>
    <t>Nadogradnja AFIS sustava - integracija s Ministarstvom domovinske sigurnosti Sjedinjenih Američkih Država</t>
  </si>
  <si>
    <t>Implementacija Sporazuma između Vlade RH i Vlade SAD o sprječavanju i borbi protiv teškog kriminala i ostvarenje Provedbenog dogovora između MUP RH i USA DHS</t>
  </si>
  <si>
    <t>sredstva predviđena na stavci Plana nabave „4262 Ulaganja u računalne programe“; vrijednost nabave: 2.396.250,00 KN sa PDV-om</t>
  </si>
  <si>
    <t>Razmjena biometrijskih upita između MUP RH i USA DHS</t>
  </si>
  <si>
    <t>2. kvartal
2021</t>
  </si>
  <si>
    <t>Uspostavljena razmjena biometrijskih upita između MUP RH i USA DHS</t>
  </si>
  <si>
    <t>Potpisan Sigurnosni okvir u pogledu međusobne povezanosti između Ministarstva unutarnjih poslova Republike Hrvatske i Ministarstva domovinske sigurnosti Sjedinjenih Američkih Država (2020.)</t>
  </si>
  <si>
    <t>6.2.</t>
  </si>
  <si>
    <t>Izgradnja nacionalnog ABIS sustava</t>
  </si>
  <si>
    <t xml:space="preserve">Prikupljanje i obrada biometrijskih podataka za potrebe Ministarstva unutarnjih poslova, Ministarstva pravosuđa i Ministarstva vanjskih i europskih poslova
</t>
  </si>
  <si>
    <t>Faza1: sredstva su planirana u omjeru 90% iznosa sa izvora 575 Fondovi za unutarnje poslove - Fond za unutarnju sigurnost, Instrument za financijsku potporu u području suradnje, sprečavanja i suzbijanja kriminala i upravljanja krizama, a sredstva za sufinanciranje nacionalnog dijela u iznosu od 10% usluge se nalaze na stavci Nacionalno sufinanciranje - Izvor 12; vrijednost nabave: 440.000,00 EUR s PDV-om</t>
  </si>
  <si>
    <t xml:space="preserve">K553168       Fond za unutarnju sigurnost - instrument za granice i vize
i sufinanciran iz proračuna Ministarstva     </t>
  </si>
  <si>
    <t>Faza I - Izrada procjene o izvedivosti sustava, izrada funkcionalnog i tehničkog prijedloga za implementaciju Zakona o biometriji, isporuka detaljne poslovne i tehničke dokumentacije
OSTVARENJE MJERE: Isporučen prijedlog rješenja</t>
  </si>
  <si>
    <t xml:space="preserve">2. kvartal
 2021.
</t>
  </si>
  <si>
    <t>2. kvartal 2021.</t>
  </si>
  <si>
    <t xml:space="preserve">Optimalno rješenje dizajna Nacionalnog ABIS sustava </t>
  </si>
  <si>
    <t>Donešena zakonska podloga za ostvarivanje mjere: Zakon o biometriji, Pravilnik o obradi biometrijskih podataka (2020.)</t>
  </si>
  <si>
    <t>Izrađeno rješenje dizajna  Nacionalnog ABIS sustava</t>
  </si>
  <si>
    <t>Faza II - Izrada aplikativnog rješenja, proširenje kriminalističkog ABIS sustava, nabava hardvera i dodatnog softvera, provođenje potrebnih integracija s Ministarstvom pravosuđa i Ministarstvom vanjskih i europskih poslova, puštanje u operativni rad
OSTVARENJE MJERE: Uspostava sustava Nacionalni ABIS</t>
  </si>
  <si>
    <t>Ovisno o prijedlogu rješenja, najvjerojatnije 2024</t>
  </si>
  <si>
    <t>Uspostavljen sustav Nacionalni ABIS</t>
  </si>
  <si>
    <t>Izrađeno rješenje dizajna  Nacionalnog ABIS sustava (2021)</t>
  </si>
  <si>
    <t>Nabava hardvera i softvera, proširenje Kriminalističke ABIS baze, razvoj aplikativnog rješenja</t>
  </si>
  <si>
    <t>Razvoj aplikativnog rješenja, integracija s MVEP i MP</t>
  </si>
  <si>
    <t>Nacionalni ABIS sustav u operativnom radu</t>
  </si>
  <si>
    <t>Faza III -  Implementacija novih funkcionalnih zahtjeva
OSTVARENJE MJERE : Implementirane moguće dodatne funkcionalnosti temeljem novih/izmijenjenih EU uredbi i nacionalnog zakonodavstva donesenih u razdoblju realizacije mjere</t>
  </si>
  <si>
    <t>Nije moguće predvidjeti hoće li biti izmjena, kakvih i u kojem obimu</t>
  </si>
  <si>
    <t>Implementiranje mogućih zakonskih izmjena</t>
  </si>
  <si>
    <t>Implementirane moguće zakonske izmjene</t>
  </si>
  <si>
    <t>6.3.</t>
  </si>
  <si>
    <t>Program Vlade RH                           2020. - 2024.
Odluke Vijeća EU 2008/615/PUP i 2008/616/PUP</t>
  </si>
  <si>
    <t>Implementacija Prümskih odluka (DKT-AFIS)</t>
  </si>
  <si>
    <t xml:space="preserve">Razmjena podataka sa svim državama, obveznicama razmjene po Prümskim odlukama
</t>
  </si>
  <si>
    <t>Faza I – evaluacija s dvije države članice
Faza II – uspostava operativnog rada sa svim državama koje su obveznice Prümskih odluka</t>
  </si>
  <si>
    <t>Provedeno testiranje s državom</t>
  </si>
  <si>
    <t xml:space="preserve">Razmjena s 5 država </t>
  </si>
  <si>
    <t>Razmjena s 20 država</t>
  </si>
  <si>
    <t>6.4.</t>
  </si>
  <si>
    <t xml:space="preserve">Program Vlade RH  2020. - 2024. 
Uredba (EU) 2018/1860, Uredba (EU) 2018/1861, Uredba (EU) 2018/1862, Uredba (EU) 1987/2006,Odluka Vijeća 2007/533/PUP 
</t>
  </si>
  <si>
    <t xml:space="preserve">Unaprjeđenje rada NSIS te usklađivanje s nadogradnjama SIS II </t>
  </si>
  <si>
    <t>2602 Upravljanje državnim granicama</t>
  </si>
  <si>
    <t>SIS RECAST</t>
  </si>
  <si>
    <t xml:space="preserve">Implementacija dijela nove zakonskem podloge SIS </t>
  </si>
  <si>
    <t>17.695.950 kn sa PDV-om</t>
  </si>
  <si>
    <t>K553168-      Fond za unutarnju sigurnost - instrument za granice i vize
i sufinanciran iz proračuna Ministarstva</t>
  </si>
  <si>
    <t xml:space="preserve">Uspješan prolazak testova s euLisom-om i potvrda da HR ostvaruje uvjete za ispunjenje zakonske osnove za SIS </t>
  </si>
  <si>
    <t>Dobivena potvrada da RH ispunjava uvjete iz SIS Uredbi</t>
  </si>
  <si>
    <t>Potpisan prvi ugovor za održavanje i unaprjeđenje rada SIS-a i započeta analiza potreba i izrada funkcionalnih specifikacija</t>
  </si>
  <si>
    <t>6.5.</t>
  </si>
  <si>
    <t>Program Vlade RH 2020. - 2024.
Direktiva (EU) 2016/681 Europskog parlamenta i Vijeća od 27.4. 2016.</t>
  </si>
  <si>
    <t xml:space="preserve">Implementacija PNR direktive (Registar imena putnika-Passenger Name Record PNR)
</t>
  </si>
  <si>
    <t xml:space="preserve">Povezivanje s avioprijevoznicima
</t>
  </si>
  <si>
    <t>10.088.687,50 kuna s PDV-om</t>
  </si>
  <si>
    <t>K553167
Fond za unutarnju sigurnost - instrument za policijsku suradnju, sprječavanje i suzbijanje kriminala i upravljanje krizama</t>
  </si>
  <si>
    <t>Faza I – uspostava sustava
Faza II – povezivanje s avioprevoznicima</t>
  </si>
  <si>
    <t>2021-2022</t>
  </si>
  <si>
    <t>Kraj 2022.</t>
  </si>
  <si>
    <t>Postotak povezivanja s avioprijevozni cima</t>
  </si>
  <si>
    <t>6.6.</t>
  </si>
  <si>
    <t>Program Vlade RH 2020. - 2024.
Uredba (EU) 2017/2226 - EES            Uredba (EU) 2018/1240 - ETIAS</t>
  </si>
  <si>
    <t>2602 
Upravljanje državnim granicama</t>
  </si>
  <si>
    <t xml:space="preserve">Uspostava poveznice na EES - Entry-Exit System </t>
  </si>
  <si>
    <t>Nadogradnja nacionalnog sustava za upravljanje državnom granicom (NBMIS)</t>
  </si>
  <si>
    <t xml:space="preserve">K553168        Fond za unutarnju sigurnost - instrument za granice i vize </t>
  </si>
  <si>
    <t>3Q-4Q 2020 - javna nabava usluge nadogradnje 1Q 2021- 1Q 2022 - postupak nadogradnje 2021- plan nabave potrebne opreme</t>
  </si>
  <si>
    <t>2. kvartal 2022.</t>
  </si>
  <si>
    <t>2/2022.</t>
  </si>
  <si>
    <t>NBMIS nadograđen za potrebe provođenja Uredbe (EU) 2017/2226</t>
  </si>
  <si>
    <t>Početak nadogradnje siječanj 2021</t>
  </si>
  <si>
    <t>Uspostava poveznice na ETIAS - European Travel Information and Authorization System</t>
  </si>
  <si>
    <t>3216666,66 eura</t>
  </si>
  <si>
    <t>3Q-4Q 2021 - javna nabava usluge nadogradnje
1Q 2022- 4Q 2022 - postupak nadogradnje</t>
  </si>
  <si>
    <t>12./2022.</t>
  </si>
  <si>
    <t>NBMIS nadograđen za potrebe provođenja Uredbe (EU) 2018/1240</t>
  </si>
  <si>
    <t>Početak nadogradnje 01/2022.</t>
  </si>
  <si>
    <t>6.7.</t>
  </si>
  <si>
    <t>CILJ 5.1.  UČVRŠĆIVANJE  SUVERENITETA I  NJEGOVANJE  VRIJEDNOSTI </t>
  </si>
  <si>
    <t xml:space="preserve">Program Vlade RH 2020. -  2024.
Uredba (EU) 2019/817 i Uredba (EU) 2019/818 Europskog parlamenta i Vijeća od 20. 5. 2019.
</t>
  </si>
  <si>
    <t>Jedinstveno sučelje za provjeru stranaca na ulazu u zemlju</t>
  </si>
  <si>
    <t>Brza i sveobuhvatna kontrola u svim relevantnim bazama podataka EU za državljanja trećih zemalja koji ulaze u zemlju  i olakšana detekcija pokušaja zloporabe identiteta</t>
  </si>
  <si>
    <t xml:space="preserve">Integracija nacionalnih aplikacija za nadzor granice i suzbijanje terorizma i teškog kriminaliteta s konsolidiranim bazama postojećih i novih informacijskih sustava EU u području sloboda, sigurnosti i pravosuđa. </t>
  </si>
  <si>
    <t xml:space="preserve">12/2023. </t>
  </si>
  <si>
    <t xml:space="preserve">Brza i sveobuhvatna kontrola u svim relevantnim bazama podataka EU za državljanja trećih zemalja koji ulaze u zemlju i olakšana detekcija pokušaja zloporabe identiteta.  Povećanje efikasnosti i brzine u istragama koje se odnose na terorizam i teški kriminalitet </t>
  </si>
  <si>
    <t>6.8.</t>
  </si>
  <si>
    <t>Razvoj, implementacija i održavanje aplikacije za potrebe međunarodne zaštite - RECORD</t>
  </si>
  <si>
    <t xml:space="preserve">Izrada novog aplikativnog rješenja čiji je cilj osigurati:  - vođenje svih zbirki podataka definiranih Pravilnikom o obrascima i zbirakama podataka u postupku odobrenja međunarodne i privremene zaštite;                                             </t>
  </si>
  <si>
    <t>aplikativno rješenje 800.000 eura (s PDV)  
(80.000 eura iznos koji će financirati RH, a ostatak od 720.000 eura će se financirati sredstvima EU-a)</t>
  </si>
  <si>
    <t>K 553169        Fond za azil, migracije i integraciju</t>
  </si>
  <si>
    <t>Priprema</t>
  </si>
  <si>
    <t>IV kvartal 2020.</t>
  </si>
  <si>
    <t>12/2020.</t>
  </si>
  <si>
    <t>Pokretanje projekta</t>
  </si>
  <si>
    <t>Provedba natječaja</t>
  </si>
  <si>
    <t xml:space="preserve">I kvartal 2021. </t>
  </si>
  <si>
    <t>3/2021.</t>
  </si>
  <si>
    <t>Izbor izvođača</t>
  </si>
  <si>
    <t>Projekt pokrenut</t>
  </si>
  <si>
    <t>Proveden natječaj  i započet izvršni dio projekta</t>
  </si>
  <si>
    <t>Razvoj aplikacije</t>
  </si>
  <si>
    <t>II kvartal 2021. - IV kvartal 2022.</t>
  </si>
  <si>
    <t>Započet izvršni dio projekta</t>
  </si>
  <si>
    <t>Završen izvršni dio projekta</t>
  </si>
  <si>
    <t>Završetak projekta</t>
  </si>
  <si>
    <t>I kvartal 2023.</t>
  </si>
  <si>
    <t>3/2023.</t>
  </si>
  <si>
    <t>Zatvaranje projekta</t>
  </si>
  <si>
    <t>Završni izvještaj i zatvaranje projekta</t>
  </si>
  <si>
    <t>6.9.</t>
  </si>
  <si>
    <t>Unaprjeđenje komunikacijskog i informatizacijskog sustava nabavkom nove i održavanjem postojeće opreme</t>
  </si>
  <si>
    <t>Postojeći Tetra sustav učiniti održivim, pouzdanim i raspoloživim svim žurnim službama RH</t>
  </si>
  <si>
    <t>Nabava radio komunikacijskih uređaja</t>
  </si>
  <si>
    <t>1.12.2021;                                                                      1.12.2022;                                                                    1.12.2023;                                                                    1.12.2024</t>
  </si>
  <si>
    <t>Broj (količina u broju komada)</t>
  </si>
  <si>
    <t>11.572 (2020. godina)</t>
  </si>
  <si>
    <t>1. Nabava Tetra baznih stanica,                         2. Instalacija Tetra baznih stanica</t>
  </si>
  <si>
    <t>1.12.2021, 31.12.2021;                                                                     1.12.2022, 31.12.2022;                                                                    1.12.2023, 31.12.2023;                                                             1.12.2024, 31.12.2024;</t>
  </si>
  <si>
    <t>181 (2020. godine)</t>
  </si>
  <si>
    <t>7. SAMOSTALNA SLUŽBA ZA INFORMACIJSKU SIGURNOST</t>
  </si>
  <si>
    <r>
      <rPr>
        <b/>
        <u/>
        <sz val="12"/>
        <color theme="1"/>
        <rFont val="Arial"/>
      </rPr>
      <t>CSR</t>
    </r>
    <r>
      <rPr>
        <b/>
        <sz val="12"/>
        <color theme="1"/>
        <rFont val="Arial"/>
      </rPr>
      <t xml:space="preserve">
SDG</t>
    </r>
  </si>
  <si>
    <t>7.1.</t>
  </si>
  <si>
    <t>CILJ 5.1. UČVRŠĆIVANJE SUVERENITETA I NJEGOVE VRIJEDNOSTI</t>
  </si>
  <si>
    <t>Poboljšanje tehničke opremljenosti, edukacija izvršitelja i IT kapaciteta Ministarstva unutarnjih poslova</t>
  </si>
  <si>
    <t>Stanje povjerljivosti, raspoloživosti i cjelovitosti službenih podataka, kroz koordinaciju i savjetovanje u implementaciji informacijske sigurnosti po svim područjima.</t>
  </si>
  <si>
    <t>K553132         Informatizacija</t>
  </si>
  <si>
    <t xml:space="preserve">1. Sigurnosna informiranja za pristup klasificiranim podacima, certificiranje zaposlenika                                                                   2. Zoniranje prostora,                                                       3. Periodične procjene podataka, postupanje u slučajevima povrede sigurnosti podataka,                          4. Usklađivanje s propisanim normama i standardima za područje informacijskih sustava                               5. Mjere sigurnosti poslovne suradnje                   </t>
  </si>
  <si>
    <t xml:space="preserve">1. 11/2021.                                                                                  
2.  11/2021.                                                                                  
3.  11/2021.                                                                       
4. 11/2021.                                                                       
5. 11/2021. </t>
  </si>
  <si>
    <t>2022.</t>
  </si>
  <si>
    <t>Broj sigurnosnih informiranja, broj izdanih certifikata</t>
  </si>
  <si>
    <t>Broj sigurnosnih zona</t>
  </si>
  <si>
    <t>Broj periodičnih procjena, broj povreda sigurnosti podataka</t>
  </si>
  <si>
    <t xml:space="preserve">NOSITELJ IZRADE AKTA:  </t>
  </si>
  <si>
    <t>MINISTARSTVO VANJSKIH I EUROPSKIH POSLOVA</t>
  </si>
  <si>
    <r>
      <rPr>
        <b/>
        <u/>
        <sz val="12"/>
        <color theme="1"/>
        <rFont val="Arial"/>
      </rPr>
      <t>CSR</t>
    </r>
    <r>
      <rPr>
        <b/>
        <sz val="12"/>
        <color theme="1"/>
        <rFont val="Arial"/>
      </rPr>
      <t xml:space="preserve">
SDG</t>
    </r>
  </si>
  <si>
    <t xml:space="preserve">Početna vrijednost
</t>
  </si>
  <si>
    <t>2301 Provođenje vanjske politike RH</t>
  </si>
  <si>
    <t>1. Jačanje položaja i utjecaja Republike Hrvatske u međunarodnoj zajednici</t>
  </si>
  <si>
    <r>
      <rPr>
        <sz val="12"/>
        <color theme="1"/>
        <rFont val="Arial"/>
      </rPr>
      <t xml:space="preserve">Jačanje privlačnosti Republike Hrvatske kao zemlje i partnera za političku ali i svaku drugu vrstu suradnje.                                         </t>
    </r>
  </si>
  <si>
    <t xml:space="preserve">A777061 Izvaneuropski bilateralni poslovi                        </t>
  </si>
  <si>
    <t xml:space="preserve">Promicanje vanjskopolitičkih prioriteta i interesa RH.                                                        </t>
  </si>
  <si>
    <t xml:space="preserve"> kraj tekuće godine</t>
  </si>
  <si>
    <t>Bilateralni susreti na svim razinama (političke konzultacije, posjeti, sastanci)</t>
  </si>
  <si>
    <t>Sudjelovanje na EU sastancima visoke razine, s partnerskim državama i asocijacijama</t>
  </si>
  <si>
    <t>Sklapanje međudržavnih ugovora i akata</t>
  </si>
  <si>
    <t>Podizanje kvalitete i učinkovitosti zastupanja stajališta i općenito djelovanja RH u Zajedničkoj vanjskoj i sigurnosnoj politici EU-a.</t>
  </si>
  <si>
    <t xml:space="preserve">A778067 Zajednička vanjska i sigurnosna politika    </t>
  </si>
  <si>
    <t>Broj i kvaliteta priprema i stajališta za Vijeće za vanjske poslove, Politički i sigurnosni odbor i ostala tijela Vijeća EU-a prema potrebi</t>
  </si>
  <si>
    <t>Broj pripremnih/koordinacijskih sastanaka u procesu izrade i formiranja priprema/stajališta za relevantna tijela Vijeća</t>
  </si>
  <si>
    <t>Broj i kvaliteta podsjetnika/podloga/informacija o pojedinim temama iz ZVSP-a</t>
  </si>
  <si>
    <t>2302 Diplomatsko konzularna djelatnost</t>
  </si>
  <si>
    <t xml:space="preserve">Bolje praćenje zbivanja u Africi i razvoj odnosa s Afričkom unijom s time u svezi radi se na otvaranju VRH u Adis Abebi (Etiopija).                                                                                      </t>
  </si>
  <si>
    <t>A777000 Administracija i upravljanje</t>
  </si>
  <si>
    <t>Otvaranje VRH u Adis Abebi (Etiopija).</t>
  </si>
  <si>
    <t>Otvaranje veleposlanstva</t>
  </si>
  <si>
    <t xml:space="preserve">2303 Horizontalna koordinacija EU poslova </t>
  </si>
  <si>
    <t>Mjerom se želi ojačati bilateralna suradnja s drugim europskim državama i afirmirati RH kao relevantnog bilateralnog sugovornika.</t>
  </si>
  <si>
    <t xml:space="preserve">A776057 Bilateralni poslovi s eurpskim državama              </t>
  </si>
  <si>
    <t>Osnažen bilateralni dijalog s europskim državama.</t>
  </si>
  <si>
    <t>kraj tekuće godine</t>
  </si>
  <si>
    <t>Ostvaren broj bilateralnih susreta najviših dužnosnika</t>
  </si>
  <si>
    <t>Ostvaren broj sastanka međuvladinih i drugih komisija</t>
  </si>
  <si>
    <t>Unaprjeđena bilateralna projektna suradnja</t>
  </si>
  <si>
    <t>2301 Provođenje vanjske politike Republike Hrvatske</t>
  </si>
  <si>
    <t xml:space="preserve">Jačenje globlane prepoznatljivosti sudjelovanjem u međunarodnim organizacijama kao i međunarodnim misijama i operacijama, te ostvarivanje utvrđenih vanjskopolitičkih ciljeva kroz sudjelovanje u okviru EU ZVSP i rada međunarodnih organizacija.  </t>
  </si>
  <si>
    <t xml:space="preserve">A778055 NATO i međunarodna sigurnost                                A777055 UN, globalna pitanja i međunarodne organizacije              
</t>
  </si>
  <si>
    <t>Zastupanje vanjskopolitičkih interesa RH u okviru NATO-a kao i sudjelovanje u kreiranju ZVSP-a u području multilateralnih aktivnosti te sudjelovanje RH u međunarodnim misijama i operacijama, te u međunarodnim organizacijama i globalnim formumima uključujući ostvarivanje nacionalnih inicijativa.</t>
  </si>
  <si>
    <t>Ostvareni vanjskopolitički ciljevi/nacionalne inicijative</t>
  </si>
  <si>
    <t xml:space="preserve">Učvršćivanje suvereniteta RH kroz članstvo u međunarodnim organizacijama, te jačanje globalnog položaja Hrvatske na bilateralnom i multilateralnom planu kroz organizaciju predmetnih međunarodnih konferencija i manifestacija.  </t>
  </si>
  <si>
    <r>
      <rPr>
        <sz val="12"/>
        <color rgb="FFFF0000"/>
        <rFont val="Arial"/>
      </rPr>
      <t xml:space="preserve">A539032 Međunarodne članarine   </t>
    </r>
    <r>
      <rPr>
        <sz val="12"/>
        <color rgb="FFFF0000"/>
        <rFont val="Arial"/>
      </rPr>
      <t xml:space="preserve">            </t>
    </r>
    <r>
      <rPr>
        <b/>
        <sz val="12"/>
        <color rgb="FF333399"/>
        <rFont val="Arial"/>
      </rPr>
      <t xml:space="preserve">           </t>
    </r>
    <r>
      <rPr>
        <sz val="12"/>
        <color rgb="FFFF0000"/>
        <rFont val="Arial"/>
      </rPr>
      <t xml:space="preserve">                A778057 Međunarodne konferencije i manifestacije  </t>
    </r>
  </si>
  <si>
    <t>Jačanje globalnog položaja Hrvatske na bilateralnom i multilateralnom planu kroz organizaciju međunarodnih konferencija i manifestacija te pokrivanje troškova članarina za međunarodne organizacije, institucije i inicijative.</t>
  </si>
  <si>
    <t>Plaćanje članarina</t>
  </si>
  <si>
    <t>Broj održanih sastanaka</t>
  </si>
  <si>
    <t xml:space="preserve">2303  Horizontalna koordinacija europskih poslova </t>
  </si>
  <si>
    <t>2. Promicanje i zaštita prava i interesa Republike Hrvatske i njenih državljana, zaštita hrvatskih manjina i jačanje veza s hrvatskim iseljeništvom te prepoznatljivosti Republike Hrvatske u svijetu</t>
  </si>
  <si>
    <t>Učinkovito ostvarivanje prava i zaštita interesa hrvatskih državljana i pravnih osoba u inozemstvu i provedba zajedničke vizne politike EU te pružanje konzularne pomoći i zaštite državljanima drugih država članica EU.</t>
  </si>
  <si>
    <r>
      <rPr>
        <sz val="12"/>
        <color theme="1"/>
        <rFont val="Arial"/>
      </rPr>
      <t xml:space="preserve">A777053 Konzularni poslovi                          </t>
    </r>
  </si>
  <si>
    <t>R/O</t>
  </si>
  <si>
    <t xml:space="preserve">    kraj tekuće godine</t>
  </si>
  <si>
    <r>
      <rPr>
        <sz val="12"/>
        <color theme="1"/>
        <rFont val="Arial"/>
      </rPr>
      <t xml:space="preserve">Zaštita prava i interesa hrvatskih državljana i pravnih osoba u inozemstvu </t>
    </r>
    <r>
      <rPr>
        <b/>
        <sz val="12"/>
        <color rgb="FF333399"/>
        <rFont val="Arial"/>
      </rPr>
      <t xml:space="preserve">                       </t>
    </r>
  </si>
  <si>
    <t>Pružanje konzularne pomoći i zaštita državljana drugih država članica EU</t>
  </si>
  <si>
    <t>Provedba zajedničke vizne politike EU</t>
  </si>
  <si>
    <t xml:space="preserve">2301 Provođenje vanjske politike Republike Hrvatske </t>
  </si>
  <si>
    <t xml:space="preserve">Promocija hrvatskog identiteta, kulturne baštine, vrijednosti, tradicije, umjetnosti, jezika i književnosti, obljetnica suvremene hrvatske povijesti i suvremenih ostvarenja.               </t>
  </si>
  <si>
    <r>
      <rPr>
        <sz val="12"/>
        <color theme="1"/>
        <rFont val="Arial"/>
      </rPr>
      <t xml:space="preserve">T777036 Javna diplomacija     </t>
    </r>
    <r>
      <rPr>
        <b/>
        <sz val="12"/>
        <color rgb="FF333399"/>
        <rFont val="Arial"/>
      </rPr>
      <t xml:space="preserve"> </t>
    </r>
  </si>
  <si>
    <t xml:space="preserve">Jačanje međunarodne prepoznatljivosti RH u cilju upoznavanja i predstavljanja inozemnoj javnosti njezine povijesti i suvremenih ostvarenja.                                       </t>
  </si>
  <si>
    <t>Broj projekata</t>
  </si>
  <si>
    <t>n//p</t>
  </si>
  <si>
    <r>
      <rPr>
        <sz val="12"/>
        <color theme="1"/>
        <rFont val="Arial"/>
      </rPr>
      <t xml:space="preserve">Njegovanje suradnje i prijateljstva između RH i ostalih država svijeta kroz udruge/društva prijateljstva koja djeluju na području RH       </t>
    </r>
    <r>
      <rPr>
        <b/>
        <sz val="12"/>
        <color rgb="FF333399"/>
        <rFont val="Arial"/>
      </rPr>
      <t xml:space="preserve">                        </t>
    </r>
  </si>
  <si>
    <t xml:space="preserve">A776056 Programi društava prijateljstva RH                        </t>
  </si>
  <si>
    <t xml:space="preserve">Jačanje prijateljskih odnosa i međusobnih veza Hrvatske i drugih država.                 </t>
  </si>
  <si>
    <t xml:space="preserve">veljača/ožujak 2021. </t>
  </si>
  <si>
    <t>Broj projektata</t>
  </si>
  <si>
    <t xml:space="preserve">3. Koordinacija europskih poslova i jačanje položaja i učinkovitosti djelovanja Republike Hrvatske unutar EU-a </t>
  </si>
  <si>
    <t xml:space="preserve">Mjerom se želi doprinijeti izgradnji moderne i učinkovite službe vanjskih poslova te jačanju položaja RH u EU.                           </t>
  </si>
  <si>
    <t xml:space="preserve">
A777052 Koordinacija europskih poslova                                   A777050 Regionalna suradnja u okviru politika EU-a                  
</t>
  </si>
  <si>
    <t xml:space="preserve">Održani sastanci te usvojena i zastupana stajališta RH.                                     </t>
  </si>
  <si>
    <t>Usvojena stajališta za sastanke Radnih skupina Vijeća</t>
  </si>
  <si>
    <t>Usvojena stajališta za sastanke COREPER-a I i COREPER-a II</t>
  </si>
  <si>
    <t>Usvojena stajališta za sastanke Vijeća EU-a u svim formatima</t>
  </si>
  <si>
    <t xml:space="preserve">2303  Horizontalna koordinacija europskih poslova                     </t>
  </si>
  <si>
    <t xml:space="preserve">Informiranje hrvatske javnosti o europskim temama i politikama.    </t>
  </si>
  <si>
    <t xml:space="preserve">A777045  Informiranje o EU                                             </t>
  </si>
  <si>
    <r>
      <rPr>
        <sz val="12"/>
        <color rgb="FFFF0000"/>
        <rFont val="Arial"/>
      </rPr>
      <t xml:space="preserve">Jačanje informiranosti građana o članstvu u EU i temama iz svakodnevice.           </t>
    </r>
    <r>
      <rPr>
        <sz val="12"/>
        <color rgb="FFFF0000"/>
        <rFont val="Arial"/>
      </rPr>
      <t xml:space="preserve">         </t>
    </r>
    <r>
      <rPr>
        <b/>
        <sz val="12"/>
        <color rgb="FF333399"/>
        <rFont val="Arial"/>
      </rPr>
      <t xml:space="preserve"> </t>
    </r>
  </si>
  <si>
    <t>Količina distribuiranih informativnih materijala</t>
  </si>
  <si>
    <t>4. Koordinacija preuzimanja i provedbe pravne stečevine EU te promicanje poštivanja međunarodnog prava u međunarodnim odnosima</t>
  </si>
  <si>
    <t>MVEP sudjeluje u postupcima sklapanja i potvrđivanja te objave i stupanja na snagu međunarodnih ugovora RH te je nositelj i koordinator aktivnosti usmjerenih na promicanje i poštivanje međunarodnog prava u međunarodnim odnosima.</t>
  </si>
  <si>
    <t>A778054 Međunarodno pravo</t>
  </si>
  <si>
    <t>Sudjelovanje u postupcima sklapanja i potvrđivanja te objave i stupanja na snagu međunarodnih ugovora RH, provođenje aktivnosti usmjerenih na promicanje i poštivanje međunarodnog prava u međunarodnim odnosima.</t>
  </si>
  <si>
    <t>Pripremljeni tekstovi međunarodnih ugovora Republike Hrvatske za potpisivanje</t>
  </si>
  <si>
    <t xml:space="preserve">Pripremljene isprave kojima se na međunarodnoj razini izražava pristanak Republike Hrvatske da bude vezana međunarodnim ugovorima te pripremljene objave podataka o stupanju na snagu i prestanku međunarodnih ugovora </t>
  </si>
  <si>
    <t>Pripremljena i upućena  mišljenja o pitanjima iz područja međunarodnog prava</t>
  </si>
  <si>
    <t xml:space="preserve">MVEP koordinira prenošenje pravne stečevine EU u hrvatsko zakonodavstvo, obavještava Europsku komisiju o mjerama implementacije i koordinira sudjelovanje u predsudskim i sudskim postupcima zbog povrede prava EU. </t>
  </si>
  <si>
    <t xml:space="preserve">A777054 Europsko pravo                                                                </t>
  </si>
  <si>
    <t xml:space="preserve">Koordinacija preuzimanja pravne stečevine EU, izrada strateškog dokumenta za preuzimanje kroz  bazu IKOS-EU poslovi, obavještavanje Europske komisije o mjerama implementacije kroz NMI bazu EK, koordinacija i sudjelovanje u predsudskm, sudskim postupcima protiv Republike Hrvatske zbog povrede prava EU.
</t>
  </si>
  <si>
    <t>Broj izrađenih mišljenja na nacrte  propisa koji se usklađuju s pravnom stečevinom EU</t>
  </si>
  <si>
    <t>Strateški dokument za preuzimanje nove pravne stečevine EU i broj akata notifikacije (obavještavanja) Europske komisije o mjerama implementiranja direktiva EU u hrvatsko zakonodavstvo</t>
  </si>
  <si>
    <t>Broj predsudskih i sudskih postupaka protiv Republike Hrvatske zbog povrede prava EU i broj intervencija RH u prethodnom  postupku pred Sudom EU-a</t>
  </si>
  <si>
    <t xml:space="preserve">MVEP sudjeluje i koordinira prevođenje za potrebe suradnje i komunikacije na razini Europske unije, prevođenje presuda Suda EU-a te osiguranje visoke jezične kvalitete hrvatske inačice zakonodavstva EU-a.                                                                        </t>
  </si>
  <si>
    <t xml:space="preserve">A778002 Prevođenje pravne stečevine EU i relevantnog zakonodavstva RH                  </t>
  </si>
  <si>
    <t xml:space="preserve">Sudjelovanje i koordiniranje prevođenja za potrebe suradnje i komunikacije na razini EU, prevođenje presuda Suda EU, obrada dokumenata za potrebe suradnje i komunikacije s institucijama EU-a na hrvatski jezik, izrada/dorada Pojmovnika 
EU zakonodavstva. 
</t>
  </si>
  <si>
    <t>Obrađeni dokumenti za potrebe suradnje i komunikacije s institucijama EU-a na hrvatski jezik</t>
  </si>
  <si>
    <t>Obrađeni dokumenti za potrebe suradnje i komunikacije na razini EU-a na engleski jezik</t>
  </si>
  <si>
    <t>Broj pojmova unesenih u Pojmovnik EU zakonodavstva i pripremljenih za unos u bazu IATE</t>
  </si>
  <si>
    <t>2301  Provođenje vanjske politike RH                          2303 Horizontalna koordinacija europskih poslova</t>
  </si>
  <si>
    <t>5. Jačanje i produbljivanje suradnje Republike Hrvatske sa zemljama jugoistočne Europe, Srednje Europe i Sredozemlja te uređivanje otvorenih bilateralnih pitanja sa susjednim zemljama</t>
  </si>
  <si>
    <t xml:space="preserve">Razvoj i jačanje bilateralnih odnosa te doprinos stabilnosti i sigurnosti u jugoistočnom susjedstvu RH.                  </t>
  </si>
  <si>
    <r>
      <rPr>
        <sz val="12"/>
        <color theme="1"/>
        <rFont val="Arial"/>
      </rPr>
      <t>A777066 Multilateralni poslovi sa zemljama regije</t>
    </r>
    <r>
      <rPr>
        <b/>
        <sz val="12"/>
        <color rgb="FF333399"/>
        <rFont val="Arial"/>
      </rPr>
      <t xml:space="preserve">       </t>
    </r>
    <r>
      <rPr>
        <sz val="12"/>
        <color theme="1"/>
        <rFont val="Arial"/>
      </rPr>
      <t xml:space="preserve">                     A778059 Prijenos znanja zemljama korisnicama tehničke pomoći  </t>
    </r>
  </si>
  <si>
    <t>Bilateralni i multilateralni susreti, suradnja u regionalnim organizacijama i inicijativama, aktivnosti prijenosa znanja.</t>
  </si>
  <si>
    <t>Broj sastanaka, projekata i aktivnosti</t>
  </si>
  <si>
    <t>2301  Provođenje vanjske politike RH</t>
  </si>
  <si>
    <t>Utvrđivanje granica Republike Hrvatske sukladno međunarodnom pravu.</t>
  </si>
  <si>
    <t xml:space="preserve">A777046 Administracija i upravljanje                                                                                             </t>
  </si>
  <si>
    <t>Pripremljena stajališta o pristupu i sredstvima rješavanja otvorenih pitanja o granici s državama s kojima Republika Hrvatska nema utvrđene granice.</t>
  </si>
  <si>
    <t xml:space="preserve">6 (broj susjednih zemalja s kojima Republika Hrvatska graniči) </t>
  </si>
  <si>
    <t>2 (postojeći, ratificirani ugovori granici između Republike Hrvatske i Talijanske Republike, i Republike Hrvatske i Mađarske)</t>
  </si>
  <si>
    <t xml:space="preserve">2301  Provođenje vanjske politike RH                          </t>
  </si>
  <si>
    <t>6. Zalaganje za ustavnu ravnopravnost Hrvata u BiH kao i unaprjeđenje njihovog položaja i kvalitete života</t>
  </si>
  <si>
    <t>Očuvanje konstitutivnog statusa Hrvata u BiH kroz podupiranje projekata hrvatskih instutucija koje istom doprinose, jačanje svih oblika suradnje (kulturne, obrazovne, gospodarske).</t>
  </si>
  <si>
    <t>A776061 Bilateralni i EU poslovi sa zemljama regije</t>
  </si>
  <si>
    <t>Bilateralni susreti i suradnja s ciljem ostvarivanja utvrđenih vanjskopolitičkih ciljeva.</t>
  </si>
  <si>
    <t>CILJ 5.1. UČVRŠĆIVANJE SUVERENITETA I NJEGOVANJE VRIJEDNOSTI</t>
  </si>
  <si>
    <t>2308 Vanjska trgovina i razvojna suradnja</t>
  </si>
  <si>
    <t>7. Potpora jačanju gospodarske suradnje i vanjske trgovine te osnaživanje sustava pružanja razvojne i humanitarne pomoći</t>
  </si>
  <si>
    <t>Unapređenje gospodarske suradnje, povećanje izvoza i stranih investicija.</t>
  </si>
  <si>
    <r>
      <rPr>
        <sz val="12"/>
        <color theme="1"/>
        <rFont val="Arial"/>
      </rPr>
      <t xml:space="preserve">A776062 Trgovinska i investicijska politika                        </t>
    </r>
    <r>
      <rPr>
        <b/>
        <sz val="12"/>
        <color rgb="FF333399"/>
        <rFont val="Arial"/>
      </rPr>
      <t xml:space="preserve">                     </t>
    </r>
    <r>
      <rPr>
        <sz val="12"/>
        <color theme="1"/>
        <rFont val="Arial"/>
      </rPr>
      <t xml:space="preserve">                    </t>
    </r>
  </si>
  <si>
    <t>Sudjelovanje na sastancima gospodarske multilateralne aktivnosti i zastupanje hrvatskih trgovinskih interesa kroz zajedničku trgovinsku politiku EU.</t>
  </si>
  <si>
    <t>Jačanje prisutnosti hrvatskih tvrtki na stranim tržištima, povećanje izvoza i zaštita interesa hrvatskih tvrtki u inozemstvu te privlačenje stranih ulaganja u RH.</t>
  </si>
  <si>
    <t xml:space="preserve">A778061 Gospodrska bilaterala i multilaterala                                        </t>
  </si>
  <si>
    <t>Kontakti sa hrvatskim izvoznicima, poslovnim udruženjima i stranim ulagačima, te gospodarske aktivnosti.</t>
  </si>
  <si>
    <t>Broj kontakata</t>
  </si>
  <si>
    <t>Provedba projekata iz područja humanitarne pomoći inozemstvu te aktivnosti i sudjelovanje na sastanicma radne skupine za humanitarnu pomoć i pomoć u hrani (COHAFA).</t>
  </si>
  <si>
    <t xml:space="preserve">A777058 Pomoći organizacijama koje se bave razvojnom suradnjom i humanitarnom djelatnošću u inozemstvu                              </t>
  </si>
  <si>
    <t>Projekti humanitarne pomoći i  sudjelovanja na redovnim sastancima Vijeća EU, COHAFA.</t>
  </si>
  <si>
    <t>Isplaćene obveze za preuzete projekte</t>
  </si>
  <si>
    <t>Isplaćeni troškovi sudjelovanja na redovnim sastancima Vijeća EU,COHAFA</t>
  </si>
  <si>
    <t>Aktivnosti i sudjelovanja na sastancima radne skupine Vijeća Agenda 2030 i stručno praćenje radnih skupina Vijeća u području razvojne suradnje (CODEV, ACP, ad-hoc NDICI) i proveba projekta iz područja međunarodne razvojne suradnje.</t>
  </si>
  <si>
    <t xml:space="preserve">K776046 Razvojna suradnja               </t>
  </si>
  <si>
    <t>Isplaćeni troškovi sudjelovanja u radnim skupinama  i ispaćene obveze za projekte razvojne suradnje.</t>
  </si>
  <si>
    <t>Isplaćeni troškovi sudjelovanja u radnim skupinama</t>
  </si>
  <si>
    <t>Isplaćene obveze za projekte razvojne suradnje</t>
  </si>
  <si>
    <t>2301 Provođenje vanjske politike Republike Hrvatske           2302 Diolomatsko konzularna djelatnost</t>
  </si>
  <si>
    <t>8. Upravljanje i razvoj službe vanjskih poslova te jačanje institucionalnih kapaciteta</t>
  </si>
  <si>
    <t>Usklađivanje razvoja, funkcioniranja i zaštite službe vanjskih poslova sukladno službama vanjskih poslova država članica EU, uključujući posebnosti  službe vanjskih poslova kao državne službe, putem izrađenih prijedloga pojedinačnih zakona, podzakonskih i drugih provedbenih akata, te jačanje administrativnih kapaciteta a sve sukladno potrebama službe vanjskih poslova</t>
  </si>
  <si>
    <t xml:space="preserve">A777046 Administracija i upravljanje                                                               A776066 Administracija i upravljanje                                 A777000 Administracija i upravljanje                                 </t>
  </si>
  <si>
    <t>Izrađeni prijedlozi pojedinačnih zakona, podzakonskih i drugih provedbenih akata, a sve sukladno potrebama službe vanjskih poslova.</t>
  </si>
  <si>
    <t>Zakonski i podzakonski akti i drugi provedbeni akti</t>
  </si>
  <si>
    <t xml:space="preserve">Funkcionalna infrastruktura za učinkovito djelovanje službe vanjskih poslova. </t>
  </si>
  <si>
    <t xml:space="preserve">K777057 Adaptacija i opremanje                                    </t>
  </si>
  <si>
    <t>Uspostavljena funkcionalna infrastruktura.</t>
  </si>
  <si>
    <t xml:space="preserve">Uspostavljena funkcionalna infrastruktura za smještaj predstavništva RH </t>
  </si>
  <si>
    <t>2301 Provođenje vanjske politike Republike Hrvatske  Izvor</t>
  </si>
  <si>
    <t>Integracija Republike Hrvatske u schengensko okruženje</t>
  </si>
  <si>
    <t xml:space="preserve">A776067 Fond za unutarnju sigurnost i instrument za granice i vize                                           </t>
  </si>
  <si>
    <t>1. Prilagodba i nadogradnja Hrvatskog viznog informacijskog sustava - HVIS-a:                    a) prva produkcija; b) službeno testiranje od agencije euLISA-e; c) druga produkcija.         2. Nadogradnja podsustava eBoravak.</t>
  </si>
  <si>
    <t xml:space="preserve">1. lipanj 2021,  prosinac 2021, prosinac 2024.                                                                  2. prosinac 2021.      </t>
  </si>
  <si>
    <t>Zaprimanje i obrada zahtjeva za izdavanje viza u schengenskom okruženju.</t>
  </si>
  <si>
    <t>Ispunjenje preporuka zajedničke vizne politike</t>
  </si>
  <si>
    <t xml:space="preserve">Informatizacija poslovanja MVEP </t>
  </si>
  <si>
    <t xml:space="preserve">K777049 Informatizacija MVEP                                </t>
  </si>
  <si>
    <t xml:space="preserve">1. Integracija DMS-a s postojećim IKOS sustavima i postavljanje u produkcijsko okruženje                                                                                       2. Uključeni administrativni poslovni procesi u DMS     </t>
  </si>
  <si>
    <t xml:space="preserve">1. prosinac 2021.                                                                             2. prosinac 2022  </t>
  </si>
  <si>
    <t>Integracija DMS-a s postoječim IKOS sustavima i produkcija</t>
  </si>
  <si>
    <t>Uključeni administrativni poslovni procesi u DMS</t>
  </si>
  <si>
    <t>Jačanje kapaciteta MVEP i tijel državne uprave na području diplomatskih znanja i vještina</t>
  </si>
  <si>
    <t xml:space="preserve">T776037 Diplomatska akademija                         </t>
  </si>
  <si>
    <t>CSR 2e, 4a, SDG 4</t>
  </si>
  <si>
    <r>
      <rPr>
        <sz val="12"/>
        <color theme="1"/>
        <rFont val="Arial"/>
      </rPr>
      <t xml:space="preserve">Broj polaznika koji su uspješno završili Jednogodišnji stručni diplomatski studij </t>
    </r>
  </si>
  <si>
    <t>lipanj tekuće godine</t>
  </si>
  <si>
    <r>
      <rPr>
        <sz val="12"/>
        <color theme="1"/>
        <rFont val="Arial"/>
      </rPr>
      <t xml:space="preserve"> prosinac 2024.                  </t>
    </r>
  </si>
  <si>
    <t>Broj polaznika temeljnih oblika diplomatskog i europskog obrazovanja</t>
  </si>
  <si>
    <t>Broj polaznika specijalističkih oblika obrazovanja, sudjelovanja na međunarodnim diplomatskim konferencijama i seminarima</t>
  </si>
  <si>
    <t xml:space="preserve">Prilog 2.  Tablični prikaz Provedbenog programa </t>
  </si>
  <si>
    <t>SREDIŠNJI DRŽAVNI URED ZA DEMOGRAFIJU I MLADE</t>
  </si>
  <si>
    <t>DATUM IZRADE AKTA</t>
  </si>
  <si>
    <t>16. prosinca 2020.</t>
  </si>
  <si>
    <r>
      <rPr>
        <b/>
        <u/>
        <sz val="12"/>
        <color theme="1"/>
        <rFont val="Arial"/>
      </rPr>
      <t>CSR</t>
    </r>
    <r>
      <rPr>
        <b/>
        <sz val="12"/>
        <color theme="1"/>
        <rFont val="Arial"/>
      </rPr>
      <t xml:space="preserve">
SDG</t>
    </r>
  </si>
  <si>
    <t>CILJ 2.3. DEMOGRAFSKA REVITALIZACIJA I BOLJI POLOŽAJ OBITELJI </t>
  </si>
  <si>
    <t>4016 Unapređenje roditeljstva i podrška mladima</t>
  </si>
  <si>
    <t>Unapređenje zakonske regulative u području obiteljskih potpora</t>
  </si>
  <si>
    <t>Promjene zakonske regulative u području rodiljnih i roditeljskih potpora i doplatka za djecu pridonijet će poboljšanju materijalnog položaja obitelji te usklađivanju s pravnom stečevinom Europske unije.</t>
  </si>
  <si>
    <t>A653028 SDUDM Dodatni rodiljni dopust, roditeljski dopust i oprema za novorođeno dijete 
A558049 Provedba mjera obiteljske i populacijske politike
sredstva za doplatak za djecu osiguravaju se na pozicijama Ministarstva rada, mirovinskoga sustava, obitelji i socijalne politike: 08620 Hrvatski zavod za mirovinsko osiguranje, Aktivnost A753029 Doplatak za djecu te se procjena troška provedbe mjere ne iskazuje</t>
  </si>
  <si>
    <t>SDG 3/SDG 5</t>
  </si>
  <si>
    <t>Donesen novi Zakon o rodiljnim i roditeljskim potporama                                        
Donesen novi Zakon o doplatku za djecu 
Unaprijeđen sustav praćenja učinka provedbe propisa u području rodiljnih i roditeljskih potpora</t>
  </si>
  <si>
    <t xml:space="preserve">II. kvartal 2022.
II. kvartal 2024.
prosinac 2024. </t>
  </si>
  <si>
    <t>broj donesenih novih propisa</t>
  </si>
  <si>
    <t xml:space="preserve">broj indikatora praćenja provedbe propisa </t>
  </si>
  <si>
    <t>4016 Unapređenje roditeljstva i podrškima mladima</t>
  </si>
  <si>
    <t>Afirmacija uspješnog roditeljstva i jačanja uloge očeva u skrbi o djeci</t>
  </si>
  <si>
    <t>Unaprjeđenje provedbe aktivnosti i mjera u području senzibilizacije i informiranja, usklađivanja obiteljskog i poslovnog života te razvoj programa podrške roditeljima, s ciljem osnaživanja roditelja i odgovora na njihove potrebe</t>
  </si>
  <si>
    <t>A558049 Provedba mjera obiteljske i populacijske politike</t>
  </si>
  <si>
    <t>Obilježavanje značajnih međunarodnih i nacionalnih datuma vezanih uz promicanje obitelji
Aktivnosti usmjerene ka kvalitetnijoj i potpunijoj informiranosti šire javnosti o važnosti uloge očeva u skrbi o djeci i poticanju uključivanja u korištenje prava iz sustava roditeljskih potpora
Financijska podrška programima i projektima organizacija civilnog društva usmjerenih podršci roditeljstva</t>
  </si>
  <si>
    <t>2021.-2024.
prosinac 2023.
prosinac 2021.-2024.</t>
  </si>
  <si>
    <t>broj obilježenih datuma</t>
  </si>
  <si>
    <t>broj promotivnih aktivnosti</t>
  </si>
  <si>
    <t>broj financiranih projekata organizacija civilnog društva</t>
  </si>
  <si>
    <t>Osiguravanje preduvjeta za aktivno sudjelovanje mladih u društvu</t>
  </si>
  <si>
    <t xml:space="preserve"> Donošenjem strateškog akta i izmjenama i dopunama Zakona o savjetima mladih doprinijet će se većem uključivanju mladih u društvo i stvaranju uvjeta za njihovo kvalitetnije aktivno sudjelovanje. </t>
  </si>
  <si>
    <t>SDG10</t>
  </si>
  <si>
    <t xml:space="preserve">Donesen strateški akt u području mladih, usvojene izmjene i dopune Zakona o savjetima mladih             </t>
  </si>
  <si>
    <t>prosinac 2021.
prosinac 2022.</t>
  </si>
  <si>
    <t>broj donesenih strateških akata u području mladih</t>
  </si>
  <si>
    <t>broj usvojenih propisa u području mladih</t>
  </si>
  <si>
    <t>Stvaranje većeg broja mogućnosti za mlade s posebnim naglaskom na mlade u ruralnim sredinama</t>
  </si>
  <si>
    <t>Stvaranje većeg broja mogućnosti za mlade doprinijet će promicanju jednakih mogućnosti za sve mlade, poticanju što većeg uključivanja mladih u društvo i njihovom aktivnom sudjelovanju kao i ujednačavanju šansi mladih iz ruralnih sredina i mladih s manje mogućnosti.</t>
  </si>
  <si>
    <t>A 558047 Politika za mlade                       A558053 Potpora za programe usmjerene mladima        A792009 Prevencija nasilja nad i među mladima</t>
  </si>
  <si>
    <t>Financijska podrška projektima i programima usmjerenim mladima s posebnim naglaskom na mlade u ruralnim sredinama,                                                                                                                                                                                                                                                                                                                                                                                                                                                     obilježavanje značajnog datuma vezanog uz mlade</t>
  </si>
  <si>
    <t>prosinac 2021.
prosinac 2023.                                                                                    kolovoz 2021.-2024.</t>
  </si>
  <si>
    <t>broj financiranih projekata organizacija civilnog društva u području mladih</t>
  </si>
  <si>
    <t>broj financiranih projekata organizacija civilnog društva usmjerenih mladima u ruralnim sredinama</t>
  </si>
  <si>
    <t xml:space="preserve">Podrška poboljšanju materijalnih uvjeta u dječjim vrtićima </t>
  </si>
  <si>
    <t>Sufinanciranje nastavka/završetka izgradnje ili nadogradnje objekata, sanacija, rekonsturukcija, adaptacija objekata ili dijela objekta te uređenje vanjskih terena . Sredstva su namijenjena JLS</t>
  </si>
  <si>
    <t>A788018 Provedba mjera demografske politike</t>
  </si>
  <si>
    <t xml:space="preserve">Objava javnog Poziva                                   Odluka o dodjeli financijskih sredstava                                                 Sklapanje ugovora s JLS                                 </t>
  </si>
  <si>
    <t>siječanj 2021.                                                                        ožujak 2021.                                                                                                  ožujak 2021.</t>
  </si>
  <si>
    <t xml:space="preserve"> prosinac 2021.</t>
  </si>
  <si>
    <t>broj sklopljenih ugovora s JLS</t>
  </si>
  <si>
    <t>Uvođenje e-Dječje kartice</t>
  </si>
  <si>
    <t>Omogućiti popuste i pogodnosti na robe i usluge obiteljima s djecom, kroz suradnju s partnerima iz javnog i privatnog sektora</t>
  </si>
  <si>
    <t>Razvijen i uspostavljen IS dječja kartica i mobilna aplikacija Mudrica                     Dostupnost e-Dječje kartice na sustavu e-Građani                                               Nadogradnja IS e-Dječje kartice</t>
  </si>
  <si>
    <t>rujan 2020.                                                                        prosinac 2020.                                                                                               travanj 2021. - veljača 2022.</t>
  </si>
  <si>
    <t>broj ostvarenih korisnika/broj planiranih korisnika *100 (%)</t>
  </si>
  <si>
    <t>Podrška općinama za održavanje i razvoj predškolske djelatnosti</t>
  </si>
  <si>
    <t xml:space="preserve">Osigurati ravnomjeran regionalan razvoj predškolske djelatnosti te osigurati financijsku potporu osnivačima, općinama (potpomognuta područja) u dijelu materijalnih troškova, a s ciljem smanjenja roditeljskog udjela u ekonomskoj cijeni dječjeg vrtića </t>
  </si>
  <si>
    <t xml:space="preserve">Objava javnog Poziva                                   Odluka o dodjeli financijskih sredstava                                                                     Sklapanje ugovora s općinama                            </t>
  </si>
  <si>
    <t>veljača 2021.,2022., 2023                                                                   ožujak 2021.,2022.,2023.                                                                       ožujak 2021., 2022.,2023.</t>
  </si>
  <si>
    <t>2023.</t>
  </si>
  <si>
    <t>broj sklopljenih ugovora s općinama</t>
  </si>
  <si>
    <t>76 (2020.)</t>
  </si>
  <si>
    <t>Podrška pristupačnosti kulturnih, sportskih i socijalnih usluga</t>
  </si>
  <si>
    <t>Financijska potpora za uređenje dječjih igrališta, školskih dvorana, te drugih javnih prostora za igru i rekreaciju kao i mjestima međugeneracijskih susreta</t>
  </si>
  <si>
    <t xml:space="preserve">Objava javnog Poziva                                   Odluka o dodjeli financijskih sredstava                                                                     Sklapanje ugovora s JLS                            </t>
  </si>
  <si>
    <t>siječanj 2022.,2023.                                                                   veljača 2022.,2023.                                                                     ožujak 2022.,2023.</t>
  </si>
  <si>
    <t>Upravljanje promjenama i inovacijama kroz oblikovanje, razvoj i praćenje strateških i
operativnih planova te učinkovitim upravljanjem procesima</t>
  </si>
  <si>
    <t>Postizanje i održavanje pravovremenosti učinkovitog planiranja</t>
  </si>
  <si>
    <t>A934001 Administracija i upravljanje</t>
  </si>
  <si>
    <t>Strateški i operativni planovi pripremljeni prije isteka predviđenog roka</t>
  </si>
  <si>
    <t>% planova pripremljenih i objavljenih u roku</t>
  </si>
  <si>
    <t>Povećanje kvalitete javnih usluga i osiguranje mogućnosti obavljanja poslova</t>
  </si>
  <si>
    <t>Donesen godišnji plan izobrazbe službenika (nositelj: MPU)                                            
Donesen plan prijma (nositelj: MPU)
Provedene edukacije                                                                   
Provedeni planirani postupci zapošljavanja</t>
  </si>
  <si>
    <t>svibanj tekuće godine za sljedeću godinu                                          30 dana od dana donošenja DPRH za kalendarsku godinu na koju se plan odnosi                                                                prosinac 2021.-2024.
prosinac 2021. – 2022.</t>
  </si>
  <si>
    <t>% povećanja kompetencija državnih službenika</t>
  </si>
  <si>
    <t>% realizacije plana prijma</t>
  </si>
  <si>
    <t>Djelotvorno upravljanje resursima te odnosima s partnerima i građanima i ostalim
korisnicima usluga</t>
  </si>
  <si>
    <t>Poboljšanje učinkovitosti i djelotvornosti sustava unutarnjih kontrola u cilju uspješnog ostvarenja poslovnih ciljeva Središnjeg državnog ureda</t>
  </si>
  <si>
    <t>A788018 Provedba mjera demografske politike A 934001 Administracija i upravljanje A 558047 Politika za mlade  A 558049 Provedba mjera obiteljke i populacijske politike   A 934002 Operativni program učinkoviti ljudski potencijali 2014-2020 prioritet 2 i 5</t>
  </si>
  <si>
    <t>SDG 5</t>
  </si>
  <si>
    <t xml:space="preserve">Oglašavanje mjera, projekata ili kampanja koje se provode u svrhu demografske revitalizacije i poboljšanja i unapređenja kvalitete života mladih                                             </t>
  </si>
  <si>
    <t>Broj oglašenih i promoviranih mjera, projekata ili kampanja</t>
  </si>
  <si>
    <t>SREDIŠNJI DRŽAVNI URED ZA OBNOVU I STAMBENO ZBRINJAVANJE</t>
  </si>
  <si>
    <t>01.12.2020.</t>
  </si>
  <si>
    <r>
      <rPr>
        <b/>
        <u/>
        <sz val="12"/>
        <color theme="1"/>
        <rFont val="Arial"/>
      </rPr>
      <t>CSR</t>
    </r>
    <r>
      <rPr>
        <b/>
        <sz val="12"/>
        <color theme="1"/>
        <rFont val="Arial"/>
      </rPr>
      <t xml:space="preserve">
SDG</t>
    </r>
  </si>
  <si>
    <t>CILJ 2.3. DEMOGRAFSKA REVITALIZACIJA I BOLJI      POLOŽAJ OBITELJI </t>
  </si>
  <si>
    <t>PROGRAM VLADE RH 2020.-2024.</t>
  </si>
  <si>
    <t> DEMOGRAFSKA REVITALIZACIJA I BOLJI POLOŽAJ OBITELJI - JAČANJE OBITELJI</t>
  </si>
  <si>
    <t>3822  Kapitalne donacije građanim i kućanstvima</t>
  </si>
  <si>
    <t>1. Novčane potpore i posebna prava za popravak i obnovu stambenih jedinica I-VI stupnja ratne štete</t>
  </si>
  <si>
    <t>Sanacija ratnih šteta na stambenim jedinicama, stvaranje preduvjeta za povratak u prijeratna prebivališta</t>
  </si>
  <si>
    <t>T761058</t>
  </si>
  <si>
    <t>Popravak, obnova i  opremljenje  domaćinstva namještajem i bijelom tehnikom</t>
  </si>
  <si>
    <t>prosinac 2021. prosinac 2022 i prosinac 2023.</t>
  </si>
  <si>
    <t>Broj isplaćenih potpora</t>
  </si>
  <si>
    <t>2. Organizirana obnova IV-VI kategorije prema Zakonu o obnovi</t>
  </si>
  <si>
    <t xml:space="preserve">K761061   </t>
  </si>
  <si>
    <t>Broj obnovljenih kuća</t>
  </si>
  <si>
    <t>3.  Opremanje domaćinstava namještajem i aparatima bijele tehnike po Zakonu o obnovi</t>
  </si>
  <si>
    <t>Broj isporučenog namještaja / aparata  bijele tehnike</t>
  </si>
  <si>
    <t xml:space="preserve">4. Darovanje građevnog materijala za obnovu, dogradnju, nadogradnju, završetak i izgradnju obiteljskih kuća u vlasništvu korisnika </t>
  </si>
  <si>
    <t>Trajno stambeno zbrinjvanje obitelji u potrebi, poboljšanje uvjeta stanovanja</t>
  </si>
  <si>
    <t>K761063</t>
  </si>
  <si>
    <t>Darovanje građevnog  materijala, organizirana ugradnja građevnog materijala i isplata novčanih potpora</t>
  </si>
  <si>
    <t>prosinac 2021. prosinac 2022. i prosinac 2023.</t>
  </si>
  <si>
    <t>broj isporučenih kompleta</t>
  </si>
  <si>
    <t>5. Stambeno zbriInjavanje korisnika organiziranom ugradnjom građevnog materijala</t>
  </si>
  <si>
    <t>Broj obnovljenih/  izgrađenih kuća</t>
  </si>
  <si>
    <t>6. Isplate novčanih potpora po završenoj ugradnji građevnog materijala</t>
  </si>
  <si>
    <t>Broj isplaćenih novčanih potpora</t>
  </si>
  <si>
    <t>4211  Stambeni objekti</t>
  </si>
  <si>
    <t>7. Obnova i sanacija pojedinačnih stambenih jedinica u državnom vlasništvu</t>
  </si>
  <si>
    <t>Povećanje stambenog fonda (zgrada, kuća i stanova) za stambeno zbrinjvanje korisnika prava</t>
  </si>
  <si>
    <t>Povećavanje raspoloživog stambenog fonda</t>
  </si>
  <si>
    <t>Broj stambenih jedinica</t>
  </si>
  <si>
    <t>8. Obnova i izgradnja više stambenih zgrada u državnom vlasništvu</t>
  </si>
  <si>
    <t>Broj zgrada/broj stanova</t>
  </si>
  <si>
    <r>
      <rPr>
        <sz val="12"/>
        <color rgb="FF0C0C0C"/>
        <rFont val="Arial"/>
      </rPr>
      <t>11</t>
    </r>
    <r>
      <rPr>
        <b/>
        <sz val="12"/>
        <color rgb="FF000000"/>
        <rFont val="Arial"/>
      </rPr>
      <t>/</t>
    </r>
    <r>
      <rPr>
        <sz val="12"/>
        <color rgb="FF000000"/>
        <rFont val="Arial"/>
      </rPr>
      <t>121</t>
    </r>
  </si>
  <si>
    <t xml:space="preserve">3822 Kapitalne donacije građanima i kućanstvima, </t>
  </si>
  <si>
    <t>9. Poboljšanje uvjeta življenja Romske nacionalne manjine</t>
  </si>
  <si>
    <t>Skrb o pripadnicima nacionalnih manjina, povećanje kvalitete i standarda življenja romskih obitelji</t>
  </si>
  <si>
    <t>A761075</t>
  </si>
  <si>
    <t>Darovanje kućanskih aparata i kuhinjskog namještaja</t>
  </si>
  <si>
    <t>Broj kućanskih aparata i kuhinjskog namještaja</t>
  </si>
  <si>
    <t>10.Stambeno zbrinjavanje davanjem u najam stambenih jedinica</t>
  </si>
  <si>
    <t xml:space="preserve">Stambeno zbrinjavanje -  Osiguravanje adekvatnih uvjeta stanovanja  obitelji u potrebi  </t>
  </si>
  <si>
    <t xml:space="preserve">Nema troška </t>
  </si>
  <si>
    <t>Osiguravanje adekvatnog broja stambenih jedinica-potpisivanje ugovora o najmu</t>
  </si>
  <si>
    <t>Broj sklopljenih ugovora o najmu</t>
  </si>
  <si>
    <t>11. Stambeno zbrinjavanje žrtava nasilja u obitelji</t>
  </si>
  <si>
    <t>Stambeno zbrinjvanje žrtava nasilja u obitelji i doprinos borbi protiv nasilja u obitelji i nasilja nad ženama  kao i politici  nulte tolerancije na nasilje</t>
  </si>
  <si>
    <t>A761076</t>
  </si>
  <si>
    <t xml:space="preserve">  O</t>
  </si>
  <si>
    <t xml:space="preserve">Osiguravanje dovoljnog broja stambenih jedinica i financijskih sredstava za plaćanje troškova najma i stanovanje </t>
  </si>
  <si>
    <t>Broj stambeno zbrinutih žrtava nasilja</t>
  </si>
  <si>
    <t xml:space="preserve">12. Stambeno zbrinajvanje osoba određenih struka i zanimanja za čijim radom postoji posebno iskazana potreba                </t>
  </si>
  <si>
    <t>Stambeno zbrinjavanje deficitarnih kadrova što dovodi do demografske revitalizacije te gospodarskom i društvenom razvoju</t>
  </si>
  <si>
    <t>Nema troška</t>
  </si>
  <si>
    <t xml:space="preserve">             -</t>
  </si>
  <si>
    <t>Osiguravanje dovoljnog broja stambenih jedinica za stambeno zbrinjavanje deficitarnih kadrova</t>
  </si>
  <si>
    <t>Broj stambeno zbrinutih kadrova</t>
  </si>
  <si>
    <t>13. Investicijsko održavanje stambenih jedinica u državnom vlasništvu</t>
  </si>
  <si>
    <t>Poboljšanje uvjeta kvalitete stanovanja  i življenja</t>
  </si>
  <si>
    <t>K 761-062/3232
K 761-062/3232</t>
  </si>
  <si>
    <t>Povećanje raspoloživog i useljivog stambenog fonda -  Saniranje stambenih jedinica</t>
  </si>
  <si>
    <t>Broj  održavanih i saniranih stambenih jedinica</t>
  </si>
  <si>
    <t>14.Stambeno  zbrinjavanje izvan potpomognutih područja</t>
  </si>
  <si>
    <t>Stambeno zbrinjavanje bivših nositelja stanarskog prava</t>
  </si>
  <si>
    <t xml:space="preserve">Stambeno zbrinuta obitelj bivšeg nositelja stanarskog porava/  </t>
  </si>
  <si>
    <t xml:space="preserve">Broj sklopljenh  ugovora o najmu/ </t>
  </si>
  <si>
    <t>3721 Naknade građanima i kućanstvima u novcu</t>
  </si>
  <si>
    <t xml:space="preserve">15.Skrb o osobama u statusu prognanika, povratnika i izbjeglica </t>
  </si>
  <si>
    <t xml:space="preserve">Integracija i realizacija osnovnih osobnih prava </t>
  </si>
  <si>
    <t>A761059</t>
  </si>
  <si>
    <t xml:space="preserve">Ostvarivanje statusnih prava prognanika, povratnika i izbjeglica </t>
  </si>
  <si>
    <t>broj prognanika</t>
  </si>
  <si>
    <t>broj izbjeglica</t>
  </si>
  <si>
    <t>3822 Kapitalne donacije građanima i kućanstvima, 4211 Stambeni objekti</t>
  </si>
  <si>
    <t>16.Regionalni program stambenog zbrinjavanja</t>
  </si>
  <si>
    <t>Naseljavanje, ostanak, poboljšanje uvjeta stanovanja i uvjeta življenja te poštovanja prava nacionalnih manjina</t>
  </si>
  <si>
    <t>A761069</t>
  </si>
  <si>
    <t xml:space="preserve">Povećanje raspoloživog stambenog fonda </t>
  </si>
  <si>
    <t>prosinac 2021., lipanj 2022.</t>
  </si>
  <si>
    <t>Program završen</t>
  </si>
  <si>
    <t>CILJ 4.1. UČINKOVITA, TRANSPARENTNA I OTPORNA DRŽAVA</t>
  </si>
  <si>
    <t xml:space="preserve"> 1. Učinkovito upravljanje resursima i procesima</t>
  </si>
  <si>
    <t>Normativna aktivnost- akti o unutarnjem ustrojstvu SDUOSZ-a i podzakonski propisi iz djelokruga SDUOSZ-a</t>
  </si>
  <si>
    <t>Donošenje  akata o unutarnjem ustrojstvu SDUOSZ</t>
  </si>
  <si>
    <t>Broj akata</t>
  </si>
  <si>
    <t>Izrada  Provedbenog programa- definiranje ključnih točki,pokazatelja rezultata, roka, uz  poveznicu na izvor finnaciranja</t>
  </si>
  <si>
    <t>Izrada i praćenje Provedbenog programa i izmjene i dopune</t>
  </si>
  <si>
    <t>Broj Strateških planova i Provedbenog programa</t>
  </si>
  <si>
    <t>Izrada i praćenje  Godišnjih  planova   rada i njihovih izmjena i dopuna -postavljanje zadaća i postizanje ciljeva</t>
  </si>
  <si>
    <t>Izrada Godišnjih planova rada i izmjene i dopune</t>
  </si>
  <si>
    <t>Broj Godišnjih planova rada</t>
  </si>
  <si>
    <t>Izrada i praćenje Plana stambenog zbrinjavanja- postavljanje plana i njegovo ostvarenje</t>
  </si>
  <si>
    <t>Izrada i praćenje plana stambenog zbrinjavanja</t>
  </si>
  <si>
    <t xml:space="preserve">Broj Planova stambenog zbrinjavanja  i izmjena i dopuna </t>
  </si>
  <si>
    <t>Izrada Inicijalnog Plana stambenog zbninjavanja</t>
  </si>
  <si>
    <t xml:space="preserve">Izrada Inicijalnog Plana stambenog zbrinjavanja </t>
  </si>
  <si>
    <t xml:space="preserve">Broj Inicijalnih Planova stambenog zbrin javanja </t>
  </si>
  <si>
    <t>Kontrola i unos rješenja o ostvarivanju prava na stambeno zbrinjvanje. Kontrola i unos rješenja o obnovi</t>
  </si>
  <si>
    <t>Kontrola i unos rješenja</t>
  </si>
  <si>
    <t>Broj pozitivnih i negativnih rješenja</t>
  </si>
  <si>
    <t>Uspostava i stalno poboljšanje  primjerenosti i djelotvornosti sustava</t>
  </si>
  <si>
    <t>Izrada Strateškog plana  unutarnje revizije, Izrada godišnjeg plana rada unutarnje revizije, Revizijski angažman</t>
  </si>
  <si>
    <t>prosinac2023.</t>
  </si>
  <si>
    <t>Broj izrađenih strateških planova unutarnje revizije</t>
  </si>
  <si>
    <t>Broj godišnjih planova rada unutarnje revizije</t>
  </si>
  <si>
    <t>Broj obavljenih unutrnjih revizija</t>
  </si>
  <si>
    <t>Broj izvješća o provedbni preporuka</t>
  </si>
  <si>
    <t>2. Djelotvorno upravljanje ljudskim potencijalima</t>
  </si>
  <si>
    <t>Radni i službenički odnosi-Stručno usavršavanje državnih službenika</t>
  </si>
  <si>
    <t>Upravljanje ljudskim resursima radi podrške provedbi</t>
  </si>
  <si>
    <t>Broj rješenja</t>
  </si>
  <si>
    <t>3. Djelotvorno upravljanje resursima te odnosima s partnerima i građanima i ostalim korisnicima usluga</t>
  </si>
  <si>
    <t>Planiranje i upravljanje proračunom - knjigovodstvena izvješća</t>
  </si>
  <si>
    <t>Broj izvješća</t>
  </si>
  <si>
    <t>Učinkovita komunikacija s  građanima, pravnim osobama i novinarima i javnosti  u svrhu prava na pristup informacijama</t>
  </si>
  <si>
    <t>Izrada odgovora na upite u svrhu prava na pristup informacijama 
Priprema  državnog tajnika i zamjenika državnog tajnika za javne nastupe i protokolarne poslove</t>
  </si>
  <si>
    <t>Broj odgovora Broj protokolarnih poslova</t>
  </si>
  <si>
    <t>Osiguranje kvalitetnog i pravovremnog obavljanja poslova državnog tajnika i zamjenika državnog tajnika</t>
  </si>
  <si>
    <t>Priprema državnog tajnika i zamjenika državnofg tajnika za aktivnosti izvan SDUOSZ</t>
  </si>
  <si>
    <t>prosiinac 2023.</t>
  </si>
  <si>
    <t>Broj aktivnosti</t>
  </si>
  <si>
    <t>Učinkovira provedba mađuresornih aktivnosti SDUOSZ</t>
  </si>
  <si>
    <t>Sudjelovanje u radu stručnih radnih skupina, povjerenstva i drugih savjetodavnih radnih tijela</t>
  </si>
  <si>
    <t>Broj sudjelovanja u zadanim aktivnostima</t>
  </si>
  <si>
    <t>Učinkovita provedba međunarodnih aktivnosti i aktivnosti u okviru strukturnih fondova EU vezano za stambeno zbrinhavanje</t>
  </si>
  <si>
    <t>dd</t>
  </si>
  <si>
    <t xml:space="preserve">Poslovi međunarodne suradnje i koordinacija tih poslova </t>
  </si>
  <si>
    <t>Broj sudjelovanja u međunarodnim aktivnostima vezano za  stambeno zbrinjavanje</t>
  </si>
  <si>
    <t>Upravljanje javnom nabavom</t>
  </si>
  <si>
    <t>Provedba postupaka javne i jednostavne nabave</t>
  </si>
  <si>
    <t>Broj ugovora /narudžbenice</t>
  </si>
  <si>
    <t>Upravljanje financijama i materijalnim resursima</t>
  </si>
  <si>
    <t>4.Naplata prihoda s naslova najma stambenih jedinica u valsništvu Republike Hrvatske</t>
  </si>
  <si>
    <t xml:space="preserve">Osiguranje tehničke i stručne pretpostavke  za pravovremenu i potpunu naplatu prihoda s naslova najma koji  predstavljaju prihode Državnog proračuna </t>
  </si>
  <si>
    <t>K 167215541-033</t>
  </si>
  <si>
    <t>Učinkovita praćenje i naplata prihoda  od najma stambenih jedinica u državnom vlasništvu</t>
  </si>
  <si>
    <t xml:space="preserve">Broj skolpljenih ugovora o najmu / financijski pokazatelj naplate prihoda </t>
  </si>
  <si>
    <t>2204/
19.456.906,99</t>
  </si>
  <si>
    <t>500/
10.500.000,00</t>
  </si>
  <si>
    <t>400/
11.000.000,00</t>
  </si>
  <si>
    <t>300/
11.000.000,00</t>
  </si>
  <si>
    <t>3234 Komunalne usluge</t>
  </si>
  <si>
    <t>5.Gospodarenje nekretninama u državnom vlasništvu</t>
  </si>
  <si>
    <r>
      <rPr>
        <sz val="12"/>
        <color theme="1"/>
        <rFont val="Arial"/>
      </rPr>
      <t>Transparentno i učinkovito upravljanje</t>
    </r>
    <r>
      <rPr>
        <sz val="12"/>
        <color rgb="FFFF0000"/>
        <rFont val="Arial"/>
      </rPr>
      <t xml:space="preserve"> </t>
    </r>
    <r>
      <rPr>
        <sz val="12"/>
        <color theme="1"/>
        <rFont val="Arial"/>
      </rPr>
      <t xml:space="preserve"> državnom imovinom</t>
    </r>
  </si>
  <si>
    <t>K761062/K761064</t>
  </si>
  <si>
    <t>Racionalno i svrhovito korištenje stambenih jedinica - Plaćanje zajedničke pričuve za  stambene jedinice u državnom vlasništvu</t>
  </si>
  <si>
    <t>Broj  stanova/iznos uplaćene pričuve</t>
  </si>
  <si>
    <t xml:space="preserve">7500/
22.727.940,
</t>
  </si>
  <si>
    <t>7500/
14.000,000,00</t>
  </si>
  <si>
    <t>7500/
13.000.000,00</t>
  </si>
  <si>
    <t xml:space="preserve">6.Kupnja stambenih jedinica </t>
  </si>
  <si>
    <t>Stambeno zbrinjavanje za potrebe korisnika na područjima na kojima Središnji državni ured ne raspolaže  s dovoljnim brojem stambenih jedinica</t>
  </si>
  <si>
    <t xml:space="preserve"> Povećanje raspoloživog stambenog fonda                 </t>
  </si>
  <si>
    <t xml:space="preserve"> Broj  stambenih jedinica kupljenih i preuzetih  putem Agencije za pravni promet i posredovanje nekretninama</t>
  </si>
  <si>
    <t>7.Zakonito korištenje stambenih jedinica</t>
  </si>
  <si>
    <t xml:space="preserve">Kontrola zakonitog korištenja stambenih jedinica od strane korisnika, odnosno najmoprimaca </t>
  </si>
  <si>
    <t xml:space="preserve">Poštivanje prava i obveza u korištenju stambenih jedinica u državnom vlasništvu, sankcioniranje eventualnih nezakonitosti korištenja  stambenih jedinica danih u najam korsincima  </t>
  </si>
  <si>
    <t>Broj pokrenutih postupaka sukladno utvrđenim nepravilnostima u postupcima provedbe Godišnjeg Plana zakonitog korištenja stambenih jedinica</t>
  </si>
  <si>
    <t>3237 Intelektualne i osobne usluge</t>
  </si>
  <si>
    <t xml:space="preserve">8. Aktivnosti oko uređenja vlasništva -učinkovito upravljanje resursima i procesima </t>
  </si>
  <si>
    <t xml:space="preserve">Odgovorno upravljanje javnim financijama. Imovinsko-pravno uređenje nekretnina u vlasništvu RH. Upravljanje rizicima, prilikama i kvalitetom. </t>
  </si>
  <si>
    <t>K761065 Uređenje posjedovne i vlasničko-pravne evidencije državne imovine na PPDS</t>
  </si>
  <si>
    <t>Uređeni imovinsko-pravni odnosi na nekretninama</t>
  </si>
  <si>
    <t>Broj predmeta vlasničko-pravnog uređenja</t>
  </si>
  <si>
    <t xml:space="preserve"> 3296 Troškovi sudskih postupaka</t>
  </si>
  <si>
    <t>9.Učinkovito provođenje upravnih postupaka radi ostvarivanja prava korisnika</t>
  </si>
  <si>
    <t xml:space="preserve">Smanjenje broja neriješenih predmeta te osiguravanje uvjeta za rješavanje novih predmeta u zakonskim rokovima u cilju pravne sigurnosti i ostvarivanja prava stranaka  </t>
  </si>
  <si>
    <t xml:space="preserve">A761057 </t>
  </si>
  <si>
    <t>Riješeni predmeti po žalbama</t>
  </si>
  <si>
    <t>Broj riješenih žalbi</t>
  </si>
  <si>
    <t xml:space="preserve">10.Učinkovito provođenje  sudskih postupaka radi zaštite interesa RH </t>
  </si>
  <si>
    <t>Smanjenje broja neriješenih sudskih predmeta. Odgovorno upravljanje javnim financijama.</t>
  </si>
  <si>
    <t>Riješeni sudski predmeti, okončani sudski sporovi</t>
  </si>
  <si>
    <t>Broj okončanih sudskih predmeta</t>
  </si>
  <si>
    <t>11. Djelotvorno upravljanje resursima te odnosima s partnerima i građanima i ostalim korisnicima usluga</t>
  </si>
  <si>
    <t>Odgovorno upravljanje javnim financijama. Zaštita interesa i prava RH kao vlasnika nekretnina.</t>
  </si>
  <si>
    <t>Raskinuti ugovori o najmu i ugovori o darovanju građevnog materijala</t>
  </si>
  <si>
    <t>broj raskinutih ugovora</t>
  </si>
  <si>
    <t>3223 Energija,
3232 Usluge tekućeg i investicijskog ulaganja,
3234 Komunalne usluge,
3235 Zakupnine i najamnine,
3295 Pristojbe i naknade,
4211 Stambeni objekti,
4227 Uređaji, strojevi i oprema</t>
  </si>
  <si>
    <t>12.Stambeno zbrinjavanje osoba sa odobrenom međunarodnom zaštitom</t>
  </si>
  <si>
    <t>Izgradnja društva koje poštuje ljudska prava. Prihvat i pomoć izbjeglicama</t>
  </si>
  <si>
    <t xml:space="preserve">A761073 </t>
  </si>
  <si>
    <t>Osiguravanje stambenog fonda</t>
  </si>
  <si>
    <t>Broj stambeno zbrinutih obitelji</t>
  </si>
  <si>
    <t xml:space="preserve">4211 Stambeni objekti         </t>
  </si>
  <si>
    <t>1. Međuresorna suradnja s jedinicama lokalne samouprave i tijelima državne uprave</t>
  </si>
  <si>
    <t xml:space="preserve">Decentralizacija stambenog zbrinjavanja kroz zajedničku suradnju u planiranju, provedbi i financiranju programa povećanja raspoloživog stambenog fonda, smanjenje troškova sanacije/izgradnje, korištenje raspoloživog građevnog zemljišta. zbrinjavanje stručnih i obrazovnih kadrova, poticanje ostanka i naseljavanja  </t>
  </si>
  <si>
    <t xml:space="preserve">Povećanje raspoloživog stambenog fonda, racionalnije trošenje sredstava, veći broj zbrinutih obitelji, dikrekno potpicanje ostanka i naseljavanja, ravnomjerniji regionalni razvoj  </t>
  </si>
  <si>
    <t>Broj potpisanih sporazuma</t>
  </si>
  <si>
    <t>Broj završenih zgrada/stambenih jedinica</t>
  </si>
  <si>
    <t xml:space="preserve">2.Darovanje neuseljive obiteljske kuće ili građevinskog zemljišta u državnom vlasništvu </t>
  </si>
  <si>
    <t>Poboljšanje uvjeta stanovanja i zadržavanje mladih obitelji na potpomognutim područjima i područjima posebne državne skrbi. Poticanje naseljavanja i ostanka stanovništva na potpomognuta područja.</t>
  </si>
  <si>
    <t>Darovane neuseljive kuće i građevinska zemljišta</t>
  </si>
  <si>
    <t>Boj sklopljenih ugovora</t>
  </si>
  <si>
    <t>3.Darovanje stana ili obiteljske kuće u državnom vlasništvu</t>
  </si>
  <si>
    <t>Darovani stanovi i obiteljske kuće</t>
  </si>
  <si>
    <t xml:space="preserve">4.Prodaja stana ili obiteljske kuće u državnom vlasništvu </t>
  </si>
  <si>
    <t>Prodani stanovi i obiteljske kuće</t>
  </si>
  <si>
    <t>3632 Kapitalne pomoći unutar općeg proračuna</t>
  </si>
  <si>
    <t>5.Sufinanciranje aktivnosti i projekata jedinica lokalne samouprave</t>
  </si>
  <si>
    <t>Stvaranje uvjeta za ostanak, naseljavanje i održivi povratak na potpomognutim područjima i područjima posebne državne skrbi</t>
  </si>
  <si>
    <t xml:space="preserve"> K761004   Kapitalna potpora za održivi povratak</t>
  </si>
  <si>
    <t>Ugovori o sufinanciranju projekata i aktivnosti</t>
  </si>
  <si>
    <t>29 ugovora ( 2019. - 5 mil. Kn)</t>
  </si>
  <si>
    <t>3612 Kapitalne pomoći inozemnim vladama</t>
  </si>
  <si>
    <t xml:space="preserve">1. Stambeno zbrinjavanje korisnika darovanjem građevnog materijala za izgradnju ili obnovu kuća u vlasništvu Hrvata u BIH </t>
  </si>
  <si>
    <t xml:space="preserve">Stvaranje preduvjeta za povratak i ostanak Hrvata  na području Bosne i Hercegovine obnovom i izgradnjom obiteljskih kuća kao i objekata osnovne komunalne i socijalne infrastrukture </t>
  </si>
  <si>
    <t>A761060</t>
  </si>
  <si>
    <t>Potpora povratku i ostanku Hrvata u Bosni i Hercegovini darovanjem građevnog materijala za obnovu/izgradnju obiteljswkih kuća te sanacijom i izgradnjom objekata osnovne komunalne i socijalne infrastrukture kroz Javne pozive</t>
  </si>
  <si>
    <t>Broj isporučenih kompleta građevnog materijala</t>
  </si>
  <si>
    <t>2. Sufinanciranje objekata osnovne komunalne i socijalne infra strukture i objkekata javne namjene</t>
  </si>
  <si>
    <t>Potpora povratku i ostanku Hrvata u Bosni i Hercegovini sufinanciranjem projekata komunalne i socijalne infrastruzkture kroz Javne pozive</t>
  </si>
  <si>
    <t>Broj sufinanciranih projekata kroz Javni poziv</t>
  </si>
  <si>
    <t>Središnji državni ured za središnju javnu nabavu</t>
  </si>
  <si>
    <r>
      <rPr>
        <b/>
        <u/>
        <sz val="12"/>
        <color theme="1"/>
        <rFont val="Arial"/>
      </rPr>
      <t>CSR</t>
    </r>
    <r>
      <rPr>
        <b/>
        <sz val="12"/>
        <color theme="1"/>
        <rFont val="Arial"/>
      </rPr>
      <t xml:space="preserve">
SDG</t>
    </r>
  </si>
  <si>
    <t>2411
SREDIŠNJA JAVNA NABAVA</t>
  </si>
  <si>
    <t>Razvoj suvremene nabavne funkcije na razini obveznika/korisnika središnje javne nabave</t>
  </si>
  <si>
    <t>Racionalizacije javne potrošnje uz primjenu mjerila održivosti, te standardizacija roba i usluga koje se nabavljaju za obveznike/korisnike.</t>
  </si>
  <si>
    <t>A857001
ADMINISTRACIJA I UPRAVLJANJE</t>
  </si>
  <si>
    <t>CSR2b
CSR3c/
SDG8
SDG12
SDG16</t>
  </si>
  <si>
    <t>Objavljeni planirani postupci nabave
Sklapanje okvirnih sporazuma za dovršene postupke nabave</t>
  </si>
  <si>
    <t>prosinac-2021., 2022., 2023., 2024.
prosinac-2021., 2022., 2023., 2024.</t>
  </si>
  <si>
    <t>Udio objavljenih postupaka u odnosu na Godišnji plan nabave</t>
  </si>
  <si>
    <t>70% (2020.)</t>
  </si>
  <si>
    <t>Broj postupaka koji su završili sklapanjem okvirnih sporazuma</t>
  </si>
  <si>
    <t>12 (2020.)</t>
  </si>
  <si>
    <t>Visina uštede u proračunu</t>
  </si>
  <si>
    <t>6% (2020.)</t>
  </si>
  <si>
    <t xml:space="preserve">Prilog 1.  Tablični prikaz mjera i okvira za praćenje mjera iz Provedbenog programa </t>
  </si>
  <si>
    <t>SREDIŠNJI DRŽAVNI URED ZA HRVATE IZVAN REPUBLIKE HRVATSKE</t>
  </si>
  <si>
    <t>SIJEČANJ 2021.</t>
  </si>
  <si>
    <r>
      <rPr>
        <b/>
        <u/>
        <sz val="12"/>
        <color theme="1"/>
        <rFont val="Arial"/>
      </rPr>
      <t>CSR</t>
    </r>
    <r>
      <rPr>
        <b/>
        <sz val="12"/>
        <color theme="1"/>
        <rFont val="Arial"/>
      </rPr>
      <t xml:space="preserve">
SDG</t>
    </r>
  </si>
  <si>
    <t>Početna vrijednost
(2019.)</t>
  </si>
  <si>
    <t>STRATEGIJA O ODNOSIMA REPUBLIKE HRVATSKE S HRVATIMA IZVAN REPUBLIKE HRVATSKE</t>
  </si>
  <si>
    <t xml:space="preserve"> ŠTITITI PRAVA I INTERESE HRVATA IZVAN REPUBLIKE HRVATSKE TE
JAČATI NJIHOVE ZAJEDNICE</t>
  </si>
  <si>
    <t xml:space="preserve"> Zaštita prava i statusa Hrvata izvan Republike Hrvatske</t>
  </si>
  <si>
    <t>Ostvariti punu ravnopravnost hrvatskog naroda u BiH, odgovarajuću razinu prava, statusa i položaja pripadnika hrvatske nacionalne manjine u europskim državama te hrvatskih državljana i pripadnika hrvatskog naroda u iseljeništvu.</t>
  </si>
  <si>
    <t>A862024 MEĐUVLADINI MJEŠOVITI ODBORI</t>
  </si>
  <si>
    <t>SDG: 10 i 16</t>
  </si>
  <si>
    <t xml:space="preserve">Izrađena evidencija najvažnijih bilateralnih akata na području prava, statusa i položaja HIRH 
Sklopljeni međudržavni ugovori/sporazumi o zaštiti prava HIRH
Praćenje provedbe postojećih međudržavnih ugovora/sporazuma
Unaprijeđeni bilateralni akti na području prava, statusa i položaj HIRH
</t>
  </si>
  <si>
    <t xml:space="preserve">31. siječanj 2021.
lipanj 2021., lipanj 2022.
 prosinac 2021., 2022., 2023., 2024.
 lipanj 2024.
</t>
  </si>
  <si>
    <t>lipanj 2024.</t>
  </si>
  <si>
    <t>Broj međunarodnih ugovora i sporazuma o zaštiti prava HIRH</t>
  </si>
  <si>
    <t>Broj održanih sjednica MMO-a</t>
  </si>
  <si>
    <t xml:space="preserve">Broj unaprijeđenih bilateralnih akata </t>
  </si>
  <si>
    <t xml:space="preserve"> Jačanje organizacija i zajednica Hrvata izvan Republike Hrvatske</t>
  </si>
  <si>
    <t>Osnažiti organizacije i zajednice Hrvata izvan Republike Hrvatske sa svrhom njihove stabilnosti i razvoja te promicanja interesa Hrvata u zemljama nastanjenja.</t>
  </si>
  <si>
    <t>A862030 PROGRAM POTPORE SVEUČILIŠTU I HRVATSKOM NARODNOM KAZALIŠTU U MOSTARU
A862032PROGRAM POTPORE STRATEŠKIM PROJEKTIMA HRVATSKE NACIONALNE MANJINE U INOZEMSTVU</t>
  </si>
  <si>
    <t>Izrađena evidencija krovnih organizacija HIRH
Provedeni strateški projekti potpore organizacijama HIRH
Izrađena evaluacija strateških projekata organizacijama HIRH
Potaknuti znanstveno-istraživački rad na temu HIRH</t>
  </si>
  <si>
    <t xml:space="preserve">31. siječanj 2021.
studeni 2021., 2022., 2023., 2024.
prosinac 2021., 2022., 2023., 2024.
siječanj 2021., 2022., 2023., 2024.
</t>
  </si>
  <si>
    <t>Broj strateških projekata organizacijama u BiH</t>
  </si>
  <si>
    <t>Broj strateških projekata organizacijama HNM</t>
  </si>
  <si>
    <t>Broj strateških projekata organizacijama u HI</t>
  </si>
  <si>
    <t>Broj znanstveno-istraživačkih radova</t>
  </si>
  <si>
    <t xml:space="preserve"> Očuvanje hrvatskog jezika, kulture i identiteta Hrvata izvan Republike Hrvatske</t>
  </si>
  <si>
    <t>Očuvati i ojačati kulturni i nacionalni identitet među Hrvatima izvan granica Republike Hrvatske provodeći projekte učenja, očuvanja i promicanja hrvatskog jezika i kulture.</t>
  </si>
  <si>
    <t xml:space="preserve">A862007 STIPENDIJE ZA STUDENTE I UČENIKE PRIPADNIKE HIRH 
A862026 ORGANIZIRANJE STRUČNIH SEMINARA I RADIONICA ZA HRVATE IZVAN REPUBLIKE HRVATSKE
A862028 POTPORA UČENJU HRVATSKOGA JEZIKA ZA HRVATSKO ISELJENIŠTVO I HRVATSKU MANJINU U INOZEMSTVU
A862029 PROGRAMI I PROJEKTI HRVATSKOG ISELJENIŠTVA
</t>
  </si>
  <si>
    <t>SDG: 4, 10 i 16</t>
  </si>
  <si>
    <t xml:space="preserve">Dodijeljene stipendije za učenje hrvatskog jezika u RH
Omogućeno besplatno e-učenje hrvatskog jezika
Dodijeljene stipendije za studente u lokalnim sredinama država nastanjenja
Otvorena nova mjesta za učenje i poučavanje hrvatskoga jezika i kulture u inozemstvu 
Organizirani stručni seminari, radionice, edukacije za HIRH
Organizirani programi dolaska u RH
</t>
  </si>
  <si>
    <t xml:space="preserve">srpanj 2021., 2022., 2023., 2024.
prosinac 2021., 2022., 2023., 2024.
svibanj 2021., 2022., 2023., 2024.
prosinac 2021., 2022., 2023., 2024..
siječanj 2021., 2022., 2023., 2024.
srpanj i kolovoz 2021., 2022., 2023., 2024.
</t>
  </si>
  <si>
    <t>Broj stipendija za učenje jezika u RH</t>
  </si>
  <si>
    <t>Broj polaznika/korisnika e-učenja hrvatskog jezika</t>
  </si>
  <si>
    <t>Broj dodijeljenih stipendija u lokalnim sredinama</t>
  </si>
  <si>
    <t>Broj novih mjesta u inozemstvu</t>
  </si>
  <si>
    <t>Broj seminara, radionica, edukacija</t>
  </si>
  <si>
    <t>Broj polaznika organiziranih programa dolaska u RH</t>
  </si>
  <si>
    <t>Jačanje hrvatskih zajednica izvan Republike Hrvatske putem informiranja i povezivanja</t>
  </si>
  <si>
    <t>Pridonjeti boljem informiranju i povezivanju HIRH, stvaranju pozitivne slike o Republici Hrvatskoj i promicanju hrvatske kulture, tradicijskih, prirodnih, turističkih i drugih posebnosti.</t>
  </si>
  <si>
    <t xml:space="preserve">A565026 i A570036 MEĐUNARODNI PROGRAM HRT-a I PROIZVODNJA SADRŽAJA
A862031 REGISTAR HRVATSKIH SUBJEKATA IZVAN REPUBLIKE HRVATSKE     </t>
  </si>
  <si>
    <t xml:space="preserve">Izrađena evidencija svih sredstva i kanala za informiranje HIRH
Osigurana distribuciju informacija medijima u RH i izvan RH
Osigurana izrada programskog sadržaja (emisija) za HIRH na javnim medijima
Izrađena digitalna komunikacijska mreža za povezivanje i jačanje suradnje s HIRH
</t>
  </si>
  <si>
    <t xml:space="preserve">31. siječanj 2021.
kontinuirano 2021., 2022., 2023., 2024..
 lipanj 2021.
prosinac 2021.
</t>
  </si>
  <si>
    <t>Broj informacija za medije u RH i izvan RH</t>
  </si>
  <si>
    <t>Broj emisija za HIRH na javnim medijima</t>
  </si>
  <si>
    <t>Broj informativnih objava na društvenim/socijalnim mrežama</t>
  </si>
  <si>
    <t>Izrađena digitalna komunikacijska mreža</t>
  </si>
  <si>
    <t xml:space="preserve"> RAZVIJATI SURADNJU S HRVATIMA IZVAN RH</t>
  </si>
  <si>
    <t xml:space="preserve"> Poticati i razvijati veze i suradnju s pojedincima i organizacijama Hrvata u Bosni i Hercegovini na području kulture, obrazovanja, znanosti, športa, gospodarstva i drugim područjima</t>
  </si>
  <si>
    <t xml:space="preserve">Ojačati odnose i veze s pojedincima i organizacijama Hrvata u Bosni i Hercegovini u području kulture, obrazovanja, znanosti, športa, gospodarstva i drugim područjima te razvijati partnersku suradnju, međusobno povezivanje i povezivanje s Republikom Hrvatskom. </t>
  </si>
  <si>
    <t>A862020 POTICAJI ZA OBRAZOVANJE, KULTURU, ZNANOST I ZDRAVSTVO U BIH - MEĐUNARODNA RAZVOJNA SURADNJA
A862006 PROGRAMI HRVATA IZVAN REPUBLIKE HRVATSKE</t>
  </si>
  <si>
    <t>Izrađena evidencija organizacija Hrvata u BiH
Objavljen javni poziv za financiranje projekata na području suradnje
Objavljen javni natječaj za financiranje programa i projekata na području suradnje
Praćenje provedbe i vrednovanje projekata na području suradnje</t>
  </si>
  <si>
    <t xml:space="preserve">31. siječanj 2021.
veljača/listopad 2021., 2022., 2023.,2024.
travanj 2021., 2022., 2023., 2024.
31. ožujka 2021., 2022., 2023., 2024.
</t>
  </si>
  <si>
    <t>Broj (su)financiranih projekata u području kulturne suradnje</t>
  </si>
  <si>
    <t>Broj (su)financiranih projekata u području obrazovne, znanstvene i športske suradnje</t>
  </si>
  <si>
    <t>Broj (su)financiranih projekata u području gospodarske suradnje</t>
  </si>
  <si>
    <t>Broj (su)financiranih projekata u području zdravstvene suradnje</t>
  </si>
  <si>
    <t>Poticati i razvijati veze i suradnju s pojedincima i organizacijama hrvatske nacionalne manjine u europskim državama na području kulture, obrazovanja, znanosti, športa, gospodarstva i drugim područjima</t>
  </si>
  <si>
    <t xml:space="preserve">Ojačati odnose i veze s pojedincima i organizacijama hrvatske nacionalne manjine u području kulture, obrazovanja, znanosti, športa, gospodarstva i drugim područjima te razvijati partnersku suradnju, međusobno povezivanje i povezivanje s Republikom Hrvatskom. </t>
  </si>
  <si>
    <t>A862011 PROGRAMI POMOĆI HRVATSKOJ MANJINI U INOZEMSTVU
A862018 PROGRAMI POMOĆI HRVATSKOJ MANJINI U INOZEMSTVU-MEĐUNARODNA RAZVOJNA SURADNJA 
A862006 PROGRAMI HRVATA IZVAN REPUBLIKE HRVATSKE</t>
  </si>
  <si>
    <t>Izrađena evidencija organizacija hrvatske nacionalne manjine
Objavljen javni poziv za financiranje projekata na području suradnje
Objavljen javni natječaj za financiranje programa i projekata na području suradnje
Praćenje provedbe i vrednovanje projekata na području suradnje</t>
  </si>
  <si>
    <t xml:space="preserve">31. siječanj 2021.
veljača/listopad 2021., 2022., 2023., 2024.
ožujak 2021., 2022., 2023., 2024.
veljača 2021., 2022., 2023., 2024.
</t>
  </si>
  <si>
    <t>Poticati i razvijati veze i suradnju s pojedincima i organizacijama hrvatskog iseljeništva u europskim i prekomorskim državama na području kulture, obrazovanja, znanosti, športa, gospodarstva i drugim područjima</t>
  </si>
  <si>
    <t xml:space="preserve">Ojačati odnose i veze s pojedincima i organizacijama hrvatskog iseljeništva u europskim i prekomorskim državama na području kulture, obrazovanja, znanosti, športa, gospodarstva i drugim područjima te razvijati partnersku suradnju, međusobno povezivanje i povezivanje s Republikom Hrvatskom. </t>
  </si>
  <si>
    <t xml:space="preserve">A862029 PROGRAMI I PROJEKTI HRVATSKOG ISELJENIŠTVA
A862025 HRVATSKE SVJETSKE IGRE
A862006 PROGRAMI HRVATA IZVAN REPUBLIKE HRVATSKE      </t>
  </si>
  <si>
    <t>Izrađena evidencija organizacija hrvatskog iseljeništva
Objavljen javni poziv za financiranje projekata na području suradnje
Objavljen javni natječaj za financiranje programa i projekata na području suradnje
Praćenje provedbe i vrednovanje projekata na području suradnje
Potaknuti pokretanje studijskih programa na engleskom jeziku u RH</t>
  </si>
  <si>
    <t xml:space="preserve">31. siječanj 2021.
veljača/listopad 2021., 2022., 2023., 2024.
rujan 2021., 2022., 2023., 2024.
kolovoz 2021., 2022., 2023., 2024.
listopad 2021.
</t>
  </si>
  <si>
    <t xml:space="preserve">Broj pokrenutih studijskih programa na visokim učilištima u RH </t>
  </si>
  <si>
    <t xml:space="preserve">Poticati i razvijati suradnju između institucionalnih nositeljia odnosa i suradnje s Hrvatima izvan Republike Hrvatske </t>
  </si>
  <si>
    <t>Ojačati odnose i veze te uspostaviti djelotvornu suradnju i koordinaciju između tijela državne uprave i drugih organizacija u Republici Hrvatskoj mjerodavnih za odnose s Hrvatima izvan Republike Hrvatske</t>
  </si>
  <si>
    <t>A862022 SAVJET VLADE REPUBLIKE HRVATSKE ZA HRVATE IZVAN REPUBLIKE HRVATSKE</t>
  </si>
  <si>
    <t xml:space="preserve">Održane sjednice Savjeta Vlade RH za HIRH
Održane sjednice Odbora za HIRH Hrvatskog sabora
</t>
  </si>
  <si>
    <t xml:space="preserve">svibanj 2021., studeni 2022., 2023., 2024.
kontinuirano 2021., 2022., 2023., 2024.
</t>
  </si>
  <si>
    <t>Broj održanih sjednica Savjeta VRH</t>
  </si>
  <si>
    <t>Broj održanih sjednica Odbora za HIRH HS</t>
  </si>
  <si>
    <t xml:space="preserve"> POTICATI POVRATAK HRVATSKIH ISELJENIKA I NJIHOVIH POTOMAKA U RH</t>
  </si>
  <si>
    <t>Ostvariti poticajno okruženje i uvjete za povratak i useljavanje hrvatskih iseljenika i njihovih potomaka</t>
  </si>
  <si>
    <t>Osigurati poticajno društveno okruženje te nužne administrativne preduvjete za olakšani povratak i useljavanje hrvatskih iseljenika i njihovih potomaka</t>
  </si>
  <si>
    <t>A862001 ADMINISTRACIJA I UPRAVLJANJE</t>
  </si>
  <si>
    <t>Unaprijeđen zakonodavni i normativni okvir u najvažnijim područjima integracije
Izrađen Program dobrodošlice i  Akcijski plan za integraciju povratnika i useljenika
Ubrzan postupak primitka u hrvatsko državljanstvo
Ubrzan postupak stjecanja privremenog boravka
Potaknuto sklapanje međunarodnih akata iz područja socijalnog osiguranja
Promovirani pozitivni primjeri povratka i useljenja u RH</t>
  </si>
  <si>
    <t>siječanj 2021., listopad 2021., siječanj 2022. listopad 2022., siječanj 2023.
listopad 2021., listopad 2022.
kontinuirano 2021., 2022., 2023., 2024.
kontinuirano 2021., 2022., 2023., 2024.
siječanj 2021., 2022., 2023., 2024.
kontinuirano 2021., 2022., 2023. i 2024.</t>
  </si>
  <si>
    <t>Broj unaprjeđenih akata na području integracije</t>
  </si>
  <si>
    <t>Izrađen Program dobrodošlice i Akcijski plan integracije</t>
  </si>
  <si>
    <r>
      <rPr>
        <sz val="12"/>
        <color theme="1"/>
        <rFont val="Arial"/>
      </rPr>
      <t>Broj ubrzanih primitaka u državljanstvo</t>
    </r>
    <r>
      <rPr>
        <strike/>
        <sz val="12"/>
        <color rgb="FFFF0000"/>
        <rFont val="Arial"/>
      </rPr>
      <t xml:space="preserve"> </t>
    </r>
  </si>
  <si>
    <t>Broj ubrzanih postupaka stjecanja privremenog  boravka</t>
  </si>
  <si>
    <t>Broj iniciranih međunarodnih ugovora/akata</t>
  </si>
  <si>
    <t>Broj reportaža o povratku u javnim medijima</t>
  </si>
  <si>
    <t>Privlačiti mlade naraštaje hrvatskih iseljenika na školovanje i studiranje u Republici Hrvatskoj</t>
  </si>
  <si>
    <t>Stvoriti poticajno okruženje za dolazak i useljavanje mladih naraštaja hrvatskih iseljenika te ispuniti uvjete za njihovu afirmaciju i uključivanje u hrvatsko društvo</t>
  </si>
  <si>
    <t xml:space="preserve">A862007 STIPENDIJE ZA STUDENTE I UČENIKE PRIPADNIKE HIRH 
A862026 ORGANIZIRANJE STRUČNIH SEMINARA I RADIONICA ZA HRVATE IZVAN REPUBLIKE HRVATSKE
A862028 POTPORA UČENJU HRVATSKOGA JEZIKA ZA HRVATSKO ISELJENIŠTVO I HRVATSKU MANJINU U INOZEMSTVU
</t>
  </si>
  <si>
    <r>
      <rPr>
        <sz val="12"/>
        <color theme="1"/>
        <rFont val="Arial"/>
      </rPr>
      <t xml:space="preserve">Dodijeljene stipendije za učenje hrvatskog jezika u RH
Osigurane posebne upisne kvote za studij u RH
Dodijeljene stipendije za studij u RH
Osiguran smještaj u studentskim domovima za studente izvan RH
</t>
    </r>
    <r>
      <rPr>
        <sz val="12"/>
        <color rgb="FFFF0000"/>
        <rFont val="Arial"/>
      </rPr>
      <t xml:space="preserve">
</t>
    </r>
  </si>
  <si>
    <t xml:space="preserve">srpanj 2021., 2022., 2023., 2024.
svibanj 2021., 2022., 2023., 2024.
svibanj 2021., 2022., 2023., 2024.
rujan 2021., 2022., 2023., 2024.
</t>
  </si>
  <si>
    <t>Broj stipendista kojima je dodjeljena stipendija za učenje jezika u RH</t>
  </si>
  <si>
    <t>Broj upisanih studenata putem posebnih kvota</t>
  </si>
  <si>
    <t>Broj stipendija za studij u RH</t>
  </si>
  <si>
    <t>Broj studenata kojima je osiguran smještaj u SD</t>
  </si>
  <si>
    <t>Poticati razvoj projekata za kvalitetnu integraciju u društveni i gospodarski život Republike Hrvatske</t>
  </si>
  <si>
    <t>Potaknuti izradu novih kvalitetnih integracijskih projekata kojima će se ojačati institucionalni kapaciteti važni za provedbu sveobuhvatne integracije uključujući podršku projektima nevladinih organizacija</t>
  </si>
  <si>
    <t>A862006 PROGRAMI HRVATA IZVAN REPUBLIKE HRVATSKE</t>
  </si>
  <si>
    <t>Uključiti hrvatske povratnike i useljenike u mjere aktivne politike zapošljavanja
Izrađen Plan integracije i smanjenja administrativnih prepreka u integraciji
Uspostavljena mreža kontakata za provedbu i praćenje integracije (kroz Program mentor-savjetnik)
Pružena potpora projektima nevladinih organizacija koji pridnose kvalitetnoj integraciji
Potaknuti više znanstveno-istraživačkih radova na temu migracija</t>
  </si>
  <si>
    <t xml:space="preserve">siječanj 2021., 2022., 2023., 2024
srpanj 2021.
rujan 2021.
veljača/listopad 2021., 2022., 2023., 2024.
siječanj 2021., 2022., 2023., 2024.
</t>
  </si>
  <si>
    <t>Broj zaposlenih povratnika i useljenika putem mjera APZ</t>
  </si>
  <si>
    <t>Izrađen Plan</t>
  </si>
  <si>
    <t>Uspostavljena mreža i Program</t>
  </si>
  <si>
    <t>Broj (su)financiranih projekata u području integracije</t>
  </si>
  <si>
    <t>Broj znanstveno-istraživačkih radova na temu migracija</t>
  </si>
  <si>
    <t>Upravljanje promjenama i inovacijama kroz oblikovanje, razvoj i praćenje strateških i operativnih planova te učinkovito upravljanje procesima</t>
  </si>
  <si>
    <t>Primijeniti sustavni pristup podršci svim dionicima na koje utječe "promjena" da budu uspješni kroz upravljanje projektima, rješavanje otpora te razvoja potrebnog znanja i sposobnosti za provedbu promjena</t>
  </si>
  <si>
    <t>SDG: 10</t>
  </si>
  <si>
    <t>Izrađeni akti strateškog planiranja i ostali operativni planovi čije je donošenje propisano važećim zakonskim i drugim propisima 
Izrađeni izvještaji o provedbi akata strateškog planiranja i ostalih operativnih planova čije je donošenje propisano važećim zakonskim i drugim propisima</t>
  </si>
  <si>
    <t xml:space="preserve">
kontinuirano 2021., 2022., 2023., 2024 u zakonom propisanim rokovima
kontinuirano 2021., 2022., 2023., 2024 u zakonom propisanim rokovima</t>
  </si>
  <si>
    <t>% planova (akata strateškog planiranja, operativnih, itd.) pripremljenih i objavljenih u roku</t>
  </si>
  <si>
    <t>% izvještaja (akata strateškog planiranja, operativnih, itd.) pripremljenih i objavljenih u roku</t>
  </si>
  <si>
    <t>Zakonito i djelotvorno upravljanje ljudskim resursima s ciljem provedbe postavljenih ciljeva tijela i povećanja učinka svih zaposlenika</t>
  </si>
  <si>
    <t>Donesena rješenja kojima se osiguravaju prava i ostvarivanje obveza zaposlenika te upravljanje ljudskim resursima radi podrške provedbi strateških i operativnih planova 
Izrađen Plan izobrazbe, provedena izobrazba i stručno usavršavanje zaposlenika
Izrađena evidencija o provedenim programima izobrazbe</t>
  </si>
  <si>
    <t>kontinuirano 2021., 2022., 2023., 2024 
kontinuirano 2021., 2022., 2023., 2024 
siječanj tekuće godine za prethodnu godinu</t>
  </si>
  <si>
    <t>Broj provedenih programa izobrazbe</t>
  </si>
  <si>
    <t xml:space="preserve">Djelotvorno upravljanje resursima te odnosima s partnerima i ostalim korisnicima usluga </t>
  </si>
  <si>
    <t>Zakonito, ekonomično i optimalno upravljanje resursima (materijalnim, financijskim, informacijskim, itd.) te odnosima s partnerima, drugim tijelima i korisnicima usluga s ciljem postizanja planiranih ciljeva</t>
  </si>
  <si>
    <t>A862001 ADMINISTRACIJA I UPRAVLJANJE
A862027 TROŠKOVI SUDSKIH POSTUPAKA
K862017 INFORMATIZACIJA
A565022 ADMINISTRACIJA I UPRAVLJANJE
A565058 ADMINISTRACIJA I UPRAVLJANJE IZ EVIDENCIJSKIH PRIHODA</t>
  </si>
  <si>
    <t xml:space="preserve">
Izrađena i predana Izjava o fiskalnoj odgovornosti
Uspostavljen sustav unutarnjih kontrola
Uspostavljen sustav praćenja i kontrole korištenja proračunskih sredstava dodijeljenih Hrvatskoj matici iseljenika
Uspostavljen sustav praćenja provedbe Godišnjeg plana rada Hrvatske matice iseljenika</t>
  </si>
  <si>
    <t xml:space="preserve">
31. ožujak / 2021., 2022., 2023., 2024.
kontinuirano / 2021., 2022., 2023., 2024.
tromjesečno / 2021., 2022., 2023., 2024.
28. veljače / 2021., 2022., 2023., 2024.
</t>
  </si>
  <si>
    <t>Rezultati Izjava o fiskalnoj odgovornosti (uključujući mišljenje Ureda VRH za unutarnju reviziju)</t>
  </si>
  <si>
    <t>1b</t>
  </si>
  <si>
    <t>% izvršenja proračuna u odnosu na plan</t>
  </si>
  <si>
    <t>% predanih Izvješća o utrošku sredstava u roku</t>
  </si>
  <si>
    <t>% predanih Izvješća o radu u roku</t>
  </si>
  <si>
    <t>KRATICE:
RH- Republika Hrvatska
HIRH - Hrvati izvan Republike Hrvatske</t>
  </si>
  <si>
    <t>Središnji državni ured za razvoj digitalnog društva</t>
  </si>
  <si>
    <r>
      <rPr>
        <b/>
        <u/>
        <sz val="12"/>
        <color theme="1"/>
        <rFont val="Arial"/>
      </rPr>
      <t xml:space="preserve">CSR
</t>
    </r>
    <r>
      <rPr>
        <b/>
        <u/>
        <sz val="12"/>
        <color theme="1"/>
        <rFont val="Arial"/>
      </rPr>
      <t>SDG</t>
    </r>
  </si>
  <si>
    <t>Nacionalni program reformi 2020.                                                                                          Program Vlade Republike Hrvatske 2020. - 2024.</t>
  </si>
  <si>
    <t>4.1.4. Unaprjeđenje javne uprave</t>
  </si>
  <si>
    <t>2414 - Informacijski sustav javne službene dokumentacije</t>
  </si>
  <si>
    <t>Unaprjeđivanje i trajna dostupnost Središnjeg kataloga službenih dokumenata RH svim zainteresiranim stranama pod jednakim uvjetima i nepristrano</t>
  </si>
  <si>
    <t>Proaktivnom objavom putem Središnjeg kataloga osigurava se jedinstvena i trajna dostupnost službenih dokumenata i informacija RH te viša razina otvorenosti,transparentnosti i dostupnosti službenih dokumenata i informacija o radu tijela javnih vlasti</t>
  </si>
  <si>
    <t>12
561</t>
  </si>
  <si>
    <t>CSR 2b. / SDG 16</t>
  </si>
  <si>
    <t>Uspostava integralnog sustava za upravljanje službenom dokumentacijom Republike Hrvatske</t>
  </si>
  <si>
    <t>veljača 2022.</t>
  </si>
  <si>
    <t>Uspostavljen novi integralni sustav za upravljanje službenom dokumentacijom RH</t>
  </si>
  <si>
    <t>Povećan sadržaj Središnjeg kataloga</t>
  </si>
  <si>
    <t>Nacionalni program reformi 2020. / (za NRS N/P jer još nije usvojena)</t>
  </si>
  <si>
    <t>A91200 - UNAPREĐENJE SUSTAVA ELEKTRONIČKIH USLUGA</t>
  </si>
  <si>
    <t xml:space="preserve">Sustav interoperabilnost Republike Hrvatske </t>
  </si>
  <si>
    <t>Uspostava središnjeg sustava interoperabilnosti koristeći osnovna načela i preporuke Europskog okvira za interoperabilnost i to kroz sva 4 spomenuta segmenta.</t>
  </si>
  <si>
    <t>12
562</t>
  </si>
  <si>
    <t>CSR 2b. / SDG 9</t>
  </si>
  <si>
    <t>Uspostava i povezivanje na središnji sustav interoperabilnosti  - integracija 8 registra putem središnje sabirnice.
Stvaranja, integracija i nadogradnje temeljnih registara i drugih autentičnih izvora informacija
Uspostava Kataloga servisa usluga</t>
  </si>
  <si>
    <t>veljača 2021
prosinac 2021.</t>
  </si>
  <si>
    <t>Uspostava Središnjeg sustava interoperabilnosti</t>
  </si>
  <si>
    <t>Uspostava Nacionalne IoT platforme</t>
  </si>
  <si>
    <t>Uspostava skladišta podataka i sustava poslovne analitike</t>
  </si>
  <si>
    <t>Program Vlade Republike Hrvatske 2020. - 2024.</t>
  </si>
  <si>
    <t>Uspostava jedinstvenog kontakt centra za sve e-javne usluge za pružanje korisničke podrške</t>
  </si>
  <si>
    <t>Izrada centralne  točke za interaktivnu komunikaciju s građanima koristeći moderne tehnologije komunikacije.</t>
  </si>
  <si>
    <t>Izrađena centralna platforma:
(i) provođenje postupaka javne nabava za analizu, izradu sustava, edukaciju; (ii) izrada i implementacija sustava; (iii) edukacija; (iv) koordinatora; (v) testiranje produkcija sustava; (v) održavanje sustava.</t>
  </si>
  <si>
    <t>rujan 2021
prosinac 2024</t>
  </si>
  <si>
    <t>Donošenje zakonske regulative</t>
  </si>
  <si>
    <t>Analiza stanja</t>
  </si>
  <si>
    <t>Izrada i implementacija sustava</t>
  </si>
  <si>
    <t>Edukacija korisnika</t>
  </si>
  <si>
    <t>Izrada jedinstvenog sučelja e-Građana i korisničkog pretinca</t>
  </si>
  <si>
    <t>Mjeru je potrebno provesti da bi građani i poslovni subjekti mogli koristiti državnu informacijsku infrastrukturu na jedinstven način</t>
  </si>
  <si>
    <t>Izrađeno jedinstveno sučelje
Postojeće usluge integrirane u novo sučelje</t>
  </si>
  <si>
    <t>velj.2021
lip.2021</t>
  </si>
  <si>
    <t>lip.2021</t>
  </si>
  <si>
    <t>Izrađeno jedinstveno sučelje</t>
  </si>
  <si>
    <t>Postojeće usluge integrirane u novo sučelje</t>
  </si>
  <si>
    <t xml:space="preserve">Mobilna platforma za e-Građane </t>
  </si>
  <si>
    <t>Izrade digitalne mobilne platforme kao osnovne platforme za standardizaciju i pružanje usluge građanima i poduzetnicima RH/EU putem mobilnih i pametnih uređaja</t>
  </si>
  <si>
    <t>Izrađena digitalna platforma</t>
  </si>
  <si>
    <t>Izrađena platforma</t>
  </si>
  <si>
    <t>Uspostava Nacionalnog koordinacijskog središta za stručnost u području kibernetičke sigurnosti</t>
  </si>
  <si>
    <t>Smanjiti jaz između tehnoloških dostignuća u kibernetičkom prostoru i sposobnosti (kompetencija) nužnih za njihovim upravljanjem</t>
  </si>
  <si>
    <t>CSR 2</t>
  </si>
  <si>
    <t>Osnivanje Nacionalnog koordinacijskog središta za  stručnost u području kibernetičke sigurnosti i njegovo umrežavanje na EU razini</t>
  </si>
  <si>
    <t>rujan 2021</t>
  </si>
  <si>
    <t>Centar osnovan</t>
  </si>
  <si>
    <t>Ostvaren godišnji program</t>
  </si>
  <si>
    <t>Posvećenost pitanju žena u digitalnom svijetu (Women in digital)</t>
  </si>
  <si>
    <t>Povećanje vidljivosti i osnaživanja žena u digitalnoj ekonomiji potaknulo bi gospodarski rast i širi društveni napredak.</t>
  </si>
  <si>
    <t>SDG - Cilj 5, Zaključak Vlade RH sa 155. sjednice kojim je SDURDD zadužen za provedbu direktive u RH</t>
  </si>
  <si>
    <t>Vladin program 
 2.3. DEMOGRAFSKA REVITALIZACIJA I BOLJI POLOŽAJ OBITELJI - Jačanje obitelji</t>
  </si>
  <si>
    <t xml:space="preserve">Kontinuirano </t>
  </si>
  <si>
    <t>Postani i TI djevojka IT</t>
  </si>
  <si>
    <t>Žene i mediji</t>
  </si>
  <si>
    <t>br. objavljenih članaka 5</t>
  </si>
  <si>
    <t>CILJ 4.2. Ravnomjeran regionalni razvoj i decentralizacija</t>
  </si>
  <si>
    <t>4.2. Ravnomjeran regionalni razvoj i decentralizacija</t>
  </si>
  <si>
    <t>Podizanja svijesti o zahtjevima pristupačnosti, 
njihovim koristima za korisnike i vlasnike mrežnih stranica i programskih rješenja za pokretne uređaje</t>
  </si>
  <si>
    <t>Provedba Zakona o pristupačnosti mrežnih stranica i 
programskih rješenja za pokretne uređaje tijela javnog sektora ("Narodne novine", broj 17/2019) te provedba Programa Vlade RH za mandat 2020-2024. u točci 4.2.</t>
  </si>
  <si>
    <t>CSR 4</t>
  </si>
  <si>
    <t>Postotak web stranica na .hr domeni koje su pristupačne u 90% (prema popisu tijela koje Povjerenik za informiranje obuhvaća u sklopu nadzora)</t>
  </si>
  <si>
    <t>Kontinuirano praćenje i usklađivanje sa razvojem digitalizacije.</t>
  </si>
  <si>
    <t>Izvješća RH Europskoj komisiji</t>
  </si>
  <si>
    <t>Edukacije predstavnika tijal koje obuhvaća zakon</t>
  </si>
  <si>
    <t>Javna rasprava preispitivanja Direktive o pristupačnosti interneta</t>
  </si>
  <si>
    <t>Izgradnja državnog podatkovnog centra prema zakonskoj regulativi</t>
  </si>
  <si>
    <t xml:space="preserve">Temeljem Uredbe i  Zakona o DII sve baze i registri moraju biti na teritoriju RH te smješteni  prema ANSA TIA/942 TIER3 standardu kako je navedeno u Uredbi. </t>
  </si>
  <si>
    <t>Osiguran podatkovni centar</t>
  </si>
  <si>
    <t>prosinac 2024</t>
  </si>
  <si>
    <t>Nacionalni program reformi 2020.</t>
  </si>
  <si>
    <t>Izrada smjernica za nabavu softwera</t>
  </si>
  <si>
    <t>Smjernice će služiti kao pomoćni alat za javne naručitelje u provođenju standardizirane nabave softverskih proizvoda i usluga</t>
  </si>
  <si>
    <t xml:space="preserve">
CSR 3c</t>
  </si>
  <si>
    <t>Izrađene smjernice</t>
  </si>
  <si>
    <t>Primjena smjernica od strane javnih naručitelja u postupcima javne nabave softverskih proizvoda i usluga</t>
  </si>
  <si>
    <t>NPR 2020
Program Vlade Republike Hrvatske 2020. - 2024.</t>
  </si>
  <si>
    <t>CILJ 4.1. UČINKOVITA, TRANSPARENTNA I OTPORNA DRŽAVA</t>
  </si>
  <si>
    <t>Implementacija Jedinstvenog digitalnog pristupnika (SDG) proizlazi iz Uredbe (EU) 2018/1724 Europskog Parlamenta i Vijeća od 2. listopada 2018. o uspostavi jedinstvenog digitalnog pristupnika za pristup informacijama, postupcima, uslugama podrške i rješavanja problema te o izmjeni Uredbe (EU) br. 1024/2012</t>
  </si>
  <si>
    <t>Implementacija odredbi iz Uredbe EU u nacionalnom okviru</t>
  </si>
  <si>
    <t>Implementacija informacija iz Priloga I Uredbe</t>
  </si>
  <si>
    <t>Implementacija procedura iz Priloga II Uredbe</t>
  </si>
  <si>
    <t>03405</t>
  </si>
  <si>
    <t>Učinkovita koordinacija pripreme, izrade, praćenja i izvještavanja o provedbi akata strateškog planiranja digitalne transformacije društva i gospodarstva</t>
  </si>
  <si>
    <t>Revizija postojećeg i uspostava novog dugoročno održivog mehanizma koordinacije, praćenja i evaluacije digitalizacije te izrada strategije digitalne transoformacije za razdoblje nakon 2020.</t>
  </si>
  <si>
    <t>A912001 izvor 31</t>
  </si>
  <si>
    <t>CSR 4 / SDG 16</t>
  </si>
  <si>
    <t xml:space="preserve">Koordinacija izrade Nacionalnog plana oporavka i otpornosti u djelokrugu SDURDD-a
Koordinacija izrade Strategija digitalna Hrvatska 2030.
Sudjelovanje u izradi akata strateškog planiranja povezanih s korištenjem EU fondova 2021. - 2027.
Izrađene preporuke za unaprjeđenje postojećeg sustava praćenja i provedbe projekata digitalizacije
identifikaciju, prioritizaciju i odabir projekta digitalizacije te smjernice za koordinaciju, praćenje i vrednovanje inicijativa i projekata digitalizacije
</t>
  </si>
  <si>
    <t>kolovoz 2023.
prosinac 2021.
prosinac 2021.
prosinac 2022.
lipanj 2023.</t>
  </si>
  <si>
    <t>kolovoz 2023.</t>
  </si>
  <si>
    <t>broj
izvješća o provedbi Strategije digitalna Hrvatska 2030.</t>
  </si>
  <si>
    <t xml:space="preserve">%
uspostavljen  sustav koordinacije, praćenja i evaluacije digitalizacije  </t>
  </si>
  <si>
    <t>Pružanje administrativno – tehničke podrške u pripremi i provedbi projekata</t>
  </si>
  <si>
    <t>Osigurati administrativno - tehničku podršku u pripremi i provedbi projekata iz nadležnosti Središnjeg državnog ureda za razvoj digitalnog društva u skladu s EU i nacionalnim pravilima.</t>
  </si>
  <si>
    <t>A912017 izvor 12 i 561</t>
  </si>
  <si>
    <t xml:space="preserve">Pružanje administrativno – tehničke podrške u pripremi i provedbi projekata sufinanciranih EU sredstvima
</t>
  </si>
  <si>
    <t xml:space="preserve">prosinac 2024.
</t>
  </si>
  <si>
    <t>broj
završna izvješća</t>
  </si>
  <si>
    <t>CILJ 2.1. GOSPODARSKI OPORAVAK I POSLOVNO OKRUŽENJE</t>
  </si>
  <si>
    <t>A830019</t>
  </si>
  <si>
    <t>Omogućavanje korištenja NIAS servisa (Nacionalni identifikacijski i autentifikacijski sustav) elektroničke identifikacije (eID) za pružatelje online usluga iz privatnog i NGO sektora</t>
  </si>
  <si>
    <t>Omogućiti da poslovni subjekti i organizacije iz privatnog i NGO sektora mogu koristiti servis jedinstvene elektroničke identifikacije putem državne informacijske infrastrukture u svrhu sigurne i pouzdane identifikacije korisnika u online uslugama</t>
  </si>
  <si>
    <t>A830019
EFRR (NPOO)</t>
  </si>
  <si>
    <t>CSR 2b. /SDG 8 i 9</t>
  </si>
  <si>
    <t>1. Analiza stanja i potreba
2. Pripremljene i usvojene zakonske izmjene
3. Pripremljena poslovno-tehnička dokumentacija
4. Provedena potrebna proširenja IKT kapaciteta
5. Provedena pilot uključivanja e-usluga poslovnih subjekta
6. Pripremljen i usuglašen plan uključivanja poslovnih subjekata/e-usluga po grupama
7. Uključivanje prve tri grupe poslovnih subjekata/e-usluga prema planu</t>
  </si>
  <si>
    <t xml:space="preserve">prosinac 2021.
svibanj 2022.
srpanj 2022.
prosinac 2022.
prosinac 2022.
svibanj 2022.
prosinac 2024.
</t>
  </si>
  <si>
    <t>Uključena 1. Grupa - 50 poslovnih subjekata/e-usluga</t>
  </si>
  <si>
    <t>Uključena 2. Grupa - 100 poslovnih subjekata/e-usluga</t>
  </si>
  <si>
    <t>50 (2022)</t>
  </si>
  <si>
    <t>Uključena 3. Grupa - 150 poslovnih subjekata/e-usluga</t>
  </si>
  <si>
    <t>150 (2023)</t>
  </si>
  <si>
    <t>A757012</t>
  </si>
  <si>
    <t>Ulaganja u mreže državne informacijske infrastrukture</t>
  </si>
  <si>
    <t xml:space="preserve">U svrhu unaprjeđenja mreža DII potrebno je provesti nadogradnju postojeće mreže. Sama mreža je trenutno zbog svoje nedostatne propusnosti ograničena mogućnošću korištenja za postojeće i nove e-usluge koje su u procesima nastajanja. Institucije će biti povezane komunikacijskom mrežom putem jedne zajedničke računalno komunikacijske infrastrukture. </t>
  </si>
  <si>
    <t>A757012
EFRR (NPOO)</t>
  </si>
  <si>
    <t>CSR 2b.
/SDG 9</t>
  </si>
  <si>
    <t>Uspostaviti jezgreni dio mreže sukladno postavljenom dizajnu arhitekture i međusobno povezivanje mreža DII</t>
  </si>
  <si>
    <t>%
kakvoće
ugovorene
usluge (SLA)</t>
  </si>
  <si>
    <t>99,9% (2019)</t>
  </si>
  <si>
    <t>A830022</t>
  </si>
  <si>
    <t>Uvođenje digitalnog potpisa u državnu i javnu upravu</t>
  </si>
  <si>
    <t>Uvesti podršku za digitalno potpisivanje i pečatiranje u procesima unutar tijela državne i javne uprave, te omogućiti građanima i poslovnim subjektima predaju digitalno potpisanih zahtjeva</t>
  </si>
  <si>
    <t>A830022.006</t>
  </si>
  <si>
    <t>Uspostavljene elektroničke usluge</t>
  </si>
  <si>
    <t>Izrađene Službene iskaznice</t>
  </si>
  <si>
    <t>Izrađeni elektronički pečati za tijela</t>
  </si>
  <si>
    <t>Državna geodetska uprava</t>
  </si>
  <si>
    <r>
      <rPr>
        <b/>
        <u/>
        <sz val="14"/>
        <color theme="1"/>
        <rFont val="Arial"/>
      </rPr>
      <t>CSR</t>
    </r>
    <r>
      <rPr>
        <b/>
        <sz val="14"/>
        <color theme="1"/>
        <rFont val="Arial"/>
      </rPr>
      <t xml:space="preserve">
SDG</t>
    </r>
  </si>
  <si>
    <t xml:space="preserve">3505 Izmjere i upravljanje geodetskim evidencijama </t>
  </si>
  <si>
    <t xml:space="preserve"> Uvođenje jednog i jedinstvenog postupka za građane i gospodarstvenike integracijom katastra i zemljišnih knjiga  u sustavu zemljišne administracije (do kraja 2021.)</t>
  </si>
  <si>
    <t xml:space="preserve">Učinkovitost i efikasnost postupanja u sustavu zemljišne administracije ubrzati će sva postupanja koja se temelje na registru katastra i zemljišnih knjiga  </t>
  </si>
  <si>
    <t>Izvor 11 Opći prihodi i primici A664034 Vođenje i održavanje Zajedničkog informacijskog sustava</t>
  </si>
  <si>
    <t>Razvjen i nadograđen Zajednički informacijski sustav/razvijen i nadograđen Sustav digitalnog geodetskog elaborata</t>
  </si>
  <si>
    <t>Implementirane nove funkcionalnosti u ZIS</t>
  </si>
  <si>
    <t>Implementirane nove funkcionalnosti u SDGE</t>
  </si>
  <si>
    <t>Osigurati ažurnost podataka zemljišne administracije temeljem provedenih aktivnosti iz Programa katastarskih izmjera građevinskih područja  za razdoblje 2021. - 2030.</t>
  </si>
  <si>
    <t>Ažuriranje podataka zemljišne administracije sa svrhom jačanje konkurentnosti gospodarstva i poboljšanje  državnih usluga iz evidencija  o nekretninama za građevinska područja u Republici Hrvatskoj</t>
  </si>
  <si>
    <t xml:space="preserve">Izvor 11 Opći prihodi i primici A664001 Održavanje katastra zemljišta i uspostava katastra nekretnina </t>
  </si>
  <si>
    <t>Upućen u proceduru Vladi RH Program katastarskih izmjera građevinskih područja za razdoblje 2021-2030</t>
  </si>
  <si>
    <t>Potpisani sporazumi za  aktivnosti iz Programa katastarskih izmjera građevinskih područja za razdoblje 2021-2030</t>
  </si>
  <si>
    <t xml:space="preserve">Provedene katastarske izmjere građevinskih područja    </t>
  </si>
  <si>
    <t>Ažurirani podaci temeljem provedene katastarske izmjere</t>
  </si>
  <si>
    <t xml:space="preserve"> 
Kroz Nacionalnu infrastrukturu prostornih podataka putem jedinstvene i javne pristupne točke omogućit će se pristup i korištenje prostornih podataka javnog sektora. 
</t>
  </si>
  <si>
    <t>Kroz razvoj NIPP-a, uključujući i aktivnosti subjekata NIPP-a, povećat će se dostupnost prostornih podataka u nadležnosti javnog sektora kako bi se omogućilo korištenje prostornih podataka u različite svrhe.</t>
  </si>
  <si>
    <t xml:space="preserve">Izvor 11 Opći prihodi i primici A664033 Uspostava nacionalne strukture prostornih podataka </t>
  </si>
  <si>
    <t>Uključeni subjekti NIPP-a s lokalne i regionalne razine u razvoj NIPP-a</t>
  </si>
  <si>
    <t xml:space="preserve">Povećanje broja izvora prostornih podataka dostupnih za korištenje putem Geoportala NIPP-a </t>
  </si>
  <si>
    <t>210 (2020.)</t>
  </si>
  <si>
    <t>Pušten u službeni rad portal GeoHrvatska</t>
  </si>
  <si>
    <t>U suradnji sa subjektima NIPP-a prostorni planovi jedne županije  učinjeni dostupnim za preuzimanja</t>
  </si>
  <si>
    <t>Povećanje izvora prostornih podataka NIPP-a dostupnih u pregledniku GeoHrvatska</t>
  </si>
  <si>
    <t>40 (2020.)</t>
  </si>
  <si>
    <t>Osigurati  ažurnost službenih državnih karata</t>
  </si>
  <si>
    <t>Ažuriranje službenih državnih karata za osiguravanje pouzdanih podloga o prostoru u svrhu upravljanja prostorom, povećanja sposobnosti prevencije katastrofa i sigurnosnih ugroza te razvoja usluga koje se oslanjaju na prostorne podatke.</t>
  </si>
  <si>
    <t>Izvor 11 Opći prihodi i primici A664002 Temeljne geodetske osnove državne izmjere, A664000 Administracija i upravljanje</t>
  </si>
  <si>
    <t>Održavan referentni sustav Republike Hrvatske</t>
  </si>
  <si>
    <t xml:space="preserve">lipanj 2024.   </t>
  </si>
  <si>
    <t>Dostupnost usluga CROPOS sustava korisnicima</t>
  </si>
  <si>
    <t>99.5% (2020)</t>
  </si>
  <si>
    <t>99.5%</t>
  </si>
  <si>
    <t>Izvor 11 Opći prihodi i primici T664042 OP konkurentnost i kohezija Prioritet 2 - Upravljanje zemljišnim podacima i izvor 563  Europski fond za regionalni razvoj</t>
  </si>
  <si>
    <t xml:space="preserve">Multisenzorsko zračno snimanje Republike Hrvatske  obavljeno  </t>
  </si>
  <si>
    <t xml:space="preserve">prosinac 2023. </t>
  </si>
  <si>
    <t>Obavljeno multisenzorsko zračno snimanje</t>
  </si>
  <si>
    <t>Izvor 11 Opći prihodi i primici  K251615 Državna službena kartografija</t>
  </si>
  <si>
    <t>Ažurirane službene državne karte</t>
  </si>
  <si>
    <t>Broj listova službenih državnih karata</t>
  </si>
  <si>
    <t>11175 (2020)</t>
  </si>
  <si>
    <t>Optimizacija i racionalizacija geoinformacijskih sustava Državne geodetske uprave</t>
  </si>
  <si>
    <t>Kontinuirano povećanje dostupnosti prostornih podataka DGU putem prostornih mrežnih usluga i preglednika Geoportal DGU u svrhu pravovremenog pružanja geoprostornih informacija građanima i gospodarstvu</t>
  </si>
  <si>
    <t>Izvor 11 Opći prihodi i primici A664000  Administracija i upravljanje</t>
  </si>
  <si>
    <t>CSR2b
SDG9</t>
  </si>
  <si>
    <t>Nadograđena infrastruktura</t>
  </si>
  <si>
    <t>Redizajniran i nadograđen preglednik Geoportal DGU</t>
  </si>
  <si>
    <t>Nadograđen softver</t>
  </si>
  <si>
    <t>listopad 2022.</t>
  </si>
  <si>
    <t>Povećan broja mrežnih usluga</t>
  </si>
  <si>
    <t>35 (2020)</t>
  </si>
  <si>
    <t xml:space="preserve">Povećanje kapaciteta i performansi sustava </t>
  </si>
  <si>
    <t>3505 Izmjere i upravljanje geodetskim evidencijama</t>
  </si>
  <si>
    <t>Uspostavljeni ažurni posebni registri Državne geodetske uprave</t>
  </si>
  <si>
    <t>Osigrati pravnu sigurnost,transparentnost procesa u stambenoj politici,prostornom planiranju i gradnji,procjeni vrijednosti nekretnina,bolji pregled nad prijavljivanjem boravišta i prebivališta,pojednostaviti postupak popisa stanovništva</t>
  </si>
  <si>
    <t>R,I</t>
  </si>
  <si>
    <t>CSR 2b CSR 4a SDG9 SDG 16</t>
  </si>
  <si>
    <t xml:space="preserve"> Uspostavljen registar zgrada </t>
  </si>
  <si>
    <t xml:space="preserve">prosinac 2024.                                                          </t>
  </si>
  <si>
    <t xml:space="preserve">prosinac 2024.      </t>
  </si>
  <si>
    <t xml:space="preserve">Uspostava i 
unos podataka u informacijski sustav registra zgrada </t>
  </si>
  <si>
    <t>Izvor 11 Opći prihodi i primici A664006 Registar prostornih jedinica</t>
  </si>
  <si>
    <t>Osigurana ažurnost registra prostornih jedinica</t>
  </si>
  <si>
    <t xml:space="preserve">prosinac 2024.        </t>
  </si>
  <si>
    <t>Broj uspostavljenih poslovnih rješenja za unaprjeđenje RPJ</t>
  </si>
  <si>
    <t>Izvor 11 opći prihodi i primici   A664047  Održavanje jedinstvene informacijske točke i sustava katastra infrastrukture</t>
  </si>
  <si>
    <t>Uspostavljen katastar infrastrukture u Republici Hrvatskoj</t>
  </si>
  <si>
    <t>Katastar infrastrukture u primjeni na području RH</t>
  </si>
  <si>
    <t>Osigurati ažurnost katastra nekretnina i katastra zemljišta.</t>
  </si>
  <si>
    <t>Ažurnim  podacima katastra nekretnina, katastra zemljišta pridonosi se podizanju razine sigurnosti u pravnom prometu nekretninama i gospodarskom razvoju Republike Hrvatske</t>
  </si>
  <si>
    <t>Izvor 11 A664034 Vođenje i održavanje Zajedničkog informacijskog sustava zemljišnih knjiga i katastra</t>
  </si>
  <si>
    <t>CSR 2 b</t>
  </si>
  <si>
    <t>Pregled i potvrđivanje geodetskih elaborata izvršeni u propisanim rokovima</t>
  </si>
  <si>
    <t xml:space="preserve">Postotak potvrđenih i pregledanih geodetskih elaborata </t>
  </si>
  <si>
    <t>93 % (2020)</t>
  </si>
  <si>
    <t>Izvor 11 Opći prihodi i primici A664000 Administarcija i upravljanje</t>
  </si>
  <si>
    <t>Promjene u katastarskom operatu temeljem pregledanih i potvrđenih geodetskih elaborata provedene u propisanim rokovima u I stupanjskom postupku</t>
  </si>
  <si>
    <t>Postotak riješenih upravnih stvari I. stupnja</t>
  </si>
  <si>
    <t>98 % (2020)</t>
  </si>
  <si>
    <t>Podrška bilateralnog rješavanja sporova o državnim granicama na kopnu</t>
  </si>
  <si>
    <t>Utvrđivanje državnih granica i učinkovitije vođenje evidencije državnih granica na kopnu Republike Hrvatske, kao i pružanje točne i pune informacije svim tijelima uključenim u integrirano upravljanje granicom</t>
  </si>
  <si>
    <t>Izvor 11 Opći prihodi i primici A664004 Uspostava i održavanje granične crte RH</t>
  </si>
  <si>
    <t>CSR 2b CSR 4a SDG9 SDG 17</t>
  </si>
  <si>
    <t>Identificirana protezanja graničnih crta u svrhu rješavanja otvorenih pitanja o granici s državama s kojima Republika Hrvatska nema utvrđene granice</t>
  </si>
  <si>
    <t>Broj korisnika GIS DG</t>
  </si>
  <si>
    <t>Broj intervencija u DG</t>
  </si>
  <si>
    <t xml:space="preserve">Osiguran pristup GIS DG </t>
  </si>
  <si>
    <t>Broj identificiranih graničnih crta i tromeđa na kopnu</t>
  </si>
  <si>
    <t>Učinkovito planiranje i praćenje aktivnosti Državne geodetske uprave,  kao i praćenje pripreme i provedbe projekata financiranih iz sredstava EU i drugih izvora</t>
  </si>
  <si>
    <t>CSR 4a SDG 16</t>
  </si>
  <si>
    <t>Doneseni godišnji akti planiranja  za 2021., 2022., 2023., 2024.  godinu</t>
  </si>
  <si>
    <t xml:space="preserve">prosinac tekuće godine (za slijedeću godinu)                                                                            </t>
  </si>
  <si>
    <t xml:space="preserve">Broj donesenih godišnjih akata planiranja </t>
  </si>
  <si>
    <t>Pripremljeni i prijavljeni projekti za financiranje iz sredstava EU</t>
  </si>
  <si>
    <t>Broj projekata za koje je pripremljena dokumentacija</t>
  </si>
  <si>
    <t>Izrađeni i izvršeni planovi unutarnje revizije, obavljene planirane revizije te praćenje rezultata procjene i izvješćivanje o sustavu kontrole</t>
  </si>
  <si>
    <t>% obavljenog u odnosu na planirano</t>
  </si>
  <si>
    <t>Povećanje učinkovitosti rada državnih službenika DGU</t>
  </si>
  <si>
    <t>Izvor 11 Opći prihodi i primici A664000 Administracija i upravljanje</t>
  </si>
  <si>
    <t xml:space="preserve">Provedena analiza opisa poslova radnih mjesta i potrebnih kompetencija za obavljanje poslova            </t>
  </si>
  <si>
    <t xml:space="preserve">Izrađeno izvješće o potrebama službe, kompetencijama i izobrazbi državnih službenika  </t>
  </si>
  <si>
    <t>2020- 0%</t>
  </si>
  <si>
    <t xml:space="preserve">Provedena analiza izobrazbe državnih službenika </t>
  </si>
  <si>
    <t>Utvrđen plan izobrazbe</t>
  </si>
  <si>
    <t>2020 -0 %</t>
  </si>
  <si>
    <t xml:space="preserve">Provedena izobrazba    </t>
  </si>
  <si>
    <t>Postotak educiranih službenika</t>
  </si>
  <si>
    <t>2020 - 0%</t>
  </si>
  <si>
    <t>Djelotvorno  upravljanje odnosima s partnerima i građanima te ostalim korisnicima usluga</t>
  </si>
  <si>
    <t>Osigurati transparentan odnos sa građanima i poslovnim subjektima te učinkovito upravljanje financijama i javnom nabavom</t>
  </si>
  <si>
    <t>Izvor 11 Opći prihodi K664013 Informatizacija uprave</t>
  </si>
  <si>
    <t xml:space="preserve">Izrađen i objavljen Plan savjetovanja sa zainteresiranom javnošću, financijski plan i plan nabave                                                                                                                                                                                                                                                </t>
  </si>
  <si>
    <t xml:space="preserve">     prosinac tekuće godine</t>
  </si>
  <si>
    <t xml:space="preserve">Broj izrađenih i objavljenih planova </t>
  </si>
  <si>
    <t>100% (2020)</t>
  </si>
  <si>
    <t>U roku rješene žalbe u drugostupanjskom postupku</t>
  </si>
  <si>
    <t>Broj riješenih zahtjeva i žalbi</t>
  </si>
  <si>
    <t>80% (2020)</t>
  </si>
  <si>
    <t xml:space="preserve">Unaprjeđena računalno komunikacijska infrastruktura   </t>
  </si>
  <si>
    <t>Broj radnih mjesta opremljenih tehnološki suvremenom opremom</t>
  </si>
  <si>
    <t>Državni zavod za statistiku Republike Hrvatske</t>
  </si>
  <si>
    <t>20.12.2020.</t>
  </si>
  <si>
    <r>
      <rPr>
        <b/>
        <u/>
        <sz val="12"/>
        <color theme="1"/>
        <rFont val="Arial"/>
      </rPr>
      <t>CSR</t>
    </r>
    <r>
      <rPr>
        <b/>
        <sz val="12"/>
        <color theme="1"/>
        <rFont val="Arial"/>
      </rPr>
      <t xml:space="preserve">
SDG</t>
    </r>
  </si>
  <si>
    <t>Strategija razvitka službene statistike Republike Hrvatske 2021.-2030.</t>
  </si>
  <si>
    <t>SC 1: Daljnje jačanje nacionalnog statističkog sustava te uspješna suradnja s europskim statističkim sustavom</t>
  </si>
  <si>
    <t>2405 STATISTIČKE USLUGE</t>
  </si>
  <si>
    <t>1.1. Upravljanje promjenama i inovacijama oblikovanjem, razvojem i praćenjem strateških i operativnih planova te učinkovito upravljanje procesima</t>
  </si>
  <si>
    <t>Institucijsko okružje i organizacijski čimbenici znatno utječu na učinkovitost i vjerodostojnost statističkog sustava koji razvija, proizvodi i diseminira službene statističke podatke. Resursi kojima raspolaže statistički sustav trebaju omogućiti ispunjavanje svih obveza koje se postavljaju na nacionalnoj i međunarodnoj razini</t>
  </si>
  <si>
    <r>
      <rPr>
        <sz val="12"/>
        <color theme="1"/>
        <rFont val="Arial"/>
      </rPr>
      <t xml:space="preserve">
</t>
    </r>
    <r>
      <rPr>
        <b/>
        <sz val="12"/>
        <color theme="1"/>
        <rFont val="Arial"/>
      </rPr>
      <t>A658038</t>
    </r>
    <r>
      <rPr>
        <sz val="12"/>
        <color theme="1"/>
        <rFont val="Arial"/>
      </rPr>
      <t xml:space="preserve">
- izvor 11: 301.885.636 kn
- izvor 51:      1.700.000 kn
- izvor 31:          437.200 kn
</t>
    </r>
    <r>
      <rPr>
        <b/>
        <sz val="12"/>
        <color theme="1"/>
        <rFont val="Arial"/>
      </rPr>
      <t>T658147</t>
    </r>
    <r>
      <rPr>
        <sz val="12"/>
        <color theme="1"/>
        <rFont val="Arial"/>
      </rPr>
      <t xml:space="preserve">
- izvor 12:          495.267 kn
- izvor 561:    2.344.706 kn
</t>
    </r>
  </si>
  <si>
    <t>CSR 4a.
SDG 16</t>
  </si>
  <si>
    <t>EUROSTAT objavio popis darovnica</t>
  </si>
  <si>
    <t xml:space="preserve">veljača 2021.
veljača, 2022.
veljača 2023.
veljača, 2024.
</t>
  </si>
  <si>
    <t>1.1.1. broj stručnih timova (Task Force) ESS-a u kojima sudjeluju predstavnici DZS-a</t>
  </si>
  <si>
    <t>17 (2020)</t>
  </si>
  <si>
    <t>1.1.2.broj EU projekata u provedbi</t>
  </si>
  <si>
    <t>37 (2020)</t>
  </si>
  <si>
    <t>1.1.3. udio planova i izvještaja pripremljenih i objavljenih u roku (%)</t>
  </si>
  <si>
    <t>1.2 Djelotvorno upravljanje ljudskim potencijalima</t>
  </si>
  <si>
    <t>Održivost i razvoj sustava službene statistike Republike Hrvatske postiže se pravodobnim i kontinuiranim osiguravanjem i razvojem ljudskih potencijala stručnom izobrazbom, uspostavljanjem pozitivno osmišljene organizacijske strukture te učinkovitom organizacijom cjelovitog sustava službene statistike</t>
  </si>
  <si>
    <r>
      <rPr>
        <b/>
        <sz val="12"/>
        <color theme="1"/>
        <rFont val="Arial"/>
      </rPr>
      <t>A658038</t>
    </r>
    <r>
      <rPr>
        <sz val="12"/>
        <color theme="1"/>
        <rFont val="Arial"/>
      </rPr>
      <t xml:space="preserve">
- izvor 11: 700.000 kn</t>
    </r>
  </si>
  <si>
    <t>1. Izrađen popis završenih programa izobrazbe i tečajeva po zaposleniku</t>
  </si>
  <si>
    <t>prosinac, 2021
prosinac, 2022
prosinac, 2023
prosinac, 2024</t>
  </si>
  <si>
    <t>1.2.1. prosječan broj dana izobrazbe po službeniku godišnje</t>
  </si>
  <si>
    <t>0,157 (2019)</t>
  </si>
  <si>
    <t>1.2.2. udio službenika koji su završili barem jedan program izobrazbe godišnje (%)</t>
  </si>
  <si>
    <t>7 % (2019)</t>
  </si>
  <si>
    <t>1.2.3. broj programa stručnog usavršavanja koji su pohađali službenici DZS-a</t>
  </si>
  <si>
    <t>43 (2019)</t>
  </si>
  <si>
    <t xml:space="preserve">2: Modernizacija i razvoj statističkih procesa
</t>
  </si>
  <si>
    <t>2.1. Povećanje učinkovitosti statističkog sustava primjenom informacijsko-komunikacijskih rješenja</t>
  </si>
  <si>
    <t>Uvođenjem modernih informacijsko-komunikacijskih rješenja u sustav prikupljanja, obrade i diseminacije službene statistike postiže se povećana učinkovitost cjelokupnog sustava proizvodnje službene statistike</t>
  </si>
  <si>
    <r>
      <rPr>
        <b/>
        <sz val="12"/>
        <color theme="1"/>
        <rFont val="Arial"/>
      </rPr>
      <t xml:space="preserve">
K658035</t>
    </r>
    <r>
      <rPr>
        <sz val="12"/>
        <color theme="1"/>
        <rFont val="Arial"/>
      </rPr>
      <t xml:space="preserve">
- izvor 11:  39.337.840 kn
</t>
    </r>
    <r>
      <rPr>
        <b/>
        <sz val="12"/>
        <color theme="1"/>
        <rFont val="Arial"/>
      </rPr>
      <t>T658147</t>
    </r>
    <r>
      <rPr>
        <sz val="12"/>
        <color theme="1"/>
        <rFont val="Arial"/>
      </rPr>
      <t xml:space="preserve">
- izvor 12:        813.100 kn
-izvor 561: 10.178.913 kn
</t>
    </r>
    <r>
      <rPr>
        <b/>
        <sz val="12"/>
        <color theme="1"/>
        <rFont val="Arial"/>
      </rPr>
      <t>T658142</t>
    </r>
    <r>
      <rPr>
        <sz val="12"/>
        <color theme="1"/>
        <rFont val="Arial"/>
      </rPr>
      <t xml:space="preserve">
-izvor 11:             9.500 kn
-izvor 12 :    3.924.569 kn
-izvor 51:         799.984 kn
-izvor 559:    9.182.374 kn
</t>
    </r>
  </si>
  <si>
    <t>CSR 2b.
SDG 16</t>
  </si>
  <si>
    <r>
      <rPr>
        <sz val="12"/>
        <color theme="1"/>
        <rFont val="Arial"/>
      </rPr>
      <t xml:space="preserve">Pripremljena natječajna dokumentacija za izradu novog IT aplikativnog rješenja za automatsko ažuriranje podataka USPR iz administrativnih izvora (prosinac, 2021)
pripremljena natječajna dokumentacija za izradu novog IT aplikativnog rješenja za projekt uspostave indeksa izvoznih i uvoznih cijena (veljaca, 2024)
pridruživanje RH Europskoj monetarnoj uniji </t>
    </r>
    <r>
      <rPr>
        <i/>
        <sz val="12"/>
        <color theme="1"/>
        <rFont val="Arial"/>
      </rPr>
      <t>(u svezi ostvarenja ciljne vrijednosi koja se odnosi na pokazatelj se odnosi na međunarodnu razmjenu roba)</t>
    </r>
  </si>
  <si>
    <t>2021
2023
2022</t>
  </si>
  <si>
    <t>2024
2024</t>
  </si>
  <si>
    <t>2.1.2. broj novih IT rješenja koji je ušao u redovitu primjenu za potporu poslovnim procesima DZS-a</t>
  </si>
  <si>
    <t>2.1.3. broj postojećih IT sustava, programa i rješenja koji su unaprijeđeni</t>
  </si>
  <si>
    <t>2: Modernizacija i razvoj statističkih procesa</t>
  </si>
  <si>
    <t>2407 STATISTIČKE USLUGE</t>
  </si>
  <si>
    <t>2.2. Provedba Popisa stanovništva, kućanstava i stanova u Republici Hrvatskog 2021. godine sustavom e-Građani</t>
  </si>
  <si>
    <t>Prikupljanje osnovnih podataka o broju, prostornom rasporedu i sastavu stanovništva prema njegovim demografskim, ekonomskim, obrazovnim, migracijskim i ostalim obilježjima, podataka o kućanstvima i stanovima te o njihovim obilježjima. POPIS se provodi isključivo digitalnim putem putem sustava E-Građani</t>
  </si>
  <si>
    <r>
      <rPr>
        <b/>
        <sz val="12"/>
        <color theme="1"/>
        <rFont val="Arial"/>
      </rPr>
      <t xml:space="preserve">A658075 </t>
    </r>
    <r>
      <rPr>
        <sz val="12"/>
        <color theme="1"/>
        <rFont val="Arial"/>
      </rPr>
      <t xml:space="preserve">
- izvor 11 : 127.586.519 kn</t>
    </r>
  </si>
  <si>
    <t xml:space="preserve">
proveden Kontrolni popis na reprezentativnom uzorku radi ocjenjivanja obuhvata i kvalitete prikupljenih podataka
osigurane tehničke i tehnološke pretpostavne za provedbu popisa stanovništva, kućanstava i stanova
organizirana provedba popisa stanovništva u skladu sa Zakonom
</t>
  </si>
  <si>
    <t>2021
2021
2021</t>
  </si>
  <si>
    <t>proveden Popis stanovništva, kućanstava i stanova u Republici Hrvatskoj 2021. godine</t>
  </si>
  <si>
    <t xml:space="preserve">objavljeni prvi rezultati popisa stanovništva, kućanstava i stanova u Republici Hrvatskoj 2021.godine (najkasnije 60 dana od završetka popisivanja na terenu)  </t>
  </si>
  <si>
    <t>objavljeni konačni rezultati popisa stanovništva, kućanstava i stanova u Republici Hrvatskoj 2021.godine</t>
  </si>
  <si>
    <t>3: Osigurati kvalitetne, usporedive i pravovremene službene statističke podatke korisnicima te unaprijediti njihovu kvalitetu</t>
  </si>
  <si>
    <t>2406 STATISTIČKE USLUGE</t>
  </si>
  <si>
    <t>3.1. Proizvodnja i unaprjeđenje službene statistike</t>
  </si>
  <si>
    <t>Proizvodnjom i diseminacijom kvalitetnih, usporedivih i pravodobnih službenih statističkih podataka osigurava se raspoloživost nepristranih statističkih podataka za hrvatsko društvo i gospodarstvo. Dosljednom primjenom temeljnih načela službene statistike povećat će se kvaliteta statističkih podataka i usklađenost hrvatskoga statističkog sustava s europskim zahtjevima.</t>
  </si>
  <si>
    <r>
      <rPr>
        <b/>
        <sz val="12"/>
        <color theme="1"/>
        <rFont val="Arial"/>
      </rPr>
      <t>A658107</t>
    </r>
    <r>
      <rPr>
        <sz val="12"/>
        <color theme="1"/>
        <rFont val="Arial"/>
      </rPr>
      <t xml:space="preserve">
-izvor 11: 4.885.957 kn
</t>
    </r>
    <r>
      <rPr>
        <b/>
        <sz val="12"/>
        <color theme="1"/>
        <rFont val="Arial"/>
      </rPr>
      <t>A658109</t>
    </r>
    <r>
      <rPr>
        <sz val="12"/>
        <color theme="1"/>
        <rFont val="Arial"/>
      </rPr>
      <t xml:space="preserve">
- izvor 11: 1.217.650 kn
</t>
    </r>
    <r>
      <rPr>
        <b/>
        <sz val="12"/>
        <color theme="1"/>
        <rFont val="Arial"/>
      </rPr>
      <t>A658117</t>
    </r>
    <r>
      <rPr>
        <sz val="12"/>
        <color theme="1"/>
        <rFont val="Arial"/>
      </rPr>
      <t xml:space="preserve">
- izvor 11: 4.457.689 kn
</t>
    </r>
    <r>
      <rPr>
        <b/>
        <sz val="12"/>
        <color theme="1"/>
        <rFont val="Arial"/>
      </rPr>
      <t>A658151</t>
    </r>
    <r>
      <rPr>
        <sz val="12"/>
        <color theme="1"/>
        <rFont val="Arial"/>
      </rPr>
      <t xml:space="preserve">
- izvor 11: 385.925 kn
</t>
    </r>
    <r>
      <rPr>
        <b/>
        <sz val="12"/>
        <color theme="1"/>
        <rFont val="Arial"/>
      </rPr>
      <t>A658154</t>
    </r>
    <r>
      <rPr>
        <sz val="12"/>
        <color theme="1"/>
        <rFont val="Arial"/>
      </rPr>
      <t xml:space="preserve">
- izvor 11: 990.690 kn
</t>
    </r>
    <r>
      <rPr>
        <b/>
        <sz val="12"/>
        <color theme="1"/>
        <rFont val="Arial"/>
      </rPr>
      <t>A658126</t>
    </r>
    <r>
      <rPr>
        <sz val="12"/>
        <color theme="1"/>
        <rFont val="Arial"/>
      </rPr>
      <t xml:space="preserve">
- izvor 11: 2.150.000 kn
</t>
    </r>
    <r>
      <rPr>
        <b/>
        <sz val="12"/>
        <color theme="1"/>
        <rFont val="Arial"/>
      </rPr>
      <t>A658127</t>
    </r>
    <r>
      <rPr>
        <sz val="12"/>
        <color theme="1"/>
        <rFont val="Arial"/>
      </rPr>
      <t xml:space="preserve">
- izvor 11: 200.000 kn
</t>
    </r>
    <r>
      <rPr>
        <b/>
        <sz val="12"/>
        <color theme="1"/>
        <rFont val="Arial"/>
      </rPr>
      <t>A658069</t>
    </r>
    <r>
      <rPr>
        <sz val="12"/>
        <color theme="1"/>
        <rFont val="Arial"/>
      </rPr>
      <t xml:space="preserve">
-izvor 11: 2.200.000 kn
</t>
    </r>
    <r>
      <rPr>
        <b/>
        <sz val="12"/>
        <color theme="1"/>
        <rFont val="Arial"/>
      </rPr>
      <t>A658041</t>
    </r>
    <r>
      <rPr>
        <sz val="12"/>
        <color theme="1"/>
        <rFont val="Arial"/>
      </rPr>
      <t xml:space="preserve">
- izvor 11: 394.400 kn
</t>
    </r>
    <r>
      <rPr>
        <b/>
        <sz val="12"/>
        <color theme="1"/>
        <rFont val="Arial"/>
      </rPr>
      <t>A658057</t>
    </r>
    <r>
      <rPr>
        <sz val="12"/>
        <color theme="1"/>
        <rFont val="Arial"/>
      </rPr>
      <t xml:space="preserve">
-izvor 11: 840.000 kn
</t>
    </r>
    <r>
      <rPr>
        <b/>
        <sz val="12"/>
        <color theme="1"/>
        <rFont val="Arial"/>
      </rPr>
      <t>A658063</t>
    </r>
    <r>
      <rPr>
        <sz val="12"/>
        <color theme="1"/>
        <rFont val="Arial"/>
      </rPr>
      <t xml:space="preserve">
- izvor 11: 3.242.960 kn
</t>
    </r>
    <r>
      <rPr>
        <b/>
        <sz val="12"/>
        <color theme="1"/>
        <rFont val="Arial"/>
      </rPr>
      <t>A658068</t>
    </r>
    <r>
      <rPr>
        <sz val="12"/>
        <color theme="1"/>
        <rFont val="Arial"/>
      </rPr>
      <t xml:space="preserve">
-izvor 11: 757.000 kn
</t>
    </r>
    <r>
      <rPr>
        <b/>
        <sz val="12"/>
        <color theme="1"/>
        <rFont val="Arial"/>
      </rPr>
      <t>T658153</t>
    </r>
    <r>
      <rPr>
        <sz val="12"/>
        <color theme="1"/>
        <rFont val="Arial"/>
      </rPr>
      <t xml:space="preserve">
-izvor 11: 427.999 kn
</t>
    </r>
    <r>
      <rPr>
        <b/>
        <sz val="12"/>
        <color theme="1"/>
        <rFont val="Arial"/>
      </rPr>
      <t>T658147</t>
    </r>
    <r>
      <rPr>
        <sz val="12"/>
        <color theme="1"/>
        <rFont val="Arial"/>
      </rPr>
      <t xml:space="preserve">
-izvor 12: 299.710 kn
-izvor 561: 1.698.352 kn
</t>
    </r>
    <r>
      <rPr>
        <b/>
        <sz val="12"/>
        <color theme="1"/>
        <rFont val="Arial"/>
      </rPr>
      <t>T658142</t>
    </r>
    <r>
      <rPr>
        <sz val="12"/>
        <color theme="1"/>
        <rFont val="Arial"/>
      </rPr>
      <t xml:space="preserve">
-izvor 11: 17.273 kn
-izvor 12:  6.445.935 kn
-izvor 51: 2.450.715 kn
-izvor 559: 13.728.907 kn
</t>
    </r>
  </si>
  <si>
    <t>prikupljeni svi podaci stručnih službi o izvršenju statističkih aktivnosti u prethodnoj godini 
potpisan Sporazum o suradnji s HZZ (esspros istraživanje)
Podaci fiskalizacije analizirani 
odobrenje projekta za prilagodbu aplikacije za prikupljanje podataka za obiteljska poljoprivredna gospodarstva 
odobrenje projekta za poboljšanje postojećih aplikacija za elektroničko prikupljanja podataka  u statistici biljne proizvodnje u skladu s novom SAIO uredbom</t>
  </si>
  <si>
    <t xml:space="preserve">ožujak, 2021
ožujak, 2022
ožujak, 2023
ožujak, 2024
prosinac, 2023
rujan, 2023
lipanj, 2023
lipanj, 2024
</t>
  </si>
  <si>
    <t>3.1.1. udio statističkih aktivnosti koje su uspješno provedene sukladno Godišnjem provedbenom planu</t>
  </si>
  <si>
    <t>99% (2019)</t>
  </si>
  <si>
    <t>3.1.2. broj istraživanja kojima je unaprijeđeno prikupljanje podataka uvođenjem novih administrativnih / inovativnih izvora podataka i metoda</t>
  </si>
  <si>
    <t>3.3. Unaprjeđenje diseminacije i kvalitete odnosa s korisnicima</t>
  </si>
  <si>
    <t xml:space="preserve">Jedan od glavnih zadataka DZS-a jest učinkovita i pravodobna priprema i diseminacija kvalitetnih statističkih pokazatelja koji korisnicima osiguravaju pouzdan izvor za donošenje odluka i usklađivanje njihovih stajališta na temelju činjenica. </t>
  </si>
  <si>
    <r>
      <rPr>
        <b/>
        <sz val="12"/>
        <color theme="1"/>
        <rFont val="Arial"/>
      </rPr>
      <t>A658106</t>
    </r>
    <r>
      <rPr>
        <sz val="12"/>
        <color theme="1"/>
        <rFont val="Arial"/>
      </rPr>
      <t xml:space="preserve">
-izvor 11: 2.684.500 kn
</t>
    </r>
    <r>
      <rPr>
        <b/>
        <sz val="12"/>
        <color theme="1"/>
        <rFont val="Arial"/>
      </rPr>
      <t>T658142</t>
    </r>
    <r>
      <rPr>
        <sz val="12"/>
        <color theme="1"/>
        <rFont val="Arial"/>
      </rPr>
      <t xml:space="preserve">
-izvor 11: 659 kn
-izvor 12:  289.922 kn
-izvor 51:  55.197 kn
-izvor 559: 621.291 kn
</t>
    </r>
  </si>
  <si>
    <t xml:space="preserve">objava nove Internet stranice DZS-a
</t>
  </si>
  <si>
    <t>veljača, 2021</t>
  </si>
  <si>
    <t>Broj raspoloživih baza podataka za znanstvene svrhe</t>
  </si>
  <si>
    <t>8 (2020.)</t>
  </si>
  <si>
    <t>broj obrađenih i dostupnih naslova u on-line knjižničnom katalogu na internetskim stranicama</t>
  </si>
  <si>
    <t>Provedba Ankete o zadovoljstvu korisnika</t>
  </si>
  <si>
    <t>najviše 5 mjera</t>
  </si>
  <si>
    <t>Državni hidrometeorološki zavod                                                                 dr. sc. Branka Ivančan-Picek, glavna ravnateljica</t>
  </si>
  <si>
    <t>siječanj 2021-prosinac 2024</t>
  </si>
  <si>
    <t xml:space="preserve">21. siječnja 2021. </t>
  </si>
  <si>
    <r>
      <rPr>
        <b/>
        <u/>
        <sz val="12"/>
        <color theme="1"/>
        <rFont val="Arial"/>
      </rPr>
      <t>CSR</t>
    </r>
    <r>
      <rPr>
        <b/>
        <sz val="12"/>
        <color theme="1"/>
        <rFont val="Arial"/>
      </rPr>
      <t xml:space="preserve">
SDG</t>
    </r>
  </si>
  <si>
    <t>Strategija prilagodbe klimatskim promjenama u RH do 2040. godine s pogledom na 2070. godinu</t>
  </si>
  <si>
    <t>Smanjenje ranjivosti prirodnih sustava i društva na negativne utjecaje klimatskih promjena, povećanje sposobnosti oporavka nakon učinaka klimatskih promjena i iskorištavanje potencijalnih pozitivnih učinaka koji također mogu biti posljedica klimatskih promjena.</t>
  </si>
  <si>
    <t>3407 Meteorologija, hidrologija i kakvoća zraka</t>
  </si>
  <si>
    <t>Učinkovito upravljanje radom meteorološke i hidrološke motriteljske mreže i mreže praćenja kvalitete zraka</t>
  </si>
  <si>
    <t>Osiguranje pouzdanih i dostupnih podataka o vremenu, klimi, vodama i okolišu na području čitave Republike Hrvatske.</t>
  </si>
  <si>
    <t>Izvori 11 i 31
A654015 Državna infrastruktura za motrenja atmosfere, voda i kvalitete zraka</t>
  </si>
  <si>
    <t>CSR 3c 
--------SDG 6, 9, 11, 13, 15</t>
  </si>
  <si>
    <t xml:space="preserve">1. održavanje mjernih sustava
</t>
  </si>
  <si>
    <t>1. prosinac 2024.</t>
  </si>
  <si>
    <t>izađeni godišnji izvještaji o radu meteorološkog sustava, hidrološkog sustava i sustava praćenja kvalitete zraka</t>
  </si>
  <si>
    <t>3 (2020.)</t>
  </si>
  <si>
    <t xml:space="preserve">izrađeno izvješće o motriteljskim meteorološkim i hidrološkim arhivama i bazama </t>
  </si>
  <si>
    <t>2 (2020.)</t>
  </si>
  <si>
    <t>postotak ispravnosti mjernih uređaja</t>
  </si>
  <si>
    <t>95% (2020.)</t>
  </si>
  <si>
    <t>broj akreditiranih laboratorija DHMZ-a</t>
  </si>
  <si>
    <t xml:space="preserve">Smanjenje ranjivosti prirodnih sustava i društva na negativne utjecaje klimatskih promjena, povećanje sposobnosti oporavka nakon učinaka klimatskih promjena i iskorištavanje potencijalnih pozitivnih učinaka koji također mogu biti posljedica klimatskih promjena.
</t>
  </si>
  <si>
    <t>Provedba projekata iz Operativnog programa Konkurentnost i kohezija (METMONIC, AIRQ i VEPAR)</t>
  </si>
  <si>
    <r>
      <rPr>
        <sz val="12"/>
        <color theme="1"/>
        <rFont val="Arial"/>
      </rPr>
      <t xml:space="preserve">Jačanje meteorološke i hidrološke motriteljske mreže i mreže za trajno praćenje kvalitete zraka
</t>
    </r>
  </si>
  <si>
    <t>Izvori 563 i 52 
K654082 METMONIC</t>
  </si>
  <si>
    <r>
      <rPr>
        <sz val="12"/>
        <color theme="1"/>
        <rFont val="Arial"/>
      </rPr>
      <t>1. modernizacija meteorološkog sustava
2. modernizacija sustava za praćenje kvalitete zraka</t>
    </r>
    <r>
      <rPr>
        <sz val="12"/>
        <color rgb="FFFF0000"/>
        <rFont val="Arial"/>
      </rPr>
      <t xml:space="preserve">
</t>
    </r>
    <r>
      <rPr>
        <sz val="12"/>
        <color theme="1"/>
        <rFont val="Arial"/>
      </rPr>
      <t>3. uspostavljen sustav upravljanja rizicima od poplava i smanjenje rizika od poplava</t>
    </r>
  </si>
  <si>
    <t xml:space="preserve">1. travanj 2023.
2.  travanj 2022.
3. prosinac 2023.
</t>
  </si>
  <si>
    <t>ukupan broj uspostavljenih automatskih meteoroloških postaja, meteorološko-ocenaografskih plutača i meteoroloških radara</t>
  </si>
  <si>
    <t>Izvori 563 i 52 
K654080 AIRQ</t>
  </si>
  <si>
    <t>povećan udio stanovništva obuhvaćen podacima o kvaliteti zraka u urbanim područjima za 50% [%]</t>
  </si>
  <si>
    <t>50 % (2020.)</t>
  </si>
  <si>
    <t>Izvori 563 i 12 
K654081 VEPAR</t>
  </si>
  <si>
    <t xml:space="preserve">izrađen prognostički sustav za područje RH </t>
  </si>
  <si>
    <t>50% (2020.)</t>
  </si>
  <si>
    <t>Provedba i unapređenje sustava prognoze i rane najave opasnih vremenskih, hidroloških i okolišnih uvjeta</t>
  </si>
  <si>
    <t>Potpora sustavu zaštite ljudi, dobara, prirode i kritične infrastrukture od opasnih vremenskih i hidroloških prilika i prirodnih katastrofa. Smanjenje šteta od opasnih pojava za državu i gospodarstvo.</t>
  </si>
  <si>
    <t>Izvori 11 i 31
A654018 Zaštita života, okoliša vlasništva i vitalne infrastrukture RH
A654000 Administracija i upravljanje</t>
  </si>
  <si>
    <t>CSR 3c 
--------SDG 9, 11, 13</t>
  </si>
  <si>
    <t xml:space="preserve">1. izrađene i isporučene prognoze za opću javnost
2. izdana upozorenja na opasne vremenske i hidrološke pojave
3. nabavljeni dopunski moduli računalnog programa ekspertnog sustava prognostičke službe
4. razvijen prognostički modelski sustav za prognozu neposrednog razvoja vremena
5. operativno uspostavljen unaprijeđen prognostički modelski sustav
6. razvijen prognostički sustav za hidrološke prognoze
</t>
  </si>
  <si>
    <t xml:space="preserve">1. prosinac 2024.
2. prosinac 2024.
3. prosinac 2022.
4. prosinac 2024.
5. prosinac 2024.
6. prosinac 2024.
</t>
  </si>
  <si>
    <t xml:space="preserve">broj unaprijeđenih komponenti operativnog prognostičkog meteorološkog i hidrološkog sustava DHMZ-a </t>
  </si>
  <si>
    <t>operativna spremnost prognostičkog sustava DHMZ-a za izdavanje prognoza i upozorenja (dani u godini) [%]</t>
  </si>
  <si>
    <t>uspješnost izdanih upozorenja u odnosu na broj zabilježenih opasnih događaja [%]</t>
  </si>
  <si>
    <t>Potpora provedbi prilagodbe klimatskim promjenama</t>
  </si>
  <si>
    <t>Potpora procesima prilagodbe klimatskim promjenama i ublažavanju njihovih posljedica putem pouzdanih i dostupnih informacija o prošloj, sadašnjoj i budućoj klimi.</t>
  </si>
  <si>
    <t>Izvori 11 i 31 
A654057 Podrška gospodarstvu i održivom razvoju
A654000 Administracija i upravljanje</t>
  </si>
  <si>
    <t>1. razvijen klimatski model na 4 km horizontalne rezolucije
2. izrađen klimatski atlas Hrvatske 1991-2020
3. izrađen agroklimatski atlas Hrvatske
4. izrađene projekcije buduće klime modelom na 4 km horizontalne rezolucije</t>
  </si>
  <si>
    <t>1. lipanj 2022.
2. prosinac 2024.
3. prosinac 2024.
4. prosinac 2023.</t>
  </si>
  <si>
    <t>povećanje horizontalne rezolucije klimatskih projekcija buduće klime (množitelj)</t>
  </si>
  <si>
    <t>broj izrađenih atlasa Hrvatske (godišnje)</t>
  </si>
  <si>
    <t>izrađenost meteorološke podloge za nacionalno izvješće prema Okvirnoj konvenciji UN-a o klimatskim promjenama [%]</t>
  </si>
  <si>
    <t>Unapređenje usluga za potrebe gospodarstva i države</t>
  </si>
  <si>
    <t>Podrška gospodarstvu i održivom razvoju kroz sektorski specifične usluge, proizvode i rješenja sadržajem i oblikom prilagođene potrebama korisnika.</t>
  </si>
  <si>
    <t>Izvori 11, 31 i 52 
A654057 Podrška gospodarstvu i održivom razvoju
A654021 Obrana od tuče</t>
  </si>
  <si>
    <t>CSR 3c 
--------SDG 7, 8, 9, 13, 15</t>
  </si>
  <si>
    <t xml:space="preserve">1. izrađene prognoze, analize i prognostički produkti za posebne potrebe gospodarstva i države
2. izrađeni dodaci nacionalnim normativnim aktima
3. ažuriranje cjenika usluga i proizvoda DHMZ-a
4. razvijeni novi prognostički produkti na zahtjev gospodarstva i države
5. zbrinjavanje infrastrukture operativnog sustava obrane od tuče </t>
  </si>
  <si>
    <t>1. prosinac 2024.
2. prosinac 2024.
3. prosinac svake godine
4. prosinac 2024.
5. prosinac 2022.</t>
  </si>
  <si>
    <t>broj produkata i usuga u portfoliu DHMZ-a</t>
  </si>
  <si>
    <t>175 (2020.)</t>
  </si>
  <si>
    <t>broj ažuriranih nacionalnih dodataka za hrvatske normativne akte (po zahtjevu HZN) (godišnje)</t>
  </si>
  <si>
    <t>ukinut operativni sustav obrane od tuče</t>
  </si>
  <si>
    <t>N.P.</t>
  </si>
  <si>
    <t>Upravljanje sustavom praćenja kvalitete zraka</t>
  </si>
  <si>
    <t>Ispunjenje zakonskih obveza upravljanja i održavanja državne mreže za praćenje kvalitete zraka u svrhu provođenja politike zaštite zraka i ostvarenja zelenog, niskougljičnog i klimatski otpornog društva.</t>
  </si>
  <si>
    <t>Izvori 11 i 52
A654077 Državna mreža za trajno praćenje kvalitete zraka</t>
  </si>
  <si>
    <t>CSR 3c 
--------SDG 3, 11, 15</t>
  </si>
  <si>
    <t xml:space="preserve">1. dostavljeni podaci i izrađeno izvješće o praćenju kvalitete zraka na postajama Državne mreže za trajno praćenje kvalitete zraka
2. proširena akreditacija na nove metode praćenja kvalitete zraka
3. pripremljeno izvješće Ocjena kvalitete zraka na području Hrvatske </t>
  </si>
  <si>
    <t>1. travanj svake godine
2. prosinac 2022.
3. prosinac 2024.</t>
  </si>
  <si>
    <t>broj izrađenih Izvješća o praćenju kvalitete zraka na postajama Državne mreže za trajno praćenje kvalitete zraka (godišnje)</t>
  </si>
  <si>
    <t>pripremljenost izvješća Ocjena kvalitete zraka na području Hrvatske [%]</t>
  </si>
  <si>
    <t>broj obrađenih uzoraka (godišnje)</t>
  </si>
  <si>
    <t>4710 (2020.)</t>
  </si>
  <si>
    <t>Jačanje znanstvenih istraživanja i razvoja</t>
  </si>
  <si>
    <t>Osiguranje statusa znanstvene organizacije i sposobnosti za korištenje sredstava iz EU fondova u projektima konkurentnosti i razvoja inovacija novog programskog razdoblja</t>
  </si>
  <si>
    <t>Izvori 11, 31, 51, 52, 559 i 563
K654072 Razvoj djelatnosti DHMZ-a
 K654054 EUMETRain 
K654060 Jadran - Aladin
K654089 EUMETNET - Klima projekt 
K654091 RESPONSe
K654095 INTESA
 K654096 SEE-MHEWS T654090 PRO NEWS T654092 ADRIADAPT
K654097 UKV</t>
  </si>
  <si>
    <t>CSR 3c 
--------SDG 4, 8, 9, 11, 13, 15</t>
  </si>
  <si>
    <t>1. zavšena studija izvodljivosti za strateški projekt "Jačanje sustava praćenja klimatskih promjena i njihovih posljedica"
2. objavljeni znanstveni radovi u časopisima s međunarodnom recenzijom
3. završen doktorski studij zaposlenika DHMZ-a
4. pripremljeni znanstveno-istraživački projektni prijedlozi
5. provedeni projekti odobreni za financiranje
6. osigurani uvjeti za ažuriranje akreditacije DHMZ-a kao znanstvene ustanove</t>
  </si>
  <si>
    <t>1. prosinac 2021.
2. prosinac 2024.
3. prosinac 2024.
4. prosinac 2024.
5. prosinac 2024.
6. prosinac 2024.</t>
  </si>
  <si>
    <t>održavanje potrebnih uvjeta za akreditaciju DHMZ-a kao znanstvene ustanove [%]</t>
  </si>
  <si>
    <t>broj djelatnika u Upisniku znanstvenika</t>
  </si>
  <si>
    <t>25 (2020.)</t>
  </si>
  <si>
    <t>prosječni broj nacionalnih i međunarodnih projekata u provedbi</t>
  </si>
  <si>
    <t>Djelotvorna provedba međunarodne suradnje</t>
  </si>
  <si>
    <t>Osiguranje prijenosa znanja i tehnnoloških rješenja, unapređenje prepoznatljivosti Hrvatske u međunarodnom okruženju i uključenje u međunarodne programe suradnje nacionalnih meteoroloških službi.</t>
  </si>
  <si>
    <t>Izvori 11, 31 i 52
A654071 Međunarodne obveze</t>
  </si>
  <si>
    <t>CSR 3c 
--------SDG 6, 8, 9, 11, 13, 15</t>
  </si>
  <si>
    <t>1. Ispunjavanje međunarodnih obveza sukladno međunarodnim ugovorima s međunarodnim i međuvladinim organizacijama i asocijacijama, te poslovima u upravljačkim tijelima međunarodnih organizacija, programa i projekata</t>
  </si>
  <si>
    <t>ispunjavanje međunarodnih obveza i programa suradnje [%]</t>
  </si>
  <si>
    <t>broj predstavnika u međunarodnim tijelima</t>
  </si>
  <si>
    <t>20 (2020.)</t>
  </si>
  <si>
    <t>provedba postupka uspostave i razvoja Regionalnog pomorskog meteororološkog centra (WIS-DCPC) [%]</t>
  </si>
  <si>
    <t>25% (2020.)</t>
  </si>
  <si>
    <t>Izgradnja nove upravne zgrade DHMZ-a, obnova zgrade i pripadajuće infrastrukture DHMZ-a u Divuljama i jačanje informacijskog sustava DHMZ-a</t>
  </si>
  <si>
    <t xml:space="preserve">Izgradnja nove upravne zgrade DHMZ-a, obnova zgrade u Divuljama i osiguranje ostalih uvjeta za rad, operativno poslovanje i planirani razvoj djelatnosti </t>
  </si>
  <si>
    <t>19.000.000,00
(planirano financiranje iz EU fondova 400.000.000,00)</t>
  </si>
  <si>
    <t xml:space="preserve">Izvori 11 i 31
A654017 Nacionalna arhiva i baza meteoroloških, hidroloških i podataka o kvaliteti zraka
A654063 Izgradnja nove upravne zgrade zavoda
K654052 Informatizacija
K654066 Uspostava i razvoj Regionalnog pomorskog centra u Splitu
</t>
  </si>
  <si>
    <t>CSR4</t>
  </si>
  <si>
    <t>1. Ishođenje građevinske dozvole
2. Prijava na poziv MRRFEU za sufinanciranje
3. Proveden postupak javne nabave građevinskih radova 
4. Izgrađena i opremljena zgrada
5. obnova zgrade u Divuljama za potrebe Pomorskog meteorološkog centra
6. održavanje i modernizacija informacijskog operativnog sustava</t>
  </si>
  <si>
    <t>1. ožujak 2021.
2. prosinac 2021.
3. lipanj 2022.
4. prosinac 2024.
5. prosinac 2023.
6. prosinac 2024.</t>
  </si>
  <si>
    <t>ishođena građevinska dozvola</t>
  </si>
  <si>
    <t>ugovorena sredstva za financiranje</t>
  </si>
  <si>
    <t xml:space="preserve"> 0 (2020.)</t>
  </si>
  <si>
    <t>zaključen ugovor o gradnji s odabranim ponuditeljem</t>
  </si>
  <si>
    <t>ishođena uporabna dozvola</t>
  </si>
  <si>
    <t>obnovljena zgrada u Divuljama [%]</t>
  </si>
  <si>
    <t>uspostavljen informacijski operativni sustav DHMZ-a [%]</t>
  </si>
  <si>
    <t xml:space="preserve">Osiguravanje redovnog djelovanja DHMZ-a </t>
  </si>
  <si>
    <t>Izvor 11
A654000 Administracija i upravljanje
K654062 Obnova voznog parka</t>
  </si>
  <si>
    <t xml:space="preserve">1. Doneseni godišnji akti strateškog planiranja za 2021., 2022., 2023. i 2024.
2. Uspostavljen sustav upravljanja kvalitetom
3. Učinkovito upravljanje voznim parkom
</t>
  </si>
  <si>
    <t>1. prosinac tekuće za sljedeću godinu
2. prosinac 2021.
3. prosinac 2024.</t>
  </si>
  <si>
    <t>broj donesenih godišnjih akata strateškog planiranja</t>
  </si>
  <si>
    <t>ishođen ISO 9001 certifikat upravljanja kvalitetom</t>
  </si>
  <si>
    <t>racionalizacija troškova upravljanja voznim parkom</t>
  </si>
  <si>
    <t>Povećanje učinkovitosti rada službenika</t>
  </si>
  <si>
    <t>Izvori 11, 31 i 61
A654000 Administracija i upravljanje</t>
  </si>
  <si>
    <t>1. stjecanje dodatnih kompetencija i poticanje kontinuiranog usavršavanja zaposlenika
2. podizanje svijesti službenika o etičkom ponašanju
3. osiguranje radnih uvjeta</t>
  </si>
  <si>
    <t>1. prosinac 2024.
2. prosinac 2024.
3. prosinac 2024.</t>
  </si>
  <si>
    <t>broj izobrazbi po zaposleniku</t>
  </si>
  <si>
    <t>postotak utemeljenih pritužbi na neetično ponašanje službenika</t>
  </si>
  <si>
    <t>Osigurati transparentan odnos s građanima i poslovnim subjektima te učinkovito upravljanje financijama i javnom nabavom</t>
  </si>
  <si>
    <t>Izvori 11 i 31
A654000 Administracija i upravljanje</t>
  </si>
  <si>
    <t xml:space="preserve">1. učinkovito upravljanje financijama i javnom nabavom
2. unapređenje u donošenju financijskog plana i praćenju izvršenja i usklađenosti s nabavom
3. unapređenje odnosa s korsnicima </t>
  </si>
  <si>
    <t>1. prosinac 2022.
2. prosinac 2024.
3. prosinac 2024.</t>
  </si>
  <si>
    <t>broj usvojenih žalbi u odnosu na ukupan broj postuaka javne nabave</t>
  </si>
  <si>
    <t>postotak izvršenja financijskog plana [%]</t>
  </si>
  <si>
    <t>96% (2020.)</t>
  </si>
  <si>
    <t>prosječna ocjena o zadovoljstvu korisnika</t>
  </si>
  <si>
    <t>DRŽAVNI ZAVOD ZA MJERITELJSTVO</t>
  </si>
  <si>
    <t>21. 01. 2021.</t>
  </si>
  <si>
    <r>
      <rPr>
        <b/>
        <u/>
        <sz val="12"/>
        <color theme="1"/>
        <rFont val="Arial"/>
      </rPr>
      <t>CSR</t>
    </r>
    <r>
      <rPr>
        <b/>
        <sz val="12"/>
        <color theme="1"/>
        <rFont val="Arial"/>
      </rPr>
      <t xml:space="preserve">
SDG</t>
    </r>
  </si>
  <si>
    <t>322-2 Uspostava i koordinacija nacionalnog mjeriteljskog sustava</t>
  </si>
  <si>
    <t xml:space="preserve"> Jačanje i unaprjeđenje zakonskog mjeriteljstva</t>
  </si>
  <si>
    <t>Bolja zaštita potrošača i olakšavanje rada vlasnika zakonitih mjerila (pravnih i fizičkih osoba) uz transparentniji sustav zakonskog mjeriteljstva te poboljšani rad ovlaštenih tijela</t>
  </si>
  <si>
    <t>Izvor 11-Opći prihodi i primici  A762000-Administracija i upravljanje
K762004-Informatizacija Zavoda</t>
  </si>
  <si>
    <t>CSR 2b
CSR 4a</t>
  </si>
  <si>
    <t>Donesena nova Uredba o posebnim uvjetima koje moraju ispunjavati ovlaštena tijela za obavljanje poslova ovjeravanja zakonitih mjerila i/ili poslova pripreme zakonitih mjerila za ovjeravanje 
Priprema i uspostava nove mjeriteljske aplikacije
Provođenje edukacija za mjeritelja</t>
  </si>
  <si>
    <r>
      <rPr>
        <sz val="12"/>
        <color rgb="FF000000"/>
        <rFont val="Arial"/>
      </rPr>
      <t xml:space="preserve">
1. 5. 2021.
</t>
    </r>
    <r>
      <rPr>
        <sz val="12"/>
        <color theme="1"/>
        <rFont val="Arial"/>
      </rPr>
      <t xml:space="preserve">
31. 12. 2022.
31. 12. 2024.</t>
    </r>
  </si>
  <si>
    <t>31. 12. 2024.</t>
  </si>
  <si>
    <t>Donesena Uredba</t>
  </si>
  <si>
    <t>Funkcionalna nova mjeriteljska aplikacija</t>
  </si>
  <si>
    <t>Broj provedenih edukacije za mjeritelje prema planu</t>
  </si>
  <si>
    <t>Unaprjeđenje i jačanje sutava provedbe nadzora u područja zakonskog mjeriteljstva</t>
  </si>
  <si>
    <t>Poboljšan sustav nadzora ovlaštenih tijela u cilju bolje zaštita potrošača i daljnjeg uređivanje rada ovlaštenih tijela</t>
  </si>
  <si>
    <t>Izvor 11-Opći prihodi i primici  A762000-Administracija i upravljanje
 K762001- Osiguranje potrebne razinekvalitete kroz procese akreditacije i certifikacije</t>
  </si>
  <si>
    <t>Kontinuiran nadzor i kontrola podataka ovlaštenih pravnih osoba za pripremu i/ili ovjeravanje zakonitih mjerila
Provedba inspekcijskog nadzora u području zakonskog mjeriteljstva
Nabava nove mjeriteljske/etalonske opreme u svrhu ovjeravanja mjerila, ispitivanja tipa mjeriala inspekcijskog nadzora</t>
  </si>
  <si>
    <t xml:space="preserve">
31. 12. 2023.
31. 12. 2024.
31. 12. 2024.
</t>
  </si>
  <si>
    <t xml:space="preserve"> Uspostavljen sustav nadzora zakonitosti i pravilnosti rada ovlaštenih tijela i ovlaštenih osoba u tijelima te kontrole podataka ovlaštenih pravnih osoba</t>
  </si>
  <si>
    <t>Nabavljena oprema prema godišnjem planu nabave opreme</t>
  </si>
  <si>
    <t>Razvoj i unapređenje temeljnog mjeriteljstva</t>
  </si>
  <si>
    <t>Osiguranje povjerenja u mjerne sposobnosti nacionalnih umjernih laboratorija za sve korisnike u RH iz područja temeljnog mjeriteljstva</t>
  </si>
  <si>
    <t>Izvor 11-Opći prihodi i primici  A762000-Administracija i upravljanje, 
K762001- Osiguranje potrebne razine kvalitete kroz procese akreditacije i certifikacije</t>
  </si>
  <si>
    <t>Postizanje međunarodnog ostvarivanja nacionalnih etalona (CIPM-MRA), objavljivanjem mjernih sposobnosti laboratorija (CMC) u BIPM-KCDB bazi podataka.
Akreditacija nacionalnih umjernih laboratorija prema normi HRN EN ISO/EC 17025:2017</t>
  </si>
  <si>
    <t xml:space="preserve">
31. 12. 2024.
31. 12. 2024.</t>
  </si>
  <si>
    <t>31.12.2024.</t>
  </si>
  <si>
    <t>Objavljene mjerne sposobnosti u BIPM-KCDB bazi podataka</t>
  </si>
  <si>
    <t>Akreditacija laboratorija</t>
  </si>
  <si>
    <t>Poboljšanje sustava nadzora predmeta od plemenitih kovina</t>
  </si>
  <si>
    <t>Bolja zaštitta poptrošača i transparentnost podataka o proizvođačima i dobavljačima predmeta od plemenitih kovina</t>
  </si>
  <si>
    <t>Izvor 11-Opći prihodi i primici  A762000-Administracija i upravljanje
K762001- Osiguranje potrebne razine kvalitete kroz procese akreditacije i certifikacije</t>
  </si>
  <si>
    <t>Uspostavljena baza za nadzor proizvođača predmeta od plemenitih kovina
Provedba inspekcijskog nadzora u području predmeta od plemenitih kovina
Reakreditacija i održavanje akreditacije laboratorija za pl. kovine i kemijska mjerenja</t>
  </si>
  <si>
    <t>31. 12. 2023.
31. 12. 2024.
31. 12. 2024.</t>
  </si>
  <si>
    <t>Funkcionalana baza proivođača predmeta od plemenitih kovina</t>
  </si>
  <si>
    <t>Broj provednih nadzora</t>
  </si>
  <si>
    <t>Akreditiran laboratorij</t>
  </si>
  <si>
    <t>Unapređenje sustava homologacije vozila i dijelova vozila i uvođenje sustava provjere emisije necestovnih vozila</t>
  </si>
  <si>
    <t>Bolja zaštita potrošača u smislu sigurnosti vozila i zaštite okoliša i kvalitetniji  nadzor sustava homologacije vozila</t>
  </si>
  <si>
    <t>Izvor 11- Opći prihodi i primici, A762000-Administracija i upravljanje</t>
  </si>
  <si>
    <t xml:space="preserve">Dopune/izmjene pravilnika o utvrđivanjeru sukladnosti traktora i motocikala
Provedba stručnog nadzora u području homologacije
Uspostavljen sustav provjere emisije necestovnih strojeva
Nadzor tržišta u području homologacije motornih vozila </t>
  </si>
  <si>
    <t>32.12.2021.
31.12.2024.
31.12.2023.
31.12.2024.</t>
  </si>
  <si>
    <t>Ažurirani pravilnici</t>
  </si>
  <si>
    <t xml:space="preserve"> Funkcionalan sustav provjere emisije necestovnih strojeva</t>
  </si>
  <si>
    <t xml:space="preserve">Prilog 1.  Provedbeni program Državnog inspektorata </t>
  </si>
  <si>
    <t>DRŽAVNI INSPEKTORAT</t>
  </si>
  <si>
    <t>21.01.2021.</t>
  </si>
  <si>
    <r>
      <rPr>
        <b/>
        <u/>
        <sz val="12"/>
        <color theme="1"/>
        <rFont val="Arial"/>
      </rPr>
      <t>CSR</t>
    </r>
    <r>
      <rPr>
        <b/>
        <sz val="12"/>
        <color theme="1"/>
        <rFont val="Arial"/>
      </rPr>
      <t xml:space="preserve">
SDG</t>
    </r>
  </si>
  <si>
    <t>Početna vrijednost
(2020. godina)</t>
  </si>
  <si>
    <t>3213 INSPEKCIJSKI NADZOR</t>
  </si>
  <si>
    <t>Otkrivanje i suzbijanje nezakonitosti u području radnih odnosa i zaštite na radu</t>
  </si>
  <si>
    <t xml:space="preserve"> Provedbom sustavnih i
koordiniranih inspekcijskih nadzora s učinkom specijalne i generalne prevencije i jačanjem administrativnih kapaciteta inspekcije, doprinijeti će se povećanju odgovornosti nadziranih osoba u primjeni propisa iz područja radnih odnosa i zaštite na radu te tako utjecati na smanjenje i suzbijanje nezakonitosti u tim upravnim područjima</t>
  </si>
  <si>
    <t>A673018 ADMINISTRACIJA I UPRAVLJANJE
K673015 OBNOVA VOZNOG PARKA
K673016 INFORMATIZACIJA
K673017 OPREMANJE</t>
  </si>
  <si>
    <t>1. Provedeni postupci neposrednog rješavanja na temelju Zakona o osiguranju radničkih tražbina (NN 70/17)
2. Provedeni postupci izdavanja potvrda na glavne projekte za građenje građevina namijenjenih za rad i sudjelovanje na tehničkim pregledima građevina namijenjenih za rad, u skladu s odredbama Zakona o gradnji (NN 153/13,020/17, 39/19 i 125/19)
3. Pružena podrška inspekciji rada (pripremljena izvješća, planovi rada, ažuriranje i podrška u radu s aplikacijom, uvoz podataka i dr.)
4. Provedeni inspekcijski nadzori inspektora rada u području radnih odnosa na temelju godišnjih planova rada
5. Provedeni inspekcijski nadzori inspektora rada u području zaštite na radu na temelju godišnjih planova rada
6. Izrađeno godišnje izvješće inspekcije rada</t>
  </si>
  <si>
    <t>1. prosinac tekuće godine 
2. siječanj tekuće godine (izvješće za prethodnu godinu)
3. prosinac tekuće godine  
4. veljača tekuće godine (izvješće za prethodnu godinu)
5. veljača tekuće godine (izvješće za prethodnu godinu)
6. veljača tekuće godine (izvješće za prethodnu godinu)</t>
  </si>
  <si>
    <t xml:space="preserve">broj okončanih inspekcijskih poslova inspektora rada </t>
  </si>
  <si>
    <t>broj okončanih inspekcijskih nadzora inspektora rada u području radnih odnosa</t>
  </si>
  <si>
    <t>broj okončanih inspekcijskih nadzora inspektora rada u području zaštite na radu</t>
  </si>
  <si>
    <t>Poboljšanje zaštite ekonomskih interesa i sigurnosti potrošača</t>
  </si>
  <si>
    <t xml:space="preserve">Provedbom sustavnih inspekcijskih nadzora u u području trgovine, usluga, zaštite ekonomskih interesa i sigurnosti neprehrambenih
 (tehničkih) proizvoda  doprinjeti će se povećanju pravilne primjene propisa od strane nadziranih osoba i  time  suzbijanju neregistriranog obavljanja djelatnosti trgovine i usluga, poštivanju zakonskih prava potrošača te sigurnosti  potrošača pri kupnji i korištenju neprehrambenih proizvoda. </t>
  </si>
  <si>
    <r>
      <rPr>
        <sz val="12"/>
        <color theme="1"/>
        <rFont val="Arial"/>
      </rPr>
      <t xml:space="preserve">564.201,00 </t>
    </r>
    <r>
      <rPr>
        <b/>
        <vertAlign val="superscript"/>
        <sz val="12"/>
        <color theme="1"/>
        <rFont val="Arial"/>
      </rPr>
      <t>1</t>
    </r>
  </si>
  <si>
    <r>
      <rPr>
        <sz val="12"/>
        <color theme="1"/>
        <rFont val="Arial"/>
      </rPr>
      <t xml:space="preserve"> A</t>
    </r>
    <r>
      <rPr>
        <b/>
        <sz val="12"/>
        <color theme="1"/>
        <rFont val="Arial"/>
      </rPr>
      <t>673021 NADZOR SIGURNOSTI PROIZVODA
 A673013 PROJEKT PROSAFE</t>
    </r>
    <r>
      <rPr>
        <sz val="12"/>
        <color theme="1"/>
        <rFont val="Arial"/>
      </rPr>
      <t xml:space="preserve">
A673018 ADMINISTRACIJA I UPRAVLJANJE
K673015 OBNOVA VOZNOG PARKA
K673016 INFORMATIZACIJA
K673017 OPREMANJE </t>
    </r>
  </si>
  <si>
    <t xml:space="preserve">1. Izrađen plan rada tržišne inspekcije                          
2. Provedbeni planirani inspekcijski nadzori u području zaštite ekonomskih interesa potrošača
3. Provedeni inspekcijski nadzori po zaprimljenim predstavkama potrošača
4. Provedeni planirani inspekcijski nadzori iz područja sigurnosti proizvoda
5.Provedeni inspekcijski nadzori iz područja trgovine i usluga
6. Provedene aktivnosti tržišne inspekcije iz projekata EK u području sigurnosti proizvoda  
7. Izrađeno godišnje izvješće o radu tržišne inspekcije </t>
  </si>
  <si>
    <t>1. siječanj tekuće godine 
2.- 5. prosinac tekuće godine                                       
6.mjesec tekuće godine u kojem završava pojedini projekt (ili prosinac tekuće godine za projekte koji su završeni u tekućoj godini)
7. siječanj tekuće godine (izvješće za
prethodnu godinu)</t>
  </si>
  <si>
    <t xml:space="preserve">broj provedenih inspekcijskih nadzora  tržišnih inspektora </t>
  </si>
  <si>
    <t>% riješenih predstavki potrošača u odnosu na zaprimljene predstavke</t>
  </si>
  <si>
    <t>broj projekata EK u kojima sudjeluju tržišni inspektori</t>
  </si>
  <si>
    <t xml:space="preserve">Zaštita zdravlja ljudi i životinja 
</t>
  </si>
  <si>
    <t>Učinkovitom i kontinuiranom provedbom službenih kontrola u području zdravlja životinja i sigurnosti hrane, veterinarski inspektori osiguravaju propisani zdravstveni status životinja i njihov siguran promet  te provedbu biosigurnosnih mjera, dok  provedbom službenih kontrola hrane, direktno doprinose sigurnosti zaštite zdravlja potrošača u Republici Hrvatskoj.</t>
  </si>
  <si>
    <t>IZNOS UKLJUČEN U PROCJENJENI TROŠAK KOD MJERE 1.</t>
  </si>
  <si>
    <t xml:space="preserve">
A673018 ADMINISTRACIJA I UPRAVLJANJE
K673015 OBNOVA VOZNOG PARKA
K673016 INFORMATIZACIJA
K673017 OPREMANJE </t>
  </si>
  <si>
    <t>SDG 12</t>
  </si>
  <si>
    <t xml:space="preserve">1. Izrađen godišnji plan službenih kontrola 
2. Izrađen plan praćenja pošiljaka iz uvoza
3. Izrađene dokumentirane procedure
4. Izrađen opći plan upravljanja krizom u području sigurnosti hrane i hrane za životinje
5. Izrađena procedura za RASFF
6. Izrađene smjernice i upute za uspostavu i korištenje TRACES NT sustava - INTRA module
7. Upostavljen sustav za financiranje službenih kontrola i drugih službenih aktivnosti 
8. Provedeni planirani inspekcijski nadzori veterinarskih inspektora  
9. Provedeni neplanirani inspekcijski nadzori veterinarskih inspektora  (po zaprimljenim prijavama građana i zahtjevima drugih tijela državne uprave i institucija, RASFF sustav, pojave bolesti i dr.)       </t>
  </si>
  <si>
    <t>1. siječanj tekuće godine
2. siječanj tekuće godine
3. ožujak, lipanj, rujan i prosinac tekuće godine
4. prosinac 2021. (ažuriranje svake godine ili po potrebi ukoliko se radi o izmjeni zakonodavstva ili nekih drugih podataka bitnih za ostvarivanje plana)
5. veljača 2022. 
6. travanj 2021 (odnosno nakon pokretanja INTRA modula od strane EK)
7. tri mjeseca po stupanju na snagu Zakona o službenim kontrolama
8.-9. prosinac tekuće godine</t>
  </si>
  <si>
    <t xml:space="preserve">% provedenih inspekcijskih nadzora i kontrola veterinarskih inspektora u odnosu na planirane
</t>
  </si>
  <si>
    <t xml:space="preserve">Učinkovit nadzor propisanih standarda u područjima primarne poljoprivredne proizvodnje i kvalitete hrane
</t>
  </si>
  <si>
    <t>Učinkovitom organizacijom i kontinuiranom provedbom inspekcijskih nadzora u području primarne poljoprivredne proizvodnje i kvalitete hrane i hrane za životinje, poljoprivredni inspektori će doprinijeti u pridržavanju primjene propisanih standarda u navedenim područjima te na taj način utjecati na podizanje kvalitete i osiguravanje zdravstveno sigurne hrane „od polja do stola“ u Republici Hrvatskoj.</t>
  </si>
  <si>
    <t xml:space="preserve">
A673018 ADMINISTRACIJA I UPRAVLJANJE
K673015 OBNOVA VOZNOG PARKA
K673016 INFORMATIZACIJA
K673017 OPREMANJE</t>
  </si>
  <si>
    <t xml:space="preserve">1. Izrađen plan rada poljoprivredne inspekcije     
2. Izrađen godišnji plan službenih kontrola
3. Provedeni planirani inspekcijski nadzori i službene kontrole poljoprivrednih inspektora  
4. Provedeni inspekcijski nadzori poljoprivrednih inspektora  po zaprimljenim prijavama građana i zahtjevima drugih tijela državne uprave i institucija      
5. Izrađeno godišnje izvješće o radu poljoprivredne inspekcije </t>
  </si>
  <si>
    <t xml:space="preserve">1. prosinac tekuće godine (plan za narednu godinu)
2. siječanj tekuće godine
3.-4. prosinac tekuće godine
5. siječanj tekuće godine (izvješće za
prethodnu godinu)
</t>
  </si>
  <si>
    <t>% provedenih inspekcijskih nadzora i kontrola  poljoprivrednih  inspektora u odnosu na planirane</t>
  </si>
  <si>
    <t xml:space="preserve">
100%</t>
  </si>
  <si>
    <t xml:space="preserve">
Sprječavanje unošenja i širenja
organizama štetnih za bilje izricanjem fitosanitarnih mjera i njihovim izvršenjem</t>
  </si>
  <si>
    <t xml:space="preserve">
Izricanjem fitosanitarnih mjera u slučaju neusklađenosti s propisanim fitosanitarnim zahtjevima ili neispunjavanja obveza, te izvršenjem tih mjera sprječava se unošenje karantenskih organizama EU-a štetnih za bilje, biljne proizvode i druge nadzirane predmete na području RH i EU-a te zaustavlja širenje ili provodi iskorjenjivanje tih štetnih organizmama na području Republike Hrvatske. Time se sprječavaju ili smanjuju štete koje ti štetni organizmi mogu prouzročiti u poljoprivredi, šumarstvu i okolišu.</t>
  </si>
  <si>
    <t xml:space="preserve">
A673018 ADMINISTRACIJA I UPRAVLJANJE
K673015 OBNOVA VOZNOG PARKA
K673016 INFORMATIZACIJA
K673017 OPREMANJE</t>
  </si>
  <si>
    <t xml:space="preserve">
1. Izrađen plan rada fitosanitarne inspekcije                         
2. Provedbeni planirani inspekcijski nadzori u području biljnog zdravstva (planirani fitosanitarni nadzori) i fitosanitarni inspekcijski nadzori pri uvozu, izvozu i provozu
3. Izrečene fitosanitarne mjere u slučajevima neusklađenosti s propisima (donijeta rješenja)
4. Obavljena kontrola izvršenja inspekcijskih rješenja
5. Poduzete dodatne zakonom propisane mjere u slučaju neizvršenja rješenja
6. Izrađeno godišnje izvješće o radu fitosanitarne inspekcije 
</t>
  </si>
  <si>
    <t xml:space="preserve">
1. prosinac tekuće godine za sljedeću godinu 
2.- 5. prosinac tekuće godine  
6. siječanj tekuće godine za prethodnu godinu
</t>
  </si>
  <si>
    <t xml:space="preserve">
postotak izvršenih inspekcijskih mjera koje su izrekli fitosanitarni inspektori</t>
  </si>
  <si>
    <t>Strategija niskougljičnog razvoja Republike Hrvatske</t>
  </si>
  <si>
    <t>Ekološka i energetska tranzicija za klimatsku neutralnost</t>
  </si>
  <si>
    <t xml:space="preserve">Održivo gospodarenje šumama i divljači </t>
  </si>
  <si>
    <t xml:space="preserve">
Svrha provedbe mjere je učinkovitom provedbom inspekcijskih nadzora šumarskih i lovnih inspektora osigurati gospodarenje  šumom i divljači u skladu s načelima održivog gospodarenja, odnosno na zakonodavno propisan način i uvažavajući zadane smjernice te utjecaj biotskih i abiotskih čimbenika na gospodarenje.  
Na taj način bi se osigurala održivost šuma u svim njezinim dobnim stadijima te tako omogućilo skladištenje stakleničkih plinova u šumama, kao i održivost prirodnog sklada između divljači i staništa kroz unaprjeđivanje vitalnosti populacije divljači, proizvodnu sposobnost staništa i biološku raznolikost.
</t>
  </si>
  <si>
    <t>1. Izrađen plan rada šumarske inspekcije
2. Provedeni nadzori gospodarenja šumom i šumskim zemljištem                                               3. Provedeni nadzori sprječavanja nastanka šumskih požara sukladno Programu aktivnosti u provedbi posebnih mjera zaštite od požara od interesa za Republiku Hrvatsku                                                  
4. Provedeni nadzori sprječavanja i suzbijanja šumskih štetnika
5. Provedeni nadzori u području šumskog reprodukcijskog materijala
6. Izrađeno godišnje izvješće o radu šumarske inspekcije</t>
  </si>
  <si>
    <t xml:space="preserve">1. prosinac (tekuće godine za narednu godinu)
2. prosinac (tekuće godine) 
3. listopad (tekuće godine)                                                                4. prosinac (tekuće godine)                                                         
5. prosinac (tekuće godine)                                                        
6. siječanj (tekuće godine za prethodnu godinu)
</t>
  </si>
  <si>
    <t xml:space="preserve">
prosinac 2024.</t>
  </si>
  <si>
    <t>broj provedenih inspekcijskih nadzora  šumarskih inspektora</t>
  </si>
  <si>
    <t xml:space="preserve">
7. Izrađen plan rada lovne inspekcije
8. Provedeni nadzori gospodarenja lovištem i divljači                             
9. Provedeni nadzori sprječavanja unosa afričke svinjske kuge
10. Provedeni nadzori skupnih lovova 
11. Izrađeno godišnje izvješće o radu lovne  inspekcije</t>
  </si>
  <si>
    <t xml:space="preserve">
7. prosinac (tekuće godine za narednu godinu)
8. prosinac (tekuće godine) 
9. prosinac (tekuće godine)                                                                10. prosinac (tekuće godine)                                                                                                          11. siječanj (tekuće godine za prethodnu godinu)
</t>
  </si>
  <si>
    <t>broj provedenih inspekcijskih nadzora lovnih inspektora</t>
  </si>
  <si>
    <t>Strategija održivog razvitka Republike Hrvatske, Program kontrole onečišćenja zraka za razdoblje od 2020. do 2029. godine</t>
  </si>
  <si>
    <t>Zaštita sastavnica okoliša; posebice zaštita zraka i ozonskog sloja</t>
  </si>
  <si>
    <t>Otkrivanje, suzbijanje i procesuiranje nezakonitosti u području industrijskog onečišćenja</t>
  </si>
  <si>
    <t xml:space="preserve">
Planiranjem i provođenjem koordiniranih inspekcijskih nadzora u području industrijskog onečišćenja, inspektori zaštite okoliša će prvenstveno primjenom proaktivnog pristupa, ali i procesuiranjem utvrđenih nezakonitosti doprinijeti smanjivanju industrijskog onečišćenja, te tako doprinijeti održivom razvoju i očuvanju okoliša.</t>
  </si>
  <si>
    <r>
      <rPr>
        <sz val="12"/>
        <color theme="1"/>
        <rFont val="Arial"/>
      </rPr>
      <t xml:space="preserve">2.780.000,00 </t>
    </r>
    <r>
      <rPr>
        <b/>
        <vertAlign val="superscript"/>
        <sz val="12"/>
        <color theme="1"/>
        <rFont val="Arial"/>
      </rPr>
      <t>2</t>
    </r>
  </si>
  <si>
    <r>
      <rPr>
        <b/>
        <sz val="12"/>
        <color theme="1"/>
        <rFont val="Arial"/>
      </rPr>
      <t>A673020 NADZOR SASTAVNICA OKOLIŠA</t>
    </r>
    <r>
      <rPr>
        <sz val="12"/>
        <color theme="1"/>
        <rFont val="Arial"/>
      </rPr>
      <t xml:space="preserve">
A673018 ADMINISTRACIJA I UPRAVLJANJE
K673015 OBNOVA VOZNOG PARKA
K673016 INFORMATIZACIJA
K673017 OPREMANJE</t>
    </r>
  </si>
  <si>
    <t>CSR - 11,13</t>
  </si>
  <si>
    <t>Planirani i provedeni koordinirani inspekcijski nadzori inspektora zaštite okoliša u području industrijskog onečišćenja</t>
  </si>
  <si>
    <t xml:space="preserve"> prosinac tekuće godine</t>
  </si>
  <si>
    <t>% provedenih planiranih inspekcijskih nadzora inspektora zaštite okoliša u području industrijskog onečišćenja</t>
  </si>
  <si>
    <t>Otkrivanje, suzbijanje i procesuiranje nezakonitosti u području zaštite zraka, zaštite ozonskog sloja i klimatskih aktivnosti</t>
  </si>
  <si>
    <t>Učinkovitim i pravovremenim obavljanjem inspekcijskih nadzora u području zaštite zraka, zaštite ozonskog sloja i klimatskih aktivnosti, inspektori zaštite okoliša će prvenstveno primjenom proaktivnog pristupa, ali i procesuiranjem utvrđenih nezakonitosti doprinijeti smanjivanju  emisija onečišćujućih tvari u zrak i tvari koje oštećuju ozonski sloj te tako djelovati/utjecati na poboljšanje kvalitete zraka i ublažavanje klimatskih promjena.</t>
  </si>
  <si>
    <t>IZNOS UKLJUČEN U SVEUKUPNO PROCJENJENI TROŠAK KOD MJERE 7.</t>
  </si>
  <si>
    <t>A673020 NADZOR SASTAVNICA OKOLIŠA
A673018 ADMINISTRACIJA I UPRAVLJANJE
K673015 OBNOVA VOZNOG PARKA
K673016 INFORMATIZACIJA
K673017 OPREMANJE</t>
  </si>
  <si>
    <t>Provedeni inspekcijski nadzori osoba ovlaštenih za obavljanje poslova praćenja kvalitete zraka i praćenja emisija, osoba ovlaštenih za obavljanje poslova u vezi sa kontroliranim tvarima i fluoriranim stakleničkim plinovima,  vlasnika/korisnika nepokretnih izvora onečišćenja zraka u smislu kontrole provedbe mjera za smanjivanje emisija onečišćujućih tvari u zrak, jedinica lokalne samouprave i Grada Zagreba u smislu donošenja i provedbe akcijskih planova, obveznika primjene propisa iz područja zaštite ozonskog sloja i klimatskih aktivnosti</t>
  </si>
  <si>
    <t>% provedenih planiranih inspekcijskih nadzora inspektora zaštite okoliša u području zaštite zraka</t>
  </si>
  <si>
    <t>Strategija gospodarenja otpadom Republike Hrvatske;  Plan gospodarenja otpadom Republike Hrvatske 2017.-2022.</t>
  </si>
  <si>
    <t>Održivo gospodarenje otpadom</t>
  </si>
  <si>
    <t>Otkrivanje, suzbijanje i procesuiranje nezakonitosti u području gospodarenja otpadom</t>
  </si>
  <si>
    <t>Učinkovitim i pravovremenim obavljanjem inspekcijskih nadzora u području gospodarenja otpadom, inspektori zaštite okoliša će prvenstveno primjenom proaktivnog pristupa, ali i procesuiranjem utvrđenih nezakonitosti doprinijeti smanjivanju  nastanka otpada, povećanju  recikliranja otpada i smanjivanju odlaganja otpada.</t>
  </si>
  <si>
    <t>CSR - 11, 12</t>
  </si>
  <si>
    <t xml:space="preserve">Provedeni inspekcijski nadzori prekograničnih pošiljaka otpada, odlagališta otpada, osoba koje obavljaju poslove gospodarenja otpadom, jedinica lokalne samouprave u smislu osiguravanja uvjeta za razvrstavanje otpada te osoba čijim obavljanjem djelatnosti nastaje otpad (proizvođači otpada)
</t>
  </si>
  <si>
    <t>% provedenih planiranih inspekcijskih nadzora inspektora zaštite okoliša u području gospodarenja otpadom</t>
  </si>
  <si>
    <t>Strategija upravljanja vodama ("Narodne novine", broj 91/08.)</t>
  </si>
  <si>
    <t xml:space="preserve">Održiv razvoj: održivo upravljanje vodama  </t>
  </si>
  <si>
    <t>Postizanje i očuvanje dobrog stanja voda</t>
  </si>
  <si>
    <t>Provedbom sustavnih i učinkovitih inspekcijskih nadzora, te jačanjem ljudskih potencijala vodopravne inspekcije doprinijet će se podizanju svijesti i povećanju odgovornosti nadziranih pravnih i fizičkih osoba u primjeni propisa iz područja vodnoga gospodarstva, a u svrhu postizanja i osiguranja dobrog stanja voda.</t>
  </si>
  <si>
    <t>IZNOS UKLJUČEN U PROCJENJENI TROŠAK  KOD MJERE 1.</t>
  </si>
  <si>
    <t xml:space="preserve">O
</t>
  </si>
  <si>
    <t>SDG 3
SDG 6</t>
  </si>
  <si>
    <t xml:space="preserve">
                                     DA
</t>
  </si>
  <si>
    <t>1. Provedeni inspekcijski nadzori nad korištenjem voda
2. Provedeni inspekcijski nadzori nad zaštitom voda
3. Provedeni inspekcijski nadzori nad obavljanjem djelatnosti javne vodoopskrbe i javne odvodnje otpadnih voda 
4. Izrađene baze objekata nadzora vodopravnih inspektora</t>
  </si>
  <si>
    <t xml:space="preserve">
1. - 3. prosinac (tekuće godine)                                                                                                                                                                                                                                                                                                                                                                                                                                                                                                                                                                                   4. listopad 2022.</t>
  </si>
  <si>
    <t xml:space="preserve">% provedenih inspekcijskih nadzora vodopravnih inspektora </t>
  </si>
  <si>
    <t xml:space="preserve">5. Provedeni koordinirani inspekcijski nadzori nad obveznicima okolišne dozvole i nad SEVESO postrojenjima
6. Izrađena i dostavljena izvješća o provedenim koordiniranim inspekcijskim nadzorima vodopravnih inspektora sukladno rokovima iz programa rada koordiniranih nadzora u području zaštite okoliša </t>
  </si>
  <si>
    <t>5. prosinac (tekuće godine)
6. prosinac (tekuće godine)</t>
  </si>
  <si>
    <t xml:space="preserve">% provedenih koordiniranih inspekcijskih nadzora vodopravnih inspektora </t>
  </si>
  <si>
    <t>Strategija i akcijski plan zaštite prirode Republike Hrvatske za razdoblje od 2017. do 2025. godine</t>
  </si>
  <si>
    <t>Učinkoviti nadzor zaštite prirode Republike Hrvatske</t>
  </si>
  <si>
    <t>Provođenjem učinkovitih inspekcijskih nadzora inspektora zaštite prirode, pospješit će se održivost razvoja i očuvanje zaštićenih dijelova prirode Republike Hrvatske</t>
  </si>
  <si>
    <t xml:space="preserve">1. Izrađen plan koordiniranih inspekcijskih nadzora inspektora zaštite prirode u suradnji s inspekcijama drugih sektora/djelatnicima MUP-a/službenicima CU MFIN-a
2. Provedeni koordinirani inspekcijski nadzori
</t>
  </si>
  <si>
    <t xml:space="preserve">1. siječanj (tekuće godine)
2. prosinac (tekuće godine)
</t>
  </si>
  <si>
    <t>provedeni koordinirani inspekcijski nadzori inspektora zaštite prirode</t>
  </si>
  <si>
    <t>1. Izrađen plan rada inspekcije zaštite prirode
2. Provedeni nadzori uvjeta i mjera zaštite prirode sadržanih u planovima gospodarenja prirodnim dobrima                                         
 3. Provedeni nadzori zahvata vezanih uz procjenu utjecaja na okoliš i ocjenu prihvatljivosti zahvata na ekološkoj mreži                     
 4. Provedeni nadzori bioraznolikosti                      
5. Provedeni nadzori očuvanja georaznolikosti                                                                6. Provedeni nadzori zaštićenih dijelova prirode                                                                 7. Provedeni nadzori koncesija i koncesijskih odobrenja                              
8. Provedeni nadzori nad primjenom Zakona o prekograničnom prometu i trgovini divljim vrstama                                                                
9. Provedeni nadzori nad primjenom Zakona o sprječavanju unošenja i širenja stranih te invazivnih stranih vrsta i upravljanju njima
10. Izrađeno godišnje izvješće o radu inspekcije zaštite prirode</t>
  </si>
  <si>
    <t>1. prosinac (tekuće godine za narednu godinu)
2.- 9. prosinac (tekuće godine)
10. siječanj (tekuće godine za prethodnu godinu)</t>
  </si>
  <si>
    <t>provedeni inspekcijski nadzori inspektora zaštite prirode</t>
  </si>
  <si>
    <t>Osiguravanje propisane kvalitete u turizmu i ugostiteljstvu</t>
  </si>
  <si>
    <t>Provođenjem inspekcijskih nadzora nad poslovanjem ugostitelja i pružatelja ugostiteljskih usluga i usluga u turizmu, osigurava se primjena propisane kvalitete turističkih i ugostiteljskih usluga što posljedično utječe na uspješnost pozicioniranja Hrvatske među vodeće turističke zemlje svijeta.</t>
  </si>
  <si>
    <t>1. Izrađen plan rada turističke inspekcije
2. Provedeni inspekcijski nadzori : 
2.1. nadzor smještajnih objekata iz skupine „Hoteli“ i „Kampovi“
2.2. nadzor smještajnih objekata iz skupine "Ostali ugostiteljski objekti za smještaj" 
2.3. nadzor iznajmljivača
2.4.  nadzor obiteljskih poljoprivrednih gospodarstava (OPG-a),
2.5. nadzor usluživanja, odnosno dopuštanja konzumiranja alkoholnih pića, drugih pića i/ili napitaka koji sadržavaju alkohol osoba mlađih od 18 godina
2.6. nadzor pridržavanja propisanog radnog vremena ugostiteljskih objekata
2.7. nadzor pružatelja ugostiteljskih usluga na prigodnim sajmovima i manifestacijama
2.8. nadzor luka nautičkog turizma i plovnih objekata nautičkog turizma
2.9.  nadzor turističkih vodiča, voditelja putovanja, turističkih animatora i turističkih predstavnika
2.10.  nadzor turističkih agencija
2.11. inspekcijski nadzor pružatelja turističkih usluga aktivnog i pustolovnog turizma
2.12. nadzor pružatelja ostalih usluga u posebnim oblicima turističke ponude
2.13. nadzor pružatelja usluga iznajmljivanja opreme za šport i rekreaciju turistima</t>
  </si>
  <si>
    <t>1.  prosinac (tekuća godina za narednu godinu)
2.-4. prosinac (tekuće godine)</t>
  </si>
  <si>
    <t>% provedenih inspekcijskih nadzora  turističkih inspektora nad radom legalnih pružatelja ugostiteljskih i turističkih usluga</t>
  </si>
  <si>
    <t>3. Provedeni inspekcijski nadzori nad obračunom, naplatom i uplatom turističke pristojbe</t>
  </si>
  <si>
    <t>% smanjenja povreda utvrđenih kontrolom Zakona o turističkoj pristojbi</t>
  </si>
  <si>
    <t>18,5%</t>
  </si>
  <si>
    <t>18%</t>
  </si>
  <si>
    <t>17,5%</t>
  </si>
  <si>
    <t>17%</t>
  </si>
  <si>
    <t xml:space="preserve">4. Provedeni inspekcijski nadzori nad neregistriranim obavljanjem ugostiteljske djelatnosti, neregistriranim pružanjem ugostiteljskih usluga i neregistriranim pružanjem usluga u turizmu </t>
  </si>
  <si>
    <t>% utvrđenih neregistriranih pružatelja ugostiteljskih i turističkih usluga</t>
  </si>
  <si>
    <t>8%</t>
  </si>
  <si>
    <t>8,3%</t>
  </si>
  <si>
    <t>8,5%</t>
  </si>
  <si>
    <t>8,7%</t>
  </si>
  <si>
    <t>9%</t>
  </si>
  <si>
    <t xml:space="preserve">STRATEGIJA
PROSTORNOG RAZVOJA REPUBLIKE HRVATSKE ("Narodne novine" br. 106/2017)   </t>
  </si>
  <si>
    <t>4.2. OČUVANOST IDENTITETA PROSTORA</t>
  </si>
  <si>
    <t>Suzbijanje nezakonitog i poticanje kvalitetnog građenja u Republici Hrvatskoj</t>
  </si>
  <si>
    <t xml:space="preserve">
Jačanje prisutnosti građevinske inspekcije tijekom građenja na aktivnim gradilištima, radi preventivnog  djelovanja i/ili poduzimanja mjera protiv sudionika u gradnji koji ne poštuju propise, doprinosi zaštiti prostora od devastacije nastale nezakonitim ili nekvalitetnim građenjem, koja ugrožava identitet prostora Republike Hrvatske.</t>
  </si>
  <si>
    <r>
      <rPr>
        <sz val="12"/>
        <color theme="1"/>
        <rFont val="Arial"/>
      </rPr>
      <t xml:space="preserve">2.690.000,00 </t>
    </r>
    <r>
      <rPr>
        <b/>
        <vertAlign val="superscript"/>
        <sz val="12"/>
        <color theme="1"/>
        <rFont val="Arial"/>
      </rPr>
      <t>3</t>
    </r>
  </si>
  <si>
    <r>
      <rPr>
        <b/>
        <sz val="12"/>
        <color theme="1"/>
        <rFont val="Arial"/>
      </rPr>
      <t>A673014 NADZOR GRAĐENJA</t>
    </r>
    <r>
      <rPr>
        <sz val="12"/>
        <color theme="1"/>
        <rFont val="Arial"/>
      </rPr>
      <t xml:space="preserve">
A673018 ADMINISTRACIJA I UPRAVLJANJE
K673015 OBNOVA VOZNOG PARKA
K673016 INFORMATIZACIJA
K673017 OPREMANJE</t>
    </r>
  </si>
  <si>
    <t xml:space="preserve">1. PROVEDENI NADZORI GRAĐENJA U TIJEKU
1.1. izrađen godišnji plan rada građevinske inspekcije sukladno propisanim prioritetima i programu rada Državnog inspektorata
1.2. izrađeni mjesečni planovi nadzora građenja u tijeku na temelju analiza zaprimljenih svih vrsta prijava/podnesaka 
1.3. provedeni nadzori građenja u tijeku po prijavama početka građenja
1.4. provedeni nadzori građenja u tijeku po predstavkama građana ili drugih saznanja
2. PROVEDENI NADZORI GRAĐENJA U ZAŠTIĆENIM I IZVANGRAĐEVINSKIM PODRUČJIMA
2.1. izrađeni kvartalni planovi sustavnog nadzora u zaštićenim i izvan-građevinskim područjima
2.2. provedeni planirani sustavni nadzori u zaštićenim i izvan-građevinskim područjima
3.UKLONJENE GRAĐEVINE IZ PROSTORA I USKLAĐENE S PROPISIMA
3.1. izrađeni katalozi nezakonitih građevina -posebno izdvojene građevine u zaštićenim i izvan-građevinskim područjima za koje je moguće donijeti Rješenje o izvršenju radi prisilnog uklanjanja 
3.2. izrađen plan prisilnih uklanjanja građevina
3.3. provedeni postupci mini natječaja prema propisima javne nabave  
3.4. uklonjene nezakonite građevine iz prostora
4. POVEZANI PODACI GRAĐEVINSKE INSPEKCIJE S ISPU-om (Informacijski sustav prostornoga uređenja)
</t>
  </si>
  <si>
    <t xml:space="preserve">1.1. prosinac tekuće godine
1.2. 1. do 5. svakog mjeseca u tekućoj godini
1.3. prosinac tekuće godine
1.4. prosinac tekuće godine
2.1.siječanj/travanj/srpanj/rujan tekuće godine
2.2.prosinac tekuće godine
3.1. ožujak tekuće godine
3.2. travanj tekuće godine
3.3. travanj do svibanj tekuće godine
3.4. svibanj do prosinac tekuće godine
4. prosinac 2022. godine
</t>
  </si>
  <si>
    <r>
      <rPr>
        <b/>
        <sz val="12"/>
        <color theme="1"/>
        <rFont val="Arial"/>
      </rPr>
      <t xml:space="preserve">% provedenih  inspekcijskih nadzora  građenja u tijeku u odnosu na ukupan broj nadzora </t>
    </r>
    <r>
      <rPr>
        <i/>
        <sz val="12"/>
        <color theme="1"/>
        <rFont val="Arial"/>
      </rPr>
      <t xml:space="preserve">
</t>
    </r>
  </si>
  <si>
    <t>51%
(3.937 od 7.721)</t>
  </si>
  <si>
    <t xml:space="preserve">broj inspekcijskih nadzora građenja u posebno zaštićenim i izvan građevinskim područjima </t>
  </si>
  <si>
    <t>% nezakonitih  građevina uklonjenih iz prostora te građevina  usklađenih s propisima nakon postupanja inspekcije, u odnosu na broj izvršnih rješenja kojima su naređene inspekcijske mjere i izrečene novčane kazne</t>
  </si>
  <si>
    <t>43%
(640 od 1.502)</t>
  </si>
  <si>
    <t>Povećanje učinkovitosti zaštite javnozdravstvenog interesa</t>
  </si>
  <si>
    <t>Osiguravanjem učinkovitih inspekcijskih nadzora i ostalih stručnih poslova sanitarne inspekcije iz područja sprečavanja i suzbijanja zaraznih bolesti, zdravstvene ispravnosti vode za ljudsku potrošnju, proizvodnje i stavljanja  hrane i predmeta opće uporabe na tržište, proizvodnje, stavljanja na tržište i uporabe kemikalija, stavljanja na tržište i uporabe biocidnih proizvoda, zaštite od buke i zaštite od neionizirajućeg zračenja, ograničavanja uporabe duhanskih i srodnih proizvoda, te kod izdavanja građevinske i uporabne dozvole - izravno se štiti javnozdravstveni interes građana Republike Hrvatske.</t>
  </si>
  <si>
    <r>
      <rPr>
        <sz val="12"/>
        <color theme="1"/>
        <rFont val="Arial"/>
      </rPr>
      <t>IZNOS UKLJUČEN U PROCJENJENI TROŠAK ISKAZAN KOD MJERE 1. 
I U OKVIRU PROCJENJENOG TROŠKA 
KOD MJERE 2.</t>
    </r>
    <r>
      <rPr>
        <b/>
        <vertAlign val="superscript"/>
        <sz val="12"/>
        <color theme="1"/>
        <rFont val="Arial"/>
      </rPr>
      <t xml:space="preserve"> 4</t>
    </r>
  </si>
  <si>
    <r>
      <rPr>
        <b/>
        <sz val="12"/>
        <color theme="1"/>
        <rFont val="Arial"/>
      </rPr>
      <t xml:space="preserve">A673021 NADZOR SIGURNOSTI PROIZVODA
</t>
    </r>
    <r>
      <rPr>
        <sz val="12"/>
        <color theme="1"/>
        <rFont val="Arial"/>
      </rPr>
      <t xml:space="preserve">
A673018 ADMINISTRACIJA I UPRAVLJANJE
K673015 OBNOVA VOZNOG PARKA
K673016 INFORMATIZACIJA
K673017 OPREMANJE</t>
    </r>
  </si>
  <si>
    <t>SDG 3  /     CSR 1a</t>
  </si>
  <si>
    <t>1. Unaprijeđeni kapaciteti ljudskih potencijala za provedbu inspekcijskih i stručnih poslova sanitarne inspekcije 
2. Izrađene upute za rad sanitarnih inspektora i inspektora u području gospodarenja otrovnim kemikalijama 
3. Izrađen godišnji operativni plan rada sanitarnih inspektora i inspektora gospodarenja otrovnim kemikalijama
4. Izrađen godišnji plan monitoringa/uzorkovanja sanitarnih inspektora
5. Provedeni planirani inspekcijski poslovi iz područja sanitarne inspekcije 
6. Provedeni planirani inspekcijski poslovi inspektora u području gospodarenja otrovnim kemikalijama
7. Provedeni inspekcijski nadzori u cilju suzbijanja pandemije koji se odnose na provedbu kontrole Odluka Stožera Civilne zaštite kao i postupanja po prijavama kršenja samoizolacije
8. Izrađeno godišnje izvješće o radu
9.  Provedene edukacije sanitarnih inspektora i inspektora gospodarenja otrovnih kemikalija sukladno Planu edukacije</t>
  </si>
  <si>
    <t>1. prosinac 2024.
2. ožujak 2021.
3. siječanj tekuće godine
4. ožujak tekuće godine
5. prosinac tekuće godine
6. prosinac tekuće godine
7. prosinac tekuće godine (a sukladno Odluci o proglašenju epidemije bolesti COVID-19 uzrokovane virusom SARS – CoV-2, KLASA: 011-02/20-01/143, URBROJ: 534-02-01-2/6-20-01 od 11. ožujka 2020.), 
8. ožujak tekuće godine za proteklu godinu
9. prosinac tekuće godine</t>
  </si>
  <si>
    <t>% provedenih inspekcijskih nadzora sanitarne inspekcije i inspekcije gospodarenja otrovnim kemikalijama u odnosu na planirane</t>
  </si>
  <si>
    <t xml:space="preserve">
broj provedenih edukacija sanitarnih inspektora i inspektora gospodarenja otrovnim kemikalijama</t>
  </si>
  <si>
    <t xml:space="preserve">% izdanih potvrda, certifikata i posebnih uvjeta u odnosu na ukupno podnesene zahtjeve
</t>
  </si>
  <si>
    <t>Održavanje propisanih standarda u području rudarstva, energetike i opreme pod tlakom</t>
  </si>
  <si>
    <t>Učinkovitim provođenjem inspekcijskih nadzora rudarskih inspektora, s ciljem dosljedne primjene propisanih odredbi u području istraživanja i eksploatacije mineralnih sirovina doprinosi se povećanju sigurnosti pri izvođenju rudarskih radova i sprječavanju šteta počinjenih Republici Hrvatskoj otuđenjem prirodnih resursa eksploatacijom mineralnih sirovina, devastaciji prostora i sive ekonomije. Provedbom inspekcijskih nadzora energetskih inspektora u području elektroenergetike, naftnog rudarstva, toplinarstva i plinarstva, utječe se na legalitet, sigurnost i održavanja kvalitete, te učinkovitost izvođenja radova i uporabu opreme, što posljedično omogućuje održavanje propisane sigurnosti i standarda u području energetike. Inspekcijskim nadzorima inspektora opreme pod tlakom nad propisanim tehničkim zahtjevima i ocjeni sukladnosti, te propisanim uvjetima kojima se uređuje uporaba opreme pod tlakom, doprinosi se povećanju sigurnosti svih sudionika iz područja uporabe opreme pod tlakom, kao i optimizaciji rizika u slučaju pojave iznenadnih i neočekivanih opasnosti pri korištenju opreme pod tlakom.</t>
  </si>
  <si>
    <t>IZNOS UKLJUČEN U PROCJENJENI TROŠAK  ISKAZAN KOD MJERE 1.</t>
  </si>
  <si>
    <t>SDG 7/ SDG 15</t>
  </si>
  <si>
    <t>1. Provedeni inspekcijski nadzori nad primjenom zakona i drugih propisa u području rudarstva                                                        
2. Provedeni inspekcijski nadzori energetskih inspektora nad provedbom mjera protupožarne zaštite od interesa za RH na priobalnom području (vjetroelektrane, trase elektroenergetskih vodova i elektroenergetskih objekata)
3. Provedeni zajednički inspekcijski nadzori odobalnih objekata u sklopu Koordinacije za ugljikovodike
4. Provedeni inspekcijski nadzori rudarskih inspektora, energetskih inspektora i inspektora opreme pod tlakom kod obveznika okolišne dozvole sukladno Planu koordiniranih nadzora
5. Provedeni inspekcijski nadzori energetskih inspektora sukladno Planu koordiniranih nadzora u području zaštite prirode
6. Provedeni inspekcijski nadzori u području elektroenergetike
7. Provedeni inspekcijski nadzori u području naftnog rudarstva 
8. Provedeni inspekcijski nadzori u području toplinarstva i plinarstva                                                                                       9. Provedeni inspekcijski nadzori nad primjenom zakona i drugih propisa u području opreme pod tlakom</t>
  </si>
  <si>
    <t xml:space="preserve">1. prosinac tekuće godine
2. svibanj tekuće godine (kontrola do 20. prosinca tekuće godine)
3. listopad tekuće godine
4.- 9. prosinac tekuće godine
</t>
  </si>
  <si>
    <t xml:space="preserve">% provedenih inspekcijskih nadzora  rudarskih inspektora </t>
  </si>
  <si>
    <t>100%
(430)</t>
  </si>
  <si>
    <t>100%
(370)</t>
  </si>
  <si>
    <t>100%
(400)</t>
  </si>
  <si>
    <t>100%
(450)</t>
  </si>
  <si>
    <t>% provedenih inspekcijskih nadzora  energetskih inspektora</t>
  </si>
  <si>
    <t>100%
(495)</t>
  </si>
  <si>
    <t>100%
(465)</t>
  </si>
  <si>
    <t>100%
(520)</t>
  </si>
  <si>
    <t>100%
(590)</t>
  </si>
  <si>
    <t>100%
(670)</t>
  </si>
  <si>
    <t>% provedenih inspekcijskih nadzora  inspektora opreme pod tlakom</t>
  </si>
  <si>
    <t>100%
(560)</t>
  </si>
  <si>
    <t>100%
(320)</t>
  </si>
  <si>
    <t>100%
(480)</t>
  </si>
  <si>
    <t>100%
(600)</t>
  </si>
  <si>
    <t>Zakonito, djelotvorno i učinkovito planiranje i upravljanje promjenama</t>
  </si>
  <si>
    <t>Učinkovitim planiranjem i primjenom zakonodavstva RH, kao i primjenom novih metodologija rada te uvođenjem sustava upravljanja kvalitetom - unaprijedit će se poslovni procesi Državnog inspektorata</t>
  </si>
  <si>
    <t>IZNOS UKLJUČEN U PROCJENJENI TROŠAK  ISKZAN KOD MJERE 1.</t>
  </si>
  <si>
    <t>1. Donesen i objavljen Provedbeni program Državnog inspektorata za razdoblje 2021.-2024.
2. Revidiran Provedbeni program Državnog inspektorata za razdoblje 2021.-2024.
3. Izrađen, donesen i objavljen Godišnji plan rada Državnog inspektorata (čl. 24. Uredba o općim pravilima za unutarnje ustrojstvo tijela državne uprave, NN, 70/2019)
4. Izrađen i odobren Program rada Državnog inspektorata (čl. 78. Zakona o Državnom inspektoratu, NN, 115/2018)
5. Izrađeno i objavljeno Godišnje izvješće o radu Državnog inspektorata
6. Izrađeno izvješće o provedbi posebnih ciljeva Strateškog plana Državnog inspektorata za razdoblje 2020.-2022. i dostavljeno Ministarstvu financija i Ministarstvu regionalnograzvoja i upravljanja fondovima EU
7. Izrada polugodišnjeg i godišnjeg izvješća o provedbi Provedbenog programa Državnog inspektorata za razdoblje 2021.-2024. te dostava izvješća Koordinacijskom tijelu</t>
  </si>
  <si>
    <t xml:space="preserve">1. 22. siječanj 2021.
2. u tekućoj godini ili kod izmjena i dopuna Državnog proračuna (odnosno sukladno članku 15. stavku 2. Zakona o sustavu strateškog planiranja i upravljanja razvojem Republike Hrvatske, NN, 123/2017)
3. 30 dana od dana donošenja ili izmjene Provedbenog programa Državnog inspektorata odnosno 
15. prosinca tekuće godine za iduću godinu
4. prosinac tekuće godine za narednu godinu
5. ožujak tekuće godine
6. ožujak 2021.
7. srpanj tekuće godine (polugodišnje izvješće), siječanj tekuće godine (godišnje izvješće)
</t>
  </si>
  <si>
    <t xml:space="preserve">
% zakonodavno propisanih planova i izvještaja koji su izrađeni i objavljeni u roku</t>
  </si>
  <si>
    <t>100%
(6)</t>
  </si>
  <si>
    <t>1. Izrađen Plan zakonodavnih aktivnosti Državnog inspektorata
2. Izrađen Zakon o izmjenama i dopunama Zakona o Državnom inspektoratu
3. Izrađena Uredba o unutarnjem ustrojstvu Državnog inspektorata
4. Izrađen i donesen Pravilnik o unutarnjem redu Državnog inspektorata
5. Izrađene upute i naputci za rad iz područja i djelokruga rada pravnih poslova Državnog inspektorata</t>
  </si>
  <si>
    <r>
      <rPr>
        <sz val="12"/>
        <color theme="1"/>
        <rFont val="Arial"/>
      </rPr>
      <t xml:space="preserve"> 1. rujan-listopad tekuće godine</t>
    </r>
    <r>
      <rPr>
        <b/>
        <i/>
        <sz val="12"/>
        <color theme="1"/>
        <rFont val="Arial"/>
      </rPr>
      <t xml:space="preserve">
</t>
    </r>
    <r>
      <rPr>
        <sz val="12"/>
        <color theme="1"/>
        <rFont val="Arial"/>
      </rPr>
      <t>2. prosinac 2021.
3. prosinac 2021.
4. ožujak 2022.
5. prosinac (tekuće godine)</t>
    </r>
  </si>
  <si>
    <t xml:space="preserve">
prosinac 2024.
</t>
  </si>
  <si>
    <t xml:space="preserve">
% ostvarenja zakonodavnih aktivnosti
 </t>
  </si>
  <si>
    <r>
      <rPr>
        <sz val="12"/>
        <color theme="1"/>
        <rFont val="Arial"/>
      </rPr>
      <t>1. Izrađena rješenja po prigovoru građana i ostalih subjekata
2. Provedeni unutarnji nadzori</t>
    </r>
    <r>
      <rPr>
        <i/>
        <sz val="12"/>
        <color theme="1"/>
        <rFont val="Arial"/>
      </rPr>
      <t xml:space="preserve"> </t>
    </r>
    <r>
      <rPr>
        <sz val="12"/>
        <color theme="1"/>
        <rFont val="Arial"/>
      </rPr>
      <t>po zaprimljenim predstavkama građana i ostalih subjekata</t>
    </r>
  </si>
  <si>
    <t>1.- 2. prosinac tekuće godine</t>
  </si>
  <si>
    <t>% smanjenja zaprimljenih opravdanih prigovora i predstavki građana i ostalih subjekata</t>
  </si>
  <si>
    <t>100% 
(2020. - 45 predstavki/prigovora)</t>
  </si>
  <si>
    <t xml:space="preserve">Zakonito, sigurno i djelotvorno upravljanje ljudskim resursima s ciljem provedbe postavljenih ciljeva tijela i povećanja učinka svih zaposlenih </t>
  </si>
  <si>
    <t xml:space="preserve">1. Donesen Plan prijma službenika u Državnom inspektoratu
2. Raspisani javni natječaji za zapošljavanje službenika sukladno Planu prijma
3. Ažurirani osobni dosjei novozaposlenih službenika Državnog inspektorata
4. Donesena rješenja o rasporedu, premještaju i ostala rješenja iz službeničkih odnosa 
</t>
  </si>
  <si>
    <t xml:space="preserve">
1. prosinac tekuće godine za narednu godinu
2. tijekom tekuće godine a najkasnije do prosinca godine za koju je izrađen Plan prijama
3. prosinac (tekuće godine) 
4. tijekom tekuće godine
</t>
  </si>
  <si>
    <t xml:space="preserve">
prosinac 2024.</t>
  </si>
  <si>
    <t xml:space="preserve">
% popunjenosti potrebnog broja državnih službenika i namještenika utvrđenih 
Uredbom o unutarnjem ustrojstvu Državnog inspektorata
</t>
  </si>
  <si>
    <t>70%
(1.384 raspoređena izvršitelja)</t>
  </si>
  <si>
    <t xml:space="preserve">1. Izrađen plan rada Sektora za unutarnji i kontrolno-instruktivni nadzor 
2. Provedeni planirani kontrolno-instruktivni nadzori 
3. Obavljena zastupanja pred upravnim sudovima  
4. Provedene planirane  instrukcije i edukacije inspektora </t>
  </si>
  <si>
    <t>1. prosinac tekuće godine (plan za narednu godinu) 
2.- 4. prosinac tekuće godine</t>
  </si>
  <si>
    <t>% provedenih  kontrolno-instruktivnih nadzora bez utvrđenih većih nepravilnosti</t>
  </si>
  <si>
    <t xml:space="preserve"> 1. Provedena postupanja po prijavama ozljeda na radu i profesionalnim bolestima
2. Provedeno osposobljavanja zaposlenika za rad na siguran način i osposobljavanje ovlaštenika poslodavca
3. Utvrđene zdravstvene sposobnosti zaposlenika za obavljanje poslova s posebnim uvjetima rada                                                                     
4. Imenovane i osposobljene osobe za pružanje prve pomoći u Državnom inspektoratu                                                      
5. Izrađeni i usklađeni Planovi evakuacije i spašavanja u skladu s EU normom ISO 2360 na lokacijama na kojima Državni inspektorat samostalno obavlja poslovnu djelatnost          
6. Održane sjednice Odbora zaštite na radu Državnog inspektorata                                                            7. Izrađen Pravilnik zaštite od požara za Središnji ured, područne urede i ispostave u kojima Državni inspektorat samostalno obavlja poslovnu djelatnost                                             
8. Osposobljeni zaposlenici za provedbu preventivnih mjera zaštite od požara, gašenja požara i spašavajna ljudi i imovine
9. Osigurana propisana osobna zaštitna oprema zaposlenicima sukladno Procjeni rizika Državnog inspektorata  </t>
  </si>
  <si>
    <t xml:space="preserve">1. prosinac tekuće godine                                                                                   2. prosinac 2021.
3. prosinac tekuće godine                                                                
4. prosinac 2022.                                                                              
5. prosinac 2024.                                                                     
6. prosinac 2024.                                                                     
7. prosinac 2024.                                                                      
8. prosinac 2023.                                                                      
9. prosinac 2024. </t>
  </si>
  <si>
    <t>smanjenje broja nezgoda i ozljeda na radu vezanih za procese rada Državnog
 inspektorata</t>
  </si>
  <si>
    <t>Djelotvorno upravljanje resursima te odnosima s partnerima i korisnicima usluga</t>
  </si>
  <si>
    <t>Zakonito, ekonomično i optimalno upravljanje resursima (materijalnim, financijskim, informacijskim i dr.) te odnosima s partnerima, drugim tijelima javne uprave i korisnicima usluga s ciljem postizanja planiranih ciljeva</t>
  </si>
  <si>
    <t>CSR 2.b/
SDG 16</t>
  </si>
  <si>
    <t>1. Rad Državnog inspektorata je transparentan (sve zakonski obvezne informacije o radu Državnog inspektorata dostupne su na Internet stranici www.dirh.hr )
2. Izrađen financijski plan Državnog inspektorata za iduću poslovnu godinu 
3. Izrađena i u propisanim rokovima predana financijska izvješća     
4. Popunjena i predana Izjava o fiskalnoj odgovornosti
5. Izrađen i objavljen Plan nabave i izmjene Plana nabave u EOJN-u i web stranicama 
6. Donesen i objavljen Registar ugovora u EOJN-u i na web stranicama
7. Izrađena statistička izvješća vezano za praćenje provedbe postupaka javne nabave, a sukladno Planu nabave 
8. Realizirana nabava i praćenje izvršenja nabave radova, roba i usluga prema Okvirnim sporazumima DUSJN-a
9. Sklopljeni Sporazumi i ugovori o zakupu, uporabi i korištenju poslovnih prostora vezani za objedinjavanje lokacija Inspektorata na razini područnih ureda i ispostava, održavanje prostora i opreme te reguliranje pravnih odnosa s isporučiteljima, distributerima usluga koji proizlaze iz korištenja poslovnih prostora
10. Ažurirane evidencije poslovnih prostora koje koristi Državni inspektorat za obavljanje svoje djelatnosti sukladno ZDI-u
11. Upravljanje službenim vozilima je skladno s uputom za korištenje službenih vozila u Državnom inspektoratu
12. Uspostavljena je evidencija o službenim vozilima u novom aplikativnom rješenju e-Vozila 
13. Upravljanje rizicima je u skladu sa donesenom Strategijom upravljanja rizicima u Državnom inspektoratu
14. Broj revizija je ostvaren sukladno planu</t>
  </si>
  <si>
    <t xml:space="preserve">1. prosinac (tekuće godine za iduću poslovnu godinu)                      2. prosinac tekuće poslovne godine za sljedeću poslovnu godinu
3. ožujak, lipanj, rujan i prosinac tekuće godine; siječanj  tekuće godine za prethodnu poslovnu godinu (završni račun)                            
4. ožujak tekuće poslovne godine za prethodnu poslovnu godinu                                                                          
 5. 30 dana od donošenja Državnog proračuna, rebalansa proračuna                                                                                                    6. prosinac tekuće godine                                                                                             7. ožujak tekuće godine za prethodnu godinu                                                                                                  8. ožujak tekuće godine za prethodnu godinu                                                                                                  9. prosinac tekuće godine                                                                                                    10. prosinac tekuće godine 
11. prosinac tekuće godine                                                                                          12. prosinac 2021.                                                                                                13.-14. prosinac tekuće godine                                                                                             </t>
  </si>
  <si>
    <t>rezultati izjave o fiskalnoj odgovornosti (uključujući mišljenje unutarnje revizije)
(uredno podnesen Prilog 1.a.)</t>
  </si>
  <si>
    <t>1. Uspostavljena aplikativna serverska infrastruktura Državnog inspektorata 
2. Umrežen Središnji ured, područni uredi i ispostave Državnog inspektorata s DIRH CDU
3. Uspostavljen jedinstveni aplikativni sustav uredskog poslovanja Državnog inspektorata i sustav upravljanja digitalnim dokumentima (DMS)
4. Uspostavljena mrežna i sigurnosna infrastruktura Državnog inspektorata
5. Uspostavljena aplikativna rješenja koja su naslijeđena od pravnih prednika DIRH-a (osam ministarstva) na DIRH CDU ICT infrastrukturi
6. Pružena podrška u radu svim korisnicima i provedeno uredno održavanje informacijskog sustava Državnog inspektorata
7. Uspostavljen jedinstveni informacijski sustav za inspekcijske poslove (e-Očevidnik)</t>
  </si>
  <si>
    <t>1. prosinac (tekuće godine)
2. rujan 2022.
3. srpanj 2022.
4. lipanj 2022.
5. prosinac (tekuće godine)
6. prosinac (tekuće godine)
7. prosinac 2024.</t>
  </si>
  <si>
    <r>
      <rPr>
        <sz val="12"/>
        <color theme="1"/>
        <rFont val="Arial"/>
      </rPr>
      <t xml:space="preserve">
</t>
    </r>
    <r>
      <rPr>
        <b/>
        <sz val="12"/>
        <color theme="1"/>
        <rFont val="Arial"/>
      </rPr>
      <t xml:space="preserve">%  digitalizacije poslovnih procesa 
Državnog inspektorata </t>
    </r>
    <r>
      <rPr>
        <sz val="12"/>
        <color theme="1"/>
        <rFont val="Arial"/>
      </rPr>
      <t xml:space="preserve">
</t>
    </r>
  </si>
  <si>
    <t>1. Riješene žalbe koje su izjavljene na prvostupanjska rješenja inspektora Državnog inspektorata
2. Dani odgovori na tužbe povodom pokrenutih upravnih sporova protiv rješenja Sektora za drugostupanjski upravni postupak 
3. Dani odgovori na žalbe protiv presuda upravnih sudova 
4. Izjavljeni redoviti i izvanredni pravni lijekovi protiv presuda upravnih sudova iz djelokruga Državnog inspektorata</t>
  </si>
  <si>
    <t xml:space="preserve">1. - 4. prosinac tekuće godine
</t>
  </si>
  <si>
    <t>broj odbijenih žalbi u odnosu na broj riješenih žalbi (%)</t>
  </si>
  <si>
    <t xml:space="preserve">Prilog 1.  Tablični prikaz provedbenog programa </t>
  </si>
  <si>
    <t>DRŽAVNI ZAVOD ZA INTELEKTUALNO VLASNIŠTVO</t>
  </si>
  <si>
    <t>20. SIJEČNJA 2021.</t>
  </si>
  <si>
    <r>
      <rPr>
        <b/>
        <u/>
        <sz val="12"/>
        <color theme="1"/>
        <rFont val="Arial"/>
      </rPr>
      <t>CSR</t>
    </r>
    <r>
      <rPr>
        <b/>
        <sz val="12"/>
        <color theme="1"/>
        <rFont val="Arial"/>
      </rPr>
      <t xml:space="preserve">
SDG</t>
    </r>
  </si>
  <si>
    <t xml:space="preserve">3801 Znanost i tehnološki razvoj - ulaganje u znanstveno istraživačku djelatnost </t>
  </si>
  <si>
    <t>Reforma/modernizacija nacionalnog pravnog okvira zaštite autorskog i srodnih prava</t>
  </si>
  <si>
    <t>Modernizacija sustava zaštite autorskog i srodnih prava u skladu s potrebama digitalnog i globalno umreženog društva te djelovanja jedinstvenog tržišta Europske unije</t>
  </si>
  <si>
    <t>11-Opći prihodi i primici       A763000 Administracija i upravljanje DZIV-om</t>
  </si>
  <si>
    <t xml:space="preserve">Stupanje na snagu Zakona o autorskom pravu i srodnim pravima,   </t>
  </si>
  <si>
    <t>Povećanje prihoda nositelja prava od korištenja kreativnog, kulturnog  i medijskog sadržaja na Internetu</t>
  </si>
  <si>
    <t>2.283.200,93 kn (2019)</t>
  </si>
  <si>
    <t>Sklapanje sektorskih kolektivnih sporazuma o minimalnim uvjetima pojedinačnih ugovora između kolektivnih organizacija nositelja prava</t>
  </si>
  <si>
    <t>Osiguravanje primjerene i razmjerne naknade autorima i izvođačima  za korištenje njihovih djela i fiksiranih izvedbi</t>
  </si>
  <si>
    <t>137.960.610,09 kn (2019)</t>
  </si>
  <si>
    <t>Stupanje na snagu odredbe o transparentnosti (dostava podataka autorima i izvođačima o iskorištavanju autorskog djela ili izvedbe)</t>
  </si>
  <si>
    <t>Revizija pravnog okvira za zaštitu i upravljanje podacima</t>
  </si>
  <si>
    <t xml:space="preserve">Zastupanje interesa RH u EU-u prilikom revizije Direktive 96/9/EZ o pravnoj zaštiti baza podataka i drugim inicijativama vezanim uz zaštitu i upravljanje podacima u kontekstu sustava intelektualnog vlasništva </t>
  </si>
  <si>
    <t xml:space="preserve">30.000,00 
</t>
  </si>
  <si>
    <r>
      <rPr>
        <sz val="12"/>
        <color theme="1"/>
        <rFont val="Arial"/>
      </rPr>
      <t>Objava prijedloga propisa koji uređuju upravljanje podacima na razini EU (</t>
    </r>
    <r>
      <rPr>
        <i/>
        <sz val="12"/>
        <color theme="1"/>
        <rFont val="Arial"/>
      </rPr>
      <t>Data Act</t>
    </r>
    <r>
      <rPr>
        <sz val="12"/>
        <color theme="1"/>
        <rFont val="Arial"/>
      </rPr>
      <t>)</t>
    </r>
  </si>
  <si>
    <t>Uspostavljanje  pravnog okvira za upravljanje digitalnim podacima</t>
  </si>
  <si>
    <t>Objavljen prijedlog propisa EU i utvrđivanje nacionalnog stajališta u suradnji s dionicima</t>
  </si>
  <si>
    <t xml:space="preserve">Usuglašen prijedlog među zemljama članicama </t>
  </si>
  <si>
    <t xml:space="preserve">Donošenje propisa EU koji uređuju upravljanje podacima </t>
  </si>
  <si>
    <t xml:space="preserve">Donošenje nacionalnog  propisa koji uređuju upravljanje podacima </t>
  </si>
  <si>
    <t>Objava prijedloga revizije Direktive 96/9/EZ o bazama podataka</t>
  </si>
  <si>
    <t>Donošenje revidiranog propisa o zaštiti baza podataka</t>
  </si>
  <si>
    <t>Donošenje propisa EU koji revidira Direktivu  96/9/EZ o bazama podataka</t>
  </si>
  <si>
    <t>Donošenje izmjena i dopuna Zakona o autorskom pravu i srodnim pravima radi usklađenja odredbi o bazama podataka</t>
  </si>
  <si>
    <t>Donošenje propisa koji uređuju upravljanje podacima i propisa koji revidira Direktivu  96/9/EZ o bazama podataka</t>
  </si>
  <si>
    <t xml:space="preserve">Revizija pravnog okvira sustava plaćanja naknada u području intelektualnog vlasništva </t>
  </si>
  <si>
    <t>Ukidanje plaćanja upravnih pristojbi u području prava intelektualnog vlasništva te odgovarajuće formalno uređenje plaćanja naknada troškova postupaka u području prava intelektualnog vlasništva te troškova stručnih usluga DZIV-a</t>
  </si>
  <si>
    <t>2.250.000,00 (ukupno   smanjenje prihoda državnog proračuna zbog ukidanja pristojbi 2021-2024)</t>
  </si>
  <si>
    <t xml:space="preserve">11-Opći prihodi i primici Državnog proračuna </t>
  </si>
  <si>
    <t>Stupanje na snagu novog zakona</t>
  </si>
  <si>
    <t>Povećanje broja prijava industrijskog vlasništva u nacionalnom postupku (ukupno)</t>
  </si>
  <si>
    <t>1999 (2019)</t>
  </si>
  <si>
    <t>Stupanje na snagu podazakonskih akata</t>
  </si>
  <si>
    <t xml:space="preserve">Jačanje kapaciteta poduzetničkog sektora za upravljanje intelektualnim vlasništvom </t>
  </si>
  <si>
    <t>Jačanje kapaciteta poduzetničkog sektora odnosno malih i srednjih poduzeća za učinkovitu zaštitu i upravljanje intelektualnim vlasništvom s ciljem povrata i osiguranja daljnjih ulaganja u inovacijske i kreativne aktivnosti te jačanja konkurentnosti na tržištu kroz provedbu aktivnosti stručne, edukacijske, informacijske i projektne potpore</t>
  </si>
  <si>
    <t xml:space="preserve">11-Opći prihodi i primici       A763000 Administracija i upravljanje DZIV-om
43 – Ostali prihodi za posebne namjene 
T763005 Suradnja DZIV-a s Europskim uredom za žigove i dizajn
</t>
  </si>
  <si>
    <t>Objava nove internetske stranice DZIV-a namijenjene malim i srednjim poduzećima</t>
  </si>
  <si>
    <t>Povećanje broja prijava industrijskog vlasništva  domaćih prijavitelja u nacionalnim  postupcima</t>
  </si>
  <si>
    <t>1501 (2020)</t>
  </si>
  <si>
    <t>Početak nacionalne provedbe projekta EUIPO-a iz programa COSME - SME Fund</t>
  </si>
  <si>
    <t>Povećanje broja prijava industrijskog vlasništva  domaćih prijavitelja u europskim postupcima</t>
  </si>
  <si>
    <t>308 (2019)</t>
  </si>
  <si>
    <r>
      <rPr>
        <sz val="12"/>
        <color theme="1"/>
        <rFont val="Arial"/>
      </rPr>
      <t>Provedba EUIPO-vog projekta  ECP6 Potpora MSP-ovima (</t>
    </r>
    <r>
      <rPr>
        <i/>
        <sz val="12"/>
        <color theme="1"/>
        <rFont val="Arial"/>
      </rPr>
      <t>Support to SMEs</t>
    </r>
    <r>
      <rPr>
        <sz val="12"/>
        <color theme="1"/>
        <rFont val="Arial"/>
      </rPr>
      <t>)</t>
    </r>
  </si>
  <si>
    <t>Povećanje broja prijava industrijskog vlasništva  domaćih prijavitelja u međunarodnim postupcima</t>
  </si>
  <si>
    <t>230 (2019)</t>
  </si>
  <si>
    <t>Osiguravanje povoljnog poslovnog okruženja za razvoj inovativnog gospodarstva i privlačenje stranih ulaganja</t>
  </si>
  <si>
    <t>Kvalitetnom  i učinkovitom provedbom nacionalnih te necentraliziranih europskih i međunarodnih postupaka za priznanje odnosno registraciju prava intelektualnog (industrijskog) vlasništva na teritoriju Republike Hrvatske osigurat će se povoljno poslovno okruženje za razvoj inovativnog gospodarstva i privlačenje stranih ulaganja</t>
  </si>
  <si>
    <t>Uvođenje certifiranog sustava upravljanja kvalitetom (ISO 9001:2015) za postupke priznanja prava industrijskog vlasništva</t>
  </si>
  <si>
    <t>Prosječno vrijeme od podnošenja zahtjeva za potpuno ispitivanje patenta do objave podatka o priznanju patenta (u godini priznanja)</t>
  </si>
  <si>
    <t>36,2 mjeseci (2019)</t>
  </si>
  <si>
    <t>&lt; 37 mjeseci</t>
  </si>
  <si>
    <t>&lt; 36,2 mjeseci</t>
  </si>
  <si>
    <t xml:space="preserve">Prosječno vrijeme od podnošenja prijave žiga do registracije (u godini registracije) </t>
  </si>
  <si>
    <t>6,4 mjeseci (2019)</t>
  </si>
  <si>
    <t>&lt;7,2 mjeseci</t>
  </si>
  <si>
    <t>&lt;6,4 mjeseci</t>
  </si>
  <si>
    <t>Prosječno  vrijeme od podnošenja zahtjeva do registracije industrijskog dizajna (u godini registracije)</t>
  </si>
  <si>
    <t>2,7 mjeseci (2019)</t>
  </si>
  <si>
    <t>&lt;3,5 mjeseci</t>
  </si>
  <si>
    <t>&lt;2,7 mjeseci</t>
  </si>
  <si>
    <t>Postotak potvrđenih akata u upravnim sporovima u vezi postupaka za priznanje prava industrijskog vlasništva (u godini odluke )</t>
  </si>
  <si>
    <t>89% (2020)</t>
  </si>
  <si>
    <t>&gt; 89%</t>
  </si>
  <si>
    <t>Potpora prijenosu znanja iz javnog znanstvenoistraživačkog sektora u gospodarstvo</t>
  </si>
  <si>
    <t xml:space="preserve">Bolje povezivanje javnog znanstvenoistraživačkog i gospodarskog sektora radi stavljanja znanosti i istraživanja te visokog obrazovanja u funkciju stvaranja proizvoda visoke dodane vrijednosti kroz provedbu aktivnosti stručne, edukacijske, informacijske i projektne potpore u području zaštite i upravljanja intelektualnim vlasništvom </t>
  </si>
  <si>
    <t>Provedba projektnih aktivnosti u suradnji s WIPO-om</t>
  </si>
  <si>
    <t>Povećanje prijava patenata od strane javnih znanstvenoistraživačkih organizacija (ukupno  nacionalni, europski i međunarodni postupak)</t>
  </si>
  <si>
    <t>4 (2018)</t>
  </si>
  <si>
    <t>Uspostava projektnih aktivnosti s MZO-om</t>
  </si>
  <si>
    <t>Potpora uključivanju područja intelektualnog vlasništva u obrazovne programe</t>
  </si>
  <si>
    <t>Uključivanje područja intelektualnog vlasništva u redovne obrazovne programe obrazovnih institucija svih razina, kao i u programe specijalističkog i cjeloživotnog obrazovanja u okviru razvoja poduzetničkih znanja i vještina te poštivanja prava intelektualnog vlasništva</t>
  </si>
  <si>
    <t>Provedba programa edukacije DZIV-a za nastavnike osnovnih i srednjih škola za korištenje nastavnih materijala iz projekta Dan intelektualnog vlasništva za mlade</t>
  </si>
  <si>
    <t>Broj nastavnika osnovnih i srednjih škola obuhvaćenih godišnjim programom edukacije DZIV-a</t>
  </si>
  <si>
    <t>Revizija nacionalne provedbe programa za razvoj edukacije iz područja intelektualnog vlasništva  u okviru prokta EUIPO-a</t>
  </si>
  <si>
    <t>Broj visokoškolskih ustanova s redovnim programima izobrazbe iz područja intelektualnog vlasništva</t>
  </si>
  <si>
    <t>42 (2020)</t>
  </si>
  <si>
    <t>Revizija programa suradnje DZIV-a s visokoškolskim ustanovama</t>
  </si>
  <si>
    <t>Potpora jačanju učinkovitosti provedbe prava intelektualnog vlasništva i borbe protiv krivotvorenja i piratstva</t>
  </si>
  <si>
    <t>Pružanje stručne i organizacijske potpore međuresornoj koordinaciji i suradnji s dionicima te daljnjem razvoju specijalističkih znanja iz područja intelektualnog vlasništva u pravosudnim i upravnim tijelima nadležnima za provedbu prava, kao i njihovom sudjelovanju u europskim i međunarodnim programima stručnog usavršavanja te inicijativama i programima suradnje s ciljem daljnjeg jačanja učinkovitosti provedbe prava intelektualnog vlasništva i borbe protiv krivotvorenja i piratstva</t>
  </si>
  <si>
    <t>Formalizacija strukture nacionalne koordinacije za provedbu prava intelektualnog vlasništva</t>
  </si>
  <si>
    <t>Povećanje broja nadzora  Carinske uprave na unutarnjem tržištu</t>
  </si>
  <si>
    <t>459 (2019)</t>
  </si>
  <si>
    <t>Proširenje programa suradnje  s Pravosudnom akademijom na specijalističkoj izobrazbi pravosudnih djelatnika</t>
  </si>
  <si>
    <t>Broj pravosudnih djelatnika obuhvaćenih godišnjim programima specijalističke izobrazbe iz područja intelektualnog vlasništva</t>
  </si>
  <si>
    <t>36 (2020)</t>
  </si>
  <si>
    <t>Broj javnih promotivnih aktivnosti u vezi suzbijanja prometa krivotvorenim proizvodima i piratstva</t>
  </si>
  <si>
    <t xml:space="preserve">Podizanje razine kvalitete i učinkovitosti postupaka priznavanja prava intelektualnog vlasništva i ukupnog poslovanja te dovršetak digitalne transformacije poslovanja. </t>
  </si>
  <si>
    <t>Uveden sustav upravljanja kvalitetom</t>
  </si>
  <si>
    <t>/ (2020)</t>
  </si>
  <si>
    <t>Sustav  uveden za postupke priznanja prava industrijskog vlasništva</t>
  </si>
  <si>
    <t>Sustav uveden u području informacijske sigurnosti</t>
  </si>
  <si>
    <t>Sustav uveden u općim poslovnim funkcijama</t>
  </si>
  <si>
    <t>Obnova poslužiteljske informatičke infrastrukture</t>
  </si>
  <si>
    <t>Udio e-prijava industrijskog vlasništva u ukupnom godišnjem broju prijava industrijskog vlasništva</t>
  </si>
  <si>
    <t>36% (2019)</t>
  </si>
  <si>
    <t>Postojeće e-usluge podnošenja prijave zamijenjene naprednijima</t>
  </si>
  <si>
    <t>Stupanj digitalizranosti ukupnog poslovanja</t>
  </si>
  <si>
    <t>75% (2020)</t>
  </si>
  <si>
    <t xml:space="preserve">Osiguravanje kvalitetnih ljudskih resursa sa visoko razvijenim kompetencijama za obavljanje visokostručne djelatnosti zaštite intelekektualnog vlasništva i općih poslovnih funkcija. </t>
  </si>
  <si>
    <t>11-Opći prihodi i primici       A763000 Administracija i upravljanje DZIV-om
43 – Ostali prihodi za posebne namjene 
T763005 Suradnja DZIV-a s Europskim uredom za žigove i dizajn
52 - Ostale pomoći i darovnice A763000 Administracija i upravljanje DZIV-om.</t>
  </si>
  <si>
    <t>Izrada strateškog plana razvoja ljudskih resursa DZIV-a</t>
  </si>
  <si>
    <t>Prosječan broj dana izobrazbe po službeniku godišnje</t>
  </si>
  <si>
    <t>2,5 (2018)</t>
  </si>
  <si>
    <t>Broj novozaposlenih visokostručnih zaposlenika</t>
  </si>
  <si>
    <t>Razvoj nacionalnog sustava zaštite intelektualnog vlasništva usklađen s relevantnim razvojnim ciljevima i potrebama dionika te učinkovito upravljanje javnim resursima.</t>
  </si>
  <si>
    <t>Uspostava programa za pripremu polaganja ispita za ovlaštene zastupnike</t>
  </si>
  <si>
    <t>Povećanje broja posjeta mrežnoj stranici DZIV-a</t>
  </si>
  <si>
    <t>162.502 (2020)</t>
  </si>
  <si>
    <t>Proširenje obuhvata upitnika o zadovoljstvu korisnika na druge javne usluge i ciljne skupine</t>
  </si>
  <si>
    <t>Povećanje broja objava u medijima iz područja intelektualnog vlasništva</t>
  </si>
  <si>
    <t>698 (2019)</t>
  </si>
  <si>
    <t>Proširenje obuhvata informacija usklađenih sa propisanim zahtjevima pristupačnosti internetskih stranica i mobilnih aplikacija tijela javnog sektora</t>
  </si>
  <si>
    <t>Dodatne javne usluge obuhvaćene sustavom praćenja zadovoljstva korisnika</t>
  </si>
  <si>
    <t>Usluge informacijskog centra i mrežna stranica (2020)</t>
  </si>
  <si>
    <t>Postupci priznanja prava industrijskog vlasništva</t>
  </si>
  <si>
    <t>Usluge e-prijave industrijskog vlasništva</t>
  </si>
  <si>
    <t xml:space="preserve">Prilog 1. Mjere Provedbenog programa </t>
  </si>
  <si>
    <t>HRVATSKA VATROGASNA ZAJEDNICA</t>
  </si>
  <si>
    <t>20.1.2021.</t>
  </si>
  <si>
    <r>
      <rPr>
        <b/>
        <u/>
        <sz val="12"/>
        <color theme="1"/>
        <rFont val="Arial"/>
      </rPr>
      <t>CSR</t>
    </r>
    <r>
      <rPr>
        <b/>
        <sz val="12"/>
        <color theme="1"/>
        <rFont val="Arial"/>
      </rPr>
      <t xml:space="preserve">
SDG</t>
    </r>
  </si>
  <si>
    <t>Nacionalna Strategija razvoja vatrogastva 2021.-2030. *</t>
  </si>
  <si>
    <t>Jačanje integriranog sustava i učinkovitog odgovora vatrogastva</t>
  </si>
  <si>
    <t xml:space="preserve">Hrvatska vatrogasna zajednica
039 05
RKP 50985
</t>
  </si>
  <si>
    <t xml:space="preserve"> Jačanje upravnog i regulatornog okvira  </t>
  </si>
  <si>
    <t>Stvaranje funkcionalnog vatrogasnog ustroja kroz pripremu i donošenje podzakonskih akata; verifikacija akata vatrogasnih zajednica županija i javnih vatrogasnih postrojbi, te ukupno zakonsko i pravno reguliranje sustava vatrogastva</t>
  </si>
  <si>
    <t>A554000 Administracija i upravljanje Izvor 11</t>
  </si>
  <si>
    <t xml:space="preserve">Donošenje akata koji reguliraju sustav vatrogastva        
                                                                                                        Suglasnosti na akte vatrogasnih organizacija                                               </t>
  </si>
  <si>
    <t>12. 2024.      
2.2021.</t>
  </si>
  <si>
    <t>12.2024.</t>
  </si>
  <si>
    <t>Broj donesenih podzakonskih akata (kumulativno)</t>
  </si>
  <si>
    <t xml:space="preserve">Broj izdanih suglasnosti na akte VZŽ i JVP </t>
  </si>
  <si>
    <t>Razmjena znanja i iskustava</t>
  </si>
  <si>
    <t>Održavanje vatrogasnih vježbi, savjetovanja, vatrogasnih natjecanja i podizanje psiho-fizičkih sposobnosti vatrogasaca</t>
  </si>
  <si>
    <t>A554001 Preventivna zaštita i gašenje požara (NACIONALNI ODBOR) Izvor 11</t>
  </si>
  <si>
    <t>Sudjelovanje u radu međunarodnih tijela i Međunarodne zajednice vatrogasnih i spasilačkih službi (CTIF), te organizacija i sudjelovanje na međunarodnim vatrogasnim natjecanjima</t>
  </si>
  <si>
    <t>12. 2024.</t>
  </si>
  <si>
    <t>Sudjelovanje u radu tijela međunarodnih organizacija radi razmjene iskustava i znanja</t>
  </si>
  <si>
    <t>Održavanje državnog vatrogasnog natjecanja i sudjelovanje na međunarodnom vatrogasnom natjecanju</t>
  </si>
  <si>
    <t>Održavanje stručnih skupova HVZ</t>
  </si>
  <si>
    <t xml:space="preserve">Hrvatska vatrogasna zajednica
039 05
RKP 50985 i              Državna vatrogasna škola
039 10
</t>
  </si>
  <si>
    <t>Obrazovanje vatrogasaca i osiguranje obnavljanja članstva</t>
  </si>
  <si>
    <t xml:space="preserve">Obrazovanje vatrogasaca u Vatrogasnoj školi i uređenje Centra za obuku vatrogasne mladeži u Fažani kojim se stvaraju uvjeti za suvremeno osposobljavanje vatrogasaca i vatrogasne mladeži </t>
  </si>
  <si>
    <t>A554002 Osposobljavanje vatrogasaca HVZ i A935001 Državna vatrogasna škola Izvor 11, 31, 43</t>
  </si>
  <si>
    <t>CSR2c i SDG 11</t>
  </si>
  <si>
    <t>Ustrojavanje Dršavne vatrogasne škole 
Osuvremenje Centra za obuku vatrogasne mladeži u Fažani</t>
  </si>
  <si>
    <t>12. 2021.      
12.2024.</t>
  </si>
  <si>
    <t>Ustrojavanje Državne vatrogasne škole</t>
  </si>
  <si>
    <t>Osuvremenje Centra za obuku vatrogasne mladeži u Fažani (%)</t>
  </si>
  <si>
    <t xml:space="preserve">Prevencija i podizanje ugleda i svijesti
</t>
  </si>
  <si>
    <t>Kroz kontinuiranu i raznoliku informativno-promidžbenu aktivnost i skrb o vatrogasnoj baštini, podizati ugled vatrogastva i svijest javnosti o potrebi prevencije nesreća i smanjenja šteta na najmanju moguću mjeru, te jačati integriranosti vatrogasnih organizacija u lokalnoj zajednici kroz različite aktivnosti koje promoviraju društveno-socijalni i humani karakter vatrogasne djelatnosti. Putem medija i educiranjem stanovništva provoditi preventivne mjere prevencije nesreća kroz vatrogasni časopis, TV i radio spotove, letke i akcije te podizanje tehničke kulture kroz njegovanje tradicije vatrogastva i razvoj Vatrogasnog muzeja</t>
  </si>
  <si>
    <t>A554003 Protupožarna preventiva, promidžba i izdavaštvo Izvor 11, 61</t>
  </si>
  <si>
    <t>Izdavanje mjesečnog časopisa Vatrogasni Vjesnik i provedba preventivnih mjera</t>
  </si>
  <si>
    <t>Educiranje stanovništva iz vatrogasne preventive - izrada i emitiranje TV i radijskih spotova</t>
  </si>
  <si>
    <t>Educiranje stanovništva iz vatrogasne preventive - izrada Vatrogasnog Vjesnika</t>
  </si>
  <si>
    <t>Ustrojavanje jedinstvene informacijsko-komunikacijske infrastrukture</t>
  </si>
  <si>
    <t>Podizanje sposobnosti u sustavu upravljanja - Ostvarivanje jedinstvene zapovjedno/upravljačke i informacijsko/komunikacijske vatrogasne infrastrukture i razvoj novih sustava upravljanja i tehnologija s ciljem povećanje efikasnosti na vatrogasnim intervencijama kroz održavanje i razvoj IKTaplikacija. Razvoj i održavanje vatrogasnih IKT aplikacija HVZ</t>
  </si>
  <si>
    <t>A554004 Informatizacija Izvor 11</t>
  </si>
  <si>
    <t>CSR2b i SDG 11</t>
  </si>
  <si>
    <t>Ustrojeni informacijski moduli za praćenje i upravljanje vatrogasnim intervencijama
Povezivanje s drugim informacijskim modulima</t>
  </si>
  <si>
    <t>12. 2024.
12.2024.</t>
  </si>
  <si>
    <t>Ustrojeni informacijski moduli za vatrogastvo</t>
  </si>
  <si>
    <t>Poveznice s postojećim informacijskim modulima</t>
  </si>
  <si>
    <t>Jačanje interventnih sposobnosti javnih vatrogasnih postrojbi</t>
  </si>
  <si>
    <t>Jačanje ljudskih i materijalnih vatrogasnih kapaciteta - osiguranje financijskih sredstava za redovno djelovanje javnih vatrogasnih postrojbi i stabilno financiranje vatrogasnih postrojbi</t>
  </si>
  <si>
    <t>A863023 Dodatna sredstva izravnanja za decentraliziranu funkciju vatrogastva Izvor 11</t>
  </si>
  <si>
    <t>Ujednačavanje pokrivenosti područja i stanovništva RH profesionalnim i dobrovoljnim vatrogasnim postrojbama s dolaskom unutar 15 minuta</t>
  </si>
  <si>
    <t>Pokrivenosti područja i stanovništva RH profesionalnim i dobrovoljnim vatrogasnim postrojbam (%)</t>
  </si>
  <si>
    <t>Profiliranje vatrogastva kao subjekt sustava Domovinske sigurnosti i Civilne zaštite                      kroz donošenje i provedbu posebnih mjera zaštite od požara</t>
  </si>
  <si>
    <t xml:space="preserve">Jačanje intersektorske suradnje i vatrogasne prevencije i kurative za vrijeme protupožarne sezone i podizanje sposobnosti u sustavu upravljanja </t>
  </si>
  <si>
    <t>K260089 Program aktivnosti u provedbi posebnih mjera za zaštitu od požara  Izvor 11</t>
  </si>
  <si>
    <t>Podizanje efikasnosti gašenja požara raslinja</t>
  </si>
  <si>
    <t>Povećanje udjela broja požara lokaliziranih unutar 12 sati (%)</t>
  </si>
  <si>
    <t>Povećanje sposobnosti vatrogasaca kroz korištenje IKT aplikacija HVZ</t>
  </si>
  <si>
    <t xml:space="preserve">
Ostvarivanje jedinstvene zapovjedno/upravljačke i informacijsko/komunikacijske vatrogasne infrastrukture i razvoj novih sustava upravljanja i tehnologija s ciljem  povećanje efikasnosti na vatrogasnim intervencijama  kroz edukaciju vatrogasaca za korištenje IK aplikacija HVZ  </t>
  </si>
  <si>
    <t>T554015 Operativni program učinkoviti ljudski potencijali 2014-2020 – Jačanje znanja i vještina pripadenika vatrogasnih organizacija u  RH Izvor 12 i 56</t>
  </si>
  <si>
    <t>Edukacija vatrogasaca za korištenje različitih IKT aplikacija HVZ</t>
  </si>
  <si>
    <t>12. 2023.</t>
  </si>
  <si>
    <t>12.2023.</t>
  </si>
  <si>
    <t>Povećanje broja educiranih vatrogasaca za korištenje računalnih aplikacija HVZ i rukovođenje</t>
  </si>
  <si>
    <t>Podizanje razine opremljenosti i osposobljenosti vatrogastva</t>
  </si>
  <si>
    <t>Opremanje vatrogasnih postrojbi suvremenom vatrogasnom tehnikom i obrazovanje vatrogasaca</t>
  </si>
  <si>
    <t>A554004 Osposobljavanje i oprema za potrebe vatrogasnih intervencija Izvor 43</t>
  </si>
  <si>
    <t>Količina nabavljene vatrogasne tehnike, 
Broj vatrogasnih postrojbi kojima je sufinancirana nabavka vatrogasne tehnike i opreme</t>
  </si>
  <si>
    <t>7. 2021. 
12.2022.</t>
  </si>
  <si>
    <t xml:space="preserve">
12.2022.</t>
  </si>
  <si>
    <t>Broj nabavljenih kombi vozila</t>
  </si>
  <si>
    <t>Broj nabavljenih pick-up vozila</t>
  </si>
  <si>
    <t>Broj sufinanciranja nabavke vatrogasne tehnike</t>
  </si>
  <si>
    <t>Opremanje vatrogasnih postrojbi suvremenom vatrogasnom tehnikom i opremom</t>
  </si>
  <si>
    <t xml:space="preserve">Količina nabavljene vatrogasne tehnike
</t>
  </si>
  <si>
    <t xml:space="preserve">12. 2024. 
</t>
  </si>
  <si>
    <t xml:space="preserve">
12.2024.</t>
  </si>
  <si>
    <t>Broj nabavljenih vozila za gašenje požara raslinja</t>
  </si>
  <si>
    <t>U TIJEKU</t>
  </si>
  <si>
    <t>Provedeno:
-10 edukacija za 162 stručnjaka za primjenu modela profesionalne rehabilitacije (utrošeno 3.200,00kn); 
-2 stručna nadzora nad radom integrativnih radionica i 3 nad radom zaštitnih radionica;
-Projekt Poslodavac godine za osobe s invaliditetom (utrošeno 13.718,94kn), a u tijeku su Program radnog treninga za osobe s invaliditetom na zaštitnim radnim mjestima u okviru zaštitnih i integrativnih radionica (utrošeno 937.696,75kn) te Projekt unapređenja i razvoja programa za profesionalnu rehabilitaciju REA.
Isplaćeno 32.410.765,89kn poticaja za 495 poslodavaca za zapošljavanje 1.738 osoba s invaliditetom.
Provedene kontrole obveze kvotnog zapošljavanja osoba s invaliditetom za 9.512 obveznika; u Očevidniku zaposlenih osoba s invaliditetom evidentirano 11.617 osoba.</t>
  </si>
  <si>
    <t>Mjere se izvršavaju u skladu sa predviđenom dinamikom. Rješenja su donesena i isplaćena u zakonskom roku.</t>
  </si>
  <si>
    <t>HR - 14,6%
(EU-27 - 13,7%)
(2020.)</t>
  </si>
  <si>
    <t>Mapirane NKZ 98 i ESCO </t>
  </si>
  <si>
    <t>U potpore za očuvanje radnih mjesta u djelatnostima pogođenima koronavirusom COVID-19 u prvih šest mjeseci uključeno je 188.786 radnika kod 52.333 poslodavaca. Zbog iznimnih okolnosti uzrokovanih koronavirusom, navedena mjera će se nastaviti provoditi u narednom razdoblju.</t>
  </si>
  <si>
    <t>PROVEDENO</t>
  </si>
  <si>
    <t>66,9%
(2020.)</t>
  </si>
  <si>
    <t>3,2%
(2020.) podaci EUROSTAT</t>
  </si>
  <si>
    <t>U tijeku je izrada sustava aplikativne prijave za dodjelu vaučera koja će biti dostupna na mrežnim stranicama HZZ-a.</t>
  </si>
  <si>
    <t>Razvijene su aplikacije za praćenje poslovnih procesa za izvođenje testa tržišta rada i izdavanje mišljena o radnim dozvolama.Aplikacije su bile nužne kako bi se informatički popratio novim zakonom definirani poslovni proces.
 Razvijene su i tri nove online usluge:
• Podnošenje zahtjeva za provođenje testa tržišta rada
• Podnošenje zahtjeva za izdavanje mišljenja za radne dozvole
• Podnošenje zahtjeva za mjere aktivne politike zapošljavanja
Uspostavljena je razmjena podataka s drugim institucijama u svrhu
uvida u stanje poreznoga duga prema podacima iz porezne uprave te uvida u status i trajanje statusa nezaposlene osobe za potrebe SDURDD-a</t>
  </si>
  <si>
    <t>Formalno vrednovanje su prošli 234 standarda zanimanja, dok ih je 100 u postupku formalnog vrednovanja.
U tijeku je razvoj e-usluga vezano za upisnik regulirane profesije.
U veljači 2021. osnovan je Savjet za provedbu Plana implementacije Garancije za mlade u novom sazivu (zbog promjena ustrojstva tijela državne uprave), te su do 30. lipnja održane 2 jednice Savjeta. Donošenje Plana predviđeno je za 4Q 2021.</t>
  </si>
  <si>
    <t>Nact prijedloga zakona o izmjenama i dopuni Zakona o minimalnoj plaći je upućen u proceduru Vlade RH te se očekuje njegovo prihvaćanje i nastavno upućivanje u proceduru Hrvatskog sabora u rujnu 2021. Radna skupina za izradu nacrta prijedloga zakona o radu je započela s radom.</t>
  </si>
  <si>
    <t>U tijeku je provedba postupka javne nabave velike vrijednosti po grupama za ESF projekt "Razvoj sustava e-učenja, upravljanja i praćenja zaštite na radu", u sklopu kojeg je predviđena i izrada ukupno 31 on-line alata. Potpisivanje ugovora s odabranim ponuditeljem očekuje se u rujnu/listopadu, a izrada prvih alata do kraja 2021.
Nadzor ovlaštenih osoba za poslove zaštite na radu provodi se kontinuirano, a budući da se provodi in situ otegotna okolnost je sitaucija uzrokovana koronavirusom.</t>
  </si>
  <si>
    <t>Sredstva su osigurana kroz Nacionalni plan oporavka i otpornosti 2021.-2026.</t>
  </si>
  <si>
    <t xml:space="preserve">1 medijska kampanja - u tijeku provođenje </t>
  </si>
  <si>
    <t>Do kraja lipnja 2021. održana su 2 sastanka Radne skupine koja će u 4. kvartalu 2021. utvrditi kriterije za novi model obiteljske mirovine, kada će biti izrađena i stručna studija analize obiteljske mirovine i modela obiteljskih mirovina država EU, mogućih reformiranih modela obiteljske mirovine te financijskih procjena troškova.</t>
  </si>
  <si>
    <t>Upravno vijeće Hrvatskog zavoda za mirovinsko osiguranje je u ožujku 2021. donijelo Odluku  o aktualnoj vrijednosti mirovine (AVM) koja iznosi 69,81 kn, što u okviru redovnog usklađivanja mirovina predstavlja stopu povećanja AVM-a od 0,56% od 1. siječnja 2021.</t>
  </si>
  <si>
    <t xml:space="preserve">Krajem lipnja 2021. izrađen je Nacrt prijedloga zakona o izmjenama i dopunama Zakona o mirovinskom osiguranju koji je upućen u daljnju zakonodavnu proceduru, a kojim se korisnicima obiteljske mirovine omogućuje rad do polovice punog radnog vremena, uz istovremenu isplatu mirovine. </t>
  </si>
  <si>
    <t>DA, lipanj 2021.</t>
  </si>
  <si>
    <t>DA, veljača 2021.</t>
  </si>
  <si>
    <t>Izrađena baza podataka korisnika nacionalne naknade temeljem koje je omogućeno donošenje rješenja o pravu i isplata. Na dan 30.06.2021. bilo je u isplati 5196 korisnika nacionalne naknade za starije osobe.</t>
  </si>
  <si>
    <t>KAŠNJENJE</t>
  </si>
  <si>
    <t xml:space="preserve">Projekt eHZMO započeo je 7. veljače 2020. potpisivanjem Ugovora o dodjeli bespovratnih sredstava koja su osigurana kroz Europski socijalni fond (ESF). Isti je kao investicija uvršten u Nacionalni plan oporavka i otpornosti s rokom završetka u prosincu 2026. Shodno tome, ključne točke ostvarenja mjere (novi sustav za izračun mirovina, novi sustav za vođenje matične evidencije, novi sustav za isplatu mirovina, edukacija 425 radnika HZMO-a) će se postići u provedbenom planu koji će obuhvatiti prosinac 2026.
Projektom Uspostava sustava upravljanja ljudskim potencijalima u HZMO-u će se uspostaviti sustav za upravljanje ljudskim potencijalima, te će se osposobiti 181 radnik HZMO-a za pružanje novih ili poboljšanih usluga, a isto predstavlja ključne točke ostvarenja mjere. Zbog kašnjenja u procesu nabave navedenog sustava od Hrvatskog zavoda za zapošljavanje kao Posredničkog tijela razine 2 zatraženo je i odobreno prolongiranje završetka projekta za 24 mjeseca, odnosno do 18. srpnja 2023. Sukladno tome, 14. srpnja 2021. potpisan je dodatak Ugovoru prema kojem će se sustav za upravljanje ljudskim potencijalima uspostaviti u srpnju 2023.
Investicija Digitalizacija arhive Hrvatskog zavoda za mirovinsko osiguranje - eArhiva uvrštena je u Nacionalni plan oporavka i otpornosti. 
</t>
  </si>
  <si>
    <t>a) Omogućeno elektroničko podnošenje zahtjeva za ostvarivanje prava iz mirovinskog osiguranja - uspostavljen je e-Zahtjev za ostvarivanje prava iz mirovinskog osiguranja 
b) Povećan obuhvat broja elektroničkih prijava - trenutno postotak elektroničkih prijava u ukupnom broju prijava iznosi 90,9% što je iznad ciljne vrijednosti za 2021.
c) Povećan broj prijava o utvrđenom stažu o plaći radi skraćivanja postupaka za ostvarivanje prava iz mirovinskog osiguranja - trenutno postotak  prijava o utvrđenom stažu o plaći iznosi 97,8% što je jednako početnoj vrijednosti u 2020., dok je ciljna vrijednost za 2021. 97,9%. 
d) Uspostavljene elektroničke prijave o stažu osiguranja i plaći - trenutno postotak elektroničkih prijava o stažu osiguranja i plaći u ukupnom broju prijava o stažu osiguranja i plaći iznosi 8%, dok je ciljna vrijednost 10%
e) Automatizirani postupci kontrole podataka o kojima ovise prava iz mirovinskog osiguranja putem elektroničke usluge - osnovan projektni tim koji provodi aktivnosti za ostvarenje ključne točke
f) Omogućeno podnošenje zahtjeva za izdavanjem prenosivog dokumenta A1 elektroničkim putem - osnovan projektni tim koji provodi aktivnosti za ostvarenje ključne točke</t>
  </si>
  <si>
    <t xml:space="preserve">U TIJEKU </t>
  </si>
  <si>
    <t>Trenutno su zaprimljene dvije Izjave o izdacima, jedna u iznosu od 1,9 mlrd kn sa krajnjim datumom prihvatljivosti troškova - 10.05.2021, te druga u iznosu od 1,2 mlrd kn sa krajnjim datumom prihvatljivosti troškova - 30.06.2021. Planirano je ovjeravanje navedenih zaprimljenih izdataka u trećem kvartalu tekuće godine.</t>
  </si>
  <si>
    <t>Zaprimljena je Izjava o izdacima u iznosu od 54 milijuna kn sa krajnjim datumom prihvatljivosti troškova - 23.04.2021., ista je obrađena od strane UT-a te poslana Tijelu za ovjeravanje. Planirano je ovjeravanje navedenih izdataka u trećem kvartalu tekuće godine.</t>
  </si>
  <si>
    <t>GIP za ULJP i GIP za FEAD za 2020. godinu izrađeni su te odobreni na 15. sjednici OzP-a, te sukladno EU rokovima, poslani EK putem SFC2014. Očekuje se odluka EK o statusu istih u trećem kvartalu 2021.</t>
  </si>
  <si>
    <t xml:space="preserve">Sukladno planiranim i unaprijed postavljenim ugovornim rokovima, od 6 evaluacija koje u 2021. godini završavaju s provedbom, u prvoj polovici 2021. godine je završeno njih 4. Preostale dvije bit će završene u drugoj polovici 2021. godine. Dodatno, u prvoj polovici 2021. godine dodatno su odobrena i 2 početna te jedno izvješće u tijeku provedbe za evaluacije OPULJP-a. Sveukupan iznos svih odobrenih isporučevina je prikazan u iznosu utrošenih proračunskih sredstava. </t>
  </si>
  <si>
    <t>Tijekom prve polovice 2021. godine u okviru Radne skupine Solidarna Hrvatska održan je niz sastanaka i konzultacija i za OPULJP te je pripremljen prvi nacrt spreman za upućivanje EK u srpnju 2021.</t>
  </si>
  <si>
    <t xml:space="preserve">U siječnju je izrađen i obajavljen Godišnji plan poziva na dostavu projektnih prijedloga za OPULJP za 2021. godinu te je tijekom ožujka objavljena prva izmjena, a tijekom svibnja druga izmjena Plana.  http://www.esf.hr/europski-socijalni-fond/razdoblje-2014-2020/godisnji-plan-objave-operacijaprojekata-esf/ </t>
  </si>
  <si>
    <t>Ugovorena su 4 projekta unutar Poziva "Osiguravanje sustava podrške za žene žrtve nasilja i žrtve nasilja u 
obitelji " u vrijednosti od 36,7 milijuna kuna.
Ugovorena su 32 projekta unutar Poziva "Osiguravanje školske prehrane za djecu u riziku od siromaštva (šk.god.2020.-2021.)" ukupne vrijednosti 25,4 milijuna kuna.</t>
  </si>
  <si>
    <t>4.001.311,38 
Sredstva su osigurana kroz Nacionalni plan oporavka i otpornosti 2021.-2026.</t>
  </si>
  <si>
    <t>Kontinuirano se radi na izradi opisa i popisa pposlovnih procesa, te izradi prijedloga internih akata/ procedura za značajnije procese.Koordinira se sa nadležnim Ministarstvima u svrhu provedbe praćenja i izvještavanja strateških i operativnih planova. Provodilo se zakonito i djelotvorno upravljajnje ljudskim resursima kroz osiguranje  i ostvarivanje prava zaposlenih te osnaživanje njihovih kompetencija.</t>
  </si>
  <si>
    <t>Putem Izjave o fiskalnoj odgovornosti izvršena je procjena sustava unutarnjih kontrola. Tijekom izvještajnog razdoblja koordinirana je provjera sadržaja Izjave o fiskalnoj odgovornosti čelnika korisnika proračuna iz nadležnosti Ministarstva.Omogućeno sudjelovanje zainteresiranim stranama u oblikovanju i provedbi javnih politika.</t>
  </si>
  <si>
    <t>Strateški dokumenti Ministarstva izrađeni su te je u tijeku njihovo donošenje.
Kontinuirano se radi na izradi operativnih planova i izvješća Ministarstva</t>
  </si>
  <si>
    <t>DA, siječanj 2021.</t>
  </si>
  <si>
    <t xml:space="preserve">Obzirom na rokove provedbe predviđane NPOO- m zpriprema i provedba aktivnosti mjere usklađena je sa rokomvima predviđenim u NPOO-u </t>
  </si>
  <si>
    <t xml:space="preserve">Ugovoreno je 12 projekta unutar Poziva "Podrška daljnjem procesu deinstitucionalizacije i transformacije domova socijalne skrbi za osobe s invaliditetom" i Razvoj, širenje i unaprjeđenje kvalitete izvaninstitucijskih socijalnih usluga kao podrška procesu deinstitucionalizacije" u vrijednosti od 70,5 milijuna kuna.
Obzirom na rokove provedbe predviđane NPOO priprema i provedba aktivnosti mjere usklađena je sa rokomvima predviđenim u NPOO-u </t>
  </si>
  <si>
    <t>DA, svibanj 2021.</t>
  </si>
  <si>
    <t>U prvih šest mjeseci uključeno je 13.260 osoba u MAPZ.(Ciljana vrijednost se mjeri kao prosječan broj registriranih osoba u cijeloj godini.Budući da nezaposlenost u RH ima sezonski karakter , indikator za samo prvih 6 mjeseci nije u ovom slučaju primjenjiv)</t>
  </si>
  <si>
    <t>U razdoblju od 1.1.2020. do 30.6.2021. izrađene su tablice veza između NKZ 98 i ESCO-a u oba smjera
Provedena analiza potreba korisnika usluga i radnika uključenih u odabrane poslovne procese. U tijeku analiza podataka koja će poslužiti za uspostavu modela za upravljanje kvalitetom.
U prvih 6 mjeseci pruženo je 5.416 usluga profesionalnog usmjeravanja pružene nezaposlenim osobama, ostalim tražiteljima zaposlenja te poslodavcima u područnim službama/uredima HZZ-a te CISOK centrima. Zbog epidemiloloških mjera face-to-face usluge su se pružale ograničeno, samo u iznimnim slučajevima.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</si>
</sst>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0\ &quot;kn&quot;;[Red]\-#,##0\ &quot;kn&quot;"/>
    <numFmt numFmtId="43" formatCode="_-* #,##0.00_-;\-* #,##0.00_-;_-* &quot;-&quot;??_-;_-@_-"/>
    <numFmt numFmtId="164" formatCode="mmm&quot;.&quot;yy"/>
    <numFmt numFmtId="165" formatCode="0.0%"/>
    <numFmt numFmtId="166" formatCode="#,##0\ &quot;kn&quot;"/>
    <numFmt numFmtId="167" formatCode="00000"/>
    <numFmt numFmtId="168" formatCode="_-* #,##0.00\ &quot;kn&quot;_-;\-* #,##0.00\ &quot;kn&quot;_-;_-* &quot;-&quot;??\ &quot;kn&quot;_-;_-@"/>
    <numFmt numFmtId="169" formatCode="#,##0.00\ &quot;kn&quot;"/>
    <numFmt numFmtId="170" formatCode="0.0"/>
    <numFmt numFmtId="171" formatCode="#,##0\ _k_n"/>
    <numFmt numFmtId="172" formatCode="#,##0.00\ _k_n"/>
    <numFmt numFmtId="173" formatCode="#,##0.00\ [$kn-41A]"/>
    <numFmt numFmtId="174" formatCode="dd/mm/yy"/>
    <numFmt numFmtId="175" formatCode="[$-F800]dddd\,\ mmmm\ dd\,\ yyyy"/>
    <numFmt numFmtId="176" formatCode="#,##0_ ;[Red]\-#,##0\ "/>
    <numFmt numFmtId="177" formatCode="_-* #,##0\ _k_n_-;\-* #,##0\ _k_n_-;_-* &quot;-&quot;??\ _k_n_-;_-@"/>
    <numFmt numFmtId="178" formatCode="#,##0.00_ ;\-#,##0.00\ "/>
  </numFmts>
  <fonts count="78" x14ac:knownFonts="1">
    <font>
      <sz val="10"/>
      <color rgb="FF000000"/>
      <name val="Arial"/>
    </font>
    <font>
      <b/>
      <u/>
      <sz val="10"/>
      <color theme="1"/>
      <name val="Arial"/>
    </font>
    <font>
      <sz val="10"/>
      <color theme="1"/>
      <name val="Arial"/>
    </font>
    <font>
      <b/>
      <u/>
      <sz val="10"/>
      <color theme="1"/>
      <name val="Arial"/>
    </font>
    <font>
      <b/>
      <u/>
      <sz val="10"/>
      <color theme="1"/>
      <name val="Arial"/>
    </font>
    <font>
      <b/>
      <sz val="14"/>
      <color theme="1"/>
      <name val="Arial"/>
    </font>
    <font>
      <sz val="10"/>
      <name val="Arial"/>
    </font>
    <font>
      <b/>
      <sz val="12"/>
      <color theme="1"/>
      <name val="Arial"/>
    </font>
    <font>
      <b/>
      <sz val="11"/>
      <color theme="1"/>
      <name val="Arial"/>
    </font>
    <font>
      <b/>
      <sz val="10"/>
      <color theme="1"/>
      <name val="Arial"/>
    </font>
    <font>
      <sz val="11"/>
      <color theme="1"/>
      <name val="Arial"/>
    </font>
    <font>
      <sz val="18"/>
      <color theme="1"/>
      <name val="Arial"/>
    </font>
    <font>
      <b/>
      <sz val="20"/>
      <color theme="1"/>
      <name val="Times New Roman"/>
    </font>
    <font>
      <b/>
      <sz val="18"/>
      <color rgb="FF2C398B"/>
      <name val="Calibri"/>
    </font>
    <font>
      <sz val="18"/>
      <color theme="1"/>
      <name val="Times New Roman"/>
    </font>
    <font>
      <sz val="18"/>
      <color theme="1"/>
      <name val="Calibri"/>
    </font>
    <font>
      <b/>
      <sz val="18"/>
      <color theme="1"/>
      <name val="Times New Roman"/>
    </font>
    <font>
      <b/>
      <i/>
      <sz val="18"/>
      <color theme="1"/>
      <name val="Calibri"/>
    </font>
    <font>
      <b/>
      <i/>
      <sz val="20"/>
      <color rgb="FF000000"/>
      <name val="Times New Roman"/>
    </font>
    <font>
      <b/>
      <sz val="18"/>
      <color rgb="FF000000"/>
      <name val="Calibri"/>
    </font>
    <font>
      <sz val="18"/>
      <color rgb="FF000000"/>
      <name val="Times New Roman"/>
    </font>
    <font>
      <b/>
      <sz val="18"/>
      <color rgb="FF000000"/>
      <name val="Times New Roman"/>
    </font>
    <font>
      <b/>
      <sz val="20"/>
      <color rgb="FFFF0000"/>
      <name val="Times New Roman"/>
    </font>
    <font>
      <sz val="12"/>
      <color theme="1"/>
      <name val="Arial"/>
    </font>
    <font>
      <sz val="12"/>
      <color rgb="FF000000"/>
      <name val="Arial"/>
    </font>
    <font>
      <sz val="12"/>
      <name val="Arial"/>
    </font>
    <font>
      <sz val="9"/>
      <color theme="1"/>
      <name val="Arial"/>
    </font>
    <font>
      <sz val="12"/>
      <color rgb="FFFF0000"/>
      <name val="Arial"/>
    </font>
    <font>
      <sz val="12"/>
      <color theme="1"/>
      <name val="Calibri"/>
    </font>
    <font>
      <sz val="12"/>
      <color rgb="FF7030A0"/>
      <name val="Arial"/>
    </font>
    <font>
      <sz val="12"/>
      <color rgb="FF231F20"/>
      <name val="Calibri"/>
    </font>
    <font>
      <b/>
      <sz val="12"/>
      <color rgb="FF000000"/>
      <name val="Arial"/>
    </font>
    <font>
      <sz val="14"/>
      <color theme="1"/>
      <name val="Arial"/>
    </font>
    <font>
      <b/>
      <sz val="12"/>
      <color theme="1"/>
      <name val="Calibri"/>
    </font>
    <font>
      <sz val="11"/>
      <color theme="1"/>
      <name val="Calibri"/>
    </font>
    <font>
      <b/>
      <sz val="11"/>
      <color theme="1"/>
      <name val="Calibri"/>
    </font>
    <font>
      <b/>
      <sz val="18"/>
      <color theme="1"/>
      <name val="Arial"/>
    </font>
    <font>
      <sz val="36"/>
      <color theme="1"/>
      <name val="Arial"/>
    </font>
    <font>
      <sz val="36"/>
      <color theme="1"/>
      <name val="Times New Roman"/>
    </font>
    <font>
      <b/>
      <sz val="36"/>
      <color theme="1"/>
      <name val="Times New Roman"/>
    </font>
    <font>
      <b/>
      <sz val="16"/>
      <color theme="1"/>
      <name val="Arial"/>
    </font>
    <font>
      <b/>
      <sz val="20"/>
      <color theme="1"/>
      <name val="Arial"/>
    </font>
    <font>
      <sz val="20"/>
      <color theme="1"/>
      <name val="Arial"/>
    </font>
    <font>
      <sz val="7"/>
      <color theme="1"/>
      <name val="Calibri"/>
    </font>
    <font>
      <sz val="8"/>
      <color theme="1"/>
      <name val="Arial"/>
    </font>
    <font>
      <b/>
      <sz val="8"/>
      <color theme="1"/>
      <name val="Arial"/>
    </font>
    <font>
      <sz val="7"/>
      <color theme="1"/>
      <name val="Arial"/>
    </font>
    <font>
      <b/>
      <i/>
      <sz val="12"/>
      <color rgb="FFFF0000"/>
      <name val="Arial"/>
    </font>
    <font>
      <b/>
      <sz val="12"/>
      <color rgb="FF0070C0"/>
      <name val="Arial"/>
    </font>
    <font>
      <b/>
      <sz val="12"/>
      <color rgb="FF0C0C0C"/>
      <name val="Arial"/>
    </font>
    <font>
      <sz val="12"/>
      <color rgb="FF0C0C0C"/>
      <name val="Arial"/>
    </font>
    <font>
      <sz val="12"/>
      <color rgb="FF76923C"/>
      <name val="Arial"/>
    </font>
    <font>
      <sz val="12"/>
      <color rgb="FF0F243E"/>
      <name val="Arial"/>
    </font>
    <font>
      <b/>
      <u/>
      <sz val="12"/>
      <color theme="1"/>
      <name val="Arial"/>
    </font>
    <font>
      <sz val="10"/>
      <color theme="1"/>
      <name val="Calibri"/>
    </font>
    <font>
      <sz val="12"/>
      <color rgb="FF7F7F7F"/>
      <name val="Arial"/>
    </font>
    <font>
      <u/>
      <sz val="10"/>
      <color theme="1"/>
      <name val="Arial"/>
    </font>
    <font>
      <b/>
      <u/>
      <sz val="11"/>
      <color theme="1"/>
      <name val="Arial"/>
    </font>
    <font>
      <sz val="11"/>
      <color rgb="FFFF0000"/>
      <name val="Arial"/>
    </font>
    <font>
      <u/>
      <sz val="11"/>
      <color theme="1"/>
      <name val="Arial"/>
    </font>
    <font>
      <b/>
      <sz val="20"/>
      <color rgb="FF000000"/>
      <name val="Times New Roman"/>
    </font>
    <font>
      <b/>
      <i/>
      <sz val="18"/>
      <color rgb="FF000000"/>
      <name val="Times New Roman"/>
    </font>
    <font>
      <b/>
      <sz val="18"/>
      <color rgb="FFFF0000"/>
      <name val="Times New Roman"/>
    </font>
    <font>
      <b/>
      <sz val="12"/>
      <color rgb="FFFF0000"/>
      <name val="Arial"/>
    </font>
    <font>
      <strike/>
      <sz val="12"/>
      <color theme="1"/>
      <name val="Arial"/>
    </font>
    <font>
      <u/>
      <sz val="12"/>
      <color rgb="FF000000"/>
      <name val="Arial"/>
    </font>
    <font>
      <i/>
      <sz val="12"/>
      <color theme="1"/>
      <name val="Arial"/>
    </font>
    <font>
      <b/>
      <u/>
      <sz val="14"/>
      <color theme="1"/>
      <name val="Arial"/>
    </font>
    <font>
      <b/>
      <sz val="12"/>
      <color rgb="FF333399"/>
      <name val="Arial"/>
    </font>
    <font>
      <strike/>
      <sz val="12"/>
      <color rgb="FFFF0000"/>
      <name val="Arial"/>
    </font>
    <font>
      <b/>
      <vertAlign val="superscript"/>
      <sz val="12"/>
      <color theme="1"/>
      <name val="Arial"/>
    </font>
    <font>
      <b/>
      <i/>
      <sz val="12"/>
      <color theme="1"/>
      <name val="Arial"/>
    </font>
    <font>
      <sz val="10"/>
      <color rgb="FF000000"/>
      <name val="Arial"/>
    </font>
    <font>
      <sz val="12"/>
      <color rgb="FF000000"/>
      <name val="Arial"/>
      <family val="2"/>
      <charset val="238"/>
    </font>
    <font>
      <sz val="12"/>
      <color theme="1"/>
      <name val="Arial"/>
      <family val="2"/>
      <charset val="238"/>
    </font>
    <font>
      <sz val="12"/>
      <name val="Arial"/>
      <family val="2"/>
      <charset val="238"/>
    </font>
    <font>
      <b/>
      <sz val="12"/>
      <color theme="1"/>
      <name val="Arial"/>
      <family val="2"/>
      <charset val="238"/>
    </font>
    <font>
      <b/>
      <sz val="12"/>
      <name val="Arial"/>
      <family val="2"/>
      <charset val="238"/>
    </font>
  </fonts>
  <fills count="27">
    <fill>
      <patternFill patternType="none"/>
    </fill>
    <fill>
      <patternFill patternType="gray125"/>
    </fill>
    <fill>
      <patternFill patternType="solid">
        <fgColor rgb="FF95B3D7"/>
        <bgColor rgb="FF95B3D7"/>
      </patternFill>
    </fill>
    <fill>
      <patternFill patternType="solid">
        <fgColor theme="0"/>
        <bgColor theme="0"/>
      </patternFill>
    </fill>
    <fill>
      <patternFill patternType="solid">
        <fgColor rgb="FFD8D8D8"/>
        <bgColor rgb="FFD8D8D8"/>
      </patternFill>
    </fill>
    <fill>
      <patternFill patternType="solid">
        <fgColor rgb="FFEAF1DD"/>
        <bgColor rgb="FFEAF1DD"/>
      </patternFill>
    </fill>
    <fill>
      <patternFill patternType="solid">
        <fgColor rgb="FFFDE9D9"/>
        <bgColor rgb="FFFDE9D9"/>
      </patternFill>
    </fill>
    <fill>
      <patternFill patternType="solid">
        <fgColor rgb="FFE5DFEC"/>
        <bgColor rgb="FFE5DFEC"/>
      </patternFill>
    </fill>
    <fill>
      <patternFill patternType="solid">
        <fgColor rgb="FFDDD9C3"/>
        <bgColor rgb="FFDDD9C3"/>
      </patternFill>
    </fill>
    <fill>
      <patternFill patternType="solid">
        <fgColor rgb="FFF2F2F2"/>
        <bgColor rgb="FFF2F2F2"/>
      </patternFill>
    </fill>
    <fill>
      <patternFill patternType="solid">
        <fgColor rgb="FFC5E0B3"/>
        <bgColor rgb="FFC5E0B3"/>
      </patternFill>
    </fill>
    <fill>
      <patternFill patternType="solid">
        <fgColor rgb="FFC6D9F0"/>
        <bgColor rgb="FFC6D9F0"/>
      </patternFill>
    </fill>
    <fill>
      <patternFill patternType="solid">
        <fgColor rgb="FFD6E3BC"/>
        <bgColor rgb="FFD6E3BC"/>
      </patternFill>
    </fill>
    <fill>
      <patternFill patternType="solid">
        <fgColor rgb="FFE5B8B7"/>
        <bgColor rgb="FFE5B8B7"/>
      </patternFill>
    </fill>
    <fill>
      <patternFill patternType="solid">
        <fgColor rgb="FFFFEB9C"/>
        <bgColor rgb="FFFFEB9C"/>
      </patternFill>
    </fill>
    <fill>
      <patternFill patternType="solid">
        <fgColor rgb="FF92D050"/>
        <bgColor rgb="FF92D050"/>
      </patternFill>
    </fill>
    <fill>
      <patternFill patternType="solid">
        <fgColor rgb="FFFFFFFF"/>
        <bgColor rgb="FFFFFFFF"/>
      </patternFill>
    </fill>
    <fill>
      <patternFill patternType="solid">
        <fgColor theme="4"/>
        <bgColor theme="4"/>
      </patternFill>
    </fill>
    <fill>
      <patternFill patternType="solid">
        <fgColor rgb="FFBDD7EE"/>
        <bgColor rgb="FFBDD7EE"/>
      </patternFill>
    </fill>
    <fill>
      <patternFill patternType="solid">
        <fgColor rgb="FFEEECE1"/>
        <bgColor rgb="FFEEECE1"/>
      </patternFill>
    </fill>
    <fill>
      <patternFill patternType="solid">
        <fgColor rgb="FFB8CCE4"/>
        <bgColor rgb="FFB8CCE4"/>
      </patternFill>
    </fill>
    <fill>
      <patternFill patternType="solid">
        <fgColor rgb="FF8DB3E2"/>
        <bgColor rgb="FF8DB3E2"/>
      </patternFill>
    </fill>
    <fill>
      <patternFill patternType="solid">
        <fgColor rgb="FFC6D9F1"/>
        <bgColor rgb="FFC6D9F1"/>
      </patternFill>
    </fill>
    <fill>
      <patternFill patternType="solid">
        <fgColor rgb="FFE6B9B8"/>
        <bgColor rgb="FFE6B9B8"/>
      </patternFill>
    </fill>
    <fill>
      <patternFill patternType="solid">
        <fgColor rgb="FFD9D9D9"/>
        <bgColor rgb="FFD9D9D9"/>
      </patternFill>
    </fill>
    <fill>
      <patternFill patternType="solid">
        <fgColor theme="0"/>
        <bgColor indexed="64"/>
      </patternFill>
    </fill>
    <fill>
      <patternFill patternType="solid">
        <fgColor theme="6" tint="0.59999389629810485"/>
        <bgColor indexed="64"/>
      </patternFill>
    </fill>
  </fills>
  <borders count="20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CCCCCC"/>
      </right>
      <top/>
      <bottom style="medium">
        <color rgb="FFCCCCCC"/>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ck">
        <color rgb="FF000000"/>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style="thin">
        <color rgb="FF000000"/>
      </top>
      <bottom/>
      <diagonal/>
    </border>
    <border>
      <left style="thick">
        <color rgb="FF000000"/>
      </left>
      <right style="thick">
        <color rgb="FF000000"/>
      </right>
      <top/>
      <bottom/>
      <diagonal/>
    </border>
    <border>
      <left style="thick">
        <color rgb="FF000000"/>
      </left>
      <right style="thick">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000000"/>
      </left>
      <right style="thick">
        <color rgb="FF000000"/>
      </right>
      <top/>
      <bottom style="thick">
        <color rgb="FF000000"/>
      </bottom>
      <diagonal/>
    </border>
    <border>
      <left/>
      <right/>
      <top style="thin">
        <color rgb="FF000000"/>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style="medium">
        <color rgb="FF000000"/>
      </top>
      <bottom/>
      <diagonal/>
    </border>
    <border>
      <left style="medium">
        <color rgb="FF000000"/>
      </left>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right style="thin">
        <color rgb="FF000000"/>
      </right>
      <top/>
      <bottom style="medium">
        <color rgb="FF000000"/>
      </bottom>
      <diagonal/>
    </border>
    <border>
      <left style="thick">
        <color rgb="FF000000"/>
      </left>
      <right style="thick">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thin">
        <color rgb="FF000000"/>
      </left>
      <right/>
      <top/>
      <bottom/>
      <diagonal/>
    </border>
    <border>
      <left style="thick">
        <color rgb="FF000000"/>
      </left>
      <right style="thick">
        <color rgb="FF000000"/>
      </right>
      <top/>
      <bottom/>
      <diagonal/>
    </border>
    <border>
      <left style="thin">
        <color rgb="FF000000"/>
      </left>
      <right/>
      <top/>
      <bottom/>
      <diagonal/>
    </border>
    <border>
      <left style="thick">
        <color rgb="FF000000"/>
      </left>
      <right style="thick">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bottom style="medium">
        <color rgb="FF000000"/>
      </bottom>
      <diagonal/>
    </border>
    <border>
      <left style="thick">
        <color rgb="FF000000"/>
      </left>
      <right style="thick">
        <color rgb="FF000000"/>
      </right>
      <top/>
      <bottom style="medium">
        <color rgb="FF000000"/>
      </bottom>
      <diagonal/>
    </border>
    <border>
      <left style="thick">
        <color rgb="FF000000"/>
      </left>
      <right style="thick">
        <color rgb="FF000000"/>
      </right>
      <top/>
      <bottom/>
      <diagonal/>
    </border>
    <border>
      <left style="medium">
        <color rgb="FF000000"/>
      </left>
      <right style="thin">
        <color rgb="FF000000"/>
      </right>
      <top style="thin">
        <color rgb="FF000000"/>
      </top>
      <bottom style="medium">
        <color rgb="FF000000"/>
      </bottom>
      <diagonal/>
    </border>
    <border>
      <left/>
      <right style="thin">
        <color rgb="FF000000"/>
      </right>
      <top/>
      <bottom/>
      <diagonal/>
    </border>
    <border>
      <left style="thick">
        <color rgb="FF000000"/>
      </left>
      <right style="thick">
        <color rgb="FF000000"/>
      </right>
      <top style="thin">
        <color rgb="FF000000"/>
      </top>
      <bottom/>
      <diagonal/>
    </border>
    <border>
      <left style="thick">
        <color rgb="FF000000"/>
      </left>
      <right style="thick">
        <color rgb="FF000000"/>
      </right>
      <top style="thin">
        <color rgb="FF000000"/>
      </top>
      <bottom style="thick">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style="thin">
        <color rgb="FF000000"/>
      </right>
      <top/>
      <bottom style="thin">
        <color rgb="FF000000"/>
      </bottom>
      <diagonal/>
    </border>
    <border>
      <left style="thick">
        <color rgb="FF000000"/>
      </left>
      <right/>
      <top style="thin">
        <color rgb="FF000000"/>
      </top>
      <bottom/>
      <diagonal/>
    </border>
    <border>
      <left style="thick">
        <color rgb="FF000000"/>
      </left>
      <right/>
      <top/>
      <bottom/>
      <diagonal/>
    </border>
    <border>
      <left style="thick">
        <color rgb="FF000000"/>
      </left>
      <right/>
      <top/>
      <bottom style="thin">
        <color rgb="FF000000"/>
      </bottom>
      <diagonal/>
    </border>
    <border>
      <left style="thick">
        <color rgb="FF000000"/>
      </left>
      <right/>
      <top style="thin">
        <color rgb="FF000000"/>
      </top>
      <bottom/>
      <diagonal/>
    </border>
    <border>
      <left style="thick">
        <color rgb="FF000000"/>
      </left>
      <right/>
      <top/>
      <bottom/>
      <diagonal/>
    </border>
    <border>
      <left style="thick">
        <color rgb="FF000000"/>
      </left>
      <right/>
      <top/>
      <bottom style="thin">
        <color rgb="FF000000"/>
      </bottom>
      <diagonal/>
    </border>
    <border>
      <left style="thin">
        <color rgb="FF000000"/>
      </left>
      <right/>
      <top style="thin">
        <color rgb="FF000000"/>
      </top>
      <bottom/>
      <diagonal/>
    </border>
    <border>
      <left style="thick">
        <color rgb="FF000000"/>
      </left>
      <right/>
      <top style="thin">
        <color rgb="FF000000"/>
      </top>
      <bottom/>
      <diagonal/>
    </border>
    <border>
      <left/>
      <right style="thin">
        <color rgb="FF000000"/>
      </right>
      <top style="thin">
        <color rgb="FF000000"/>
      </top>
      <bottom/>
      <diagonal/>
    </border>
    <border>
      <left style="thick">
        <color rgb="FF000000"/>
      </left>
      <right/>
      <top style="thin">
        <color rgb="FF000000"/>
      </top>
      <bottom style="thin">
        <color rgb="FF000000"/>
      </bottom>
      <diagonal/>
    </border>
    <border>
      <left style="thick">
        <color rgb="FF000000"/>
      </left>
      <right/>
      <top/>
      <bottom/>
      <diagonal/>
    </border>
    <border>
      <left/>
      <right/>
      <top/>
      <bottom style="thin">
        <color rgb="FF000000"/>
      </bottom>
      <diagonal/>
    </border>
    <border>
      <left style="medium">
        <color rgb="FF000000"/>
      </left>
      <right style="thin">
        <color rgb="FF000000"/>
      </right>
      <top style="thin">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ck">
        <color rgb="FF000000"/>
      </left>
      <right style="thick">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thin">
        <color rgb="FF000000"/>
      </left>
      <right/>
      <top style="medium">
        <color rgb="FF000000"/>
      </top>
      <bottom/>
      <diagonal/>
    </border>
    <border>
      <left style="thick">
        <color rgb="FF000000"/>
      </left>
      <right style="thick">
        <color rgb="FF000000"/>
      </right>
      <top style="medium">
        <color rgb="FF000000"/>
      </top>
      <bottom/>
      <diagonal/>
    </border>
    <border>
      <left/>
      <right style="thin">
        <color rgb="FF000000"/>
      </right>
      <top style="medium">
        <color rgb="FF000000"/>
      </top>
      <bottom/>
      <diagonal/>
    </border>
    <border>
      <left style="thin">
        <color rgb="FF000000"/>
      </left>
      <right/>
      <top/>
      <bottom/>
      <diagonal/>
    </border>
    <border>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ck">
        <color rgb="FF000000"/>
      </left>
      <right style="thick">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ck">
        <color rgb="FF000000"/>
      </left>
      <right style="thick">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ck">
        <color rgb="FF000000"/>
      </left>
      <right style="thick">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bottom/>
      <diagonal/>
    </border>
    <border>
      <left/>
      <right style="thin">
        <color rgb="FF000000"/>
      </right>
      <top/>
      <bottom style="medium">
        <color rgb="FF000000"/>
      </bottom>
      <diagonal/>
    </border>
    <border>
      <left/>
      <right style="thin">
        <color rgb="FF000000"/>
      </right>
      <top/>
      <bottom/>
      <diagonal/>
    </border>
    <border>
      <left/>
      <right/>
      <top style="thin">
        <color rgb="FF000000"/>
      </top>
      <bottom/>
      <diagonal/>
    </border>
    <border>
      <left style="medium">
        <color rgb="FF000000"/>
      </left>
      <right/>
      <top/>
      <bottom style="thin">
        <color rgb="FF000000"/>
      </bottom>
      <diagonal/>
    </border>
    <border>
      <left/>
      <right/>
      <top/>
      <bottom style="thin">
        <color rgb="FF000000"/>
      </bottom>
      <diagonal/>
    </border>
    <border>
      <left style="thin">
        <color rgb="FFD8D8D8"/>
      </left>
      <right style="thin">
        <color rgb="FFD8D8D8"/>
      </right>
      <top style="thin">
        <color rgb="FFD8D8D8"/>
      </top>
      <bottom style="thin">
        <color rgb="FFD8D8D8"/>
      </bottom>
      <diagonal/>
    </border>
    <border>
      <left/>
      <right/>
      <top style="thin">
        <color rgb="FF000000"/>
      </top>
      <bottom/>
      <diagonal/>
    </border>
    <border>
      <left/>
      <right/>
      <top/>
      <bottom/>
      <diagonal/>
    </border>
    <border>
      <left/>
      <right/>
      <top/>
      <bottom style="thin">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style="thick">
        <color rgb="FF000000"/>
      </bottom>
      <diagonal/>
    </border>
    <border>
      <left style="thin">
        <color rgb="FF000000"/>
      </left>
      <right style="thin">
        <color rgb="FF000000"/>
      </right>
      <top style="thick">
        <color rgb="FF000000"/>
      </top>
      <bottom/>
      <diagonal/>
    </border>
    <border>
      <left style="thin">
        <color rgb="FF000000"/>
      </left>
      <right/>
      <top style="thick">
        <color rgb="FF000000"/>
      </top>
      <bottom style="thin">
        <color rgb="FF000000"/>
      </bottom>
      <diagonal/>
    </border>
    <border>
      <left style="thick">
        <color rgb="FF000000"/>
      </left>
      <right style="thick">
        <color rgb="FF000000"/>
      </right>
      <top style="thick">
        <color rgb="FF000000"/>
      </top>
      <bottom/>
      <diagonal/>
    </border>
    <border>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top style="thick">
        <color rgb="FF000000"/>
      </top>
      <bottom/>
      <diagonal/>
    </border>
    <border>
      <left/>
      <right style="thin">
        <color rgb="FF000000"/>
      </right>
      <top style="thick">
        <color rgb="FF000000"/>
      </top>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medium">
        <color rgb="FF000000"/>
      </left>
      <right style="thin">
        <color rgb="FF000000"/>
      </right>
      <top style="thick">
        <color rgb="FF000000"/>
      </top>
      <bottom/>
      <diagonal/>
    </border>
    <border>
      <left/>
      <right style="thin">
        <color rgb="FF000000"/>
      </right>
      <top style="thick">
        <color rgb="FF000000"/>
      </top>
      <bottom style="thin">
        <color rgb="FF000000"/>
      </bottom>
      <diagonal/>
    </border>
    <border>
      <left style="medium">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72" fillId="0" borderId="167"/>
    <xf numFmtId="43" fontId="72" fillId="0" borderId="0" applyFont="0" applyFill="0" applyBorder="0" applyAlignment="0" applyProtection="0"/>
  </cellStyleXfs>
  <cellXfs count="1090">
    <xf numFmtId="0" fontId="0" fillId="0" borderId="0" xfId="0" applyFont="1" applyAlignment="1"/>
    <xf numFmtId="0" fontId="1" fillId="0" borderId="0" xfId="0" applyFont="1" applyAlignment="1">
      <alignment vertical="center"/>
    </xf>
    <xf numFmtId="0" fontId="2" fillId="0" borderId="0" xfId="0" applyFont="1"/>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wrapText="1"/>
    </xf>
    <xf numFmtId="0" fontId="4" fillId="0" borderId="0" xfId="0" applyFont="1" applyAlignment="1">
      <alignment wrapText="1"/>
    </xf>
    <xf numFmtId="0" fontId="7" fillId="3" borderId="4" xfId="0" applyFont="1" applyFill="1" applyBorder="1" applyAlignment="1">
      <alignment vertical="center"/>
    </xf>
    <xf numFmtId="0" fontId="8" fillId="2" borderId="5" xfId="0" applyFont="1" applyFill="1" applyBorder="1" applyAlignment="1">
      <alignment vertical="center"/>
    </xf>
    <xf numFmtId="0" fontId="2" fillId="3" borderId="5" xfId="0" applyFont="1" applyFill="1" applyBorder="1" applyAlignment="1">
      <alignment vertical="center"/>
    </xf>
    <xf numFmtId="0" fontId="2" fillId="4" borderId="5" xfId="0" applyFont="1" applyFill="1" applyBorder="1" applyAlignment="1">
      <alignment vertical="center"/>
    </xf>
    <xf numFmtId="0" fontId="2" fillId="4" borderId="6" xfId="0" applyFont="1" applyFill="1" applyBorder="1" applyAlignment="1">
      <alignment vertical="center"/>
    </xf>
    <xf numFmtId="0" fontId="5" fillId="5" borderId="4" xfId="0" applyFont="1" applyFill="1" applyBorder="1" applyAlignment="1">
      <alignment horizontal="center" vertical="center"/>
    </xf>
    <xf numFmtId="0" fontId="5" fillId="5" borderId="5" xfId="0" applyFont="1" applyFill="1" applyBorder="1" applyAlignment="1">
      <alignment horizontal="center" vertical="center"/>
    </xf>
    <xf numFmtId="0" fontId="2" fillId="0" borderId="11" xfId="0" applyFont="1" applyBorder="1" applyAlignment="1">
      <alignment vertical="top" wrapText="1"/>
    </xf>
    <xf numFmtId="0" fontId="2" fillId="0" borderId="18" xfId="0" applyFont="1" applyBorder="1" applyAlignment="1">
      <alignment vertical="top" wrapText="1"/>
    </xf>
    <xf numFmtId="0" fontId="2" fillId="0" borderId="18" xfId="0" applyFont="1" applyBorder="1" applyAlignment="1">
      <alignment vertical="top"/>
    </xf>
    <xf numFmtId="0" fontId="2" fillId="0" borderId="15" xfId="0" applyFont="1" applyBorder="1" applyAlignment="1">
      <alignment vertical="top"/>
    </xf>
    <xf numFmtId="0" fontId="8" fillId="0" borderId="0" xfId="0" applyFont="1"/>
    <xf numFmtId="0" fontId="10" fillId="0" borderId="0" xfId="0" applyFont="1"/>
    <xf numFmtId="0" fontId="7" fillId="2" borderId="4" xfId="0" applyFont="1" applyFill="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8" fillId="2" borderId="19" xfId="0" applyFont="1" applyFill="1" applyBorder="1" applyAlignment="1">
      <alignment horizontal="center" vertical="center"/>
    </xf>
    <xf numFmtId="0" fontId="8" fillId="2" borderId="19" xfId="0" applyFont="1" applyFill="1" applyBorder="1" applyAlignment="1">
      <alignment horizontal="center" vertical="center" wrapText="1"/>
    </xf>
    <xf numFmtId="0" fontId="2" fillId="0" borderId="19" xfId="0" applyFont="1" applyBorder="1" applyAlignment="1">
      <alignment horizontal="center" vertical="center" wrapText="1"/>
    </xf>
    <xf numFmtId="0" fontId="2" fillId="0" borderId="19" xfId="0" applyFont="1" applyBorder="1" applyAlignment="1">
      <alignment vertical="center" wrapText="1"/>
    </xf>
    <xf numFmtId="0" fontId="11" fillId="0" borderId="0" xfId="0" applyFont="1"/>
    <xf numFmtId="0" fontId="12" fillId="9" borderId="21" xfId="0" applyFont="1" applyFill="1" applyBorder="1" applyAlignment="1">
      <alignment horizontal="center" vertical="center" wrapText="1"/>
    </xf>
    <xf numFmtId="0" fontId="13" fillId="0" borderId="0" xfId="0" applyFont="1" applyAlignment="1">
      <alignment horizontal="center" wrapText="1"/>
    </xf>
    <xf numFmtId="0" fontId="14" fillId="0" borderId="22" xfId="0" applyFont="1" applyBorder="1" applyAlignment="1">
      <alignment vertical="center" wrapText="1"/>
    </xf>
    <xf numFmtId="0" fontId="15" fillId="0" borderId="0" xfId="0" applyFont="1" applyAlignment="1">
      <alignment vertical="top" wrapText="1"/>
    </xf>
    <xf numFmtId="0" fontId="14" fillId="0" borderId="22" xfId="0" applyFont="1" applyBorder="1" applyAlignment="1">
      <alignment horizontal="left" vertical="center" wrapText="1"/>
    </xf>
    <xf numFmtId="0" fontId="16" fillId="0" borderId="22" xfId="0" applyFont="1" applyBorder="1" applyAlignment="1">
      <alignment vertical="center" wrapText="1"/>
    </xf>
    <xf numFmtId="0" fontId="17" fillId="0" borderId="0" xfId="0" applyFont="1" applyAlignment="1">
      <alignment vertical="top" wrapText="1"/>
    </xf>
    <xf numFmtId="0" fontId="18" fillId="10" borderId="22" xfId="0" applyFont="1" applyFill="1" applyBorder="1" applyAlignment="1">
      <alignment vertical="center" wrapText="1"/>
    </xf>
    <xf numFmtId="0" fontId="19" fillId="0" borderId="0" xfId="0" applyFont="1" applyAlignment="1">
      <alignment vertical="top" wrapText="1"/>
    </xf>
    <xf numFmtId="0" fontId="20" fillId="0" borderId="22" xfId="0" applyFont="1" applyBorder="1" applyAlignment="1">
      <alignment vertical="center" wrapText="1"/>
    </xf>
    <xf numFmtId="0" fontId="20" fillId="0" borderId="22" xfId="0" applyFont="1" applyBorder="1" applyAlignment="1">
      <alignment horizontal="left" vertical="center" wrapText="1"/>
    </xf>
    <xf numFmtId="0" fontId="15" fillId="0" borderId="23" xfId="0" applyFont="1" applyBorder="1" applyAlignment="1">
      <alignment wrapText="1"/>
    </xf>
    <xf numFmtId="0" fontId="21" fillId="0" borderId="22" xfId="0" applyFont="1" applyBorder="1" applyAlignment="1">
      <alignment horizontal="left" vertical="center" wrapText="1"/>
    </xf>
    <xf numFmtId="0" fontId="22" fillId="0" borderId="22" xfId="0" applyFont="1" applyBorder="1" applyAlignment="1">
      <alignment horizontal="center" vertical="center" wrapText="1"/>
    </xf>
    <xf numFmtId="0" fontId="7" fillId="11" borderId="19" xfId="0" applyFont="1" applyFill="1" applyBorder="1" applyAlignment="1">
      <alignment vertical="center" wrapText="1"/>
    </xf>
    <xf numFmtId="0" fontId="7" fillId="3" borderId="19" xfId="0" applyFont="1" applyFill="1" applyBorder="1" applyAlignment="1">
      <alignment vertical="center" wrapText="1"/>
    </xf>
    <xf numFmtId="0" fontId="23" fillId="11" borderId="19"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12" borderId="30" xfId="0" applyFont="1" applyFill="1" applyBorder="1" applyAlignment="1">
      <alignment horizontal="center" vertical="center" wrapText="1"/>
    </xf>
    <xf numFmtId="0" fontId="7" fillId="4" borderId="6" xfId="0" applyFont="1" applyFill="1" applyBorder="1" applyAlignment="1">
      <alignment horizontal="center" vertical="center" wrapText="1"/>
    </xf>
    <xf numFmtId="4" fontId="7" fillId="4" borderId="19" xfId="0" applyNumberFormat="1" applyFont="1" applyFill="1" applyBorder="1" applyAlignment="1">
      <alignment horizontal="center" vertical="center" wrapText="1"/>
    </xf>
    <xf numFmtId="0" fontId="7" fillId="4" borderId="19" xfId="0" applyFont="1" applyFill="1" applyBorder="1" applyAlignment="1">
      <alignment horizontal="center" vertical="center" textRotation="90" wrapText="1"/>
    </xf>
    <xf numFmtId="0" fontId="7" fillId="15" borderId="19" xfId="0" applyFont="1" applyFill="1" applyBorder="1" applyAlignment="1">
      <alignment horizontal="center" vertical="center" textRotation="90" wrapText="1"/>
    </xf>
    <xf numFmtId="0" fontId="7" fillId="2" borderId="19" xfId="0" applyFont="1" applyFill="1" applyBorder="1" applyAlignment="1">
      <alignment horizontal="center" vertical="center" textRotation="90" wrapText="1"/>
    </xf>
    <xf numFmtId="0" fontId="7" fillId="14" borderId="19" xfId="0" applyFont="1" applyFill="1" applyBorder="1" applyAlignment="1">
      <alignment horizontal="center" vertical="center" wrapText="1"/>
    </xf>
    <xf numFmtId="0" fontId="7" fillId="14" borderId="4" xfId="0" applyFont="1" applyFill="1" applyBorder="1" applyAlignment="1">
      <alignment horizontal="center" vertical="center" wrapText="1"/>
    </xf>
    <xf numFmtId="0" fontId="7" fillId="12" borderId="19" xfId="0" applyFont="1" applyFill="1" applyBorder="1" applyAlignment="1">
      <alignment horizontal="center" vertical="center" wrapText="1"/>
    </xf>
    <xf numFmtId="0" fontId="23" fillId="0" borderId="19"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16" xfId="0" applyFont="1" applyBorder="1" applyAlignment="1">
      <alignment horizontal="center" vertical="center" wrapText="1"/>
    </xf>
    <xf numFmtId="0" fontId="7" fillId="5" borderId="31" xfId="0" applyFont="1" applyFill="1" applyBorder="1" applyAlignment="1">
      <alignment horizontal="center" vertical="center" wrapText="1"/>
    </xf>
    <xf numFmtId="0" fontId="23" fillId="0" borderId="0" xfId="0" applyFont="1" applyAlignment="1">
      <alignment horizontal="center" vertical="center" wrapText="1"/>
    </xf>
    <xf numFmtId="0" fontId="23" fillId="0" borderId="1" xfId="0" applyFont="1" applyBorder="1" applyAlignment="1">
      <alignment horizontal="center" vertical="center" wrapText="1"/>
    </xf>
    <xf numFmtId="0" fontId="23" fillId="12" borderId="19" xfId="0" applyFont="1" applyFill="1" applyBorder="1"/>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3" fontId="23" fillId="0" borderId="11" xfId="0" applyNumberFormat="1" applyFont="1" applyBorder="1" applyAlignment="1">
      <alignment horizontal="center" vertical="center" wrapText="1"/>
    </xf>
    <xf numFmtId="17" fontId="23" fillId="3" borderId="19" xfId="0" applyNumberFormat="1" applyFont="1" applyFill="1" applyBorder="1" applyAlignment="1">
      <alignment horizontal="center" vertical="center" wrapText="1"/>
    </xf>
    <xf numFmtId="0" fontId="23" fillId="12" borderId="19" xfId="0" applyFont="1" applyFill="1" applyBorder="1" applyAlignment="1">
      <alignment horizontal="center"/>
    </xf>
    <xf numFmtId="9" fontId="23" fillId="3" borderId="19" xfId="0" applyNumberFormat="1" applyFont="1" applyFill="1" applyBorder="1" applyAlignment="1">
      <alignment horizontal="center" vertical="center" wrapText="1"/>
    </xf>
    <xf numFmtId="9" fontId="23" fillId="0" borderId="19" xfId="0" applyNumberFormat="1" applyFont="1" applyBorder="1" applyAlignment="1">
      <alignment horizontal="center" vertical="center" wrapText="1"/>
    </xf>
    <xf numFmtId="9" fontId="23" fillId="0" borderId="1" xfId="0" applyNumberFormat="1" applyFont="1" applyBorder="1" applyAlignment="1">
      <alignment horizontal="center" vertical="center" wrapText="1"/>
    </xf>
    <xf numFmtId="0" fontId="24" fillId="0" borderId="19" xfId="0" applyFont="1" applyBorder="1" applyAlignment="1">
      <alignment horizontal="center" vertical="center" wrapText="1"/>
    </xf>
    <xf numFmtId="0" fontId="23" fillId="0" borderId="11" xfId="0" applyFont="1" applyBorder="1" applyAlignment="1">
      <alignment horizontal="left" vertical="center" wrapText="1"/>
    </xf>
    <xf numFmtId="0" fontId="23" fillId="3" borderId="35" xfId="0" applyFont="1" applyFill="1" applyBorder="1" applyAlignment="1">
      <alignment horizontal="center" vertical="center" wrapText="1"/>
    </xf>
    <xf numFmtId="0" fontId="23" fillId="0" borderId="19" xfId="0" applyFont="1" applyBorder="1" applyAlignment="1">
      <alignment horizontal="left" vertical="center" wrapText="1"/>
    </xf>
    <xf numFmtId="4" fontId="23" fillId="0" borderId="11" xfId="0" applyNumberFormat="1" applyFont="1" applyBorder="1" applyAlignment="1">
      <alignment horizontal="center" vertical="center" wrapText="1"/>
    </xf>
    <xf numFmtId="0" fontId="7" fillId="5" borderId="31" xfId="0" applyFont="1" applyFill="1" applyBorder="1" applyAlignment="1">
      <alignment horizontal="left" vertical="center" wrapText="1"/>
    </xf>
    <xf numFmtId="0" fontId="23" fillId="0" borderId="3" xfId="0" applyFont="1" applyBorder="1" applyAlignment="1">
      <alignment horizontal="left" vertical="center" wrapText="1"/>
    </xf>
    <xf numFmtId="3" fontId="23" fillId="0" borderId="19" xfId="0" applyNumberFormat="1" applyFont="1" applyBorder="1" applyAlignment="1">
      <alignment horizontal="center" vertical="center" wrapText="1"/>
    </xf>
    <xf numFmtId="4" fontId="23" fillId="0" borderId="19" xfId="0" applyNumberFormat="1" applyFont="1" applyBorder="1" applyAlignment="1">
      <alignment horizontal="center" vertical="center" wrapText="1"/>
    </xf>
    <xf numFmtId="0" fontId="23" fillId="3" borderId="19" xfId="0" applyFont="1" applyFill="1" applyBorder="1" applyAlignment="1">
      <alignment horizontal="left" vertical="center" wrapText="1"/>
    </xf>
    <xf numFmtId="17" fontId="23" fillId="0" borderId="19" xfId="0" applyNumberFormat="1" applyFont="1" applyBorder="1" applyAlignment="1">
      <alignment horizontal="center" vertical="center" wrapText="1"/>
    </xf>
    <xf numFmtId="0" fontId="23" fillId="0" borderId="3" xfId="0" applyFont="1" applyBorder="1" applyAlignment="1">
      <alignment horizontal="center" vertical="center" wrapText="1"/>
    </xf>
    <xf numFmtId="4" fontId="23" fillId="0" borderId="1" xfId="0" applyNumberFormat="1" applyFont="1" applyBorder="1" applyAlignment="1">
      <alignment horizontal="center" vertical="center" wrapText="1"/>
    </xf>
    <xf numFmtId="10" fontId="23" fillId="3" borderId="19" xfId="0" applyNumberFormat="1" applyFont="1" applyFill="1" applyBorder="1" applyAlignment="1">
      <alignment horizontal="center" vertical="center" wrapText="1"/>
    </xf>
    <xf numFmtId="0" fontId="23" fillId="3" borderId="36" xfId="0" applyFont="1" applyFill="1" applyBorder="1" applyAlignment="1">
      <alignment horizontal="center" vertical="center" wrapText="1"/>
    </xf>
    <xf numFmtId="0" fontId="23" fillId="0" borderId="14" xfId="0" applyFont="1" applyBorder="1" applyAlignment="1">
      <alignment horizontal="left" vertical="center" wrapText="1"/>
    </xf>
    <xf numFmtId="9" fontId="23" fillId="0" borderId="15" xfId="0" applyNumberFormat="1" applyFont="1" applyBorder="1" applyAlignment="1">
      <alignment horizontal="center" vertical="center" wrapText="1"/>
    </xf>
    <xf numFmtId="9" fontId="23" fillId="0" borderId="16" xfId="0" applyNumberFormat="1" applyFont="1" applyBorder="1" applyAlignment="1">
      <alignment horizontal="center" vertical="center" wrapText="1"/>
    </xf>
    <xf numFmtId="0" fontId="24" fillId="0" borderId="1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4" fontId="10" fillId="0" borderId="26" xfId="0" applyNumberFormat="1" applyFont="1" applyBorder="1" applyAlignment="1">
      <alignment horizontal="center" vertical="center" wrapText="1"/>
    </xf>
    <xf numFmtId="0" fontId="10" fillId="3" borderId="38" xfId="0" applyFont="1" applyFill="1" applyBorder="1" applyAlignment="1">
      <alignment horizontal="center" vertical="center" wrapText="1"/>
    </xf>
    <xf numFmtId="9" fontId="10" fillId="3" borderId="38" xfId="0" applyNumberFormat="1" applyFont="1" applyFill="1" applyBorder="1" applyAlignment="1">
      <alignment horizontal="center" vertical="center" wrapText="1"/>
    </xf>
    <xf numFmtId="9" fontId="10" fillId="3" borderId="39" xfId="0" applyNumberFormat="1" applyFont="1" applyFill="1" applyBorder="1" applyAlignment="1">
      <alignment horizontal="center" vertical="center" wrapText="1"/>
    </xf>
    <xf numFmtId="0" fontId="7" fillId="3" borderId="19" xfId="0" applyFont="1" applyFill="1" applyBorder="1" applyAlignment="1">
      <alignment horizontal="center" vertical="center" wrapText="1"/>
    </xf>
    <xf numFmtId="0" fontId="25" fillId="12" borderId="19" xfId="0" applyFont="1" applyFill="1" applyBorder="1" applyAlignment="1"/>
    <xf numFmtId="17" fontId="23" fillId="3" borderId="19" xfId="0" applyNumberFormat="1" applyFont="1" applyFill="1" applyBorder="1" applyAlignment="1">
      <alignment horizontal="left" vertical="center" wrapText="1"/>
    </xf>
    <xf numFmtId="3" fontId="23" fillId="3" borderId="19" xfId="0" applyNumberFormat="1" applyFont="1" applyFill="1" applyBorder="1" applyAlignment="1">
      <alignment horizontal="center" vertical="center" wrapText="1"/>
    </xf>
    <xf numFmtId="0" fontId="23" fillId="0" borderId="3" xfId="0" applyFont="1" applyBorder="1" applyAlignment="1">
      <alignment vertical="center" wrapText="1"/>
    </xf>
    <xf numFmtId="0" fontId="23" fillId="3" borderId="4" xfId="0" applyFont="1" applyFill="1" applyBorder="1" applyAlignment="1">
      <alignment horizontal="center" vertical="center" wrapText="1"/>
    </xf>
    <xf numFmtId="0" fontId="23" fillId="0" borderId="1" xfId="0" applyFont="1" applyBorder="1" applyAlignment="1">
      <alignment vertical="center" wrapText="1"/>
    </xf>
    <xf numFmtId="0" fontId="23" fillId="0" borderId="19" xfId="0" applyFont="1" applyBorder="1" applyAlignment="1">
      <alignment vertical="center" wrapText="1"/>
    </xf>
    <xf numFmtId="9" fontId="23" fillId="3" borderId="4" xfId="0" applyNumberFormat="1" applyFont="1" applyFill="1" applyBorder="1" applyAlignment="1">
      <alignment horizontal="center" vertical="center" wrapText="1"/>
    </xf>
    <xf numFmtId="0" fontId="2" fillId="0" borderId="0" xfId="0" applyFont="1" applyAlignment="1">
      <alignment horizontal="center" vertical="center"/>
    </xf>
    <xf numFmtId="0" fontId="7" fillId="3" borderId="58" xfId="0" applyFont="1" applyFill="1" applyBorder="1" applyAlignment="1">
      <alignment vertical="center" wrapText="1"/>
    </xf>
    <xf numFmtId="0" fontId="7" fillId="3" borderId="59" xfId="0" applyFont="1" applyFill="1" applyBorder="1" applyAlignment="1">
      <alignment vertical="center" wrapText="1"/>
    </xf>
    <xf numFmtId="0" fontId="7" fillId="3" borderId="60" xfId="0" applyFont="1" applyFill="1" applyBorder="1" applyAlignment="1">
      <alignment vertical="center" wrapText="1"/>
    </xf>
    <xf numFmtId="0" fontId="7" fillId="12" borderId="68" xfId="0" applyFont="1" applyFill="1" applyBorder="1" applyAlignment="1">
      <alignment horizontal="center" vertical="center" wrapText="1"/>
    </xf>
    <xf numFmtId="0" fontId="7" fillId="12" borderId="69" xfId="0" applyFont="1" applyFill="1" applyBorder="1" applyAlignment="1">
      <alignment horizontal="center" vertical="center" wrapText="1"/>
    </xf>
    <xf numFmtId="0" fontId="23" fillId="12" borderId="68" xfId="0" applyFont="1" applyFill="1" applyBorder="1"/>
    <xf numFmtId="0" fontId="23" fillId="12" borderId="68" xfId="0" applyFont="1" applyFill="1" applyBorder="1" applyAlignment="1">
      <alignment horizontal="center"/>
    </xf>
    <xf numFmtId="0" fontId="24" fillId="16" borderId="19" xfId="0" applyFont="1" applyFill="1" applyBorder="1" applyAlignment="1">
      <alignment horizontal="left" vertical="center" wrapText="1"/>
    </xf>
    <xf numFmtId="164" fontId="24" fillId="16" borderId="19" xfId="0" applyNumberFormat="1" applyFont="1" applyFill="1" applyBorder="1" applyAlignment="1">
      <alignment horizontal="center" vertical="center" wrapText="1"/>
    </xf>
    <xf numFmtId="0" fontId="23" fillId="0" borderId="11" xfId="0" applyFont="1" applyBorder="1" applyAlignment="1">
      <alignment vertical="center" wrapText="1"/>
    </xf>
    <xf numFmtId="9" fontId="23" fillId="0" borderId="11" xfId="0" applyNumberFormat="1" applyFont="1" applyBorder="1" applyAlignment="1">
      <alignment horizontal="center" vertical="center" wrapText="1"/>
    </xf>
    <xf numFmtId="9" fontId="23" fillId="0" borderId="13" xfId="0" applyNumberFormat="1" applyFont="1" applyBorder="1" applyAlignment="1">
      <alignment horizontal="center" vertical="center" wrapText="1"/>
    </xf>
    <xf numFmtId="0" fontId="10" fillId="0" borderId="0" xfId="0" applyFont="1" applyAlignment="1">
      <alignment horizontal="center" vertical="center" wrapText="1"/>
    </xf>
    <xf numFmtId="0" fontId="23" fillId="0" borderId="83" xfId="0" applyFont="1" applyBorder="1" applyAlignment="1">
      <alignment horizontal="center" vertical="center" wrapText="1"/>
    </xf>
    <xf numFmtId="0" fontId="23" fillId="0" borderId="84" xfId="0" applyFont="1" applyBorder="1" applyAlignment="1">
      <alignment horizontal="center" vertical="center" wrapText="1"/>
    </xf>
    <xf numFmtId="0" fontId="10" fillId="0" borderId="85" xfId="0" applyFont="1" applyBorder="1" applyAlignment="1">
      <alignment horizontal="center" vertical="center" wrapText="1"/>
    </xf>
    <xf numFmtId="0" fontId="7" fillId="4" borderId="92"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7" fillId="4" borderId="60" xfId="0" applyFont="1" applyFill="1" applyBorder="1" applyAlignment="1">
      <alignment horizontal="center" vertical="center" wrapText="1"/>
    </xf>
    <xf numFmtId="4" fontId="7" fillId="4" borderId="36" xfId="0" applyNumberFormat="1" applyFont="1" applyFill="1" applyBorder="1" applyAlignment="1">
      <alignment horizontal="center" vertical="center" wrapText="1"/>
    </xf>
    <xf numFmtId="0" fontId="7" fillId="4" borderId="36" xfId="0" applyFont="1" applyFill="1" applyBorder="1" applyAlignment="1">
      <alignment horizontal="center" vertical="center" textRotation="90" wrapText="1"/>
    </xf>
    <xf numFmtId="0" fontId="7" fillId="15" borderId="36" xfId="0" applyFont="1" applyFill="1" applyBorder="1" applyAlignment="1">
      <alignment horizontal="center" vertical="center" textRotation="90" wrapText="1"/>
    </xf>
    <xf numFmtId="0" fontId="7" fillId="2" borderId="93" xfId="0" applyFont="1" applyFill="1" applyBorder="1" applyAlignment="1">
      <alignment horizontal="center" vertical="center" textRotation="90" wrapText="1"/>
    </xf>
    <xf numFmtId="0" fontId="7" fillId="14" borderId="6" xfId="0" applyFont="1" applyFill="1" applyBorder="1" applyAlignment="1">
      <alignment horizontal="center" vertical="center" wrapText="1"/>
    </xf>
    <xf numFmtId="0" fontId="5" fillId="0" borderId="0" xfId="0" applyFont="1" applyAlignment="1">
      <alignment horizontal="center" vertical="center" wrapText="1"/>
    </xf>
    <xf numFmtId="0" fontId="23" fillId="0" borderId="74" xfId="0" applyFont="1" applyBorder="1" applyAlignment="1">
      <alignment horizontal="center" vertical="center" wrapText="1"/>
    </xf>
    <xf numFmtId="3" fontId="23" fillId="0" borderId="1" xfId="0" applyNumberFormat="1" applyFont="1" applyBorder="1" applyAlignment="1">
      <alignment horizontal="center" vertical="center" wrapText="1"/>
    </xf>
    <xf numFmtId="0" fontId="23" fillId="0" borderId="18" xfId="0" applyFont="1" applyBorder="1" applyAlignment="1">
      <alignment horizontal="center" vertical="center" wrapText="1"/>
    </xf>
    <xf numFmtId="17" fontId="23" fillId="0" borderId="11" xfId="0" applyNumberFormat="1" applyFont="1" applyBorder="1" applyAlignment="1">
      <alignment horizontal="center" vertical="center" wrapText="1"/>
    </xf>
    <xf numFmtId="0" fontId="23" fillId="12" borderId="68" xfId="0" applyFont="1" applyFill="1" applyBorder="1" applyAlignment="1">
      <alignment horizontal="center" vertical="center" wrapText="1"/>
    </xf>
    <xf numFmtId="9" fontId="23" fillId="0" borderId="1" xfId="0" applyNumberFormat="1" applyFont="1" applyBorder="1" applyAlignment="1">
      <alignment vertical="center" wrapText="1"/>
    </xf>
    <xf numFmtId="0" fontId="10"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10" fillId="3" borderId="103" xfId="0" applyFont="1" applyFill="1" applyBorder="1" applyAlignment="1">
      <alignment horizontal="center" vertical="center" wrapText="1"/>
    </xf>
    <xf numFmtId="0" fontId="8" fillId="5" borderId="104" xfId="0" applyFont="1" applyFill="1" applyBorder="1" applyAlignment="1">
      <alignment horizontal="center" vertical="center" wrapText="1"/>
    </xf>
    <xf numFmtId="0" fontId="10" fillId="0" borderId="29" xfId="0" applyFont="1" applyBorder="1" applyAlignment="1">
      <alignment horizontal="center" vertical="center" wrapText="1"/>
    </xf>
    <xf numFmtId="4" fontId="8" fillId="0" borderId="15" xfId="0" applyNumberFormat="1" applyFont="1" applyBorder="1" applyAlignment="1">
      <alignment horizontal="center" vertical="center" wrapText="1"/>
    </xf>
    <xf numFmtId="0" fontId="10" fillId="0" borderId="18" xfId="0" applyFont="1" applyBorder="1" applyAlignment="1">
      <alignment horizontal="center" vertical="center" wrapText="1"/>
    </xf>
    <xf numFmtId="0" fontId="10" fillId="0" borderId="15" xfId="0" applyFont="1" applyBorder="1" applyAlignment="1">
      <alignment horizontal="center" vertical="center" wrapText="1"/>
    </xf>
    <xf numFmtId="0" fontId="10" fillId="3" borderId="36" xfId="0" applyFont="1" applyFill="1" applyBorder="1" applyAlignment="1">
      <alignment horizontal="center" vertical="center" wrapText="1"/>
    </xf>
    <xf numFmtId="9" fontId="10" fillId="3" borderId="36" xfId="0" applyNumberFormat="1" applyFont="1" applyFill="1" applyBorder="1" applyAlignment="1">
      <alignment horizontal="center" vertical="center" wrapText="1"/>
    </xf>
    <xf numFmtId="9" fontId="10" fillId="0" borderId="15" xfId="0" applyNumberFormat="1" applyFont="1" applyBorder="1" applyAlignment="1">
      <alignment horizontal="center" vertical="center" wrapText="1"/>
    </xf>
    <xf numFmtId="9" fontId="10" fillId="0" borderId="16" xfId="0" applyNumberFormat="1" applyFont="1" applyBorder="1" applyAlignment="1">
      <alignment horizontal="center" vertical="center" wrapText="1"/>
    </xf>
    <xf numFmtId="0" fontId="10" fillId="12" borderId="68" xfId="0" applyFont="1" applyFill="1" applyBorder="1" applyAlignment="1">
      <alignment horizontal="center" vertical="center" wrapText="1"/>
    </xf>
    <xf numFmtId="0" fontId="10" fillId="12" borderId="19" xfId="0" applyFont="1" applyFill="1" applyBorder="1" applyAlignment="1">
      <alignment horizontal="center" vertical="center" wrapText="1"/>
    </xf>
    <xf numFmtId="0" fontId="10" fillId="12" borderId="69"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0" borderId="19" xfId="0" applyFont="1" applyBorder="1" applyAlignment="1">
      <alignment horizontal="center" vertical="center" wrapText="1"/>
    </xf>
    <xf numFmtId="0" fontId="10" fillId="3" borderId="19"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0" borderId="1" xfId="0" applyFont="1" applyBorder="1" applyAlignment="1">
      <alignment horizontal="center" vertical="center" wrapText="1"/>
    </xf>
    <xf numFmtId="9" fontId="10" fillId="3" borderId="19" xfId="0" applyNumberFormat="1" applyFont="1" applyFill="1" applyBorder="1" applyAlignment="1">
      <alignment horizontal="center" vertical="center" wrapText="1"/>
    </xf>
    <xf numFmtId="9" fontId="10" fillId="0" borderId="19" xfId="0" applyNumberFormat="1" applyFont="1" applyBorder="1" applyAlignment="1">
      <alignment horizontal="center" vertical="center" wrapText="1"/>
    </xf>
    <xf numFmtId="9" fontId="10" fillId="0" borderId="1" xfId="0" applyNumberFormat="1" applyFont="1" applyBorder="1" applyAlignment="1">
      <alignment horizontal="center" vertical="center" wrapText="1"/>
    </xf>
    <xf numFmtId="9" fontId="10" fillId="3" borderId="4" xfId="0" applyNumberFormat="1" applyFont="1" applyFill="1" applyBorder="1" applyAlignment="1">
      <alignment horizontal="center" vertical="center" wrapText="1"/>
    </xf>
    <xf numFmtId="0" fontId="26" fillId="0" borderId="0" xfId="0" applyFont="1" applyAlignment="1">
      <alignment horizontal="center" vertical="center" wrapText="1"/>
    </xf>
    <xf numFmtId="0" fontId="8" fillId="0" borderId="0" xfId="0" applyFont="1" applyAlignment="1">
      <alignment horizontal="center" vertical="center" wrapText="1"/>
    </xf>
    <xf numFmtId="4" fontId="10" fillId="0" borderId="0" xfId="0" applyNumberFormat="1" applyFont="1" applyAlignment="1">
      <alignment horizontal="center" vertical="center" wrapText="1"/>
    </xf>
    <xf numFmtId="0" fontId="10" fillId="3" borderId="39" xfId="0" applyFont="1" applyFill="1" applyBorder="1" applyAlignment="1">
      <alignment horizontal="center" vertical="center" wrapText="1"/>
    </xf>
    <xf numFmtId="3" fontId="10" fillId="0" borderId="0" xfId="0" applyNumberFormat="1" applyFont="1" applyAlignment="1">
      <alignment horizontal="center" vertical="center" wrapText="1"/>
    </xf>
    <xf numFmtId="165" fontId="23" fillId="3" borderId="19" xfId="0" applyNumberFormat="1" applyFont="1" applyFill="1" applyBorder="1" applyAlignment="1">
      <alignment horizontal="center" vertical="center" wrapText="1"/>
    </xf>
    <xf numFmtId="3" fontId="23" fillId="3" borderId="4" xfId="0" applyNumberFormat="1" applyFont="1" applyFill="1" applyBorder="1" applyAlignment="1">
      <alignment horizontal="center" vertical="center" wrapText="1"/>
    </xf>
    <xf numFmtId="0" fontId="23" fillId="12" borderId="19" xfId="0" applyFont="1" applyFill="1" applyBorder="1" applyAlignment="1">
      <alignment horizontal="center" vertical="center" wrapText="1"/>
    </xf>
    <xf numFmtId="49" fontId="23" fillId="0" borderId="19" xfId="0" applyNumberFormat="1" applyFont="1" applyBorder="1" applyAlignment="1">
      <alignment horizontal="center" vertical="center" wrapText="1"/>
    </xf>
    <xf numFmtId="0" fontId="8" fillId="5" borderId="110" xfId="0" applyFont="1" applyFill="1" applyBorder="1" applyAlignment="1">
      <alignment horizontal="center" vertical="center" wrapText="1"/>
    </xf>
    <xf numFmtId="49" fontId="23" fillId="3" borderId="19" xfId="0" applyNumberFormat="1" applyFont="1" applyFill="1" applyBorder="1" applyAlignment="1">
      <alignment horizontal="center" vertical="center" wrapText="1"/>
    </xf>
    <xf numFmtId="0" fontId="23" fillId="3" borderId="19" xfId="0" applyFont="1" applyFill="1" applyBorder="1" applyAlignment="1">
      <alignment vertical="center" wrapText="1"/>
    </xf>
    <xf numFmtId="0" fontId="10" fillId="12" borderId="111" xfId="0" applyFont="1" applyFill="1" applyBorder="1" applyAlignment="1">
      <alignment horizontal="center" vertical="center" wrapText="1"/>
    </xf>
    <xf numFmtId="0" fontId="7" fillId="11" borderId="19" xfId="0" applyFont="1" applyFill="1" applyBorder="1" applyAlignment="1">
      <alignment horizontal="center" vertical="center" wrapText="1"/>
    </xf>
    <xf numFmtId="0" fontId="7" fillId="3" borderId="59" xfId="0" applyFont="1" applyFill="1" applyBorder="1" applyAlignment="1">
      <alignment horizontal="center" vertical="center" wrapText="1"/>
    </xf>
    <xf numFmtId="3" fontId="23" fillId="0" borderId="13" xfId="0" applyNumberFormat="1" applyFont="1" applyBorder="1" applyAlignment="1">
      <alignment horizontal="center" vertical="center" wrapText="1"/>
    </xf>
    <xf numFmtId="0" fontId="23" fillId="0" borderId="13" xfId="0" applyFont="1" applyBorder="1" applyAlignment="1">
      <alignment vertical="center" wrapText="1"/>
    </xf>
    <xf numFmtId="0" fontId="23" fillId="0" borderId="0" xfId="0" applyFont="1" applyAlignment="1">
      <alignment wrapText="1"/>
    </xf>
    <xf numFmtId="4" fontId="28" fillId="0" borderId="0" xfId="0" applyNumberFormat="1" applyFont="1" applyAlignment="1">
      <alignment horizontal="center" wrapText="1"/>
    </xf>
    <xf numFmtId="4" fontId="28" fillId="0" borderId="19" xfId="0" applyNumberFormat="1" applyFont="1" applyBorder="1" applyAlignment="1">
      <alignment horizontal="center" wrapText="1"/>
    </xf>
    <xf numFmtId="0" fontId="24" fillId="0" borderId="19" xfId="0" applyFont="1" applyBorder="1" applyAlignment="1">
      <alignment wrapText="1"/>
    </xf>
    <xf numFmtId="0" fontId="23" fillId="0" borderId="94" xfId="0" applyFont="1" applyBorder="1" applyAlignment="1">
      <alignment horizontal="center" vertical="center" wrapText="1"/>
    </xf>
    <xf numFmtId="17" fontId="23" fillId="16" borderId="19" xfId="0" applyNumberFormat="1" applyFont="1" applyFill="1" applyBorder="1" applyAlignment="1">
      <alignment horizontal="center" vertical="center" wrapText="1"/>
    </xf>
    <xf numFmtId="0" fontId="23" fillId="16" borderId="19" xfId="0" applyFont="1" applyFill="1" applyBorder="1" applyAlignment="1">
      <alignment horizontal="center" vertical="center" wrapText="1"/>
    </xf>
    <xf numFmtId="0" fontId="23" fillId="0" borderId="11" xfId="0" applyFont="1" applyBorder="1" applyAlignment="1">
      <alignment horizontal="left" vertical="top" wrapText="1"/>
    </xf>
    <xf numFmtId="9" fontId="23" fillId="16" borderId="19" xfId="0" applyNumberFormat="1" applyFont="1" applyFill="1" applyBorder="1" applyAlignment="1">
      <alignment horizontal="center" vertical="center" wrapText="1"/>
    </xf>
    <xf numFmtId="9" fontId="23" fillId="16" borderId="4" xfId="0" applyNumberFormat="1" applyFont="1" applyFill="1" applyBorder="1" applyAlignment="1">
      <alignment horizontal="center" vertical="center" wrapText="1"/>
    </xf>
    <xf numFmtId="0" fontId="10" fillId="12" borderId="19" xfId="0" applyFont="1" applyFill="1" applyBorder="1" applyAlignment="1">
      <alignment vertical="center" wrapText="1"/>
    </xf>
    <xf numFmtId="49" fontId="23" fillId="3" borderId="4" xfId="0" applyNumberFormat="1" applyFont="1" applyFill="1" applyBorder="1" applyAlignment="1">
      <alignment horizontal="center" vertical="center" wrapText="1"/>
    </xf>
    <xf numFmtId="49" fontId="23" fillId="0" borderId="1" xfId="0" applyNumberFormat="1" applyFont="1" applyBorder="1" applyAlignment="1">
      <alignment horizontal="center" vertical="center" wrapText="1"/>
    </xf>
    <xf numFmtId="49" fontId="23" fillId="3" borderId="35" xfId="0" applyNumberFormat="1" applyFont="1" applyFill="1" applyBorder="1" applyAlignment="1">
      <alignment horizontal="center" vertical="center" wrapText="1"/>
    </xf>
    <xf numFmtId="49" fontId="23" fillId="0" borderId="11" xfId="0" applyNumberFormat="1" applyFont="1" applyBorder="1" applyAlignment="1">
      <alignment horizontal="center" vertical="center" wrapText="1"/>
    </xf>
    <xf numFmtId="49" fontId="23" fillId="0" borderId="13" xfId="0" applyNumberFormat="1" applyFont="1" applyBorder="1" applyAlignment="1">
      <alignment horizontal="center" vertical="center" wrapText="1"/>
    </xf>
    <xf numFmtId="0" fontId="23" fillId="0" borderId="76" xfId="0" applyFont="1" applyBorder="1" applyAlignment="1">
      <alignment horizontal="center" vertical="center" wrapText="1"/>
    </xf>
    <xf numFmtId="0" fontId="7" fillId="5" borderId="104" xfId="0" applyFont="1" applyFill="1" applyBorder="1" applyAlignment="1">
      <alignment horizontal="center" vertical="center" wrapText="1"/>
    </xf>
    <xf numFmtId="0" fontId="23" fillId="0" borderId="17" xfId="0" applyFont="1" applyBorder="1" applyAlignment="1">
      <alignment horizontal="center" vertical="center" wrapText="1"/>
    </xf>
    <xf numFmtId="0" fontId="23" fillId="0" borderId="19" xfId="0" applyFont="1" applyBorder="1" applyAlignment="1">
      <alignment horizontal="center" vertical="center"/>
    </xf>
    <xf numFmtId="0" fontId="23" fillId="0" borderId="1" xfId="0" applyFont="1" applyBorder="1" applyAlignment="1">
      <alignment horizontal="center" vertical="center"/>
    </xf>
    <xf numFmtId="17" fontId="23" fillId="0" borderId="18" xfId="0" applyNumberFormat="1" applyFont="1" applyBorder="1" applyAlignment="1">
      <alignment horizontal="center" vertical="center" wrapText="1"/>
    </xf>
    <xf numFmtId="0" fontId="23" fillId="0" borderId="18" xfId="0" applyFont="1" applyBorder="1" applyAlignment="1">
      <alignment horizontal="center" vertical="center"/>
    </xf>
    <xf numFmtId="0" fontId="23" fillId="0" borderId="28" xfId="0" applyFont="1" applyBorder="1" applyAlignment="1">
      <alignment horizontal="center" vertical="center"/>
    </xf>
    <xf numFmtId="0" fontId="23" fillId="0" borderId="15" xfId="0" applyFont="1" applyBorder="1" applyAlignment="1">
      <alignment horizontal="center" vertical="center"/>
    </xf>
    <xf numFmtId="0" fontId="7" fillId="5" borderId="113" xfId="0" applyFont="1" applyFill="1" applyBorder="1" applyAlignment="1">
      <alignment horizontal="center" vertical="center" wrapText="1"/>
    </xf>
    <xf numFmtId="4" fontId="23" fillId="0" borderId="18" xfId="0" applyNumberFormat="1" applyFont="1" applyBorder="1" applyAlignment="1">
      <alignment horizontal="center" vertical="center" wrapText="1"/>
    </xf>
    <xf numFmtId="0" fontId="23" fillId="3" borderId="35" xfId="0" applyFont="1" applyFill="1" applyBorder="1" applyAlignment="1">
      <alignment vertical="center" wrapText="1"/>
    </xf>
    <xf numFmtId="17" fontId="23" fillId="3" borderId="35" xfId="0" applyNumberFormat="1" applyFont="1" applyFill="1" applyBorder="1" applyAlignment="1">
      <alignment horizontal="center" vertical="center" wrapText="1"/>
    </xf>
    <xf numFmtId="3" fontId="23" fillId="3" borderId="35" xfId="0" applyNumberFormat="1" applyFont="1" applyFill="1" applyBorder="1" applyAlignment="1">
      <alignment horizontal="center" vertical="center" wrapText="1"/>
    </xf>
    <xf numFmtId="0" fontId="23" fillId="0" borderId="68" xfId="0" applyFont="1" applyBorder="1" applyAlignment="1">
      <alignment horizontal="center" vertical="center" wrapText="1"/>
    </xf>
    <xf numFmtId="14" fontId="23" fillId="0" borderId="19" xfId="0" applyNumberFormat="1" applyFont="1" applyBorder="1" applyAlignment="1">
      <alignment horizontal="center" vertical="center" wrapText="1"/>
    </xf>
    <xf numFmtId="1" fontId="23" fillId="0" borderId="19"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9" fontId="23" fillId="0" borderId="69" xfId="0" applyNumberFormat="1" applyFont="1" applyBorder="1" applyAlignment="1">
      <alignment horizontal="center" vertical="center" wrapText="1"/>
    </xf>
    <xf numFmtId="9" fontId="23" fillId="0" borderId="55" xfId="0" applyNumberFormat="1" applyFont="1" applyBorder="1" applyAlignment="1">
      <alignment horizontal="center" vertical="center" wrapText="1"/>
    </xf>
    <xf numFmtId="9" fontId="23" fillId="0" borderId="65" xfId="0" applyNumberFormat="1" applyFont="1" applyBorder="1" applyAlignment="1">
      <alignment horizontal="center" vertical="center" wrapText="1"/>
    </xf>
    <xf numFmtId="17" fontId="23" fillId="0" borderId="15" xfId="0" applyNumberFormat="1" applyFont="1" applyBorder="1" applyAlignment="1">
      <alignment horizontal="center" vertical="center" wrapText="1"/>
    </xf>
    <xf numFmtId="3" fontId="23" fillId="0" borderId="15"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0" fontId="23" fillId="0" borderId="18" xfId="0" applyFont="1" applyBorder="1" applyAlignment="1">
      <alignment horizontal="left" vertical="center" wrapText="1"/>
    </xf>
    <xf numFmtId="17" fontId="23" fillId="0" borderId="11" xfId="0" applyNumberFormat="1" applyFont="1" applyBorder="1" applyAlignment="1">
      <alignment vertical="center" wrapText="1"/>
    </xf>
    <xf numFmtId="0" fontId="7" fillId="5" borderId="31" xfId="0" applyFont="1" applyFill="1" applyBorder="1" applyAlignment="1">
      <alignment horizontal="center" vertical="center"/>
    </xf>
    <xf numFmtId="0" fontId="7" fillId="5" borderId="114" xfId="0" applyFont="1" applyFill="1" applyBorder="1" applyAlignment="1">
      <alignment horizontal="center" vertical="center"/>
    </xf>
    <xf numFmtId="0" fontId="10" fillId="12" borderId="115" xfId="0" applyFont="1" applyFill="1" applyBorder="1" applyAlignment="1">
      <alignment horizontal="center" vertical="center" wrapText="1"/>
    </xf>
    <xf numFmtId="0" fontId="10" fillId="12" borderId="116" xfId="0" applyFont="1" applyFill="1" applyBorder="1" applyAlignment="1">
      <alignment horizontal="center" vertical="center" wrapText="1"/>
    </xf>
    <xf numFmtId="0" fontId="7" fillId="12" borderId="117" xfId="0" applyFont="1" applyFill="1" applyBorder="1" applyAlignment="1">
      <alignment horizontal="center" vertical="center" wrapText="1"/>
    </xf>
    <xf numFmtId="0" fontId="7" fillId="4" borderId="118" xfId="0" applyFont="1" applyFill="1" applyBorder="1" applyAlignment="1">
      <alignment horizontal="center" vertical="center" wrapText="1"/>
    </xf>
    <xf numFmtId="4" fontId="7" fillId="4" borderId="60" xfId="0" applyNumberFormat="1" applyFont="1" applyFill="1" applyBorder="1" applyAlignment="1">
      <alignment horizontal="center" vertical="center" wrapText="1"/>
    </xf>
    <xf numFmtId="0" fontId="23" fillId="0" borderId="119" xfId="0" applyFont="1" applyBorder="1" applyAlignment="1">
      <alignment horizontal="center" vertical="center" wrapText="1"/>
    </xf>
    <xf numFmtId="0" fontId="23" fillId="3" borderId="125" xfId="0" quotePrefix="1" applyFont="1" applyFill="1" applyBorder="1" applyAlignment="1">
      <alignment horizontal="center" vertical="center" wrapText="1"/>
    </xf>
    <xf numFmtId="0" fontId="23" fillId="3" borderId="126" xfId="0" applyFont="1" applyFill="1" applyBorder="1" applyAlignment="1">
      <alignment horizontal="center" vertical="center" wrapText="1"/>
    </xf>
    <xf numFmtId="4" fontId="23" fillId="3" borderId="127" xfId="0" applyNumberFormat="1" applyFont="1" applyFill="1" applyBorder="1" applyAlignment="1">
      <alignment horizontal="center" vertical="center" wrapText="1"/>
    </xf>
    <xf numFmtId="3" fontId="23" fillId="3" borderId="19" xfId="0" applyNumberFormat="1" applyFont="1" applyFill="1" applyBorder="1" applyAlignment="1">
      <alignment vertical="center" wrapText="1"/>
    </xf>
    <xf numFmtId="3" fontId="23" fillId="0" borderId="19" xfId="0" applyNumberFormat="1" applyFont="1" applyBorder="1" applyAlignment="1">
      <alignment vertical="center" wrapText="1"/>
    </xf>
    <xf numFmtId="3" fontId="23" fillId="0" borderId="1" xfId="0" applyNumberFormat="1" applyFont="1" applyBorder="1" applyAlignment="1">
      <alignment vertical="center" wrapText="1"/>
    </xf>
    <xf numFmtId="0" fontId="7" fillId="5" borderId="31" xfId="0" applyFont="1" applyFill="1" applyBorder="1" applyAlignment="1">
      <alignment vertical="center" wrapText="1"/>
    </xf>
    <xf numFmtId="0" fontId="23" fillId="0" borderId="128" xfId="0" applyFont="1" applyBorder="1" applyAlignment="1">
      <alignment horizontal="left" vertical="center" wrapText="1"/>
    </xf>
    <xf numFmtId="4" fontId="23" fillId="0" borderId="3" xfId="0" applyNumberFormat="1" applyFont="1" applyBorder="1" applyAlignment="1">
      <alignment horizontal="center" vertical="center" wrapText="1"/>
    </xf>
    <xf numFmtId="6" fontId="23" fillId="3" borderId="19" xfId="0" applyNumberFormat="1" applyFont="1" applyFill="1" applyBorder="1" applyAlignment="1">
      <alignment horizontal="center" vertical="center" wrapText="1"/>
    </xf>
    <xf numFmtId="166" fontId="23" fillId="0" borderId="19" xfId="0" applyNumberFormat="1" applyFont="1" applyBorder="1" applyAlignment="1">
      <alignment horizontal="center" vertical="center" wrapText="1"/>
    </xf>
    <xf numFmtId="166" fontId="23" fillId="0" borderId="1" xfId="0" applyNumberFormat="1" applyFont="1" applyBorder="1" applyAlignment="1">
      <alignment horizontal="center" vertical="center" wrapText="1"/>
    </xf>
    <xf numFmtId="0" fontId="23" fillId="0" borderId="128" xfId="0" applyFont="1" applyBorder="1" applyAlignment="1">
      <alignment horizontal="center" vertical="center" wrapText="1"/>
    </xf>
    <xf numFmtId="10" fontId="23" fillId="0" borderId="1" xfId="0" applyNumberFormat="1" applyFont="1" applyBorder="1" applyAlignment="1">
      <alignment horizontal="center" vertical="center" wrapText="1"/>
    </xf>
    <xf numFmtId="0" fontId="7" fillId="5" borderId="114" xfId="0" applyFont="1" applyFill="1" applyBorder="1" applyAlignment="1">
      <alignment horizontal="center" vertical="center" wrapText="1"/>
    </xf>
    <xf numFmtId="0" fontId="23" fillId="12" borderId="111" xfId="0" applyFont="1" applyFill="1" applyBorder="1" applyAlignment="1">
      <alignment horizontal="center" vertical="center" wrapText="1"/>
    </xf>
    <xf numFmtId="0" fontId="23" fillId="12" borderId="115" xfId="0" applyFont="1" applyFill="1" applyBorder="1" applyAlignment="1">
      <alignment horizontal="center" vertical="center" wrapText="1"/>
    </xf>
    <xf numFmtId="0" fontId="7" fillId="11" borderId="68" xfId="0" applyFont="1" applyFill="1" applyBorder="1" applyAlignment="1">
      <alignment vertical="center" wrapText="1"/>
    </xf>
    <xf numFmtId="0" fontId="7" fillId="17" borderId="131" xfId="0" applyFont="1" applyFill="1" applyBorder="1" applyAlignment="1">
      <alignment horizontal="center" vertical="center" wrapText="1"/>
    </xf>
    <xf numFmtId="0" fontId="7" fillId="4" borderId="131"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125" xfId="0" applyFont="1" applyFill="1" applyBorder="1" applyAlignment="1">
      <alignment horizontal="center" vertical="center" wrapText="1"/>
    </xf>
    <xf numFmtId="0" fontId="7" fillId="12" borderId="132" xfId="0" applyFont="1" applyFill="1" applyBorder="1" applyAlignment="1">
      <alignment horizontal="center" vertical="center" wrapText="1"/>
    </xf>
    <xf numFmtId="0" fontId="7" fillId="4" borderId="127" xfId="0" applyFont="1" applyFill="1" applyBorder="1" applyAlignment="1">
      <alignment horizontal="center" vertical="center" wrapText="1"/>
    </xf>
    <xf numFmtId="4" fontId="7" fillId="4" borderId="35" xfId="0" applyNumberFormat="1" applyFont="1" applyFill="1" applyBorder="1" applyAlignment="1">
      <alignment horizontal="center" vertical="center" wrapText="1"/>
    </xf>
    <xf numFmtId="0" fontId="7" fillId="4" borderId="35" xfId="0" applyFont="1" applyFill="1" applyBorder="1" applyAlignment="1">
      <alignment horizontal="center" vertical="center" textRotation="90" wrapText="1"/>
    </xf>
    <xf numFmtId="0" fontId="7" fillId="15" borderId="35" xfId="0" applyFont="1" applyFill="1" applyBorder="1" applyAlignment="1">
      <alignment horizontal="center" vertical="center" textRotation="90" wrapText="1"/>
    </xf>
    <xf numFmtId="0" fontId="7" fillId="2" borderId="35" xfId="0" applyFont="1" applyFill="1" applyBorder="1" applyAlignment="1">
      <alignment horizontal="center" vertical="center" textRotation="90" wrapText="1"/>
    </xf>
    <xf numFmtId="0" fontId="7" fillId="14" borderId="35" xfId="0" applyFont="1" applyFill="1" applyBorder="1" applyAlignment="1">
      <alignment horizontal="center" vertical="center" wrapText="1"/>
    </xf>
    <xf numFmtId="0" fontId="7" fillId="14" borderId="125" xfId="0" applyFont="1" applyFill="1" applyBorder="1" applyAlignment="1">
      <alignment horizontal="center" vertical="center" wrapText="1"/>
    </xf>
    <xf numFmtId="0" fontId="7" fillId="0" borderId="66" xfId="0" applyFont="1" applyBorder="1" applyAlignment="1">
      <alignment horizontal="center" vertical="center" wrapText="1"/>
    </xf>
    <xf numFmtId="0" fontId="23" fillId="0" borderId="49" xfId="0" applyFont="1" applyBorder="1" applyAlignment="1">
      <alignment horizontal="center" vertical="center" wrapText="1"/>
    </xf>
    <xf numFmtId="0" fontId="7" fillId="5" borderId="133" xfId="0" applyFont="1" applyFill="1" applyBorder="1" applyAlignment="1">
      <alignment horizontal="center" vertical="center" wrapText="1"/>
    </xf>
    <xf numFmtId="0" fontId="23" fillId="0" borderId="51" xfId="0" applyFont="1" applyBorder="1" applyAlignment="1">
      <alignment horizontal="center" vertical="center" wrapText="1"/>
    </xf>
    <xf numFmtId="4" fontId="23" fillId="0" borderId="84" xfId="0" applyNumberFormat="1" applyFont="1" applyBorder="1" applyAlignment="1">
      <alignment horizontal="center" vertical="center" wrapText="1"/>
    </xf>
    <xf numFmtId="0" fontId="23" fillId="3" borderId="84" xfId="0" applyFont="1" applyFill="1" applyBorder="1" applyAlignment="1">
      <alignment horizontal="center" vertical="center" wrapText="1"/>
    </xf>
    <xf numFmtId="17" fontId="23" fillId="3" borderId="84" xfId="0" applyNumberFormat="1" applyFont="1" applyFill="1" applyBorder="1" applyAlignment="1">
      <alignment horizontal="center" vertical="center" wrapText="1"/>
    </xf>
    <xf numFmtId="0" fontId="23" fillId="3" borderId="134" xfId="0" applyFont="1" applyFill="1" applyBorder="1" applyAlignment="1">
      <alignment horizontal="center" vertical="center" wrapText="1"/>
    </xf>
    <xf numFmtId="0" fontId="5" fillId="12" borderId="69" xfId="0" applyFont="1" applyFill="1" applyBorder="1" applyAlignment="1">
      <alignment horizontal="center" vertical="center" wrapText="1"/>
    </xf>
    <xf numFmtId="0" fontId="7" fillId="0" borderId="47" xfId="0" applyFont="1" applyBorder="1" applyAlignment="1">
      <alignment horizontal="center" vertical="center" wrapText="1"/>
    </xf>
    <xf numFmtId="0" fontId="23" fillId="0" borderId="2" xfId="0" applyFont="1" applyBorder="1" applyAlignment="1">
      <alignment horizontal="center" vertical="center" wrapText="1"/>
    </xf>
    <xf numFmtId="0" fontId="7" fillId="0" borderId="61" xfId="0" applyFont="1" applyBorder="1" applyAlignment="1">
      <alignment horizontal="center" vertical="center" wrapText="1"/>
    </xf>
    <xf numFmtId="0" fontId="23" fillId="0" borderId="80" xfId="0" applyFont="1" applyBorder="1" applyAlignment="1">
      <alignment horizontal="center" vertical="center" wrapText="1"/>
    </xf>
    <xf numFmtId="0" fontId="23" fillId="0" borderId="115" xfId="0" applyFont="1" applyBorder="1" applyAlignment="1">
      <alignment vertical="center" wrapText="1"/>
    </xf>
    <xf numFmtId="0" fontId="29" fillId="0" borderId="115" xfId="0" applyFont="1" applyBorder="1" applyAlignment="1">
      <alignment vertical="center" wrapText="1"/>
    </xf>
    <xf numFmtId="0" fontId="29" fillId="0" borderId="61" xfId="0" applyFont="1" applyBorder="1" applyAlignment="1">
      <alignment horizontal="center" vertical="center" wrapText="1"/>
    </xf>
    <xf numFmtId="0" fontId="7" fillId="5" borderId="135" xfId="0" applyFont="1" applyFill="1" applyBorder="1" applyAlignment="1">
      <alignment vertical="center" wrapText="1"/>
    </xf>
    <xf numFmtId="0" fontId="23" fillId="0" borderId="63" xfId="0" applyFont="1" applyBorder="1" applyAlignment="1">
      <alignment vertical="center" wrapText="1"/>
    </xf>
    <xf numFmtId="4" fontId="23" fillId="0" borderId="115" xfId="0" applyNumberFormat="1" applyFont="1" applyBorder="1" applyAlignment="1">
      <alignment vertical="center" wrapText="1"/>
    </xf>
    <xf numFmtId="0" fontId="23" fillId="0" borderId="115" xfId="0" applyFont="1" applyBorder="1" applyAlignment="1">
      <alignment horizontal="center" vertical="center" wrapText="1"/>
    </xf>
    <xf numFmtId="0" fontId="23" fillId="3" borderId="115" xfId="0" applyFont="1" applyFill="1" applyBorder="1" applyAlignment="1">
      <alignment horizontal="center" vertical="center" wrapText="1"/>
    </xf>
    <xf numFmtId="0" fontId="29" fillId="3" borderId="115" xfId="0" applyFont="1" applyFill="1" applyBorder="1" applyAlignment="1">
      <alignment horizontal="center" vertical="center" wrapText="1"/>
    </xf>
    <xf numFmtId="0" fontId="23" fillId="0" borderId="29" xfId="0" applyFont="1" applyBorder="1" applyAlignment="1">
      <alignment horizontal="center" vertical="center" wrapText="1"/>
    </xf>
    <xf numFmtId="17" fontId="23" fillId="3" borderId="36" xfId="0" applyNumberFormat="1" applyFont="1" applyFill="1" applyBorder="1" applyAlignment="1">
      <alignment horizontal="center" vertical="center" wrapText="1"/>
    </xf>
    <xf numFmtId="0" fontId="7" fillId="0" borderId="74"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7" xfId="0" applyFont="1" applyBorder="1" applyAlignment="1">
      <alignment horizontal="center" vertical="center" wrapText="1"/>
    </xf>
    <xf numFmtId="0" fontId="23" fillId="0" borderId="139" xfId="0" applyFont="1" applyBorder="1" applyAlignment="1">
      <alignment horizontal="center" vertical="center" wrapText="1"/>
    </xf>
    <xf numFmtId="0" fontId="23" fillId="0" borderId="141" xfId="0" applyFont="1" applyBorder="1" applyAlignment="1">
      <alignment horizontal="center" vertical="center" wrapText="1"/>
    </xf>
    <xf numFmtId="4" fontId="23" fillId="0" borderId="107" xfId="0" applyNumberFormat="1" applyFont="1" applyBorder="1" applyAlignment="1">
      <alignment horizontal="center" vertical="center" wrapText="1"/>
    </xf>
    <xf numFmtId="17" fontId="23" fillId="3" borderId="115" xfId="0" applyNumberFormat="1" applyFont="1" applyFill="1" applyBorder="1" applyAlignment="1">
      <alignment horizontal="center" vertical="center" wrapText="1"/>
    </xf>
    <xf numFmtId="0" fontId="23" fillId="0" borderId="61" xfId="0" applyFont="1" applyBorder="1" applyAlignment="1">
      <alignment horizontal="center" vertical="center" wrapText="1"/>
    </xf>
    <xf numFmtId="0" fontId="7" fillId="0" borderId="94" xfId="0" applyFont="1" applyBorder="1" applyAlignment="1">
      <alignment horizontal="center" vertical="center" wrapText="1"/>
    </xf>
    <xf numFmtId="0" fontId="23" fillId="3" borderId="58" xfId="0" applyFont="1" applyFill="1" applyBorder="1" applyAlignment="1">
      <alignment horizontal="center" vertical="center" wrapText="1"/>
    </xf>
    <xf numFmtId="0" fontId="23" fillId="3" borderId="125" xfId="0" applyFont="1" applyFill="1" applyBorder="1" applyAlignment="1">
      <alignment horizontal="center" vertical="center" wrapText="1"/>
    </xf>
    <xf numFmtId="0" fontId="7" fillId="0" borderId="76" xfId="0" applyFont="1" applyBorder="1" applyAlignment="1">
      <alignment horizontal="center" vertical="center" wrapText="1"/>
    </xf>
    <xf numFmtId="0" fontId="23" fillId="0" borderId="144" xfId="0" applyFont="1" applyBorder="1" applyAlignment="1">
      <alignment horizontal="center" vertical="center" wrapText="1"/>
    </xf>
    <xf numFmtId="0" fontId="23" fillId="0" borderId="145" xfId="0" applyFont="1" applyBorder="1" applyAlignment="1">
      <alignment horizontal="center" vertical="center" wrapText="1"/>
    </xf>
    <xf numFmtId="0" fontId="23" fillId="0" borderId="146" xfId="0" applyFont="1" applyBorder="1" applyAlignment="1">
      <alignment horizontal="center" vertical="center" wrapText="1"/>
    </xf>
    <xf numFmtId="0" fontId="7" fillId="5" borderId="147" xfId="0" applyFont="1" applyFill="1" applyBorder="1" applyAlignment="1">
      <alignment horizontal="center" vertical="center" wrapText="1"/>
    </xf>
    <xf numFmtId="0" fontId="23" fillId="0" borderId="148" xfId="0" applyFont="1" applyBorder="1" applyAlignment="1">
      <alignment horizontal="center" vertical="center" wrapText="1"/>
    </xf>
    <xf numFmtId="4" fontId="23" fillId="0" borderId="145" xfId="0" applyNumberFormat="1" applyFont="1" applyBorder="1" applyAlignment="1">
      <alignment horizontal="center" vertical="center" wrapText="1"/>
    </xf>
    <xf numFmtId="0" fontId="23" fillId="3" borderId="145" xfId="0" applyFont="1" applyFill="1" applyBorder="1" applyAlignment="1">
      <alignment horizontal="center" vertical="center" wrapText="1"/>
    </xf>
    <xf numFmtId="17" fontId="23" fillId="3" borderId="145" xfId="0" applyNumberFormat="1" applyFont="1" applyFill="1" applyBorder="1" applyAlignment="1">
      <alignment horizontal="center" vertical="center" wrapText="1"/>
    </xf>
    <xf numFmtId="3" fontId="23" fillId="3" borderId="145"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23" fillId="0" borderId="83" xfId="0" applyFont="1" applyBorder="1" applyAlignment="1">
      <alignment horizontal="center" vertical="center"/>
    </xf>
    <xf numFmtId="17" fontId="23" fillId="3" borderId="149" xfId="0" quotePrefix="1" applyNumberFormat="1" applyFont="1" applyFill="1" applyBorder="1" applyAlignment="1">
      <alignment horizontal="center" vertical="center" wrapText="1"/>
    </xf>
    <xf numFmtId="0" fontId="23" fillId="3" borderId="149" xfId="0" applyFont="1" applyFill="1" applyBorder="1" applyAlignment="1">
      <alignment horizontal="center" vertical="center" wrapText="1"/>
    </xf>
    <xf numFmtId="0" fontId="23" fillId="3" borderId="150" xfId="0" applyFont="1" applyFill="1" applyBorder="1" applyAlignment="1">
      <alignment horizontal="center" vertical="center" wrapText="1"/>
    </xf>
    <xf numFmtId="0" fontId="7" fillId="12" borderId="68" xfId="0" applyFont="1" applyFill="1" applyBorder="1" applyAlignment="1">
      <alignment horizontal="left" vertical="center" wrapText="1"/>
    </xf>
    <xf numFmtId="0" fontId="7" fillId="12" borderId="19" xfId="0" applyFont="1" applyFill="1" applyBorder="1" applyAlignment="1">
      <alignment horizontal="left" vertical="center" wrapText="1"/>
    </xf>
    <xf numFmtId="0" fontId="5" fillId="12" borderId="69" xfId="0" applyFont="1" applyFill="1" applyBorder="1" applyAlignment="1">
      <alignment horizontal="left" vertical="center" wrapText="1"/>
    </xf>
    <xf numFmtId="0" fontId="23" fillId="0" borderId="111" xfId="0" applyFont="1" applyBorder="1" applyAlignment="1">
      <alignment horizontal="center" vertical="center" wrapText="1"/>
    </xf>
    <xf numFmtId="0" fontId="23" fillId="0" borderId="78" xfId="0" applyFont="1" applyBorder="1" applyAlignment="1">
      <alignment horizontal="center" vertical="center" wrapText="1"/>
    </xf>
    <xf numFmtId="0" fontId="23" fillId="0" borderId="108" xfId="0" applyFont="1" applyBorder="1" applyAlignment="1">
      <alignment horizontal="center" vertical="center" wrapText="1"/>
    </xf>
    <xf numFmtId="0" fontId="7" fillId="5" borderId="151" xfId="0" applyFont="1" applyFill="1" applyBorder="1" applyAlignment="1">
      <alignment horizontal="center" vertical="center" wrapText="1"/>
    </xf>
    <xf numFmtId="0" fontId="23" fillId="0" borderId="95" xfId="0" applyFont="1" applyBorder="1" applyAlignment="1">
      <alignment horizontal="center" vertical="center" wrapText="1"/>
    </xf>
    <xf numFmtId="4" fontId="23" fillId="0" borderId="78" xfId="0" applyNumberFormat="1" applyFont="1" applyBorder="1" applyAlignment="1">
      <alignment horizontal="center" vertical="center" wrapText="1"/>
    </xf>
    <xf numFmtId="0" fontId="23" fillId="3" borderId="152" xfId="0" applyFont="1" applyFill="1" applyBorder="1" applyAlignment="1">
      <alignment horizontal="center" vertical="center" wrapText="1"/>
    </xf>
    <xf numFmtId="17" fontId="23" fillId="3" borderId="152" xfId="0" applyNumberFormat="1" applyFont="1" applyFill="1" applyBorder="1" applyAlignment="1">
      <alignment horizontal="center" vertical="center" wrapText="1"/>
    </xf>
    <xf numFmtId="0" fontId="23" fillId="3" borderId="60" xfId="0" applyFont="1" applyFill="1" applyBorder="1" applyAlignment="1">
      <alignment horizontal="center" vertical="center" wrapText="1"/>
    </xf>
    <xf numFmtId="4" fontId="23" fillId="0" borderId="15" xfId="0" applyNumberFormat="1" applyFont="1" applyBorder="1" applyAlignment="1">
      <alignment horizontal="center" vertical="center" wrapText="1"/>
    </xf>
    <xf numFmtId="17" fontId="23" fillId="3" borderId="149" xfId="0" applyNumberFormat="1" applyFont="1" applyFill="1" applyBorder="1" applyAlignment="1">
      <alignment horizontal="center" vertical="center" wrapText="1"/>
    </xf>
    <xf numFmtId="1" fontId="23" fillId="3" borderId="149" xfId="0" applyNumberFormat="1" applyFont="1" applyFill="1" applyBorder="1" applyAlignment="1">
      <alignment horizontal="center" vertical="center" wrapText="1"/>
    </xf>
    <xf numFmtId="1" fontId="23" fillId="3" borderId="150" xfId="0" applyNumberFormat="1" applyFont="1" applyFill="1" applyBorder="1" applyAlignment="1">
      <alignment horizontal="center" vertical="center" wrapText="1"/>
    </xf>
    <xf numFmtId="0" fontId="23" fillId="3" borderId="154" xfId="0" applyFont="1" applyFill="1" applyBorder="1" applyAlignment="1">
      <alignment horizontal="center" vertical="center" wrapText="1"/>
    </xf>
    <xf numFmtId="0" fontId="7" fillId="0" borderId="65" xfId="0" applyFont="1" applyBorder="1" applyAlignment="1">
      <alignment horizontal="center" vertical="center" wrapText="1"/>
    </xf>
    <xf numFmtId="0" fontId="23" fillId="0" borderId="68" xfId="0" applyFont="1" applyBorder="1" applyAlignment="1">
      <alignment horizontal="center" vertical="center"/>
    </xf>
    <xf numFmtId="0" fontId="23" fillId="0" borderId="19" xfId="0" applyFont="1" applyBorder="1" applyAlignment="1">
      <alignment vertical="center"/>
    </xf>
    <xf numFmtId="49" fontId="23" fillId="0" borderId="84" xfId="0" applyNumberFormat="1" applyFont="1" applyBorder="1" applyAlignment="1">
      <alignment horizontal="center" vertical="center" wrapText="1"/>
    </xf>
    <xf numFmtId="17" fontId="23" fillId="0" borderId="84" xfId="0" applyNumberFormat="1" applyFont="1" applyBorder="1" applyAlignment="1">
      <alignment horizontal="center" vertical="center" wrapText="1"/>
    </xf>
    <xf numFmtId="0" fontId="7" fillId="0" borderId="68" xfId="0" applyFont="1" applyBorder="1" applyAlignment="1">
      <alignment horizontal="center" vertical="center" wrapText="1"/>
    </xf>
    <xf numFmtId="0" fontId="23" fillId="0" borderId="115" xfId="0" applyFont="1" applyBorder="1" applyAlignment="1">
      <alignment horizontal="left" vertical="center" wrapText="1"/>
    </xf>
    <xf numFmtId="0" fontId="7" fillId="5" borderId="135" xfId="0" applyFont="1" applyFill="1" applyBorder="1" applyAlignment="1">
      <alignment horizontal="center" vertical="center" wrapText="1"/>
    </xf>
    <xf numFmtId="0" fontId="23" fillId="0" borderId="63" xfId="0" applyFont="1" applyBorder="1" applyAlignment="1">
      <alignment horizontal="center" vertical="center" wrapText="1"/>
    </xf>
    <xf numFmtId="4" fontId="23" fillId="0" borderId="115" xfId="0" applyNumberFormat="1" applyFont="1" applyBorder="1" applyAlignment="1">
      <alignment horizontal="center" vertical="center" wrapText="1"/>
    </xf>
    <xf numFmtId="17" fontId="23" fillId="0" borderId="115" xfId="0" applyNumberFormat="1" applyFont="1" applyBorder="1" applyAlignment="1">
      <alignment horizontal="center" vertical="center" wrapText="1"/>
    </xf>
    <xf numFmtId="0" fontId="7" fillId="0" borderId="94" xfId="0" applyFont="1" applyBorder="1" applyAlignment="1">
      <alignment horizontal="center" vertical="center"/>
    </xf>
    <xf numFmtId="0" fontId="23" fillId="3" borderId="84" xfId="0" applyFont="1" applyFill="1" applyBorder="1" applyAlignment="1">
      <alignment horizontal="left" vertical="center" wrapText="1"/>
    </xf>
    <xf numFmtId="0" fontId="24" fillId="3" borderId="19" xfId="0" applyFont="1" applyFill="1" applyBorder="1" applyAlignment="1">
      <alignment vertical="center" wrapText="1"/>
    </xf>
    <xf numFmtId="3" fontId="23" fillId="0" borderId="84" xfId="0" applyNumberFormat="1" applyFont="1" applyBorder="1" applyAlignment="1">
      <alignment horizontal="center" vertical="center" wrapText="1"/>
    </xf>
    <xf numFmtId="3" fontId="23" fillId="3" borderId="84" xfId="0" applyNumberFormat="1" applyFont="1" applyFill="1" applyBorder="1" applyAlignment="1">
      <alignment horizontal="center" vertical="center" wrapText="1"/>
    </xf>
    <xf numFmtId="3" fontId="23" fillId="0" borderId="49" xfId="0" applyNumberFormat="1" applyFont="1" applyBorder="1" applyAlignment="1">
      <alignment horizontal="center" vertical="center" wrapText="1"/>
    </xf>
    <xf numFmtId="9" fontId="23" fillId="0" borderId="84" xfId="0" applyNumberFormat="1" applyFont="1" applyBorder="1" applyAlignment="1">
      <alignment horizontal="center" vertical="center" wrapText="1"/>
    </xf>
    <xf numFmtId="9" fontId="23" fillId="0" borderId="49" xfId="0" applyNumberFormat="1" applyFont="1" applyBorder="1" applyAlignment="1">
      <alignment horizontal="center" vertical="center" wrapText="1"/>
    </xf>
    <xf numFmtId="0" fontId="23" fillId="3" borderId="156" xfId="0" applyFont="1" applyFill="1" applyBorder="1" applyAlignment="1">
      <alignment horizontal="center" vertical="center" wrapText="1"/>
    </xf>
    <xf numFmtId="0" fontId="23" fillId="3" borderId="6" xfId="0" applyFont="1" applyFill="1" applyBorder="1" applyAlignment="1">
      <alignment horizontal="center" vertical="center" wrapText="1"/>
    </xf>
    <xf numFmtId="168" fontId="23" fillId="0" borderId="11" xfId="0" applyNumberFormat="1" applyFont="1" applyBorder="1" applyAlignment="1">
      <alignment horizontal="center" vertical="center" wrapText="1"/>
    </xf>
    <xf numFmtId="0" fontId="27" fillId="0" borderId="139" xfId="0" applyFont="1" applyBorder="1" applyAlignment="1">
      <alignment horizontal="center" vertical="center" wrapText="1"/>
    </xf>
    <xf numFmtId="0" fontId="7" fillId="5" borderId="157" xfId="0" applyFont="1" applyFill="1" applyBorder="1" applyAlignment="1">
      <alignment horizontal="center" vertical="center" wrapText="1"/>
    </xf>
    <xf numFmtId="0" fontId="23" fillId="3" borderId="149" xfId="0" applyFont="1" applyFill="1" applyBorder="1" applyAlignment="1">
      <alignment horizontal="center" vertical="center"/>
    </xf>
    <xf numFmtId="0" fontId="23" fillId="0" borderId="107" xfId="0" applyFont="1" applyBorder="1" applyAlignment="1">
      <alignment horizontal="center" vertical="center"/>
    </xf>
    <xf numFmtId="3" fontId="23" fillId="3" borderId="149" xfId="0" applyNumberFormat="1" applyFont="1" applyFill="1" applyBorder="1" applyAlignment="1">
      <alignment horizontal="center" vertical="center"/>
    </xf>
    <xf numFmtId="3" fontId="23" fillId="0" borderId="107" xfId="0" applyNumberFormat="1" applyFont="1" applyBorder="1" applyAlignment="1">
      <alignment horizontal="center" vertical="center"/>
    </xf>
    <xf numFmtId="3" fontId="23" fillId="0" borderId="139" xfId="0" applyNumberFormat="1" applyFont="1" applyBorder="1" applyAlignment="1">
      <alignment horizontal="center" vertical="center"/>
    </xf>
    <xf numFmtId="0" fontId="24" fillId="0" borderId="84" xfId="0" applyFont="1" applyBorder="1" applyAlignment="1">
      <alignment horizontal="center" wrapText="1"/>
    </xf>
    <xf numFmtId="0" fontId="23" fillId="0" borderId="84" xfId="0" applyFont="1" applyBorder="1" applyAlignment="1">
      <alignment horizontal="left" vertical="top" wrapText="1"/>
    </xf>
    <xf numFmtId="17" fontId="23" fillId="0" borderId="49" xfId="0" applyNumberFormat="1" applyFont="1" applyBorder="1" applyAlignment="1">
      <alignment horizontal="center" vertical="center" wrapText="1"/>
    </xf>
    <xf numFmtId="0" fontId="23" fillId="0" borderId="19" xfId="0" applyFont="1" applyBorder="1" applyAlignment="1">
      <alignment vertical="top" wrapText="1"/>
    </xf>
    <xf numFmtId="0" fontId="23" fillId="3" borderId="19" xfId="0" applyFont="1" applyFill="1" applyBorder="1" applyAlignment="1">
      <alignment horizontal="left" vertical="top" wrapText="1"/>
    </xf>
    <xf numFmtId="0" fontId="23" fillId="0" borderId="19" xfId="0" applyFont="1" applyBorder="1" applyAlignment="1">
      <alignment wrapText="1"/>
    </xf>
    <xf numFmtId="0" fontId="23" fillId="0" borderId="11" xfId="0" applyFont="1" applyBorder="1" applyAlignment="1">
      <alignment wrapText="1"/>
    </xf>
    <xf numFmtId="169" fontId="23" fillId="0" borderId="11" xfId="0" applyNumberFormat="1" applyFont="1" applyBorder="1" applyAlignment="1">
      <alignment horizontal="center" vertical="center" wrapText="1"/>
    </xf>
    <xf numFmtId="17" fontId="23" fillId="0" borderId="107" xfId="0" applyNumberFormat="1" applyFont="1" applyBorder="1" applyAlignment="1">
      <alignment horizontal="center" vertical="center" wrapText="1"/>
    </xf>
    <xf numFmtId="9" fontId="23" fillId="0" borderId="107" xfId="0" applyNumberFormat="1" applyFont="1" applyBorder="1" applyAlignment="1">
      <alignment horizontal="center" vertical="center" wrapText="1"/>
    </xf>
    <xf numFmtId="9" fontId="23" fillId="0" borderId="139" xfId="0" applyNumberFormat="1" applyFont="1" applyBorder="1" applyAlignment="1">
      <alignment horizontal="center" vertical="center" wrapText="1"/>
    </xf>
    <xf numFmtId="0" fontId="23" fillId="3" borderId="84" xfId="0" applyFont="1" applyFill="1" applyBorder="1" applyAlignment="1">
      <alignment horizontal="center" vertical="center"/>
    </xf>
    <xf numFmtId="0" fontId="23" fillId="0" borderId="84" xfId="0" applyFont="1" applyBorder="1" applyAlignment="1">
      <alignment horizontal="center" vertical="center"/>
    </xf>
    <xf numFmtId="3" fontId="23" fillId="3" borderId="84" xfId="0" applyNumberFormat="1" applyFont="1" applyFill="1" applyBorder="1" applyAlignment="1">
      <alignment horizontal="center" vertical="center"/>
    </xf>
    <xf numFmtId="3" fontId="23" fillId="0" borderId="84" xfId="0" applyNumberFormat="1" applyFont="1" applyBorder="1" applyAlignment="1">
      <alignment horizontal="center" vertical="center"/>
    </xf>
    <xf numFmtId="3" fontId="23" fillId="0" borderId="49" xfId="0" applyNumberFormat="1" applyFont="1" applyBorder="1" applyAlignment="1">
      <alignment horizontal="center" vertical="center"/>
    </xf>
    <xf numFmtId="17" fontId="23" fillId="3" borderId="19" xfId="0" applyNumberFormat="1" applyFont="1" applyFill="1" applyBorder="1" applyAlignment="1">
      <alignment horizontal="center" vertical="center"/>
    </xf>
    <xf numFmtId="0" fontId="23" fillId="3" borderId="19" xfId="0" applyFont="1" applyFill="1" applyBorder="1" applyAlignment="1">
      <alignment horizontal="center" vertical="center"/>
    </xf>
    <xf numFmtId="3" fontId="23" fillId="3" borderId="19" xfId="0" applyNumberFormat="1" applyFont="1" applyFill="1" applyBorder="1" applyAlignment="1">
      <alignment horizontal="center" vertical="center"/>
    </xf>
    <xf numFmtId="3" fontId="23" fillId="0" borderId="19" xfId="0" applyNumberFormat="1" applyFont="1" applyBorder="1" applyAlignment="1">
      <alignment horizontal="center" vertical="center"/>
    </xf>
    <xf numFmtId="3" fontId="23" fillId="0" borderId="1" xfId="0" applyNumberFormat="1" applyFont="1" applyBorder="1" applyAlignment="1">
      <alignment horizontal="center" vertical="center"/>
    </xf>
    <xf numFmtId="0" fontId="23" fillId="12" borderId="68" xfId="0" applyFont="1" applyFill="1" applyBorder="1" applyAlignment="1">
      <alignment vertical="center" wrapText="1"/>
    </xf>
    <xf numFmtId="0" fontId="7" fillId="0" borderId="21" xfId="0" applyFont="1" applyBorder="1" applyAlignment="1">
      <alignment horizontal="center" vertical="center" wrapText="1"/>
    </xf>
    <xf numFmtId="0" fontId="23" fillId="3" borderId="161" xfId="0" applyFont="1" applyFill="1" applyBorder="1" applyAlignment="1">
      <alignment horizontal="center" vertical="center" wrapText="1"/>
    </xf>
    <xf numFmtId="0" fontId="23" fillId="0" borderId="15" xfId="0" applyFont="1" applyBorder="1" applyAlignment="1">
      <alignment horizontal="left" vertical="center" wrapText="1"/>
    </xf>
    <xf numFmtId="0" fontId="23" fillId="0" borderId="15" xfId="0" applyFont="1" applyBorder="1" applyAlignment="1">
      <alignment vertical="center" wrapText="1"/>
    </xf>
    <xf numFmtId="0" fontId="7" fillId="0" borderId="56" xfId="0" applyFont="1" applyBorder="1" applyAlignment="1">
      <alignment horizontal="center" vertical="center" wrapText="1"/>
    </xf>
    <xf numFmtId="0" fontId="23" fillId="0" borderId="56" xfId="0" applyFont="1" applyBorder="1" applyAlignment="1">
      <alignment horizontal="center" vertical="center" wrapText="1"/>
    </xf>
    <xf numFmtId="49" fontId="7" fillId="4" borderId="36" xfId="0" applyNumberFormat="1" applyFont="1" applyFill="1" applyBorder="1" applyAlignment="1">
      <alignment horizontal="center" vertical="center" wrapText="1"/>
    </xf>
    <xf numFmtId="0" fontId="7" fillId="15" borderId="36" xfId="0" applyFont="1" applyFill="1" applyBorder="1" applyAlignment="1">
      <alignment horizontal="center" vertical="center" wrapText="1"/>
    </xf>
    <xf numFmtId="0" fontId="7" fillId="2" borderId="19" xfId="0" applyFont="1" applyFill="1" applyBorder="1" applyAlignment="1">
      <alignment horizontal="center" vertical="center" wrapText="1"/>
    </xf>
    <xf numFmtId="4" fontId="23" fillId="3" borderId="19" xfId="0" applyNumberFormat="1" applyFont="1" applyFill="1" applyBorder="1" applyAlignment="1">
      <alignment horizontal="center" vertical="center" wrapText="1"/>
    </xf>
    <xf numFmtId="0" fontId="23" fillId="0" borderId="28" xfId="0" applyFont="1" applyBorder="1" applyAlignment="1">
      <alignment vertical="center" wrapText="1"/>
    </xf>
    <xf numFmtId="0" fontId="23" fillId="3" borderId="39" xfId="0" applyFont="1" applyFill="1" applyBorder="1" applyAlignment="1">
      <alignment horizontal="center" vertical="center" wrapText="1"/>
    </xf>
    <xf numFmtId="0" fontId="23" fillId="0" borderId="16" xfId="0" applyFont="1" applyBorder="1" applyAlignment="1">
      <alignment vertical="center" wrapText="1"/>
    </xf>
    <xf numFmtId="0" fontId="23" fillId="3" borderId="36" xfId="0" applyFont="1" applyFill="1" applyBorder="1" applyAlignment="1">
      <alignment vertical="center" wrapText="1"/>
    </xf>
    <xf numFmtId="4" fontId="23" fillId="3" borderId="4" xfId="0" applyNumberFormat="1" applyFont="1" applyFill="1" applyBorder="1" applyAlignment="1">
      <alignment horizontal="center" vertical="center" wrapText="1"/>
    </xf>
    <xf numFmtId="0" fontId="23" fillId="0" borderId="19" xfId="0" applyFont="1" applyBorder="1" applyAlignment="1">
      <alignment horizontal="center" vertical="top" wrapText="1"/>
    </xf>
    <xf numFmtId="0" fontId="7" fillId="0" borderId="0" xfId="0" applyFont="1" applyAlignment="1">
      <alignment horizontal="center" vertical="center" wrapText="1"/>
    </xf>
    <xf numFmtId="4" fontId="23" fillId="0" borderId="0" xfId="0" applyNumberFormat="1" applyFont="1" applyAlignment="1">
      <alignment horizontal="center" vertical="center" wrapText="1"/>
    </xf>
    <xf numFmtId="0" fontId="23" fillId="0" borderId="0" xfId="0" applyFont="1" applyAlignment="1">
      <alignment horizontal="left" vertical="center" wrapText="1"/>
    </xf>
    <xf numFmtId="0" fontId="7" fillId="11" borderId="5" xfId="0" applyFont="1" applyFill="1" applyBorder="1" applyAlignment="1">
      <alignment vertical="center" wrapText="1"/>
    </xf>
    <xf numFmtId="0" fontId="7" fillId="4" borderId="154" xfId="0" applyFont="1" applyFill="1" applyBorder="1" applyAlignment="1">
      <alignment horizontal="center" vertical="center" wrapText="1"/>
    </xf>
    <xf numFmtId="0" fontId="7" fillId="4" borderId="103" xfId="0" applyFont="1" applyFill="1" applyBorder="1" applyAlignment="1">
      <alignment horizontal="center" vertical="center" wrapText="1"/>
    </xf>
    <xf numFmtId="0" fontId="7" fillId="5" borderId="117" xfId="0" applyFont="1" applyFill="1" applyBorder="1" applyAlignment="1">
      <alignment horizontal="center" vertical="center" wrapText="1"/>
    </xf>
    <xf numFmtId="0" fontId="7" fillId="4" borderId="161" xfId="0" applyFont="1" applyFill="1" applyBorder="1" applyAlignment="1">
      <alignment horizontal="center" vertical="center" wrapText="1"/>
    </xf>
    <xf numFmtId="0" fontId="7" fillId="2" borderId="36" xfId="0" applyFont="1" applyFill="1" applyBorder="1" applyAlignment="1">
      <alignment horizontal="center" vertical="center" textRotation="90" wrapText="1"/>
    </xf>
    <xf numFmtId="0" fontId="7" fillId="14" borderId="5" xfId="0" applyFont="1" applyFill="1" applyBorder="1" applyAlignment="1">
      <alignment horizontal="center" vertical="center" wrapText="1"/>
    </xf>
    <xf numFmtId="4" fontId="23" fillId="0" borderId="19" xfId="0" applyNumberFormat="1" applyFont="1" applyBorder="1" applyAlignment="1">
      <alignment horizontal="center" vertical="center"/>
    </xf>
    <xf numFmtId="0" fontId="10" fillId="12" borderId="68" xfId="0" applyFont="1" applyFill="1" applyBorder="1"/>
    <xf numFmtId="9" fontId="23" fillId="0" borderId="115" xfId="0" applyNumberFormat="1" applyFont="1" applyBorder="1" applyAlignment="1">
      <alignment horizontal="center" vertical="center" wrapText="1"/>
    </xf>
    <xf numFmtId="9" fontId="23" fillId="0" borderId="61" xfId="0" applyNumberFormat="1" applyFont="1" applyBorder="1" applyAlignment="1">
      <alignment horizontal="center" vertical="center" wrapText="1"/>
    </xf>
    <xf numFmtId="0" fontId="7" fillId="5" borderId="110" xfId="0" applyFont="1" applyFill="1" applyBorder="1" applyAlignment="1">
      <alignment horizontal="center" vertical="center" wrapText="1"/>
    </xf>
    <xf numFmtId="0" fontId="28" fillId="0" borderId="19" xfId="0" applyFont="1" applyBorder="1" applyAlignment="1">
      <alignment horizontal="center" vertical="center" wrapText="1"/>
    </xf>
    <xf numFmtId="0" fontId="10" fillId="12" borderId="19" xfId="0" applyFont="1" applyFill="1" applyBorder="1"/>
    <xf numFmtId="0" fontId="10" fillId="12" borderId="69" xfId="0" applyFont="1" applyFill="1" applyBorder="1"/>
    <xf numFmtId="0" fontId="23" fillId="0" borderId="78" xfId="0" applyFont="1" applyBorder="1" applyAlignment="1">
      <alignment vertical="center" wrapText="1"/>
    </xf>
    <xf numFmtId="17" fontId="23" fillId="0" borderId="78" xfId="0" applyNumberFormat="1" applyFont="1" applyBorder="1" applyAlignment="1">
      <alignment horizontal="center" vertical="center" wrapText="1"/>
    </xf>
    <xf numFmtId="9" fontId="23" fillId="0" borderId="78" xfId="0" applyNumberFormat="1" applyFont="1" applyBorder="1" applyAlignment="1">
      <alignment horizontal="center" vertical="center" wrapText="1"/>
    </xf>
    <xf numFmtId="9" fontId="23" fillId="0" borderId="108" xfId="0" applyNumberFormat="1" applyFont="1" applyBorder="1" applyAlignment="1">
      <alignment horizontal="center" vertical="center" wrapText="1"/>
    </xf>
    <xf numFmtId="0" fontId="23" fillId="0" borderId="29" xfId="0" applyFont="1" applyBorder="1" applyAlignment="1">
      <alignment horizontal="center" vertical="center" wrapText="1" readingOrder="1"/>
    </xf>
    <xf numFmtId="0" fontId="7" fillId="0" borderId="68" xfId="0" applyFont="1" applyBorder="1" applyAlignment="1">
      <alignment horizontal="center" vertical="center"/>
    </xf>
    <xf numFmtId="0" fontId="23" fillId="0" borderId="3" xfId="0" applyFont="1" applyBorder="1" applyAlignment="1">
      <alignment horizontal="center" vertical="center" wrapText="1" readingOrder="1"/>
    </xf>
    <xf numFmtId="0" fontId="7" fillId="0" borderId="111" xfId="0" applyFont="1" applyBorder="1" applyAlignment="1">
      <alignment horizontal="center" vertical="center" wrapText="1"/>
    </xf>
    <xf numFmtId="0" fontId="10" fillId="12" borderId="111" xfId="0" applyFont="1" applyFill="1" applyBorder="1"/>
    <xf numFmtId="0" fontId="10" fillId="12" borderId="115" xfId="0" applyFont="1" applyFill="1" applyBorder="1"/>
    <xf numFmtId="0" fontId="10" fillId="12" borderId="116" xfId="0" applyFont="1" applyFill="1" applyBorder="1"/>
    <xf numFmtId="0" fontId="32" fillId="0" borderId="0" xfId="0" applyFont="1" applyAlignment="1">
      <alignment horizontal="center" vertical="center" wrapText="1"/>
    </xf>
    <xf numFmtId="170" fontId="23" fillId="0" borderId="19" xfId="0" applyNumberFormat="1" applyFont="1" applyBorder="1" applyAlignment="1">
      <alignment horizontal="center" vertical="center" wrapText="1"/>
    </xf>
    <xf numFmtId="0" fontId="23" fillId="0" borderId="165" xfId="0" applyFont="1" applyBorder="1" applyAlignment="1">
      <alignment horizontal="center" vertical="center"/>
    </xf>
    <xf numFmtId="0" fontId="23" fillId="3" borderId="5" xfId="0" applyFont="1" applyFill="1" applyBorder="1" applyAlignment="1">
      <alignment horizontal="center" vertical="center" wrapText="1"/>
    </xf>
    <xf numFmtId="0" fontId="23" fillId="3" borderId="127" xfId="0" applyFont="1" applyFill="1" applyBorder="1" applyAlignment="1">
      <alignment horizontal="center" vertical="center" wrapText="1"/>
    </xf>
    <xf numFmtId="0" fontId="10"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0" fontId="10" fillId="0" borderId="0" xfId="0" applyFont="1" applyAlignment="1">
      <alignment horizontal="center" vertical="center"/>
    </xf>
    <xf numFmtId="0" fontId="8" fillId="0" borderId="0" xfId="0" applyFont="1" applyAlignment="1">
      <alignment horizontal="right" vertical="top"/>
    </xf>
    <xf numFmtId="0" fontId="10" fillId="0" borderId="0" xfId="0" applyFont="1" applyAlignment="1">
      <alignment horizontal="center" vertical="top" wrapText="1"/>
    </xf>
    <xf numFmtId="0" fontId="10" fillId="0" borderId="0" xfId="0" applyFont="1" applyAlignment="1">
      <alignment horizontal="left" vertical="top" wrapText="1"/>
    </xf>
    <xf numFmtId="172" fontId="10" fillId="0" borderId="0" xfId="0" applyNumberFormat="1" applyFont="1" applyAlignment="1">
      <alignment horizontal="right" vertical="top" wrapText="1"/>
    </xf>
    <xf numFmtId="0" fontId="34" fillId="0" borderId="0" xfId="0" applyFont="1" applyAlignment="1">
      <alignment horizontal="left" vertical="top"/>
    </xf>
    <xf numFmtId="0" fontId="34" fillId="0" borderId="0" xfId="0" applyFont="1" applyAlignment="1">
      <alignment horizontal="center" vertical="center"/>
    </xf>
    <xf numFmtId="0" fontId="35" fillId="0" borderId="0" xfId="0" applyFont="1" applyAlignment="1">
      <alignment horizontal="left" vertical="top"/>
    </xf>
    <xf numFmtId="0" fontId="34" fillId="0" borderId="0" xfId="0" applyFont="1" applyAlignment="1">
      <alignment horizontal="center" vertical="top" wrapText="1"/>
    </xf>
    <xf numFmtId="0" fontId="35" fillId="0" borderId="0" xfId="0" applyFont="1" applyAlignment="1">
      <alignment horizontal="left" vertical="top" wrapText="1"/>
    </xf>
    <xf numFmtId="0" fontId="34" fillId="0" borderId="0" xfId="0" applyFont="1" applyAlignment="1">
      <alignment horizontal="left" vertical="top" wrapText="1"/>
    </xf>
    <xf numFmtId="172" fontId="34" fillId="0" borderId="0" xfId="0" applyNumberFormat="1" applyFont="1" applyAlignment="1">
      <alignment horizontal="right" vertical="top" wrapText="1"/>
    </xf>
    <xf numFmtId="0" fontId="34" fillId="0" borderId="0" xfId="0" applyFont="1"/>
    <xf numFmtId="0" fontId="9" fillId="0" borderId="0" xfId="0" applyFont="1"/>
    <xf numFmtId="0" fontId="2" fillId="0" borderId="0" xfId="0" applyFont="1" applyAlignment="1">
      <alignment horizontal="center" wrapText="1"/>
    </xf>
    <xf numFmtId="0" fontId="11" fillId="0" borderId="0" xfId="0" applyFont="1" applyAlignment="1">
      <alignment horizontal="center" vertical="center" wrapText="1"/>
    </xf>
    <xf numFmtId="0" fontId="36" fillId="0" borderId="0" xfId="0" applyFont="1" applyAlignment="1">
      <alignment horizontal="center" vertical="center" wrapText="1"/>
    </xf>
    <xf numFmtId="10" fontId="23" fillId="0" borderId="19" xfId="0" applyNumberFormat="1" applyFont="1" applyBorder="1" applyAlignment="1">
      <alignment horizontal="center" vertical="center" wrapText="1"/>
    </xf>
    <xf numFmtId="4" fontId="11" fillId="0" borderId="0" xfId="0" applyNumberFormat="1" applyFont="1" applyAlignment="1">
      <alignment horizontal="center" vertical="center" wrapText="1"/>
    </xf>
    <xf numFmtId="0" fontId="37" fillId="0" borderId="0" xfId="0" applyFont="1" applyAlignment="1">
      <alignment horizontal="center" vertical="center" wrapText="1"/>
    </xf>
    <xf numFmtId="0" fontId="38" fillId="0" borderId="0" xfId="0" applyFont="1" applyAlignment="1">
      <alignment vertical="center"/>
    </xf>
    <xf numFmtId="0" fontId="39" fillId="0" borderId="0" xfId="0" applyFont="1" applyAlignment="1">
      <alignment horizontal="center" vertical="center"/>
    </xf>
    <xf numFmtId="0" fontId="23" fillId="6" borderId="83" xfId="0" applyFont="1" applyFill="1" applyBorder="1" applyAlignment="1">
      <alignment horizontal="center" vertical="center" wrapText="1"/>
    </xf>
    <xf numFmtId="0" fontId="23" fillId="6" borderId="84" xfId="0" applyFont="1" applyFill="1" applyBorder="1" applyAlignment="1">
      <alignment horizontal="center" vertical="center" wrapText="1"/>
    </xf>
    <xf numFmtId="0" fontId="10" fillId="6" borderId="85" xfId="0" applyFont="1" applyFill="1" applyBorder="1" applyAlignment="1">
      <alignment horizontal="center" vertical="center" wrapText="1"/>
    </xf>
    <xf numFmtId="0" fontId="23" fillId="6" borderId="68" xfId="0" applyFont="1" applyFill="1" applyBorder="1" applyAlignment="1">
      <alignment horizontal="center" vertical="center" wrapText="1"/>
    </xf>
    <xf numFmtId="0" fontId="23" fillId="6" borderId="19" xfId="0" applyFont="1" applyFill="1" applyBorder="1" applyAlignment="1">
      <alignment horizontal="center" vertical="center" wrapText="1"/>
    </xf>
    <xf numFmtId="0" fontId="10" fillId="6" borderId="69" xfId="0" applyFont="1" applyFill="1" applyBorder="1" applyAlignment="1">
      <alignment horizontal="center" vertical="center" wrapText="1"/>
    </xf>
    <xf numFmtId="1" fontId="23" fillId="3" borderId="19" xfId="0" applyNumberFormat="1" applyFont="1" applyFill="1" applyBorder="1" applyAlignment="1">
      <alignment horizontal="center" vertical="center" wrapText="1"/>
    </xf>
    <xf numFmtId="49" fontId="23" fillId="19" borderId="19" xfId="0" applyNumberFormat="1" applyFont="1" applyFill="1" applyBorder="1" applyAlignment="1">
      <alignment horizontal="center" vertical="center" wrapText="1"/>
    </xf>
    <xf numFmtId="174" fontId="23" fillId="0" borderId="19" xfId="0" applyNumberFormat="1" applyFont="1" applyBorder="1" applyAlignment="1">
      <alignment horizontal="center" vertical="center" wrapText="1"/>
    </xf>
    <xf numFmtId="0" fontId="23" fillId="16" borderId="4" xfId="0" applyFont="1" applyFill="1" applyBorder="1" applyAlignment="1">
      <alignment horizontal="center" vertical="center" wrapText="1"/>
    </xf>
    <xf numFmtId="0" fontId="5" fillId="4" borderId="92" xfId="0" applyFont="1" applyFill="1" applyBorder="1" applyAlignment="1">
      <alignment horizontal="center" vertical="center" wrapText="1"/>
    </xf>
    <xf numFmtId="0" fontId="5" fillId="4" borderId="36" xfId="0" applyFont="1" applyFill="1" applyBorder="1" applyAlignment="1">
      <alignment horizontal="center" vertical="center" wrapText="1"/>
    </xf>
    <xf numFmtId="0" fontId="5" fillId="4" borderId="58" xfId="0" applyFont="1" applyFill="1" applyBorder="1" applyAlignment="1">
      <alignment horizontal="center" vertical="center" wrapText="1"/>
    </xf>
    <xf numFmtId="0" fontId="5" fillId="12" borderId="117" xfId="0" applyFont="1" applyFill="1" applyBorder="1" applyAlignment="1">
      <alignment horizontal="center" vertical="center" wrapText="1"/>
    </xf>
    <xf numFmtId="0" fontId="5" fillId="4" borderId="60" xfId="0" applyFont="1" applyFill="1" applyBorder="1" applyAlignment="1">
      <alignment horizontal="center" vertical="center" wrapText="1"/>
    </xf>
    <xf numFmtId="4" fontId="5" fillId="4" borderId="36" xfId="0" applyNumberFormat="1" applyFont="1" applyFill="1" applyBorder="1" applyAlignment="1">
      <alignment horizontal="center" vertical="center" wrapText="1"/>
    </xf>
    <xf numFmtId="0" fontId="5" fillId="4" borderId="36" xfId="0" applyFont="1" applyFill="1" applyBorder="1" applyAlignment="1">
      <alignment horizontal="center" vertical="center" textRotation="90" wrapText="1"/>
    </xf>
    <xf numFmtId="0" fontId="5" fillId="15" borderId="36" xfId="0" applyFont="1" applyFill="1" applyBorder="1" applyAlignment="1">
      <alignment horizontal="center" vertical="center" textRotation="90" wrapText="1"/>
    </xf>
    <xf numFmtId="0" fontId="5" fillId="21" borderId="93" xfId="0" applyFont="1" applyFill="1" applyBorder="1" applyAlignment="1">
      <alignment horizontal="center" vertical="center" textRotation="90" wrapText="1"/>
    </xf>
    <xf numFmtId="0" fontId="5" fillId="14" borderId="6" xfId="0" applyFont="1" applyFill="1" applyBorder="1" applyAlignment="1">
      <alignment horizontal="center" vertical="center" wrapText="1"/>
    </xf>
    <xf numFmtId="0" fontId="5" fillId="14" borderId="19" xfId="0" applyFont="1" applyFill="1" applyBorder="1" applyAlignment="1">
      <alignment horizontal="center" vertical="center" wrapText="1"/>
    </xf>
    <xf numFmtId="0" fontId="5" fillId="14" borderId="4" xfId="0" applyFont="1" applyFill="1" applyBorder="1" applyAlignment="1">
      <alignment horizontal="center" vertical="center" wrapText="1"/>
    </xf>
    <xf numFmtId="14" fontId="23" fillId="3" borderId="35" xfId="0" applyNumberFormat="1" applyFont="1" applyFill="1" applyBorder="1" applyAlignment="1">
      <alignment horizontal="center" vertical="center" wrapText="1"/>
    </xf>
    <xf numFmtId="14" fontId="23" fillId="3" borderId="19" xfId="0" applyNumberFormat="1" applyFont="1" applyFill="1" applyBorder="1" applyAlignment="1">
      <alignment horizontal="center" vertical="center" wrapText="1"/>
    </xf>
    <xf numFmtId="0" fontId="23" fillId="3" borderId="60" xfId="0" applyFont="1" applyFill="1" applyBorder="1" applyAlignment="1">
      <alignment horizontal="left" vertical="center" wrapText="1"/>
    </xf>
    <xf numFmtId="17" fontId="23" fillId="3" borderId="154" xfId="0" applyNumberFormat="1" applyFont="1" applyFill="1" applyBorder="1" applyAlignment="1">
      <alignment horizontal="center" vertical="center" wrapText="1"/>
    </xf>
    <xf numFmtId="0" fontId="23" fillId="3" borderId="154" xfId="0" applyFont="1" applyFill="1" applyBorder="1" applyAlignment="1">
      <alignment vertical="center" wrapText="1"/>
    </xf>
    <xf numFmtId="0" fontId="23" fillId="3" borderId="6" xfId="0" applyFont="1" applyFill="1" applyBorder="1" applyAlignment="1">
      <alignment horizontal="left" vertical="center" wrapText="1"/>
    </xf>
    <xf numFmtId="10" fontId="23" fillId="3" borderId="4" xfId="0" applyNumberFormat="1" applyFont="1" applyFill="1" applyBorder="1" applyAlignment="1">
      <alignment horizontal="center" vertical="center" wrapText="1"/>
    </xf>
    <xf numFmtId="1" fontId="10" fillId="3" borderId="19" xfId="0" applyNumberFormat="1" applyFont="1" applyFill="1" applyBorder="1" applyAlignment="1">
      <alignment horizontal="center" vertical="center" wrapText="1"/>
    </xf>
    <xf numFmtId="1" fontId="10" fillId="3" borderId="4" xfId="0" applyNumberFormat="1" applyFont="1" applyFill="1" applyBorder="1" applyAlignment="1">
      <alignment horizontal="center" vertical="center" wrapText="1"/>
    </xf>
    <xf numFmtId="0" fontId="10" fillId="3" borderId="169" xfId="0" applyFont="1" applyFill="1" applyBorder="1" applyAlignment="1">
      <alignment horizontal="center" vertical="center" wrapText="1"/>
    </xf>
    <xf numFmtId="0" fontId="10" fillId="3" borderId="170" xfId="0" applyFont="1" applyFill="1" applyBorder="1" applyAlignment="1">
      <alignment horizontal="center" vertical="center" wrapText="1"/>
    </xf>
    <xf numFmtId="0" fontId="10" fillId="3" borderId="171" xfId="0" applyFont="1" applyFill="1" applyBorder="1" applyAlignment="1">
      <alignment horizontal="center" vertical="center" wrapText="1"/>
    </xf>
    <xf numFmtId="0" fontId="2" fillId="0" borderId="3" xfId="0" applyFont="1" applyBorder="1"/>
    <xf numFmtId="0" fontId="43" fillId="0" borderId="19" xfId="0" applyFont="1" applyBorder="1" applyAlignment="1">
      <alignment horizontal="center"/>
    </xf>
    <xf numFmtId="0" fontId="43" fillId="0" borderId="19" xfId="0" applyFont="1" applyBorder="1" applyAlignment="1">
      <alignment horizontal="center" wrapText="1"/>
    </xf>
    <xf numFmtId="0" fontId="43" fillId="0" borderId="1" xfId="0" applyFont="1" applyBorder="1" applyAlignment="1">
      <alignment horizontal="center"/>
    </xf>
    <xf numFmtId="0" fontId="44" fillId="0" borderId="3" xfId="0" applyFont="1" applyBorder="1" applyAlignment="1">
      <alignment horizontal="center" vertical="center" wrapText="1"/>
    </xf>
    <xf numFmtId="0" fontId="45" fillId="0" borderId="3" xfId="0" applyFont="1" applyBorder="1" applyAlignment="1">
      <alignment horizontal="center" vertical="center" wrapText="1"/>
    </xf>
    <xf numFmtId="0" fontId="44" fillId="12" borderId="69" xfId="0" applyFont="1" applyFill="1" applyBorder="1" applyAlignment="1">
      <alignment horizontal="center" vertical="center" wrapText="1"/>
    </xf>
    <xf numFmtId="16" fontId="23" fillId="0" borderId="19" xfId="0" applyNumberFormat="1" applyFont="1" applyBorder="1" applyAlignment="1">
      <alignment horizontal="center" vertical="center" wrapText="1"/>
    </xf>
    <xf numFmtId="0" fontId="46" fillId="0" borderId="3" xfId="0" applyFont="1" applyBorder="1" applyAlignment="1">
      <alignment horizontal="center" vertical="center" wrapText="1"/>
    </xf>
    <xf numFmtId="0" fontId="46" fillId="12" borderId="69" xfId="0" applyFont="1" applyFill="1" applyBorder="1" applyAlignment="1">
      <alignment horizontal="center" vertical="center" wrapText="1"/>
    </xf>
    <xf numFmtId="1" fontId="23" fillId="3" borderId="4" xfId="0" applyNumberFormat="1" applyFont="1" applyFill="1" applyBorder="1" applyAlignment="1">
      <alignment horizontal="center" vertical="center" wrapText="1"/>
    </xf>
    <xf numFmtId="4" fontId="7" fillId="3" borderId="19" xfId="0" applyNumberFormat="1" applyFont="1" applyFill="1" applyBorder="1" applyAlignment="1">
      <alignment horizontal="center" wrapText="1"/>
    </xf>
    <xf numFmtId="4" fontId="7" fillId="3" borderId="19" xfId="0" applyNumberFormat="1" applyFont="1" applyFill="1" applyBorder="1" applyAlignment="1">
      <alignment horizontal="center" vertical="center" wrapText="1"/>
    </xf>
    <xf numFmtId="0" fontId="2" fillId="12" borderId="69" xfId="0" applyFont="1" applyFill="1" applyBorder="1"/>
    <xf numFmtId="0" fontId="23" fillId="3" borderId="19" xfId="0" applyFont="1" applyFill="1" applyBorder="1" applyAlignment="1">
      <alignment horizontal="center" vertical="top" wrapText="1"/>
    </xf>
    <xf numFmtId="49" fontId="23" fillId="3" borderId="19" xfId="0" applyNumberFormat="1" applyFont="1" applyFill="1" applyBorder="1" applyAlignment="1">
      <alignment horizontal="center" vertical="top" wrapText="1"/>
    </xf>
    <xf numFmtId="4" fontId="23" fillId="0" borderId="19" xfId="0" applyNumberFormat="1" applyFont="1" applyBorder="1" applyAlignment="1">
      <alignment vertical="center" wrapText="1"/>
    </xf>
    <xf numFmtId="0" fontId="23" fillId="12" borderId="111" xfId="0" applyFont="1" applyFill="1" applyBorder="1"/>
    <xf numFmtId="0" fontId="43" fillId="0" borderId="15" xfId="0" applyFont="1" applyBorder="1" applyAlignment="1">
      <alignment horizontal="center"/>
    </xf>
    <xf numFmtId="0" fontId="2" fillId="0" borderId="15" xfId="0" applyFont="1" applyBorder="1"/>
    <xf numFmtId="0" fontId="2" fillId="0" borderId="19" xfId="0" applyFont="1" applyBorder="1"/>
    <xf numFmtId="0" fontId="7" fillId="12" borderId="172" xfId="0" applyFont="1" applyFill="1" applyBorder="1" applyAlignment="1">
      <alignment horizontal="center" vertical="center" wrapText="1"/>
    </xf>
    <xf numFmtId="9" fontId="23" fillId="3" borderId="35" xfId="0" applyNumberFormat="1" applyFont="1" applyFill="1" applyBorder="1" applyAlignment="1">
      <alignment horizontal="center" vertical="center" wrapText="1"/>
    </xf>
    <xf numFmtId="9" fontId="23" fillId="3" borderId="125" xfId="0" applyNumberFormat="1" applyFont="1" applyFill="1" applyBorder="1" applyAlignment="1">
      <alignment horizontal="center" vertical="center" wrapText="1"/>
    </xf>
    <xf numFmtId="1" fontId="23" fillId="3" borderId="35" xfId="0" applyNumberFormat="1" applyFont="1" applyFill="1" applyBorder="1" applyAlignment="1">
      <alignment horizontal="center" vertical="center" wrapText="1"/>
    </xf>
    <xf numFmtId="1" fontId="23" fillId="3" borderId="125" xfId="0" applyNumberFormat="1" applyFont="1" applyFill="1" applyBorder="1" applyAlignment="1">
      <alignment horizontal="center" vertical="center" wrapText="1"/>
    </xf>
    <xf numFmtId="17" fontId="23" fillId="3" borderId="35" xfId="0" applyNumberFormat="1" applyFont="1" applyFill="1" applyBorder="1" applyAlignment="1">
      <alignment horizontal="left" vertical="center" wrapText="1"/>
    </xf>
    <xf numFmtId="9" fontId="23" fillId="3" borderId="6" xfId="0" applyNumberFormat="1" applyFont="1" applyFill="1" applyBorder="1" applyAlignment="1">
      <alignment horizontal="center" vertical="center" wrapText="1"/>
    </xf>
    <xf numFmtId="17" fontId="48" fillId="3" borderId="19" xfId="0" applyNumberFormat="1" applyFont="1" applyFill="1" applyBorder="1" applyAlignment="1">
      <alignment horizontal="left" vertical="center" wrapText="1"/>
    </xf>
    <xf numFmtId="0" fontId="48" fillId="3" borderId="19" xfId="0" applyFont="1" applyFill="1" applyBorder="1" applyAlignment="1">
      <alignment horizontal="center" vertical="center" wrapText="1"/>
    </xf>
    <xf numFmtId="0" fontId="48" fillId="3" borderId="4" xfId="0" applyFont="1" applyFill="1" applyBorder="1" applyAlignment="1">
      <alignment horizontal="center" vertical="center" wrapText="1"/>
    </xf>
    <xf numFmtId="1" fontId="23" fillId="0" borderId="13" xfId="0" applyNumberFormat="1" applyFont="1" applyBorder="1" applyAlignment="1">
      <alignment horizontal="center" vertical="center" wrapText="1"/>
    </xf>
    <xf numFmtId="0" fontId="7" fillId="4" borderId="174" xfId="0" applyFont="1" applyFill="1" applyBorder="1" applyAlignment="1">
      <alignment horizontal="center" vertical="center" wrapText="1"/>
    </xf>
    <xf numFmtId="4" fontId="7" fillId="4" borderId="154" xfId="0" applyNumberFormat="1" applyFont="1" applyFill="1" applyBorder="1" applyAlignment="1">
      <alignment horizontal="center" wrapText="1"/>
    </xf>
    <xf numFmtId="0" fontId="7" fillId="4" borderId="154" xfId="0" applyFont="1" applyFill="1" applyBorder="1" applyAlignment="1">
      <alignment horizontal="center" wrapText="1"/>
    </xf>
    <xf numFmtId="0" fontId="7" fillId="4" borderId="154" xfId="0" applyFont="1" applyFill="1" applyBorder="1" applyAlignment="1">
      <alignment horizontal="center" textRotation="90" wrapText="1"/>
    </xf>
    <xf numFmtId="0" fontId="7" fillId="4" borderId="154" xfId="0" applyFont="1" applyFill="1" applyBorder="1" applyAlignment="1">
      <alignment horizontal="center" vertical="center" textRotation="90" wrapText="1"/>
    </xf>
    <xf numFmtId="0" fontId="7" fillId="15" borderId="154" xfId="0" applyFont="1" applyFill="1" applyBorder="1" applyAlignment="1">
      <alignment horizontal="center" textRotation="90" wrapText="1"/>
    </xf>
    <xf numFmtId="0" fontId="7" fillId="2" borderId="175" xfId="0" applyFont="1" applyFill="1" applyBorder="1" applyAlignment="1">
      <alignment horizontal="center" vertical="center" textRotation="90" wrapText="1"/>
    </xf>
    <xf numFmtId="0" fontId="7" fillId="14" borderId="127" xfId="0" applyFont="1" applyFill="1" applyBorder="1" applyAlignment="1">
      <alignment horizontal="center" vertical="center" wrapText="1"/>
    </xf>
    <xf numFmtId="0" fontId="49" fillId="5" borderId="104" xfId="0" applyFont="1" applyFill="1" applyBorder="1" applyAlignment="1">
      <alignment horizontal="center" vertical="center" wrapText="1"/>
    </xf>
    <xf numFmtId="4" fontId="50" fillId="0" borderId="19" xfId="0" applyNumberFormat="1" applyFont="1" applyBorder="1" applyAlignment="1">
      <alignment horizontal="center" vertical="center" wrapText="1"/>
    </xf>
    <xf numFmtId="0" fontId="50" fillId="0" borderId="19" xfId="0" applyFont="1" applyBorder="1" applyAlignment="1">
      <alignment horizontal="center" vertical="center" wrapText="1"/>
    </xf>
    <xf numFmtId="0" fontId="50" fillId="0" borderId="19" xfId="0" applyFont="1" applyBorder="1" applyAlignment="1">
      <alignment vertical="center" wrapText="1"/>
    </xf>
    <xf numFmtId="17" fontId="50" fillId="0" borderId="19" xfId="0" applyNumberFormat="1" applyFont="1" applyBorder="1" applyAlignment="1">
      <alignment horizontal="left" vertical="center" wrapText="1"/>
    </xf>
    <xf numFmtId="0" fontId="50" fillId="0" borderId="1" xfId="0" applyFont="1" applyBorder="1" applyAlignment="1">
      <alignment horizontal="center" vertical="center" wrapText="1"/>
    </xf>
    <xf numFmtId="0" fontId="49" fillId="5" borderId="31" xfId="0" applyFont="1" applyFill="1" applyBorder="1" applyAlignment="1">
      <alignment horizontal="center" vertical="center" wrapText="1"/>
    </xf>
    <xf numFmtId="17" fontId="50" fillId="0" borderId="19" xfId="0" applyNumberFormat="1" applyFont="1" applyBorder="1" applyAlignment="1">
      <alignment horizontal="center" vertical="center" wrapText="1"/>
    </xf>
    <xf numFmtId="49" fontId="50" fillId="0" borderId="19" xfId="0" applyNumberFormat="1" applyFont="1" applyBorder="1" applyAlignment="1">
      <alignment horizontal="center" vertical="center" wrapText="1"/>
    </xf>
    <xf numFmtId="0" fontId="50" fillId="3" borderId="4" xfId="0" applyFont="1" applyFill="1" applyBorder="1" applyAlignment="1">
      <alignment horizontal="center" vertical="center" wrapText="1"/>
    </xf>
    <xf numFmtId="0" fontId="50" fillId="0" borderId="3" xfId="0" applyFont="1" applyBorder="1" applyAlignment="1">
      <alignment horizontal="left" vertical="center" wrapText="1"/>
    </xf>
    <xf numFmtId="0" fontId="50" fillId="0" borderId="3" xfId="0" applyFont="1" applyBorder="1" applyAlignment="1">
      <alignment horizontal="center" vertical="center" wrapText="1"/>
    </xf>
    <xf numFmtId="3" fontId="50" fillId="0" borderId="19" xfId="0" applyNumberFormat="1" applyFont="1" applyBorder="1" applyAlignment="1">
      <alignment horizontal="center" vertical="center" wrapText="1"/>
    </xf>
    <xf numFmtId="0" fontId="52" fillId="3" borderId="19" xfId="0" applyFont="1" applyFill="1" applyBorder="1" applyAlignment="1">
      <alignment horizontal="center" vertical="center" wrapText="1"/>
    </xf>
    <xf numFmtId="4" fontId="23" fillId="3" borderId="19" xfId="0" applyNumberFormat="1" applyFont="1" applyFill="1" applyBorder="1" applyAlignment="1">
      <alignment wrapText="1"/>
    </xf>
    <xf numFmtId="0" fontId="23" fillId="0" borderId="178" xfId="0" applyFont="1" applyBorder="1" applyAlignment="1">
      <alignment horizontal="center" vertical="center" wrapText="1"/>
    </xf>
    <xf numFmtId="0" fontId="23" fillId="3" borderId="180" xfId="0" applyFont="1" applyFill="1" applyBorder="1" applyAlignment="1">
      <alignment horizontal="left" vertical="center" wrapText="1"/>
    </xf>
    <xf numFmtId="4" fontId="23" fillId="3" borderId="181" xfId="0" applyNumberFormat="1" applyFont="1" applyFill="1" applyBorder="1" applyAlignment="1">
      <alignment horizontal="center" vertical="center" wrapText="1"/>
    </xf>
    <xf numFmtId="0" fontId="23" fillId="3" borderId="181" xfId="0" applyFont="1" applyFill="1" applyBorder="1" applyAlignment="1">
      <alignment horizontal="center" vertical="center" wrapText="1"/>
    </xf>
    <xf numFmtId="0" fontId="23" fillId="3" borderId="180" xfId="0" applyFont="1" applyFill="1" applyBorder="1" applyAlignment="1">
      <alignment horizontal="center" vertical="center" wrapText="1"/>
    </xf>
    <xf numFmtId="4" fontId="27" fillId="0" borderId="19" xfId="0" applyNumberFormat="1" applyFont="1" applyBorder="1" applyAlignment="1">
      <alignment horizontal="center" vertical="center" wrapText="1"/>
    </xf>
    <xf numFmtId="0" fontId="23" fillId="3" borderId="39" xfId="0" applyFont="1" applyFill="1" applyBorder="1" applyAlignment="1">
      <alignment horizontal="left" vertical="center"/>
    </xf>
    <xf numFmtId="4" fontId="52" fillId="3" borderId="19" xfId="0" applyNumberFormat="1" applyFont="1" applyFill="1" applyBorder="1" applyAlignment="1">
      <alignment horizontal="center" vertical="center" wrapText="1"/>
    </xf>
    <xf numFmtId="0" fontId="23" fillId="0" borderId="181" xfId="0" applyFont="1" applyBorder="1" applyAlignment="1">
      <alignment horizontal="center" vertical="center" wrapText="1"/>
    </xf>
    <xf numFmtId="0" fontId="52" fillId="3" borderId="181" xfId="0" applyFont="1" applyFill="1" applyBorder="1" applyAlignment="1">
      <alignment horizontal="center" vertical="center" wrapText="1"/>
    </xf>
    <xf numFmtId="0" fontId="52" fillId="0" borderId="181" xfId="0" applyFont="1" applyBorder="1" applyAlignment="1">
      <alignment horizontal="center" vertical="center" wrapText="1"/>
    </xf>
    <xf numFmtId="0" fontId="52" fillId="0" borderId="178" xfId="0" applyFont="1" applyBorder="1" applyAlignment="1">
      <alignment horizontal="center" vertical="center" wrapText="1"/>
    </xf>
    <xf numFmtId="0" fontId="52" fillId="3" borderId="4" xfId="0" applyFont="1" applyFill="1" applyBorder="1" applyAlignment="1">
      <alignment horizontal="center" vertical="center" wrapText="1"/>
    </xf>
    <xf numFmtId="0" fontId="23" fillId="0" borderId="1" xfId="0" applyFont="1" applyBorder="1" applyAlignment="1">
      <alignment horizontal="center" vertical="top" wrapText="1"/>
    </xf>
    <xf numFmtId="4" fontId="23" fillId="0" borderId="19" xfId="0" applyNumberFormat="1" applyFont="1" applyBorder="1" applyAlignment="1">
      <alignment horizontal="center" wrapText="1"/>
    </xf>
    <xf numFmtId="0" fontId="23" fillId="0" borderId="184" xfId="0" applyFont="1" applyBorder="1" applyAlignment="1">
      <alignment horizontal="center" vertical="center" wrapText="1"/>
    </xf>
    <xf numFmtId="0" fontId="23" fillId="0" borderId="185" xfId="0" applyFont="1" applyBorder="1" applyAlignment="1">
      <alignment horizontal="left" vertical="center" wrapText="1"/>
    </xf>
    <xf numFmtId="4" fontId="23" fillId="0" borderId="186" xfId="0" applyNumberFormat="1" applyFont="1" applyBorder="1" applyAlignment="1">
      <alignment horizontal="center" vertical="center" wrapText="1"/>
    </xf>
    <xf numFmtId="0" fontId="23" fillId="0" borderId="186" xfId="0" applyFont="1" applyBorder="1" applyAlignment="1">
      <alignment horizontal="center" vertical="top" wrapText="1"/>
    </xf>
    <xf numFmtId="0" fontId="23" fillId="0" borderId="186" xfId="0" applyFont="1" applyBorder="1" applyAlignment="1">
      <alignment horizontal="center" vertical="center" wrapText="1"/>
    </xf>
    <xf numFmtId="0" fontId="7" fillId="5" borderId="30" xfId="0" applyFont="1" applyFill="1" applyBorder="1" applyAlignment="1">
      <alignment horizontal="center" vertical="center" wrapText="1"/>
    </xf>
    <xf numFmtId="4" fontId="23" fillId="0" borderId="181" xfId="0" applyNumberFormat="1" applyFont="1" applyBorder="1" applyAlignment="1">
      <alignment horizontal="center" vertical="center" wrapText="1"/>
    </xf>
    <xf numFmtId="0" fontId="23" fillId="0" borderId="188" xfId="0" applyFont="1" applyBorder="1" applyAlignment="1">
      <alignment horizontal="center" vertical="center" wrapText="1"/>
    </xf>
    <xf numFmtId="4" fontId="10" fillId="0" borderId="0" xfId="0" applyNumberFormat="1" applyFont="1" applyAlignment="1">
      <alignment horizontal="center" wrapText="1"/>
    </xf>
    <xf numFmtId="0" fontId="10" fillId="0" borderId="0" xfId="0" applyFont="1" applyAlignment="1">
      <alignment horizontal="center" wrapText="1"/>
    </xf>
    <xf numFmtId="9" fontId="23" fillId="3" borderId="115" xfId="0" applyNumberFormat="1" applyFont="1" applyFill="1" applyBorder="1" applyAlignment="1">
      <alignment horizontal="center" vertical="center" wrapText="1"/>
    </xf>
    <xf numFmtId="0" fontId="27" fillId="0" borderId="18" xfId="0" applyFont="1" applyBorder="1" applyAlignment="1">
      <alignment horizontal="center" vertical="center" wrapText="1"/>
    </xf>
    <xf numFmtId="0" fontId="7" fillId="24" borderId="92" xfId="0" applyFont="1" applyFill="1" applyBorder="1" applyAlignment="1">
      <alignment horizontal="center" vertical="center" wrapText="1"/>
    </xf>
    <xf numFmtId="0" fontId="31" fillId="14" borderId="6"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7" fillId="24" borderId="58" xfId="0" applyFont="1" applyFill="1" applyBorder="1" applyAlignment="1">
      <alignment horizontal="center" vertical="center" wrapText="1"/>
    </xf>
    <xf numFmtId="0" fontId="31" fillId="12" borderId="30" xfId="0" applyFont="1" applyFill="1" applyBorder="1" applyAlignment="1">
      <alignment horizontal="center" vertical="center" wrapText="1"/>
    </xf>
    <xf numFmtId="4" fontId="7" fillId="24" borderId="36" xfId="0" applyNumberFormat="1" applyFont="1" applyFill="1" applyBorder="1" applyAlignment="1">
      <alignment horizontal="center" vertical="center" wrapText="1"/>
    </xf>
    <xf numFmtId="0" fontId="7" fillId="24" borderId="36" xfId="0" applyFont="1" applyFill="1" applyBorder="1" applyAlignment="1">
      <alignment horizontal="center" vertical="center" wrapText="1"/>
    </xf>
    <xf numFmtId="0" fontId="7" fillId="24" borderId="36" xfId="0" applyFont="1" applyFill="1" applyBorder="1" applyAlignment="1">
      <alignment horizontal="center" vertical="center" textRotation="90" wrapText="1"/>
    </xf>
    <xf numFmtId="0" fontId="53" fillId="24" borderId="36" xfId="0" applyFont="1" applyFill="1" applyBorder="1" applyAlignment="1">
      <alignment horizontal="center" vertical="center" textRotation="90" wrapText="1"/>
    </xf>
    <xf numFmtId="0" fontId="31" fillId="14" borderId="4" xfId="0" applyFont="1" applyFill="1" applyBorder="1" applyAlignment="1">
      <alignment horizontal="center" vertical="center" wrapText="1"/>
    </xf>
    <xf numFmtId="0" fontId="23" fillId="16" borderId="36" xfId="0" applyFont="1" applyFill="1" applyBorder="1" applyAlignment="1">
      <alignment horizontal="center" vertical="center" wrapText="1"/>
    </xf>
    <xf numFmtId="176" fontId="23" fillId="3" borderId="19" xfId="0" applyNumberFormat="1" applyFont="1" applyFill="1" applyBorder="1" applyAlignment="1">
      <alignment horizontal="center" vertical="center" wrapText="1"/>
    </xf>
    <xf numFmtId="176" fontId="23" fillId="0" borderId="19" xfId="0" applyNumberFormat="1" applyFont="1" applyBorder="1" applyAlignment="1">
      <alignment horizontal="center" vertical="center" wrapText="1"/>
    </xf>
    <xf numFmtId="176" fontId="23" fillId="0" borderId="1" xfId="0" applyNumberFormat="1" applyFont="1" applyBorder="1" applyAlignment="1">
      <alignment horizontal="center" vertical="center" wrapText="1"/>
    </xf>
    <xf numFmtId="177" fontId="23" fillId="0" borderId="19" xfId="0" applyNumberFormat="1" applyFont="1" applyBorder="1" applyAlignment="1">
      <alignment horizontal="center" vertical="center" wrapText="1"/>
    </xf>
    <xf numFmtId="0" fontId="23" fillId="0" borderId="0" xfId="0" applyFont="1"/>
    <xf numFmtId="0" fontId="7" fillId="0" borderId="0" xfId="0" applyFont="1"/>
    <xf numFmtId="0" fontId="10" fillId="11" borderId="19" xfId="0" applyFont="1" applyFill="1" applyBorder="1" applyAlignment="1">
      <alignment horizontal="center" vertical="center" wrapText="1"/>
    </xf>
    <xf numFmtId="0" fontId="5" fillId="2" borderId="93" xfId="0" applyFont="1" applyFill="1" applyBorder="1" applyAlignment="1">
      <alignment horizontal="center" vertical="center" textRotation="90" wrapText="1"/>
    </xf>
    <xf numFmtId="0" fontId="23" fillId="3" borderId="38" xfId="0" applyFont="1" applyFill="1" applyBorder="1" applyAlignment="1">
      <alignment horizontal="center" vertical="center" wrapText="1"/>
    </xf>
    <xf numFmtId="0" fontId="23" fillId="3" borderId="59" xfId="0" applyFont="1" applyFill="1" applyBorder="1" applyAlignment="1">
      <alignment horizontal="center" vertical="center" wrapText="1"/>
    </xf>
    <xf numFmtId="4" fontId="23" fillId="3" borderId="154" xfId="0" applyNumberFormat="1" applyFont="1" applyFill="1" applyBorder="1" applyAlignment="1">
      <alignment horizontal="center" vertical="center" wrapText="1"/>
    </xf>
    <xf numFmtId="0" fontId="27" fillId="3" borderId="161" xfId="0" applyFont="1" applyFill="1" applyBorder="1" applyAlignment="1">
      <alignment horizontal="center" vertical="center" wrapText="1"/>
    </xf>
    <xf numFmtId="0" fontId="27" fillId="3" borderId="154" xfId="0" applyFont="1" applyFill="1" applyBorder="1" applyAlignment="1">
      <alignment horizontal="center" vertical="center" wrapText="1"/>
    </xf>
    <xf numFmtId="17" fontId="23" fillId="3" borderId="6" xfId="0" applyNumberFormat="1" applyFont="1" applyFill="1" applyBorder="1" applyAlignment="1">
      <alignment horizontal="center" vertical="center" wrapText="1"/>
    </xf>
    <xf numFmtId="17" fontId="23" fillId="0" borderId="19" xfId="0" applyNumberFormat="1" applyFont="1" applyBorder="1" applyAlignment="1">
      <alignment horizontal="left" vertical="center" wrapText="1"/>
    </xf>
    <xf numFmtId="9" fontId="23" fillId="3" borderId="36" xfId="0" applyNumberFormat="1" applyFont="1" applyFill="1" applyBorder="1" applyAlignment="1">
      <alignment horizontal="center" vertical="center" wrapText="1"/>
    </xf>
    <xf numFmtId="9" fontId="23" fillId="3" borderId="58" xfId="0" applyNumberFormat="1" applyFont="1" applyFill="1" applyBorder="1" applyAlignment="1">
      <alignment horizontal="center" vertical="center" wrapText="1"/>
    </xf>
    <xf numFmtId="0" fontId="2" fillId="12" borderId="68" xfId="0" applyFont="1" applyFill="1" applyBorder="1"/>
    <xf numFmtId="0" fontId="2" fillId="12" borderId="111" xfId="0" applyFont="1" applyFill="1" applyBorder="1"/>
    <xf numFmtId="0" fontId="7" fillId="0" borderId="19" xfId="0" applyFont="1" applyBorder="1" applyAlignment="1">
      <alignment horizontal="center" vertical="center" wrapText="1"/>
    </xf>
    <xf numFmtId="17" fontId="7" fillId="0" borderId="19" xfId="0" applyNumberFormat="1" applyFont="1" applyBorder="1" applyAlignment="1">
      <alignment horizontal="center" vertical="center" wrapText="1"/>
    </xf>
    <xf numFmtId="0" fontId="23" fillId="0" borderId="19" xfId="0" applyFont="1" applyBorder="1" applyAlignment="1">
      <alignment horizontal="left" vertical="top" wrapText="1"/>
    </xf>
    <xf numFmtId="0" fontId="2" fillId="12" borderId="19" xfId="0" applyFont="1" applyFill="1" applyBorder="1"/>
    <xf numFmtId="0" fontId="23" fillId="0" borderId="3" xfId="0" applyFont="1" applyBorder="1" applyAlignment="1">
      <alignment horizontal="center" vertical="top" wrapText="1"/>
    </xf>
    <xf numFmtId="0" fontId="23" fillId="0" borderId="11" xfId="0" applyFont="1" applyBorder="1" applyAlignment="1">
      <alignment vertical="top" wrapText="1"/>
    </xf>
    <xf numFmtId="17" fontId="7" fillId="0" borderId="11" xfId="0" applyNumberFormat="1" applyFont="1" applyBorder="1" applyAlignment="1">
      <alignment horizontal="center" vertical="center" wrapText="1"/>
    </xf>
    <xf numFmtId="0" fontId="2" fillId="12" borderId="116" xfId="0" applyFont="1" applyFill="1" applyBorder="1"/>
    <xf numFmtId="9" fontId="23" fillId="0" borderId="2" xfId="0" applyNumberFormat="1" applyFont="1" applyBorder="1" applyAlignment="1">
      <alignment horizontal="center" vertical="center" wrapText="1"/>
    </xf>
    <xf numFmtId="0" fontId="23" fillId="0" borderId="18" xfId="0" applyFont="1" applyBorder="1" applyAlignment="1">
      <alignment vertical="center" wrapText="1"/>
    </xf>
    <xf numFmtId="17" fontId="23" fillId="0" borderId="18" xfId="0" applyNumberFormat="1" applyFont="1" applyBorder="1" applyAlignment="1">
      <alignment vertical="center" wrapText="1"/>
    </xf>
    <xf numFmtId="0" fontId="23" fillId="0" borderId="0" xfId="0" applyFont="1" applyAlignment="1">
      <alignment horizontal="center" vertical="center"/>
    </xf>
    <xf numFmtId="17" fontId="23" fillId="0" borderId="15" xfId="0" applyNumberFormat="1" applyFont="1" applyBorder="1" applyAlignment="1">
      <alignment vertical="center" wrapText="1"/>
    </xf>
    <xf numFmtId="17" fontId="23" fillId="0" borderId="11" xfId="0" applyNumberFormat="1" applyFont="1" applyBorder="1" applyAlignment="1">
      <alignment horizontal="right" vertical="center" wrapText="1"/>
    </xf>
    <xf numFmtId="17" fontId="23" fillId="0" borderId="18" xfId="0" applyNumberFormat="1" applyFont="1" applyBorder="1" applyAlignment="1">
      <alignment horizontal="right" vertical="center" wrapText="1"/>
    </xf>
    <xf numFmtId="17" fontId="23" fillId="0" borderId="15" xfId="0" applyNumberFormat="1" applyFont="1" applyBorder="1" applyAlignment="1">
      <alignment horizontal="right" vertical="center" wrapText="1"/>
    </xf>
    <xf numFmtId="0" fontId="23" fillId="0" borderId="4" xfId="0" applyFont="1" applyBorder="1" applyAlignment="1">
      <alignment horizontal="center" vertical="center" wrapText="1"/>
    </xf>
    <xf numFmtId="0" fontId="23" fillId="0" borderId="90" xfId="0" applyFont="1" applyBorder="1" applyAlignment="1">
      <alignment horizontal="center" vertical="center" wrapText="1"/>
    </xf>
    <xf numFmtId="0" fontId="23" fillId="0" borderId="191" xfId="0" applyFont="1" applyBorder="1" applyAlignment="1">
      <alignment horizontal="center" vertical="center" wrapText="1"/>
    </xf>
    <xf numFmtId="0" fontId="7" fillId="12" borderId="192" xfId="0" applyFont="1" applyFill="1" applyBorder="1" applyAlignment="1">
      <alignment horizontal="center" vertical="center" wrapText="1"/>
    </xf>
    <xf numFmtId="0" fontId="7" fillId="12" borderId="193" xfId="0" applyFont="1" applyFill="1" applyBorder="1" applyAlignment="1">
      <alignment horizontal="center" vertical="center" wrapText="1"/>
    </xf>
    <xf numFmtId="0" fontId="7" fillId="12" borderId="194" xfId="0" applyFont="1" applyFill="1" applyBorder="1" applyAlignment="1">
      <alignment horizontal="center" vertical="center" wrapText="1"/>
    </xf>
    <xf numFmtId="0" fontId="73" fillId="26" borderId="195" xfId="0" applyFont="1" applyFill="1" applyBorder="1" applyAlignment="1">
      <alignment horizontal="center" vertical="center"/>
    </xf>
    <xf numFmtId="0" fontId="74" fillId="12" borderId="190" xfId="0" applyFont="1" applyFill="1" applyBorder="1" applyAlignment="1">
      <alignment horizontal="center" vertical="center" wrapText="1"/>
    </xf>
    <xf numFmtId="0" fontId="74" fillId="12" borderId="195" xfId="0" applyFont="1" applyFill="1" applyBorder="1" applyAlignment="1">
      <alignment horizontal="center" vertical="center" wrapText="1"/>
    </xf>
    <xf numFmtId="9" fontId="74" fillId="12" borderId="195" xfId="0" applyNumberFormat="1" applyFont="1" applyFill="1" applyBorder="1" applyAlignment="1">
      <alignment horizontal="center" vertical="center" wrapText="1"/>
    </xf>
    <xf numFmtId="3" fontId="74" fillId="12" borderId="195" xfId="0" applyNumberFormat="1" applyFont="1" applyFill="1" applyBorder="1" applyAlignment="1">
      <alignment horizontal="center" vertical="center" wrapText="1"/>
    </xf>
    <xf numFmtId="0" fontId="74" fillId="12" borderId="195" xfId="0" applyFont="1" applyFill="1" applyBorder="1" applyAlignment="1">
      <alignment horizontal="center" vertical="center" wrapText="1"/>
    </xf>
    <xf numFmtId="0" fontId="74" fillId="26" borderId="195" xfId="1" applyFont="1" applyFill="1" applyBorder="1" applyAlignment="1">
      <alignment horizontal="center" vertical="center" wrapText="1"/>
    </xf>
    <xf numFmtId="9" fontId="74" fillId="26" borderId="195" xfId="1" applyNumberFormat="1" applyFont="1" applyFill="1" applyBorder="1" applyAlignment="1">
      <alignment horizontal="center" vertical="center" wrapText="1"/>
    </xf>
    <xf numFmtId="0" fontId="74" fillId="12" borderId="196" xfId="0" applyFont="1" applyFill="1" applyBorder="1" applyAlignment="1">
      <alignment horizontal="center" vertical="center" wrapText="1"/>
    </xf>
    <xf numFmtId="3" fontId="74" fillId="12" borderId="190" xfId="0" applyNumberFormat="1" applyFont="1" applyFill="1" applyBorder="1" applyAlignment="1">
      <alignment horizontal="center" vertical="center" wrapText="1"/>
    </xf>
    <xf numFmtId="9" fontId="74" fillId="12" borderId="197" xfId="0" applyNumberFormat="1" applyFont="1" applyFill="1" applyBorder="1" applyAlignment="1">
      <alignment horizontal="center" vertical="center" wrapText="1"/>
    </xf>
    <xf numFmtId="0" fontId="76" fillId="12" borderId="190" xfId="0" applyFont="1" applyFill="1" applyBorder="1" applyAlignment="1">
      <alignment horizontal="center" vertical="center" wrapText="1"/>
    </xf>
    <xf numFmtId="0" fontId="76" fillId="12" borderId="190" xfId="0" applyFont="1" applyFill="1" applyBorder="1" applyAlignment="1">
      <alignment horizontal="center" vertical="center" wrapText="1"/>
    </xf>
    <xf numFmtId="0" fontId="10" fillId="0" borderId="0" xfId="0" applyFont="1" applyAlignment="1">
      <alignment horizontal="left" wrapText="1"/>
    </xf>
    <xf numFmtId="0" fontId="0" fillId="0" borderId="0" xfId="0" applyFont="1" applyAlignment="1"/>
    <xf numFmtId="0" fontId="10" fillId="0" borderId="0" xfId="0" applyFont="1" applyAlignment="1">
      <alignment horizontal="left"/>
    </xf>
    <xf numFmtId="0" fontId="2" fillId="0" borderId="11" xfId="0" applyFont="1" applyBorder="1"/>
    <xf numFmtId="0" fontId="6" fillId="0" borderId="18" xfId="0" applyFont="1" applyBorder="1"/>
    <xf numFmtId="0" fontId="6" fillId="0" borderId="15" xfId="0" applyFont="1" applyBorder="1"/>
    <xf numFmtId="0" fontId="9" fillId="2" borderId="11" xfId="0" applyFont="1" applyFill="1" applyBorder="1" applyAlignment="1">
      <alignment horizontal="center" vertical="center" wrapText="1"/>
    </xf>
    <xf numFmtId="0" fontId="2" fillId="0" borderId="13" xfId="0" applyFont="1" applyBorder="1" applyAlignment="1">
      <alignment horizontal="center" wrapText="1"/>
    </xf>
    <xf numFmtId="0" fontId="6" fillId="0" borderId="14" xfId="0" applyFont="1" applyBorder="1"/>
    <xf numFmtId="0" fontId="6" fillId="0" borderId="16" xfId="0" applyFont="1" applyBorder="1"/>
    <xf numFmtId="0" fontId="6" fillId="0" borderId="17" xfId="0" applyFont="1" applyBorder="1"/>
    <xf numFmtId="0" fontId="8" fillId="2" borderId="11"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5" fillId="2" borderId="1" xfId="0" applyFont="1" applyFill="1" applyBorder="1" applyAlignment="1">
      <alignment vertical="center"/>
    </xf>
    <xf numFmtId="0" fontId="6" fillId="0" borderId="2" xfId="0" applyFont="1" applyBorder="1"/>
    <xf numFmtId="0" fontId="6" fillId="0" borderId="3" xfId="0" applyFont="1" applyBorder="1"/>
    <xf numFmtId="0" fontId="7" fillId="3" borderId="1" xfId="0" applyFont="1" applyFill="1" applyBorder="1" applyAlignment="1">
      <alignment vertical="center"/>
    </xf>
    <xf numFmtId="0" fontId="8" fillId="2" borderId="12" xfId="0" applyFont="1" applyFill="1" applyBorder="1" applyAlignment="1">
      <alignment horizontal="center" vertical="center" wrapText="1"/>
    </xf>
    <xf numFmtId="0" fontId="5" fillId="2" borderId="7" xfId="0" applyFont="1" applyFill="1" applyBorder="1" applyAlignment="1">
      <alignment vertical="center"/>
    </xf>
    <xf numFmtId="0" fontId="6" fillId="0" borderId="8" xfId="0" applyFont="1" applyBorder="1"/>
    <xf numFmtId="0" fontId="6" fillId="0" borderId="9" xfId="0" applyFont="1" applyBorder="1"/>
    <xf numFmtId="0" fontId="5" fillId="5" borderId="10" xfId="0" applyFont="1" applyFill="1" applyBorder="1" applyAlignment="1">
      <alignment horizontal="center" vertical="center"/>
    </xf>
    <xf numFmtId="0" fontId="5" fillId="6" borderId="10" xfId="0" applyFont="1" applyFill="1" applyBorder="1" applyAlignment="1">
      <alignment horizontal="center" vertical="center"/>
    </xf>
    <xf numFmtId="0" fontId="2" fillId="0" borderId="11" xfId="0" applyFont="1" applyBorder="1" applyAlignment="1">
      <alignment horizontal="center" vertical="center" wrapText="1"/>
    </xf>
    <xf numFmtId="0" fontId="7" fillId="4" borderId="10" xfId="0" applyFont="1" applyFill="1" applyBorder="1" applyAlignment="1">
      <alignment horizontal="center" vertical="center"/>
    </xf>
    <xf numFmtId="0" fontId="7" fillId="3" borderId="1" xfId="0" applyFont="1" applyFill="1" applyBorder="1" applyAlignment="1">
      <alignment horizontal="center" vertical="center"/>
    </xf>
    <xf numFmtId="0" fontId="5" fillId="7" borderId="1" xfId="0" applyFont="1" applyFill="1" applyBorder="1" applyAlignment="1">
      <alignment horizontal="center" vertical="center"/>
    </xf>
    <xf numFmtId="0" fontId="8" fillId="2" borderId="10" xfId="0" applyFont="1" applyFill="1" applyBorder="1" applyAlignment="1">
      <alignment horizontal="center" vertical="center"/>
    </xf>
    <xf numFmtId="0" fontId="6" fillId="0" borderId="20" xfId="0" applyFont="1" applyBorder="1"/>
    <xf numFmtId="0" fontId="2" fillId="3" borderId="10" xfId="0" applyFont="1" applyFill="1" applyBorder="1" applyAlignment="1">
      <alignment horizontal="center" vertical="center"/>
    </xf>
    <xf numFmtId="0" fontId="7" fillId="3" borderId="10" xfId="0" applyFont="1" applyFill="1" applyBorder="1" applyAlignment="1">
      <alignment vertical="center"/>
    </xf>
    <xf numFmtId="0" fontId="5" fillId="8" borderId="1" xfId="0" applyFont="1" applyFill="1" applyBorder="1" applyAlignment="1">
      <alignment horizontal="center" vertical="center"/>
    </xf>
    <xf numFmtId="0" fontId="22" fillId="0" borderId="24" xfId="0" applyFont="1" applyBorder="1" applyAlignment="1">
      <alignment horizontal="center" vertical="center" wrapText="1"/>
    </xf>
    <xf numFmtId="0" fontId="6" fillId="0" borderId="25" xfId="0" applyFont="1" applyBorder="1"/>
    <xf numFmtId="0" fontId="23" fillId="12" borderId="11" xfId="0" applyFont="1" applyFill="1" applyBorder="1" applyAlignment="1">
      <alignment horizontal="center"/>
    </xf>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6" fillId="0" borderId="28" xfId="0" applyFont="1" applyBorder="1"/>
    <xf numFmtId="0" fontId="7" fillId="5" borderId="32" xfId="0" applyFont="1" applyFill="1" applyBorder="1" applyAlignment="1">
      <alignment horizontal="center" vertical="center" wrapText="1"/>
    </xf>
    <xf numFmtId="0" fontId="6" fillId="0" borderId="33" xfId="0" applyFont="1" applyBorder="1"/>
    <xf numFmtId="0" fontId="6" fillId="0" borderId="37" xfId="0" applyFont="1" applyBorder="1"/>
    <xf numFmtId="0" fontId="23" fillId="0" borderId="14" xfId="0" applyFont="1" applyBorder="1" applyAlignment="1">
      <alignment horizontal="center" vertical="center" wrapText="1"/>
    </xf>
    <xf numFmtId="0" fontId="6" fillId="0" borderId="29" xfId="0" applyFont="1" applyBorder="1"/>
    <xf numFmtId="0" fontId="6" fillId="0" borderId="34" xfId="0" applyFont="1" applyBorder="1"/>
    <xf numFmtId="0" fontId="23" fillId="3" borderId="11" xfId="0" applyFont="1" applyFill="1" applyBorder="1" applyAlignment="1">
      <alignment horizontal="center" vertical="center" wrapText="1"/>
    </xf>
    <xf numFmtId="17" fontId="23" fillId="3" borderId="11" xfId="0" applyNumberFormat="1" applyFont="1" applyFill="1" applyBorder="1" applyAlignment="1">
      <alignment horizontal="center" vertical="center" wrapText="1"/>
    </xf>
    <xf numFmtId="4" fontId="23" fillId="0" borderId="13" xfId="0" applyNumberFormat="1" applyFont="1" applyBorder="1" applyAlignment="1">
      <alignment horizontal="center" vertical="center" wrapText="1"/>
    </xf>
    <xf numFmtId="0" fontId="23" fillId="0" borderId="11" xfId="0" applyFont="1" applyBorder="1" applyAlignment="1">
      <alignment horizontal="left" vertical="center" wrapText="1"/>
    </xf>
    <xf numFmtId="0" fontId="24" fillId="0" borderId="11" xfId="0" applyFont="1" applyBorder="1" applyAlignment="1">
      <alignment horizontal="center" vertical="center" wrapText="1"/>
    </xf>
    <xf numFmtId="4" fontId="23" fillId="0" borderId="11" xfId="0" applyNumberFormat="1" applyFont="1" applyBorder="1" applyAlignment="1">
      <alignment horizontal="center" vertical="center" wrapText="1"/>
    </xf>
    <xf numFmtId="0" fontId="7" fillId="5" borderId="32" xfId="0" applyFont="1" applyFill="1" applyBorder="1" applyAlignment="1">
      <alignment horizontal="left" vertical="center" wrapText="1"/>
    </xf>
    <xf numFmtId="0" fontId="23" fillId="0" borderId="14" xfId="0" applyFont="1" applyBorder="1" applyAlignment="1">
      <alignment horizontal="left" vertical="center" wrapText="1"/>
    </xf>
    <xf numFmtId="4" fontId="23" fillId="0" borderId="1" xfId="0" applyNumberFormat="1" applyFont="1" applyBorder="1" applyAlignment="1">
      <alignment horizontal="center" vertical="center" wrapText="1"/>
    </xf>
    <xf numFmtId="4" fontId="23" fillId="3" borderId="11" xfId="0" applyNumberFormat="1" applyFont="1" applyFill="1" applyBorder="1" applyAlignment="1">
      <alignment horizontal="left" vertical="center" wrapText="1"/>
    </xf>
    <xf numFmtId="3" fontId="23" fillId="0" borderId="11" xfId="0" applyNumberFormat="1" applyFont="1" applyBorder="1" applyAlignment="1">
      <alignment horizontal="center" vertical="center" wrapText="1"/>
    </xf>
    <xf numFmtId="0" fontId="7" fillId="11" borderId="13" xfId="0" applyFont="1" applyFill="1" applyBorder="1" applyAlignment="1">
      <alignment horizontal="center" vertical="center" wrapText="1"/>
    </xf>
    <xf numFmtId="0" fontId="6" fillId="0" borderId="26" xfId="0" applyFont="1" applyBorder="1"/>
    <xf numFmtId="0" fontId="6" fillId="0" borderId="27" xfId="0" applyFont="1" applyBorder="1"/>
    <xf numFmtId="0" fontId="7" fillId="12" borderId="13" xfId="0" applyFont="1" applyFill="1" applyBorder="1" applyAlignment="1">
      <alignment horizontal="center" vertical="center"/>
    </xf>
    <xf numFmtId="0" fontId="7" fillId="11"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7" fillId="13" borderId="1" xfId="0" applyFont="1" applyFill="1" applyBorder="1" applyAlignment="1">
      <alignment horizontal="center" vertical="center" wrapText="1"/>
    </xf>
    <xf numFmtId="0" fontId="7" fillId="14"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11"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23" fillId="3" borderId="11" xfId="0" applyFont="1" applyFill="1" applyBorder="1" applyAlignment="1">
      <alignment horizontal="left" vertical="center" wrapText="1"/>
    </xf>
    <xf numFmtId="3" fontId="23" fillId="0" borderId="11" xfId="0" applyNumberFormat="1" applyFont="1" applyBorder="1" applyAlignment="1">
      <alignment vertical="center" wrapText="1"/>
    </xf>
    <xf numFmtId="0" fontId="23" fillId="0" borderId="13" xfId="0" applyFont="1" applyBorder="1" applyAlignment="1">
      <alignment horizontal="left" vertical="center" wrapText="1"/>
    </xf>
    <xf numFmtId="0" fontId="7" fillId="11" borderId="13" xfId="0" applyFont="1" applyFill="1" applyBorder="1" applyAlignment="1">
      <alignment vertical="center" wrapText="1"/>
    </xf>
    <xf numFmtId="17" fontId="23" fillId="3" borderId="11" xfId="0" applyNumberFormat="1" applyFont="1" applyFill="1" applyBorder="1" applyAlignment="1">
      <alignment horizontal="left" vertical="center" wrapText="1"/>
    </xf>
    <xf numFmtId="3" fontId="23" fillId="3" borderId="11" xfId="0" applyNumberFormat="1" applyFont="1" applyFill="1" applyBorder="1" applyAlignment="1">
      <alignment horizontal="center" vertical="center" wrapText="1"/>
    </xf>
    <xf numFmtId="0" fontId="24" fillId="16" borderId="11" xfId="0" applyFont="1" applyFill="1" applyBorder="1" applyAlignment="1">
      <alignment horizontal="left" vertical="center" wrapText="1"/>
    </xf>
    <xf numFmtId="164" fontId="24" fillId="16" borderId="11" xfId="0" applyNumberFormat="1" applyFont="1" applyFill="1" applyBorder="1" applyAlignment="1">
      <alignment horizontal="center" vertical="center" wrapText="1"/>
    </xf>
    <xf numFmtId="0" fontId="23" fillId="11" borderId="61" xfId="0" applyFont="1" applyFill="1" applyBorder="1" applyAlignment="1">
      <alignment horizontal="center" vertical="center" wrapText="1"/>
    </xf>
    <xf numFmtId="0" fontId="6" fillId="0" borderId="62" xfId="0" applyFont="1" applyBorder="1"/>
    <xf numFmtId="0" fontId="6" fillId="0" borderId="63" xfId="0" applyFont="1" applyBorder="1"/>
    <xf numFmtId="0" fontId="7" fillId="13" borderId="56" xfId="0" applyFont="1" applyFill="1" applyBorder="1" applyAlignment="1">
      <alignment horizontal="center" vertical="center" wrapText="1"/>
    </xf>
    <xf numFmtId="0" fontId="6" fillId="0" borderId="50" xfId="0" applyFont="1" applyBorder="1"/>
    <xf numFmtId="0" fontId="6" fillId="0" borderId="64" xfId="0" applyFont="1" applyBorder="1"/>
    <xf numFmtId="0" fontId="7" fillId="14" borderId="65" xfId="0" applyFont="1" applyFill="1" applyBorder="1" applyAlignment="1">
      <alignment horizontal="center" vertical="center" wrapText="1"/>
    </xf>
    <xf numFmtId="0" fontId="23" fillId="12" borderId="70" xfId="0" applyFont="1" applyFill="1" applyBorder="1" applyAlignment="1">
      <alignment horizontal="center"/>
    </xf>
    <xf numFmtId="0" fontId="6" fillId="0" borderId="71" xfId="0" applyFont="1" applyBorder="1"/>
    <xf numFmtId="0" fontId="6" fillId="0" borderId="72" xfId="0" applyFont="1" applyBorder="1"/>
    <xf numFmtId="0" fontId="6" fillId="0" borderId="78" xfId="0" applyFont="1" applyBorder="1"/>
    <xf numFmtId="0" fontId="6" fillId="0" borderId="79" xfId="0" applyFont="1" applyBorder="1"/>
    <xf numFmtId="9" fontId="23" fillId="0" borderId="11" xfId="0" applyNumberFormat="1" applyFont="1" applyBorder="1" applyAlignment="1">
      <alignment horizontal="center" vertical="center" wrapText="1"/>
    </xf>
    <xf numFmtId="9" fontId="23" fillId="0" borderId="13" xfId="0" applyNumberFormat="1" applyFont="1" applyBorder="1" applyAlignment="1">
      <alignment horizontal="center" vertical="center" wrapText="1"/>
    </xf>
    <xf numFmtId="0" fontId="23" fillId="12" borderId="74" xfId="0" applyFont="1" applyFill="1" applyBorder="1" applyAlignment="1">
      <alignment horizontal="center"/>
    </xf>
    <xf numFmtId="0" fontId="6" fillId="0" borderId="77" xfId="0" applyFont="1" applyBorder="1"/>
    <xf numFmtId="3" fontId="23" fillId="3" borderId="73" xfId="0" applyNumberFormat="1" applyFont="1" applyFill="1" applyBorder="1" applyAlignment="1">
      <alignment horizontal="center" vertical="center" wrapText="1"/>
    </xf>
    <xf numFmtId="0" fontId="6" fillId="0" borderId="75" xfId="0" applyFont="1" applyBorder="1"/>
    <xf numFmtId="0" fontId="6" fillId="0" borderId="76" xfId="0" applyFont="1" applyBorder="1"/>
    <xf numFmtId="0" fontId="23" fillId="0" borderId="11" xfId="0" applyFont="1" applyBorder="1" applyAlignment="1">
      <alignment vertical="center" wrapText="1"/>
    </xf>
    <xf numFmtId="0" fontId="7" fillId="11" borderId="40" xfId="0" applyFont="1" applyFill="1" applyBorder="1" applyAlignment="1">
      <alignment horizontal="left" vertical="center" wrapText="1"/>
    </xf>
    <xf numFmtId="0" fontId="6" fillId="0" borderId="41" xfId="0" applyFont="1" applyBorder="1"/>
    <xf numFmtId="0" fontId="6" fillId="0" borderId="42" xfId="0" applyFont="1" applyBorder="1"/>
    <xf numFmtId="0" fontId="6" fillId="0" borderId="44" xfId="0" applyFont="1" applyBorder="1"/>
    <xf numFmtId="0" fontId="6" fillId="0" borderId="45" xfId="0" applyFont="1" applyBorder="1"/>
    <xf numFmtId="0" fontId="6" fillId="0" borderId="46" xfId="0" applyFont="1" applyBorder="1"/>
    <xf numFmtId="0" fontId="7" fillId="12" borderId="40" xfId="0" applyFont="1" applyFill="1" applyBorder="1" applyAlignment="1">
      <alignment horizontal="center" vertical="center"/>
    </xf>
    <xf numFmtId="0" fontId="6" fillId="0" borderId="43" xfId="0" applyFont="1" applyBorder="1"/>
    <xf numFmtId="0" fontId="6" fillId="0" borderId="47" xfId="0" applyFont="1" applyBorder="1"/>
    <xf numFmtId="0" fontId="6" fillId="0" borderId="48" xfId="0" applyFont="1" applyBorder="1"/>
    <xf numFmtId="0" fontId="6" fillId="0" borderId="66" xfId="0" applyFont="1" applyBorder="1"/>
    <xf numFmtId="0" fontId="6" fillId="0" borderId="67" xfId="0" applyFont="1" applyBorder="1"/>
    <xf numFmtId="0" fontId="7" fillId="11" borderId="49" xfId="0" applyFont="1" applyFill="1" applyBorder="1" applyAlignment="1">
      <alignment horizontal="left" vertical="center" wrapText="1"/>
    </xf>
    <xf numFmtId="0" fontId="6" fillId="0" borderId="51" xfId="0" applyFont="1" applyBorder="1"/>
    <xf numFmtId="0" fontId="7" fillId="11" borderId="52" xfId="0" applyFont="1" applyFill="1" applyBorder="1" applyAlignment="1">
      <alignment horizontal="left" vertical="center" wrapText="1"/>
    </xf>
    <xf numFmtId="0" fontId="6" fillId="0" borderId="53" xfId="0" applyFont="1" applyBorder="1"/>
    <xf numFmtId="0" fontId="6" fillId="0" borderId="54" xfId="0" applyFont="1" applyBorder="1"/>
    <xf numFmtId="0" fontId="6" fillId="0" borderId="55" xfId="0" applyFont="1" applyBorder="1"/>
    <xf numFmtId="0" fontId="23" fillId="3" borderId="49" xfId="0" applyFont="1" applyFill="1" applyBorder="1" applyAlignment="1">
      <alignment horizontal="center" vertical="center" wrapText="1"/>
    </xf>
    <xf numFmtId="0" fontId="6" fillId="0" borderId="57" xfId="0" applyFont="1" applyBorder="1"/>
    <xf numFmtId="0" fontId="7" fillId="3" borderId="52" xfId="0" applyFont="1" applyFill="1" applyBorder="1" applyAlignment="1">
      <alignment horizontal="center" vertical="center" wrapText="1"/>
    </xf>
    <xf numFmtId="0" fontId="7" fillId="11" borderId="56" xfId="0" applyFont="1" applyFill="1" applyBorder="1" applyAlignment="1">
      <alignment horizontal="left" vertical="center" wrapText="1"/>
    </xf>
    <xf numFmtId="0" fontId="10" fillId="0" borderId="74" xfId="0" applyFont="1" applyBorder="1" applyAlignment="1">
      <alignment horizontal="center" vertical="center" wrapText="1"/>
    </xf>
    <xf numFmtId="0" fontId="6" fillId="0" borderId="94" xfId="0" applyFont="1" applyBorder="1"/>
    <xf numFmtId="0" fontId="10" fillId="0" borderId="11" xfId="0" applyFont="1" applyBorder="1" applyAlignment="1">
      <alignment horizontal="center" vertical="center" wrapText="1"/>
    </xf>
    <xf numFmtId="0" fontId="26" fillId="0" borderId="11" xfId="0" applyFont="1" applyBorder="1" applyAlignment="1">
      <alignment horizontal="center" vertical="center" wrapText="1"/>
    </xf>
    <xf numFmtId="0" fontId="10" fillId="0" borderId="13" xfId="0" applyFont="1" applyBorder="1" applyAlignment="1">
      <alignment horizontal="center" vertical="center" wrapText="1"/>
    </xf>
    <xf numFmtId="0" fontId="6" fillId="0" borderId="108" xfId="0" applyFont="1" applyBorder="1"/>
    <xf numFmtId="0" fontId="8" fillId="5" borderId="32" xfId="0" applyFont="1" applyFill="1" applyBorder="1" applyAlignment="1">
      <alignment horizontal="center" vertical="center" wrapText="1"/>
    </xf>
    <xf numFmtId="0" fontId="6" fillId="0" borderId="109" xfId="0" applyFont="1" applyBorder="1"/>
    <xf numFmtId="0" fontId="10" fillId="0" borderId="14" xfId="0" applyFont="1" applyBorder="1" applyAlignment="1">
      <alignment horizontal="center" vertical="center" wrapText="1"/>
    </xf>
    <xf numFmtId="0" fontId="6" fillId="0" borderId="95" xfId="0" applyFont="1" applyBorder="1"/>
    <xf numFmtId="0" fontId="6" fillId="0" borderId="102" xfId="0" applyFont="1" applyBorder="1"/>
    <xf numFmtId="4" fontId="10" fillId="0" borderId="11" xfId="0" applyNumberFormat="1" applyFont="1" applyBorder="1" applyAlignment="1">
      <alignment horizontal="center" vertical="center" wrapText="1"/>
    </xf>
    <xf numFmtId="0" fontId="10" fillId="12" borderId="74" xfId="0" applyFont="1" applyFill="1" applyBorder="1" applyAlignment="1">
      <alignment horizontal="center" vertical="center" wrapText="1"/>
    </xf>
    <xf numFmtId="0" fontId="10" fillId="12" borderId="11" xfId="0" applyFont="1" applyFill="1" applyBorder="1" applyAlignment="1">
      <alignment horizontal="center" vertical="center" wrapText="1"/>
    </xf>
    <xf numFmtId="0" fontId="10" fillId="12" borderId="70" xfId="0" applyFont="1" applyFill="1" applyBorder="1" applyAlignment="1">
      <alignment horizontal="center" vertical="center" wrapText="1"/>
    </xf>
    <xf numFmtId="17" fontId="10" fillId="0" borderId="11" xfId="0" applyNumberFormat="1" applyFont="1" applyBorder="1" applyAlignment="1">
      <alignment horizontal="center" vertical="center" wrapText="1"/>
    </xf>
    <xf numFmtId="0" fontId="10" fillId="3" borderId="11" xfId="0" applyFont="1" applyFill="1" applyBorder="1" applyAlignment="1">
      <alignment horizontal="center" vertical="center" wrapText="1"/>
    </xf>
    <xf numFmtId="0" fontId="6" fillId="0" borderId="105" xfId="0" applyFont="1" applyBorder="1"/>
    <xf numFmtId="0" fontId="23" fillId="3" borderId="73" xfId="0" applyFont="1" applyFill="1" applyBorder="1" applyAlignment="1">
      <alignment horizontal="center" vertical="center" wrapText="1"/>
    </xf>
    <xf numFmtId="0" fontId="23" fillId="12" borderId="74" xfId="0" applyFont="1" applyFill="1" applyBorder="1" applyAlignment="1">
      <alignment horizontal="center" vertical="center" wrapText="1"/>
    </xf>
    <xf numFmtId="0" fontId="23" fillId="12" borderId="11" xfId="0" applyFont="1" applyFill="1" applyBorder="1" applyAlignment="1">
      <alignment horizontal="center" vertical="center" wrapText="1"/>
    </xf>
    <xf numFmtId="0" fontId="23" fillId="0" borderId="74" xfId="0" applyFont="1" applyBorder="1" applyAlignment="1">
      <alignment horizontal="center" vertical="center" wrapText="1"/>
    </xf>
    <xf numFmtId="0" fontId="6" fillId="0" borderId="100" xfId="0" applyFont="1" applyBorder="1"/>
    <xf numFmtId="9" fontId="23" fillId="3" borderId="11" xfId="0" applyNumberFormat="1" applyFont="1" applyFill="1" applyBorder="1" applyAlignment="1">
      <alignment horizontal="center" vertical="center" wrapText="1"/>
    </xf>
    <xf numFmtId="17" fontId="23" fillId="0" borderId="11" xfId="0" applyNumberFormat="1" applyFont="1" applyBorder="1" applyAlignment="1">
      <alignment horizontal="center" vertical="center" wrapText="1"/>
    </xf>
    <xf numFmtId="0" fontId="23" fillId="12" borderId="70" xfId="0" applyFont="1" applyFill="1" applyBorder="1" applyAlignment="1">
      <alignment horizontal="center" vertical="center" wrapText="1"/>
    </xf>
    <xf numFmtId="0" fontId="23" fillId="0" borderId="18" xfId="0" applyFont="1" applyBorder="1" applyAlignment="1">
      <alignment horizontal="center" vertical="center" wrapText="1"/>
    </xf>
    <xf numFmtId="0" fontId="23" fillId="3" borderId="97" xfId="0" applyFont="1" applyFill="1" applyBorder="1" applyAlignment="1">
      <alignment horizontal="center" vertical="center" wrapText="1"/>
    </xf>
    <xf numFmtId="0" fontId="6" fillId="0" borderId="98" xfId="0" applyFont="1" applyBorder="1"/>
    <xf numFmtId="0" fontId="6" fillId="0" borderId="99" xfId="0" applyFont="1" applyBorder="1"/>
    <xf numFmtId="4" fontId="7" fillId="0" borderId="11" xfId="0" applyNumberFormat="1" applyFont="1" applyBorder="1" applyAlignment="1">
      <alignment horizontal="center" vertical="center" wrapText="1"/>
    </xf>
    <xf numFmtId="0" fontId="6" fillId="0" borderId="101" xfId="0" applyFont="1" applyBorder="1"/>
    <xf numFmtId="0" fontId="7" fillId="5" borderId="96" xfId="0" applyFont="1" applyFill="1" applyBorder="1" applyAlignment="1">
      <alignment horizontal="center" vertical="center" wrapText="1"/>
    </xf>
    <xf numFmtId="0" fontId="23" fillId="0" borderId="14" xfId="0" quotePrefix="1" applyFont="1" applyBorder="1" applyAlignment="1">
      <alignment horizontal="center" vertical="center" wrapText="1"/>
    </xf>
    <xf numFmtId="0" fontId="6" fillId="0" borderId="80" xfId="0" applyFont="1" applyBorder="1"/>
    <xf numFmtId="0" fontId="6" fillId="0" borderId="81" xfId="0" applyFont="1" applyBorder="1"/>
    <xf numFmtId="0" fontId="6" fillId="0" borderId="82" xfId="0" applyFont="1" applyBorder="1"/>
    <xf numFmtId="0" fontId="6" fillId="0" borderId="86" xfId="0" applyFont="1" applyBorder="1"/>
    <xf numFmtId="0" fontId="7" fillId="12" borderId="88" xfId="0" applyFont="1" applyFill="1" applyBorder="1" applyAlignment="1">
      <alignment horizontal="center" vertical="center"/>
    </xf>
    <xf numFmtId="0" fontId="6" fillId="0" borderId="89" xfId="0" applyFont="1" applyBorder="1"/>
    <xf numFmtId="0" fontId="7" fillId="14" borderId="10" xfId="0" applyFont="1" applyFill="1" applyBorder="1" applyAlignment="1">
      <alignment horizontal="center" vertical="center" wrapText="1"/>
    </xf>
    <xf numFmtId="0" fontId="7" fillId="11" borderId="87" xfId="0" applyFont="1" applyFill="1" applyBorder="1" applyAlignment="1">
      <alignment horizontal="left" vertical="center" wrapText="1"/>
    </xf>
    <xf numFmtId="0" fontId="23" fillId="11" borderId="90" xfId="0" applyFont="1" applyFill="1" applyBorder="1" applyAlignment="1">
      <alignment horizontal="center" vertical="center" wrapText="1"/>
    </xf>
    <xf numFmtId="0" fontId="6" fillId="0" borderId="91" xfId="0" applyFont="1" applyBorder="1"/>
    <xf numFmtId="0" fontId="23" fillId="3" borderId="10" xfId="0" applyFont="1" applyFill="1" applyBorder="1" applyAlignment="1">
      <alignment horizontal="center" vertical="center" wrapText="1"/>
    </xf>
    <xf numFmtId="0" fontId="23" fillId="11" borderId="7" xfId="0" applyFont="1" applyFill="1" applyBorder="1" applyAlignment="1">
      <alignment horizontal="center" vertical="center" wrapText="1"/>
    </xf>
    <xf numFmtId="9" fontId="10" fillId="3" borderId="11" xfId="0" applyNumberFormat="1" applyFont="1" applyFill="1" applyBorder="1" applyAlignment="1">
      <alignment horizontal="center" vertical="center" wrapText="1"/>
    </xf>
    <xf numFmtId="9" fontId="10" fillId="0" borderId="11" xfId="0" applyNumberFormat="1" applyFont="1" applyBorder="1" applyAlignment="1">
      <alignment horizontal="center" vertical="center" wrapText="1"/>
    </xf>
    <xf numFmtId="9" fontId="10" fillId="0" borderId="13" xfId="0" applyNumberFormat="1" applyFont="1" applyBorder="1" applyAlignment="1">
      <alignment horizontal="center" vertical="center" wrapText="1"/>
    </xf>
    <xf numFmtId="4" fontId="10" fillId="0" borderId="107" xfId="0" applyNumberFormat="1" applyFont="1" applyBorder="1" applyAlignment="1">
      <alignment horizontal="center" vertical="center" wrapText="1"/>
    </xf>
    <xf numFmtId="3" fontId="10" fillId="3" borderId="11" xfId="0" applyNumberFormat="1" applyFont="1" applyFill="1" applyBorder="1" applyAlignment="1">
      <alignment horizontal="center" vertical="center" wrapText="1"/>
    </xf>
    <xf numFmtId="3" fontId="10" fillId="0" borderId="11" xfId="0" applyNumberFormat="1" applyFont="1" applyBorder="1" applyAlignment="1">
      <alignment horizontal="center" vertical="center" wrapText="1"/>
    </xf>
    <xf numFmtId="3" fontId="10" fillId="0" borderId="13" xfId="0" applyNumberFormat="1" applyFont="1" applyBorder="1" applyAlignment="1">
      <alignment horizontal="center" vertical="center" wrapText="1"/>
    </xf>
    <xf numFmtId="4" fontId="8" fillId="0" borderId="11" xfId="0" applyNumberFormat="1" applyFont="1" applyBorder="1" applyAlignment="1">
      <alignment horizontal="center" vertical="center" wrapText="1"/>
    </xf>
    <xf numFmtId="14" fontId="10" fillId="0" borderId="11" xfId="0" applyNumberFormat="1" applyFont="1" applyBorder="1" applyAlignment="1">
      <alignment horizontal="center" vertical="center" wrapText="1"/>
    </xf>
    <xf numFmtId="10" fontId="10" fillId="0" borderId="11" xfId="0" applyNumberFormat="1" applyFont="1" applyBorder="1" applyAlignment="1">
      <alignment horizontal="center" vertical="center" wrapText="1"/>
    </xf>
    <xf numFmtId="10" fontId="10" fillId="0" borderId="13" xfId="0" applyNumberFormat="1" applyFont="1" applyBorder="1" applyAlignment="1">
      <alignment horizontal="center" vertical="center" wrapText="1"/>
    </xf>
    <xf numFmtId="10" fontId="10" fillId="3" borderId="11" xfId="0" applyNumberFormat="1" applyFont="1" applyFill="1" applyBorder="1" applyAlignment="1">
      <alignment horizontal="center" vertical="center" wrapText="1"/>
    </xf>
    <xf numFmtId="0" fontId="10" fillId="0" borderId="106" xfId="0" applyFont="1" applyBorder="1" applyAlignment="1">
      <alignment horizontal="center" vertical="center" wrapText="1"/>
    </xf>
    <xf numFmtId="0" fontId="74" fillId="12" borderId="190" xfId="0" applyFont="1" applyFill="1" applyBorder="1" applyAlignment="1">
      <alignment horizontal="center" vertical="center" wrapText="1"/>
    </xf>
    <xf numFmtId="0" fontId="75" fillId="0" borderId="190" xfId="0" applyFont="1" applyBorder="1"/>
    <xf numFmtId="0" fontId="75" fillId="0" borderId="198" xfId="0" applyFont="1" applyBorder="1"/>
    <xf numFmtId="0" fontId="74" fillId="12" borderId="196" xfId="0" applyFont="1" applyFill="1" applyBorder="1" applyAlignment="1">
      <alignment horizontal="center" vertical="center" wrapText="1"/>
    </xf>
    <xf numFmtId="0" fontId="75" fillId="0" borderId="196" xfId="0" applyFont="1" applyBorder="1"/>
    <xf numFmtId="0" fontId="75" fillId="0" borderId="199" xfId="0" applyFont="1" applyBorder="1"/>
    <xf numFmtId="4" fontId="74" fillId="12" borderId="190" xfId="0" applyNumberFormat="1" applyFont="1" applyFill="1" applyBorder="1" applyAlignment="1">
      <alignment horizontal="center" vertical="center" wrapText="1"/>
    </xf>
    <xf numFmtId="0" fontId="23" fillId="0" borderId="11" xfId="0" applyFont="1" applyBorder="1" applyAlignment="1">
      <alignment horizontal="center" vertical="center"/>
    </xf>
    <xf numFmtId="0" fontId="75" fillId="0" borderId="190" xfId="0" applyFont="1" applyBorder="1" applyAlignment="1">
      <alignment horizontal="center"/>
    </xf>
    <xf numFmtId="0" fontId="75" fillId="0" borderId="196" xfId="0" applyFont="1" applyBorder="1" applyAlignment="1">
      <alignment horizontal="center"/>
    </xf>
    <xf numFmtId="10" fontId="74" fillId="26" borderId="195" xfId="1" applyNumberFormat="1" applyFont="1" applyFill="1" applyBorder="1" applyAlignment="1">
      <alignment horizontal="center" vertical="center" wrapText="1"/>
    </xf>
    <xf numFmtId="4" fontId="74" fillId="26" borderId="190" xfId="1" applyNumberFormat="1" applyFont="1" applyFill="1" applyBorder="1" applyAlignment="1">
      <alignment horizontal="center" vertical="center" wrapText="1"/>
    </xf>
    <xf numFmtId="0" fontId="74" fillId="26" borderId="190" xfId="1" applyFont="1" applyFill="1" applyBorder="1" applyAlignment="1">
      <alignment horizontal="center" vertical="center" wrapText="1"/>
    </xf>
    <xf numFmtId="0" fontId="74" fillId="26" borderId="195" xfId="1" applyFont="1" applyFill="1" applyBorder="1" applyAlignment="1">
      <alignment horizontal="center" vertical="center" wrapText="1"/>
    </xf>
    <xf numFmtId="10" fontId="23" fillId="0" borderId="11" xfId="0" applyNumberFormat="1" applyFont="1" applyBorder="1" applyAlignment="1">
      <alignment horizontal="center" vertical="center" wrapText="1"/>
    </xf>
    <xf numFmtId="10" fontId="23" fillId="3" borderId="11" xfId="0" applyNumberFormat="1" applyFont="1" applyFill="1" applyBorder="1" applyAlignment="1">
      <alignment horizontal="center" vertical="center" wrapText="1"/>
    </xf>
    <xf numFmtId="0" fontId="6" fillId="0" borderId="142" xfId="0" applyFont="1" applyBorder="1"/>
    <xf numFmtId="0" fontId="74" fillId="12" borderId="195" xfId="0" applyFont="1" applyFill="1" applyBorder="1" applyAlignment="1">
      <alignment horizontal="center" vertical="center" wrapText="1"/>
    </xf>
    <xf numFmtId="0" fontId="75" fillId="0" borderId="195" xfId="0" applyFont="1" applyBorder="1" applyAlignment="1">
      <alignment horizontal="center"/>
    </xf>
    <xf numFmtId="178" fontId="74" fillId="12" borderId="190" xfId="2" applyNumberFormat="1" applyFont="1" applyFill="1" applyBorder="1" applyAlignment="1">
      <alignment horizontal="center" vertical="center" wrapText="1"/>
    </xf>
    <xf numFmtId="178" fontId="75" fillId="0" borderId="190" xfId="2" applyNumberFormat="1" applyFont="1" applyBorder="1" applyAlignment="1">
      <alignment horizontal="center"/>
    </xf>
    <xf numFmtId="4" fontId="23" fillId="3" borderId="11" xfId="0" applyNumberFormat="1" applyFont="1" applyFill="1" applyBorder="1" applyAlignment="1">
      <alignment horizontal="center" vertical="center" wrapText="1"/>
    </xf>
    <xf numFmtId="43" fontId="73" fillId="26" borderId="190" xfId="2" applyFont="1" applyFill="1" applyBorder="1" applyAlignment="1">
      <alignment horizontal="center" vertical="center"/>
    </xf>
    <xf numFmtId="4" fontId="73" fillId="26" borderId="190" xfId="0" applyNumberFormat="1" applyFont="1" applyFill="1" applyBorder="1" applyAlignment="1">
      <alignment horizontal="center" vertical="center"/>
    </xf>
    <xf numFmtId="0" fontId="73" fillId="26" borderId="190" xfId="0" applyFont="1" applyFill="1" applyBorder="1" applyAlignment="1">
      <alignment horizontal="center" vertical="center"/>
    </xf>
    <xf numFmtId="0" fontId="76" fillId="12" borderId="190" xfId="0" applyFont="1" applyFill="1" applyBorder="1" applyAlignment="1">
      <alignment horizontal="center" vertical="center" wrapText="1"/>
    </xf>
    <xf numFmtId="0" fontId="77" fillId="0" borderId="190" xfId="0" applyFont="1" applyBorder="1" applyAlignment="1">
      <alignment horizontal="center"/>
    </xf>
    <xf numFmtId="0" fontId="23" fillId="0" borderId="11" xfId="0" applyFont="1" applyFill="1" applyBorder="1" applyAlignment="1">
      <alignment horizontal="center" vertical="center" wrapText="1"/>
    </xf>
    <xf numFmtId="0" fontId="6" fillId="0" borderId="18" xfId="0" applyFont="1" applyFill="1" applyBorder="1"/>
    <xf numFmtId="0" fontId="6" fillId="0" borderId="15" xfId="0" applyFont="1" applyFill="1" applyBorder="1"/>
    <xf numFmtId="0" fontId="6" fillId="25" borderId="18" xfId="0" applyFont="1" applyFill="1" applyBorder="1"/>
    <xf numFmtId="0" fontId="6" fillId="25" borderId="15" xfId="0" applyFont="1" applyFill="1" applyBorder="1"/>
    <xf numFmtId="3" fontId="74" fillId="12" borderId="190" xfId="0" applyNumberFormat="1" applyFont="1" applyFill="1" applyBorder="1" applyAlignment="1">
      <alignment horizontal="center" vertical="center" wrapText="1"/>
    </xf>
    <xf numFmtId="49" fontId="23" fillId="3" borderId="11" xfId="0" applyNumberFormat="1" applyFont="1" applyFill="1" applyBorder="1" applyAlignment="1">
      <alignment horizontal="center" vertical="center" wrapText="1"/>
    </xf>
    <xf numFmtId="165" fontId="23" fillId="3" borderId="11" xfId="0" applyNumberFormat="1" applyFont="1" applyFill="1" applyBorder="1" applyAlignment="1">
      <alignment horizontal="center" vertical="center" wrapText="1"/>
    </xf>
    <xf numFmtId="9" fontId="23" fillId="3" borderId="73" xfId="0" applyNumberFormat="1" applyFont="1" applyFill="1" applyBorder="1" applyAlignment="1">
      <alignment horizontal="center" vertical="center" wrapText="1"/>
    </xf>
    <xf numFmtId="0" fontId="23" fillId="3" borderId="11" xfId="0" quotePrefix="1" applyFont="1" applyFill="1" applyBorder="1" applyAlignment="1">
      <alignment horizontal="center" vertical="center" wrapText="1"/>
    </xf>
    <xf numFmtId="0" fontId="6" fillId="0" borderId="167" xfId="0" applyFont="1" applyBorder="1"/>
    <xf numFmtId="0" fontId="7" fillId="3" borderId="49" xfId="0" applyFont="1" applyFill="1" applyBorder="1" applyAlignment="1">
      <alignment horizontal="center" vertical="center" wrapText="1"/>
    </xf>
    <xf numFmtId="9" fontId="74" fillId="12" borderId="195" xfId="0" applyNumberFormat="1" applyFont="1" applyFill="1" applyBorder="1" applyAlignment="1">
      <alignment horizontal="center" vertical="center" wrapText="1"/>
    </xf>
    <xf numFmtId="3" fontId="23" fillId="0" borderId="13" xfId="0" applyNumberFormat="1" applyFont="1" applyBorder="1" applyAlignment="1">
      <alignment horizontal="center" vertical="center" wrapText="1"/>
    </xf>
    <xf numFmtId="14" fontId="23" fillId="0" borderId="11" xfId="0" applyNumberFormat="1" applyFont="1" applyBorder="1" applyAlignment="1">
      <alignment horizontal="center" vertical="center" wrapText="1"/>
    </xf>
    <xf numFmtId="0" fontId="23" fillId="16" borderId="97" xfId="0" applyFont="1" applyFill="1" applyBorder="1" applyAlignment="1">
      <alignment horizontal="center" vertical="center" wrapText="1"/>
    </xf>
    <xf numFmtId="0" fontId="23" fillId="16" borderId="11" xfId="0" applyFont="1" applyFill="1" applyBorder="1" applyAlignment="1">
      <alignment horizontal="center" vertical="center" wrapText="1"/>
    </xf>
    <xf numFmtId="17" fontId="23" fillId="16" borderId="11" xfId="0" applyNumberFormat="1" applyFont="1" applyFill="1" applyBorder="1" applyAlignment="1">
      <alignment horizontal="center" vertical="center" wrapText="1"/>
    </xf>
    <xf numFmtId="3" fontId="23" fillId="16" borderId="11" xfId="0" applyNumberFormat="1" applyFont="1" applyFill="1" applyBorder="1" applyAlignment="1">
      <alignment horizontal="center" vertical="center" wrapText="1"/>
    </xf>
    <xf numFmtId="4" fontId="23" fillId="3" borderId="11" xfId="0" applyNumberFormat="1" applyFont="1" applyFill="1" applyBorder="1" applyAlignment="1">
      <alignment horizontal="center" vertical="center"/>
    </xf>
    <xf numFmtId="0" fontId="6" fillId="0" borderId="112" xfId="0" applyFont="1" applyBorder="1"/>
    <xf numFmtId="0" fontId="23" fillId="16" borderId="97" xfId="0" applyFont="1" applyFill="1" applyBorder="1" applyAlignment="1">
      <alignment horizontal="left" vertical="center" wrapText="1"/>
    </xf>
    <xf numFmtId="0" fontId="23" fillId="16" borderId="11" xfId="0" applyFont="1" applyFill="1" applyBorder="1" applyAlignment="1">
      <alignment horizontal="left" vertical="center" wrapText="1"/>
    </xf>
    <xf numFmtId="0" fontId="23" fillId="0" borderId="11" xfId="0" applyFont="1" applyBorder="1" applyAlignment="1">
      <alignment horizontal="left" vertical="top" wrapText="1"/>
    </xf>
    <xf numFmtId="0" fontId="23" fillId="3" borderId="74" xfId="0" applyFont="1" applyFill="1" applyBorder="1" applyAlignment="1">
      <alignment horizontal="center" vertical="center" wrapText="1"/>
    </xf>
    <xf numFmtId="0" fontId="23" fillId="0" borderId="11" xfId="0" quotePrefix="1" applyFont="1" applyBorder="1" applyAlignment="1">
      <alignment horizontal="center" vertical="center" wrapText="1"/>
    </xf>
    <xf numFmtId="4" fontId="23" fillId="0" borderId="14" xfId="0" applyNumberFormat="1" applyFont="1" applyBorder="1" applyAlignment="1">
      <alignment horizontal="center" vertical="center" wrapText="1"/>
    </xf>
    <xf numFmtId="0" fontId="23" fillId="0" borderId="119" xfId="0" applyFont="1" applyBorder="1" applyAlignment="1">
      <alignment horizontal="center" vertical="center" wrapText="1"/>
    </xf>
    <xf numFmtId="0" fontId="6" fillId="0" borderId="120" xfId="0" applyFont="1" applyBorder="1"/>
    <xf numFmtId="0" fontId="6" fillId="0" borderId="121" xfId="0" applyFont="1" applyBorder="1"/>
    <xf numFmtId="0" fontId="23" fillId="0" borderId="119" xfId="0" applyFont="1" applyBorder="1" applyAlignment="1">
      <alignment horizontal="left" vertical="center" wrapText="1"/>
    </xf>
    <xf numFmtId="0" fontId="7" fillId="5" borderId="32" xfId="0" applyFont="1" applyFill="1" applyBorder="1" applyAlignment="1">
      <alignment vertical="center" wrapText="1"/>
    </xf>
    <xf numFmtId="0" fontId="23" fillId="0" borderId="119" xfId="0" applyFont="1" applyBorder="1" applyAlignment="1">
      <alignment vertical="center" wrapText="1"/>
    </xf>
    <xf numFmtId="0" fontId="23" fillId="3" borderId="73" xfId="0" quotePrefix="1" applyFont="1" applyFill="1" applyBorder="1" applyAlignment="1">
      <alignment horizontal="center" vertical="center" wrapText="1"/>
    </xf>
    <xf numFmtId="0" fontId="23" fillId="3" borderId="122" xfId="0" applyFont="1" applyFill="1" applyBorder="1" applyAlignment="1">
      <alignment horizontal="center" vertical="center" wrapText="1"/>
    </xf>
    <xf numFmtId="0" fontId="6" fillId="0" borderId="123" xfId="0" applyFont="1" applyBorder="1"/>
    <xf numFmtId="0" fontId="6" fillId="0" borderId="124" xfId="0" applyFont="1" applyBorder="1"/>
    <xf numFmtId="14" fontId="23" fillId="3" borderId="11" xfId="0" applyNumberFormat="1" applyFont="1" applyFill="1" applyBorder="1" applyAlignment="1">
      <alignment horizontal="center" vertical="center" wrapText="1"/>
    </xf>
    <xf numFmtId="3" fontId="23" fillId="3" borderId="97" xfId="0" applyNumberFormat="1" applyFont="1" applyFill="1" applyBorder="1" applyAlignment="1">
      <alignment horizontal="center" vertical="center" wrapText="1"/>
    </xf>
    <xf numFmtId="4" fontId="23" fillId="3" borderId="97" xfId="0" applyNumberFormat="1" applyFont="1" applyFill="1" applyBorder="1" applyAlignment="1">
      <alignment horizontal="center" vertical="center" wrapText="1"/>
    </xf>
    <xf numFmtId="17" fontId="23" fillId="3" borderId="11" xfId="0" quotePrefix="1" applyNumberFormat="1" applyFont="1" applyFill="1" applyBorder="1" applyAlignment="1">
      <alignment horizontal="center" vertical="center" wrapText="1"/>
    </xf>
    <xf numFmtId="0" fontId="23" fillId="3" borderId="122" xfId="0" applyFont="1" applyFill="1" applyBorder="1" applyAlignment="1">
      <alignment horizontal="left" vertical="center" wrapText="1"/>
    </xf>
    <xf numFmtId="0" fontId="6" fillId="0" borderId="129" xfId="0" applyFont="1" applyBorder="1"/>
    <xf numFmtId="0" fontId="23" fillId="3" borderId="11" xfId="0" applyFont="1" applyFill="1" applyBorder="1" applyAlignment="1">
      <alignment vertical="center" wrapText="1"/>
    </xf>
    <xf numFmtId="4" fontId="23" fillId="0" borderId="14" xfId="0" applyNumberFormat="1" applyFont="1" applyBorder="1" applyAlignment="1">
      <alignment vertical="center" wrapText="1"/>
    </xf>
    <xf numFmtId="0" fontId="7" fillId="0" borderId="94"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7" xfId="0" applyFont="1" applyBorder="1" applyAlignment="1">
      <alignment horizontal="center" vertical="center" wrapText="1"/>
    </xf>
    <xf numFmtId="0" fontId="23" fillId="0" borderId="139" xfId="0" applyFont="1" applyBorder="1" applyAlignment="1">
      <alignment horizontal="center" vertical="center" wrapText="1"/>
    </xf>
    <xf numFmtId="0" fontId="7" fillId="5" borderId="140" xfId="0" applyFont="1" applyFill="1" applyBorder="1" applyAlignment="1">
      <alignment horizontal="center" vertical="center" wrapText="1"/>
    </xf>
    <xf numFmtId="168" fontId="23" fillId="0" borderId="107" xfId="0" applyNumberFormat="1" applyFont="1" applyBorder="1" applyAlignment="1">
      <alignment horizontal="left" vertical="center" wrapText="1"/>
    </xf>
    <xf numFmtId="0" fontId="23" fillId="3" borderId="143" xfId="0" applyFont="1" applyFill="1" applyBorder="1" applyAlignment="1">
      <alignment horizontal="center" vertical="center" wrapText="1"/>
    </xf>
    <xf numFmtId="0" fontId="6" fillId="0" borderId="160" xfId="0" applyFont="1" applyBorder="1"/>
    <xf numFmtId="0" fontId="7" fillId="0" borderId="74" xfId="0" applyFont="1" applyBorder="1" applyAlignment="1">
      <alignment horizontal="center" vertical="center" wrapText="1"/>
    </xf>
    <xf numFmtId="0" fontId="30" fillId="0" borderId="11" xfId="0" applyFont="1" applyBorder="1" applyAlignment="1">
      <alignment horizontal="center" vertical="center" wrapText="1"/>
    </xf>
    <xf numFmtId="0" fontId="23" fillId="0" borderId="141" xfId="0" applyFont="1" applyBorder="1" applyAlignment="1">
      <alignment horizontal="center" vertical="center" wrapText="1"/>
    </xf>
    <xf numFmtId="4" fontId="23" fillId="0" borderId="107" xfId="0" applyNumberFormat="1" applyFont="1" applyBorder="1" applyAlignment="1">
      <alignment horizontal="center" vertical="center" wrapText="1"/>
    </xf>
    <xf numFmtId="0" fontId="23" fillId="3" borderId="11" xfId="0" applyFont="1" applyFill="1" applyBorder="1" applyAlignment="1">
      <alignment horizontal="center" vertical="center"/>
    </xf>
    <xf numFmtId="0" fontId="23" fillId="3" borderId="107" xfId="0" applyFont="1" applyFill="1" applyBorder="1" applyAlignment="1">
      <alignment horizontal="center" vertical="center" wrapText="1"/>
    </xf>
    <xf numFmtId="17" fontId="23" fillId="3" borderId="107" xfId="0" applyNumberFormat="1" applyFont="1" applyFill="1" applyBorder="1" applyAlignment="1">
      <alignment horizontal="center" vertical="center" wrapText="1"/>
    </xf>
    <xf numFmtId="0" fontId="23" fillId="3" borderId="12" xfId="0" applyFont="1" applyFill="1" applyBorder="1" applyAlignment="1">
      <alignment horizontal="center" vertical="center" wrapText="1"/>
    </xf>
    <xf numFmtId="0" fontId="23" fillId="0" borderId="29" xfId="0" applyFont="1" applyBorder="1" applyAlignment="1">
      <alignment horizontal="center" vertical="center" wrapText="1"/>
    </xf>
    <xf numFmtId="4" fontId="23" fillId="0" borderId="18" xfId="0" applyNumberFormat="1" applyFont="1" applyBorder="1" applyAlignment="1">
      <alignment horizontal="center" vertical="center" wrapText="1"/>
    </xf>
    <xf numFmtId="0" fontId="7" fillId="0" borderId="88" xfId="0" applyFont="1" applyBorder="1" applyAlignment="1">
      <alignment horizontal="center" vertical="center" wrapText="1"/>
    </xf>
    <xf numFmtId="0" fontId="23" fillId="0" borderId="47" xfId="0" applyFont="1" applyBorder="1" applyAlignment="1">
      <alignment horizontal="center" vertical="center" wrapText="1"/>
    </xf>
    <xf numFmtId="0" fontId="23" fillId="0" borderId="28" xfId="0" applyFont="1" applyBorder="1" applyAlignment="1">
      <alignment horizontal="center" vertical="center" wrapText="1"/>
    </xf>
    <xf numFmtId="0" fontId="7" fillId="0" borderId="24" xfId="0" applyFont="1" applyBorder="1" applyAlignment="1">
      <alignment horizontal="center" vertical="center" wrapText="1"/>
    </xf>
    <xf numFmtId="0" fontId="6" fillId="0" borderId="137" xfId="0" applyFont="1" applyBorder="1"/>
    <xf numFmtId="0" fontId="23" fillId="0" borderId="94" xfId="0" applyFont="1" applyBorder="1" applyAlignment="1">
      <alignment horizontal="center" vertical="center" wrapText="1"/>
    </xf>
    <xf numFmtId="0" fontId="7" fillId="5" borderId="11" xfId="0" applyFont="1" applyFill="1" applyBorder="1" applyAlignment="1">
      <alignment horizontal="center" vertical="center" wrapText="1"/>
    </xf>
    <xf numFmtId="0" fontId="6" fillId="0" borderId="138" xfId="0" applyFont="1" applyBorder="1"/>
    <xf numFmtId="0" fontId="7" fillId="0" borderId="137" xfId="0" applyFont="1" applyBorder="1" applyAlignment="1">
      <alignment horizontal="center" vertical="center" wrapText="1"/>
    </xf>
    <xf numFmtId="0" fontId="23" fillId="3" borderId="153" xfId="0" applyFont="1" applyFill="1" applyBorder="1" applyAlignment="1">
      <alignment horizontal="center" vertical="center" wrapText="1"/>
    </xf>
    <xf numFmtId="4" fontId="23" fillId="3" borderId="107" xfId="0" applyNumberFormat="1" applyFont="1" applyFill="1" applyBorder="1" applyAlignment="1">
      <alignment horizontal="center" vertical="center" wrapText="1"/>
    </xf>
    <xf numFmtId="0" fontId="23" fillId="3" borderId="106" xfId="0" applyFont="1" applyFill="1" applyBorder="1" applyAlignment="1">
      <alignment horizontal="center" vertical="center" wrapText="1"/>
    </xf>
    <xf numFmtId="0" fontId="6" fillId="0" borderId="159" xfId="0" applyFont="1" applyBorder="1"/>
    <xf numFmtId="0" fontId="23" fillId="3" borderId="158" xfId="0" applyFont="1" applyFill="1" applyBorder="1" applyAlignment="1">
      <alignment horizontal="center" vertical="center" wrapText="1"/>
    </xf>
    <xf numFmtId="169" fontId="23" fillId="0" borderId="107" xfId="0" applyNumberFormat="1" applyFont="1" applyBorder="1" applyAlignment="1">
      <alignment horizontal="center" vertical="center" wrapText="1"/>
    </xf>
    <xf numFmtId="17" fontId="23" fillId="3" borderId="11" xfId="0" applyNumberFormat="1" applyFont="1" applyFill="1" applyBorder="1" applyAlignment="1">
      <alignment vertical="center" wrapText="1"/>
    </xf>
    <xf numFmtId="17" fontId="23" fillId="3" borderId="107" xfId="0" applyNumberFormat="1" applyFont="1" applyFill="1" applyBorder="1" applyAlignment="1">
      <alignment vertical="center" wrapText="1"/>
    </xf>
    <xf numFmtId="0" fontId="7" fillId="0" borderId="94" xfId="0" applyFont="1" applyBorder="1" applyAlignment="1">
      <alignment horizontal="center" vertical="center"/>
    </xf>
    <xf numFmtId="0" fontId="23" fillId="0" borderId="107" xfId="0" applyFont="1" applyBorder="1" applyAlignment="1">
      <alignment horizontal="left" vertical="center" wrapText="1"/>
    </xf>
    <xf numFmtId="0" fontId="23" fillId="0" borderId="139" xfId="0" applyFont="1" applyBorder="1" applyAlignment="1">
      <alignment horizontal="left" vertical="center" wrapText="1"/>
    </xf>
    <xf numFmtId="0" fontId="24" fillId="0" borderId="11" xfId="0" applyFont="1" applyBorder="1" applyAlignment="1">
      <alignment horizontal="left" vertical="center" wrapText="1"/>
    </xf>
    <xf numFmtId="167" fontId="23" fillId="0" borderId="107" xfId="0" applyNumberFormat="1" applyFont="1" applyBorder="1" applyAlignment="1">
      <alignment horizontal="center" vertical="center" wrapText="1"/>
    </xf>
    <xf numFmtId="0" fontId="24" fillId="0" borderId="107" xfId="0" applyFont="1" applyBorder="1" applyAlignment="1">
      <alignment horizontal="left" vertical="center" wrapText="1"/>
    </xf>
    <xf numFmtId="9" fontId="23" fillId="3" borderId="107" xfId="0" applyNumberFormat="1" applyFont="1" applyFill="1" applyBorder="1" applyAlignment="1">
      <alignment horizontal="center" vertical="center" wrapText="1"/>
    </xf>
    <xf numFmtId="165" fontId="23" fillId="0" borderId="107" xfId="0" applyNumberFormat="1" applyFont="1" applyBorder="1" applyAlignment="1">
      <alignment horizontal="center" vertical="center"/>
    </xf>
    <xf numFmtId="165" fontId="23" fillId="0" borderId="139" xfId="0" applyNumberFormat="1" applyFont="1" applyBorder="1" applyAlignment="1">
      <alignment horizontal="center" vertical="center"/>
    </xf>
    <xf numFmtId="0" fontId="23" fillId="3" borderId="11" xfId="0" applyFont="1" applyFill="1" applyBorder="1" applyAlignment="1">
      <alignment horizontal="center" vertical="top" wrapText="1"/>
    </xf>
    <xf numFmtId="0" fontId="23" fillId="3" borderId="73" xfId="0" applyFont="1" applyFill="1" applyBorder="1" applyAlignment="1">
      <alignment horizontal="center" vertical="top" wrapText="1"/>
    </xf>
    <xf numFmtId="0" fontId="6" fillId="0" borderId="155" xfId="0" applyFont="1" applyBorder="1"/>
    <xf numFmtId="0" fontId="23" fillId="0" borderId="11" xfId="0" applyFont="1" applyBorder="1" applyAlignment="1">
      <alignment horizontal="center" vertical="top" wrapText="1"/>
    </xf>
    <xf numFmtId="0" fontId="7" fillId="0" borderId="47" xfId="0" applyFont="1" applyBorder="1" applyAlignment="1">
      <alignment horizontal="center" vertical="center" wrapText="1"/>
    </xf>
    <xf numFmtId="0" fontId="23" fillId="0" borderId="74" xfId="0" applyFont="1" applyBorder="1" applyAlignment="1">
      <alignment horizontal="center" vertical="center"/>
    </xf>
    <xf numFmtId="0" fontId="23" fillId="3" borderId="142" xfId="0" applyFont="1" applyFill="1" applyBorder="1" applyAlignment="1">
      <alignment horizontal="center" vertical="center" wrapText="1"/>
    </xf>
    <xf numFmtId="0" fontId="7" fillId="0" borderId="136" xfId="0" applyFont="1" applyBorder="1" applyAlignment="1">
      <alignment horizontal="center" vertical="center" wrapText="1"/>
    </xf>
    <xf numFmtId="0" fontId="7" fillId="0" borderId="136" xfId="0" applyFont="1" applyBorder="1" applyAlignment="1">
      <alignment horizontal="center" vertical="center"/>
    </xf>
    <xf numFmtId="0" fontId="7" fillId="13" borderId="65" xfId="0" applyFont="1" applyFill="1" applyBorder="1" applyAlignment="1">
      <alignment horizontal="center" vertical="center" wrapText="1"/>
    </xf>
    <xf numFmtId="0" fontId="7" fillId="0" borderId="106" xfId="0" applyFont="1" applyBorder="1" applyAlignment="1">
      <alignment horizontal="center" vertical="center" wrapText="1"/>
    </xf>
    <xf numFmtId="0" fontId="6" fillId="0" borderId="130" xfId="0" applyFont="1" applyBorder="1"/>
    <xf numFmtId="0" fontId="7" fillId="11" borderId="65" xfId="0" applyFont="1" applyFill="1" applyBorder="1" applyAlignment="1">
      <alignment horizontal="left" vertical="center" wrapText="1"/>
    </xf>
    <xf numFmtId="0" fontId="23" fillId="11" borderId="65" xfId="0" applyFont="1" applyFill="1" applyBorder="1" applyAlignment="1">
      <alignment horizontal="center" vertical="center" wrapText="1"/>
    </xf>
    <xf numFmtId="0" fontId="7" fillId="12" borderId="11" xfId="0" applyFont="1" applyFill="1" applyBorder="1" applyAlignment="1">
      <alignment horizontal="center" vertical="center" wrapText="1"/>
    </xf>
    <xf numFmtId="0" fontId="7" fillId="0" borderId="89" xfId="0" applyFont="1" applyBorder="1" applyAlignment="1">
      <alignment horizontal="center" vertical="center" wrapText="1"/>
    </xf>
    <xf numFmtId="0" fontId="7" fillId="0" borderId="40" xfId="0" applyFont="1" applyBorder="1" applyAlignment="1">
      <alignment horizontal="center" vertical="center" wrapText="1"/>
    </xf>
    <xf numFmtId="0" fontId="23" fillId="0" borderId="106" xfId="0" applyFont="1" applyBorder="1" applyAlignment="1">
      <alignment horizontal="center" vertical="center"/>
    </xf>
    <xf numFmtId="0" fontId="5" fillId="12" borderId="70" xfId="0" applyFont="1" applyFill="1" applyBorder="1" applyAlignment="1">
      <alignment horizontal="center" vertical="center" wrapText="1"/>
    </xf>
    <xf numFmtId="17" fontId="23" fillId="0" borderId="11" xfId="0" applyNumberFormat="1" applyFont="1" applyBorder="1" applyAlignment="1">
      <alignment horizontal="center" vertical="top" wrapText="1"/>
    </xf>
    <xf numFmtId="17" fontId="23" fillId="3" borderId="12" xfId="0" applyNumberFormat="1" applyFont="1" applyFill="1" applyBorder="1" applyAlignment="1">
      <alignment horizontal="center" vertical="center" wrapText="1"/>
    </xf>
    <xf numFmtId="17" fontId="23" fillId="0" borderId="18" xfId="0" applyNumberFormat="1" applyFont="1" applyBorder="1" applyAlignment="1">
      <alignment horizontal="center" vertical="center" wrapText="1"/>
    </xf>
    <xf numFmtId="4" fontId="23" fillId="3" borderId="12" xfId="0" applyNumberFormat="1" applyFont="1" applyFill="1" applyBorder="1" applyAlignment="1">
      <alignment horizontal="center" vertical="top" wrapText="1"/>
    </xf>
    <xf numFmtId="0" fontId="7" fillId="0" borderId="11" xfId="0" applyFont="1" applyBorder="1" applyAlignment="1">
      <alignment horizontal="center" vertical="top" wrapText="1"/>
    </xf>
    <xf numFmtId="0" fontId="7" fillId="11" borderId="13" xfId="0" applyFont="1" applyFill="1" applyBorder="1" applyAlignment="1">
      <alignment horizontal="left" vertical="center" wrapText="1"/>
    </xf>
    <xf numFmtId="0" fontId="6" fillId="0" borderId="162" xfId="0" applyFont="1" applyBorder="1"/>
    <xf numFmtId="0" fontId="23" fillId="3" borderId="11" xfId="0" applyFont="1" applyFill="1" applyBorder="1" applyAlignment="1">
      <alignment horizontal="left" vertical="top" wrapText="1"/>
    </xf>
    <xf numFmtId="0" fontId="31" fillId="0" borderId="11" xfId="0" applyFont="1" applyBorder="1" applyAlignment="1">
      <alignment horizontal="center" vertical="top" wrapText="1"/>
    </xf>
    <xf numFmtId="0" fontId="23" fillId="0" borderId="26" xfId="0" applyFont="1" applyBorder="1" applyAlignment="1">
      <alignment horizontal="left" vertical="center" wrapText="1"/>
    </xf>
    <xf numFmtId="0" fontId="23" fillId="0" borderId="0" xfId="0" applyFont="1" applyAlignment="1">
      <alignment horizontal="left" vertical="center" wrapText="1"/>
    </xf>
    <xf numFmtId="0" fontId="23" fillId="0" borderId="11" xfId="0" applyFont="1" applyBorder="1" applyAlignment="1">
      <alignment horizontal="left" wrapText="1"/>
    </xf>
    <xf numFmtId="0" fontId="23" fillId="0" borderId="18" xfId="0" applyFont="1" applyBorder="1" applyAlignment="1">
      <alignment horizontal="left" vertical="center" wrapText="1"/>
    </xf>
    <xf numFmtId="0" fontId="10" fillId="12" borderId="11" xfId="0" applyFont="1" applyFill="1" applyBorder="1" applyAlignment="1">
      <alignment horizontal="center"/>
    </xf>
    <xf numFmtId="0" fontId="10" fillId="12" borderId="70" xfId="0" applyFont="1" applyFill="1" applyBorder="1" applyAlignment="1">
      <alignment horizontal="center"/>
    </xf>
    <xf numFmtId="0" fontId="10" fillId="12" borderId="74" xfId="0" applyFont="1" applyFill="1" applyBorder="1" applyAlignment="1">
      <alignment horizontal="center"/>
    </xf>
    <xf numFmtId="49" fontId="23" fillId="0" borderId="11" xfId="0" applyNumberFormat="1" applyFont="1" applyBorder="1" applyAlignment="1">
      <alignment horizontal="center" vertical="center" wrapText="1"/>
    </xf>
    <xf numFmtId="9" fontId="23" fillId="0" borderId="18" xfId="0" applyNumberFormat="1" applyFont="1" applyBorder="1" applyAlignment="1">
      <alignment horizontal="center" vertical="center" wrapText="1"/>
    </xf>
    <xf numFmtId="0" fontId="23" fillId="0" borderId="0" xfId="0" applyFont="1" applyAlignment="1">
      <alignment horizontal="center" vertical="center" wrapText="1"/>
    </xf>
    <xf numFmtId="0" fontId="23" fillId="0" borderId="26" xfId="0" applyFont="1" applyBorder="1" applyAlignment="1">
      <alignment horizontal="center" vertical="center" wrapText="1"/>
    </xf>
    <xf numFmtId="0" fontId="23" fillId="0" borderId="14" xfId="0" applyFont="1" applyBorder="1" applyAlignment="1">
      <alignment horizontal="center" vertical="center" wrapText="1" readingOrder="1"/>
    </xf>
    <xf numFmtId="0" fontId="7" fillId="0" borderId="74" xfId="0" applyFont="1" applyBorder="1" applyAlignment="1">
      <alignment horizontal="center" vertical="center"/>
    </xf>
    <xf numFmtId="0" fontId="28" fillId="0" borderId="11" xfId="0" applyFont="1" applyBorder="1" applyAlignment="1">
      <alignment horizontal="center" vertical="center" wrapText="1"/>
    </xf>
    <xf numFmtId="0" fontId="28" fillId="0" borderId="18" xfId="0" applyFont="1" applyBorder="1" applyAlignment="1">
      <alignment horizontal="center" vertical="center" wrapText="1"/>
    </xf>
    <xf numFmtId="10" fontId="23" fillId="0" borderId="13" xfId="0" applyNumberFormat="1" applyFont="1" applyBorder="1" applyAlignment="1">
      <alignment horizontal="center" vertical="center" wrapText="1"/>
    </xf>
    <xf numFmtId="4" fontId="23" fillId="0" borderId="11" xfId="0" applyNumberFormat="1" applyFont="1" applyBorder="1" applyAlignment="1">
      <alignment horizontal="center" vertical="center"/>
    </xf>
    <xf numFmtId="0" fontId="7" fillId="18" borderId="1" xfId="0" applyFont="1" applyFill="1" applyBorder="1" applyAlignment="1">
      <alignment horizontal="left"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7" fillId="14" borderId="49"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13" borderId="163" xfId="0" applyFont="1" applyFill="1" applyBorder="1" applyAlignment="1">
      <alignment horizontal="center" vertical="center" wrapText="1"/>
    </xf>
    <xf numFmtId="0" fontId="6" fillId="0" borderId="164" xfId="0" applyFont="1" applyBorder="1"/>
    <xf numFmtId="49" fontId="23" fillId="0" borderId="14" xfId="0" applyNumberFormat="1" applyFont="1" applyBorder="1" applyAlignment="1">
      <alignment horizontal="center" vertical="center" wrapText="1"/>
    </xf>
    <xf numFmtId="0" fontId="7" fillId="5" borderId="32" xfId="0" quotePrefix="1" applyFont="1" applyFill="1" applyBorder="1" applyAlignment="1">
      <alignment horizontal="center" vertical="center" wrapText="1"/>
    </xf>
    <xf numFmtId="3" fontId="23" fillId="0" borderId="11" xfId="0" quotePrefix="1" applyNumberFormat="1" applyFont="1" applyBorder="1" applyAlignment="1">
      <alignment horizontal="center" vertical="center" wrapText="1"/>
    </xf>
    <xf numFmtId="0" fontId="27" fillId="0" borderId="11" xfId="0" applyFont="1" applyBorder="1" applyAlignment="1">
      <alignment horizontal="center" vertical="center" wrapText="1"/>
    </xf>
    <xf numFmtId="0" fontId="23" fillId="3" borderId="166" xfId="0" applyFont="1" applyFill="1" applyBorder="1" applyAlignment="1">
      <alignment horizontal="center" vertical="center" wrapText="1"/>
    </xf>
    <xf numFmtId="0" fontId="6" fillId="0" borderId="168" xfId="0" applyFont="1" applyBorder="1"/>
    <xf numFmtId="0" fontId="33" fillId="5" borderId="32" xfId="0" applyFont="1" applyFill="1" applyBorder="1" applyAlignment="1">
      <alignment horizontal="center" vertical="center" wrapText="1"/>
    </xf>
    <xf numFmtId="171" fontId="23" fillId="3" borderId="11" xfId="0" applyNumberFormat="1" applyFont="1" applyFill="1" applyBorder="1" applyAlignment="1">
      <alignment horizontal="center" vertical="center" wrapText="1"/>
    </xf>
    <xf numFmtId="171" fontId="23" fillId="3" borderId="73" xfId="0" applyNumberFormat="1" applyFont="1" applyFill="1" applyBorder="1" applyAlignment="1">
      <alignment horizontal="center" vertical="center" wrapText="1"/>
    </xf>
    <xf numFmtId="0" fontId="23" fillId="16" borderId="143" xfId="0" applyFont="1" applyFill="1" applyBorder="1" applyAlignment="1">
      <alignment horizontal="center" vertical="center" wrapText="1"/>
    </xf>
    <xf numFmtId="0" fontId="8" fillId="0" borderId="0" xfId="0" applyFont="1" applyAlignment="1">
      <alignment horizontal="left" vertical="top"/>
    </xf>
    <xf numFmtId="173" fontId="23" fillId="0" borderId="11" xfId="0" applyNumberFormat="1" applyFont="1" applyBorder="1" applyAlignment="1">
      <alignment horizontal="center" vertical="center" wrapText="1"/>
    </xf>
    <xf numFmtId="15" fontId="23" fillId="0" borderId="11" xfId="0" applyNumberFormat="1" applyFont="1" applyBorder="1" applyAlignment="1">
      <alignment horizontal="center" vertical="center" wrapText="1"/>
    </xf>
    <xf numFmtId="0" fontId="11" fillId="12" borderId="70" xfId="0" applyFont="1" applyFill="1" applyBorder="1" applyAlignment="1">
      <alignment horizontal="center" vertical="center" wrapText="1"/>
    </xf>
    <xf numFmtId="2" fontId="23" fillId="0" borderId="11" xfId="0" applyNumberFormat="1" applyFont="1" applyBorder="1" applyAlignment="1">
      <alignment horizontal="center" vertical="center" wrapText="1"/>
    </xf>
    <xf numFmtId="173" fontId="23" fillId="3" borderId="11" xfId="0" applyNumberFormat="1" applyFont="1" applyFill="1" applyBorder="1" applyAlignment="1">
      <alignment horizontal="center" vertical="center" wrapText="1"/>
    </xf>
    <xf numFmtId="174" fontId="23" fillId="0" borderId="11" xfId="0" applyNumberFormat="1" applyFont="1" applyBorder="1" applyAlignment="1">
      <alignment horizontal="center" vertical="center" wrapText="1"/>
    </xf>
    <xf numFmtId="0" fontId="28" fillId="0" borderId="11" xfId="0" applyFont="1" applyBorder="1" applyAlignment="1">
      <alignment horizontal="center"/>
    </xf>
    <xf numFmtId="1" fontId="23" fillId="3" borderId="11" xfId="0" applyNumberFormat="1" applyFont="1" applyFill="1" applyBorder="1" applyAlignment="1">
      <alignment horizontal="center" vertical="center" wrapText="1"/>
    </xf>
    <xf numFmtId="0" fontId="7" fillId="11" borderId="40" xfId="0" applyFont="1" applyFill="1" applyBorder="1" applyAlignment="1">
      <alignment vertical="center" wrapText="1"/>
    </xf>
    <xf numFmtId="1" fontId="23" fillId="0" borderId="11" xfId="0" applyNumberFormat="1" applyFont="1" applyBorder="1" applyAlignment="1">
      <alignment horizontal="center" vertical="center" wrapText="1"/>
    </xf>
    <xf numFmtId="0" fontId="41" fillId="3" borderId="11"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41" fillId="0" borderId="11" xfId="0" applyFont="1" applyBorder="1" applyAlignment="1">
      <alignment horizontal="center" vertical="center" wrapText="1"/>
    </xf>
    <xf numFmtId="0" fontId="7" fillId="0" borderId="11" xfId="0" applyFont="1" applyBorder="1" applyAlignment="1">
      <alignment horizontal="center" vertical="center" wrapText="1"/>
    </xf>
    <xf numFmtId="0" fontId="41" fillId="0" borderId="74" xfId="0" applyFont="1" applyBorder="1" applyAlignment="1">
      <alignment horizontal="center" vertical="center" wrapText="1"/>
    </xf>
    <xf numFmtId="0" fontId="23" fillId="3" borderId="97" xfId="0" applyFont="1" applyFill="1" applyBorder="1" applyAlignment="1">
      <alignment horizontal="left" vertical="center" wrapText="1"/>
    </xf>
    <xf numFmtId="0" fontId="7" fillId="3" borderId="11" xfId="0" applyFont="1" applyFill="1" applyBorder="1" applyAlignment="1">
      <alignment vertical="center" wrapText="1"/>
    </xf>
    <xf numFmtId="0" fontId="5" fillId="20" borderId="87" xfId="0" applyFont="1" applyFill="1" applyBorder="1" applyAlignment="1">
      <alignment horizontal="left" vertical="center" wrapText="1"/>
    </xf>
    <xf numFmtId="0" fontId="10" fillId="3" borderId="90"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5" fillId="13" borderId="56" xfId="0" applyFont="1" applyFill="1" applyBorder="1" applyAlignment="1">
      <alignment horizontal="center" vertical="center" wrapText="1"/>
    </xf>
    <xf numFmtId="0" fontId="5" fillId="14" borderId="10" xfId="0" applyFont="1" applyFill="1" applyBorder="1" applyAlignment="1">
      <alignment horizontal="center" vertical="center" wrapText="1"/>
    </xf>
    <xf numFmtId="49" fontId="23" fillId="3" borderId="97" xfId="0" applyNumberFormat="1" applyFont="1" applyFill="1" applyBorder="1" applyAlignment="1">
      <alignment horizontal="center" vertical="center" wrapText="1"/>
    </xf>
    <xf numFmtId="0" fontId="40" fillId="20" borderId="40" xfId="0" applyFont="1" applyFill="1" applyBorder="1" applyAlignment="1">
      <alignment horizontal="left" vertical="center" wrapText="1"/>
    </xf>
    <xf numFmtId="0" fontId="40" fillId="20" borderId="49" xfId="0" applyFont="1" applyFill="1" applyBorder="1" applyAlignment="1">
      <alignment horizontal="left" vertical="center" wrapText="1"/>
    </xf>
    <xf numFmtId="0" fontId="5" fillId="20" borderId="52" xfId="0" applyFont="1" applyFill="1" applyBorder="1" applyAlignment="1">
      <alignment horizontal="left" vertical="center" wrapText="1"/>
    </xf>
    <xf numFmtId="0" fontId="10" fillId="3" borderId="49" xfId="0" applyFont="1" applyFill="1" applyBorder="1" applyAlignment="1">
      <alignment horizontal="center" vertical="center" wrapText="1"/>
    </xf>
    <xf numFmtId="0" fontId="42" fillId="3" borderId="11"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10" fillId="3" borderId="73" xfId="0" applyFont="1" applyFill="1" applyBorder="1" applyAlignment="1">
      <alignment horizontal="center" vertical="center" wrapText="1"/>
    </xf>
    <xf numFmtId="0" fontId="7" fillId="11" borderId="52" xfId="0" applyFont="1" applyFill="1" applyBorder="1" applyAlignment="1">
      <alignment horizontal="center" vertical="center" wrapText="1"/>
    </xf>
    <xf numFmtId="175" fontId="7" fillId="3" borderId="49" xfId="0" applyNumberFormat="1" applyFont="1" applyFill="1" applyBorder="1" applyAlignment="1">
      <alignment horizontal="center" vertical="center" wrapText="1"/>
    </xf>
    <xf numFmtId="0" fontId="7" fillId="13" borderId="49" xfId="0" applyFont="1" applyFill="1" applyBorder="1" applyAlignment="1">
      <alignment horizontal="center" vertical="center" wrapText="1"/>
    </xf>
    <xf numFmtId="0" fontId="47" fillId="5" borderId="32" xfId="0" applyFont="1" applyFill="1" applyBorder="1" applyAlignment="1">
      <alignment horizontal="center" vertical="center" wrapText="1"/>
    </xf>
    <xf numFmtId="0" fontId="44" fillId="12" borderId="70"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2" fillId="12" borderId="70" xfId="0" applyFont="1" applyFill="1" applyBorder="1" applyAlignment="1">
      <alignment horizontal="center"/>
    </xf>
    <xf numFmtId="15" fontId="23" fillId="3" borderId="1" xfId="0" applyNumberFormat="1"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3" fillId="3" borderId="11" xfId="0" applyFont="1" applyFill="1" applyBorder="1" applyAlignment="1">
      <alignment horizontal="center" wrapText="1"/>
    </xf>
    <xf numFmtId="16" fontId="23" fillId="0" borderId="11" xfId="0" applyNumberFormat="1" applyFont="1" applyBorder="1" applyAlignment="1">
      <alignment horizontal="center" vertical="center" wrapText="1"/>
    </xf>
    <xf numFmtId="0" fontId="8" fillId="11" borderId="1" xfId="0" applyFont="1" applyFill="1" applyBorder="1" applyAlignment="1">
      <alignment horizontal="left" vertical="center"/>
    </xf>
    <xf numFmtId="0" fontId="23" fillId="3" borderId="73" xfId="0" applyFont="1" applyFill="1" applyBorder="1" applyAlignment="1">
      <alignment horizontal="left" vertical="center" wrapText="1"/>
    </xf>
    <xf numFmtId="0" fontId="7" fillId="5" borderId="24" xfId="0" applyFont="1" applyFill="1" applyBorder="1" applyAlignment="1">
      <alignment horizontal="center" vertical="center" wrapText="1"/>
    </xf>
    <xf numFmtId="0" fontId="27" fillId="3" borderId="97" xfId="0" applyFont="1" applyFill="1" applyBorder="1" applyAlignment="1">
      <alignment horizontal="left" vertical="center" wrapText="1"/>
    </xf>
    <xf numFmtId="0" fontId="23" fillId="3" borderId="97" xfId="0" applyFont="1" applyFill="1" applyBorder="1" applyAlignment="1">
      <alignment vertical="center" wrapText="1"/>
    </xf>
    <xf numFmtId="49" fontId="23" fillId="3" borderId="97" xfId="0" applyNumberFormat="1" applyFont="1" applyFill="1" applyBorder="1" applyAlignment="1">
      <alignment horizontal="left" vertical="center" wrapText="1"/>
    </xf>
    <xf numFmtId="3" fontId="27" fillId="3" borderId="11" xfId="0" applyNumberFormat="1" applyFont="1" applyFill="1" applyBorder="1" applyAlignment="1">
      <alignment horizontal="left" vertical="center" wrapText="1"/>
    </xf>
    <xf numFmtId="0" fontId="7" fillId="5" borderId="173" xfId="0" applyFont="1" applyFill="1" applyBorder="1" applyAlignment="1">
      <alignment horizontal="center" vertical="center" wrapText="1"/>
    </xf>
    <xf numFmtId="0" fontId="7" fillId="3" borderId="74" xfId="0" applyFont="1" applyFill="1" applyBorder="1" applyAlignment="1">
      <alignment horizontal="center" vertical="center" wrapText="1"/>
    </xf>
    <xf numFmtId="1" fontId="23" fillId="16" borderId="11" xfId="0" applyNumberFormat="1" applyFont="1" applyFill="1" applyBorder="1" applyAlignment="1">
      <alignment horizontal="center" vertical="center" wrapText="1"/>
    </xf>
    <xf numFmtId="1" fontId="23" fillId="0" borderId="13" xfId="0" applyNumberFormat="1" applyFont="1" applyBorder="1" applyAlignment="1">
      <alignment horizontal="center" vertical="center" wrapText="1"/>
    </xf>
    <xf numFmtId="9" fontId="23" fillId="16" borderId="11" xfId="0" applyNumberFormat="1" applyFont="1" applyFill="1" applyBorder="1" applyAlignment="1">
      <alignment horizontal="center" vertical="center" wrapText="1"/>
    </xf>
    <xf numFmtId="0" fontId="7" fillId="0" borderId="187" xfId="0" applyFont="1" applyBorder="1" applyAlignment="1">
      <alignment horizontal="center" vertical="center" wrapText="1"/>
    </xf>
    <xf numFmtId="0" fontId="7" fillId="0" borderId="177" xfId="0" applyFont="1" applyBorder="1" applyAlignment="1">
      <alignment horizontal="center" vertical="center" wrapText="1"/>
    </xf>
    <xf numFmtId="0" fontId="23" fillId="0" borderId="183" xfId="0" applyFont="1" applyBorder="1" applyAlignment="1">
      <alignment horizontal="center" vertical="center" wrapText="1"/>
    </xf>
    <xf numFmtId="0" fontId="6" fillId="0" borderId="176" xfId="0" applyFont="1" applyBorder="1"/>
    <xf numFmtId="0" fontId="50" fillId="0" borderId="182" xfId="0" applyFont="1" applyBorder="1" applyAlignment="1">
      <alignment horizontal="center" vertical="center" wrapText="1"/>
    </xf>
    <xf numFmtId="0" fontId="7" fillId="5" borderId="179" xfId="0" applyFont="1" applyFill="1" applyBorder="1" applyAlignment="1">
      <alignment horizontal="center" vertical="center" wrapText="1"/>
    </xf>
    <xf numFmtId="0" fontId="23" fillId="0" borderId="183" xfId="0" applyFont="1" applyBorder="1" applyAlignment="1">
      <alignment horizontal="left" vertical="top" wrapText="1"/>
    </xf>
    <xf numFmtId="0" fontId="23" fillId="0" borderId="177" xfId="0" applyFont="1" applyBorder="1" applyAlignment="1">
      <alignment horizontal="center" vertical="center" wrapText="1"/>
    </xf>
    <xf numFmtId="4" fontId="52" fillId="0" borderId="177" xfId="0" applyNumberFormat="1" applyFont="1" applyBorder="1" applyAlignment="1">
      <alignment horizontal="center" wrapText="1"/>
    </xf>
    <xf numFmtId="0" fontId="52" fillId="0" borderId="177" xfId="0" applyFont="1" applyBorder="1" applyAlignment="1">
      <alignment horizontal="center" vertical="center" wrapText="1"/>
    </xf>
    <xf numFmtId="0" fontId="50" fillId="0" borderId="11"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4" xfId="0" applyFont="1" applyBorder="1" applyAlignment="1">
      <alignment horizontal="left" vertical="center" wrapText="1"/>
    </xf>
    <xf numFmtId="4" fontId="50" fillId="0" borderId="11" xfId="0" applyNumberFormat="1" applyFont="1" applyBorder="1" applyAlignment="1">
      <alignment horizontal="center" vertical="center" wrapText="1"/>
    </xf>
    <xf numFmtId="0" fontId="49" fillId="0" borderId="11" xfId="0" applyFont="1" applyBorder="1" applyAlignment="1">
      <alignment horizontal="center" vertical="center" wrapText="1"/>
    </xf>
    <xf numFmtId="0" fontId="51" fillId="0" borderId="13" xfId="0" applyFont="1" applyBorder="1" applyAlignment="1">
      <alignment horizontal="center" vertical="center" wrapText="1"/>
    </xf>
    <xf numFmtId="14" fontId="23" fillId="3" borderId="49" xfId="0" applyNumberFormat="1" applyFont="1" applyFill="1" applyBorder="1" applyAlignment="1">
      <alignment horizontal="center" vertical="center" wrapText="1"/>
    </xf>
    <xf numFmtId="0" fontId="23" fillId="11" borderId="189" xfId="0" applyFont="1" applyFill="1" applyBorder="1" applyAlignment="1">
      <alignment horizontal="center" vertical="center" wrapText="1"/>
    </xf>
    <xf numFmtId="165" fontId="23" fillId="3" borderId="73" xfId="0" applyNumberFormat="1" applyFont="1" applyFill="1" applyBorder="1" applyAlignment="1">
      <alignment horizontal="center" vertical="center" wrapText="1"/>
    </xf>
    <xf numFmtId="0" fontId="23" fillId="16" borderId="73" xfId="0" applyFont="1" applyFill="1" applyBorder="1" applyAlignment="1">
      <alignment horizontal="center" vertical="center" wrapText="1"/>
    </xf>
    <xf numFmtId="0" fontId="7" fillId="16" borderId="52" xfId="0" applyFont="1" applyFill="1" applyBorder="1" applyAlignment="1">
      <alignment horizontal="center" vertical="center" wrapText="1"/>
    </xf>
    <xf numFmtId="0" fontId="7" fillId="23" borderId="56" xfId="0" applyFont="1" applyFill="1" applyBorder="1" applyAlignment="1">
      <alignment horizontal="center" vertical="center" wrapText="1"/>
    </xf>
    <xf numFmtId="0" fontId="7" fillId="22" borderId="40" xfId="0" applyFont="1" applyFill="1" applyBorder="1" applyAlignment="1">
      <alignment horizontal="left" vertical="center" wrapText="1"/>
    </xf>
    <xf numFmtId="0" fontId="7" fillId="22" borderId="49" xfId="0" applyFont="1" applyFill="1" applyBorder="1" applyAlignment="1">
      <alignment horizontal="left" vertical="center" wrapText="1"/>
    </xf>
    <xf numFmtId="0" fontId="7" fillId="22" borderId="52" xfId="0" applyFont="1" applyFill="1" applyBorder="1" applyAlignment="1">
      <alignment horizontal="left" vertical="center" wrapText="1"/>
    </xf>
    <xf numFmtId="0" fontId="7" fillId="16" borderId="1" xfId="0" applyFont="1" applyFill="1" applyBorder="1" applyAlignment="1">
      <alignment horizontal="center" vertical="center" wrapText="1"/>
    </xf>
    <xf numFmtId="0" fontId="7" fillId="22" borderId="87" xfId="0" applyFont="1" applyFill="1" applyBorder="1" applyAlignment="1">
      <alignment horizontal="left" vertical="center" wrapText="1"/>
    </xf>
    <xf numFmtId="0" fontId="23" fillId="16" borderId="49" xfId="0" applyFont="1" applyFill="1" applyBorder="1" applyAlignment="1">
      <alignment horizontal="center" vertical="center" wrapText="1"/>
    </xf>
    <xf numFmtId="0" fontId="23" fillId="0" borderId="13" xfId="0" quotePrefix="1" applyFont="1" applyBorder="1" applyAlignment="1">
      <alignment horizontal="center" vertical="center" wrapText="1"/>
    </xf>
    <xf numFmtId="168" fontId="7" fillId="5" borderId="32" xfId="0" applyNumberFormat="1" applyFont="1" applyFill="1" applyBorder="1" applyAlignment="1">
      <alignment horizontal="center" vertical="center" wrapText="1"/>
    </xf>
    <xf numFmtId="0" fontId="5" fillId="11" borderId="87" xfId="0" applyFont="1" applyFill="1" applyBorder="1" applyAlignment="1">
      <alignment horizontal="left" vertical="center" wrapText="1"/>
    </xf>
    <xf numFmtId="0" fontId="10" fillId="11" borderId="90"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40" fillId="11" borderId="40" xfId="0" applyFont="1" applyFill="1" applyBorder="1" applyAlignment="1">
      <alignment horizontal="left" vertical="center" wrapText="1"/>
    </xf>
    <xf numFmtId="0" fontId="40" fillId="11" borderId="49" xfId="0" applyFont="1" applyFill="1" applyBorder="1" applyAlignment="1">
      <alignment horizontal="left" vertical="center" wrapText="1"/>
    </xf>
    <xf numFmtId="0" fontId="5" fillId="11" borderId="52" xfId="0" applyFont="1" applyFill="1" applyBorder="1" applyAlignment="1">
      <alignment horizontal="left" vertical="center" wrapText="1"/>
    </xf>
    <xf numFmtId="0" fontId="2" fillId="12" borderId="11" xfId="0" applyFont="1" applyFill="1" applyBorder="1" applyAlignment="1">
      <alignment horizontal="center"/>
    </xf>
    <xf numFmtId="0" fontId="23" fillId="0" borderId="14" xfId="0" applyFont="1" applyBorder="1" applyAlignment="1">
      <alignment horizontal="center" vertical="top" wrapText="1"/>
    </xf>
    <xf numFmtId="0" fontId="23" fillId="0" borderId="88" xfId="0" applyFont="1" applyBorder="1" applyAlignment="1">
      <alignment horizontal="center" vertical="center" wrapText="1"/>
    </xf>
    <xf numFmtId="0" fontId="54" fillId="12" borderId="11" xfId="0" applyFont="1" applyFill="1" applyBorder="1" applyAlignment="1">
      <alignment horizontal="center" vertical="center" wrapText="1"/>
    </xf>
    <xf numFmtId="0" fontId="55" fillId="0" borderId="11" xfId="0" applyFont="1" applyBorder="1" applyAlignment="1">
      <alignment horizontal="center" vertical="center" wrapText="1"/>
    </xf>
    <xf numFmtId="0" fontId="10" fillId="0" borderId="0" xfId="0" applyFont="1" applyAlignment="1">
      <alignment horizontal="center" vertical="center" wrapText="1"/>
    </xf>
    <xf numFmtId="0" fontId="23" fillId="0" borderId="18" xfId="0" applyFont="1" applyBorder="1" applyAlignment="1">
      <alignment horizontal="center" vertical="center"/>
    </xf>
  </cellXfs>
  <cellStyles count="3">
    <cellStyle name="Normalno" xfId="0" builtinId="0"/>
    <cellStyle name="Normalno 2" xfId="1"/>
    <cellStyle name="Zarez"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14.xml.rels><?xml version="1.0" encoding="UTF-8" standalone="yes"?>
<Relationships xmlns="http://schemas.openxmlformats.org/package/2006/relationships"><Relationship Id="rId1" Type="http://customschemas.google.com/relationships/workbookmetadata" Target="commentsmeta13"/></Relationships>
</file>

<file path=xl/_rels/comments15.xml.rels><?xml version="1.0" encoding="UTF-8" standalone="yes"?>
<Relationships xmlns="http://schemas.openxmlformats.org/package/2006/relationships"><Relationship Id="rId1" Type="http://customschemas.google.com/relationships/workbookmetadata" Target="commentsmeta14"/></Relationships>
</file>

<file path=xl/_rels/comments16.xml.rels><?xml version="1.0" encoding="UTF-8" standalone="yes"?>
<Relationships xmlns="http://schemas.openxmlformats.org/package/2006/relationships"><Relationship Id="rId1" Type="http://customschemas.google.com/relationships/workbookmetadata" Target="commentsmeta15"/></Relationships>
</file>

<file path=xl/_rels/comments17.xml.rels><?xml version="1.0" encoding="UTF-8" standalone="yes"?>
<Relationships xmlns="http://schemas.openxmlformats.org/package/2006/relationships"><Relationship Id="rId1" Type="http://customschemas.google.com/relationships/workbookmetadata" Target="commentsmeta16"/></Relationships>
</file>

<file path=xl/_rels/comments18.xml.rels><?xml version="1.0" encoding="UTF-8" standalone="yes"?>
<Relationships xmlns="http://schemas.openxmlformats.org/package/2006/relationships"><Relationship Id="rId1" Type="http://customschemas.google.com/relationships/workbookmetadata" Target="commentsmeta17"/></Relationships>
</file>

<file path=xl/_rels/comments19.xml.rels><?xml version="1.0" encoding="UTF-8" standalone="yes"?>
<Relationships xmlns="http://schemas.openxmlformats.org/package/2006/relationships"><Relationship Id="rId1" Type="http://customschemas.google.com/relationships/workbookmetadata" Target="commentsmeta18"/></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20.xml.rels><?xml version="1.0" encoding="UTF-8" standalone="yes"?>
<Relationships xmlns="http://schemas.openxmlformats.org/package/2006/relationships"><Relationship Id="rId1" Type="http://customschemas.google.com/relationships/workbookmetadata" Target="commentsmeta19"/></Relationships>
</file>

<file path=xl/_rels/comments21.xml.rels><?xml version="1.0" encoding="UTF-8" standalone="yes"?>
<Relationships xmlns="http://schemas.openxmlformats.org/package/2006/relationships"><Relationship Id="rId1" Type="http://customschemas.google.com/relationships/workbookmetadata" Target="commentsmeta20"/></Relationships>
</file>

<file path=xl/_rels/comments22.xml.rels><?xml version="1.0" encoding="UTF-8" standalone="yes"?>
<Relationships xmlns="http://schemas.openxmlformats.org/package/2006/relationships"><Relationship Id="rId1" Type="http://customschemas.google.com/relationships/workbookmetadata" Target="commentsmeta21"/></Relationships>
</file>

<file path=xl/_rels/comments23.xml.rels><?xml version="1.0" encoding="UTF-8" standalone="yes"?>
<Relationships xmlns="http://schemas.openxmlformats.org/package/2006/relationships"><Relationship Id="rId1" Type="http://customschemas.google.com/relationships/workbookmetadata" Target="commentsmeta22"/></Relationships>
</file>

<file path=xl/_rels/comments24.xml.rels><?xml version="1.0" encoding="UTF-8" standalone="yes"?>
<Relationships xmlns="http://schemas.openxmlformats.org/package/2006/relationships"><Relationship Id="rId1" Type="http://customschemas.google.com/relationships/workbookmetadata" Target="commentsmeta23"/></Relationships>
</file>

<file path=xl/_rels/comments25.xml.rels><?xml version="1.0" encoding="UTF-8" standalone="yes"?>
<Relationships xmlns="http://schemas.openxmlformats.org/package/2006/relationships"><Relationship Id="rId1" Type="http://customschemas.google.com/relationships/workbookmetadata" Target="commentsmeta24"/></Relationships>
</file>

<file path=xl/_rels/comments26.xml.rels><?xml version="1.0" encoding="UTF-8" standalone="yes"?>
<Relationships xmlns="http://schemas.openxmlformats.org/package/2006/relationships"><Relationship Id="rId1" Type="http://customschemas.google.com/relationships/workbookmetadata" Target="commentsmeta25"/></Relationships>
</file>

<file path=xl/_rels/comments27.xml.rels><?xml version="1.0" encoding="UTF-8" standalone="yes"?>
<Relationships xmlns="http://schemas.openxmlformats.org/package/2006/relationships"><Relationship Id="rId1" Type="http://customschemas.google.com/relationships/workbookmetadata" Target="commentsmeta26"/></Relationships>
</file>

<file path=xl/_rels/comments28.xml.rels><?xml version="1.0" encoding="UTF-8" standalone="yes"?>
<Relationships xmlns="http://schemas.openxmlformats.org/package/2006/relationships"><Relationship Id="rId1" Type="http://customschemas.google.com/relationships/workbookmetadata" Target="commentsmeta27"/></Relationships>
</file>

<file path=xl/_rels/comments29.xml.rels><?xml version="1.0" encoding="UTF-8" standalone="yes"?>
<Relationships xmlns="http://schemas.openxmlformats.org/package/2006/relationships"><Relationship Id="rId1" Type="http://customschemas.google.com/relationships/workbookmetadata" Target="commentsmeta28"/></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30.xml.rels><?xml version="1.0" encoding="UTF-8" standalone="yes"?>
<Relationships xmlns="http://schemas.openxmlformats.org/package/2006/relationships"><Relationship Id="rId1" Type="http://customschemas.google.com/relationships/workbookmetadata" Target="commentsmeta29"/></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ulamec/AppData/Local/Microsoft/Windows/INetCache/Content.Outlook/4ELTKYSL/Kopija%20POLUGODI&#352;NJE_IZVJE&#352;&#262;E_PROVEDBENI_PROGRAMI_TDU_2021-%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lezaic/AppData/Local/Microsoft/Windows/INetCache/Content.Outlook/L45UF4XC/Kopija%20TABLICA%20SVE%2014.12.2020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lezaic/AppData/Local/Microsoft/Windows/INetCache/Content.Outlook/L45UF4XC/Predlo&#382;ak%20za%20provedbeni%20program%20MMPI_HHI_11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ihovil.stimac/AppData/Local/Microsoft/Windows/INetCache/Content.Outlook/FHO1WHSG/Kopija%20Za%20ispis%20Tablica%20P.P.%20MPOLJ%202020.-2024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MRMSOSP"/>
    </sheetNames>
    <sheetDataSet>
      <sheetData sheetId="0" refreshError="1">
        <row r="10">
          <cell r="X10">
            <v>1</v>
          </cell>
          <cell r="Y10">
            <v>15160142</v>
          </cell>
          <cell r="AA10" t="str">
            <v>U TIJEKU</v>
          </cell>
          <cell r="AB10" t="str">
            <v>U 3 mjesecu 2021. godine otvorena su 4 mirovinska informativna centra (MIC) u Zagrebu, Splitu, Rijeci i Osijeku. Edukacije zaposlenika u području mirovinskog osiguranja su u tijeku.</v>
          </cell>
        </row>
        <row r="11">
          <cell r="X11">
            <v>115</v>
          </cell>
        </row>
        <row r="12">
          <cell r="X12">
            <v>0</v>
          </cell>
          <cell r="Z12" t="str">
            <v>NE</v>
          </cell>
          <cell r="AA12" t="str">
            <v>KAŠNJENJE</v>
          </cell>
          <cell r="AB12" t="str">
            <v xml:space="preserve">Usluga e-izbor mirovine i Usluga e-Izbor mirovinskog osiguravajućeg društva su prijavljene u sustav e-Građani i obje usluge su integrirane u NIAS testnu okolinu.SDURDD je dao suglasnost na test prihvaćanja za obje usluge.Razlozi odstupanja su prilagodba novom sučelju sustava e-Građani i implementacija nove verzije naprednog elektroničkog potpisa (e-Potpis V2) od AKD-a.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JERE PP MMPI 55"/>
      <sheetName val="UPUTE"/>
      <sheetName val="PRIORITETNE I REFORMSKE MJERE"/>
      <sheetName val="INVESTICIJSKE MJERE"/>
      <sheetName val="OSTALE MJERE"/>
      <sheetName val="Data"/>
      <sheetName val="POKAZATELJI ISHODA"/>
      <sheetName val="IZVJEĆE MJERE"/>
      <sheetName val="IZVJEŠĆE CILJEVI"/>
      <sheetName val="TABLICA RIZIK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log 1 "/>
      <sheetName val="UPUTE"/>
      <sheetName val="PRIORITETNE I REFORMSKE MJERE"/>
      <sheetName val="INVESTICIJSKE MJERE"/>
      <sheetName val="OSTALE MJERE"/>
      <sheetName val="Upute za popunjavanje "/>
      <sheetName val="Data"/>
      <sheetName val="POKAZATELJI ISHODA"/>
      <sheetName val="IZVJEĆE MJERE"/>
      <sheetName val="IZVJEŠĆE CILJEVI"/>
      <sheetName val="TABLICA RIZIK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2)"/>
      <sheetName val="List1"/>
    </sheetNames>
    <sheetDataSet>
      <sheetData sheetId="0"/>
      <sheetData sheetId="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
  <cols>
    <col min="1" max="1" width="179.85546875" customWidth="1"/>
    <col min="2" max="26" width="11.42578125" customWidth="1"/>
  </cols>
  <sheetData>
    <row r="1" spans="1:26" ht="12.75" customHeight="1" x14ac:dyDescent="0.2">
      <c r="A1" s="1" t="s">
        <v>0</v>
      </c>
      <c r="B1" s="2"/>
      <c r="C1" s="2"/>
      <c r="D1" s="2"/>
      <c r="E1" s="2"/>
      <c r="F1" s="2"/>
      <c r="G1" s="2"/>
      <c r="H1" s="2"/>
      <c r="I1" s="2"/>
      <c r="J1" s="2"/>
      <c r="K1" s="2"/>
      <c r="L1" s="2"/>
      <c r="M1" s="2"/>
      <c r="N1" s="2"/>
      <c r="O1" s="2"/>
      <c r="P1" s="2"/>
      <c r="Q1" s="2"/>
      <c r="R1" s="2"/>
      <c r="S1" s="2"/>
      <c r="T1" s="2"/>
      <c r="U1" s="2"/>
      <c r="V1" s="2"/>
      <c r="W1" s="2"/>
      <c r="X1" s="2"/>
      <c r="Y1" s="2"/>
      <c r="Z1" s="2"/>
    </row>
    <row r="2" spans="1:26" ht="12.75" customHeight="1" x14ac:dyDescent="0.2">
      <c r="A2" s="3" t="s">
        <v>1</v>
      </c>
      <c r="B2" s="2"/>
      <c r="C2" s="2"/>
      <c r="D2" s="2"/>
      <c r="E2" s="2"/>
      <c r="F2" s="2"/>
      <c r="G2" s="2"/>
      <c r="H2" s="2"/>
      <c r="I2" s="2"/>
      <c r="J2" s="2"/>
      <c r="K2" s="2"/>
      <c r="L2" s="2"/>
      <c r="M2" s="2"/>
      <c r="N2" s="2"/>
      <c r="O2" s="2"/>
      <c r="P2" s="2"/>
      <c r="Q2" s="2"/>
      <c r="R2" s="2"/>
      <c r="S2" s="2"/>
      <c r="T2" s="2"/>
      <c r="U2" s="2"/>
      <c r="V2" s="2"/>
      <c r="W2" s="2"/>
      <c r="X2" s="2"/>
      <c r="Y2" s="2"/>
      <c r="Z2" s="2"/>
    </row>
    <row r="3" spans="1:26" ht="12.75" customHeight="1" x14ac:dyDescent="0.2">
      <c r="A3" s="3" t="s">
        <v>2</v>
      </c>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
      <c r="A4" s="3" t="s">
        <v>3</v>
      </c>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2">
      <c r="A5" s="3" t="s">
        <v>4</v>
      </c>
      <c r="B5" s="2"/>
      <c r="C5" s="2"/>
      <c r="D5" s="2"/>
      <c r="E5" s="2"/>
      <c r="F5" s="2"/>
      <c r="G5" s="2"/>
      <c r="H5" s="2"/>
      <c r="I5" s="2"/>
      <c r="J5" s="2"/>
      <c r="K5" s="2"/>
      <c r="L5" s="2"/>
      <c r="M5" s="2"/>
      <c r="N5" s="2"/>
      <c r="O5" s="2"/>
      <c r="P5" s="2"/>
      <c r="Q5" s="2"/>
      <c r="R5" s="2"/>
      <c r="S5" s="2"/>
      <c r="T5" s="2"/>
      <c r="U5" s="2"/>
      <c r="V5" s="2"/>
      <c r="W5" s="2"/>
      <c r="X5" s="2"/>
      <c r="Y5" s="2"/>
      <c r="Z5" s="2"/>
    </row>
    <row r="6" spans="1:26" ht="12.75" customHeight="1" x14ac:dyDescent="0.2">
      <c r="A6" s="3" t="s">
        <v>5</v>
      </c>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
      <c r="A7" s="3" t="s">
        <v>6</v>
      </c>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
      <c r="A8" s="3" t="s">
        <v>7</v>
      </c>
      <c r="B8" s="2"/>
      <c r="C8" s="2"/>
      <c r="D8" s="2"/>
      <c r="E8" s="2"/>
      <c r="F8" s="2"/>
      <c r="G8" s="2"/>
      <c r="H8" s="2"/>
      <c r="I8" s="2"/>
      <c r="J8" s="2"/>
      <c r="K8" s="2"/>
      <c r="L8" s="2"/>
      <c r="M8" s="2"/>
      <c r="N8" s="2"/>
      <c r="O8" s="2"/>
      <c r="P8" s="2"/>
      <c r="Q8" s="2"/>
      <c r="R8" s="2"/>
      <c r="S8" s="2"/>
      <c r="T8" s="2"/>
      <c r="U8" s="2"/>
      <c r="V8" s="2"/>
      <c r="W8" s="2"/>
      <c r="X8" s="2"/>
      <c r="Y8" s="2"/>
      <c r="Z8" s="2"/>
    </row>
    <row r="9" spans="1:26" ht="12.75" customHeight="1" x14ac:dyDescent="0.2">
      <c r="A9" s="2"/>
      <c r="B9" s="2"/>
      <c r="C9" s="2"/>
      <c r="D9" s="2"/>
      <c r="E9" s="2"/>
      <c r="F9" s="2"/>
      <c r="G9" s="2"/>
      <c r="H9" s="2"/>
      <c r="I9" s="2"/>
      <c r="J9" s="2"/>
      <c r="K9" s="2"/>
      <c r="L9" s="2"/>
      <c r="M9" s="2"/>
      <c r="N9" s="2"/>
      <c r="O9" s="2"/>
      <c r="P9" s="2"/>
      <c r="Q9" s="2"/>
      <c r="R9" s="2"/>
      <c r="S9" s="2"/>
      <c r="T9" s="2"/>
      <c r="U9" s="2"/>
      <c r="V9" s="2"/>
      <c r="W9" s="2"/>
      <c r="X9" s="2"/>
      <c r="Y9" s="2"/>
      <c r="Z9" s="2"/>
    </row>
    <row r="10" spans="1:26" ht="12.75" customHeight="1" x14ac:dyDescent="0.2">
      <c r="A10" s="1" t="s">
        <v>8</v>
      </c>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3" t="s">
        <v>9</v>
      </c>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3" t="s">
        <v>10</v>
      </c>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3" t="s">
        <v>11</v>
      </c>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3" t="s">
        <v>12</v>
      </c>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3" t="s">
        <v>13</v>
      </c>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
      <c r="A16" s="3" t="s">
        <v>14</v>
      </c>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
      <c r="A17" s="3" t="s">
        <v>15</v>
      </c>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
      <c r="A19" s="4" t="s">
        <v>16</v>
      </c>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
      <c r="A20" s="5" t="s">
        <v>17</v>
      </c>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
      <c r="A21" s="5" t="s">
        <v>18</v>
      </c>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
      <c r="A22" s="5" t="s">
        <v>19</v>
      </c>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5" t="s">
        <v>20</v>
      </c>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5" t="s">
        <v>21</v>
      </c>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5" t="s">
        <v>22</v>
      </c>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
      <c r="A26" s="5" t="s">
        <v>23</v>
      </c>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5" t="s">
        <v>24</v>
      </c>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5" t="s">
        <v>25</v>
      </c>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5" t="s">
        <v>26</v>
      </c>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6" t="s">
        <v>27</v>
      </c>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t="s">
        <v>28</v>
      </c>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5" t="s">
        <v>29</v>
      </c>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5" t="s">
        <v>30</v>
      </c>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5" t="s">
        <v>31</v>
      </c>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5" t="s">
        <v>32</v>
      </c>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5" t="s">
        <v>33</v>
      </c>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5" t="s">
        <v>34</v>
      </c>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5" t="s">
        <v>35</v>
      </c>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5" t="s">
        <v>36</v>
      </c>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5" t="s">
        <v>37</v>
      </c>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5" t="s">
        <v>38</v>
      </c>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5" t="s">
        <v>39</v>
      </c>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5" t="s">
        <v>40</v>
      </c>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5" t="s">
        <v>41</v>
      </c>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5" t="s">
        <v>42</v>
      </c>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5" t="s">
        <v>43</v>
      </c>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5" t="s">
        <v>44</v>
      </c>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00"/>
  <sheetViews>
    <sheetView tabSelected="1" topLeftCell="U1" zoomScale="70" zoomScaleNormal="70" workbookViewId="0">
      <selection activeCell="AC9" sqref="AC9"/>
    </sheetView>
  </sheetViews>
  <sheetFormatPr defaultColWidth="14.42578125" defaultRowHeight="15" customHeight="1" x14ac:dyDescent="0.2"/>
  <cols>
    <col min="1" max="1" width="7.85546875" customWidth="1"/>
    <col min="2" max="2" width="38.42578125" customWidth="1"/>
    <col min="3" max="3" width="30.7109375" customWidth="1"/>
    <col min="4" max="4" width="27.140625" customWidth="1"/>
    <col min="5" max="5" width="27" customWidth="1"/>
    <col min="6" max="6" width="49" customWidth="1"/>
    <col min="7" max="7" width="59.85546875" customWidth="1"/>
    <col min="8" max="8" width="40.140625" customWidth="1"/>
    <col min="9" max="9" width="31.140625" customWidth="1"/>
    <col min="10" max="10" width="11" customWidth="1"/>
    <col min="11" max="11" width="10.85546875" customWidth="1"/>
    <col min="12" max="12" width="9.7109375" customWidth="1"/>
    <col min="13" max="13" width="16.140625" customWidth="1"/>
    <col min="14" max="14" width="18.7109375" customWidth="1"/>
    <col min="15" max="15" width="45" customWidth="1"/>
    <col min="16" max="16" width="57.42578125" customWidth="1"/>
    <col min="17" max="17" width="37.42578125" customWidth="1"/>
    <col min="18" max="18" width="25" customWidth="1"/>
    <col min="19" max="19" width="29.42578125" customWidth="1"/>
    <col min="20" max="20" width="17.28515625" customWidth="1"/>
    <col min="21" max="21" width="17.42578125" customWidth="1"/>
    <col min="22" max="23" width="19.28515625" customWidth="1"/>
    <col min="24" max="24" width="19.7109375" customWidth="1"/>
    <col min="25" max="25" width="21.7109375" customWidth="1"/>
    <col min="26" max="26" width="22.28515625" customWidth="1"/>
    <col min="27" max="27" width="19" customWidth="1"/>
    <col min="28" max="28" width="49" customWidth="1"/>
  </cols>
  <sheetData>
    <row r="1" spans="1:28" ht="12.75" customHeight="1" x14ac:dyDescent="0.2">
      <c r="A1" s="732" t="s">
        <v>647</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thickBot="1" x14ac:dyDescent="0.25">
      <c r="A3" s="744" t="s">
        <v>117</v>
      </c>
      <c r="B3" s="716"/>
      <c r="C3" s="716"/>
      <c r="D3" s="745"/>
      <c r="E3" s="752" t="s">
        <v>648</v>
      </c>
      <c r="F3" s="747"/>
      <c r="G3" s="747"/>
      <c r="H3" s="747"/>
      <c r="I3" s="791"/>
      <c r="J3" s="746" t="s">
        <v>119</v>
      </c>
      <c r="K3" s="747"/>
      <c r="L3" s="747"/>
      <c r="M3" s="791"/>
      <c r="N3" s="697" t="s">
        <v>649</v>
      </c>
      <c r="O3" s="651"/>
      <c r="P3" s="652"/>
      <c r="Q3" s="795" t="s">
        <v>121</v>
      </c>
      <c r="R3" s="747"/>
      <c r="S3" s="791"/>
      <c r="T3" s="851" t="s">
        <v>650</v>
      </c>
      <c r="U3" s="716"/>
      <c r="V3" s="716"/>
      <c r="W3" s="751"/>
      <c r="X3" s="740"/>
      <c r="Y3" s="638"/>
      <c r="Z3" s="638"/>
      <c r="AA3" s="638"/>
      <c r="AB3" s="741"/>
    </row>
    <row r="4" spans="1:28" ht="6.75" hidden="1" customHeight="1" x14ac:dyDescent="0.2">
      <c r="A4" s="42"/>
      <c r="B4" s="42"/>
      <c r="C4" s="42"/>
      <c r="D4" s="42"/>
      <c r="E4" s="110"/>
      <c r="F4" s="111"/>
      <c r="G4" s="111"/>
      <c r="H4" s="111"/>
      <c r="I4" s="111"/>
      <c r="J4" s="111"/>
      <c r="K4" s="111"/>
      <c r="L4" s="111"/>
      <c r="M4" s="111"/>
      <c r="N4" s="111"/>
      <c r="O4" s="112"/>
      <c r="P4" s="796" t="s">
        <v>123</v>
      </c>
      <c r="Q4" s="797"/>
      <c r="R4" s="698" t="s">
        <v>124</v>
      </c>
      <c r="S4" s="651"/>
      <c r="T4" s="651"/>
      <c r="U4" s="651"/>
      <c r="V4" s="651"/>
      <c r="W4" s="665"/>
      <c r="X4" s="740"/>
      <c r="Y4" s="638"/>
      <c r="Z4" s="638"/>
      <c r="AA4" s="638"/>
      <c r="AB4" s="741"/>
    </row>
    <row r="5" spans="1:28"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row>
    <row r="6" spans="1:28"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row>
    <row r="7" spans="1:28"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row>
    <row r="8" spans="1:28" ht="33.75" customHeight="1" thickBot="1" x14ac:dyDescent="0.25">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0"/>
      <c r="Y8" s="850"/>
      <c r="Z8" s="850"/>
      <c r="AA8" s="850"/>
      <c r="AB8" s="741"/>
    </row>
    <row r="9" spans="1:28" ht="149.25" customHeight="1" thickTop="1" x14ac:dyDescent="0.2">
      <c r="A9" s="126" t="s">
        <v>130</v>
      </c>
      <c r="B9" s="127" t="s">
        <v>131</v>
      </c>
      <c r="C9" s="127" t="s">
        <v>132</v>
      </c>
      <c r="D9" s="127" t="s">
        <v>133</v>
      </c>
      <c r="E9" s="128" t="s">
        <v>134</v>
      </c>
      <c r="F9" s="48" t="s">
        <v>56</v>
      </c>
      <c r="G9" s="129" t="s">
        <v>135</v>
      </c>
      <c r="H9" s="130" t="s">
        <v>136</v>
      </c>
      <c r="I9" s="127" t="s">
        <v>137</v>
      </c>
      <c r="J9" s="131" t="s">
        <v>138</v>
      </c>
      <c r="K9" s="131" t="s">
        <v>139</v>
      </c>
      <c r="L9" s="131" t="s">
        <v>651</v>
      </c>
      <c r="M9" s="132" t="s">
        <v>141</v>
      </c>
      <c r="N9" s="133" t="s">
        <v>374</v>
      </c>
      <c r="O9" s="134" t="s">
        <v>143</v>
      </c>
      <c r="P9" s="54" t="s">
        <v>144</v>
      </c>
      <c r="Q9" s="54" t="s">
        <v>145</v>
      </c>
      <c r="R9" s="54" t="s">
        <v>146</v>
      </c>
      <c r="S9" s="54" t="s">
        <v>147</v>
      </c>
      <c r="T9" s="54" t="s">
        <v>148</v>
      </c>
      <c r="U9" s="54" t="s">
        <v>149</v>
      </c>
      <c r="V9" s="54" t="s">
        <v>150</v>
      </c>
      <c r="W9" s="55" t="s">
        <v>151</v>
      </c>
      <c r="X9" s="621" t="s">
        <v>152</v>
      </c>
      <c r="Y9" s="622" t="s">
        <v>153</v>
      </c>
      <c r="Z9" s="622" t="s">
        <v>154</v>
      </c>
      <c r="AA9" s="622" t="s">
        <v>155</v>
      </c>
      <c r="AB9" s="623" t="s">
        <v>156</v>
      </c>
    </row>
    <row r="10" spans="1:28" ht="67.5" customHeight="1" x14ac:dyDescent="0.2">
      <c r="A10" s="681">
        <v>1</v>
      </c>
      <c r="B10" s="681" t="s">
        <v>652</v>
      </c>
      <c r="C10" s="681" t="s">
        <v>653</v>
      </c>
      <c r="D10" s="681" t="s">
        <v>653</v>
      </c>
      <c r="E10" s="772" t="s">
        <v>654</v>
      </c>
      <c r="F10" s="675" t="s">
        <v>655</v>
      </c>
      <c r="G10" s="781" t="s">
        <v>656</v>
      </c>
      <c r="H10" s="834">
        <v>32265165</v>
      </c>
      <c r="I10" s="681" t="s">
        <v>657</v>
      </c>
      <c r="J10" s="681" t="s">
        <v>163</v>
      </c>
      <c r="K10" s="681" t="s">
        <v>164</v>
      </c>
      <c r="L10" s="681" t="s">
        <v>658</v>
      </c>
      <c r="M10" s="681" t="s">
        <v>164</v>
      </c>
      <c r="N10" s="681" t="s">
        <v>164</v>
      </c>
      <c r="O10" s="681" t="s">
        <v>659</v>
      </c>
      <c r="P10" s="681" t="s">
        <v>660</v>
      </c>
      <c r="Q10" s="681" t="s">
        <v>249</v>
      </c>
      <c r="R10" s="68" t="s">
        <v>661</v>
      </c>
      <c r="S10" s="45" t="s">
        <v>662</v>
      </c>
      <c r="T10" s="45">
        <v>200</v>
      </c>
      <c r="U10" s="45">
        <v>250</v>
      </c>
      <c r="V10" s="45">
        <v>300</v>
      </c>
      <c r="W10" s="105">
        <v>300</v>
      </c>
      <c r="X10" s="626">
        <v>234</v>
      </c>
      <c r="Y10" s="813" t="s">
        <v>971</v>
      </c>
      <c r="Z10" s="813"/>
      <c r="AA10" s="813" t="s">
        <v>6432</v>
      </c>
      <c r="AB10" s="816" t="s">
        <v>6443</v>
      </c>
    </row>
    <row r="11" spans="1:28" ht="48" customHeight="1" x14ac:dyDescent="0.2">
      <c r="A11" s="843"/>
      <c r="B11" s="641"/>
      <c r="C11" s="641"/>
      <c r="D11" s="641"/>
      <c r="E11" s="776"/>
      <c r="F11" s="676"/>
      <c r="G11" s="782"/>
      <c r="H11" s="641"/>
      <c r="I11" s="641"/>
      <c r="J11" s="641"/>
      <c r="K11" s="641"/>
      <c r="L11" s="641"/>
      <c r="M11" s="641"/>
      <c r="N11" s="641"/>
      <c r="O11" s="641"/>
      <c r="P11" s="641"/>
      <c r="Q11" s="641"/>
      <c r="R11" s="68" t="s">
        <v>663</v>
      </c>
      <c r="S11" s="45" t="s">
        <v>664</v>
      </c>
      <c r="T11" s="45">
        <v>0</v>
      </c>
      <c r="U11" s="45">
        <v>1</v>
      </c>
      <c r="V11" s="45">
        <v>3</v>
      </c>
      <c r="W11" s="105">
        <v>3</v>
      </c>
      <c r="X11" s="626">
        <v>0</v>
      </c>
      <c r="Y11" s="821"/>
      <c r="Z11" s="821"/>
      <c r="AA11" s="821"/>
      <c r="AB11" s="822"/>
    </row>
    <row r="12" spans="1:28" ht="111.75" customHeight="1" x14ac:dyDescent="0.2">
      <c r="A12" s="844"/>
      <c r="B12" s="642"/>
      <c r="C12" s="642"/>
      <c r="D12" s="642"/>
      <c r="E12" s="729"/>
      <c r="F12" s="680"/>
      <c r="G12" s="783"/>
      <c r="H12" s="642"/>
      <c r="I12" s="642"/>
      <c r="J12" s="642"/>
      <c r="K12" s="642"/>
      <c r="L12" s="642"/>
      <c r="M12" s="642"/>
      <c r="N12" s="642"/>
      <c r="O12" s="642"/>
      <c r="P12" s="642"/>
      <c r="Q12" s="642"/>
      <c r="R12" s="68" t="s">
        <v>665</v>
      </c>
      <c r="S12" s="171" t="s">
        <v>666</v>
      </c>
      <c r="T12" s="45" t="s">
        <v>667</v>
      </c>
      <c r="U12" s="45" t="s">
        <v>667</v>
      </c>
      <c r="V12" s="45" t="s">
        <v>667</v>
      </c>
      <c r="W12" s="105" t="s">
        <v>667</v>
      </c>
      <c r="X12" s="626" t="s">
        <v>6435</v>
      </c>
      <c r="Y12" s="821"/>
      <c r="Z12" s="821"/>
      <c r="AA12" s="821"/>
      <c r="AB12" s="822"/>
    </row>
    <row r="13" spans="1:28" ht="137.25" customHeight="1" x14ac:dyDescent="0.2">
      <c r="A13" s="681">
        <v>2</v>
      </c>
      <c r="B13" s="681" t="s">
        <v>652</v>
      </c>
      <c r="C13" s="681" t="s">
        <v>653</v>
      </c>
      <c r="D13" s="681" t="s">
        <v>653</v>
      </c>
      <c r="E13" s="772" t="s">
        <v>668</v>
      </c>
      <c r="F13" s="675" t="s">
        <v>669</v>
      </c>
      <c r="G13" s="781" t="s">
        <v>670</v>
      </c>
      <c r="H13" s="834">
        <v>266318430</v>
      </c>
      <c r="I13" s="681" t="s">
        <v>671</v>
      </c>
      <c r="J13" s="681" t="s">
        <v>253</v>
      </c>
      <c r="K13" s="681" t="s">
        <v>166</v>
      </c>
      <c r="L13" s="681" t="s">
        <v>672</v>
      </c>
      <c r="M13" s="681" t="s">
        <v>166</v>
      </c>
      <c r="N13" s="681" t="s">
        <v>166</v>
      </c>
      <c r="O13" s="681" t="s">
        <v>673</v>
      </c>
      <c r="P13" s="681" t="s">
        <v>674</v>
      </c>
      <c r="Q13" s="682" t="s">
        <v>179</v>
      </c>
      <c r="R13" s="68" t="s">
        <v>675</v>
      </c>
      <c r="S13" s="45" t="s">
        <v>676</v>
      </c>
      <c r="T13" s="70">
        <v>1</v>
      </c>
      <c r="U13" s="70">
        <v>1</v>
      </c>
      <c r="V13" s="70">
        <v>1</v>
      </c>
      <c r="W13" s="108">
        <v>1</v>
      </c>
      <c r="X13" s="627">
        <v>1</v>
      </c>
      <c r="Y13" s="819">
        <v>5687543.1500000004</v>
      </c>
      <c r="Z13" s="813"/>
      <c r="AA13" s="813" t="s">
        <v>6432</v>
      </c>
      <c r="AB13" s="816" t="s">
        <v>6434</v>
      </c>
    </row>
    <row r="14" spans="1:28" ht="33.75" customHeight="1" x14ac:dyDescent="0.2">
      <c r="A14" s="843"/>
      <c r="B14" s="641"/>
      <c r="C14" s="641"/>
      <c r="D14" s="641"/>
      <c r="E14" s="776"/>
      <c r="F14" s="676"/>
      <c r="G14" s="782"/>
      <c r="H14" s="641"/>
      <c r="I14" s="641"/>
      <c r="J14" s="641"/>
      <c r="K14" s="641"/>
      <c r="L14" s="641"/>
      <c r="M14" s="641"/>
      <c r="N14" s="641"/>
      <c r="O14" s="641"/>
      <c r="P14" s="641"/>
      <c r="Q14" s="641"/>
      <c r="R14" s="681" t="s">
        <v>677</v>
      </c>
      <c r="S14" s="681" t="s">
        <v>676</v>
      </c>
      <c r="T14" s="777">
        <v>1</v>
      </c>
      <c r="U14" s="777">
        <v>1</v>
      </c>
      <c r="V14" s="777">
        <v>1</v>
      </c>
      <c r="W14" s="848">
        <v>1</v>
      </c>
      <c r="X14" s="852">
        <v>1</v>
      </c>
      <c r="Y14" s="819"/>
      <c r="Z14" s="821"/>
      <c r="AA14" s="821"/>
      <c r="AB14" s="822"/>
    </row>
    <row r="15" spans="1:28" ht="103.5" customHeight="1" x14ac:dyDescent="0.2">
      <c r="A15" s="844"/>
      <c r="B15" s="642"/>
      <c r="C15" s="642"/>
      <c r="D15" s="642"/>
      <c r="E15" s="729"/>
      <c r="F15" s="680"/>
      <c r="G15" s="783"/>
      <c r="H15" s="642"/>
      <c r="I15" s="642"/>
      <c r="J15" s="642"/>
      <c r="K15" s="642"/>
      <c r="L15" s="642"/>
      <c r="M15" s="642"/>
      <c r="N15" s="642"/>
      <c r="O15" s="642"/>
      <c r="P15" s="642"/>
      <c r="Q15" s="642"/>
      <c r="R15" s="642"/>
      <c r="S15" s="642"/>
      <c r="T15" s="642"/>
      <c r="U15" s="642"/>
      <c r="V15" s="642"/>
      <c r="W15" s="729"/>
      <c r="X15" s="852"/>
      <c r="Y15" s="819"/>
      <c r="Z15" s="821"/>
      <c r="AA15" s="821"/>
      <c r="AB15" s="822"/>
    </row>
    <row r="16" spans="1:28" ht="78.75" customHeight="1" x14ac:dyDescent="0.2">
      <c r="A16" s="681">
        <v>3</v>
      </c>
      <c r="B16" s="681" t="s">
        <v>652</v>
      </c>
      <c r="C16" s="681" t="s">
        <v>653</v>
      </c>
      <c r="D16" s="681" t="s">
        <v>653</v>
      </c>
      <c r="E16" s="772" t="s">
        <v>678</v>
      </c>
      <c r="F16" s="675" t="s">
        <v>679</v>
      </c>
      <c r="G16" s="781" t="s">
        <v>680</v>
      </c>
      <c r="H16" s="834">
        <v>717540000</v>
      </c>
      <c r="I16" s="681" t="s">
        <v>681</v>
      </c>
      <c r="J16" s="681" t="s">
        <v>597</v>
      </c>
      <c r="K16" s="681" t="s">
        <v>164</v>
      </c>
      <c r="L16" s="681" t="s">
        <v>682</v>
      </c>
      <c r="M16" s="681" t="s">
        <v>166</v>
      </c>
      <c r="N16" s="681" t="s">
        <v>166</v>
      </c>
      <c r="O16" s="849" t="s">
        <v>683</v>
      </c>
      <c r="P16" s="681" t="s">
        <v>684</v>
      </c>
      <c r="Q16" s="849" t="s">
        <v>685</v>
      </c>
      <c r="R16" s="68" t="s">
        <v>686</v>
      </c>
      <c r="S16" s="45" t="s">
        <v>687</v>
      </c>
      <c r="T16" s="45">
        <v>160</v>
      </c>
      <c r="U16" s="45">
        <v>165</v>
      </c>
      <c r="V16" s="45">
        <v>170</v>
      </c>
      <c r="W16" s="105">
        <v>170</v>
      </c>
      <c r="X16" s="626">
        <v>162</v>
      </c>
      <c r="Y16" s="819">
        <v>33365381.579999998</v>
      </c>
      <c r="Z16" s="813"/>
      <c r="AA16" s="813" t="s">
        <v>6432</v>
      </c>
      <c r="AB16" s="816" t="s">
        <v>6433</v>
      </c>
    </row>
    <row r="17" spans="1:28" ht="83.25" customHeight="1" x14ac:dyDescent="0.2">
      <c r="A17" s="843"/>
      <c r="B17" s="641"/>
      <c r="C17" s="641"/>
      <c r="D17" s="641"/>
      <c r="E17" s="776"/>
      <c r="F17" s="676"/>
      <c r="G17" s="782"/>
      <c r="H17" s="641"/>
      <c r="I17" s="641"/>
      <c r="J17" s="641"/>
      <c r="K17" s="641"/>
      <c r="L17" s="641"/>
      <c r="M17" s="641"/>
      <c r="N17" s="641"/>
      <c r="O17" s="641"/>
      <c r="P17" s="641"/>
      <c r="Q17" s="641"/>
      <c r="R17" s="45" t="s">
        <v>688</v>
      </c>
      <c r="S17" s="45" t="s">
        <v>689</v>
      </c>
      <c r="T17" s="103">
        <v>10950</v>
      </c>
      <c r="U17" s="103">
        <v>11000</v>
      </c>
      <c r="V17" s="103">
        <v>11100</v>
      </c>
      <c r="W17" s="172">
        <v>11100</v>
      </c>
      <c r="X17" s="628">
        <v>11617</v>
      </c>
      <c r="Y17" s="819"/>
      <c r="Z17" s="813"/>
      <c r="AA17" s="821"/>
      <c r="AB17" s="822"/>
    </row>
    <row r="18" spans="1:28" ht="279" customHeight="1" x14ac:dyDescent="0.2">
      <c r="A18" s="844"/>
      <c r="B18" s="642"/>
      <c r="C18" s="642"/>
      <c r="D18" s="642"/>
      <c r="E18" s="729"/>
      <c r="F18" s="680"/>
      <c r="G18" s="783"/>
      <c r="H18" s="642"/>
      <c r="I18" s="642"/>
      <c r="J18" s="642"/>
      <c r="K18" s="642"/>
      <c r="L18" s="642"/>
      <c r="M18" s="642"/>
      <c r="N18" s="642"/>
      <c r="O18" s="642"/>
      <c r="P18" s="642"/>
      <c r="Q18" s="642"/>
      <c r="R18" s="45" t="s">
        <v>690</v>
      </c>
      <c r="S18" s="70" t="s">
        <v>691</v>
      </c>
      <c r="T18" s="70">
        <v>0.9</v>
      </c>
      <c r="U18" s="70">
        <v>0.95</v>
      </c>
      <c r="V18" s="70">
        <v>1</v>
      </c>
      <c r="W18" s="108">
        <v>1</v>
      </c>
      <c r="X18" s="627">
        <v>0.85</v>
      </c>
      <c r="Y18" s="819"/>
      <c r="Z18" s="813"/>
      <c r="AA18" s="821"/>
      <c r="AB18" s="822"/>
    </row>
    <row r="19" spans="1:28" ht="78" customHeight="1" x14ac:dyDescent="0.2">
      <c r="A19" s="681">
        <v>4</v>
      </c>
      <c r="B19" s="681" t="s">
        <v>652</v>
      </c>
      <c r="C19" s="681" t="s">
        <v>653</v>
      </c>
      <c r="D19" s="681" t="s">
        <v>653</v>
      </c>
      <c r="E19" s="772" t="s">
        <v>678</v>
      </c>
      <c r="F19" s="675" t="s">
        <v>692</v>
      </c>
      <c r="G19" s="781" t="s">
        <v>693</v>
      </c>
      <c r="H19" s="834">
        <v>18000000</v>
      </c>
      <c r="I19" s="681" t="s">
        <v>694</v>
      </c>
      <c r="J19" s="681" t="s">
        <v>163</v>
      </c>
      <c r="K19" s="681" t="s">
        <v>164</v>
      </c>
      <c r="L19" s="681" t="s">
        <v>695</v>
      </c>
      <c r="M19" s="681" t="s">
        <v>166</v>
      </c>
      <c r="N19" s="681" t="s">
        <v>164</v>
      </c>
      <c r="O19" s="681" t="s">
        <v>696</v>
      </c>
      <c r="P19" s="681" t="s">
        <v>697</v>
      </c>
      <c r="Q19" s="681" t="s">
        <v>698</v>
      </c>
      <c r="R19" s="68" t="s">
        <v>699</v>
      </c>
      <c r="S19" s="45" t="s">
        <v>664</v>
      </c>
      <c r="T19" s="45" t="s">
        <v>700</v>
      </c>
      <c r="U19" s="45" t="s">
        <v>701</v>
      </c>
      <c r="V19" s="45" t="s">
        <v>702</v>
      </c>
      <c r="W19" s="105">
        <v>0</v>
      </c>
      <c r="X19" s="626" t="s">
        <v>6436</v>
      </c>
      <c r="Y19" s="819">
        <v>250188.32</v>
      </c>
      <c r="Z19" s="813"/>
      <c r="AA19" s="813" t="s">
        <v>6432</v>
      </c>
      <c r="AB19" s="816" t="s">
        <v>6474</v>
      </c>
    </row>
    <row r="20" spans="1:28" ht="60" customHeight="1" x14ac:dyDescent="0.2">
      <c r="A20" s="843"/>
      <c r="B20" s="641"/>
      <c r="C20" s="641"/>
      <c r="D20" s="641"/>
      <c r="E20" s="776"/>
      <c r="F20" s="676"/>
      <c r="G20" s="782"/>
      <c r="H20" s="641"/>
      <c r="I20" s="641"/>
      <c r="J20" s="641"/>
      <c r="K20" s="641"/>
      <c r="L20" s="641"/>
      <c r="M20" s="641"/>
      <c r="N20" s="641"/>
      <c r="O20" s="641"/>
      <c r="P20" s="641"/>
      <c r="Q20" s="641"/>
      <c r="R20" s="68" t="s">
        <v>703</v>
      </c>
      <c r="S20" s="45" t="s">
        <v>664</v>
      </c>
      <c r="T20" s="45">
        <v>0</v>
      </c>
      <c r="U20" s="45">
        <v>0</v>
      </c>
      <c r="V20" s="45">
        <v>0</v>
      </c>
      <c r="W20" s="105" t="s">
        <v>704</v>
      </c>
      <c r="X20" s="626">
        <v>0</v>
      </c>
      <c r="Y20" s="819"/>
      <c r="Z20" s="821"/>
      <c r="AA20" s="821"/>
      <c r="AB20" s="816"/>
    </row>
    <row r="21" spans="1:28" ht="60" customHeight="1" x14ac:dyDescent="0.2">
      <c r="A21" s="843"/>
      <c r="B21" s="641"/>
      <c r="C21" s="641"/>
      <c r="D21" s="641"/>
      <c r="E21" s="776"/>
      <c r="F21" s="676"/>
      <c r="G21" s="782"/>
      <c r="H21" s="641"/>
      <c r="I21" s="641"/>
      <c r="J21" s="641"/>
      <c r="K21" s="641"/>
      <c r="L21" s="641"/>
      <c r="M21" s="641"/>
      <c r="N21" s="641"/>
      <c r="O21" s="641"/>
      <c r="P21" s="641"/>
      <c r="Q21" s="641"/>
      <c r="R21" s="68" t="s">
        <v>705</v>
      </c>
      <c r="S21" s="45" t="s">
        <v>706</v>
      </c>
      <c r="T21" s="45" t="s">
        <v>707</v>
      </c>
      <c r="U21" s="45" t="s">
        <v>708</v>
      </c>
      <c r="V21" s="45" t="s">
        <v>709</v>
      </c>
      <c r="W21" s="105" t="s">
        <v>710</v>
      </c>
      <c r="X21" s="626" t="s">
        <v>707</v>
      </c>
      <c r="Y21" s="819"/>
      <c r="Z21" s="821"/>
      <c r="AA21" s="821"/>
      <c r="AB21" s="816"/>
    </row>
    <row r="22" spans="1:28" ht="159" customHeight="1" x14ac:dyDescent="0.2">
      <c r="A22" s="844"/>
      <c r="B22" s="642"/>
      <c r="C22" s="642"/>
      <c r="D22" s="642"/>
      <c r="E22" s="729"/>
      <c r="F22" s="680"/>
      <c r="G22" s="783"/>
      <c r="H22" s="642"/>
      <c r="I22" s="642"/>
      <c r="J22" s="642"/>
      <c r="K22" s="642"/>
      <c r="L22" s="642"/>
      <c r="M22" s="642"/>
      <c r="N22" s="642"/>
      <c r="O22" s="642"/>
      <c r="P22" s="642"/>
      <c r="Q22" s="642"/>
      <c r="R22" s="68" t="s">
        <v>711</v>
      </c>
      <c r="S22" s="103" t="s">
        <v>712</v>
      </c>
      <c r="T22" s="103">
        <v>36550</v>
      </c>
      <c r="U22" s="103">
        <v>36650</v>
      </c>
      <c r="V22" s="103">
        <v>37750</v>
      </c>
      <c r="W22" s="172">
        <v>37750</v>
      </c>
      <c r="X22" s="628">
        <v>5416</v>
      </c>
      <c r="Y22" s="819"/>
      <c r="Z22" s="821"/>
      <c r="AA22" s="821"/>
      <c r="AB22" s="816"/>
    </row>
    <row r="23" spans="1:28" ht="44.25" customHeight="1" x14ac:dyDescent="0.2">
      <c r="A23" s="681">
        <v>5</v>
      </c>
      <c r="B23" s="681" t="s">
        <v>652</v>
      </c>
      <c r="C23" s="681" t="s">
        <v>653</v>
      </c>
      <c r="D23" s="681" t="s">
        <v>653</v>
      </c>
      <c r="E23" s="772" t="s">
        <v>678</v>
      </c>
      <c r="F23" s="675" t="s">
        <v>713</v>
      </c>
      <c r="G23" s="781" t="s">
        <v>714</v>
      </c>
      <c r="H23" s="834">
        <v>4730000000</v>
      </c>
      <c r="I23" s="681" t="s">
        <v>715</v>
      </c>
      <c r="J23" s="681" t="s">
        <v>163</v>
      </c>
      <c r="K23" s="681" t="s">
        <v>164</v>
      </c>
      <c r="L23" s="681" t="s">
        <v>682</v>
      </c>
      <c r="M23" s="681" t="s">
        <v>166</v>
      </c>
      <c r="N23" s="681" t="s">
        <v>166</v>
      </c>
      <c r="O23" s="681" t="s">
        <v>716</v>
      </c>
      <c r="P23" s="681" t="s">
        <v>717</v>
      </c>
      <c r="Q23" s="681" t="s">
        <v>179</v>
      </c>
      <c r="R23" s="45" t="s">
        <v>718</v>
      </c>
      <c r="S23" s="171" t="s">
        <v>719</v>
      </c>
      <c r="T23" s="70">
        <v>0.67</v>
      </c>
      <c r="U23" s="70">
        <v>0.68</v>
      </c>
      <c r="V23" s="70">
        <v>0.69</v>
      </c>
      <c r="W23" s="108">
        <v>0.7</v>
      </c>
      <c r="X23" s="626" t="s">
        <v>6439</v>
      </c>
      <c r="Y23" s="819">
        <v>477765913.32999998</v>
      </c>
      <c r="Z23" s="813"/>
      <c r="AA23" s="813" t="s">
        <v>6432</v>
      </c>
      <c r="AB23" s="816" t="s">
        <v>6473</v>
      </c>
    </row>
    <row r="24" spans="1:28" ht="44.25" customHeight="1" x14ac:dyDescent="0.2">
      <c r="A24" s="843"/>
      <c r="B24" s="641"/>
      <c r="C24" s="641"/>
      <c r="D24" s="641"/>
      <c r="E24" s="776"/>
      <c r="F24" s="676"/>
      <c r="G24" s="782"/>
      <c r="H24" s="641"/>
      <c r="I24" s="641"/>
      <c r="J24" s="641"/>
      <c r="K24" s="641"/>
      <c r="L24" s="641"/>
      <c r="M24" s="641"/>
      <c r="N24" s="641"/>
      <c r="O24" s="641"/>
      <c r="P24" s="641"/>
      <c r="Q24" s="641"/>
      <c r="R24" s="45" t="s">
        <v>720</v>
      </c>
      <c r="S24" s="103" t="s">
        <v>721</v>
      </c>
      <c r="T24" s="103">
        <v>38415</v>
      </c>
      <c r="U24" s="103">
        <v>38415</v>
      </c>
      <c r="V24" s="103">
        <v>40000</v>
      </c>
      <c r="W24" s="172">
        <v>42000</v>
      </c>
      <c r="X24" s="628">
        <v>13260</v>
      </c>
      <c r="Y24" s="819"/>
      <c r="Z24" s="821"/>
      <c r="AA24" s="821"/>
      <c r="AB24" s="822"/>
    </row>
    <row r="25" spans="1:28" ht="114" customHeight="1" x14ac:dyDescent="0.2">
      <c r="A25" s="844"/>
      <c r="B25" s="642"/>
      <c r="C25" s="642"/>
      <c r="D25" s="642"/>
      <c r="E25" s="729"/>
      <c r="F25" s="680"/>
      <c r="G25" s="783"/>
      <c r="H25" s="642"/>
      <c r="I25" s="642"/>
      <c r="J25" s="642"/>
      <c r="K25" s="642"/>
      <c r="L25" s="642"/>
      <c r="M25" s="642"/>
      <c r="N25" s="642"/>
      <c r="O25" s="642"/>
      <c r="P25" s="642"/>
      <c r="Q25" s="642"/>
      <c r="R25" s="45" t="s">
        <v>722</v>
      </c>
      <c r="S25" s="103" t="s">
        <v>723</v>
      </c>
      <c r="T25" s="103">
        <v>135000</v>
      </c>
      <c r="U25" s="103">
        <v>129000</v>
      </c>
      <c r="V25" s="103">
        <v>125000</v>
      </c>
      <c r="W25" s="172">
        <v>120000</v>
      </c>
      <c r="X25" s="628" t="s">
        <v>971</v>
      </c>
      <c r="Y25" s="819"/>
      <c r="Z25" s="821"/>
      <c r="AA25" s="821"/>
      <c r="AB25" s="822"/>
    </row>
    <row r="26" spans="1:28" ht="93" customHeight="1" x14ac:dyDescent="0.2">
      <c r="A26" s="681">
        <v>6</v>
      </c>
      <c r="B26" s="681" t="s">
        <v>652</v>
      </c>
      <c r="C26" s="681" t="s">
        <v>653</v>
      </c>
      <c r="D26" s="681" t="s">
        <v>653</v>
      </c>
      <c r="E26" s="772" t="s">
        <v>724</v>
      </c>
      <c r="F26" s="675" t="s">
        <v>725</v>
      </c>
      <c r="G26" s="781" t="s">
        <v>726</v>
      </c>
      <c r="H26" s="834">
        <v>300000000</v>
      </c>
      <c r="I26" s="681" t="s">
        <v>724</v>
      </c>
      <c r="J26" s="681" t="s">
        <v>163</v>
      </c>
      <c r="K26" s="681" t="s">
        <v>164</v>
      </c>
      <c r="L26" s="681" t="s">
        <v>658</v>
      </c>
      <c r="M26" s="681" t="s">
        <v>166</v>
      </c>
      <c r="N26" s="681" t="s">
        <v>164</v>
      </c>
      <c r="O26" s="681" t="s">
        <v>727</v>
      </c>
      <c r="P26" s="682" t="s">
        <v>728</v>
      </c>
      <c r="Q26" s="682" t="s">
        <v>249</v>
      </c>
      <c r="R26" s="681" t="s">
        <v>729</v>
      </c>
      <c r="S26" s="847" t="s">
        <v>730</v>
      </c>
      <c r="T26" s="847">
        <v>3.5999999999999997E-2</v>
      </c>
      <c r="U26" s="847">
        <v>3.7999999999999999E-2</v>
      </c>
      <c r="V26" s="777">
        <v>0.04</v>
      </c>
      <c r="W26" s="772" t="s">
        <v>710</v>
      </c>
      <c r="X26" s="830" t="s">
        <v>6440</v>
      </c>
      <c r="Y26" s="819">
        <v>225000</v>
      </c>
      <c r="Z26" s="813"/>
      <c r="AA26" s="813" t="s">
        <v>6432</v>
      </c>
      <c r="AB26" s="816" t="s">
        <v>6441</v>
      </c>
    </row>
    <row r="27" spans="1:28" ht="44.25" customHeight="1" x14ac:dyDescent="0.2">
      <c r="A27" s="843"/>
      <c r="B27" s="641"/>
      <c r="C27" s="641"/>
      <c r="D27" s="641"/>
      <c r="E27" s="776"/>
      <c r="F27" s="676"/>
      <c r="G27" s="782"/>
      <c r="H27" s="641"/>
      <c r="I27" s="641"/>
      <c r="J27" s="641"/>
      <c r="K27" s="641"/>
      <c r="L27" s="641"/>
      <c r="M27" s="641"/>
      <c r="N27" s="641"/>
      <c r="O27" s="641"/>
      <c r="P27" s="641"/>
      <c r="Q27" s="641"/>
      <c r="R27" s="641"/>
      <c r="S27" s="641"/>
      <c r="T27" s="641"/>
      <c r="U27" s="641"/>
      <c r="V27" s="641"/>
      <c r="W27" s="776"/>
      <c r="X27" s="830"/>
      <c r="Y27" s="819"/>
      <c r="Z27" s="821"/>
      <c r="AA27" s="821"/>
      <c r="AB27" s="822"/>
    </row>
    <row r="28" spans="1:28" ht="44.25" customHeight="1" x14ac:dyDescent="0.2">
      <c r="A28" s="844"/>
      <c r="B28" s="642"/>
      <c r="C28" s="642"/>
      <c r="D28" s="642"/>
      <c r="E28" s="729"/>
      <c r="F28" s="680"/>
      <c r="G28" s="783"/>
      <c r="H28" s="642"/>
      <c r="I28" s="642"/>
      <c r="J28" s="642"/>
      <c r="K28" s="642"/>
      <c r="L28" s="642"/>
      <c r="M28" s="642"/>
      <c r="N28" s="642"/>
      <c r="O28" s="642"/>
      <c r="P28" s="642"/>
      <c r="Q28" s="642"/>
      <c r="R28" s="642"/>
      <c r="S28" s="642"/>
      <c r="T28" s="642"/>
      <c r="U28" s="642"/>
      <c r="V28" s="642"/>
      <c r="W28" s="729"/>
      <c r="X28" s="830"/>
      <c r="Y28" s="819"/>
      <c r="Z28" s="821"/>
      <c r="AA28" s="821"/>
      <c r="AB28" s="822"/>
    </row>
    <row r="29" spans="1:28" ht="44.25" customHeight="1" x14ac:dyDescent="0.2">
      <c r="A29" s="681">
        <v>7</v>
      </c>
      <c r="B29" s="681" t="s">
        <v>652</v>
      </c>
      <c r="C29" s="681" t="s">
        <v>653</v>
      </c>
      <c r="D29" s="681" t="s">
        <v>653</v>
      </c>
      <c r="E29" s="772" t="s">
        <v>678</v>
      </c>
      <c r="F29" s="675" t="s">
        <v>731</v>
      </c>
      <c r="G29" s="781" t="s">
        <v>732</v>
      </c>
      <c r="H29" s="834">
        <v>10307000000</v>
      </c>
      <c r="I29" s="681" t="s">
        <v>733</v>
      </c>
      <c r="J29" s="681" t="s">
        <v>470</v>
      </c>
      <c r="K29" s="681" t="s">
        <v>164</v>
      </c>
      <c r="L29" s="681" t="s">
        <v>734</v>
      </c>
      <c r="M29" s="681" t="s">
        <v>166</v>
      </c>
      <c r="N29" s="681" t="s">
        <v>164</v>
      </c>
      <c r="O29" s="681" t="s">
        <v>735</v>
      </c>
      <c r="P29" s="682" t="s">
        <v>736</v>
      </c>
      <c r="Q29" s="682" t="s">
        <v>736</v>
      </c>
      <c r="R29" s="68" t="s">
        <v>737</v>
      </c>
      <c r="S29" s="45" t="s">
        <v>738</v>
      </c>
      <c r="T29" s="103">
        <v>30000</v>
      </c>
      <c r="U29" s="45" t="s">
        <v>710</v>
      </c>
      <c r="V29" s="45" t="s">
        <v>710</v>
      </c>
      <c r="W29" s="105" t="s">
        <v>710</v>
      </c>
      <c r="X29" s="628">
        <v>52333</v>
      </c>
      <c r="Y29" s="845">
        <v>2569106794.0599999</v>
      </c>
      <c r="Z29" s="813"/>
      <c r="AA29" s="813" t="s">
        <v>6432</v>
      </c>
      <c r="AB29" s="816" t="s">
        <v>6437</v>
      </c>
    </row>
    <row r="30" spans="1:28" ht="44.25" customHeight="1" x14ac:dyDescent="0.2">
      <c r="A30" s="843"/>
      <c r="B30" s="641"/>
      <c r="C30" s="641"/>
      <c r="D30" s="641"/>
      <c r="E30" s="776"/>
      <c r="F30" s="676"/>
      <c r="G30" s="782"/>
      <c r="H30" s="641"/>
      <c r="I30" s="641"/>
      <c r="J30" s="641"/>
      <c r="K30" s="641"/>
      <c r="L30" s="641"/>
      <c r="M30" s="641"/>
      <c r="N30" s="641"/>
      <c r="O30" s="641"/>
      <c r="P30" s="641"/>
      <c r="Q30" s="641"/>
      <c r="R30" s="68" t="s">
        <v>739</v>
      </c>
      <c r="S30" s="45" t="s">
        <v>740</v>
      </c>
      <c r="T30" s="103">
        <v>150000</v>
      </c>
      <c r="U30" s="45" t="s">
        <v>710</v>
      </c>
      <c r="V30" s="45" t="s">
        <v>710</v>
      </c>
      <c r="W30" s="105" t="s">
        <v>710</v>
      </c>
      <c r="X30" s="628">
        <v>188786</v>
      </c>
      <c r="Y30" s="845"/>
      <c r="Z30" s="821"/>
      <c r="AA30" s="821"/>
      <c r="AB30" s="822"/>
    </row>
    <row r="31" spans="1:28" ht="69.75" customHeight="1" x14ac:dyDescent="0.2">
      <c r="A31" s="844"/>
      <c r="B31" s="642"/>
      <c r="C31" s="642"/>
      <c r="D31" s="642"/>
      <c r="E31" s="729"/>
      <c r="F31" s="680"/>
      <c r="G31" s="783"/>
      <c r="H31" s="642"/>
      <c r="I31" s="642"/>
      <c r="J31" s="642"/>
      <c r="K31" s="642"/>
      <c r="L31" s="642"/>
      <c r="M31" s="642"/>
      <c r="N31" s="642"/>
      <c r="O31" s="642"/>
      <c r="P31" s="642"/>
      <c r="Q31" s="642"/>
      <c r="R31" s="68" t="s">
        <v>741</v>
      </c>
      <c r="S31" s="103" t="s">
        <v>742</v>
      </c>
      <c r="T31" s="103">
        <v>2206054000</v>
      </c>
      <c r="U31" s="45" t="s">
        <v>710</v>
      </c>
      <c r="V31" s="45" t="s">
        <v>710</v>
      </c>
      <c r="W31" s="105" t="s">
        <v>710</v>
      </c>
      <c r="X31" s="628">
        <v>2569106794.0599999</v>
      </c>
      <c r="Y31" s="845"/>
      <c r="Z31" s="821"/>
      <c r="AA31" s="821"/>
      <c r="AB31" s="822"/>
    </row>
    <row r="32" spans="1:28" ht="49.5" customHeight="1" x14ac:dyDescent="0.2">
      <c r="A32" s="681">
        <v>8</v>
      </c>
      <c r="B32" s="672" t="s">
        <v>652</v>
      </c>
      <c r="C32" s="672" t="s">
        <v>653</v>
      </c>
      <c r="D32" s="672" t="s">
        <v>653</v>
      </c>
      <c r="E32" s="673" t="s">
        <v>743</v>
      </c>
      <c r="F32" s="675" t="s">
        <v>744</v>
      </c>
      <c r="G32" s="678" t="s">
        <v>745</v>
      </c>
      <c r="H32" s="686">
        <v>5580000</v>
      </c>
      <c r="I32" s="672" t="s">
        <v>746</v>
      </c>
      <c r="J32" s="672" t="s">
        <v>747</v>
      </c>
      <c r="K32" s="672" t="s">
        <v>166</v>
      </c>
      <c r="L32" s="672" t="s">
        <v>748</v>
      </c>
      <c r="M32" s="672" t="s">
        <v>166</v>
      </c>
      <c r="N32" s="672" t="s">
        <v>164</v>
      </c>
      <c r="O32" s="681" t="s">
        <v>749</v>
      </c>
      <c r="P32" s="681" t="s">
        <v>750</v>
      </c>
      <c r="Q32" s="681" t="s">
        <v>179</v>
      </c>
      <c r="R32" s="68" t="s">
        <v>751</v>
      </c>
      <c r="S32" s="45" t="s">
        <v>664</v>
      </c>
      <c r="T32" s="45">
        <v>2</v>
      </c>
      <c r="U32" s="45">
        <v>70</v>
      </c>
      <c r="V32" s="57">
        <v>2</v>
      </c>
      <c r="W32" s="62">
        <v>2</v>
      </c>
      <c r="X32" s="626">
        <v>1</v>
      </c>
      <c r="Y32" s="813">
        <v>0</v>
      </c>
      <c r="Z32" s="625"/>
      <c r="AA32" s="625" t="s">
        <v>6432</v>
      </c>
      <c r="AB32" s="816" t="s">
        <v>6445</v>
      </c>
    </row>
    <row r="33" spans="1:28" ht="44.25" customHeight="1" x14ac:dyDescent="0.2">
      <c r="A33" s="641"/>
      <c r="B33" s="641"/>
      <c r="C33" s="641"/>
      <c r="D33" s="641"/>
      <c r="E33" s="674"/>
      <c r="F33" s="676"/>
      <c r="G33" s="679"/>
      <c r="H33" s="641"/>
      <c r="I33" s="641"/>
      <c r="J33" s="641"/>
      <c r="K33" s="641"/>
      <c r="L33" s="641"/>
      <c r="M33" s="641"/>
      <c r="N33" s="641"/>
      <c r="O33" s="641"/>
      <c r="P33" s="641"/>
      <c r="Q33" s="641"/>
      <c r="R33" s="57" t="s">
        <v>752</v>
      </c>
      <c r="S33" s="45" t="s">
        <v>664</v>
      </c>
      <c r="T33" s="45">
        <v>7</v>
      </c>
      <c r="U33" s="45">
        <v>31</v>
      </c>
      <c r="V33" s="45">
        <v>31</v>
      </c>
      <c r="W33" s="105">
        <v>31</v>
      </c>
      <c r="X33" s="626">
        <v>7</v>
      </c>
      <c r="Y33" s="821"/>
      <c r="Z33" s="625"/>
      <c r="AA33" s="625" t="s">
        <v>6432</v>
      </c>
      <c r="AB33" s="822"/>
    </row>
    <row r="34" spans="1:28" ht="44.25" customHeight="1" x14ac:dyDescent="0.2">
      <c r="A34" s="642"/>
      <c r="B34" s="642"/>
      <c r="C34" s="642"/>
      <c r="D34" s="642"/>
      <c r="E34" s="646"/>
      <c r="F34" s="680"/>
      <c r="G34" s="647"/>
      <c r="H34" s="642"/>
      <c r="I34" s="642"/>
      <c r="J34" s="642"/>
      <c r="K34" s="642"/>
      <c r="L34" s="642"/>
      <c r="M34" s="642"/>
      <c r="N34" s="642"/>
      <c r="O34" s="642"/>
      <c r="P34" s="642"/>
      <c r="Q34" s="642"/>
      <c r="R34" s="68" t="s">
        <v>753</v>
      </c>
      <c r="S34" s="45" t="s">
        <v>664</v>
      </c>
      <c r="T34" s="45">
        <v>50</v>
      </c>
      <c r="U34" s="45">
        <v>100</v>
      </c>
      <c r="V34" s="57">
        <v>150</v>
      </c>
      <c r="W34" s="62">
        <v>200</v>
      </c>
      <c r="X34" s="626">
        <v>15</v>
      </c>
      <c r="Y34" s="821"/>
      <c r="Z34" s="625"/>
      <c r="AA34" s="625" t="s">
        <v>6432</v>
      </c>
      <c r="AB34" s="822"/>
    </row>
    <row r="35" spans="1:28" ht="44.25" customHeight="1" x14ac:dyDescent="0.2">
      <c r="A35" s="681">
        <v>9</v>
      </c>
      <c r="B35" s="672" t="s">
        <v>652</v>
      </c>
      <c r="C35" s="672" t="s">
        <v>653</v>
      </c>
      <c r="D35" s="672" t="s">
        <v>653</v>
      </c>
      <c r="E35" s="673" t="s">
        <v>743</v>
      </c>
      <c r="F35" s="675" t="s">
        <v>754</v>
      </c>
      <c r="G35" s="678" t="s">
        <v>755</v>
      </c>
      <c r="H35" s="686">
        <v>50000000</v>
      </c>
      <c r="I35" s="672" t="s">
        <v>756</v>
      </c>
      <c r="J35" s="672" t="s">
        <v>757</v>
      </c>
      <c r="K35" s="672" t="s">
        <v>166</v>
      </c>
      <c r="L35" s="672" t="s">
        <v>758</v>
      </c>
      <c r="M35" s="672" t="s">
        <v>166</v>
      </c>
      <c r="N35" s="672" t="s">
        <v>166</v>
      </c>
      <c r="O35" s="672" t="s">
        <v>759</v>
      </c>
      <c r="P35" s="672" t="s">
        <v>760</v>
      </c>
      <c r="Q35" s="672" t="s">
        <v>179</v>
      </c>
      <c r="R35" s="57" t="s">
        <v>761</v>
      </c>
      <c r="S35" s="45" t="s">
        <v>664</v>
      </c>
      <c r="T35" s="45">
        <v>1</v>
      </c>
      <c r="U35" s="45">
        <v>1</v>
      </c>
      <c r="V35" s="45">
        <v>1</v>
      </c>
      <c r="W35" s="62">
        <v>0</v>
      </c>
      <c r="X35" s="626">
        <v>0</v>
      </c>
      <c r="Y35" s="813" t="s">
        <v>971</v>
      </c>
      <c r="Z35" s="813"/>
      <c r="AA35" s="813" t="s">
        <v>6432</v>
      </c>
      <c r="AB35" s="816" t="s">
        <v>6444</v>
      </c>
    </row>
    <row r="36" spans="1:28" ht="44.25" customHeight="1" x14ac:dyDescent="0.2">
      <c r="A36" s="641"/>
      <c r="B36" s="641"/>
      <c r="C36" s="641"/>
      <c r="D36" s="641"/>
      <c r="E36" s="674"/>
      <c r="F36" s="676"/>
      <c r="G36" s="679"/>
      <c r="H36" s="641"/>
      <c r="I36" s="641"/>
      <c r="J36" s="641"/>
      <c r="K36" s="641"/>
      <c r="L36" s="641"/>
      <c r="M36" s="641"/>
      <c r="N36" s="641"/>
      <c r="O36" s="641"/>
      <c r="P36" s="641"/>
      <c r="Q36" s="641"/>
      <c r="R36" s="672" t="s">
        <v>762</v>
      </c>
      <c r="S36" s="681" t="s">
        <v>664</v>
      </c>
      <c r="T36" s="681">
        <v>1</v>
      </c>
      <c r="U36" s="681">
        <v>1</v>
      </c>
      <c r="V36" s="672">
        <v>3</v>
      </c>
      <c r="W36" s="673">
        <v>15</v>
      </c>
      <c r="X36" s="830">
        <v>0</v>
      </c>
      <c r="Y36" s="821"/>
      <c r="Z36" s="821"/>
      <c r="AA36" s="821"/>
      <c r="AB36" s="816"/>
    </row>
    <row r="37" spans="1:28" ht="87.75" customHeight="1" x14ac:dyDescent="0.2">
      <c r="A37" s="642"/>
      <c r="B37" s="642"/>
      <c r="C37" s="642"/>
      <c r="D37" s="642"/>
      <c r="E37" s="646"/>
      <c r="F37" s="680"/>
      <c r="G37" s="647"/>
      <c r="H37" s="642"/>
      <c r="I37" s="642"/>
      <c r="J37" s="642"/>
      <c r="K37" s="642"/>
      <c r="L37" s="642"/>
      <c r="M37" s="642"/>
      <c r="N37" s="642"/>
      <c r="O37" s="642"/>
      <c r="P37" s="642"/>
      <c r="Q37" s="642"/>
      <c r="R37" s="642"/>
      <c r="S37" s="642"/>
      <c r="T37" s="642"/>
      <c r="U37" s="642"/>
      <c r="V37" s="642"/>
      <c r="W37" s="646"/>
      <c r="X37" s="831"/>
      <c r="Y37" s="821"/>
      <c r="Z37" s="821"/>
      <c r="AA37" s="821"/>
      <c r="AB37" s="816"/>
    </row>
    <row r="38" spans="1:28" ht="44.25" customHeight="1" x14ac:dyDescent="0.2">
      <c r="A38" s="672">
        <v>10</v>
      </c>
      <c r="B38" s="672" t="s">
        <v>652</v>
      </c>
      <c r="C38" s="672" t="s">
        <v>653</v>
      </c>
      <c r="D38" s="672" t="s">
        <v>653</v>
      </c>
      <c r="E38" s="673" t="s">
        <v>743</v>
      </c>
      <c r="F38" s="675" t="s">
        <v>763</v>
      </c>
      <c r="G38" s="678" t="s">
        <v>764</v>
      </c>
      <c r="H38" s="686">
        <v>1000000000</v>
      </c>
      <c r="I38" s="672">
        <v>563.12</v>
      </c>
      <c r="J38" s="672" t="s">
        <v>747</v>
      </c>
      <c r="K38" s="672" t="s">
        <v>164</v>
      </c>
      <c r="L38" s="672" t="s">
        <v>765</v>
      </c>
      <c r="M38" s="672" t="s">
        <v>164</v>
      </c>
      <c r="N38" s="672" t="s">
        <v>166</v>
      </c>
      <c r="O38" s="672" t="s">
        <v>766</v>
      </c>
      <c r="P38" s="820" t="s">
        <v>179</v>
      </c>
      <c r="Q38" s="672" t="s">
        <v>179</v>
      </c>
      <c r="R38" s="778" t="s">
        <v>767</v>
      </c>
      <c r="S38" s="672">
        <v>0</v>
      </c>
      <c r="T38" s="672">
        <v>0</v>
      </c>
      <c r="U38" s="672">
        <v>5</v>
      </c>
      <c r="V38" s="672">
        <v>5</v>
      </c>
      <c r="W38" s="673">
        <v>0</v>
      </c>
      <c r="X38" s="830">
        <v>0</v>
      </c>
      <c r="Y38" s="813" t="s">
        <v>6446</v>
      </c>
      <c r="Z38" s="813"/>
      <c r="AA38" s="813" t="s">
        <v>6432</v>
      </c>
      <c r="AB38" s="816" t="s">
        <v>6470</v>
      </c>
    </row>
    <row r="39" spans="1:28" ht="44.25" customHeight="1" x14ac:dyDescent="0.2">
      <c r="A39" s="641"/>
      <c r="B39" s="641"/>
      <c r="C39" s="641"/>
      <c r="D39" s="641"/>
      <c r="E39" s="674"/>
      <c r="F39" s="676"/>
      <c r="G39" s="679"/>
      <c r="H39" s="641"/>
      <c r="I39" s="641"/>
      <c r="J39" s="641"/>
      <c r="K39" s="641"/>
      <c r="L39" s="641"/>
      <c r="M39" s="641"/>
      <c r="N39" s="641"/>
      <c r="O39" s="641"/>
      <c r="P39" s="641"/>
      <c r="Q39" s="641"/>
      <c r="R39" s="641"/>
      <c r="S39" s="641"/>
      <c r="T39" s="641"/>
      <c r="U39" s="641"/>
      <c r="V39" s="641"/>
      <c r="W39" s="674"/>
      <c r="X39" s="831"/>
      <c r="Y39" s="821"/>
      <c r="Z39" s="821"/>
      <c r="AA39" s="821"/>
      <c r="AB39" s="822"/>
    </row>
    <row r="40" spans="1:28" ht="44.25" customHeight="1" x14ac:dyDescent="0.2">
      <c r="A40" s="642"/>
      <c r="B40" s="642"/>
      <c r="C40" s="642"/>
      <c r="D40" s="642"/>
      <c r="E40" s="646"/>
      <c r="F40" s="680"/>
      <c r="G40" s="647"/>
      <c r="H40" s="642"/>
      <c r="I40" s="642"/>
      <c r="J40" s="642"/>
      <c r="K40" s="642"/>
      <c r="L40" s="642"/>
      <c r="M40" s="642"/>
      <c r="N40" s="642"/>
      <c r="O40" s="642"/>
      <c r="P40" s="642"/>
      <c r="Q40" s="642"/>
      <c r="R40" s="642"/>
      <c r="S40" s="642"/>
      <c r="T40" s="642"/>
      <c r="U40" s="642"/>
      <c r="V40" s="642"/>
      <c r="W40" s="829"/>
      <c r="X40" s="831"/>
      <c r="Y40" s="821"/>
      <c r="Z40" s="821"/>
      <c r="AA40" s="821"/>
      <c r="AB40" s="822"/>
    </row>
    <row r="41" spans="1:28" ht="66" customHeight="1" x14ac:dyDescent="0.2">
      <c r="A41" s="672">
        <v>11</v>
      </c>
      <c r="B41" s="672" t="s">
        <v>652</v>
      </c>
      <c r="C41" s="672" t="s">
        <v>653</v>
      </c>
      <c r="D41" s="672" t="s">
        <v>653</v>
      </c>
      <c r="E41" s="673" t="s">
        <v>743</v>
      </c>
      <c r="F41" s="675" t="s">
        <v>768</v>
      </c>
      <c r="G41" s="678" t="s">
        <v>769</v>
      </c>
      <c r="H41" s="686" t="s">
        <v>770</v>
      </c>
      <c r="I41" s="672" t="s">
        <v>771</v>
      </c>
      <c r="J41" s="672" t="s">
        <v>253</v>
      </c>
      <c r="K41" s="672" t="s">
        <v>164</v>
      </c>
      <c r="L41" s="672" t="s">
        <v>772</v>
      </c>
      <c r="M41" s="672" t="s">
        <v>166</v>
      </c>
      <c r="N41" s="672" t="s">
        <v>166</v>
      </c>
      <c r="O41" s="672" t="s">
        <v>773</v>
      </c>
      <c r="P41" s="672" t="s">
        <v>774</v>
      </c>
      <c r="Q41" s="691" t="s">
        <v>179</v>
      </c>
      <c r="R41" s="57" t="s">
        <v>775</v>
      </c>
      <c r="S41" s="57">
        <v>0</v>
      </c>
      <c r="T41" s="57">
        <v>20</v>
      </c>
      <c r="U41" s="57">
        <v>5</v>
      </c>
      <c r="V41" s="618">
        <v>10</v>
      </c>
      <c r="W41" s="620">
        <v>6</v>
      </c>
      <c r="X41" s="624">
        <v>12</v>
      </c>
      <c r="Y41" s="813" t="s">
        <v>6465</v>
      </c>
      <c r="Z41" s="813"/>
      <c r="AA41" s="813" t="s">
        <v>6432</v>
      </c>
      <c r="AB41" s="816" t="s">
        <v>6471</v>
      </c>
    </row>
    <row r="42" spans="1:28" ht="54.75" customHeight="1" x14ac:dyDescent="0.2">
      <c r="A42" s="641"/>
      <c r="B42" s="641"/>
      <c r="C42" s="641"/>
      <c r="D42" s="641"/>
      <c r="E42" s="674"/>
      <c r="F42" s="676"/>
      <c r="G42" s="679"/>
      <c r="H42" s="641"/>
      <c r="I42" s="641"/>
      <c r="J42" s="641"/>
      <c r="K42" s="641"/>
      <c r="L42" s="641"/>
      <c r="M42" s="641"/>
      <c r="N42" s="641"/>
      <c r="O42" s="641"/>
      <c r="P42" s="641"/>
      <c r="Q42" s="641"/>
      <c r="R42" s="57" t="s">
        <v>776</v>
      </c>
      <c r="S42" s="57">
        <v>0</v>
      </c>
      <c r="T42" s="57">
        <v>1</v>
      </c>
      <c r="U42" s="57">
        <v>0</v>
      </c>
      <c r="V42" s="57">
        <v>0</v>
      </c>
      <c r="W42" s="619">
        <v>0</v>
      </c>
      <c r="X42" s="626">
        <v>0</v>
      </c>
      <c r="Y42" s="821"/>
      <c r="Z42" s="821"/>
      <c r="AA42" s="821"/>
      <c r="AB42" s="822"/>
    </row>
    <row r="43" spans="1:28" ht="54.75" customHeight="1" x14ac:dyDescent="0.2">
      <c r="A43" s="641"/>
      <c r="B43" s="641"/>
      <c r="C43" s="641"/>
      <c r="D43" s="641"/>
      <c r="E43" s="674"/>
      <c r="F43" s="676"/>
      <c r="G43" s="679"/>
      <c r="H43" s="641"/>
      <c r="I43" s="641"/>
      <c r="J43" s="641"/>
      <c r="K43" s="641"/>
      <c r="L43" s="641"/>
      <c r="M43" s="641"/>
      <c r="N43" s="641"/>
      <c r="O43" s="641"/>
      <c r="P43" s="641"/>
      <c r="Q43" s="641"/>
      <c r="R43" s="57" t="s">
        <v>777</v>
      </c>
      <c r="S43" s="57">
        <v>0</v>
      </c>
      <c r="T43" s="57">
        <v>0</v>
      </c>
      <c r="U43" s="57">
        <v>1</v>
      </c>
      <c r="V43" s="57">
        <v>0</v>
      </c>
      <c r="W43" s="62">
        <v>0</v>
      </c>
      <c r="X43" s="626">
        <v>0</v>
      </c>
      <c r="Y43" s="821"/>
      <c r="Z43" s="821"/>
      <c r="AA43" s="821"/>
      <c r="AB43" s="822"/>
    </row>
    <row r="44" spans="1:28" ht="67.5" customHeight="1" x14ac:dyDescent="0.2">
      <c r="A44" s="641"/>
      <c r="B44" s="641"/>
      <c r="C44" s="641"/>
      <c r="D44" s="641"/>
      <c r="E44" s="674"/>
      <c r="F44" s="676"/>
      <c r="G44" s="679"/>
      <c r="H44" s="641"/>
      <c r="I44" s="641"/>
      <c r="J44" s="641"/>
      <c r="K44" s="641"/>
      <c r="L44" s="641"/>
      <c r="M44" s="641"/>
      <c r="N44" s="641"/>
      <c r="O44" s="641"/>
      <c r="P44" s="641"/>
      <c r="Q44" s="641"/>
      <c r="R44" s="57" t="s">
        <v>778</v>
      </c>
      <c r="S44" s="57">
        <v>0</v>
      </c>
      <c r="T44" s="57">
        <v>0</v>
      </c>
      <c r="U44" s="57">
        <v>0</v>
      </c>
      <c r="V44" s="57">
        <v>1</v>
      </c>
      <c r="W44" s="62">
        <v>0</v>
      </c>
      <c r="X44" s="626">
        <v>0</v>
      </c>
      <c r="Y44" s="821"/>
      <c r="Z44" s="821"/>
      <c r="AA44" s="821"/>
      <c r="AB44" s="822"/>
    </row>
    <row r="45" spans="1:28" ht="50.25" customHeight="1" x14ac:dyDescent="0.2">
      <c r="A45" s="642"/>
      <c r="B45" s="642"/>
      <c r="C45" s="642"/>
      <c r="D45" s="642"/>
      <c r="E45" s="646"/>
      <c r="F45" s="680"/>
      <c r="G45" s="647"/>
      <c r="H45" s="642"/>
      <c r="I45" s="642"/>
      <c r="J45" s="642"/>
      <c r="K45" s="642"/>
      <c r="L45" s="642"/>
      <c r="M45" s="642"/>
      <c r="N45" s="642"/>
      <c r="O45" s="642"/>
      <c r="P45" s="642"/>
      <c r="Q45" s="642"/>
      <c r="R45" s="57" t="s">
        <v>779</v>
      </c>
      <c r="S45" s="57">
        <v>0</v>
      </c>
      <c r="T45" s="57">
        <v>1</v>
      </c>
      <c r="U45" s="57">
        <v>0</v>
      </c>
      <c r="V45" s="57">
        <v>0</v>
      </c>
      <c r="W45" s="62">
        <v>0</v>
      </c>
      <c r="X45" s="626">
        <v>0</v>
      </c>
      <c r="Y45" s="821"/>
      <c r="Z45" s="821"/>
      <c r="AA45" s="821"/>
      <c r="AB45" s="822"/>
    </row>
    <row r="46" spans="1:28" ht="44.25" customHeight="1" x14ac:dyDescent="0.2">
      <c r="A46" s="672">
        <v>12</v>
      </c>
      <c r="B46" s="672" t="s">
        <v>652</v>
      </c>
      <c r="C46" s="672" t="s">
        <v>653</v>
      </c>
      <c r="D46" s="672" t="s">
        <v>653</v>
      </c>
      <c r="E46" s="673" t="s">
        <v>743</v>
      </c>
      <c r="F46" s="675" t="s">
        <v>780</v>
      </c>
      <c r="G46" s="678" t="s">
        <v>781</v>
      </c>
      <c r="H46" s="686">
        <v>800000000</v>
      </c>
      <c r="I46" s="672" t="s">
        <v>771</v>
      </c>
      <c r="J46" s="672">
        <v>0</v>
      </c>
      <c r="K46" s="672" t="s">
        <v>164</v>
      </c>
      <c r="L46" s="672" t="s">
        <v>782</v>
      </c>
      <c r="M46" s="672" t="s">
        <v>166</v>
      </c>
      <c r="N46" s="672" t="s">
        <v>166</v>
      </c>
      <c r="O46" s="672" t="s">
        <v>783</v>
      </c>
      <c r="P46" s="672" t="s">
        <v>784</v>
      </c>
      <c r="Q46" s="672" t="s">
        <v>244</v>
      </c>
      <c r="R46" s="57" t="s">
        <v>785</v>
      </c>
      <c r="S46" s="57">
        <v>0</v>
      </c>
      <c r="T46" s="57">
        <v>1</v>
      </c>
      <c r="U46" s="57">
        <v>0</v>
      </c>
      <c r="V46" s="57">
        <v>0</v>
      </c>
      <c r="W46" s="62">
        <v>0</v>
      </c>
      <c r="X46" s="626">
        <v>0</v>
      </c>
      <c r="Y46" s="832">
        <v>207042</v>
      </c>
      <c r="Z46" s="813"/>
      <c r="AA46" s="813" t="s">
        <v>6432</v>
      </c>
      <c r="AB46" s="816" t="s">
        <v>6464</v>
      </c>
    </row>
    <row r="47" spans="1:28" ht="44.25" customHeight="1" x14ac:dyDescent="0.2">
      <c r="A47" s="641"/>
      <c r="B47" s="641"/>
      <c r="C47" s="641"/>
      <c r="D47" s="641"/>
      <c r="E47" s="674"/>
      <c r="F47" s="676"/>
      <c r="G47" s="679"/>
      <c r="H47" s="641"/>
      <c r="I47" s="641"/>
      <c r="J47" s="641"/>
      <c r="K47" s="641"/>
      <c r="L47" s="641"/>
      <c r="M47" s="641"/>
      <c r="N47" s="641"/>
      <c r="O47" s="641"/>
      <c r="P47" s="641"/>
      <c r="Q47" s="641"/>
      <c r="R47" s="57" t="s">
        <v>786</v>
      </c>
      <c r="S47" s="57">
        <v>0</v>
      </c>
      <c r="T47" s="57">
        <v>1</v>
      </c>
      <c r="U47" s="57">
        <v>1</v>
      </c>
      <c r="V47" s="57">
        <v>1</v>
      </c>
      <c r="W47" s="62">
        <v>1</v>
      </c>
      <c r="X47" s="626" t="s">
        <v>6447</v>
      </c>
      <c r="Y47" s="833"/>
      <c r="Z47" s="821"/>
      <c r="AA47" s="821"/>
      <c r="AB47" s="822"/>
    </row>
    <row r="48" spans="1:28" ht="75.75" customHeight="1" x14ac:dyDescent="0.2">
      <c r="A48" s="641"/>
      <c r="B48" s="641"/>
      <c r="C48" s="641"/>
      <c r="D48" s="641"/>
      <c r="E48" s="674"/>
      <c r="F48" s="676"/>
      <c r="G48" s="679"/>
      <c r="H48" s="641"/>
      <c r="I48" s="641"/>
      <c r="J48" s="641"/>
      <c r="K48" s="641"/>
      <c r="L48" s="641"/>
      <c r="M48" s="641"/>
      <c r="N48" s="641"/>
      <c r="O48" s="641"/>
      <c r="P48" s="641"/>
      <c r="Q48" s="641"/>
      <c r="R48" s="57" t="s">
        <v>787</v>
      </c>
      <c r="S48" s="57">
        <v>2</v>
      </c>
      <c r="T48" s="57">
        <v>4</v>
      </c>
      <c r="U48" s="57">
        <v>0</v>
      </c>
      <c r="V48" s="57">
        <v>0</v>
      </c>
      <c r="W48" s="62">
        <v>0</v>
      </c>
      <c r="X48" s="629">
        <v>4</v>
      </c>
      <c r="Y48" s="833"/>
      <c r="Z48" s="821"/>
      <c r="AA48" s="821"/>
      <c r="AB48" s="822"/>
    </row>
    <row r="49" spans="1:28" ht="86.25" customHeight="1" x14ac:dyDescent="0.2">
      <c r="A49" s="642"/>
      <c r="B49" s="642"/>
      <c r="C49" s="642"/>
      <c r="D49" s="642"/>
      <c r="E49" s="646"/>
      <c r="F49" s="680"/>
      <c r="G49" s="647"/>
      <c r="H49" s="642"/>
      <c r="I49" s="642"/>
      <c r="J49" s="642"/>
      <c r="K49" s="642"/>
      <c r="L49" s="642"/>
      <c r="M49" s="642"/>
      <c r="N49" s="642"/>
      <c r="O49" s="642"/>
      <c r="P49" s="642"/>
      <c r="Q49" s="642"/>
      <c r="R49" s="57" t="s">
        <v>788</v>
      </c>
      <c r="S49" s="57">
        <v>27</v>
      </c>
      <c r="T49" s="57">
        <v>25</v>
      </c>
      <c r="U49" s="57">
        <v>25</v>
      </c>
      <c r="V49" s="57">
        <v>25</v>
      </c>
      <c r="W49" s="62">
        <v>25</v>
      </c>
      <c r="X49" s="629">
        <v>32</v>
      </c>
      <c r="Y49" s="833"/>
      <c r="Z49" s="821"/>
      <c r="AA49" s="821"/>
      <c r="AB49" s="822"/>
    </row>
    <row r="50" spans="1:28" ht="60" customHeight="1" x14ac:dyDescent="0.2">
      <c r="A50" s="672">
        <v>13</v>
      </c>
      <c r="B50" s="672" t="s">
        <v>789</v>
      </c>
      <c r="C50" s="672" t="s">
        <v>653</v>
      </c>
      <c r="D50" s="672" t="s">
        <v>653</v>
      </c>
      <c r="E50" s="673" t="s">
        <v>790</v>
      </c>
      <c r="F50" s="675" t="s">
        <v>791</v>
      </c>
      <c r="G50" s="678" t="s">
        <v>792</v>
      </c>
      <c r="H50" s="686">
        <v>400000</v>
      </c>
      <c r="I50" s="672" t="s">
        <v>793</v>
      </c>
      <c r="J50" s="672" t="s">
        <v>794</v>
      </c>
      <c r="K50" s="672" t="s">
        <v>164</v>
      </c>
      <c r="L50" s="672" t="s">
        <v>166</v>
      </c>
      <c r="M50" s="672" t="s">
        <v>166</v>
      </c>
      <c r="N50" s="672" t="s">
        <v>166</v>
      </c>
      <c r="O50" s="681" t="s">
        <v>795</v>
      </c>
      <c r="P50" s="682" t="s">
        <v>796</v>
      </c>
      <c r="Q50" s="682" t="s">
        <v>797</v>
      </c>
      <c r="R50" s="68" t="s">
        <v>798</v>
      </c>
      <c r="S50" s="45" t="s">
        <v>799</v>
      </c>
      <c r="T50" s="45">
        <v>1</v>
      </c>
      <c r="U50" s="45">
        <v>0</v>
      </c>
      <c r="V50" s="57">
        <v>0</v>
      </c>
      <c r="W50" s="62">
        <v>0</v>
      </c>
      <c r="X50" s="629">
        <v>0</v>
      </c>
      <c r="Y50" s="813" t="s">
        <v>971</v>
      </c>
      <c r="Z50" s="813"/>
      <c r="AA50" s="813" t="s">
        <v>6432</v>
      </c>
      <c r="AB50" s="816" t="s">
        <v>6448</v>
      </c>
    </row>
    <row r="51" spans="1:28" ht="62.25" customHeight="1" x14ac:dyDescent="0.2">
      <c r="A51" s="641"/>
      <c r="B51" s="641"/>
      <c r="C51" s="641"/>
      <c r="D51" s="641"/>
      <c r="E51" s="674"/>
      <c r="F51" s="676"/>
      <c r="G51" s="679"/>
      <c r="H51" s="641"/>
      <c r="I51" s="641"/>
      <c r="J51" s="641"/>
      <c r="K51" s="641"/>
      <c r="L51" s="641"/>
      <c r="M51" s="641"/>
      <c r="N51" s="641"/>
      <c r="O51" s="641"/>
      <c r="P51" s="641"/>
      <c r="Q51" s="641"/>
      <c r="R51" s="68" t="s">
        <v>800</v>
      </c>
      <c r="S51" s="45" t="s">
        <v>801</v>
      </c>
      <c r="T51" s="70">
        <v>1</v>
      </c>
      <c r="U51" s="45">
        <v>0</v>
      </c>
      <c r="V51" s="57">
        <v>0</v>
      </c>
      <c r="W51" s="62">
        <v>0</v>
      </c>
      <c r="X51" s="629">
        <v>0</v>
      </c>
      <c r="Y51" s="821"/>
      <c r="Z51" s="821"/>
      <c r="AA51" s="821"/>
      <c r="AB51" s="822"/>
    </row>
    <row r="52" spans="1:28" ht="69.75" customHeight="1" x14ac:dyDescent="0.2">
      <c r="A52" s="642"/>
      <c r="B52" s="642"/>
      <c r="C52" s="642"/>
      <c r="D52" s="642"/>
      <c r="E52" s="646"/>
      <c r="F52" s="680"/>
      <c r="G52" s="647"/>
      <c r="H52" s="642"/>
      <c r="I52" s="642"/>
      <c r="J52" s="642"/>
      <c r="K52" s="642"/>
      <c r="L52" s="642"/>
      <c r="M52" s="642"/>
      <c r="N52" s="642"/>
      <c r="O52" s="642"/>
      <c r="P52" s="642"/>
      <c r="Q52" s="642"/>
      <c r="R52" s="68" t="s">
        <v>802</v>
      </c>
      <c r="S52" s="45" t="s">
        <v>799</v>
      </c>
      <c r="T52" s="45">
        <v>0</v>
      </c>
      <c r="U52" s="45">
        <v>1</v>
      </c>
      <c r="V52" s="57">
        <v>0</v>
      </c>
      <c r="W52" s="62">
        <v>0</v>
      </c>
      <c r="X52" s="630">
        <v>0</v>
      </c>
      <c r="Y52" s="821"/>
      <c r="Z52" s="821"/>
      <c r="AA52" s="821"/>
      <c r="AB52" s="822"/>
    </row>
    <row r="53" spans="1:28" ht="44.25" customHeight="1" x14ac:dyDescent="0.2">
      <c r="A53" s="672">
        <v>14</v>
      </c>
      <c r="B53" s="672" t="s">
        <v>789</v>
      </c>
      <c r="C53" s="672" t="s">
        <v>653</v>
      </c>
      <c r="D53" s="672" t="s">
        <v>653</v>
      </c>
      <c r="E53" s="673" t="s">
        <v>803</v>
      </c>
      <c r="F53" s="675" t="s">
        <v>804</v>
      </c>
      <c r="G53" s="678" t="s">
        <v>805</v>
      </c>
      <c r="H53" s="686">
        <v>4000000000</v>
      </c>
      <c r="I53" s="681" t="s">
        <v>806</v>
      </c>
      <c r="J53" s="672" t="s">
        <v>794</v>
      </c>
      <c r="K53" s="672" t="s">
        <v>164</v>
      </c>
      <c r="L53" s="672" t="s">
        <v>166</v>
      </c>
      <c r="M53" s="672" t="s">
        <v>166</v>
      </c>
      <c r="N53" s="672" t="s">
        <v>166</v>
      </c>
      <c r="O53" s="672" t="s">
        <v>807</v>
      </c>
      <c r="P53" s="672" t="s">
        <v>808</v>
      </c>
      <c r="Q53" s="672" t="s">
        <v>809</v>
      </c>
      <c r="R53" s="672" t="s">
        <v>810</v>
      </c>
      <c r="S53" s="681" t="s">
        <v>799</v>
      </c>
      <c r="T53" s="828">
        <v>2.5000000000000001E-2</v>
      </c>
      <c r="U53" s="828">
        <v>0.05</v>
      </c>
      <c r="V53" s="827">
        <v>7.4999999999999997E-2</v>
      </c>
      <c r="W53" s="725">
        <v>0.1</v>
      </c>
      <c r="X53" s="823">
        <v>5.5999999999999999E-3</v>
      </c>
      <c r="Y53" s="824">
        <v>100000000</v>
      </c>
      <c r="Z53" s="825"/>
      <c r="AA53" s="813" t="s">
        <v>6432</v>
      </c>
      <c r="AB53" s="816" t="s">
        <v>6449</v>
      </c>
    </row>
    <row r="54" spans="1:28" ht="44.25" customHeight="1" x14ac:dyDescent="0.2">
      <c r="A54" s="641"/>
      <c r="B54" s="641"/>
      <c r="C54" s="641"/>
      <c r="D54" s="641"/>
      <c r="E54" s="674"/>
      <c r="F54" s="676"/>
      <c r="G54" s="679"/>
      <c r="H54" s="641"/>
      <c r="I54" s="641"/>
      <c r="J54" s="641"/>
      <c r="K54" s="641"/>
      <c r="L54" s="641"/>
      <c r="M54" s="641"/>
      <c r="N54" s="641"/>
      <c r="O54" s="641"/>
      <c r="P54" s="641"/>
      <c r="Q54" s="641"/>
      <c r="R54" s="641"/>
      <c r="S54" s="641"/>
      <c r="T54" s="641"/>
      <c r="U54" s="641"/>
      <c r="V54" s="641"/>
      <c r="W54" s="674"/>
      <c r="X54" s="823"/>
      <c r="Y54" s="824"/>
      <c r="Z54" s="825"/>
      <c r="AA54" s="821"/>
      <c r="AB54" s="822"/>
    </row>
    <row r="55" spans="1:28" ht="190.5" customHeight="1" x14ac:dyDescent="0.2">
      <c r="A55" s="642"/>
      <c r="B55" s="642"/>
      <c r="C55" s="642"/>
      <c r="D55" s="642"/>
      <c r="E55" s="646"/>
      <c r="F55" s="680"/>
      <c r="G55" s="647"/>
      <c r="H55" s="642"/>
      <c r="I55" s="642"/>
      <c r="J55" s="642"/>
      <c r="K55" s="642"/>
      <c r="L55" s="642"/>
      <c r="M55" s="642"/>
      <c r="N55" s="642"/>
      <c r="O55" s="642"/>
      <c r="P55" s="642"/>
      <c r="Q55" s="642"/>
      <c r="R55" s="642"/>
      <c r="S55" s="642"/>
      <c r="T55" s="642"/>
      <c r="U55" s="642"/>
      <c r="V55" s="642"/>
      <c r="W55" s="646"/>
      <c r="X55" s="823"/>
      <c r="Y55" s="824"/>
      <c r="Z55" s="825"/>
      <c r="AA55" s="821"/>
      <c r="AB55" s="822"/>
    </row>
    <row r="56" spans="1:28" ht="44.25" customHeight="1" x14ac:dyDescent="0.2">
      <c r="A56" s="672">
        <v>15</v>
      </c>
      <c r="B56" s="672" t="s">
        <v>789</v>
      </c>
      <c r="C56" s="672" t="s">
        <v>653</v>
      </c>
      <c r="D56" s="672" t="s">
        <v>653</v>
      </c>
      <c r="E56" s="673" t="s">
        <v>811</v>
      </c>
      <c r="F56" s="675" t="s">
        <v>812</v>
      </c>
      <c r="G56" s="678" t="s">
        <v>813</v>
      </c>
      <c r="H56" s="686">
        <v>200000</v>
      </c>
      <c r="I56" s="672" t="s">
        <v>814</v>
      </c>
      <c r="J56" s="672" t="s">
        <v>794</v>
      </c>
      <c r="K56" s="672" t="s">
        <v>164</v>
      </c>
      <c r="L56" s="672" t="s">
        <v>166</v>
      </c>
      <c r="M56" s="672" t="s">
        <v>166</v>
      </c>
      <c r="N56" s="672" t="s">
        <v>166</v>
      </c>
      <c r="O56" s="672" t="s">
        <v>815</v>
      </c>
      <c r="P56" s="672" t="s">
        <v>816</v>
      </c>
      <c r="Q56" s="672" t="s">
        <v>797</v>
      </c>
      <c r="R56" s="57" t="s">
        <v>800</v>
      </c>
      <c r="S56" s="45" t="s">
        <v>799</v>
      </c>
      <c r="T56" s="57">
        <v>0</v>
      </c>
      <c r="U56" s="70">
        <v>1</v>
      </c>
      <c r="V56" s="57">
        <v>0</v>
      </c>
      <c r="W56" s="62">
        <v>0</v>
      </c>
      <c r="X56" s="631">
        <v>1</v>
      </c>
      <c r="Y56" s="825" t="s">
        <v>971</v>
      </c>
      <c r="Z56" s="825"/>
      <c r="AA56" s="813" t="s">
        <v>6432</v>
      </c>
      <c r="AB56" s="816" t="s">
        <v>6450</v>
      </c>
    </row>
    <row r="57" spans="1:28" ht="44.25" customHeight="1" x14ac:dyDescent="0.2">
      <c r="A57" s="641"/>
      <c r="B57" s="641"/>
      <c r="C57" s="641"/>
      <c r="D57" s="641"/>
      <c r="E57" s="674"/>
      <c r="F57" s="676"/>
      <c r="G57" s="679"/>
      <c r="H57" s="641"/>
      <c r="I57" s="641"/>
      <c r="J57" s="641"/>
      <c r="K57" s="641"/>
      <c r="L57" s="641"/>
      <c r="M57" s="641"/>
      <c r="N57" s="641"/>
      <c r="O57" s="641"/>
      <c r="P57" s="641"/>
      <c r="Q57" s="641"/>
      <c r="R57" s="672" t="s">
        <v>802</v>
      </c>
      <c r="S57" s="681" t="s">
        <v>799</v>
      </c>
      <c r="T57" s="681">
        <v>0</v>
      </c>
      <c r="U57" s="681">
        <v>1</v>
      </c>
      <c r="V57" s="672">
        <v>0</v>
      </c>
      <c r="W57" s="673">
        <v>0</v>
      </c>
      <c r="X57" s="826">
        <v>0</v>
      </c>
      <c r="Y57" s="825"/>
      <c r="Z57" s="825"/>
      <c r="AA57" s="821"/>
      <c r="AB57" s="822"/>
    </row>
    <row r="58" spans="1:28" ht="44.25" customHeight="1" x14ac:dyDescent="0.2">
      <c r="A58" s="642"/>
      <c r="B58" s="642"/>
      <c r="C58" s="642"/>
      <c r="D58" s="642"/>
      <c r="E58" s="646"/>
      <c r="F58" s="680"/>
      <c r="G58" s="647"/>
      <c r="H58" s="642"/>
      <c r="I58" s="642"/>
      <c r="J58" s="642"/>
      <c r="K58" s="642"/>
      <c r="L58" s="642"/>
      <c r="M58" s="642"/>
      <c r="N58" s="642"/>
      <c r="O58" s="642"/>
      <c r="P58" s="642"/>
      <c r="Q58" s="642"/>
      <c r="R58" s="642"/>
      <c r="S58" s="642"/>
      <c r="T58" s="642"/>
      <c r="U58" s="642"/>
      <c r="V58" s="642"/>
      <c r="W58" s="646"/>
      <c r="X58" s="826"/>
      <c r="Y58" s="825"/>
      <c r="Z58" s="825"/>
      <c r="AA58" s="821"/>
      <c r="AB58" s="822"/>
    </row>
    <row r="59" spans="1:28" ht="44.25" customHeight="1" x14ac:dyDescent="0.2">
      <c r="A59" s="681">
        <v>16</v>
      </c>
      <c r="B59" s="672" t="s">
        <v>789</v>
      </c>
      <c r="C59" s="672" t="s">
        <v>653</v>
      </c>
      <c r="D59" s="672" t="s">
        <v>653</v>
      </c>
      <c r="E59" s="673" t="s">
        <v>817</v>
      </c>
      <c r="F59" s="675" t="s">
        <v>818</v>
      </c>
      <c r="G59" s="678" t="s">
        <v>819</v>
      </c>
      <c r="H59" s="686">
        <v>1200000</v>
      </c>
      <c r="I59" s="672" t="s">
        <v>820</v>
      </c>
      <c r="J59" s="672" t="s">
        <v>163</v>
      </c>
      <c r="K59" s="672" t="s">
        <v>164</v>
      </c>
      <c r="L59" s="672" t="s">
        <v>166</v>
      </c>
      <c r="M59" s="672" t="s">
        <v>166</v>
      </c>
      <c r="N59" s="672" t="s">
        <v>166</v>
      </c>
      <c r="O59" s="672" t="s">
        <v>821</v>
      </c>
      <c r="P59" s="672" t="s">
        <v>822</v>
      </c>
      <c r="Q59" s="672" t="s">
        <v>822</v>
      </c>
      <c r="R59" s="672" t="s">
        <v>823</v>
      </c>
      <c r="S59" s="681" t="s">
        <v>799</v>
      </c>
      <c r="T59" s="681">
        <v>1</v>
      </c>
      <c r="U59" s="681">
        <v>0</v>
      </c>
      <c r="V59" s="672">
        <v>0</v>
      </c>
      <c r="W59" s="673">
        <v>0</v>
      </c>
      <c r="X59" s="830">
        <v>1</v>
      </c>
      <c r="Y59" s="836">
        <v>800000</v>
      </c>
      <c r="Z59" s="813" t="s">
        <v>6452</v>
      </c>
      <c r="AA59" s="838" t="s">
        <v>6438</v>
      </c>
      <c r="AB59" s="816" t="s">
        <v>6453</v>
      </c>
    </row>
    <row r="60" spans="1:28" ht="44.25" customHeight="1" x14ac:dyDescent="0.2">
      <c r="A60" s="641"/>
      <c r="B60" s="641"/>
      <c r="C60" s="641"/>
      <c r="D60" s="641"/>
      <c r="E60" s="674"/>
      <c r="F60" s="676"/>
      <c r="G60" s="679"/>
      <c r="H60" s="641"/>
      <c r="I60" s="641"/>
      <c r="J60" s="641"/>
      <c r="K60" s="641"/>
      <c r="L60" s="641"/>
      <c r="M60" s="641"/>
      <c r="N60" s="641"/>
      <c r="O60" s="641"/>
      <c r="P60" s="641"/>
      <c r="Q60" s="641"/>
      <c r="R60" s="641"/>
      <c r="S60" s="641"/>
      <c r="T60" s="641"/>
      <c r="U60" s="641"/>
      <c r="V60" s="641"/>
      <c r="W60" s="674"/>
      <c r="X60" s="831"/>
      <c r="Y60" s="837"/>
      <c r="Z60" s="821"/>
      <c r="AA60" s="839"/>
      <c r="AB60" s="822"/>
    </row>
    <row r="61" spans="1:28" ht="52.5" customHeight="1" x14ac:dyDescent="0.2">
      <c r="A61" s="642"/>
      <c r="B61" s="642"/>
      <c r="C61" s="642"/>
      <c r="D61" s="642"/>
      <c r="E61" s="646"/>
      <c r="F61" s="680"/>
      <c r="G61" s="647"/>
      <c r="H61" s="642"/>
      <c r="I61" s="642"/>
      <c r="J61" s="642"/>
      <c r="K61" s="642"/>
      <c r="L61" s="642"/>
      <c r="M61" s="642"/>
      <c r="N61" s="642"/>
      <c r="O61" s="642"/>
      <c r="P61" s="642"/>
      <c r="Q61" s="642"/>
      <c r="R61" s="642"/>
      <c r="S61" s="642"/>
      <c r="T61" s="642"/>
      <c r="U61" s="642"/>
      <c r="V61" s="642"/>
      <c r="W61" s="646"/>
      <c r="X61" s="831"/>
      <c r="Y61" s="837"/>
      <c r="Z61" s="821"/>
      <c r="AA61" s="839"/>
      <c r="AB61" s="822"/>
    </row>
    <row r="62" spans="1:28" ht="82.5" customHeight="1" x14ac:dyDescent="0.2">
      <c r="A62" s="672">
        <v>17</v>
      </c>
      <c r="B62" s="672" t="s">
        <v>789</v>
      </c>
      <c r="C62" s="672" t="s">
        <v>653</v>
      </c>
      <c r="D62" s="672" t="s">
        <v>653</v>
      </c>
      <c r="E62" s="673" t="s">
        <v>824</v>
      </c>
      <c r="F62" s="675" t="s">
        <v>825</v>
      </c>
      <c r="G62" s="678" t="s">
        <v>826</v>
      </c>
      <c r="H62" s="686">
        <v>54095820.009999998</v>
      </c>
      <c r="I62" s="672" t="s">
        <v>827</v>
      </c>
      <c r="J62" s="672" t="s">
        <v>470</v>
      </c>
      <c r="K62" s="672" t="s">
        <v>166</v>
      </c>
      <c r="L62" s="672" t="s">
        <v>166</v>
      </c>
      <c r="M62" s="672" t="s">
        <v>166</v>
      </c>
      <c r="N62" s="672" t="s">
        <v>164</v>
      </c>
      <c r="O62" s="681" t="s">
        <v>828</v>
      </c>
      <c r="P62" s="682" t="s">
        <v>829</v>
      </c>
      <c r="Q62" s="846" t="s">
        <v>169</v>
      </c>
      <c r="R62" s="68" t="s">
        <v>830</v>
      </c>
      <c r="S62" s="45">
        <v>0</v>
      </c>
      <c r="T62" s="45">
        <v>1</v>
      </c>
      <c r="U62" s="45">
        <v>2</v>
      </c>
      <c r="V62" s="57">
        <v>0</v>
      </c>
      <c r="W62" s="62">
        <v>0</v>
      </c>
      <c r="X62" s="626">
        <f>'[1]4. MRMSOSP'!X10</f>
        <v>1</v>
      </c>
      <c r="Y62" s="845">
        <f>'[1]4. MRMSOSP'!Y10</f>
        <v>15160142</v>
      </c>
      <c r="Z62" s="813"/>
      <c r="AA62" s="813" t="str">
        <f>'[1]4. MRMSOSP'!AA10</f>
        <v>U TIJEKU</v>
      </c>
      <c r="AB62" s="816" t="str">
        <f>'[1]4. MRMSOSP'!AB10</f>
        <v>U 3 mjesecu 2021. godine otvorena su 4 mirovinska informativna centra (MIC) u Zagrebu, Splitu, Rijeci i Osijeku. Edukacije zaposlenika u području mirovinskog osiguranja su u tijeku.</v>
      </c>
    </row>
    <row r="63" spans="1:28" ht="83.25" customHeight="1" x14ac:dyDescent="0.2">
      <c r="A63" s="642"/>
      <c r="B63" s="642"/>
      <c r="C63" s="642"/>
      <c r="D63" s="642"/>
      <c r="E63" s="646"/>
      <c r="F63" s="680"/>
      <c r="G63" s="647"/>
      <c r="H63" s="642"/>
      <c r="I63" s="642"/>
      <c r="J63" s="642"/>
      <c r="K63" s="642"/>
      <c r="L63" s="642"/>
      <c r="M63" s="642"/>
      <c r="N63" s="642"/>
      <c r="O63" s="642"/>
      <c r="P63" s="642"/>
      <c r="Q63" s="642"/>
      <c r="R63" s="57" t="s">
        <v>831</v>
      </c>
      <c r="S63" s="45">
        <v>0</v>
      </c>
      <c r="T63" s="45">
        <v>250</v>
      </c>
      <c r="U63" s="45">
        <v>250</v>
      </c>
      <c r="V63" s="57">
        <v>0</v>
      </c>
      <c r="W63" s="62">
        <v>0</v>
      </c>
      <c r="X63" s="626">
        <f>'[1]4. MRMSOSP'!X11</f>
        <v>115</v>
      </c>
      <c r="Y63" s="821"/>
      <c r="Z63" s="821"/>
      <c r="AA63" s="821"/>
      <c r="AB63" s="822"/>
    </row>
    <row r="64" spans="1:28" ht="142.5" customHeight="1" x14ac:dyDescent="0.2">
      <c r="A64" s="57">
        <v>18</v>
      </c>
      <c r="B64" s="57" t="s">
        <v>789</v>
      </c>
      <c r="C64" s="57" t="s">
        <v>653</v>
      </c>
      <c r="D64" s="57" t="s">
        <v>653</v>
      </c>
      <c r="E64" s="62" t="s">
        <v>824</v>
      </c>
      <c r="F64" s="60" t="s">
        <v>832</v>
      </c>
      <c r="G64" s="84" t="s">
        <v>833</v>
      </c>
      <c r="H64" s="81">
        <v>300000</v>
      </c>
      <c r="I64" s="57" t="s">
        <v>834</v>
      </c>
      <c r="J64" s="57" t="s">
        <v>835</v>
      </c>
      <c r="K64" s="57" t="s">
        <v>166</v>
      </c>
      <c r="L64" s="57" t="s">
        <v>166</v>
      </c>
      <c r="M64" s="57" t="s">
        <v>164</v>
      </c>
      <c r="N64" s="57" t="s">
        <v>164</v>
      </c>
      <c r="O64" s="57" t="s">
        <v>836</v>
      </c>
      <c r="P64" s="57" t="s">
        <v>837</v>
      </c>
      <c r="Q64" s="174" t="s">
        <v>169</v>
      </c>
      <c r="R64" s="57" t="s">
        <v>838</v>
      </c>
      <c r="S64" s="45">
        <v>3</v>
      </c>
      <c r="T64" s="45">
        <v>5</v>
      </c>
      <c r="U64" s="45">
        <v>6</v>
      </c>
      <c r="V64" s="57">
        <v>0</v>
      </c>
      <c r="W64" s="62">
        <v>0</v>
      </c>
      <c r="X64" s="626">
        <f>'[1]4. MRMSOSP'!X12</f>
        <v>0</v>
      </c>
      <c r="Y64" s="625" t="s">
        <v>971</v>
      </c>
      <c r="Z64" s="625" t="str">
        <f>'[1]4. MRMSOSP'!Z12</f>
        <v>NE</v>
      </c>
      <c r="AA64" s="636" t="str">
        <f>'[1]4. MRMSOSP'!AA12</f>
        <v>KAŠNJENJE</v>
      </c>
      <c r="AB64" s="632" t="str">
        <f>'[1]4. MRMSOSP'!AB12</f>
        <v xml:space="preserve">Usluga e-izbor mirovine i Usluga e-Izbor mirovinskog osiguravajućeg društva su prijavljene u sustav e-Građani i obje usluge su integrirane u NIAS testnu okolinu.SDURDD je dao suglasnost na test prihvaćanja za obje usluge.Razlozi odstupanja su prilagodba novom sučelju sustava e-Građani i implementacija nove verzije naprednog elektroničkog potpisa (e-Potpis V2) od AKD-a. </v>
      </c>
    </row>
    <row r="65" spans="1:28" ht="120" x14ac:dyDescent="0.2">
      <c r="A65" s="672">
        <v>19</v>
      </c>
      <c r="B65" s="672" t="s">
        <v>839</v>
      </c>
      <c r="C65" s="672" t="s">
        <v>653</v>
      </c>
      <c r="D65" s="672" t="s">
        <v>653</v>
      </c>
      <c r="E65" s="673" t="s">
        <v>653</v>
      </c>
      <c r="F65" s="675" t="s">
        <v>840</v>
      </c>
      <c r="G65" s="678" t="s">
        <v>841</v>
      </c>
      <c r="H65" s="672">
        <v>29.75</v>
      </c>
      <c r="I65" s="681" t="s">
        <v>842</v>
      </c>
      <c r="J65" s="672" t="s">
        <v>470</v>
      </c>
      <c r="K65" s="672" t="s">
        <v>164</v>
      </c>
      <c r="L65" s="672" t="s">
        <v>843</v>
      </c>
      <c r="M65" s="672" t="s">
        <v>164</v>
      </c>
      <c r="N65" s="672" t="s">
        <v>164</v>
      </c>
      <c r="O65" s="681" t="s">
        <v>844</v>
      </c>
      <c r="P65" s="681" t="s">
        <v>845</v>
      </c>
      <c r="Q65" s="681" t="s">
        <v>179</v>
      </c>
      <c r="R65" s="68" t="s">
        <v>846</v>
      </c>
      <c r="S65" s="70">
        <v>0.36</v>
      </c>
      <c r="T65" s="70">
        <v>0.52</v>
      </c>
      <c r="U65" s="70">
        <v>0.67</v>
      </c>
      <c r="V65" s="71">
        <v>0.84</v>
      </c>
      <c r="W65" s="72">
        <v>1</v>
      </c>
      <c r="X65" s="627">
        <v>0</v>
      </c>
      <c r="Y65" s="625" t="s">
        <v>971</v>
      </c>
      <c r="Z65" s="625" t="s">
        <v>166</v>
      </c>
      <c r="AA65" s="625" t="s">
        <v>6457</v>
      </c>
      <c r="AB65" s="632" t="s">
        <v>6458</v>
      </c>
    </row>
    <row r="66" spans="1:28" ht="105" x14ac:dyDescent="0.2">
      <c r="A66" s="641"/>
      <c r="B66" s="641"/>
      <c r="C66" s="641"/>
      <c r="D66" s="641"/>
      <c r="E66" s="674"/>
      <c r="F66" s="676"/>
      <c r="G66" s="679"/>
      <c r="H66" s="641"/>
      <c r="I66" s="641"/>
      <c r="J66" s="641"/>
      <c r="K66" s="641"/>
      <c r="L66" s="641"/>
      <c r="M66" s="641"/>
      <c r="N66" s="641"/>
      <c r="O66" s="641"/>
      <c r="P66" s="641"/>
      <c r="Q66" s="641"/>
      <c r="R66" s="68" t="s">
        <v>847</v>
      </c>
      <c r="S66" s="70">
        <v>0.47</v>
      </c>
      <c r="T66" s="70">
        <v>0.63</v>
      </c>
      <c r="U66" s="70">
        <v>0.81</v>
      </c>
      <c r="V66" s="71">
        <v>0.91</v>
      </c>
      <c r="W66" s="72">
        <v>1</v>
      </c>
      <c r="X66" s="627">
        <v>0</v>
      </c>
      <c r="Y66" s="625" t="s">
        <v>971</v>
      </c>
      <c r="Z66" s="625" t="s">
        <v>166</v>
      </c>
      <c r="AA66" s="625" t="s">
        <v>6457</v>
      </c>
      <c r="AB66" s="632" t="s">
        <v>6459</v>
      </c>
    </row>
    <row r="67" spans="1:28" ht="75" x14ac:dyDescent="0.2">
      <c r="A67" s="641"/>
      <c r="B67" s="641"/>
      <c r="C67" s="641"/>
      <c r="D67" s="641"/>
      <c r="E67" s="674"/>
      <c r="F67" s="676"/>
      <c r="G67" s="679"/>
      <c r="H67" s="641"/>
      <c r="I67" s="641"/>
      <c r="J67" s="641"/>
      <c r="K67" s="641"/>
      <c r="L67" s="641"/>
      <c r="M67" s="641"/>
      <c r="N67" s="641"/>
      <c r="O67" s="641"/>
      <c r="P67" s="641"/>
      <c r="Q67" s="641"/>
      <c r="R67" s="68" t="s">
        <v>848</v>
      </c>
      <c r="S67" s="45">
        <v>11</v>
      </c>
      <c r="T67" s="45">
        <v>2</v>
      </c>
      <c r="U67" s="45">
        <v>2</v>
      </c>
      <c r="V67" s="57">
        <v>2</v>
      </c>
      <c r="W67" s="62">
        <v>2</v>
      </c>
      <c r="X67" s="626">
        <v>2</v>
      </c>
      <c r="Y67" s="625" t="s">
        <v>971</v>
      </c>
      <c r="Z67" s="625" t="s">
        <v>6472</v>
      </c>
      <c r="AA67" s="635" t="s">
        <v>6438</v>
      </c>
      <c r="AB67" s="632" t="s">
        <v>6460</v>
      </c>
    </row>
    <row r="68" spans="1:28" ht="165" x14ac:dyDescent="0.2">
      <c r="A68" s="641"/>
      <c r="B68" s="641"/>
      <c r="C68" s="641"/>
      <c r="D68" s="641"/>
      <c r="E68" s="674"/>
      <c r="F68" s="676"/>
      <c r="G68" s="679"/>
      <c r="H68" s="641"/>
      <c r="I68" s="641"/>
      <c r="J68" s="641"/>
      <c r="K68" s="641"/>
      <c r="L68" s="641"/>
      <c r="M68" s="641"/>
      <c r="N68" s="641"/>
      <c r="O68" s="641"/>
      <c r="P68" s="641"/>
      <c r="Q68" s="641"/>
      <c r="R68" s="68" t="s">
        <v>849</v>
      </c>
      <c r="S68" s="45">
        <v>6</v>
      </c>
      <c r="T68" s="45">
        <v>6</v>
      </c>
      <c r="U68" s="45">
        <v>5</v>
      </c>
      <c r="V68" s="45">
        <v>1</v>
      </c>
      <c r="W68" s="105">
        <v>1</v>
      </c>
      <c r="X68" s="626">
        <v>4</v>
      </c>
      <c r="Y68" s="633">
        <v>3774914628</v>
      </c>
      <c r="Z68" s="625" t="s">
        <v>6451</v>
      </c>
      <c r="AA68" s="625" t="s">
        <v>6457</v>
      </c>
      <c r="AB68" s="632" t="s">
        <v>6461</v>
      </c>
    </row>
    <row r="69" spans="1:28" ht="44.25" customHeight="1" x14ac:dyDescent="0.2">
      <c r="A69" s="641"/>
      <c r="B69" s="641"/>
      <c r="C69" s="641"/>
      <c r="D69" s="641"/>
      <c r="E69" s="674"/>
      <c r="F69" s="676"/>
      <c r="G69" s="679"/>
      <c r="H69" s="641"/>
      <c r="I69" s="641"/>
      <c r="J69" s="641"/>
      <c r="K69" s="641"/>
      <c r="L69" s="641"/>
      <c r="M69" s="641"/>
      <c r="N69" s="641"/>
      <c r="O69" s="641"/>
      <c r="P69" s="641"/>
      <c r="Q69" s="641"/>
      <c r="R69" s="68" t="s">
        <v>850</v>
      </c>
      <c r="S69" s="45">
        <v>0</v>
      </c>
      <c r="T69" s="45">
        <v>1</v>
      </c>
      <c r="U69" s="45">
        <v>1</v>
      </c>
      <c r="V69" s="57">
        <v>1</v>
      </c>
      <c r="W69" s="62">
        <v>1</v>
      </c>
      <c r="X69" s="626">
        <v>0</v>
      </c>
      <c r="Y69" s="625" t="s">
        <v>971</v>
      </c>
      <c r="Z69" s="625" t="s">
        <v>166</v>
      </c>
      <c r="AA69" s="625" t="s">
        <v>6457</v>
      </c>
      <c r="AB69" s="632" t="s">
        <v>6462</v>
      </c>
    </row>
    <row r="70" spans="1:28" ht="80.25" customHeight="1" x14ac:dyDescent="0.2">
      <c r="A70" s="642"/>
      <c r="B70" s="642"/>
      <c r="C70" s="642"/>
      <c r="D70" s="642"/>
      <c r="E70" s="646"/>
      <c r="F70" s="680"/>
      <c r="G70" s="647"/>
      <c r="H70" s="642"/>
      <c r="I70" s="642"/>
      <c r="J70" s="642"/>
      <c r="K70" s="642"/>
      <c r="L70" s="642"/>
      <c r="M70" s="642"/>
      <c r="N70" s="642"/>
      <c r="O70" s="642"/>
      <c r="P70" s="642"/>
      <c r="Q70" s="642"/>
      <c r="R70" s="68" t="s">
        <v>851</v>
      </c>
      <c r="S70" s="45">
        <v>0</v>
      </c>
      <c r="T70" s="45">
        <v>1</v>
      </c>
      <c r="U70" s="45">
        <v>1</v>
      </c>
      <c r="V70" s="57">
        <v>1</v>
      </c>
      <c r="W70" s="62">
        <v>1</v>
      </c>
      <c r="X70" s="626">
        <v>1</v>
      </c>
      <c r="Y70" s="625" t="s">
        <v>971</v>
      </c>
      <c r="Z70" s="625" t="s">
        <v>6469</v>
      </c>
      <c r="AA70" s="635" t="s">
        <v>6438</v>
      </c>
      <c r="AB70" s="632" t="s">
        <v>6463</v>
      </c>
    </row>
    <row r="71" spans="1:28" ht="0.75" customHeight="1" x14ac:dyDescent="0.2">
      <c r="A71" s="122"/>
      <c r="B71" s="122"/>
      <c r="C71" s="122"/>
      <c r="D71" s="122"/>
      <c r="E71" s="122"/>
      <c r="F71" s="175"/>
      <c r="G71" s="122"/>
      <c r="H71" s="168"/>
      <c r="I71" s="122"/>
      <c r="J71" s="122"/>
      <c r="K71" s="122"/>
      <c r="L71" s="122"/>
      <c r="M71" s="122"/>
      <c r="N71" s="122"/>
      <c r="O71" s="122"/>
      <c r="P71" s="122"/>
      <c r="Q71" s="122"/>
      <c r="R71" s="122"/>
      <c r="S71" s="122"/>
      <c r="T71" s="122"/>
      <c r="U71" s="122"/>
      <c r="V71" s="122"/>
      <c r="W71" s="122"/>
      <c r="X71" s="626"/>
      <c r="Y71" s="625"/>
      <c r="Z71" s="625"/>
      <c r="AA71" s="625"/>
      <c r="AB71" s="632"/>
    </row>
    <row r="72" spans="1:28" ht="62.25" hidden="1" customHeight="1" x14ac:dyDescent="0.2">
      <c r="A72" s="122"/>
      <c r="B72" s="122"/>
      <c r="C72" s="122"/>
      <c r="D72" s="122"/>
      <c r="E72" s="122"/>
      <c r="F72" s="175"/>
      <c r="G72" s="122"/>
      <c r="H72" s="168"/>
      <c r="I72" s="122"/>
      <c r="J72" s="122"/>
      <c r="K72" s="122"/>
      <c r="L72" s="122"/>
      <c r="M72" s="122"/>
      <c r="N72" s="122"/>
      <c r="O72" s="122"/>
      <c r="P72" s="122"/>
      <c r="Q72" s="122"/>
      <c r="R72" s="122"/>
      <c r="S72" s="122"/>
      <c r="T72" s="122"/>
      <c r="U72" s="122"/>
      <c r="V72" s="122"/>
      <c r="W72" s="122"/>
      <c r="X72" s="626"/>
      <c r="Y72" s="625"/>
      <c r="Z72" s="625"/>
      <c r="AA72" s="625"/>
      <c r="AB72" s="632"/>
    </row>
    <row r="73" spans="1:28" ht="7.5" hidden="1" customHeight="1" x14ac:dyDescent="0.2">
      <c r="A73" s="122"/>
      <c r="B73" s="122"/>
      <c r="C73" s="122"/>
      <c r="D73" s="122"/>
      <c r="E73" s="122"/>
      <c r="F73" s="175"/>
      <c r="G73" s="122"/>
      <c r="H73" s="168"/>
      <c r="I73" s="122"/>
      <c r="J73" s="122"/>
      <c r="K73" s="122"/>
      <c r="L73" s="122"/>
      <c r="M73" s="122"/>
      <c r="N73" s="122"/>
      <c r="O73" s="122"/>
      <c r="P73" s="122"/>
      <c r="Q73" s="122"/>
      <c r="R73" s="122"/>
      <c r="S73" s="122"/>
      <c r="T73" s="122"/>
      <c r="U73" s="122"/>
      <c r="V73" s="122"/>
      <c r="W73" s="122"/>
      <c r="X73" s="626"/>
      <c r="Y73" s="625"/>
      <c r="Z73" s="625"/>
      <c r="AA73" s="625"/>
      <c r="AB73" s="632"/>
    </row>
    <row r="74" spans="1:28" ht="44.25" customHeight="1" x14ac:dyDescent="0.2">
      <c r="A74" s="672">
        <v>20</v>
      </c>
      <c r="B74" s="672" t="s">
        <v>449</v>
      </c>
      <c r="C74" s="672" t="s">
        <v>653</v>
      </c>
      <c r="D74" s="820" t="s">
        <v>653</v>
      </c>
      <c r="E74" s="673" t="s">
        <v>852</v>
      </c>
      <c r="F74" s="675" t="s">
        <v>853</v>
      </c>
      <c r="G74" s="678" t="s">
        <v>854</v>
      </c>
      <c r="H74" s="686">
        <v>237580836.44999999</v>
      </c>
      <c r="I74" s="672" t="s">
        <v>855</v>
      </c>
      <c r="J74" s="672" t="s">
        <v>470</v>
      </c>
      <c r="K74" s="672" t="s">
        <v>164</v>
      </c>
      <c r="L74" s="672" t="s">
        <v>856</v>
      </c>
      <c r="M74" s="672" t="s">
        <v>164</v>
      </c>
      <c r="N74" s="672" t="s">
        <v>164</v>
      </c>
      <c r="O74" s="45" t="s">
        <v>857</v>
      </c>
      <c r="P74" s="176" t="s">
        <v>858</v>
      </c>
      <c r="Q74" s="672" t="s">
        <v>179</v>
      </c>
      <c r="R74" s="682" t="s">
        <v>859</v>
      </c>
      <c r="S74" s="681" t="s">
        <v>799</v>
      </c>
      <c r="T74" s="681">
        <v>1</v>
      </c>
      <c r="U74" s="820">
        <v>1</v>
      </c>
      <c r="V74" s="681">
        <v>3</v>
      </c>
      <c r="W74" s="673">
        <v>0</v>
      </c>
      <c r="X74" s="830">
        <v>0</v>
      </c>
      <c r="Y74" s="835">
        <v>2713439.56</v>
      </c>
      <c r="Z74" s="813" t="s">
        <v>166</v>
      </c>
      <c r="AA74" s="838" t="s">
        <v>6454</v>
      </c>
      <c r="AB74" s="816" t="s">
        <v>6455</v>
      </c>
    </row>
    <row r="75" spans="1:28" ht="44.25" customHeight="1" x14ac:dyDescent="0.2">
      <c r="A75" s="641"/>
      <c r="B75" s="641"/>
      <c r="C75" s="641"/>
      <c r="D75" s="641"/>
      <c r="E75" s="674"/>
      <c r="F75" s="676"/>
      <c r="G75" s="679"/>
      <c r="H75" s="641"/>
      <c r="I75" s="641"/>
      <c r="J75" s="641"/>
      <c r="K75" s="641"/>
      <c r="L75" s="641"/>
      <c r="M75" s="641"/>
      <c r="N75" s="641"/>
      <c r="O75" s="45" t="s">
        <v>860</v>
      </c>
      <c r="P75" s="176" t="s">
        <v>249</v>
      </c>
      <c r="Q75" s="641"/>
      <c r="R75" s="641"/>
      <c r="S75" s="641"/>
      <c r="T75" s="641"/>
      <c r="U75" s="641"/>
      <c r="V75" s="641"/>
      <c r="W75" s="674"/>
      <c r="X75" s="831"/>
      <c r="Y75" s="835"/>
      <c r="Z75" s="821"/>
      <c r="AA75" s="839"/>
      <c r="AB75" s="822"/>
    </row>
    <row r="76" spans="1:28" ht="44.25" customHeight="1" x14ac:dyDescent="0.2">
      <c r="A76" s="641"/>
      <c r="B76" s="641"/>
      <c r="C76" s="641"/>
      <c r="D76" s="641"/>
      <c r="E76" s="674"/>
      <c r="F76" s="676"/>
      <c r="G76" s="679"/>
      <c r="H76" s="641"/>
      <c r="I76" s="641"/>
      <c r="J76" s="641"/>
      <c r="K76" s="641"/>
      <c r="L76" s="641"/>
      <c r="M76" s="641"/>
      <c r="N76" s="641"/>
      <c r="O76" s="45" t="s">
        <v>861</v>
      </c>
      <c r="P76" s="176" t="s">
        <v>249</v>
      </c>
      <c r="Q76" s="641"/>
      <c r="R76" s="641"/>
      <c r="S76" s="641"/>
      <c r="T76" s="641"/>
      <c r="U76" s="641"/>
      <c r="V76" s="641"/>
      <c r="W76" s="674"/>
      <c r="X76" s="831"/>
      <c r="Y76" s="835"/>
      <c r="Z76" s="821"/>
      <c r="AA76" s="839"/>
      <c r="AB76" s="822"/>
    </row>
    <row r="77" spans="1:28" ht="55.5" customHeight="1" x14ac:dyDescent="0.2">
      <c r="A77" s="641"/>
      <c r="B77" s="641"/>
      <c r="C77" s="641"/>
      <c r="D77" s="641"/>
      <c r="E77" s="674"/>
      <c r="F77" s="676"/>
      <c r="G77" s="679"/>
      <c r="H77" s="641"/>
      <c r="I77" s="641"/>
      <c r="J77" s="641"/>
      <c r="K77" s="641"/>
      <c r="L77" s="641"/>
      <c r="M77" s="641"/>
      <c r="N77" s="641"/>
      <c r="O77" s="45" t="s">
        <v>862</v>
      </c>
      <c r="P77" s="176" t="s">
        <v>863</v>
      </c>
      <c r="Q77" s="641"/>
      <c r="R77" s="641"/>
      <c r="S77" s="641"/>
      <c r="T77" s="641"/>
      <c r="U77" s="641"/>
      <c r="V77" s="641"/>
      <c r="W77" s="674"/>
      <c r="X77" s="831"/>
      <c r="Y77" s="835"/>
      <c r="Z77" s="821"/>
      <c r="AA77" s="839"/>
      <c r="AB77" s="822"/>
    </row>
    <row r="78" spans="1:28" ht="60.75" customHeight="1" x14ac:dyDescent="0.2">
      <c r="A78" s="641"/>
      <c r="B78" s="641"/>
      <c r="C78" s="641"/>
      <c r="D78" s="641"/>
      <c r="E78" s="674"/>
      <c r="F78" s="676"/>
      <c r="G78" s="679"/>
      <c r="H78" s="641"/>
      <c r="I78" s="641"/>
      <c r="J78" s="641"/>
      <c r="K78" s="641"/>
      <c r="L78" s="641"/>
      <c r="M78" s="641"/>
      <c r="N78" s="641"/>
      <c r="O78" s="45" t="s">
        <v>864</v>
      </c>
      <c r="P78" s="176" t="s">
        <v>169</v>
      </c>
      <c r="Q78" s="642"/>
      <c r="R78" s="642"/>
      <c r="S78" s="642"/>
      <c r="T78" s="642"/>
      <c r="U78" s="642"/>
      <c r="V78" s="642"/>
      <c r="W78" s="646"/>
      <c r="X78" s="831"/>
      <c r="Y78" s="835"/>
      <c r="Z78" s="821"/>
      <c r="AA78" s="839"/>
      <c r="AB78" s="822"/>
    </row>
    <row r="79" spans="1:28" ht="112.5" customHeight="1" x14ac:dyDescent="0.2">
      <c r="A79" s="642"/>
      <c r="B79" s="642"/>
      <c r="C79" s="642"/>
      <c r="D79" s="642"/>
      <c r="E79" s="646"/>
      <c r="F79" s="680"/>
      <c r="G79" s="647"/>
      <c r="H79" s="642"/>
      <c r="I79" s="642"/>
      <c r="J79" s="642"/>
      <c r="K79" s="642"/>
      <c r="L79" s="642"/>
      <c r="M79" s="642"/>
      <c r="N79" s="642"/>
      <c r="O79" s="45" t="s">
        <v>865</v>
      </c>
      <c r="P79" s="174" t="s">
        <v>249</v>
      </c>
      <c r="Q79" s="45" t="s">
        <v>249</v>
      </c>
      <c r="R79" s="68" t="s">
        <v>866</v>
      </c>
      <c r="S79" s="45" t="s">
        <v>867</v>
      </c>
      <c r="T79" s="45">
        <v>181</v>
      </c>
      <c r="U79" s="45">
        <v>0</v>
      </c>
      <c r="V79" s="57">
        <v>425</v>
      </c>
      <c r="W79" s="62">
        <v>0</v>
      </c>
      <c r="X79" s="626">
        <v>58</v>
      </c>
      <c r="Y79" s="835"/>
      <c r="Z79" s="821"/>
      <c r="AA79" s="839"/>
      <c r="AB79" s="822"/>
    </row>
    <row r="80" spans="1:28" ht="57.75" customHeight="1" x14ac:dyDescent="0.2">
      <c r="A80" s="840">
        <v>21</v>
      </c>
      <c r="B80" s="672" t="s">
        <v>449</v>
      </c>
      <c r="C80" s="672" t="s">
        <v>653</v>
      </c>
      <c r="D80" s="820" t="s">
        <v>653</v>
      </c>
      <c r="E80" s="673" t="s">
        <v>852</v>
      </c>
      <c r="F80" s="675" t="s">
        <v>868</v>
      </c>
      <c r="G80" s="678" t="s">
        <v>869</v>
      </c>
      <c r="H80" s="686">
        <v>1400000</v>
      </c>
      <c r="I80" s="672" t="s">
        <v>820</v>
      </c>
      <c r="J80" s="672" t="s">
        <v>163</v>
      </c>
      <c r="K80" s="672" t="s">
        <v>164</v>
      </c>
      <c r="L80" s="672" t="s">
        <v>870</v>
      </c>
      <c r="M80" s="672" t="s">
        <v>164</v>
      </c>
      <c r="N80" s="672" t="s">
        <v>164</v>
      </c>
      <c r="O80" s="57" t="s">
        <v>871</v>
      </c>
      <c r="P80" s="174" t="s">
        <v>872</v>
      </c>
      <c r="Q80" s="174" t="s">
        <v>872</v>
      </c>
      <c r="R80" s="57" t="s">
        <v>873</v>
      </c>
      <c r="S80" s="177" t="s">
        <v>874</v>
      </c>
      <c r="T80" s="45">
        <v>1</v>
      </c>
      <c r="U80" s="45">
        <v>0</v>
      </c>
      <c r="V80" s="57">
        <v>0</v>
      </c>
      <c r="W80" s="62">
        <v>0</v>
      </c>
      <c r="X80" s="626">
        <v>1</v>
      </c>
      <c r="Y80" s="836">
        <v>600000</v>
      </c>
      <c r="Z80" s="813"/>
      <c r="AA80" s="813" t="s">
        <v>6432</v>
      </c>
      <c r="AB80" s="816" t="s">
        <v>6456</v>
      </c>
    </row>
    <row r="81" spans="1:28" ht="44.25" customHeight="1" x14ac:dyDescent="0.2">
      <c r="A81" s="841"/>
      <c r="B81" s="641"/>
      <c r="C81" s="641"/>
      <c r="D81" s="641"/>
      <c r="E81" s="674"/>
      <c r="F81" s="676"/>
      <c r="G81" s="679"/>
      <c r="H81" s="641"/>
      <c r="I81" s="641"/>
      <c r="J81" s="641"/>
      <c r="K81" s="641"/>
      <c r="L81" s="641"/>
      <c r="M81" s="641"/>
      <c r="N81" s="641"/>
      <c r="O81" s="57" t="s">
        <v>875</v>
      </c>
      <c r="P81" s="57" t="s">
        <v>876</v>
      </c>
      <c r="Q81" s="174" t="s">
        <v>179</v>
      </c>
      <c r="R81" s="68" t="s">
        <v>877</v>
      </c>
      <c r="S81" s="45" t="s">
        <v>878</v>
      </c>
      <c r="T81" s="45">
        <v>90</v>
      </c>
      <c r="U81" s="45">
        <v>91</v>
      </c>
      <c r="V81" s="57">
        <v>91.5</v>
      </c>
      <c r="W81" s="62">
        <v>92</v>
      </c>
      <c r="X81" s="626">
        <v>90.9</v>
      </c>
      <c r="Y81" s="837"/>
      <c r="Z81" s="821"/>
      <c r="AA81" s="821"/>
      <c r="AB81" s="822"/>
    </row>
    <row r="82" spans="1:28" ht="64.5" customHeight="1" x14ac:dyDescent="0.2">
      <c r="A82" s="841"/>
      <c r="B82" s="641"/>
      <c r="C82" s="641"/>
      <c r="D82" s="641"/>
      <c r="E82" s="674"/>
      <c r="F82" s="676"/>
      <c r="G82" s="679"/>
      <c r="H82" s="641"/>
      <c r="I82" s="641"/>
      <c r="J82" s="641"/>
      <c r="K82" s="641"/>
      <c r="L82" s="641"/>
      <c r="M82" s="641"/>
      <c r="N82" s="641"/>
      <c r="O82" s="57" t="s">
        <v>879</v>
      </c>
      <c r="P82" s="57" t="s">
        <v>876</v>
      </c>
      <c r="Q82" s="174" t="s">
        <v>179</v>
      </c>
      <c r="R82" s="68" t="s">
        <v>877</v>
      </c>
      <c r="S82" s="70" t="s">
        <v>880</v>
      </c>
      <c r="T82" s="45">
        <v>97.9</v>
      </c>
      <c r="U82" s="45">
        <v>98</v>
      </c>
      <c r="V82" s="57">
        <v>98.2</v>
      </c>
      <c r="W82" s="62">
        <v>98.3</v>
      </c>
      <c r="X82" s="626">
        <v>97.8</v>
      </c>
      <c r="Y82" s="837"/>
      <c r="Z82" s="821"/>
      <c r="AA82" s="821"/>
      <c r="AB82" s="822"/>
    </row>
    <row r="83" spans="1:28" ht="44.25" customHeight="1" x14ac:dyDescent="0.2">
      <c r="A83" s="841"/>
      <c r="B83" s="641"/>
      <c r="C83" s="641"/>
      <c r="D83" s="641"/>
      <c r="E83" s="674"/>
      <c r="F83" s="676"/>
      <c r="G83" s="679"/>
      <c r="H83" s="641"/>
      <c r="I83" s="641"/>
      <c r="J83" s="641"/>
      <c r="K83" s="641"/>
      <c r="L83" s="641"/>
      <c r="M83" s="641"/>
      <c r="N83" s="641"/>
      <c r="O83" s="57" t="s">
        <v>881</v>
      </c>
      <c r="P83" s="57" t="s">
        <v>882</v>
      </c>
      <c r="Q83" s="174" t="s">
        <v>179</v>
      </c>
      <c r="R83" s="57" t="s">
        <v>877</v>
      </c>
      <c r="S83" s="45" t="s">
        <v>706</v>
      </c>
      <c r="T83" s="45">
        <v>10</v>
      </c>
      <c r="U83" s="45">
        <v>25</v>
      </c>
      <c r="V83" s="57">
        <v>40</v>
      </c>
      <c r="W83" s="62">
        <v>65</v>
      </c>
      <c r="X83" s="626">
        <v>8</v>
      </c>
      <c r="Y83" s="837"/>
      <c r="Z83" s="821"/>
      <c r="AA83" s="821"/>
      <c r="AB83" s="822"/>
    </row>
    <row r="84" spans="1:28" ht="64.5" customHeight="1" x14ac:dyDescent="0.2">
      <c r="A84" s="841"/>
      <c r="B84" s="641"/>
      <c r="C84" s="641"/>
      <c r="D84" s="641"/>
      <c r="E84" s="674"/>
      <c r="F84" s="676"/>
      <c r="G84" s="679"/>
      <c r="H84" s="641"/>
      <c r="I84" s="641"/>
      <c r="J84" s="641"/>
      <c r="K84" s="641"/>
      <c r="L84" s="641"/>
      <c r="M84" s="641"/>
      <c r="N84" s="641"/>
      <c r="O84" s="57" t="s">
        <v>883</v>
      </c>
      <c r="P84" s="57" t="s">
        <v>884</v>
      </c>
      <c r="Q84" s="174" t="s">
        <v>179</v>
      </c>
      <c r="R84" s="57" t="s">
        <v>877</v>
      </c>
      <c r="S84" s="45" t="s">
        <v>706</v>
      </c>
      <c r="T84" s="45">
        <v>0</v>
      </c>
      <c r="U84" s="45">
        <v>10</v>
      </c>
      <c r="V84" s="57">
        <v>25</v>
      </c>
      <c r="W84" s="62">
        <v>40</v>
      </c>
      <c r="X84" s="626">
        <v>0</v>
      </c>
      <c r="Y84" s="837"/>
      <c r="Z84" s="821"/>
      <c r="AA84" s="821"/>
      <c r="AB84" s="822"/>
    </row>
    <row r="85" spans="1:28" ht="60.75" customHeight="1" x14ac:dyDescent="0.2">
      <c r="A85" s="842"/>
      <c r="B85" s="642"/>
      <c r="C85" s="642"/>
      <c r="D85" s="642"/>
      <c r="E85" s="646"/>
      <c r="F85" s="680"/>
      <c r="G85" s="647"/>
      <c r="H85" s="642"/>
      <c r="I85" s="642"/>
      <c r="J85" s="642"/>
      <c r="K85" s="642"/>
      <c r="L85" s="642"/>
      <c r="M85" s="642"/>
      <c r="N85" s="642"/>
      <c r="O85" s="57" t="s">
        <v>885</v>
      </c>
      <c r="P85" s="174" t="s">
        <v>244</v>
      </c>
      <c r="Q85" s="174" t="s">
        <v>244</v>
      </c>
      <c r="R85" s="68" t="s">
        <v>886</v>
      </c>
      <c r="S85" s="45" t="s">
        <v>799</v>
      </c>
      <c r="T85" s="45">
        <v>1</v>
      </c>
      <c r="U85" s="45">
        <v>0</v>
      </c>
      <c r="V85" s="57">
        <v>0</v>
      </c>
      <c r="W85" s="62">
        <v>0</v>
      </c>
      <c r="X85" s="626">
        <v>0</v>
      </c>
      <c r="Y85" s="837"/>
      <c r="Z85" s="821"/>
      <c r="AA85" s="821"/>
      <c r="AB85" s="822"/>
    </row>
    <row r="86" spans="1:28" ht="60.75" customHeight="1" x14ac:dyDescent="0.2">
      <c r="A86" s="681">
        <v>22</v>
      </c>
      <c r="B86" s="681" t="s">
        <v>652</v>
      </c>
      <c r="C86" s="681" t="s">
        <v>653</v>
      </c>
      <c r="D86" s="681" t="s">
        <v>653</v>
      </c>
      <c r="E86" s="772" t="s">
        <v>678</v>
      </c>
      <c r="F86" s="675" t="s">
        <v>887</v>
      </c>
      <c r="G86" s="781" t="s">
        <v>888</v>
      </c>
      <c r="H86" s="834">
        <v>95000000</v>
      </c>
      <c r="I86" s="681" t="s">
        <v>889</v>
      </c>
      <c r="J86" s="681" t="s">
        <v>470</v>
      </c>
      <c r="K86" s="681" t="s">
        <v>164</v>
      </c>
      <c r="L86" s="681" t="s">
        <v>890</v>
      </c>
      <c r="M86" s="681" t="s">
        <v>166</v>
      </c>
      <c r="N86" s="681" t="s">
        <v>164</v>
      </c>
      <c r="O86" s="681" t="s">
        <v>891</v>
      </c>
      <c r="P86" s="681" t="s">
        <v>892</v>
      </c>
      <c r="Q86" s="682" t="s">
        <v>179</v>
      </c>
      <c r="R86" s="68" t="s">
        <v>893</v>
      </c>
      <c r="S86" s="45" t="s">
        <v>894</v>
      </c>
      <c r="T86" s="45">
        <v>2</v>
      </c>
      <c r="U86" s="45">
        <v>2</v>
      </c>
      <c r="V86" s="45">
        <v>2</v>
      </c>
      <c r="W86" s="105">
        <v>1</v>
      </c>
      <c r="X86" s="626">
        <v>3</v>
      </c>
      <c r="Y86" s="819">
        <v>900000</v>
      </c>
      <c r="Z86" s="813" t="s">
        <v>164</v>
      </c>
      <c r="AA86" s="838" t="s">
        <v>6438</v>
      </c>
      <c r="AB86" s="816" t="s">
        <v>6442</v>
      </c>
    </row>
    <row r="87" spans="1:28" ht="60.75" customHeight="1" x14ac:dyDescent="0.2">
      <c r="A87" s="843"/>
      <c r="B87" s="641"/>
      <c r="C87" s="641"/>
      <c r="D87" s="641"/>
      <c r="E87" s="776"/>
      <c r="F87" s="676"/>
      <c r="G87" s="782"/>
      <c r="H87" s="641"/>
      <c r="I87" s="641"/>
      <c r="J87" s="641"/>
      <c r="K87" s="641"/>
      <c r="L87" s="641"/>
      <c r="M87" s="641"/>
      <c r="N87" s="641"/>
      <c r="O87" s="641"/>
      <c r="P87" s="641"/>
      <c r="Q87" s="641"/>
      <c r="R87" s="68" t="s">
        <v>895</v>
      </c>
      <c r="S87" s="45" t="s">
        <v>894</v>
      </c>
      <c r="T87" s="45">
        <v>1</v>
      </c>
      <c r="U87" s="45">
        <v>1</v>
      </c>
      <c r="V87" s="45">
        <v>1</v>
      </c>
      <c r="W87" s="105">
        <v>1</v>
      </c>
      <c r="X87" s="626">
        <v>2</v>
      </c>
      <c r="Y87" s="819"/>
      <c r="Z87" s="821"/>
      <c r="AA87" s="839"/>
      <c r="AB87" s="822"/>
    </row>
    <row r="88" spans="1:28" ht="60.75" customHeight="1" x14ac:dyDescent="0.2">
      <c r="A88" s="844"/>
      <c r="B88" s="642"/>
      <c r="C88" s="642"/>
      <c r="D88" s="642"/>
      <c r="E88" s="729"/>
      <c r="F88" s="680"/>
      <c r="G88" s="783"/>
      <c r="H88" s="642"/>
      <c r="I88" s="642"/>
      <c r="J88" s="642"/>
      <c r="K88" s="642"/>
      <c r="L88" s="642"/>
      <c r="M88" s="642"/>
      <c r="N88" s="642"/>
      <c r="O88" s="642"/>
      <c r="P88" s="642"/>
      <c r="Q88" s="642"/>
      <c r="R88" s="68" t="s">
        <v>896</v>
      </c>
      <c r="S88" s="45" t="s">
        <v>894</v>
      </c>
      <c r="T88" s="45">
        <v>2</v>
      </c>
      <c r="U88" s="45">
        <v>1</v>
      </c>
      <c r="V88" s="45">
        <v>1</v>
      </c>
      <c r="W88" s="105">
        <v>1</v>
      </c>
      <c r="X88" s="626">
        <v>3</v>
      </c>
      <c r="Y88" s="819"/>
      <c r="Z88" s="821"/>
      <c r="AA88" s="839"/>
      <c r="AB88" s="822"/>
    </row>
    <row r="89" spans="1:28" ht="55.5" customHeight="1" x14ac:dyDescent="0.2">
      <c r="A89" s="672">
        <v>23</v>
      </c>
      <c r="B89" s="672" t="s">
        <v>449</v>
      </c>
      <c r="C89" s="672" t="s">
        <v>166</v>
      </c>
      <c r="D89" s="672" t="s">
        <v>166</v>
      </c>
      <c r="E89" s="673" t="s">
        <v>654</v>
      </c>
      <c r="F89" s="675" t="s">
        <v>897</v>
      </c>
      <c r="G89" s="781" t="s">
        <v>898</v>
      </c>
      <c r="H89" s="686">
        <v>300000</v>
      </c>
      <c r="I89" s="672" t="s">
        <v>814</v>
      </c>
      <c r="J89" s="672" t="s">
        <v>597</v>
      </c>
      <c r="K89" s="672" t="s">
        <v>164</v>
      </c>
      <c r="L89" s="672" t="s">
        <v>166</v>
      </c>
      <c r="M89" s="672" t="s">
        <v>166</v>
      </c>
      <c r="N89" s="672" t="s">
        <v>166</v>
      </c>
      <c r="O89" s="672" t="s">
        <v>899</v>
      </c>
      <c r="P89" s="672" t="s">
        <v>900</v>
      </c>
      <c r="Q89" s="778" t="s">
        <v>179</v>
      </c>
      <c r="R89" s="57" t="s">
        <v>901</v>
      </c>
      <c r="S89" s="45" t="s">
        <v>902</v>
      </c>
      <c r="T89" s="70">
        <v>1</v>
      </c>
      <c r="U89" s="45">
        <v>0</v>
      </c>
      <c r="V89" s="57">
        <v>0</v>
      </c>
      <c r="W89" s="62">
        <v>0</v>
      </c>
      <c r="X89" s="627">
        <v>0.5</v>
      </c>
      <c r="Y89" s="813" t="s">
        <v>971</v>
      </c>
      <c r="Z89" s="813"/>
      <c r="AA89" s="813" t="s">
        <v>6432</v>
      </c>
      <c r="AB89" s="816" t="s">
        <v>6468</v>
      </c>
    </row>
    <row r="90" spans="1:28" ht="44.25" customHeight="1" x14ac:dyDescent="0.2">
      <c r="A90" s="641"/>
      <c r="B90" s="641"/>
      <c r="C90" s="641"/>
      <c r="D90" s="641"/>
      <c r="E90" s="674"/>
      <c r="F90" s="676"/>
      <c r="G90" s="782"/>
      <c r="H90" s="641"/>
      <c r="I90" s="641"/>
      <c r="J90" s="641"/>
      <c r="K90" s="641"/>
      <c r="L90" s="641"/>
      <c r="M90" s="641"/>
      <c r="N90" s="641"/>
      <c r="O90" s="641"/>
      <c r="P90" s="641"/>
      <c r="Q90" s="641"/>
      <c r="R90" s="57" t="s">
        <v>903</v>
      </c>
      <c r="S90" s="45" t="s">
        <v>904</v>
      </c>
      <c r="T90" s="70">
        <v>1</v>
      </c>
      <c r="U90" s="70">
        <v>1</v>
      </c>
      <c r="V90" s="71">
        <v>1</v>
      </c>
      <c r="W90" s="72">
        <v>1</v>
      </c>
      <c r="X90" s="627">
        <v>1</v>
      </c>
      <c r="Y90" s="821"/>
      <c r="Z90" s="821"/>
      <c r="AA90" s="821"/>
      <c r="AB90" s="822"/>
    </row>
    <row r="91" spans="1:28" ht="44.25" customHeight="1" x14ac:dyDescent="0.2">
      <c r="A91" s="642"/>
      <c r="B91" s="642"/>
      <c r="C91" s="642"/>
      <c r="D91" s="642"/>
      <c r="E91" s="646"/>
      <c r="F91" s="680"/>
      <c r="G91" s="783"/>
      <c r="H91" s="642"/>
      <c r="I91" s="642"/>
      <c r="J91" s="642"/>
      <c r="K91" s="642"/>
      <c r="L91" s="642"/>
      <c r="M91" s="642"/>
      <c r="N91" s="642"/>
      <c r="O91" s="642"/>
      <c r="P91" s="642"/>
      <c r="Q91" s="642"/>
      <c r="R91" s="57" t="s">
        <v>905</v>
      </c>
      <c r="S91" s="45" t="s">
        <v>653</v>
      </c>
      <c r="T91" s="70">
        <v>1</v>
      </c>
      <c r="U91" s="70">
        <v>1</v>
      </c>
      <c r="V91" s="71">
        <v>1</v>
      </c>
      <c r="W91" s="72">
        <v>1</v>
      </c>
      <c r="X91" s="627">
        <v>0</v>
      </c>
      <c r="Y91" s="821"/>
      <c r="Z91" s="821"/>
      <c r="AA91" s="821"/>
      <c r="AB91" s="822"/>
    </row>
    <row r="92" spans="1:28" ht="55.5" customHeight="1" x14ac:dyDescent="0.2">
      <c r="A92" s="672">
        <v>24</v>
      </c>
      <c r="B92" s="672" t="s">
        <v>449</v>
      </c>
      <c r="C92" s="672" t="s">
        <v>166</v>
      </c>
      <c r="D92" s="672" t="s">
        <v>166</v>
      </c>
      <c r="E92" s="673" t="s">
        <v>654</v>
      </c>
      <c r="F92" s="675" t="s">
        <v>906</v>
      </c>
      <c r="G92" s="678" t="s">
        <v>907</v>
      </c>
      <c r="H92" s="686">
        <v>300000</v>
      </c>
      <c r="I92" s="672" t="s">
        <v>814</v>
      </c>
      <c r="J92" s="672" t="s">
        <v>597</v>
      </c>
      <c r="K92" s="672" t="s">
        <v>164</v>
      </c>
      <c r="L92" s="672" t="s">
        <v>166</v>
      </c>
      <c r="M92" s="672" t="s">
        <v>166</v>
      </c>
      <c r="N92" s="672" t="s">
        <v>166</v>
      </c>
      <c r="O92" s="672" t="s">
        <v>908</v>
      </c>
      <c r="P92" s="672" t="s">
        <v>909</v>
      </c>
      <c r="Q92" s="672" t="s">
        <v>179</v>
      </c>
      <c r="R92" s="57" t="s">
        <v>910</v>
      </c>
      <c r="S92" s="45" t="s">
        <v>911</v>
      </c>
      <c r="T92" s="70" t="s">
        <v>912</v>
      </c>
      <c r="U92" s="70" t="s">
        <v>912</v>
      </c>
      <c r="V92" s="71" t="s">
        <v>912</v>
      </c>
      <c r="W92" s="72" t="s">
        <v>912</v>
      </c>
      <c r="X92" s="626">
        <v>37</v>
      </c>
      <c r="Y92" s="819">
        <v>0</v>
      </c>
      <c r="Z92" s="813"/>
      <c r="AA92" s="813" t="s">
        <v>6432</v>
      </c>
      <c r="AB92" s="816" t="s">
        <v>6466</v>
      </c>
    </row>
    <row r="93" spans="1:28" ht="47.25" customHeight="1" x14ac:dyDescent="0.2">
      <c r="A93" s="642"/>
      <c r="B93" s="642"/>
      <c r="C93" s="642"/>
      <c r="D93" s="642"/>
      <c r="E93" s="646"/>
      <c r="F93" s="680"/>
      <c r="G93" s="647"/>
      <c r="H93" s="642"/>
      <c r="I93" s="642"/>
      <c r="J93" s="642"/>
      <c r="K93" s="642"/>
      <c r="L93" s="642"/>
      <c r="M93" s="642"/>
      <c r="N93" s="642"/>
      <c r="O93" s="642"/>
      <c r="P93" s="642"/>
      <c r="Q93" s="642"/>
      <c r="R93" s="57" t="s">
        <v>913</v>
      </c>
      <c r="S93" s="45" t="s">
        <v>653</v>
      </c>
      <c r="T93" s="70">
        <v>1</v>
      </c>
      <c r="U93" s="70">
        <v>1</v>
      </c>
      <c r="V93" s="71">
        <v>1</v>
      </c>
      <c r="W93" s="72">
        <v>1</v>
      </c>
      <c r="X93" s="627">
        <v>0.5</v>
      </c>
      <c r="Y93" s="819"/>
      <c r="Z93" s="814"/>
      <c r="AA93" s="814"/>
      <c r="AB93" s="817"/>
    </row>
    <row r="94" spans="1:28" ht="48" customHeight="1" x14ac:dyDescent="0.2">
      <c r="A94" s="672">
        <v>25</v>
      </c>
      <c r="B94" s="672" t="s">
        <v>449</v>
      </c>
      <c r="C94" s="672" t="s">
        <v>166</v>
      </c>
      <c r="D94" s="672" t="s">
        <v>166</v>
      </c>
      <c r="E94" s="673" t="s">
        <v>654</v>
      </c>
      <c r="F94" s="675" t="s">
        <v>914</v>
      </c>
      <c r="G94" s="678" t="s">
        <v>915</v>
      </c>
      <c r="H94" s="686">
        <v>300000</v>
      </c>
      <c r="I94" s="672" t="s">
        <v>814</v>
      </c>
      <c r="J94" s="672" t="s">
        <v>597</v>
      </c>
      <c r="K94" s="672" t="s">
        <v>164</v>
      </c>
      <c r="L94" s="672" t="s">
        <v>166</v>
      </c>
      <c r="M94" s="672" t="s">
        <v>166</v>
      </c>
      <c r="N94" s="672" t="s">
        <v>166</v>
      </c>
      <c r="O94" s="672" t="s">
        <v>916</v>
      </c>
      <c r="P94" s="672" t="s">
        <v>876</v>
      </c>
      <c r="Q94" s="672" t="s">
        <v>179</v>
      </c>
      <c r="R94" s="57" t="s">
        <v>917</v>
      </c>
      <c r="S94" s="45" t="s">
        <v>918</v>
      </c>
      <c r="T94" s="45">
        <v>70</v>
      </c>
      <c r="U94" s="45">
        <v>70</v>
      </c>
      <c r="V94" s="57">
        <v>70</v>
      </c>
      <c r="W94" s="62">
        <v>70</v>
      </c>
      <c r="X94" s="626">
        <v>18</v>
      </c>
      <c r="Y94" s="813" t="s">
        <v>971</v>
      </c>
      <c r="Z94" s="813"/>
      <c r="AA94" s="813" t="s">
        <v>6432</v>
      </c>
      <c r="AB94" s="816" t="s">
        <v>6467</v>
      </c>
    </row>
    <row r="95" spans="1:28" ht="79.5" customHeight="1" x14ac:dyDescent="0.2">
      <c r="A95" s="641"/>
      <c r="B95" s="641"/>
      <c r="C95" s="641"/>
      <c r="D95" s="641"/>
      <c r="E95" s="674"/>
      <c r="F95" s="676"/>
      <c r="G95" s="679"/>
      <c r="H95" s="641"/>
      <c r="I95" s="641"/>
      <c r="J95" s="641"/>
      <c r="K95" s="641"/>
      <c r="L95" s="641"/>
      <c r="M95" s="641"/>
      <c r="N95" s="641"/>
      <c r="O95" s="641"/>
      <c r="P95" s="641"/>
      <c r="Q95" s="641"/>
      <c r="R95" s="45" t="s">
        <v>919</v>
      </c>
      <c r="S95" s="45" t="s">
        <v>653</v>
      </c>
      <c r="T95" s="45" t="s">
        <v>920</v>
      </c>
      <c r="U95" s="45" t="s">
        <v>920</v>
      </c>
      <c r="V95" s="45" t="s">
        <v>920</v>
      </c>
      <c r="W95" s="105" t="s">
        <v>920</v>
      </c>
      <c r="X95" s="626" t="s">
        <v>5539</v>
      </c>
      <c r="Y95" s="814"/>
      <c r="Z95" s="814"/>
      <c r="AA95" s="814"/>
      <c r="AB95" s="817"/>
    </row>
    <row r="96" spans="1:28" ht="43.5" customHeight="1" thickBot="1" x14ac:dyDescent="0.25">
      <c r="A96" s="642"/>
      <c r="B96" s="642"/>
      <c r="C96" s="642"/>
      <c r="D96" s="642"/>
      <c r="E96" s="646"/>
      <c r="F96" s="677"/>
      <c r="G96" s="647"/>
      <c r="H96" s="642"/>
      <c r="I96" s="642"/>
      <c r="J96" s="642"/>
      <c r="K96" s="642"/>
      <c r="L96" s="642"/>
      <c r="M96" s="642"/>
      <c r="N96" s="642"/>
      <c r="O96" s="642"/>
      <c r="P96" s="642"/>
      <c r="Q96" s="642"/>
      <c r="R96" s="57" t="s">
        <v>921</v>
      </c>
      <c r="S96" s="45" t="s">
        <v>922</v>
      </c>
      <c r="T96" s="70">
        <v>1</v>
      </c>
      <c r="U96" s="70">
        <v>1</v>
      </c>
      <c r="V96" s="71">
        <v>1</v>
      </c>
      <c r="W96" s="72">
        <v>1</v>
      </c>
      <c r="X96" s="634">
        <v>0.52</v>
      </c>
      <c r="Y96" s="815"/>
      <c r="Z96" s="815"/>
      <c r="AA96" s="815"/>
      <c r="AB96" s="818"/>
    </row>
    <row r="97" spans="1:28" ht="116.25" customHeight="1" thickTop="1" x14ac:dyDescent="0.2">
      <c r="A97" s="122"/>
      <c r="B97" s="61" t="s">
        <v>923</v>
      </c>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567">
    <mergeCell ref="AB19:AB22"/>
    <mergeCell ref="Q3:S3"/>
    <mergeCell ref="P4:Q4"/>
    <mergeCell ref="E3:I3"/>
    <mergeCell ref="A5:N5"/>
    <mergeCell ref="O5:W5"/>
    <mergeCell ref="A6:N6"/>
    <mergeCell ref="R6:W6"/>
    <mergeCell ref="A7:N7"/>
    <mergeCell ref="R7:W7"/>
    <mergeCell ref="Z13:Z15"/>
    <mergeCell ref="AA13:AA15"/>
    <mergeCell ref="AB13:AB15"/>
    <mergeCell ref="R14:R15"/>
    <mergeCell ref="S14:S15"/>
    <mergeCell ref="X14:X15"/>
    <mergeCell ref="J13:J15"/>
    <mergeCell ref="K13:K15"/>
    <mergeCell ref="L13:L15"/>
    <mergeCell ref="M13:M15"/>
    <mergeCell ref="N13:N15"/>
    <mergeCell ref="O13:O15"/>
    <mergeCell ref="P13:P15"/>
    <mergeCell ref="T14:T15"/>
    <mergeCell ref="A1:W2"/>
    <mergeCell ref="X1:AB8"/>
    <mergeCell ref="A3:D3"/>
    <mergeCell ref="J3:M3"/>
    <mergeCell ref="N3:P3"/>
    <mergeCell ref="T3:W3"/>
    <mergeCell ref="R4:W4"/>
    <mergeCell ref="F10:F12"/>
    <mergeCell ref="G10:G12"/>
    <mergeCell ref="H10:H12"/>
    <mergeCell ref="I10:I12"/>
    <mergeCell ref="Y10:Y12"/>
    <mergeCell ref="Z10:Z12"/>
    <mergeCell ref="AA10:AA12"/>
    <mergeCell ref="AB10:AB12"/>
    <mergeCell ref="L10:L12"/>
    <mergeCell ref="M10:M12"/>
    <mergeCell ref="N10:N12"/>
    <mergeCell ref="O10:O12"/>
    <mergeCell ref="P10:P12"/>
    <mergeCell ref="Q10:Q12"/>
    <mergeCell ref="A8:N8"/>
    <mergeCell ref="O8:W8"/>
    <mergeCell ref="A10:A12"/>
    <mergeCell ref="A13:A15"/>
    <mergeCell ref="B13:B15"/>
    <mergeCell ref="C13:C15"/>
    <mergeCell ref="D13:D15"/>
    <mergeCell ref="E13:E15"/>
    <mergeCell ref="O16:O18"/>
    <mergeCell ref="P16:P18"/>
    <mergeCell ref="Q16:Q18"/>
    <mergeCell ref="A16:A18"/>
    <mergeCell ref="B16:B18"/>
    <mergeCell ref="C16:C18"/>
    <mergeCell ref="D16:D18"/>
    <mergeCell ref="E16:E18"/>
    <mergeCell ref="F16:F18"/>
    <mergeCell ref="G16:G18"/>
    <mergeCell ref="Q13:Q15"/>
    <mergeCell ref="B10:B12"/>
    <mergeCell ref="C10:C12"/>
    <mergeCell ref="D10:D12"/>
    <mergeCell ref="E10:E12"/>
    <mergeCell ref="F13:F15"/>
    <mergeCell ref="G13:G15"/>
    <mergeCell ref="H13:H15"/>
    <mergeCell ref="I13:I15"/>
    <mergeCell ref="Y16:Y18"/>
    <mergeCell ref="J10:J12"/>
    <mergeCell ref="V14:V15"/>
    <mergeCell ref="W14:W15"/>
    <mergeCell ref="Y13:Y15"/>
    <mergeCell ref="K10:K12"/>
    <mergeCell ref="U14:U15"/>
    <mergeCell ref="Z16:Z18"/>
    <mergeCell ref="AA16:AA18"/>
    <mergeCell ref="AB16:AB18"/>
    <mergeCell ref="H16:H18"/>
    <mergeCell ref="I16:I18"/>
    <mergeCell ref="J16:J18"/>
    <mergeCell ref="K16:K18"/>
    <mergeCell ref="L16:L18"/>
    <mergeCell ref="M16:M18"/>
    <mergeCell ref="N16:N18"/>
    <mergeCell ref="Z19:Z22"/>
    <mergeCell ref="AA19:AA22"/>
    <mergeCell ref="H19:H22"/>
    <mergeCell ref="I19:I22"/>
    <mergeCell ref="J19:J22"/>
    <mergeCell ref="K19:K22"/>
    <mergeCell ref="L19:L22"/>
    <mergeCell ref="M19:M22"/>
    <mergeCell ref="N19:N22"/>
    <mergeCell ref="A19:A22"/>
    <mergeCell ref="B19:B22"/>
    <mergeCell ref="C19:C22"/>
    <mergeCell ref="D19:D22"/>
    <mergeCell ref="E19:E22"/>
    <mergeCell ref="F19:F22"/>
    <mergeCell ref="G19:G22"/>
    <mergeCell ref="Q23:Q25"/>
    <mergeCell ref="Y23:Y25"/>
    <mergeCell ref="O19:O22"/>
    <mergeCell ref="P19:P22"/>
    <mergeCell ref="Q19:Q22"/>
    <mergeCell ref="Y19:Y22"/>
    <mergeCell ref="A23:A25"/>
    <mergeCell ref="B23:B25"/>
    <mergeCell ref="C23:C25"/>
    <mergeCell ref="D23:D25"/>
    <mergeCell ref="E23:E25"/>
    <mergeCell ref="F23:F25"/>
    <mergeCell ref="G23:G25"/>
    <mergeCell ref="H23:H25"/>
    <mergeCell ref="I23:I25"/>
    <mergeCell ref="J23:J25"/>
    <mergeCell ref="K23:K25"/>
    <mergeCell ref="Z23:Z25"/>
    <mergeCell ref="AA23:AA25"/>
    <mergeCell ref="AB23:AB25"/>
    <mergeCell ref="O23:O25"/>
    <mergeCell ref="P23:P25"/>
    <mergeCell ref="L23:L25"/>
    <mergeCell ref="M23:M25"/>
    <mergeCell ref="N23:N25"/>
    <mergeCell ref="Q26:Q28"/>
    <mergeCell ref="R26:R28"/>
    <mergeCell ref="S26:S28"/>
    <mergeCell ref="T26:T28"/>
    <mergeCell ref="U26:U28"/>
    <mergeCell ref="Q29:Q31"/>
    <mergeCell ref="A26:A28"/>
    <mergeCell ref="B26:B28"/>
    <mergeCell ref="C26:C28"/>
    <mergeCell ref="D26:D28"/>
    <mergeCell ref="E26:E28"/>
    <mergeCell ref="F26:F28"/>
    <mergeCell ref="G26:G28"/>
    <mergeCell ref="A29:A31"/>
    <mergeCell ref="B29:B31"/>
    <mergeCell ref="C29:C31"/>
    <mergeCell ref="D29:D31"/>
    <mergeCell ref="E29:E31"/>
    <mergeCell ref="F29:F31"/>
    <mergeCell ref="G29:G31"/>
    <mergeCell ref="H26:H28"/>
    <mergeCell ref="I26:I28"/>
    <mergeCell ref="J26:J28"/>
    <mergeCell ref="K26:K28"/>
    <mergeCell ref="L26:L28"/>
    <mergeCell ref="M26:M28"/>
    <mergeCell ref="N26:N28"/>
    <mergeCell ref="O26:O28"/>
    <mergeCell ref="P26:P28"/>
    <mergeCell ref="Z29:Z31"/>
    <mergeCell ref="AA29:AA31"/>
    <mergeCell ref="V26:V28"/>
    <mergeCell ref="W26:W28"/>
    <mergeCell ref="Y26:Y28"/>
    <mergeCell ref="Z26:Z28"/>
    <mergeCell ref="AA26:AA28"/>
    <mergeCell ref="AB26:AB28"/>
    <mergeCell ref="Y29:Y31"/>
    <mergeCell ref="AB29:AB31"/>
    <mergeCell ref="X26:X28"/>
    <mergeCell ref="R36:R37"/>
    <mergeCell ref="S36:S37"/>
    <mergeCell ref="T36:T37"/>
    <mergeCell ref="U36:U37"/>
    <mergeCell ref="V36:V37"/>
    <mergeCell ref="W36:W37"/>
    <mergeCell ref="O35:O37"/>
    <mergeCell ref="P35:P37"/>
    <mergeCell ref="Q35:Q37"/>
    <mergeCell ref="Y35:Y37"/>
    <mergeCell ref="Z35:Z37"/>
    <mergeCell ref="AA35:AA37"/>
    <mergeCell ref="AB35:AB37"/>
    <mergeCell ref="X36:X37"/>
    <mergeCell ref="O29:O31"/>
    <mergeCell ref="P29:P31"/>
    <mergeCell ref="H29:H31"/>
    <mergeCell ref="I29:I31"/>
    <mergeCell ref="J29:J31"/>
    <mergeCell ref="K29:K31"/>
    <mergeCell ref="L29:L31"/>
    <mergeCell ref="M29:M31"/>
    <mergeCell ref="N29:N31"/>
    <mergeCell ref="O32:O34"/>
    <mergeCell ref="P32:P34"/>
    <mergeCell ref="Q32:Q34"/>
    <mergeCell ref="Y32:Y34"/>
    <mergeCell ref="AB32:AB34"/>
    <mergeCell ref="H32:H34"/>
    <mergeCell ref="I32:I34"/>
    <mergeCell ref="J32:J34"/>
    <mergeCell ref="K32:K34"/>
    <mergeCell ref="L32:L34"/>
    <mergeCell ref="M32:M34"/>
    <mergeCell ref="N32:N34"/>
    <mergeCell ref="A32:A34"/>
    <mergeCell ref="B32:B34"/>
    <mergeCell ref="C32:C34"/>
    <mergeCell ref="D32:D34"/>
    <mergeCell ref="E32:E34"/>
    <mergeCell ref="F32:F34"/>
    <mergeCell ref="G32:G34"/>
    <mergeCell ref="J35:J37"/>
    <mergeCell ref="K35:K37"/>
    <mergeCell ref="L35:L37"/>
    <mergeCell ref="M35:M37"/>
    <mergeCell ref="N35:N37"/>
    <mergeCell ref="A35:A37"/>
    <mergeCell ref="B35:B37"/>
    <mergeCell ref="C35:C37"/>
    <mergeCell ref="D35:D37"/>
    <mergeCell ref="E35:E37"/>
    <mergeCell ref="F35:F37"/>
    <mergeCell ref="G35:G37"/>
    <mergeCell ref="C59:C61"/>
    <mergeCell ref="D59:D61"/>
    <mergeCell ref="E59:E61"/>
    <mergeCell ref="F59:F61"/>
    <mergeCell ref="G59:G61"/>
    <mergeCell ref="A53:A55"/>
    <mergeCell ref="B53:B55"/>
    <mergeCell ref="H35:H37"/>
    <mergeCell ref="I35:I37"/>
    <mergeCell ref="H59:H61"/>
    <mergeCell ref="I59:I61"/>
    <mergeCell ref="E53:E55"/>
    <mergeCell ref="F53:F55"/>
    <mergeCell ref="G53:G55"/>
    <mergeCell ref="H56:H58"/>
    <mergeCell ref="I56:I58"/>
    <mergeCell ref="J59:J61"/>
    <mergeCell ref="K59:K61"/>
    <mergeCell ref="L59:L61"/>
    <mergeCell ref="M59:M61"/>
    <mergeCell ref="N59:N61"/>
    <mergeCell ref="P59:P61"/>
    <mergeCell ref="A50:A52"/>
    <mergeCell ref="B50:B52"/>
    <mergeCell ref="C50:C52"/>
    <mergeCell ref="D50:D52"/>
    <mergeCell ref="E50:E52"/>
    <mergeCell ref="F50:F52"/>
    <mergeCell ref="G50:G52"/>
    <mergeCell ref="A56:A58"/>
    <mergeCell ref="B56:B58"/>
    <mergeCell ref="C56:C58"/>
    <mergeCell ref="D56:D58"/>
    <mergeCell ref="E56:E58"/>
    <mergeCell ref="F56:F58"/>
    <mergeCell ref="G56:G58"/>
    <mergeCell ref="A59:A61"/>
    <mergeCell ref="B59:B61"/>
    <mergeCell ref="C53:C55"/>
    <mergeCell ref="D53:D55"/>
    <mergeCell ref="Q65:Q70"/>
    <mergeCell ref="J62:J63"/>
    <mergeCell ref="K62:K63"/>
    <mergeCell ref="L62:L63"/>
    <mergeCell ref="M62:M63"/>
    <mergeCell ref="N62:N63"/>
    <mergeCell ref="A62:A63"/>
    <mergeCell ref="B62:B63"/>
    <mergeCell ref="C62:C63"/>
    <mergeCell ref="D62:D63"/>
    <mergeCell ref="E62:E63"/>
    <mergeCell ref="F62:F63"/>
    <mergeCell ref="G62:G63"/>
    <mergeCell ref="H62:H63"/>
    <mergeCell ref="I62:I63"/>
    <mergeCell ref="H65:H70"/>
    <mergeCell ref="I65:I70"/>
    <mergeCell ref="J65:J70"/>
    <mergeCell ref="K65:K70"/>
    <mergeCell ref="L65:L70"/>
    <mergeCell ref="M65:M70"/>
    <mergeCell ref="N65:N70"/>
    <mergeCell ref="O65:O70"/>
    <mergeCell ref="P65:P70"/>
    <mergeCell ref="Y62:Y63"/>
    <mergeCell ref="Q62:Q63"/>
    <mergeCell ref="O62:O63"/>
    <mergeCell ref="P62:P63"/>
    <mergeCell ref="AB62:AB63"/>
    <mergeCell ref="V59:V61"/>
    <mergeCell ref="W59:W61"/>
    <mergeCell ref="X59:X61"/>
    <mergeCell ref="Y59:Y61"/>
    <mergeCell ref="Z59:Z61"/>
    <mergeCell ref="AA59:AA61"/>
    <mergeCell ref="AB59:AB61"/>
    <mergeCell ref="Z62:Z63"/>
    <mergeCell ref="AA62:AA63"/>
    <mergeCell ref="F65:F70"/>
    <mergeCell ref="G65:G70"/>
    <mergeCell ref="A74:A79"/>
    <mergeCell ref="B74:B79"/>
    <mergeCell ref="C74:C79"/>
    <mergeCell ref="D74:D79"/>
    <mergeCell ref="E74:E79"/>
    <mergeCell ref="F74:F79"/>
    <mergeCell ref="G74:G79"/>
    <mergeCell ref="J74:J79"/>
    <mergeCell ref="K74:K79"/>
    <mergeCell ref="L74:L79"/>
    <mergeCell ref="M74:M79"/>
    <mergeCell ref="N74:N79"/>
    <mergeCell ref="Q74:Q78"/>
    <mergeCell ref="R74:R78"/>
    <mergeCell ref="S74:S78"/>
    <mergeCell ref="T74:T78"/>
    <mergeCell ref="J86:J88"/>
    <mergeCell ref="K86:K88"/>
    <mergeCell ref="L86:L88"/>
    <mergeCell ref="M86:M88"/>
    <mergeCell ref="N86:N88"/>
    <mergeCell ref="A86:A88"/>
    <mergeCell ref="B86:B88"/>
    <mergeCell ref="C86:C88"/>
    <mergeCell ref="D86:D88"/>
    <mergeCell ref="E86:E88"/>
    <mergeCell ref="F86:F88"/>
    <mergeCell ref="G86:G88"/>
    <mergeCell ref="J80:J85"/>
    <mergeCell ref="K80:K85"/>
    <mergeCell ref="L80:L85"/>
    <mergeCell ref="M80:M85"/>
    <mergeCell ref="N80:N85"/>
    <mergeCell ref="A80:A85"/>
    <mergeCell ref="B80:B85"/>
    <mergeCell ref="C80:C85"/>
    <mergeCell ref="D80:D85"/>
    <mergeCell ref="E80:E85"/>
    <mergeCell ref="F80:F85"/>
    <mergeCell ref="G80:G85"/>
    <mergeCell ref="AB89:AB91"/>
    <mergeCell ref="X74:X78"/>
    <mergeCell ref="Y74:Y79"/>
    <mergeCell ref="Y80:Y85"/>
    <mergeCell ref="Z80:Z85"/>
    <mergeCell ref="AA80:AA85"/>
    <mergeCell ref="AB80:AB85"/>
    <mergeCell ref="Y86:Y88"/>
    <mergeCell ref="AB86:AB88"/>
    <mergeCell ref="Z86:Z88"/>
    <mergeCell ref="AA86:AA88"/>
    <mergeCell ref="Y89:Y91"/>
    <mergeCell ref="Z89:Z91"/>
    <mergeCell ref="AA89:AA91"/>
    <mergeCell ref="Z74:Z79"/>
    <mergeCell ref="AA74:AA79"/>
    <mergeCell ref="AB74:AB79"/>
    <mergeCell ref="A89:A91"/>
    <mergeCell ref="B89:B91"/>
    <mergeCell ref="C89:C91"/>
    <mergeCell ref="D89:D91"/>
    <mergeCell ref="E89:E91"/>
    <mergeCell ref="F89:F91"/>
    <mergeCell ref="G89:G91"/>
    <mergeCell ref="H41:H45"/>
    <mergeCell ref="I41:I45"/>
    <mergeCell ref="H53:H55"/>
    <mergeCell ref="I53:I55"/>
    <mergeCell ref="H89:H91"/>
    <mergeCell ref="I89:I91"/>
    <mergeCell ref="H80:H85"/>
    <mergeCell ref="I80:I85"/>
    <mergeCell ref="H86:H88"/>
    <mergeCell ref="I86:I88"/>
    <mergeCell ref="H74:H79"/>
    <mergeCell ref="I74:I79"/>
    <mergeCell ref="A65:A70"/>
    <mergeCell ref="B65:B70"/>
    <mergeCell ref="C65:C70"/>
    <mergeCell ref="D65:D70"/>
    <mergeCell ref="E65:E70"/>
    <mergeCell ref="J41:J45"/>
    <mergeCell ref="K41:K45"/>
    <mergeCell ref="L41:L45"/>
    <mergeCell ref="M41:M45"/>
    <mergeCell ref="N41:N45"/>
    <mergeCell ref="A41:A45"/>
    <mergeCell ref="B41:B45"/>
    <mergeCell ref="C41:C45"/>
    <mergeCell ref="D41:D45"/>
    <mergeCell ref="E41:E45"/>
    <mergeCell ref="F41:F45"/>
    <mergeCell ref="G41:G45"/>
    <mergeCell ref="Q38:Q40"/>
    <mergeCell ref="R38:R40"/>
    <mergeCell ref="S38:S40"/>
    <mergeCell ref="T38:T40"/>
    <mergeCell ref="U38:U40"/>
    <mergeCell ref="A38:A40"/>
    <mergeCell ref="B38:B40"/>
    <mergeCell ref="C38:C40"/>
    <mergeCell ref="D38:D40"/>
    <mergeCell ref="E38:E40"/>
    <mergeCell ref="F38:F40"/>
    <mergeCell ref="G38:G40"/>
    <mergeCell ref="H38:H40"/>
    <mergeCell ref="I38:I40"/>
    <mergeCell ref="J38:J40"/>
    <mergeCell ref="K38:K40"/>
    <mergeCell ref="L38:L40"/>
    <mergeCell ref="M38:M40"/>
    <mergeCell ref="N38:N40"/>
    <mergeCell ref="O38:O40"/>
    <mergeCell ref="P38:P40"/>
    <mergeCell ref="P41:P45"/>
    <mergeCell ref="Q41:Q45"/>
    <mergeCell ref="Q46:Q49"/>
    <mergeCell ref="Y41:Y45"/>
    <mergeCell ref="Z41:Z45"/>
    <mergeCell ref="AA41:AA45"/>
    <mergeCell ref="AB41:AB45"/>
    <mergeCell ref="Y46:Y49"/>
    <mergeCell ref="Z46:Z49"/>
    <mergeCell ref="AA46:AA49"/>
    <mergeCell ref="AB46:AB49"/>
    <mergeCell ref="V38:V40"/>
    <mergeCell ref="W38:W40"/>
    <mergeCell ref="X38:X40"/>
    <mergeCell ref="Y38:Y40"/>
    <mergeCell ref="Z38:Z40"/>
    <mergeCell ref="AA38:AA40"/>
    <mergeCell ref="AB38:AB40"/>
    <mergeCell ref="A46:A49"/>
    <mergeCell ref="B46:B49"/>
    <mergeCell ref="C46:C49"/>
    <mergeCell ref="D46:D49"/>
    <mergeCell ref="E46:E49"/>
    <mergeCell ref="F46:F49"/>
    <mergeCell ref="G46:G49"/>
    <mergeCell ref="O46:O49"/>
    <mergeCell ref="P46:P49"/>
    <mergeCell ref="H46:H49"/>
    <mergeCell ref="I46:I49"/>
    <mergeCell ref="J46:J49"/>
    <mergeCell ref="K46:K49"/>
    <mergeCell ref="L46:L49"/>
    <mergeCell ref="M46:M49"/>
    <mergeCell ref="N46:N49"/>
    <mergeCell ref="O41:O45"/>
    <mergeCell ref="V53:V55"/>
    <mergeCell ref="W53:W55"/>
    <mergeCell ref="O53:O55"/>
    <mergeCell ref="P53:P55"/>
    <mergeCell ref="Q53:Q55"/>
    <mergeCell ref="R53:R55"/>
    <mergeCell ref="S53:S55"/>
    <mergeCell ref="T53:T55"/>
    <mergeCell ref="U53:U55"/>
    <mergeCell ref="J56:J58"/>
    <mergeCell ref="K56:K58"/>
    <mergeCell ref="L56:L58"/>
    <mergeCell ref="M56:M58"/>
    <mergeCell ref="N56:N58"/>
    <mergeCell ref="J53:J55"/>
    <mergeCell ref="K53:K55"/>
    <mergeCell ref="L53:L55"/>
    <mergeCell ref="M53:M55"/>
    <mergeCell ref="N53:N55"/>
    <mergeCell ref="O50:O52"/>
    <mergeCell ref="P50:P52"/>
    <mergeCell ref="Q50:Q52"/>
    <mergeCell ref="Y50:Y52"/>
    <mergeCell ref="Z50:Z52"/>
    <mergeCell ref="AA50:AA52"/>
    <mergeCell ref="AB50:AB52"/>
    <mergeCell ref="H50:H52"/>
    <mergeCell ref="I50:I52"/>
    <mergeCell ref="J50:J52"/>
    <mergeCell ref="K50:K52"/>
    <mergeCell ref="L50:L52"/>
    <mergeCell ref="M50:M52"/>
    <mergeCell ref="N50:N52"/>
    <mergeCell ref="AA56:AA58"/>
    <mergeCell ref="AB56:AB58"/>
    <mergeCell ref="X53:X55"/>
    <mergeCell ref="Y53:Y55"/>
    <mergeCell ref="Z53:Z55"/>
    <mergeCell ref="AA53:AA55"/>
    <mergeCell ref="AB53:AB55"/>
    <mergeCell ref="Y56:Y58"/>
    <mergeCell ref="Z56:Z58"/>
    <mergeCell ref="X57:X58"/>
    <mergeCell ref="Q56:Q58"/>
    <mergeCell ref="R57:R58"/>
    <mergeCell ref="S57:S58"/>
    <mergeCell ref="T57:T58"/>
    <mergeCell ref="U57:U58"/>
    <mergeCell ref="V57:V58"/>
    <mergeCell ref="W57:W58"/>
    <mergeCell ref="O89:O91"/>
    <mergeCell ref="P89:P91"/>
    <mergeCell ref="O56:O58"/>
    <mergeCell ref="P56:P58"/>
    <mergeCell ref="O86:O88"/>
    <mergeCell ref="P86:P88"/>
    <mergeCell ref="Q86:Q88"/>
    <mergeCell ref="Q89:Q91"/>
    <mergeCell ref="U74:U78"/>
    <mergeCell ref="V74:V78"/>
    <mergeCell ref="W74:W78"/>
    <mergeCell ref="Q59:Q61"/>
    <mergeCell ref="R59:R61"/>
    <mergeCell ref="S59:S61"/>
    <mergeCell ref="T59:T61"/>
    <mergeCell ref="U59:U61"/>
    <mergeCell ref="O59:O61"/>
    <mergeCell ref="J89:J91"/>
    <mergeCell ref="K89:K91"/>
    <mergeCell ref="L89:L91"/>
    <mergeCell ref="M89:M91"/>
    <mergeCell ref="N89:N91"/>
    <mergeCell ref="O92:O93"/>
    <mergeCell ref="P92:P93"/>
    <mergeCell ref="Q92:Q93"/>
    <mergeCell ref="Y92:Y93"/>
    <mergeCell ref="Z92:Z93"/>
    <mergeCell ref="AA92:AA93"/>
    <mergeCell ref="AB92:AB93"/>
    <mergeCell ref="H92:H93"/>
    <mergeCell ref="I92:I93"/>
    <mergeCell ref="J92:J93"/>
    <mergeCell ref="K92:K93"/>
    <mergeCell ref="L92:L93"/>
    <mergeCell ref="M92:M93"/>
    <mergeCell ref="N92:N93"/>
    <mergeCell ref="A92:A93"/>
    <mergeCell ref="B92:B93"/>
    <mergeCell ref="C92:C93"/>
    <mergeCell ref="D92:D93"/>
    <mergeCell ref="E92:E93"/>
    <mergeCell ref="F92:F93"/>
    <mergeCell ref="G92:G93"/>
    <mergeCell ref="A94:A96"/>
    <mergeCell ref="B94:B96"/>
    <mergeCell ref="C94:C96"/>
    <mergeCell ref="D94:D96"/>
    <mergeCell ref="E94:E96"/>
    <mergeCell ref="F94:F96"/>
    <mergeCell ref="G94:G96"/>
    <mergeCell ref="O94:O96"/>
    <mergeCell ref="P94:P96"/>
    <mergeCell ref="Q94:Q96"/>
    <mergeCell ref="Y94:Y96"/>
    <mergeCell ref="Z94:Z96"/>
    <mergeCell ref="AA94:AA96"/>
    <mergeCell ref="AB94:AB96"/>
    <mergeCell ref="H94:H96"/>
    <mergeCell ref="I94:I96"/>
    <mergeCell ref="J94:J96"/>
    <mergeCell ref="K94:K96"/>
    <mergeCell ref="L94:L96"/>
    <mergeCell ref="M94:M96"/>
    <mergeCell ref="N94:N96"/>
  </mergeCells>
  <dataValidations count="3">
    <dataValidation type="decimal" operator="greaterThan" allowBlank="1" showInputMessage="1" showErrorMessage="1" prompt="Nedozvoljeni unos - Dozvoljeno unijeti broj sa dva decimalna mjesta." sqref="H29 H32 H38 H50 H62 H65 H74 H86">
      <formula1>0</formula1>
    </dataValidation>
    <dataValidation type="decimal" allowBlank="1" showErrorMessage="1" sqref="A19 A29 A32 A38 A50 A62 A65 A74 A86">
      <formula1>1</formula1>
      <formula2>9999</formula2>
    </dataValidation>
    <dataValidation type="custom" allowBlank="1" showInputMessage="1" showErrorMessage="1" prompt="Dozvoljeni unos do 250 znakova  -    " sqref="G29 G32 G38 G50 G53 G62 G64:G65 G74 G86">
      <formula1>LT(LEN(G29),(250))</formula1>
    </dataValidation>
  </dataValidations>
  <pageMargins left="0.7" right="0.7" top="0.75" bottom="0.75" header="0" footer="0"/>
  <pageSetup paperSize="8" scale="25" fitToHeight="0" orientation="landscape" horizontalDpi="4294967295" verticalDpi="4294967295"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00"/>
  <sheetViews>
    <sheetView workbookViewId="0"/>
  </sheetViews>
  <sheetFormatPr defaultColWidth="14.42578125" defaultRowHeight="15" customHeight="1" x14ac:dyDescent="0.2"/>
  <cols>
    <col min="1" max="1" width="9.140625" customWidth="1"/>
    <col min="2" max="3" width="38.42578125" customWidth="1"/>
    <col min="4" max="4" width="39" customWidth="1"/>
    <col min="5" max="5" width="27" customWidth="1"/>
    <col min="6" max="6" width="49" customWidth="1"/>
    <col min="7" max="7" width="59.85546875" customWidth="1"/>
    <col min="8" max="8" width="40.140625" customWidth="1"/>
    <col min="9" max="9" width="31.140625" customWidth="1"/>
    <col min="10" max="10" width="11" customWidth="1"/>
    <col min="11" max="11" width="10.85546875" customWidth="1"/>
    <col min="12" max="12" width="9.7109375" customWidth="1"/>
    <col min="13" max="13" width="16.140625" customWidth="1"/>
    <col min="14" max="14" width="18.7109375" customWidth="1"/>
    <col min="15" max="15" width="45" customWidth="1"/>
    <col min="16" max="16" width="57.42578125" customWidth="1"/>
    <col min="17" max="17" width="37.42578125" customWidth="1"/>
    <col min="18" max="18" width="25" customWidth="1"/>
    <col min="19" max="19" width="29.42578125" customWidth="1"/>
    <col min="20" max="20" width="15.42578125" customWidth="1"/>
    <col min="21" max="21" width="29" customWidth="1"/>
    <col min="22" max="23" width="19.28515625" customWidth="1"/>
    <col min="24" max="24" width="26.140625" customWidth="1"/>
    <col min="25" max="25" width="28" customWidth="1"/>
    <col min="26" max="26" width="26" customWidth="1"/>
    <col min="27" max="27" width="22.140625" customWidth="1"/>
    <col min="28" max="28" width="57.140625" customWidth="1"/>
    <col min="29" max="43" width="9.140625" customWidth="1"/>
  </cols>
  <sheetData>
    <row r="1" spans="1:43" ht="12.75" customHeight="1" x14ac:dyDescent="0.2">
      <c r="A1" s="732" t="s">
        <v>924</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c r="AC1" s="122"/>
      <c r="AD1" s="122"/>
      <c r="AE1" s="122"/>
      <c r="AF1" s="122"/>
      <c r="AG1" s="122"/>
      <c r="AH1" s="122"/>
      <c r="AI1" s="122"/>
      <c r="AJ1" s="122"/>
      <c r="AK1" s="122"/>
      <c r="AL1" s="122"/>
      <c r="AM1" s="122"/>
      <c r="AN1" s="122"/>
      <c r="AO1" s="122"/>
      <c r="AP1" s="122"/>
      <c r="AQ1" s="122"/>
    </row>
    <row r="2" spans="1:43"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c r="AC2" s="122"/>
      <c r="AD2" s="122"/>
      <c r="AE2" s="122"/>
      <c r="AF2" s="122"/>
      <c r="AG2" s="122"/>
      <c r="AH2" s="122"/>
      <c r="AI2" s="122"/>
      <c r="AJ2" s="122"/>
      <c r="AK2" s="122"/>
      <c r="AL2" s="122"/>
      <c r="AM2" s="122"/>
      <c r="AN2" s="122"/>
      <c r="AO2" s="122"/>
      <c r="AP2" s="122"/>
      <c r="AQ2" s="122"/>
    </row>
    <row r="3" spans="1:43" ht="48.75" customHeight="1" x14ac:dyDescent="0.2">
      <c r="A3" s="744" t="s">
        <v>117</v>
      </c>
      <c r="B3" s="716"/>
      <c r="C3" s="716"/>
      <c r="D3" s="745"/>
      <c r="E3" s="752" t="s">
        <v>925</v>
      </c>
      <c r="F3" s="747"/>
      <c r="G3" s="747"/>
      <c r="H3" s="747"/>
      <c r="I3" s="791"/>
      <c r="J3" s="746" t="s">
        <v>119</v>
      </c>
      <c r="K3" s="747"/>
      <c r="L3" s="747"/>
      <c r="M3" s="791"/>
      <c r="N3" s="697" t="s">
        <v>371</v>
      </c>
      <c r="O3" s="651"/>
      <c r="P3" s="652"/>
      <c r="Q3" s="795" t="s">
        <v>121</v>
      </c>
      <c r="R3" s="747"/>
      <c r="S3" s="791"/>
      <c r="T3" s="750" t="s">
        <v>926</v>
      </c>
      <c r="U3" s="716"/>
      <c r="V3" s="716"/>
      <c r="W3" s="751"/>
      <c r="X3" s="740"/>
      <c r="Y3" s="638"/>
      <c r="Z3" s="638"/>
      <c r="AA3" s="638"/>
      <c r="AB3" s="741"/>
      <c r="AC3" s="122"/>
      <c r="AD3" s="122"/>
      <c r="AE3" s="122"/>
      <c r="AF3" s="122"/>
      <c r="AG3" s="122"/>
      <c r="AH3" s="122"/>
      <c r="AI3" s="122"/>
      <c r="AJ3" s="122"/>
      <c r="AK3" s="122"/>
      <c r="AL3" s="122"/>
      <c r="AM3" s="122"/>
      <c r="AN3" s="122"/>
      <c r="AO3" s="122"/>
      <c r="AP3" s="122"/>
      <c r="AQ3" s="122"/>
    </row>
    <row r="4" spans="1:43" ht="6.75" hidden="1" customHeight="1" x14ac:dyDescent="0.2">
      <c r="A4" s="42"/>
      <c r="B4" s="42"/>
      <c r="C4" s="42"/>
      <c r="D4" s="179"/>
      <c r="E4" s="110"/>
      <c r="F4" s="180"/>
      <c r="G4" s="111"/>
      <c r="H4" s="111"/>
      <c r="I4" s="111"/>
      <c r="J4" s="111"/>
      <c r="K4" s="111"/>
      <c r="L4" s="111"/>
      <c r="M4" s="111"/>
      <c r="N4" s="111"/>
      <c r="O4" s="112"/>
      <c r="P4" s="796" t="s">
        <v>123</v>
      </c>
      <c r="Q4" s="797"/>
      <c r="R4" s="698" t="s">
        <v>124</v>
      </c>
      <c r="S4" s="651"/>
      <c r="T4" s="651"/>
      <c r="U4" s="651"/>
      <c r="V4" s="651"/>
      <c r="W4" s="665"/>
      <c r="X4" s="740"/>
      <c r="Y4" s="638"/>
      <c r="Z4" s="638"/>
      <c r="AA4" s="638"/>
      <c r="AB4" s="741"/>
      <c r="AC4" s="122"/>
      <c r="AD4" s="122"/>
      <c r="AE4" s="122"/>
      <c r="AF4" s="122"/>
      <c r="AG4" s="122"/>
      <c r="AH4" s="122"/>
      <c r="AI4" s="122"/>
      <c r="AJ4" s="122"/>
      <c r="AK4" s="122"/>
      <c r="AL4" s="122"/>
      <c r="AM4" s="122"/>
      <c r="AN4" s="122"/>
      <c r="AO4" s="122"/>
      <c r="AP4" s="122"/>
      <c r="AQ4" s="122"/>
    </row>
    <row r="5" spans="1:43"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c r="AC5" s="122"/>
      <c r="AD5" s="122"/>
      <c r="AE5" s="122"/>
      <c r="AF5" s="122"/>
      <c r="AG5" s="122"/>
      <c r="AH5" s="122"/>
      <c r="AI5" s="122"/>
      <c r="AJ5" s="122"/>
      <c r="AK5" s="122"/>
      <c r="AL5" s="122"/>
      <c r="AM5" s="122"/>
      <c r="AN5" s="122"/>
      <c r="AO5" s="122"/>
      <c r="AP5" s="122"/>
      <c r="AQ5" s="122"/>
    </row>
    <row r="6" spans="1:43"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c r="AC6" s="122"/>
      <c r="AD6" s="122"/>
      <c r="AE6" s="122"/>
      <c r="AF6" s="122"/>
      <c r="AG6" s="122"/>
      <c r="AH6" s="122"/>
      <c r="AI6" s="122"/>
      <c r="AJ6" s="122"/>
      <c r="AK6" s="122"/>
      <c r="AL6" s="122"/>
      <c r="AM6" s="122"/>
      <c r="AN6" s="122"/>
      <c r="AO6" s="122"/>
      <c r="AP6" s="122"/>
      <c r="AQ6" s="122"/>
    </row>
    <row r="7" spans="1:43"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c r="AC7" s="122"/>
      <c r="AD7" s="122"/>
      <c r="AE7" s="122"/>
      <c r="AF7" s="122"/>
      <c r="AG7" s="122"/>
      <c r="AH7" s="122"/>
      <c r="AI7" s="122"/>
      <c r="AJ7" s="122"/>
      <c r="AK7" s="122"/>
      <c r="AL7" s="122"/>
      <c r="AM7" s="122"/>
      <c r="AN7" s="122"/>
      <c r="AO7" s="122"/>
      <c r="AP7" s="122"/>
      <c r="AQ7" s="122"/>
    </row>
    <row r="8" spans="1:43" ht="33.75" customHeight="1" x14ac:dyDescent="0.2">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c r="AC8" s="122"/>
      <c r="AD8" s="122"/>
      <c r="AE8" s="122"/>
      <c r="AF8" s="122"/>
      <c r="AG8" s="122"/>
      <c r="AH8" s="122"/>
      <c r="AI8" s="122"/>
      <c r="AJ8" s="122"/>
      <c r="AK8" s="122"/>
      <c r="AL8" s="122"/>
      <c r="AM8" s="122"/>
      <c r="AN8" s="122"/>
      <c r="AO8" s="122"/>
      <c r="AP8" s="122"/>
      <c r="AQ8" s="122"/>
    </row>
    <row r="9" spans="1:43" ht="149.25" customHeight="1" x14ac:dyDescent="0.2">
      <c r="A9" s="126" t="s">
        <v>130</v>
      </c>
      <c r="B9" s="127" t="s">
        <v>131</v>
      </c>
      <c r="C9" s="127" t="s">
        <v>132</v>
      </c>
      <c r="D9" s="127" t="s">
        <v>133</v>
      </c>
      <c r="E9" s="128" t="s">
        <v>134</v>
      </c>
      <c r="F9" s="48" t="s">
        <v>56</v>
      </c>
      <c r="G9" s="129" t="s">
        <v>135</v>
      </c>
      <c r="H9" s="130" t="s">
        <v>136</v>
      </c>
      <c r="I9" s="127" t="s">
        <v>137</v>
      </c>
      <c r="J9" s="131" t="s">
        <v>138</v>
      </c>
      <c r="K9" s="131" t="s">
        <v>139</v>
      </c>
      <c r="L9" s="131" t="s">
        <v>927</v>
      </c>
      <c r="M9" s="132" t="s">
        <v>141</v>
      </c>
      <c r="N9" s="133" t="s">
        <v>374</v>
      </c>
      <c r="O9" s="134" t="s">
        <v>143</v>
      </c>
      <c r="P9" s="54" t="s">
        <v>144</v>
      </c>
      <c r="Q9" s="54" t="s">
        <v>145</v>
      </c>
      <c r="R9" s="54" t="s">
        <v>146</v>
      </c>
      <c r="S9" s="54" t="s">
        <v>147</v>
      </c>
      <c r="T9" s="54" t="s">
        <v>148</v>
      </c>
      <c r="U9" s="54" t="s">
        <v>149</v>
      </c>
      <c r="V9" s="54" t="s">
        <v>150</v>
      </c>
      <c r="W9" s="55" t="s">
        <v>151</v>
      </c>
      <c r="X9" s="113" t="s">
        <v>152</v>
      </c>
      <c r="Y9" s="56" t="s">
        <v>153</v>
      </c>
      <c r="Z9" s="56" t="s">
        <v>154</v>
      </c>
      <c r="AA9" s="56" t="s">
        <v>155</v>
      </c>
      <c r="AB9" s="114" t="s">
        <v>156</v>
      </c>
      <c r="AC9" s="135"/>
      <c r="AD9" s="135"/>
      <c r="AE9" s="135"/>
      <c r="AF9" s="135"/>
      <c r="AG9" s="135"/>
      <c r="AH9" s="135"/>
      <c r="AI9" s="135"/>
      <c r="AJ9" s="135"/>
      <c r="AK9" s="135"/>
      <c r="AL9" s="135"/>
      <c r="AM9" s="135"/>
      <c r="AN9" s="135"/>
      <c r="AO9" s="135"/>
      <c r="AP9" s="135"/>
      <c r="AQ9" s="135"/>
    </row>
    <row r="10" spans="1:43" ht="88.5" customHeight="1" x14ac:dyDescent="0.2">
      <c r="A10" s="775">
        <v>1</v>
      </c>
      <c r="B10" s="672" t="s">
        <v>928</v>
      </c>
      <c r="C10" s="672" t="s">
        <v>929</v>
      </c>
      <c r="D10" s="672" t="s">
        <v>930</v>
      </c>
      <c r="E10" s="673" t="s">
        <v>931</v>
      </c>
      <c r="F10" s="675" t="s">
        <v>932</v>
      </c>
      <c r="G10" s="678" t="s">
        <v>933</v>
      </c>
      <c r="H10" s="686">
        <v>175950000</v>
      </c>
      <c r="I10" s="672" t="s">
        <v>934</v>
      </c>
      <c r="J10" s="672" t="s">
        <v>470</v>
      </c>
      <c r="K10" s="672" t="s">
        <v>166</v>
      </c>
      <c r="L10" s="672" t="s">
        <v>935</v>
      </c>
      <c r="M10" s="672" t="s">
        <v>166</v>
      </c>
      <c r="N10" s="672" t="s">
        <v>166</v>
      </c>
      <c r="O10" s="781" t="s">
        <v>936</v>
      </c>
      <c r="P10" s="681" t="s">
        <v>937</v>
      </c>
      <c r="Q10" s="681" t="s">
        <v>938</v>
      </c>
      <c r="R10" s="68" t="s">
        <v>939</v>
      </c>
      <c r="S10" s="45" t="s">
        <v>940</v>
      </c>
      <c r="T10" s="45">
        <v>7</v>
      </c>
      <c r="U10" s="45">
        <v>8</v>
      </c>
      <c r="V10" s="57">
        <v>9</v>
      </c>
      <c r="W10" s="62">
        <v>9</v>
      </c>
      <c r="X10" s="154"/>
      <c r="Y10" s="767"/>
      <c r="Z10" s="767"/>
      <c r="AA10" s="767"/>
      <c r="AB10" s="768"/>
      <c r="AC10" s="122"/>
      <c r="AD10" s="122"/>
      <c r="AE10" s="122"/>
      <c r="AF10" s="122"/>
      <c r="AG10" s="122"/>
      <c r="AH10" s="122"/>
      <c r="AI10" s="122"/>
      <c r="AJ10" s="122"/>
      <c r="AK10" s="122"/>
      <c r="AL10" s="122"/>
      <c r="AM10" s="122"/>
      <c r="AN10" s="122"/>
      <c r="AO10" s="122"/>
      <c r="AP10" s="122"/>
      <c r="AQ10" s="122"/>
    </row>
    <row r="11" spans="1:43" ht="67.5" customHeight="1" x14ac:dyDescent="0.2">
      <c r="A11" s="755"/>
      <c r="B11" s="641"/>
      <c r="C11" s="641"/>
      <c r="D11" s="641"/>
      <c r="E11" s="674"/>
      <c r="F11" s="676"/>
      <c r="G11" s="679"/>
      <c r="H11" s="641"/>
      <c r="I11" s="641"/>
      <c r="J11" s="641"/>
      <c r="K11" s="641"/>
      <c r="L11" s="641"/>
      <c r="M11" s="641"/>
      <c r="N11" s="641"/>
      <c r="O11" s="782"/>
      <c r="P11" s="641"/>
      <c r="Q11" s="641"/>
      <c r="R11" s="68" t="s">
        <v>941</v>
      </c>
      <c r="S11" s="45" t="s">
        <v>942</v>
      </c>
      <c r="T11" s="45">
        <v>8</v>
      </c>
      <c r="U11" s="45">
        <v>12</v>
      </c>
      <c r="V11" s="57">
        <v>12</v>
      </c>
      <c r="W11" s="62">
        <v>12</v>
      </c>
      <c r="X11" s="154"/>
      <c r="Y11" s="641"/>
      <c r="Z11" s="641"/>
      <c r="AA11" s="641"/>
      <c r="AB11" s="720"/>
      <c r="AC11" s="122"/>
      <c r="AD11" s="122"/>
      <c r="AE11" s="122"/>
      <c r="AF11" s="122"/>
      <c r="AG11" s="122"/>
      <c r="AH11" s="122"/>
      <c r="AI11" s="122"/>
      <c r="AJ11" s="122"/>
      <c r="AK11" s="122"/>
      <c r="AL11" s="122"/>
      <c r="AM11" s="122"/>
      <c r="AN11" s="122"/>
      <c r="AO11" s="122"/>
      <c r="AP11" s="122"/>
      <c r="AQ11" s="122"/>
    </row>
    <row r="12" spans="1:43" ht="67.5" customHeight="1" x14ac:dyDescent="0.2">
      <c r="A12" s="730"/>
      <c r="B12" s="642"/>
      <c r="C12" s="642"/>
      <c r="D12" s="641"/>
      <c r="E12" s="646"/>
      <c r="F12" s="680"/>
      <c r="G12" s="647"/>
      <c r="H12" s="642"/>
      <c r="I12" s="642"/>
      <c r="J12" s="642"/>
      <c r="K12" s="642"/>
      <c r="L12" s="642"/>
      <c r="M12" s="642"/>
      <c r="N12" s="642"/>
      <c r="O12" s="783"/>
      <c r="P12" s="642"/>
      <c r="Q12" s="642"/>
      <c r="R12" s="68" t="s">
        <v>943</v>
      </c>
      <c r="S12" s="45" t="s">
        <v>944</v>
      </c>
      <c r="T12" s="70">
        <v>1</v>
      </c>
      <c r="U12" s="70">
        <v>1</v>
      </c>
      <c r="V12" s="70">
        <v>1</v>
      </c>
      <c r="W12" s="108">
        <v>1</v>
      </c>
      <c r="X12" s="154"/>
      <c r="Y12" s="642"/>
      <c r="Z12" s="642"/>
      <c r="AA12" s="642"/>
      <c r="AB12" s="721"/>
      <c r="AC12" s="122"/>
      <c r="AD12" s="122"/>
      <c r="AE12" s="122"/>
      <c r="AF12" s="122"/>
      <c r="AG12" s="122"/>
      <c r="AH12" s="122"/>
      <c r="AI12" s="122"/>
      <c r="AJ12" s="122"/>
      <c r="AK12" s="122"/>
      <c r="AL12" s="122"/>
      <c r="AM12" s="122"/>
      <c r="AN12" s="122"/>
      <c r="AO12" s="122"/>
      <c r="AP12" s="122"/>
      <c r="AQ12" s="122"/>
    </row>
    <row r="13" spans="1:43" ht="42.75" customHeight="1" x14ac:dyDescent="0.2">
      <c r="A13" s="775">
        <v>2</v>
      </c>
      <c r="B13" s="672" t="s">
        <v>928</v>
      </c>
      <c r="C13" s="672" t="s">
        <v>945</v>
      </c>
      <c r="D13" s="641"/>
      <c r="E13" s="673" t="s">
        <v>931</v>
      </c>
      <c r="F13" s="675" t="s">
        <v>946</v>
      </c>
      <c r="G13" s="678" t="s">
        <v>947</v>
      </c>
      <c r="H13" s="686">
        <v>252966000</v>
      </c>
      <c r="I13" s="672" t="s">
        <v>948</v>
      </c>
      <c r="J13" s="672" t="s">
        <v>470</v>
      </c>
      <c r="K13" s="672" t="s">
        <v>166</v>
      </c>
      <c r="L13" s="672" t="s">
        <v>935</v>
      </c>
      <c r="M13" s="672" t="s">
        <v>166</v>
      </c>
      <c r="N13" s="672" t="s">
        <v>166</v>
      </c>
      <c r="O13" s="678" t="s">
        <v>949</v>
      </c>
      <c r="P13" s="672" t="s">
        <v>950</v>
      </c>
      <c r="Q13" s="672" t="s">
        <v>951</v>
      </c>
      <c r="R13" s="672" t="s">
        <v>952</v>
      </c>
      <c r="S13" s="681" t="s">
        <v>953</v>
      </c>
      <c r="T13" s="681">
        <v>450</v>
      </c>
      <c r="U13" s="681">
        <v>450</v>
      </c>
      <c r="V13" s="672">
        <v>450</v>
      </c>
      <c r="W13" s="673">
        <v>450</v>
      </c>
      <c r="X13" s="766"/>
      <c r="Y13" s="767"/>
      <c r="Z13" s="767"/>
      <c r="AA13" s="767"/>
      <c r="AB13" s="768"/>
      <c r="AC13" s="122"/>
      <c r="AD13" s="122"/>
      <c r="AE13" s="122"/>
      <c r="AF13" s="122"/>
      <c r="AG13" s="122"/>
      <c r="AH13" s="122"/>
      <c r="AI13" s="122"/>
      <c r="AJ13" s="122"/>
      <c r="AK13" s="122"/>
      <c r="AL13" s="122"/>
      <c r="AM13" s="122"/>
      <c r="AN13" s="122"/>
      <c r="AO13" s="122"/>
      <c r="AP13" s="122"/>
      <c r="AQ13" s="122"/>
    </row>
    <row r="14" spans="1:43" ht="42.75" customHeight="1" x14ac:dyDescent="0.2">
      <c r="A14" s="755"/>
      <c r="B14" s="641"/>
      <c r="C14" s="641"/>
      <c r="D14" s="641"/>
      <c r="E14" s="674"/>
      <c r="F14" s="676"/>
      <c r="G14" s="679"/>
      <c r="H14" s="641"/>
      <c r="I14" s="641"/>
      <c r="J14" s="641"/>
      <c r="K14" s="641"/>
      <c r="L14" s="641"/>
      <c r="M14" s="641"/>
      <c r="N14" s="641"/>
      <c r="O14" s="679"/>
      <c r="P14" s="641"/>
      <c r="Q14" s="641"/>
      <c r="R14" s="641"/>
      <c r="S14" s="641"/>
      <c r="T14" s="641"/>
      <c r="U14" s="641"/>
      <c r="V14" s="641"/>
      <c r="W14" s="674"/>
      <c r="X14" s="755"/>
      <c r="Y14" s="641"/>
      <c r="Z14" s="641"/>
      <c r="AA14" s="641"/>
      <c r="AB14" s="720"/>
      <c r="AC14" s="122"/>
      <c r="AD14" s="122"/>
      <c r="AE14" s="122"/>
      <c r="AF14" s="122"/>
      <c r="AG14" s="122"/>
      <c r="AH14" s="122"/>
      <c r="AI14" s="122"/>
      <c r="AJ14" s="122"/>
      <c r="AK14" s="122"/>
      <c r="AL14" s="122"/>
      <c r="AM14" s="122"/>
      <c r="AN14" s="122"/>
      <c r="AO14" s="122"/>
      <c r="AP14" s="122"/>
      <c r="AQ14" s="122"/>
    </row>
    <row r="15" spans="1:43" ht="57" customHeight="1" x14ac:dyDescent="0.2">
      <c r="A15" s="730"/>
      <c r="B15" s="642"/>
      <c r="C15" s="642"/>
      <c r="D15" s="642"/>
      <c r="E15" s="646"/>
      <c r="F15" s="680"/>
      <c r="G15" s="647"/>
      <c r="H15" s="642"/>
      <c r="I15" s="642"/>
      <c r="J15" s="642"/>
      <c r="K15" s="642"/>
      <c r="L15" s="642"/>
      <c r="M15" s="642"/>
      <c r="N15" s="642"/>
      <c r="O15" s="647"/>
      <c r="P15" s="642"/>
      <c r="Q15" s="642"/>
      <c r="R15" s="642"/>
      <c r="S15" s="642"/>
      <c r="T15" s="642"/>
      <c r="U15" s="642"/>
      <c r="V15" s="642"/>
      <c r="W15" s="646"/>
      <c r="X15" s="730"/>
      <c r="Y15" s="642"/>
      <c r="Z15" s="642"/>
      <c r="AA15" s="642"/>
      <c r="AB15" s="721"/>
      <c r="AC15" s="122"/>
      <c r="AD15" s="122"/>
      <c r="AE15" s="122"/>
      <c r="AF15" s="122"/>
      <c r="AG15" s="122"/>
      <c r="AH15" s="122"/>
      <c r="AI15" s="122"/>
      <c r="AJ15" s="122"/>
      <c r="AK15" s="122"/>
      <c r="AL15" s="122"/>
      <c r="AM15" s="122"/>
      <c r="AN15" s="122"/>
      <c r="AO15" s="122"/>
      <c r="AP15" s="122"/>
      <c r="AQ15" s="122"/>
    </row>
    <row r="16" spans="1:43" ht="59.25" customHeight="1" x14ac:dyDescent="0.2">
      <c r="A16" s="775">
        <v>3</v>
      </c>
      <c r="B16" s="672" t="s">
        <v>928</v>
      </c>
      <c r="C16" s="672" t="s">
        <v>954</v>
      </c>
      <c r="D16" s="672" t="s">
        <v>955</v>
      </c>
      <c r="E16" s="673" t="s">
        <v>931</v>
      </c>
      <c r="F16" s="675" t="s">
        <v>956</v>
      </c>
      <c r="G16" s="678" t="s">
        <v>957</v>
      </c>
      <c r="H16" s="686">
        <v>545000000</v>
      </c>
      <c r="I16" s="672" t="s">
        <v>958</v>
      </c>
      <c r="J16" s="672" t="s">
        <v>470</v>
      </c>
      <c r="K16" s="672" t="s">
        <v>166</v>
      </c>
      <c r="L16" s="672" t="s">
        <v>935</v>
      </c>
      <c r="M16" s="672" t="s">
        <v>166</v>
      </c>
      <c r="N16" s="672" t="s">
        <v>166</v>
      </c>
      <c r="O16" s="678" t="s">
        <v>959</v>
      </c>
      <c r="P16" s="672" t="s">
        <v>960</v>
      </c>
      <c r="Q16" s="672" t="s">
        <v>961</v>
      </c>
      <c r="R16" s="672" t="s">
        <v>962</v>
      </c>
      <c r="S16" s="681" t="s">
        <v>963</v>
      </c>
      <c r="T16" s="709">
        <v>6900</v>
      </c>
      <c r="U16" s="709">
        <v>7900</v>
      </c>
      <c r="V16" s="691">
        <v>7900</v>
      </c>
      <c r="W16" s="853">
        <v>7900</v>
      </c>
      <c r="X16" s="766"/>
      <c r="Y16" s="767"/>
      <c r="Z16" s="767"/>
      <c r="AA16" s="767"/>
      <c r="AB16" s="768"/>
      <c r="AC16" s="122"/>
      <c r="AD16" s="122"/>
      <c r="AE16" s="122"/>
      <c r="AF16" s="122"/>
      <c r="AG16" s="122"/>
      <c r="AH16" s="122"/>
      <c r="AI16" s="122"/>
      <c r="AJ16" s="122"/>
      <c r="AK16" s="122"/>
      <c r="AL16" s="122"/>
      <c r="AM16" s="122"/>
      <c r="AN16" s="122"/>
      <c r="AO16" s="122"/>
      <c r="AP16" s="122"/>
      <c r="AQ16" s="122"/>
    </row>
    <row r="17" spans="1:43" ht="66" customHeight="1" x14ac:dyDescent="0.2">
      <c r="A17" s="755"/>
      <c r="B17" s="641"/>
      <c r="C17" s="641"/>
      <c r="D17" s="641"/>
      <c r="E17" s="674"/>
      <c r="F17" s="676"/>
      <c r="G17" s="679"/>
      <c r="H17" s="641"/>
      <c r="I17" s="641"/>
      <c r="J17" s="641"/>
      <c r="K17" s="641"/>
      <c r="L17" s="641"/>
      <c r="M17" s="641"/>
      <c r="N17" s="641"/>
      <c r="O17" s="679"/>
      <c r="P17" s="641"/>
      <c r="Q17" s="641"/>
      <c r="R17" s="641"/>
      <c r="S17" s="641"/>
      <c r="T17" s="641"/>
      <c r="U17" s="641"/>
      <c r="V17" s="641"/>
      <c r="W17" s="674"/>
      <c r="X17" s="755"/>
      <c r="Y17" s="641"/>
      <c r="Z17" s="641"/>
      <c r="AA17" s="641"/>
      <c r="AB17" s="720"/>
      <c r="AC17" s="122"/>
      <c r="AD17" s="122"/>
      <c r="AE17" s="122"/>
      <c r="AF17" s="122"/>
      <c r="AG17" s="122"/>
      <c r="AH17" s="122"/>
      <c r="AI17" s="122"/>
      <c r="AJ17" s="122"/>
      <c r="AK17" s="122"/>
      <c r="AL17" s="122"/>
      <c r="AM17" s="122"/>
      <c r="AN17" s="122"/>
      <c r="AO17" s="122"/>
      <c r="AP17" s="122"/>
      <c r="AQ17" s="122"/>
    </row>
    <row r="18" spans="1:43" ht="57.75" customHeight="1" x14ac:dyDescent="0.2">
      <c r="A18" s="730"/>
      <c r="B18" s="642"/>
      <c r="C18" s="642"/>
      <c r="D18" s="641"/>
      <c r="E18" s="646"/>
      <c r="F18" s="680"/>
      <c r="G18" s="647"/>
      <c r="H18" s="642"/>
      <c r="I18" s="642"/>
      <c r="J18" s="642"/>
      <c r="K18" s="642"/>
      <c r="L18" s="642"/>
      <c r="M18" s="642"/>
      <c r="N18" s="642"/>
      <c r="O18" s="647"/>
      <c r="P18" s="642"/>
      <c r="Q18" s="642"/>
      <c r="R18" s="642"/>
      <c r="S18" s="642"/>
      <c r="T18" s="642"/>
      <c r="U18" s="642"/>
      <c r="V18" s="642"/>
      <c r="W18" s="646"/>
      <c r="X18" s="730"/>
      <c r="Y18" s="642"/>
      <c r="Z18" s="642"/>
      <c r="AA18" s="642"/>
      <c r="AB18" s="721"/>
      <c r="AC18" s="122"/>
      <c r="AD18" s="122"/>
      <c r="AE18" s="122"/>
      <c r="AF18" s="122"/>
      <c r="AG18" s="122"/>
      <c r="AH18" s="122"/>
      <c r="AI18" s="122"/>
      <c r="AJ18" s="122"/>
      <c r="AK18" s="122"/>
      <c r="AL18" s="122"/>
      <c r="AM18" s="122"/>
      <c r="AN18" s="122"/>
      <c r="AO18" s="122"/>
      <c r="AP18" s="122"/>
      <c r="AQ18" s="122"/>
    </row>
    <row r="19" spans="1:43" ht="53.25" customHeight="1" x14ac:dyDescent="0.2">
      <c r="A19" s="775">
        <v>4</v>
      </c>
      <c r="B19" s="672" t="s">
        <v>928</v>
      </c>
      <c r="C19" s="672" t="s">
        <v>954</v>
      </c>
      <c r="D19" s="641"/>
      <c r="E19" s="673" t="s">
        <v>931</v>
      </c>
      <c r="F19" s="675" t="s">
        <v>964</v>
      </c>
      <c r="G19" s="678" t="s">
        <v>965</v>
      </c>
      <c r="H19" s="686">
        <v>8200000</v>
      </c>
      <c r="I19" s="672" t="s">
        <v>966</v>
      </c>
      <c r="J19" s="672" t="s">
        <v>470</v>
      </c>
      <c r="K19" s="672" t="s">
        <v>166</v>
      </c>
      <c r="L19" s="672" t="s">
        <v>935</v>
      </c>
      <c r="M19" s="672" t="s">
        <v>166</v>
      </c>
      <c r="N19" s="672" t="s">
        <v>166</v>
      </c>
      <c r="O19" s="678" t="s">
        <v>967</v>
      </c>
      <c r="P19" s="672" t="s">
        <v>968</v>
      </c>
      <c r="Q19" s="672" t="s">
        <v>968</v>
      </c>
      <c r="R19" s="672" t="s">
        <v>969</v>
      </c>
      <c r="S19" s="681" t="s">
        <v>970</v>
      </c>
      <c r="T19" s="681">
        <v>3</v>
      </c>
      <c r="U19" s="681">
        <v>3</v>
      </c>
      <c r="V19" s="681">
        <v>3</v>
      </c>
      <c r="W19" s="772">
        <v>3</v>
      </c>
      <c r="X19" s="766"/>
      <c r="Y19" s="767"/>
      <c r="Z19" s="767"/>
      <c r="AA19" s="767"/>
      <c r="AB19" s="768"/>
      <c r="AC19" s="122"/>
      <c r="AD19" s="122"/>
      <c r="AE19" s="122"/>
      <c r="AF19" s="122"/>
      <c r="AG19" s="122"/>
      <c r="AH19" s="122"/>
      <c r="AI19" s="122"/>
      <c r="AJ19" s="122"/>
      <c r="AK19" s="122"/>
      <c r="AL19" s="122"/>
      <c r="AM19" s="122"/>
      <c r="AN19" s="122"/>
      <c r="AO19" s="122"/>
      <c r="AP19" s="122"/>
      <c r="AQ19" s="122"/>
    </row>
    <row r="20" spans="1:43" ht="53.25" customHeight="1" x14ac:dyDescent="0.2">
      <c r="A20" s="755"/>
      <c r="B20" s="641"/>
      <c r="C20" s="641"/>
      <c r="D20" s="641"/>
      <c r="E20" s="674"/>
      <c r="F20" s="676"/>
      <c r="G20" s="679"/>
      <c r="H20" s="641"/>
      <c r="I20" s="641"/>
      <c r="J20" s="641"/>
      <c r="K20" s="641"/>
      <c r="L20" s="641"/>
      <c r="M20" s="641"/>
      <c r="N20" s="641"/>
      <c r="O20" s="679"/>
      <c r="P20" s="641"/>
      <c r="Q20" s="641"/>
      <c r="R20" s="641"/>
      <c r="S20" s="641"/>
      <c r="T20" s="641"/>
      <c r="U20" s="641"/>
      <c r="V20" s="641"/>
      <c r="W20" s="776"/>
      <c r="X20" s="755"/>
      <c r="Y20" s="641"/>
      <c r="Z20" s="641"/>
      <c r="AA20" s="641"/>
      <c r="AB20" s="720"/>
      <c r="AC20" s="122"/>
      <c r="AD20" s="122"/>
      <c r="AE20" s="122"/>
      <c r="AF20" s="122"/>
      <c r="AG20" s="122"/>
      <c r="AH20" s="122"/>
      <c r="AI20" s="122"/>
      <c r="AJ20" s="122"/>
      <c r="AK20" s="122"/>
      <c r="AL20" s="122"/>
      <c r="AM20" s="122"/>
      <c r="AN20" s="122"/>
      <c r="AO20" s="122"/>
      <c r="AP20" s="122"/>
      <c r="AQ20" s="122"/>
    </row>
    <row r="21" spans="1:43" ht="53.25" customHeight="1" x14ac:dyDescent="0.2">
      <c r="A21" s="730"/>
      <c r="B21" s="642"/>
      <c r="C21" s="642"/>
      <c r="D21" s="642"/>
      <c r="E21" s="646"/>
      <c r="F21" s="680"/>
      <c r="G21" s="647"/>
      <c r="H21" s="642"/>
      <c r="I21" s="642"/>
      <c r="J21" s="642"/>
      <c r="K21" s="642"/>
      <c r="L21" s="642"/>
      <c r="M21" s="642"/>
      <c r="N21" s="642"/>
      <c r="O21" s="647"/>
      <c r="P21" s="642"/>
      <c r="Q21" s="642"/>
      <c r="R21" s="642"/>
      <c r="S21" s="642"/>
      <c r="T21" s="642"/>
      <c r="U21" s="642"/>
      <c r="V21" s="642"/>
      <c r="W21" s="729"/>
      <c r="X21" s="730"/>
      <c r="Y21" s="642"/>
      <c r="Z21" s="642"/>
      <c r="AA21" s="642"/>
      <c r="AB21" s="721"/>
      <c r="AC21" s="122"/>
      <c r="AD21" s="122"/>
      <c r="AE21" s="122"/>
      <c r="AF21" s="122"/>
      <c r="AG21" s="122"/>
      <c r="AH21" s="122"/>
      <c r="AI21" s="122"/>
      <c r="AJ21" s="122"/>
      <c r="AK21" s="122"/>
      <c r="AL21" s="122"/>
      <c r="AM21" s="122"/>
      <c r="AN21" s="122"/>
      <c r="AO21" s="122"/>
      <c r="AP21" s="122"/>
      <c r="AQ21" s="122"/>
    </row>
    <row r="22" spans="1:43" ht="186.75" customHeight="1" x14ac:dyDescent="0.25">
      <c r="A22" s="136">
        <v>5</v>
      </c>
      <c r="B22" s="119" t="s">
        <v>928</v>
      </c>
      <c r="C22" s="119" t="s">
        <v>971</v>
      </c>
      <c r="D22" s="64" t="s">
        <v>971</v>
      </c>
      <c r="E22" s="182" t="s">
        <v>972</v>
      </c>
      <c r="F22" s="60" t="s">
        <v>973</v>
      </c>
      <c r="G22" s="183" t="s">
        <v>974</v>
      </c>
      <c r="H22" s="184">
        <v>250000</v>
      </c>
      <c r="I22" s="672" t="s">
        <v>975</v>
      </c>
      <c r="J22" s="672" t="s">
        <v>253</v>
      </c>
      <c r="K22" s="672" t="s">
        <v>164</v>
      </c>
      <c r="L22" s="672" t="s">
        <v>971</v>
      </c>
      <c r="M22" s="672" t="s">
        <v>164</v>
      </c>
      <c r="N22" s="672" t="s">
        <v>164</v>
      </c>
      <c r="O22" s="185" t="s">
        <v>976</v>
      </c>
      <c r="P22" s="185" t="s">
        <v>977</v>
      </c>
      <c r="Q22" s="185" t="s">
        <v>978</v>
      </c>
      <c r="R22" s="186" t="s">
        <v>979</v>
      </c>
      <c r="S22" s="45" t="s">
        <v>980</v>
      </c>
      <c r="T22" s="45">
        <v>0</v>
      </c>
      <c r="U22" s="45">
        <v>0</v>
      </c>
      <c r="V22" s="71">
        <v>1</v>
      </c>
      <c r="W22" s="72">
        <v>1</v>
      </c>
      <c r="X22" s="154"/>
      <c r="Y22" s="155"/>
      <c r="Z22" s="155"/>
      <c r="AA22" s="155"/>
      <c r="AB22" s="156"/>
      <c r="AC22" s="122"/>
      <c r="AD22" s="122"/>
      <c r="AE22" s="122"/>
      <c r="AF22" s="122"/>
      <c r="AG22" s="122"/>
      <c r="AH22" s="122"/>
      <c r="AI22" s="122"/>
      <c r="AJ22" s="122"/>
      <c r="AK22" s="122"/>
      <c r="AL22" s="122"/>
      <c r="AM22" s="122"/>
      <c r="AN22" s="122"/>
      <c r="AO22" s="122"/>
      <c r="AP22" s="122"/>
      <c r="AQ22" s="122"/>
    </row>
    <row r="23" spans="1:43" ht="157.5" customHeight="1" x14ac:dyDescent="0.25">
      <c r="A23" s="187">
        <v>6</v>
      </c>
      <c r="B23" s="119" t="s">
        <v>928</v>
      </c>
      <c r="C23" s="119" t="s">
        <v>971</v>
      </c>
      <c r="D23" s="64" t="s">
        <v>971</v>
      </c>
      <c r="E23" s="182" t="s">
        <v>972</v>
      </c>
      <c r="F23" s="60" t="s">
        <v>981</v>
      </c>
      <c r="G23" s="183" t="s">
        <v>982</v>
      </c>
      <c r="H23" s="184">
        <v>250000</v>
      </c>
      <c r="I23" s="641"/>
      <c r="J23" s="642"/>
      <c r="K23" s="641"/>
      <c r="L23" s="642"/>
      <c r="M23" s="641"/>
      <c r="N23" s="641"/>
      <c r="O23" s="185" t="s">
        <v>983</v>
      </c>
      <c r="P23" s="185" t="s">
        <v>984</v>
      </c>
      <c r="Q23" s="185" t="s">
        <v>985</v>
      </c>
      <c r="R23" s="186" t="s">
        <v>986</v>
      </c>
      <c r="S23" s="45" t="s">
        <v>980</v>
      </c>
      <c r="T23" s="70">
        <v>1</v>
      </c>
      <c r="U23" s="71">
        <v>1</v>
      </c>
      <c r="V23" s="71">
        <v>1</v>
      </c>
      <c r="W23" s="72">
        <v>1</v>
      </c>
      <c r="X23" s="154"/>
      <c r="Y23" s="155"/>
      <c r="Z23" s="155"/>
      <c r="AA23" s="155"/>
      <c r="AB23" s="156"/>
      <c r="AC23" s="122"/>
      <c r="AD23" s="122"/>
      <c r="AE23" s="122"/>
      <c r="AF23" s="122"/>
      <c r="AG23" s="122"/>
      <c r="AH23" s="122"/>
      <c r="AI23" s="122"/>
      <c r="AJ23" s="122"/>
      <c r="AK23" s="122"/>
      <c r="AL23" s="122"/>
      <c r="AM23" s="122"/>
      <c r="AN23" s="122"/>
      <c r="AO23" s="122"/>
      <c r="AP23" s="122"/>
      <c r="AQ23" s="122"/>
    </row>
    <row r="24" spans="1:43" ht="14.25" customHeight="1" x14ac:dyDescent="0.2">
      <c r="A24" s="775">
        <v>7</v>
      </c>
      <c r="B24" s="672" t="s">
        <v>928</v>
      </c>
      <c r="C24" s="672" t="s">
        <v>971</v>
      </c>
      <c r="D24" s="672" t="s">
        <v>987</v>
      </c>
      <c r="E24" s="673" t="s">
        <v>972</v>
      </c>
      <c r="F24" s="675" t="s">
        <v>988</v>
      </c>
      <c r="G24" s="678" t="s">
        <v>989</v>
      </c>
      <c r="H24" s="686">
        <v>92845875</v>
      </c>
      <c r="I24" s="672" t="s">
        <v>990</v>
      </c>
      <c r="J24" s="672" t="s">
        <v>253</v>
      </c>
      <c r="K24" s="672" t="s">
        <v>164</v>
      </c>
      <c r="L24" s="672" t="s">
        <v>971</v>
      </c>
      <c r="M24" s="672" t="s">
        <v>971</v>
      </c>
      <c r="N24" s="672" t="s">
        <v>971</v>
      </c>
      <c r="O24" s="672" t="s">
        <v>991</v>
      </c>
      <c r="P24" s="681" t="s">
        <v>992</v>
      </c>
      <c r="Q24" s="681" t="s">
        <v>993</v>
      </c>
      <c r="R24" s="682" t="s">
        <v>994</v>
      </c>
      <c r="S24" s="777" t="s">
        <v>995</v>
      </c>
      <c r="T24" s="777">
        <v>1</v>
      </c>
      <c r="U24" s="777">
        <v>1</v>
      </c>
      <c r="V24" s="777">
        <v>1</v>
      </c>
      <c r="W24" s="848">
        <v>1</v>
      </c>
      <c r="X24" s="766"/>
      <c r="Y24" s="767"/>
      <c r="Z24" s="767"/>
      <c r="AA24" s="767"/>
      <c r="AB24" s="768"/>
      <c r="AC24" s="122"/>
      <c r="AD24" s="122"/>
      <c r="AE24" s="122"/>
      <c r="AF24" s="122"/>
      <c r="AG24" s="122"/>
      <c r="AH24" s="122"/>
      <c r="AI24" s="122"/>
      <c r="AJ24" s="122"/>
      <c r="AK24" s="122"/>
      <c r="AL24" s="122"/>
      <c r="AM24" s="122"/>
      <c r="AN24" s="122"/>
      <c r="AO24" s="122"/>
      <c r="AP24" s="122"/>
      <c r="AQ24" s="122"/>
    </row>
    <row r="25" spans="1:43" ht="14.25" customHeight="1" x14ac:dyDescent="0.2">
      <c r="A25" s="755"/>
      <c r="B25" s="641"/>
      <c r="C25" s="641"/>
      <c r="D25" s="641"/>
      <c r="E25" s="674"/>
      <c r="F25" s="676"/>
      <c r="G25" s="679"/>
      <c r="H25" s="641"/>
      <c r="I25" s="641"/>
      <c r="J25" s="641"/>
      <c r="K25" s="641"/>
      <c r="L25" s="641"/>
      <c r="M25" s="641"/>
      <c r="N25" s="641"/>
      <c r="O25" s="641"/>
      <c r="P25" s="641"/>
      <c r="Q25" s="641"/>
      <c r="R25" s="641"/>
      <c r="S25" s="641"/>
      <c r="T25" s="641"/>
      <c r="U25" s="641"/>
      <c r="V25" s="641"/>
      <c r="W25" s="776"/>
      <c r="X25" s="755"/>
      <c r="Y25" s="641"/>
      <c r="Z25" s="641"/>
      <c r="AA25" s="641"/>
      <c r="AB25" s="720"/>
      <c r="AC25" s="122"/>
      <c r="AD25" s="122"/>
      <c r="AE25" s="122"/>
      <c r="AF25" s="122"/>
      <c r="AG25" s="122"/>
      <c r="AH25" s="122"/>
      <c r="AI25" s="122"/>
      <c r="AJ25" s="122"/>
      <c r="AK25" s="122"/>
      <c r="AL25" s="122"/>
      <c r="AM25" s="122"/>
      <c r="AN25" s="122"/>
      <c r="AO25" s="122"/>
      <c r="AP25" s="122"/>
      <c r="AQ25" s="122"/>
    </row>
    <row r="26" spans="1:43" ht="153.75" customHeight="1" x14ac:dyDescent="0.2">
      <c r="A26" s="730"/>
      <c r="B26" s="642"/>
      <c r="C26" s="642"/>
      <c r="D26" s="642"/>
      <c r="E26" s="646"/>
      <c r="F26" s="680"/>
      <c r="G26" s="647"/>
      <c r="H26" s="642"/>
      <c r="I26" s="642"/>
      <c r="J26" s="642"/>
      <c r="K26" s="642"/>
      <c r="L26" s="642"/>
      <c r="M26" s="642"/>
      <c r="N26" s="642"/>
      <c r="O26" s="642"/>
      <c r="P26" s="642"/>
      <c r="Q26" s="642"/>
      <c r="R26" s="642"/>
      <c r="S26" s="642"/>
      <c r="T26" s="642"/>
      <c r="U26" s="642"/>
      <c r="V26" s="642"/>
      <c r="W26" s="729"/>
      <c r="X26" s="730"/>
      <c r="Y26" s="642"/>
      <c r="Z26" s="642"/>
      <c r="AA26" s="642"/>
      <c r="AB26" s="721"/>
      <c r="AC26" s="122"/>
      <c r="AD26" s="122"/>
      <c r="AE26" s="122"/>
      <c r="AF26" s="122"/>
      <c r="AG26" s="122"/>
      <c r="AH26" s="122"/>
      <c r="AI26" s="122"/>
      <c r="AJ26" s="122"/>
      <c r="AK26" s="122"/>
      <c r="AL26" s="122"/>
      <c r="AM26" s="122"/>
      <c r="AN26" s="122"/>
      <c r="AO26" s="122"/>
      <c r="AP26" s="122"/>
      <c r="AQ26" s="122"/>
    </row>
    <row r="27" spans="1:43" ht="61.5" customHeight="1" x14ac:dyDescent="0.2">
      <c r="A27" s="775">
        <v>8</v>
      </c>
      <c r="B27" s="672" t="s">
        <v>928</v>
      </c>
      <c r="C27" s="672" t="s">
        <v>945</v>
      </c>
      <c r="D27" s="672" t="s">
        <v>996</v>
      </c>
      <c r="E27" s="673">
        <f>'[2]MJERE PP MMPI 55'!$E$27</f>
        <v>0</v>
      </c>
      <c r="F27" s="675" t="s">
        <v>997</v>
      </c>
      <c r="G27" s="688" t="s">
        <v>998</v>
      </c>
      <c r="H27" s="686">
        <v>144000000</v>
      </c>
      <c r="I27" s="672" t="s">
        <v>999</v>
      </c>
      <c r="J27" s="672" t="s">
        <v>470</v>
      </c>
      <c r="K27" s="672" t="s">
        <v>164</v>
      </c>
      <c r="L27" s="672" t="s">
        <v>1000</v>
      </c>
      <c r="M27" s="672" t="s">
        <v>164</v>
      </c>
      <c r="N27" s="672" t="s">
        <v>1001</v>
      </c>
      <c r="O27" s="688" t="s">
        <v>1002</v>
      </c>
      <c r="P27" s="862" t="s">
        <v>1003</v>
      </c>
      <c r="Q27" s="672" t="s">
        <v>1004</v>
      </c>
      <c r="R27" s="857" t="s">
        <v>1005</v>
      </c>
      <c r="S27" s="856" t="s">
        <v>1006</v>
      </c>
      <c r="T27" s="856">
        <v>35</v>
      </c>
      <c r="U27" s="856">
        <v>70</v>
      </c>
      <c r="V27" s="672">
        <v>100</v>
      </c>
      <c r="W27" s="673">
        <v>100</v>
      </c>
      <c r="X27" s="766"/>
      <c r="Y27" s="767"/>
      <c r="Z27" s="767"/>
      <c r="AA27" s="767"/>
      <c r="AB27" s="768"/>
      <c r="AC27" s="122"/>
      <c r="AD27" s="122"/>
      <c r="AE27" s="122"/>
      <c r="AF27" s="122"/>
      <c r="AG27" s="122"/>
      <c r="AH27" s="122"/>
      <c r="AI27" s="122"/>
      <c r="AJ27" s="122"/>
      <c r="AK27" s="122"/>
      <c r="AL27" s="122"/>
      <c r="AM27" s="122"/>
      <c r="AN27" s="122"/>
      <c r="AO27" s="122"/>
      <c r="AP27" s="122"/>
      <c r="AQ27" s="122"/>
    </row>
    <row r="28" spans="1:43" ht="55.5" customHeight="1" x14ac:dyDescent="0.2">
      <c r="A28" s="755"/>
      <c r="B28" s="641"/>
      <c r="C28" s="641"/>
      <c r="D28" s="641"/>
      <c r="E28" s="674"/>
      <c r="F28" s="676"/>
      <c r="G28" s="679"/>
      <c r="H28" s="641"/>
      <c r="I28" s="641"/>
      <c r="J28" s="641"/>
      <c r="K28" s="641"/>
      <c r="L28" s="641"/>
      <c r="M28" s="641"/>
      <c r="N28" s="641"/>
      <c r="O28" s="679"/>
      <c r="P28" s="641"/>
      <c r="Q28" s="641"/>
      <c r="R28" s="642"/>
      <c r="S28" s="642"/>
      <c r="T28" s="642"/>
      <c r="U28" s="642"/>
      <c r="V28" s="642"/>
      <c r="W28" s="646"/>
      <c r="X28" s="730"/>
      <c r="Y28" s="641"/>
      <c r="Z28" s="641"/>
      <c r="AA28" s="641"/>
      <c r="AB28" s="720"/>
      <c r="AC28" s="122"/>
      <c r="AD28" s="122"/>
      <c r="AE28" s="122"/>
      <c r="AF28" s="122"/>
      <c r="AG28" s="122"/>
      <c r="AH28" s="122"/>
      <c r="AI28" s="122"/>
      <c r="AJ28" s="122"/>
      <c r="AK28" s="122"/>
      <c r="AL28" s="122"/>
      <c r="AM28" s="122"/>
      <c r="AN28" s="122"/>
      <c r="AO28" s="122"/>
      <c r="AP28" s="122"/>
      <c r="AQ28" s="122"/>
    </row>
    <row r="29" spans="1:43" ht="262.5" customHeight="1" x14ac:dyDescent="0.2">
      <c r="A29" s="730"/>
      <c r="B29" s="642"/>
      <c r="C29" s="642"/>
      <c r="D29" s="642"/>
      <c r="E29" s="646"/>
      <c r="F29" s="680"/>
      <c r="G29" s="647"/>
      <c r="H29" s="642"/>
      <c r="I29" s="642"/>
      <c r="J29" s="642"/>
      <c r="K29" s="642"/>
      <c r="L29" s="642"/>
      <c r="M29" s="642"/>
      <c r="N29" s="642"/>
      <c r="O29" s="647"/>
      <c r="P29" s="642"/>
      <c r="Q29" s="642"/>
      <c r="R29" s="188" t="s">
        <v>1007</v>
      </c>
      <c r="S29" s="189" t="s">
        <v>1006</v>
      </c>
      <c r="T29" s="189">
        <v>80</v>
      </c>
      <c r="U29" s="189">
        <v>100</v>
      </c>
      <c r="V29" s="57">
        <v>100</v>
      </c>
      <c r="W29" s="62">
        <v>100</v>
      </c>
      <c r="X29" s="154"/>
      <c r="Y29" s="642"/>
      <c r="Z29" s="642"/>
      <c r="AA29" s="642"/>
      <c r="AB29" s="721"/>
      <c r="AC29" s="122"/>
      <c r="AD29" s="122"/>
      <c r="AE29" s="122"/>
      <c r="AF29" s="122"/>
      <c r="AG29" s="122"/>
      <c r="AH29" s="122"/>
      <c r="AI29" s="122"/>
      <c r="AJ29" s="122"/>
      <c r="AK29" s="122"/>
      <c r="AL29" s="122"/>
      <c r="AM29" s="122"/>
      <c r="AN29" s="122"/>
      <c r="AO29" s="122"/>
      <c r="AP29" s="122"/>
      <c r="AQ29" s="122"/>
    </row>
    <row r="30" spans="1:43" ht="69.75" customHeight="1" x14ac:dyDescent="0.2">
      <c r="A30" s="775">
        <v>9</v>
      </c>
      <c r="B30" s="672" t="s">
        <v>928</v>
      </c>
      <c r="C30" s="672" t="s">
        <v>945</v>
      </c>
      <c r="D30" s="856" t="s">
        <v>1008</v>
      </c>
      <c r="E30" s="772">
        <f>'[2]MJERE PP MMPI 55'!$E$30</f>
        <v>0</v>
      </c>
      <c r="F30" s="675" t="s">
        <v>1009</v>
      </c>
      <c r="G30" s="861" t="s">
        <v>1010</v>
      </c>
      <c r="H30" s="686">
        <v>280000000</v>
      </c>
      <c r="I30" s="672" t="s">
        <v>1011</v>
      </c>
      <c r="J30" s="672" t="s">
        <v>470</v>
      </c>
      <c r="K30" s="672" t="s">
        <v>164</v>
      </c>
      <c r="L30" s="672" t="s">
        <v>1012</v>
      </c>
      <c r="M30" s="672" t="s">
        <v>164</v>
      </c>
      <c r="N30" s="672" t="s">
        <v>164</v>
      </c>
      <c r="O30" s="688" t="s">
        <v>1013</v>
      </c>
      <c r="P30" s="672" t="s">
        <v>1014</v>
      </c>
      <c r="Q30" s="672">
        <v>2024</v>
      </c>
      <c r="R30" s="672" t="s">
        <v>1015</v>
      </c>
      <c r="S30" s="672" t="s">
        <v>1016</v>
      </c>
      <c r="T30" s="672">
        <v>2</v>
      </c>
      <c r="U30" s="672">
        <v>2.5</v>
      </c>
      <c r="V30" s="672">
        <v>2.5</v>
      </c>
      <c r="W30" s="673">
        <v>3</v>
      </c>
      <c r="X30" s="766"/>
      <c r="Y30" s="767"/>
      <c r="Z30" s="767"/>
      <c r="AA30" s="767"/>
      <c r="AB30" s="768"/>
      <c r="AC30" s="122"/>
      <c r="AD30" s="122"/>
      <c r="AE30" s="122"/>
      <c r="AF30" s="122"/>
      <c r="AG30" s="122"/>
      <c r="AH30" s="122"/>
      <c r="AI30" s="122"/>
      <c r="AJ30" s="122"/>
      <c r="AK30" s="122"/>
      <c r="AL30" s="122"/>
      <c r="AM30" s="122"/>
      <c r="AN30" s="122"/>
      <c r="AO30" s="122"/>
      <c r="AP30" s="122"/>
      <c r="AQ30" s="122"/>
    </row>
    <row r="31" spans="1:43" ht="66" customHeight="1" x14ac:dyDescent="0.2">
      <c r="A31" s="755"/>
      <c r="B31" s="641"/>
      <c r="C31" s="641"/>
      <c r="D31" s="641"/>
      <c r="E31" s="776"/>
      <c r="F31" s="676"/>
      <c r="G31" s="782"/>
      <c r="H31" s="641"/>
      <c r="I31" s="641"/>
      <c r="J31" s="641"/>
      <c r="K31" s="641"/>
      <c r="L31" s="641"/>
      <c r="M31" s="641"/>
      <c r="N31" s="641"/>
      <c r="O31" s="679"/>
      <c r="P31" s="641"/>
      <c r="Q31" s="641"/>
      <c r="R31" s="641"/>
      <c r="S31" s="641"/>
      <c r="T31" s="641"/>
      <c r="U31" s="641"/>
      <c r="V31" s="641"/>
      <c r="W31" s="674"/>
      <c r="X31" s="755"/>
      <c r="Y31" s="641"/>
      <c r="Z31" s="641"/>
      <c r="AA31" s="641"/>
      <c r="AB31" s="720"/>
      <c r="AC31" s="122"/>
      <c r="AD31" s="122"/>
      <c r="AE31" s="122"/>
      <c r="AF31" s="122"/>
      <c r="AG31" s="122"/>
      <c r="AH31" s="122"/>
      <c r="AI31" s="122"/>
      <c r="AJ31" s="122"/>
      <c r="AK31" s="122"/>
      <c r="AL31" s="122"/>
      <c r="AM31" s="122"/>
      <c r="AN31" s="122"/>
      <c r="AO31" s="122"/>
      <c r="AP31" s="122"/>
      <c r="AQ31" s="122"/>
    </row>
    <row r="32" spans="1:43" ht="57.75" customHeight="1" x14ac:dyDescent="0.2">
      <c r="A32" s="730"/>
      <c r="B32" s="642"/>
      <c r="C32" s="642"/>
      <c r="D32" s="642"/>
      <c r="E32" s="729"/>
      <c r="F32" s="680"/>
      <c r="G32" s="783"/>
      <c r="H32" s="642"/>
      <c r="I32" s="642"/>
      <c r="J32" s="642"/>
      <c r="K32" s="642"/>
      <c r="L32" s="642"/>
      <c r="M32" s="642"/>
      <c r="N32" s="642"/>
      <c r="O32" s="647"/>
      <c r="P32" s="642"/>
      <c r="Q32" s="642"/>
      <c r="R32" s="642"/>
      <c r="S32" s="642"/>
      <c r="T32" s="642"/>
      <c r="U32" s="642"/>
      <c r="V32" s="642"/>
      <c r="W32" s="646"/>
      <c r="X32" s="730"/>
      <c r="Y32" s="642"/>
      <c r="Z32" s="642"/>
      <c r="AA32" s="642"/>
      <c r="AB32" s="721"/>
      <c r="AC32" s="122"/>
      <c r="AD32" s="122"/>
      <c r="AE32" s="122"/>
      <c r="AF32" s="122"/>
      <c r="AG32" s="122"/>
      <c r="AH32" s="122"/>
      <c r="AI32" s="122"/>
      <c r="AJ32" s="122"/>
      <c r="AK32" s="122"/>
      <c r="AL32" s="122"/>
      <c r="AM32" s="122"/>
      <c r="AN32" s="122"/>
      <c r="AO32" s="122"/>
      <c r="AP32" s="122"/>
      <c r="AQ32" s="122"/>
    </row>
    <row r="33" spans="1:43" ht="53.25" customHeight="1" x14ac:dyDescent="0.2">
      <c r="A33" s="775">
        <v>10</v>
      </c>
      <c r="B33" s="672" t="s">
        <v>928</v>
      </c>
      <c r="C33" s="672" t="s">
        <v>945</v>
      </c>
      <c r="D33" s="672" t="s">
        <v>1017</v>
      </c>
      <c r="E33" s="772">
        <f>'[2]MJERE PP MMPI 55'!$E$33</f>
        <v>0</v>
      </c>
      <c r="F33" s="675" t="s">
        <v>1018</v>
      </c>
      <c r="G33" s="861" t="s">
        <v>1019</v>
      </c>
      <c r="H33" s="686" t="s">
        <v>158</v>
      </c>
      <c r="I33" s="672" t="s">
        <v>1020</v>
      </c>
      <c r="J33" s="856" t="s">
        <v>253</v>
      </c>
      <c r="K33" s="856" t="s">
        <v>164</v>
      </c>
      <c r="L33" s="863" t="s">
        <v>1021</v>
      </c>
      <c r="M33" s="856" t="s">
        <v>164</v>
      </c>
      <c r="N33" s="856" t="s">
        <v>164</v>
      </c>
      <c r="O33" s="684" t="s">
        <v>1022</v>
      </c>
      <c r="P33" s="672" t="s">
        <v>1023</v>
      </c>
      <c r="Q33" s="684" t="s">
        <v>1024</v>
      </c>
      <c r="R33" s="57" t="s">
        <v>1025</v>
      </c>
      <c r="S33" s="57" t="s">
        <v>1026</v>
      </c>
      <c r="T33" s="191">
        <v>0.1</v>
      </c>
      <c r="U33" s="191">
        <v>0.25</v>
      </c>
      <c r="V33" s="191">
        <v>0.3</v>
      </c>
      <c r="W33" s="192">
        <v>0.4</v>
      </c>
      <c r="X33" s="154"/>
      <c r="Y33" s="767"/>
      <c r="Z33" s="767"/>
      <c r="AA33" s="767"/>
      <c r="AB33" s="768"/>
      <c r="AC33" s="122"/>
      <c r="AD33" s="122"/>
      <c r="AE33" s="122"/>
      <c r="AF33" s="122"/>
      <c r="AG33" s="122"/>
      <c r="AH33" s="122"/>
      <c r="AI33" s="122"/>
      <c r="AJ33" s="122"/>
      <c r="AK33" s="122"/>
      <c r="AL33" s="122"/>
      <c r="AM33" s="122"/>
      <c r="AN33" s="122"/>
      <c r="AO33" s="122"/>
      <c r="AP33" s="122"/>
      <c r="AQ33" s="122"/>
    </row>
    <row r="34" spans="1:43" ht="53.25" customHeight="1" x14ac:dyDescent="0.2">
      <c r="A34" s="755"/>
      <c r="B34" s="641"/>
      <c r="C34" s="641"/>
      <c r="D34" s="641"/>
      <c r="E34" s="776"/>
      <c r="F34" s="676"/>
      <c r="G34" s="782"/>
      <c r="H34" s="641"/>
      <c r="I34" s="641"/>
      <c r="J34" s="641"/>
      <c r="K34" s="641"/>
      <c r="L34" s="641"/>
      <c r="M34" s="641"/>
      <c r="N34" s="641"/>
      <c r="O34" s="641"/>
      <c r="P34" s="641"/>
      <c r="Q34" s="641"/>
      <c r="R34" s="672" t="s">
        <v>1027</v>
      </c>
      <c r="S34" s="672" t="s">
        <v>1028</v>
      </c>
      <c r="T34" s="672">
        <v>1</v>
      </c>
      <c r="U34" s="672">
        <v>1</v>
      </c>
      <c r="V34" s="672">
        <v>1</v>
      </c>
      <c r="W34" s="673">
        <v>2</v>
      </c>
      <c r="X34" s="766"/>
      <c r="Y34" s="641"/>
      <c r="Z34" s="641"/>
      <c r="AA34" s="641"/>
      <c r="AB34" s="720"/>
      <c r="AC34" s="122"/>
      <c r="AD34" s="122"/>
      <c r="AE34" s="122"/>
      <c r="AF34" s="122"/>
      <c r="AG34" s="122"/>
      <c r="AH34" s="122"/>
      <c r="AI34" s="122"/>
      <c r="AJ34" s="122"/>
      <c r="AK34" s="122"/>
      <c r="AL34" s="122"/>
      <c r="AM34" s="122"/>
      <c r="AN34" s="122"/>
      <c r="AO34" s="122"/>
      <c r="AP34" s="122"/>
      <c r="AQ34" s="122"/>
    </row>
    <row r="35" spans="1:43" ht="53.25" customHeight="1" x14ac:dyDescent="0.2">
      <c r="A35" s="730"/>
      <c r="B35" s="642"/>
      <c r="C35" s="642"/>
      <c r="D35" s="642"/>
      <c r="E35" s="729"/>
      <c r="F35" s="680"/>
      <c r="G35" s="783"/>
      <c r="H35" s="642"/>
      <c r="I35" s="642"/>
      <c r="J35" s="642"/>
      <c r="K35" s="642"/>
      <c r="L35" s="642"/>
      <c r="M35" s="642"/>
      <c r="N35" s="642"/>
      <c r="O35" s="642"/>
      <c r="P35" s="642"/>
      <c r="Q35" s="642"/>
      <c r="R35" s="642"/>
      <c r="S35" s="642"/>
      <c r="T35" s="642"/>
      <c r="U35" s="642"/>
      <c r="V35" s="642"/>
      <c r="W35" s="646"/>
      <c r="X35" s="730"/>
      <c r="Y35" s="642"/>
      <c r="Z35" s="642"/>
      <c r="AA35" s="642"/>
      <c r="AB35" s="721"/>
      <c r="AC35" s="122"/>
      <c r="AD35" s="122"/>
      <c r="AE35" s="122"/>
      <c r="AF35" s="122"/>
      <c r="AG35" s="122"/>
      <c r="AH35" s="122"/>
      <c r="AI35" s="122"/>
      <c r="AJ35" s="122"/>
      <c r="AK35" s="122"/>
      <c r="AL35" s="122"/>
      <c r="AM35" s="122"/>
      <c r="AN35" s="122"/>
      <c r="AO35" s="122"/>
      <c r="AP35" s="122"/>
      <c r="AQ35" s="122"/>
    </row>
    <row r="36" spans="1:43" ht="75.75" customHeight="1" x14ac:dyDescent="0.2">
      <c r="A36" s="775">
        <v>11</v>
      </c>
      <c r="B36" s="672" t="s">
        <v>928</v>
      </c>
      <c r="C36" s="672" t="s">
        <v>945</v>
      </c>
      <c r="D36" s="856" t="s">
        <v>1029</v>
      </c>
      <c r="E36" s="772">
        <f>'[2]MJERE PP MMPI 55'!$E$36</f>
        <v>0</v>
      </c>
      <c r="F36" s="675" t="s">
        <v>1030</v>
      </c>
      <c r="G36" s="861" t="s">
        <v>1031</v>
      </c>
      <c r="H36" s="686">
        <v>100000000</v>
      </c>
      <c r="I36" s="672" t="s">
        <v>1032</v>
      </c>
      <c r="J36" s="672" t="s">
        <v>470</v>
      </c>
      <c r="K36" s="672" t="s">
        <v>164</v>
      </c>
      <c r="L36" s="672" t="s">
        <v>1033</v>
      </c>
      <c r="M36" s="856" t="s">
        <v>164</v>
      </c>
      <c r="N36" s="672" t="s">
        <v>1001</v>
      </c>
      <c r="O36" s="688" t="s">
        <v>1034</v>
      </c>
      <c r="P36" s="672" t="s">
        <v>1035</v>
      </c>
      <c r="Q36" s="672">
        <v>2024</v>
      </c>
      <c r="R36" s="57" t="s">
        <v>1036</v>
      </c>
      <c r="S36" s="57" t="s">
        <v>1037</v>
      </c>
      <c r="T36" s="57">
        <v>70</v>
      </c>
      <c r="U36" s="57">
        <v>105</v>
      </c>
      <c r="V36" s="57">
        <v>135</v>
      </c>
      <c r="W36" s="62">
        <v>170</v>
      </c>
      <c r="X36" s="154"/>
      <c r="Y36" s="767"/>
      <c r="Z36" s="767"/>
      <c r="AA36" s="767"/>
      <c r="AB36" s="768"/>
      <c r="AC36" s="122"/>
      <c r="AD36" s="122"/>
      <c r="AE36" s="122"/>
      <c r="AF36" s="122"/>
      <c r="AG36" s="122"/>
      <c r="AH36" s="122"/>
      <c r="AI36" s="122"/>
      <c r="AJ36" s="122"/>
      <c r="AK36" s="122"/>
      <c r="AL36" s="122"/>
      <c r="AM36" s="122"/>
      <c r="AN36" s="122"/>
      <c r="AO36" s="122"/>
      <c r="AP36" s="122"/>
      <c r="AQ36" s="122"/>
    </row>
    <row r="37" spans="1:43" ht="42.75" customHeight="1" x14ac:dyDescent="0.2">
      <c r="A37" s="755"/>
      <c r="B37" s="641"/>
      <c r="C37" s="641"/>
      <c r="D37" s="641"/>
      <c r="E37" s="776"/>
      <c r="F37" s="676"/>
      <c r="G37" s="782"/>
      <c r="H37" s="641"/>
      <c r="I37" s="641"/>
      <c r="J37" s="641"/>
      <c r="K37" s="641"/>
      <c r="L37" s="641"/>
      <c r="M37" s="641"/>
      <c r="N37" s="641"/>
      <c r="O37" s="679"/>
      <c r="P37" s="641"/>
      <c r="Q37" s="641"/>
      <c r="R37" s="672" t="s">
        <v>1038</v>
      </c>
      <c r="S37" s="672" t="s">
        <v>1039</v>
      </c>
      <c r="T37" s="672">
        <v>50</v>
      </c>
      <c r="U37" s="672">
        <v>75</v>
      </c>
      <c r="V37" s="672">
        <v>100</v>
      </c>
      <c r="W37" s="673">
        <v>125</v>
      </c>
      <c r="X37" s="766"/>
      <c r="Y37" s="641"/>
      <c r="Z37" s="641"/>
      <c r="AA37" s="641"/>
      <c r="AB37" s="720"/>
      <c r="AC37" s="122"/>
      <c r="AD37" s="122"/>
      <c r="AE37" s="122"/>
      <c r="AF37" s="122"/>
      <c r="AG37" s="122"/>
      <c r="AH37" s="122"/>
      <c r="AI37" s="122"/>
      <c r="AJ37" s="122"/>
      <c r="AK37" s="122"/>
      <c r="AL37" s="122"/>
      <c r="AM37" s="122"/>
      <c r="AN37" s="122"/>
      <c r="AO37" s="122"/>
      <c r="AP37" s="122"/>
      <c r="AQ37" s="122"/>
    </row>
    <row r="38" spans="1:43" ht="72.75" customHeight="1" x14ac:dyDescent="0.2">
      <c r="A38" s="730"/>
      <c r="B38" s="642"/>
      <c r="C38" s="642"/>
      <c r="D38" s="642"/>
      <c r="E38" s="729"/>
      <c r="F38" s="680"/>
      <c r="G38" s="783"/>
      <c r="H38" s="642"/>
      <c r="I38" s="642"/>
      <c r="J38" s="642"/>
      <c r="K38" s="642"/>
      <c r="L38" s="642"/>
      <c r="M38" s="642"/>
      <c r="N38" s="642"/>
      <c r="O38" s="647"/>
      <c r="P38" s="642"/>
      <c r="Q38" s="642"/>
      <c r="R38" s="642"/>
      <c r="S38" s="642"/>
      <c r="T38" s="642"/>
      <c r="U38" s="642"/>
      <c r="V38" s="642"/>
      <c r="W38" s="646"/>
      <c r="X38" s="730"/>
      <c r="Y38" s="642"/>
      <c r="Z38" s="642"/>
      <c r="AA38" s="642"/>
      <c r="AB38" s="721"/>
      <c r="AC38" s="122"/>
      <c r="AD38" s="122"/>
      <c r="AE38" s="122"/>
      <c r="AF38" s="122"/>
      <c r="AG38" s="122"/>
      <c r="AH38" s="122"/>
      <c r="AI38" s="122"/>
      <c r="AJ38" s="122"/>
      <c r="AK38" s="122"/>
      <c r="AL38" s="122"/>
      <c r="AM38" s="122"/>
      <c r="AN38" s="122"/>
      <c r="AO38" s="122"/>
      <c r="AP38" s="122"/>
      <c r="AQ38" s="122"/>
    </row>
    <row r="39" spans="1:43" ht="44.25" customHeight="1" x14ac:dyDescent="0.2">
      <c r="A39" s="775">
        <v>12</v>
      </c>
      <c r="B39" s="672" t="s">
        <v>928</v>
      </c>
      <c r="C39" s="672" t="s">
        <v>945</v>
      </c>
      <c r="D39" s="672" t="s">
        <v>1040</v>
      </c>
      <c r="E39" s="673">
        <f>'[2]MJERE PP MMPI 55'!$E$39</f>
        <v>0</v>
      </c>
      <c r="F39" s="675" t="s">
        <v>1041</v>
      </c>
      <c r="G39" s="688" t="s">
        <v>1042</v>
      </c>
      <c r="H39" s="686">
        <v>240000000</v>
      </c>
      <c r="I39" s="672" t="s">
        <v>1043</v>
      </c>
      <c r="J39" s="672" t="s">
        <v>470</v>
      </c>
      <c r="K39" s="672" t="s">
        <v>164</v>
      </c>
      <c r="L39" s="672" t="s">
        <v>1044</v>
      </c>
      <c r="M39" s="672" t="s">
        <v>164</v>
      </c>
      <c r="N39" s="672" t="s">
        <v>1001</v>
      </c>
      <c r="O39" s="684" t="s">
        <v>1045</v>
      </c>
      <c r="P39" s="672" t="s">
        <v>1046</v>
      </c>
      <c r="Q39" s="672">
        <v>2024</v>
      </c>
      <c r="R39" s="57" t="s">
        <v>1047</v>
      </c>
      <c r="S39" s="189" t="s">
        <v>1048</v>
      </c>
      <c r="T39" s="189">
        <v>54</v>
      </c>
      <c r="U39" s="189">
        <v>58</v>
      </c>
      <c r="V39" s="57">
        <v>65</v>
      </c>
      <c r="W39" s="62">
        <v>70</v>
      </c>
      <c r="X39" s="154"/>
      <c r="Y39" s="767"/>
      <c r="Z39" s="767"/>
      <c r="AA39" s="767"/>
      <c r="AB39" s="768"/>
      <c r="AC39" s="122"/>
      <c r="AD39" s="122"/>
      <c r="AE39" s="122"/>
      <c r="AF39" s="122"/>
      <c r="AG39" s="122"/>
      <c r="AH39" s="122"/>
      <c r="AI39" s="122"/>
      <c r="AJ39" s="122"/>
      <c r="AK39" s="122"/>
      <c r="AL39" s="122"/>
      <c r="AM39" s="122"/>
      <c r="AN39" s="122"/>
      <c r="AO39" s="122"/>
      <c r="AP39" s="122"/>
      <c r="AQ39" s="122"/>
    </row>
    <row r="40" spans="1:43" ht="44.25" customHeight="1" x14ac:dyDescent="0.2">
      <c r="A40" s="755"/>
      <c r="B40" s="641"/>
      <c r="C40" s="641"/>
      <c r="D40" s="641"/>
      <c r="E40" s="674"/>
      <c r="F40" s="676"/>
      <c r="G40" s="679"/>
      <c r="H40" s="641"/>
      <c r="I40" s="641"/>
      <c r="J40" s="641"/>
      <c r="K40" s="641"/>
      <c r="L40" s="641"/>
      <c r="M40" s="641"/>
      <c r="N40" s="641"/>
      <c r="O40" s="641"/>
      <c r="P40" s="641"/>
      <c r="Q40" s="641"/>
      <c r="R40" s="672" t="s">
        <v>1049</v>
      </c>
      <c r="S40" s="856" t="s">
        <v>1050</v>
      </c>
      <c r="T40" s="856">
        <v>22</v>
      </c>
      <c r="U40" s="856">
        <v>25</v>
      </c>
      <c r="V40" s="672">
        <v>29</v>
      </c>
      <c r="W40" s="673">
        <v>35</v>
      </c>
      <c r="X40" s="766"/>
      <c r="Y40" s="641"/>
      <c r="Z40" s="641"/>
      <c r="AA40" s="641"/>
      <c r="AB40" s="720"/>
      <c r="AC40" s="122"/>
      <c r="AD40" s="122"/>
      <c r="AE40" s="122"/>
      <c r="AF40" s="122"/>
      <c r="AG40" s="122"/>
      <c r="AH40" s="122"/>
      <c r="AI40" s="122"/>
      <c r="AJ40" s="122"/>
      <c r="AK40" s="122"/>
      <c r="AL40" s="122"/>
      <c r="AM40" s="122"/>
      <c r="AN40" s="122"/>
      <c r="AO40" s="122"/>
      <c r="AP40" s="122"/>
      <c r="AQ40" s="122"/>
    </row>
    <row r="41" spans="1:43" ht="261.75" customHeight="1" x14ac:dyDescent="0.2">
      <c r="A41" s="727"/>
      <c r="B41" s="722"/>
      <c r="C41" s="722"/>
      <c r="D41" s="722"/>
      <c r="E41" s="759"/>
      <c r="F41" s="761"/>
      <c r="G41" s="763"/>
      <c r="H41" s="722"/>
      <c r="I41" s="722"/>
      <c r="J41" s="722"/>
      <c r="K41" s="642"/>
      <c r="L41" s="642"/>
      <c r="M41" s="642"/>
      <c r="N41" s="642"/>
      <c r="O41" s="722"/>
      <c r="P41" s="642"/>
      <c r="Q41" s="642"/>
      <c r="R41" s="642"/>
      <c r="S41" s="642"/>
      <c r="T41" s="642"/>
      <c r="U41" s="642"/>
      <c r="V41" s="642"/>
      <c r="W41" s="646"/>
      <c r="X41" s="730"/>
      <c r="Y41" s="642"/>
      <c r="Z41" s="642"/>
      <c r="AA41" s="642"/>
      <c r="AB41" s="721"/>
      <c r="AC41" s="122"/>
      <c r="AD41" s="122"/>
      <c r="AE41" s="122"/>
      <c r="AF41" s="122"/>
      <c r="AG41" s="122"/>
      <c r="AH41" s="122"/>
      <c r="AI41" s="122"/>
      <c r="AJ41" s="122"/>
      <c r="AK41" s="122"/>
      <c r="AL41" s="122"/>
      <c r="AM41" s="122"/>
      <c r="AN41" s="122"/>
      <c r="AO41" s="122"/>
      <c r="AP41" s="122"/>
      <c r="AQ41" s="122"/>
    </row>
    <row r="42" spans="1:43" ht="66.75" customHeight="1" x14ac:dyDescent="0.2">
      <c r="A42" s="57">
        <v>13</v>
      </c>
      <c r="B42" s="57" t="s">
        <v>928</v>
      </c>
      <c r="C42" s="57" t="s">
        <v>1051</v>
      </c>
      <c r="D42" s="672" t="s">
        <v>1052</v>
      </c>
      <c r="E42" s="62" t="s">
        <v>1053</v>
      </c>
      <c r="F42" s="60" t="s">
        <v>1054</v>
      </c>
      <c r="G42" s="79" t="s">
        <v>1055</v>
      </c>
      <c r="H42" s="81">
        <v>15000000</v>
      </c>
      <c r="I42" s="57" t="s">
        <v>1056</v>
      </c>
      <c r="J42" s="57" t="s">
        <v>597</v>
      </c>
      <c r="K42" s="57" t="s">
        <v>164</v>
      </c>
      <c r="L42" s="57" t="s">
        <v>1057</v>
      </c>
      <c r="M42" s="57" t="s">
        <v>166</v>
      </c>
      <c r="N42" s="57" t="s">
        <v>164</v>
      </c>
      <c r="O42" s="57" t="s">
        <v>1058</v>
      </c>
      <c r="P42" s="57" t="s">
        <v>1059</v>
      </c>
      <c r="Q42" s="57" t="s">
        <v>1059</v>
      </c>
      <c r="R42" s="57" t="s">
        <v>1060</v>
      </c>
      <c r="S42" s="57" t="s">
        <v>1061</v>
      </c>
      <c r="T42" s="71">
        <v>0.4</v>
      </c>
      <c r="U42" s="71">
        <v>0.45</v>
      </c>
      <c r="V42" s="71">
        <v>0.5</v>
      </c>
      <c r="W42" s="72">
        <v>0.6</v>
      </c>
      <c r="X42" s="154"/>
      <c r="Y42" s="193"/>
      <c r="Z42" s="193"/>
      <c r="AA42" s="193"/>
      <c r="AB42" s="156"/>
      <c r="AC42" s="93"/>
      <c r="AD42" s="93"/>
      <c r="AE42" s="93"/>
      <c r="AF42" s="93"/>
      <c r="AG42" s="93"/>
      <c r="AH42" s="93"/>
      <c r="AI42" s="93"/>
      <c r="AJ42" s="93"/>
      <c r="AK42" s="93"/>
      <c r="AL42" s="93"/>
      <c r="AM42" s="93"/>
      <c r="AN42" s="93"/>
      <c r="AO42" s="93"/>
      <c r="AP42" s="93"/>
      <c r="AQ42" s="93"/>
    </row>
    <row r="43" spans="1:43" ht="109.5" customHeight="1" x14ac:dyDescent="0.2">
      <c r="A43" s="678">
        <v>14</v>
      </c>
      <c r="B43" s="672" t="s">
        <v>928</v>
      </c>
      <c r="C43" s="672" t="s">
        <v>1051</v>
      </c>
      <c r="D43" s="641"/>
      <c r="E43" s="673" t="s">
        <v>1053</v>
      </c>
      <c r="F43" s="675" t="s">
        <v>1062</v>
      </c>
      <c r="G43" s="678" t="s">
        <v>1063</v>
      </c>
      <c r="H43" s="686">
        <v>14000000</v>
      </c>
      <c r="I43" s="672" t="s">
        <v>1064</v>
      </c>
      <c r="J43" s="672" t="s">
        <v>253</v>
      </c>
      <c r="K43" s="672" t="s">
        <v>164</v>
      </c>
      <c r="L43" s="672" t="s">
        <v>1065</v>
      </c>
      <c r="M43" s="672" t="s">
        <v>166</v>
      </c>
      <c r="N43" s="672" t="s">
        <v>166</v>
      </c>
      <c r="O43" s="672" t="s">
        <v>1066</v>
      </c>
      <c r="P43" s="672" t="s">
        <v>1067</v>
      </c>
      <c r="Q43" s="672" t="s">
        <v>1059</v>
      </c>
      <c r="R43" s="57" t="s">
        <v>1068</v>
      </c>
      <c r="S43" s="57" t="s">
        <v>1069</v>
      </c>
      <c r="T43" s="57">
        <v>4800</v>
      </c>
      <c r="U43" s="57">
        <v>5000</v>
      </c>
      <c r="V43" s="57">
        <v>5200</v>
      </c>
      <c r="W43" s="62">
        <v>5400</v>
      </c>
      <c r="X43" s="154"/>
      <c r="Y43" s="767"/>
      <c r="Z43" s="767"/>
      <c r="AA43" s="767"/>
      <c r="AB43" s="768"/>
      <c r="AC43" s="122"/>
      <c r="AD43" s="122"/>
      <c r="AE43" s="122"/>
      <c r="AF43" s="122"/>
      <c r="AG43" s="122"/>
      <c r="AH43" s="122"/>
      <c r="AI43" s="122"/>
      <c r="AJ43" s="122"/>
      <c r="AK43" s="122"/>
      <c r="AL43" s="122"/>
      <c r="AM43" s="122"/>
      <c r="AN43" s="122"/>
      <c r="AO43" s="122"/>
      <c r="AP43" s="122"/>
      <c r="AQ43" s="122"/>
    </row>
    <row r="44" spans="1:43" ht="45.75" customHeight="1" x14ac:dyDescent="0.2">
      <c r="A44" s="679"/>
      <c r="B44" s="641"/>
      <c r="C44" s="641"/>
      <c r="D44" s="641"/>
      <c r="E44" s="674"/>
      <c r="F44" s="676"/>
      <c r="G44" s="679"/>
      <c r="H44" s="641"/>
      <c r="I44" s="641"/>
      <c r="J44" s="641"/>
      <c r="K44" s="641"/>
      <c r="L44" s="641"/>
      <c r="M44" s="641"/>
      <c r="N44" s="641"/>
      <c r="O44" s="641"/>
      <c r="P44" s="641"/>
      <c r="Q44" s="641"/>
      <c r="R44" s="57" t="s">
        <v>1070</v>
      </c>
      <c r="S44" s="57" t="s">
        <v>1071</v>
      </c>
      <c r="T44" s="57" t="s">
        <v>1072</v>
      </c>
      <c r="U44" s="57" t="s">
        <v>1073</v>
      </c>
      <c r="V44" s="57" t="s">
        <v>1074</v>
      </c>
      <c r="W44" s="62" t="s">
        <v>1075</v>
      </c>
      <c r="X44" s="154"/>
      <c r="Y44" s="641"/>
      <c r="Z44" s="641"/>
      <c r="AA44" s="641"/>
      <c r="AB44" s="720"/>
      <c r="AC44" s="122"/>
      <c r="AD44" s="122"/>
      <c r="AE44" s="122"/>
      <c r="AF44" s="122"/>
      <c r="AG44" s="122"/>
      <c r="AH44" s="122"/>
      <c r="AI44" s="122"/>
      <c r="AJ44" s="122"/>
      <c r="AK44" s="122"/>
      <c r="AL44" s="122"/>
      <c r="AM44" s="122"/>
      <c r="AN44" s="122"/>
      <c r="AO44" s="122"/>
      <c r="AP44" s="122"/>
      <c r="AQ44" s="122"/>
    </row>
    <row r="45" spans="1:43" ht="66" customHeight="1" x14ac:dyDescent="0.2">
      <c r="A45" s="647"/>
      <c r="B45" s="642"/>
      <c r="C45" s="642"/>
      <c r="D45" s="642"/>
      <c r="E45" s="646"/>
      <c r="F45" s="680"/>
      <c r="G45" s="647"/>
      <c r="H45" s="642"/>
      <c r="I45" s="642"/>
      <c r="J45" s="642"/>
      <c r="K45" s="642"/>
      <c r="L45" s="642"/>
      <c r="M45" s="642"/>
      <c r="N45" s="642"/>
      <c r="O45" s="642"/>
      <c r="P45" s="642"/>
      <c r="Q45" s="642"/>
      <c r="R45" s="57" t="s">
        <v>1076</v>
      </c>
      <c r="S45" s="45" t="s">
        <v>1077</v>
      </c>
      <c r="T45" s="176" t="s">
        <v>1078</v>
      </c>
      <c r="U45" s="176" t="s">
        <v>1079</v>
      </c>
      <c r="V45" s="176" t="s">
        <v>1080</v>
      </c>
      <c r="W45" s="194" t="s">
        <v>1081</v>
      </c>
      <c r="X45" s="154"/>
      <c r="Y45" s="642"/>
      <c r="Z45" s="642"/>
      <c r="AA45" s="642"/>
      <c r="AB45" s="721"/>
      <c r="AC45" s="122"/>
      <c r="AD45" s="122"/>
      <c r="AE45" s="122"/>
      <c r="AF45" s="122"/>
      <c r="AG45" s="122"/>
      <c r="AH45" s="122"/>
      <c r="AI45" s="122"/>
      <c r="AJ45" s="122"/>
      <c r="AK45" s="122"/>
      <c r="AL45" s="122"/>
      <c r="AM45" s="122"/>
      <c r="AN45" s="122"/>
      <c r="AO45" s="122"/>
      <c r="AP45" s="122"/>
      <c r="AQ45" s="122"/>
    </row>
    <row r="46" spans="1:43" ht="59.25" customHeight="1" x14ac:dyDescent="0.2">
      <c r="A46" s="775">
        <v>15</v>
      </c>
      <c r="B46" s="672" t="s">
        <v>928</v>
      </c>
      <c r="C46" s="672" t="s">
        <v>1051</v>
      </c>
      <c r="D46" s="672" t="s">
        <v>1082</v>
      </c>
      <c r="E46" s="673" t="s">
        <v>1053</v>
      </c>
      <c r="F46" s="675" t="s">
        <v>1083</v>
      </c>
      <c r="G46" s="678" t="s">
        <v>1084</v>
      </c>
      <c r="H46" s="686">
        <v>32000000</v>
      </c>
      <c r="I46" s="684" t="s">
        <v>1085</v>
      </c>
      <c r="J46" s="672" t="s">
        <v>163</v>
      </c>
      <c r="K46" s="672" t="s">
        <v>164</v>
      </c>
      <c r="L46" s="672">
        <f>$L$17</f>
        <v>0</v>
      </c>
      <c r="M46" s="672" t="s">
        <v>164</v>
      </c>
      <c r="N46" s="672" t="s">
        <v>166</v>
      </c>
      <c r="O46" s="781" t="s">
        <v>1086</v>
      </c>
      <c r="P46" s="672" t="s">
        <v>1087</v>
      </c>
      <c r="Q46" s="672" t="s">
        <v>1088</v>
      </c>
      <c r="R46" s="57" t="s">
        <v>1089</v>
      </c>
      <c r="S46" s="45" t="s">
        <v>1090</v>
      </c>
      <c r="T46" s="176" t="s">
        <v>1091</v>
      </c>
      <c r="U46" s="176" t="s">
        <v>1092</v>
      </c>
      <c r="V46" s="174" t="s">
        <v>1093</v>
      </c>
      <c r="W46" s="195" t="s">
        <v>1094</v>
      </c>
      <c r="X46" s="154"/>
      <c r="Y46" s="767"/>
      <c r="Z46" s="767"/>
      <c r="AA46" s="767"/>
      <c r="AB46" s="768"/>
      <c r="AC46" s="122"/>
      <c r="AD46" s="122"/>
      <c r="AE46" s="122"/>
      <c r="AF46" s="122"/>
      <c r="AG46" s="122"/>
      <c r="AH46" s="122"/>
      <c r="AI46" s="122"/>
      <c r="AJ46" s="122"/>
      <c r="AK46" s="122"/>
      <c r="AL46" s="122"/>
      <c r="AM46" s="122"/>
      <c r="AN46" s="122"/>
      <c r="AO46" s="122"/>
      <c r="AP46" s="122"/>
      <c r="AQ46" s="122"/>
    </row>
    <row r="47" spans="1:43" ht="66" customHeight="1" x14ac:dyDescent="0.2">
      <c r="A47" s="755"/>
      <c r="B47" s="641"/>
      <c r="C47" s="641"/>
      <c r="D47" s="641"/>
      <c r="E47" s="674"/>
      <c r="F47" s="676"/>
      <c r="G47" s="679"/>
      <c r="H47" s="641"/>
      <c r="I47" s="641"/>
      <c r="J47" s="641"/>
      <c r="K47" s="641"/>
      <c r="L47" s="641"/>
      <c r="M47" s="641"/>
      <c r="N47" s="641"/>
      <c r="O47" s="782"/>
      <c r="P47" s="641"/>
      <c r="Q47" s="641"/>
      <c r="R47" s="57" t="s">
        <v>1095</v>
      </c>
      <c r="S47" s="45" t="s">
        <v>1096</v>
      </c>
      <c r="T47" s="176" t="s">
        <v>1091</v>
      </c>
      <c r="U47" s="176" t="s">
        <v>1097</v>
      </c>
      <c r="V47" s="176" t="s">
        <v>1097</v>
      </c>
      <c r="W47" s="194" t="s">
        <v>1097</v>
      </c>
      <c r="X47" s="154"/>
      <c r="Y47" s="641"/>
      <c r="Z47" s="641"/>
      <c r="AA47" s="641"/>
      <c r="AB47" s="720"/>
      <c r="AC47" s="122"/>
      <c r="AD47" s="122"/>
      <c r="AE47" s="122"/>
      <c r="AF47" s="122"/>
      <c r="AG47" s="122"/>
      <c r="AH47" s="122"/>
      <c r="AI47" s="122"/>
      <c r="AJ47" s="122"/>
      <c r="AK47" s="122"/>
      <c r="AL47" s="122"/>
      <c r="AM47" s="122"/>
      <c r="AN47" s="122"/>
      <c r="AO47" s="122"/>
      <c r="AP47" s="122"/>
      <c r="AQ47" s="122"/>
    </row>
    <row r="48" spans="1:43" ht="102" customHeight="1" x14ac:dyDescent="0.2">
      <c r="A48" s="730"/>
      <c r="B48" s="641"/>
      <c r="C48" s="641"/>
      <c r="D48" s="641"/>
      <c r="E48" s="674"/>
      <c r="F48" s="764"/>
      <c r="G48" s="679"/>
      <c r="H48" s="641"/>
      <c r="I48" s="641"/>
      <c r="J48" s="642"/>
      <c r="K48" s="641"/>
      <c r="L48" s="642"/>
      <c r="M48" s="641"/>
      <c r="N48" s="641"/>
      <c r="O48" s="860"/>
      <c r="P48" s="641"/>
      <c r="Q48" s="642"/>
      <c r="R48" s="57" t="s">
        <v>1098</v>
      </c>
      <c r="S48" s="45" t="s">
        <v>1090</v>
      </c>
      <c r="T48" s="176" t="s">
        <v>1091</v>
      </c>
      <c r="U48" s="176" t="s">
        <v>1091</v>
      </c>
      <c r="V48" s="176" t="s">
        <v>1091</v>
      </c>
      <c r="W48" s="194" t="s">
        <v>1091</v>
      </c>
      <c r="X48" s="154"/>
      <c r="Y48" s="642"/>
      <c r="Z48" s="642"/>
      <c r="AA48" s="642"/>
      <c r="AB48" s="721"/>
      <c r="AC48" s="122"/>
      <c r="AD48" s="122"/>
      <c r="AE48" s="122"/>
      <c r="AF48" s="122"/>
      <c r="AG48" s="122"/>
      <c r="AH48" s="122"/>
      <c r="AI48" s="122"/>
      <c r="AJ48" s="122"/>
      <c r="AK48" s="122"/>
      <c r="AL48" s="122"/>
      <c r="AM48" s="122"/>
      <c r="AN48" s="122"/>
      <c r="AO48" s="122"/>
      <c r="AP48" s="122"/>
      <c r="AQ48" s="122"/>
    </row>
    <row r="49" spans="1:43" ht="61.5" customHeight="1" x14ac:dyDescent="0.2">
      <c r="A49" s="775">
        <v>16</v>
      </c>
      <c r="B49" s="672" t="s">
        <v>928</v>
      </c>
      <c r="C49" s="672" t="s">
        <v>1051</v>
      </c>
      <c r="D49" s="672" t="s">
        <v>1099</v>
      </c>
      <c r="E49" s="673" t="s">
        <v>1053</v>
      </c>
      <c r="F49" s="675" t="s">
        <v>1100</v>
      </c>
      <c r="G49" s="678" t="s">
        <v>1101</v>
      </c>
      <c r="H49" s="686">
        <v>25000000</v>
      </c>
      <c r="I49" s="684" t="s">
        <v>1102</v>
      </c>
      <c r="J49" s="672" t="s">
        <v>163</v>
      </c>
      <c r="K49" s="672" t="s">
        <v>164</v>
      </c>
      <c r="L49" s="672" t="s">
        <v>1103</v>
      </c>
      <c r="M49" s="672" t="s">
        <v>164</v>
      </c>
      <c r="N49" s="672" t="s">
        <v>166</v>
      </c>
      <c r="O49" s="781" t="s">
        <v>1104</v>
      </c>
      <c r="P49" s="681" t="s">
        <v>1105</v>
      </c>
      <c r="Q49" s="681" t="s">
        <v>1059</v>
      </c>
      <c r="R49" s="68" t="s">
        <v>1106</v>
      </c>
      <c r="S49" s="45" t="s">
        <v>1107</v>
      </c>
      <c r="T49" s="176" t="s">
        <v>1091</v>
      </c>
      <c r="U49" s="176" t="s">
        <v>1092</v>
      </c>
      <c r="V49" s="174" t="s">
        <v>1092</v>
      </c>
      <c r="W49" s="195" t="s">
        <v>1093</v>
      </c>
      <c r="X49" s="154"/>
      <c r="Y49" s="767"/>
      <c r="Z49" s="767"/>
      <c r="AA49" s="767"/>
      <c r="AB49" s="768"/>
      <c r="AC49" s="122"/>
      <c r="AD49" s="122"/>
      <c r="AE49" s="122"/>
      <c r="AF49" s="122"/>
      <c r="AG49" s="122"/>
      <c r="AH49" s="122"/>
      <c r="AI49" s="122"/>
      <c r="AJ49" s="122"/>
      <c r="AK49" s="122"/>
      <c r="AL49" s="122"/>
      <c r="AM49" s="122"/>
      <c r="AN49" s="122"/>
      <c r="AO49" s="122"/>
      <c r="AP49" s="122"/>
      <c r="AQ49" s="122"/>
    </row>
    <row r="50" spans="1:43" ht="55.5" customHeight="1" x14ac:dyDescent="0.2">
      <c r="A50" s="755"/>
      <c r="B50" s="641"/>
      <c r="C50" s="641"/>
      <c r="D50" s="641"/>
      <c r="E50" s="674"/>
      <c r="F50" s="764"/>
      <c r="G50" s="679"/>
      <c r="H50" s="641"/>
      <c r="I50" s="641"/>
      <c r="J50" s="642"/>
      <c r="K50" s="641"/>
      <c r="L50" s="642"/>
      <c r="M50" s="641"/>
      <c r="N50" s="641"/>
      <c r="O50" s="860"/>
      <c r="P50" s="771"/>
      <c r="Q50" s="642"/>
      <c r="R50" s="68" t="s">
        <v>1108</v>
      </c>
      <c r="S50" s="45" t="s">
        <v>1090</v>
      </c>
      <c r="T50" s="176" t="s">
        <v>1097</v>
      </c>
      <c r="U50" s="176" t="s">
        <v>1091</v>
      </c>
      <c r="V50" s="174" t="s">
        <v>1091</v>
      </c>
      <c r="W50" s="195" t="s">
        <v>1091</v>
      </c>
      <c r="X50" s="154"/>
      <c r="Y50" s="642"/>
      <c r="Z50" s="642"/>
      <c r="AA50" s="642"/>
      <c r="AB50" s="721"/>
      <c r="AC50" s="122"/>
      <c r="AD50" s="122"/>
      <c r="AE50" s="122"/>
      <c r="AF50" s="122"/>
      <c r="AG50" s="122"/>
      <c r="AH50" s="122"/>
      <c r="AI50" s="122"/>
      <c r="AJ50" s="122"/>
      <c r="AK50" s="122"/>
      <c r="AL50" s="122"/>
      <c r="AM50" s="122"/>
      <c r="AN50" s="122"/>
      <c r="AO50" s="122"/>
      <c r="AP50" s="122"/>
      <c r="AQ50" s="122"/>
    </row>
    <row r="51" spans="1:43" ht="53.25" customHeight="1" x14ac:dyDescent="0.2">
      <c r="A51" s="775">
        <v>17</v>
      </c>
      <c r="B51" s="672" t="s">
        <v>928</v>
      </c>
      <c r="C51" s="672" t="s">
        <v>1051</v>
      </c>
      <c r="D51" s="641"/>
      <c r="E51" s="673" t="s">
        <v>1053</v>
      </c>
      <c r="F51" s="675" t="s">
        <v>1109</v>
      </c>
      <c r="G51" s="678" t="s">
        <v>1110</v>
      </c>
      <c r="H51" s="686">
        <v>2500000</v>
      </c>
      <c r="I51" s="684" t="s">
        <v>1111</v>
      </c>
      <c r="J51" s="672" t="s">
        <v>470</v>
      </c>
      <c r="K51" s="672" t="s">
        <v>164</v>
      </c>
      <c r="L51" s="672" t="s">
        <v>1103</v>
      </c>
      <c r="M51" s="672" t="s">
        <v>164</v>
      </c>
      <c r="N51" s="672" t="s">
        <v>164</v>
      </c>
      <c r="O51" s="672" t="s">
        <v>1112</v>
      </c>
      <c r="P51" s="672" t="s">
        <v>1113</v>
      </c>
      <c r="Q51" s="672" t="s">
        <v>1114</v>
      </c>
      <c r="R51" s="57" t="s">
        <v>1115</v>
      </c>
      <c r="S51" s="45" t="s">
        <v>1090</v>
      </c>
      <c r="T51" s="176" t="s">
        <v>1116</v>
      </c>
      <c r="U51" s="176" t="s">
        <v>1117</v>
      </c>
      <c r="V51" s="174" t="s">
        <v>1118</v>
      </c>
      <c r="W51" s="195" t="s">
        <v>1119</v>
      </c>
      <c r="X51" s="154"/>
      <c r="Y51" s="767"/>
      <c r="Z51" s="767"/>
      <c r="AA51" s="767"/>
      <c r="AB51" s="768"/>
      <c r="AC51" s="122"/>
      <c r="AD51" s="122"/>
      <c r="AE51" s="122"/>
      <c r="AF51" s="122"/>
      <c r="AG51" s="122"/>
      <c r="AH51" s="122"/>
      <c r="AI51" s="122"/>
      <c r="AJ51" s="122"/>
      <c r="AK51" s="122"/>
      <c r="AL51" s="122"/>
      <c r="AM51" s="122"/>
      <c r="AN51" s="122"/>
      <c r="AO51" s="122"/>
      <c r="AP51" s="122"/>
      <c r="AQ51" s="122"/>
    </row>
    <row r="52" spans="1:43" ht="53.25" customHeight="1" x14ac:dyDescent="0.2">
      <c r="A52" s="730"/>
      <c r="B52" s="642"/>
      <c r="C52" s="642"/>
      <c r="D52" s="641"/>
      <c r="E52" s="646"/>
      <c r="F52" s="680"/>
      <c r="G52" s="647"/>
      <c r="H52" s="642"/>
      <c r="I52" s="642"/>
      <c r="J52" s="642"/>
      <c r="K52" s="642"/>
      <c r="L52" s="642"/>
      <c r="M52" s="642"/>
      <c r="N52" s="642"/>
      <c r="O52" s="642"/>
      <c r="P52" s="642"/>
      <c r="Q52" s="642"/>
      <c r="R52" s="57" t="s">
        <v>1120</v>
      </c>
      <c r="S52" s="57" t="s">
        <v>1096</v>
      </c>
      <c r="T52" s="174" t="s">
        <v>1092</v>
      </c>
      <c r="U52" s="174" t="s">
        <v>1092</v>
      </c>
      <c r="V52" s="174" t="s">
        <v>1092</v>
      </c>
      <c r="W52" s="195" t="s">
        <v>1092</v>
      </c>
      <c r="X52" s="154"/>
      <c r="Y52" s="642"/>
      <c r="Z52" s="642"/>
      <c r="AA52" s="642"/>
      <c r="AB52" s="721"/>
      <c r="AC52" s="122"/>
      <c r="AD52" s="122"/>
      <c r="AE52" s="122"/>
      <c r="AF52" s="122"/>
      <c r="AG52" s="122"/>
      <c r="AH52" s="122"/>
      <c r="AI52" s="122"/>
      <c r="AJ52" s="122"/>
      <c r="AK52" s="122"/>
      <c r="AL52" s="122"/>
      <c r="AM52" s="122"/>
      <c r="AN52" s="122"/>
      <c r="AO52" s="122"/>
      <c r="AP52" s="122"/>
      <c r="AQ52" s="122"/>
    </row>
    <row r="53" spans="1:43" ht="42.75" customHeight="1" x14ac:dyDescent="0.2">
      <c r="A53" s="775">
        <v>18</v>
      </c>
      <c r="B53" s="672" t="s">
        <v>928</v>
      </c>
      <c r="C53" s="672" t="s">
        <v>1051</v>
      </c>
      <c r="D53" s="641"/>
      <c r="E53" s="673" t="s">
        <v>1053</v>
      </c>
      <c r="F53" s="675" t="s">
        <v>1121</v>
      </c>
      <c r="G53" s="678" t="s">
        <v>1122</v>
      </c>
      <c r="H53" s="686">
        <v>2000000</v>
      </c>
      <c r="I53" s="684" t="s">
        <v>1123</v>
      </c>
      <c r="J53" s="672" t="s">
        <v>470</v>
      </c>
      <c r="K53" s="672" t="s">
        <v>164</v>
      </c>
      <c r="L53" s="672" t="s">
        <v>1124</v>
      </c>
      <c r="M53" s="672" t="s">
        <v>164</v>
      </c>
      <c r="N53" s="672" t="s">
        <v>164</v>
      </c>
      <c r="O53" s="678" t="s">
        <v>1125</v>
      </c>
      <c r="P53" s="672" t="s">
        <v>1126</v>
      </c>
      <c r="Q53" s="672" t="s">
        <v>1127</v>
      </c>
      <c r="R53" s="57" t="s">
        <v>1128</v>
      </c>
      <c r="S53" s="57" t="s">
        <v>1096</v>
      </c>
      <c r="T53" s="176" t="s">
        <v>1091</v>
      </c>
      <c r="U53" s="176" t="s">
        <v>1091</v>
      </c>
      <c r="V53" s="176" t="s">
        <v>1091</v>
      </c>
      <c r="W53" s="194" t="s">
        <v>1091</v>
      </c>
      <c r="X53" s="154"/>
      <c r="Y53" s="767"/>
      <c r="Z53" s="767"/>
      <c r="AA53" s="767"/>
      <c r="AB53" s="768"/>
      <c r="AC53" s="122"/>
      <c r="AD53" s="122"/>
      <c r="AE53" s="122"/>
      <c r="AF53" s="122"/>
      <c r="AG53" s="122"/>
      <c r="AH53" s="122"/>
      <c r="AI53" s="122"/>
      <c r="AJ53" s="122"/>
      <c r="AK53" s="122"/>
      <c r="AL53" s="122"/>
      <c r="AM53" s="122"/>
      <c r="AN53" s="122"/>
      <c r="AO53" s="122"/>
      <c r="AP53" s="122"/>
      <c r="AQ53" s="122"/>
    </row>
    <row r="54" spans="1:43" ht="42.75" customHeight="1" x14ac:dyDescent="0.2">
      <c r="A54" s="730"/>
      <c r="B54" s="641"/>
      <c r="C54" s="642"/>
      <c r="D54" s="641"/>
      <c r="E54" s="674"/>
      <c r="F54" s="680"/>
      <c r="G54" s="679"/>
      <c r="H54" s="641"/>
      <c r="I54" s="641"/>
      <c r="J54" s="642"/>
      <c r="K54" s="641"/>
      <c r="L54" s="642"/>
      <c r="M54" s="641"/>
      <c r="N54" s="641"/>
      <c r="O54" s="647"/>
      <c r="P54" s="641"/>
      <c r="Q54" s="642"/>
      <c r="R54" s="64" t="s">
        <v>1129</v>
      </c>
      <c r="S54" s="196" t="s">
        <v>1090</v>
      </c>
      <c r="T54" s="196" t="s">
        <v>1091</v>
      </c>
      <c r="U54" s="196" t="s">
        <v>1092</v>
      </c>
      <c r="V54" s="197" t="s">
        <v>1093</v>
      </c>
      <c r="W54" s="198" t="s">
        <v>1130</v>
      </c>
      <c r="X54" s="154"/>
      <c r="Y54" s="642"/>
      <c r="Z54" s="642"/>
      <c r="AA54" s="642"/>
      <c r="AB54" s="721"/>
      <c r="AC54" s="122"/>
      <c r="AD54" s="122"/>
      <c r="AE54" s="122"/>
      <c r="AF54" s="122"/>
      <c r="AG54" s="122"/>
      <c r="AH54" s="122"/>
      <c r="AI54" s="122"/>
      <c r="AJ54" s="122"/>
      <c r="AK54" s="122"/>
      <c r="AL54" s="122"/>
      <c r="AM54" s="122"/>
      <c r="AN54" s="122"/>
      <c r="AO54" s="122"/>
      <c r="AP54" s="122"/>
      <c r="AQ54" s="122"/>
    </row>
    <row r="55" spans="1:43" ht="14.25" customHeight="1" x14ac:dyDescent="0.2">
      <c r="A55" s="57">
        <v>19</v>
      </c>
      <c r="B55" s="57" t="s">
        <v>928</v>
      </c>
      <c r="C55" s="57" t="s">
        <v>1051</v>
      </c>
      <c r="D55" s="642"/>
      <c r="E55" s="62" t="s">
        <v>1053</v>
      </c>
      <c r="F55" s="60" t="s">
        <v>1131</v>
      </c>
      <c r="G55" s="84" t="s">
        <v>1132</v>
      </c>
      <c r="H55" s="81" t="e">
        <f>'[3]Prilog 1 '!$H$10</f>
        <v>#REF!</v>
      </c>
      <c r="I55" s="57" t="s">
        <v>1133</v>
      </c>
      <c r="J55" s="57" t="s">
        <v>470</v>
      </c>
      <c r="K55" s="57" t="s">
        <v>164</v>
      </c>
      <c r="L55" s="57" t="s">
        <v>1134</v>
      </c>
      <c r="M55" s="57" t="s">
        <v>164</v>
      </c>
      <c r="N55" s="57" t="s">
        <v>164</v>
      </c>
      <c r="O55" s="57" t="s">
        <v>1135</v>
      </c>
      <c r="P55" s="57" t="s">
        <v>1067</v>
      </c>
      <c r="Q55" s="57" t="s">
        <v>1059</v>
      </c>
      <c r="R55" s="57" t="s">
        <v>1136</v>
      </c>
      <c r="S55" s="45" t="s">
        <v>1137</v>
      </c>
      <c r="T55" s="45">
        <v>320</v>
      </c>
      <c r="U55" s="45">
        <v>325</v>
      </c>
      <c r="V55" s="57">
        <v>330</v>
      </c>
      <c r="W55" s="62">
        <v>335</v>
      </c>
      <c r="X55" s="154"/>
      <c r="Y55" s="155"/>
      <c r="Z55" s="155"/>
      <c r="AA55" s="155"/>
      <c r="AB55" s="156"/>
      <c r="AC55" s="122"/>
      <c r="AD55" s="122"/>
      <c r="AE55" s="122"/>
      <c r="AF55" s="122"/>
      <c r="AG55" s="122"/>
      <c r="AH55" s="122"/>
      <c r="AI55" s="122"/>
      <c r="AJ55" s="122"/>
      <c r="AK55" s="122"/>
      <c r="AL55" s="122"/>
      <c r="AM55" s="122"/>
      <c r="AN55" s="122"/>
      <c r="AO55" s="122"/>
      <c r="AP55" s="122"/>
      <c r="AQ55" s="122"/>
    </row>
    <row r="56" spans="1:43" ht="72.75" customHeight="1" x14ac:dyDescent="0.2">
      <c r="A56" s="57">
        <v>20</v>
      </c>
      <c r="B56" s="57" t="s">
        <v>928</v>
      </c>
      <c r="C56" s="57" t="s">
        <v>1051</v>
      </c>
      <c r="D56" s="64" t="s">
        <v>1138</v>
      </c>
      <c r="E56" s="62" t="s">
        <v>1053</v>
      </c>
      <c r="F56" s="60" t="s">
        <v>1139</v>
      </c>
      <c r="G56" s="84" t="s">
        <v>1140</v>
      </c>
      <c r="H56" s="81">
        <v>1000000</v>
      </c>
      <c r="I56" s="57" t="s">
        <v>1141</v>
      </c>
      <c r="J56" s="57" t="s">
        <v>470</v>
      </c>
      <c r="K56" s="57" t="s">
        <v>164</v>
      </c>
      <c r="L56" s="57" t="s">
        <v>1134</v>
      </c>
      <c r="M56" s="57" t="s">
        <v>164</v>
      </c>
      <c r="N56" s="57" t="s">
        <v>164</v>
      </c>
      <c r="O56" s="57" t="s">
        <v>1142</v>
      </c>
      <c r="P56" s="57" t="s">
        <v>1059</v>
      </c>
      <c r="Q56" s="57" t="s">
        <v>1059</v>
      </c>
      <c r="R56" s="57" t="s">
        <v>1143</v>
      </c>
      <c r="S56" s="57" t="s">
        <v>1144</v>
      </c>
      <c r="T56" s="57">
        <v>30</v>
      </c>
      <c r="U56" s="57">
        <v>40</v>
      </c>
      <c r="V56" s="57">
        <v>50</v>
      </c>
      <c r="W56" s="62">
        <v>60</v>
      </c>
      <c r="X56" s="154"/>
      <c r="Y56" s="155"/>
      <c r="Z56" s="155"/>
      <c r="AA56" s="155"/>
      <c r="AB56" s="156"/>
      <c r="AC56" s="122"/>
      <c r="AD56" s="122"/>
      <c r="AE56" s="122"/>
      <c r="AF56" s="122"/>
      <c r="AG56" s="122"/>
      <c r="AH56" s="122"/>
      <c r="AI56" s="122"/>
      <c r="AJ56" s="122"/>
      <c r="AK56" s="122"/>
      <c r="AL56" s="122"/>
      <c r="AM56" s="122"/>
      <c r="AN56" s="122"/>
      <c r="AO56" s="122"/>
      <c r="AP56" s="122"/>
      <c r="AQ56" s="122"/>
    </row>
    <row r="57" spans="1:43" ht="93.75" customHeight="1" x14ac:dyDescent="0.2">
      <c r="A57" s="199">
        <v>21</v>
      </c>
      <c r="B57" s="57" t="s">
        <v>928</v>
      </c>
      <c r="C57" s="57" t="s">
        <v>1051</v>
      </c>
      <c r="D57" s="672" t="s">
        <v>1099</v>
      </c>
      <c r="E57" s="673" t="s">
        <v>1053</v>
      </c>
      <c r="F57" s="200" t="s">
        <v>1145</v>
      </c>
      <c r="G57" s="84" t="s">
        <v>1146</v>
      </c>
      <c r="H57" s="81">
        <v>3000000</v>
      </c>
      <c r="I57" s="57">
        <f>'[2]MJERE PP MMPI 55'!$I$57</f>
        <v>0</v>
      </c>
      <c r="J57" s="57" t="s">
        <v>470</v>
      </c>
      <c r="K57" s="57" t="s">
        <v>164</v>
      </c>
      <c r="L57" s="57" t="s">
        <v>1134</v>
      </c>
      <c r="M57" s="57" t="s">
        <v>164</v>
      </c>
      <c r="N57" s="57" t="s">
        <v>164</v>
      </c>
      <c r="O57" s="201" t="s">
        <v>1147</v>
      </c>
      <c r="P57" s="57" t="s">
        <v>1127</v>
      </c>
      <c r="Q57" s="57" t="s">
        <v>1127</v>
      </c>
      <c r="R57" s="57" t="s">
        <v>1148</v>
      </c>
      <c r="S57" s="57" t="s">
        <v>1006</v>
      </c>
      <c r="T57" s="174" t="s">
        <v>1149</v>
      </c>
      <c r="U57" s="174" t="s">
        <v>1117</v>
      </c>
      <c r="V57" s="174" t="s">
        <v>1117</v>
      </c>
      <c r="W57" s="195" t="s">
        <v>1117</v>
      </c>
      <c r="X57" s="154"/>
      <c r="Y57" s="155"/>
      <c r="Z57" s="155"/>
      <c r="AA57" s="155"/>
      <c r="AB57" s="156"/>
      <c r="AC57" s="122"/>
      <c r="AD57" s="122"/>
      <c r="AE57" s="122"/>
      <c r="AF57" s="122"/>
      <c r="AG57" s="122"/>
      <c r="AH57" s="122"/>
      <c r="AI57" s="122"/>
      <c r="AJ57" s="122"/>
      <c r="AK57" s="122"/>
      <c r="AL57" s="122"/>
      <c r="AM57" s="122"/>
      <c r="AN57" s="122"/>
      <c r="AO57" s="122"/>
      <c r="AP57" s="122"/>
      <c r="AQ57" s="122"/>
    </row>
    <row r="58" spans="1:43" ht="165" customHeight="1" x14ac:dyDescent="0.2">
      <c r="A58" s="199">
        <v>22</v>
      </c>
      <c r="B58" s="57" t="s">
        <v>928</v>
      </c>
      <c r="C58" s="57" t="s">
        <v>1051</v>
      </c>
      <c r="D58" s="642"/>
      <c r="E58" s="646"/>
      <c r="F58" s="200" t="s">
        <v>1150</v>
      </c>
      <c r="G58" s="84" t="s">
        <v>1151</v>
      </c>
      <c r="H58" s="81">
        <v>42000000</v>
      </c>
      <c r="I58" s="57">
        <f>'[2]MJERE PP MMPI 55'!$I$58</f>
        <v>0</v>
      </c>
      <c r="J58" s="57" t="s">
        <v>470</v>
      </c>
      <c r="K58" s="57" t="s">
        <v>1152</v>
      </c>
      <c r="L58" s="57" t="s">
        <v>1134</v>
      </c>
      <c r="M58" s="57" t="s">
        <v>164</v>
      </c>
      <c r="N58" s="57" t="s">
        <v>164</v>
      </c>
      <c r="O58" s="201" t="s">
        <v>1153</v>
      </c>
      <c r="P58" s="138" t="s">
        <v>1127</v>
      </c>
      <c r="Q58" s="58" t="s">
        <v>1127</v>
      </c>
      <c r="R58" s="57" t="s">
        <v>1154</v>
      </c>
      <c r="S58" s="57" t="s">
        <v>1090</v>
      </c>
      <c r="T58" s="174" t="s">
        <v>1118</v>
      </c>
      <c r="U58" s="174" t="s">
        <v>1155</v>
      </c>
      <c r="V58" s="174" t="s">
        <v>1156</v>
      </c>
      <c r="W58" s="195" t="s">
        <v>1157</v>
      </c>
      <c r="X58" s="154"/>
      <c r="Y58" s="155"/>
      <c r="Z58" s="155"/>
      <c r="AA58" s="155"/>
      <c r="AB58" s="156"/>
      <c r="AC58" s="122"/>
      <c r="AD58" s="122"/>
      <c r="AE58" s="122"/>
      <c r="AF58" s="122"/>
      <c r="AG58" s="122"/>
      <c r="AH58" s="122"/>
      <c r="AI58" s="122"/>
      <c r="AJ58" s="122"/>
      <c r="AK58" s="122"/>
      <c r="AL58" s="122"/>
      <c r="AM58" s="122"/>
      <c r="AN58" s="122"/>
      <c r="AO58" s="122"/>
      <c r="AP58" s="122"/>
      <c r="AQ58" s="122"/>
    </row>
    <row r="59" spans="1:43" ht="61.5" customHeight="1" x14ac:dyDescent="0.2">
      <c r="A59" s="775">
        <v>23</v>
      </c>
      <c r="B59" s="672" t="s">
        <v>928</v>
      </c>
      <c r="C59" s="672" t="s">
        <v>945</v>
      </c>
      <c r="D59" s="672" t="s">
        <v>1158</v>
      </c>
      <c r="E59" s="673" t="s">
        <v>1159</v>
      </c>
      <c r="F59" s="675" t="s">
        <v>1160</v>
      </c>
      <c r="G59" s="678" t="s">
        <v>1161</v>
      </c>
      <c r="H59" s="686">
        <v>152957955</v>
      </c>
      <c r="I59" s="672" t="s">
        <v>1162</v>
      </c>
      <c r="J59" s="672" t="s">
        <v>470</v>
      </c>
      <c r="K59" s="672" t="s">
        <v>164</v>
      </c>
      <c r="L59" s="672" t="s">
        <v>1163</v>
      </c>
      <c r="M59" s="672" t="s">
        <v>164</v>
      </c>
      <c r="N59" s="672" t="s">
        <v>166</v>
      </c>
      <c r="O59" s="68" t="s">
        <v>1164</v>
      </c>
      <c r="P59" s="68" t="s">
        <v>1165</v>
      </c>
      <c r="Q59" s="68" t="s">
        <v>1166</v>
      </c>
      <c r="R59" s="68" t="s">
        <v>1167</v>
      </c>
      <c r="S59" s="45" t="s">
        <v>980</v>
      </c>
      <c r="T59" s="70">
        <v>0.25</v>
      </c>
      <c r="U59" s="70">
        <v>0.4</v>
      </c>
      <c r="V59" s="71">
        <v>0.5</v>
      </c>
      <c r="W59" s="72">
        <v>1</v>
      </c>
      <c r="X59" s="154"/>
      <c r="Y59" s="767"/>
      <c r="Z59" s="767"/>
      <c r="AA59" s="767"/>
      <c r="AB59" s="768"/>
      <c r="AC59" s="122"/>
      <c r="AD59" s="122"/>
      <c r="AE59" s="122"/>
      <c r="AF59" s="122"/>
      <c r="AG59" s="122"/>
      <c r="AH59" s="122"/>
      <c r="AI59" s="122"/>
      <c r="AJ59" s="122"/>
      <c r="AK59" s="122"/>
      <c r="AL59" s="122"/>
      <c r="AM59" s="122"/>
      <c r="AN59" s="122"/>
      <c r="AO59" s="122"/>
      <c r="AP59" s="122"/>
      <c r="AQ59" s="122"/>
    </row>
    <row r="60" spans="1:43" ht="55.5" customHeight="1" x14ac:dyDescent="0.2">
      <c r="A60" s="755"/>
      <c r="B60" s="641"/>
      <c r="C60" s="641"/>
      <c r="D60" s="641"/>
      <c r="E60" s="674"/>
      <c r="F60" s="676"/>
      <c r="G60" s="679"/>
      <c r="H60" s="641"/>
      <c r="I60" s="641"/>
      <c r="J60" s="641"/>
      <c r="K60" s="641"/>
      <c r="L60" s="641"/>
      <c r="M60" s="641"/>
      <c r="N60" s="641"/>
      <c r="O60" s="68" t="s">
        <v>1168</v>
      </c>
      <c r="P60" s="68" t="s">
        <v>1169</v>
      </c>
      <c r="Q60" s="68" t="s">
        <v>1166</v>
      </c>
      <c r="R60" s="68" t="s">
        <v>1167</v>
      </c>
      <c r="S60" s="45" t="s">
        <v>1170</v>
      </c>
      <c r="T60" s="70">
        <v>0.5</v>
      </c>
      <c r="U60" s="70">
        <v>0.6</v>
      </c>
      <c r="V60" s="71">
        <v>0.75</v>
      </c>
      <c r="W60" s="72">
        <v>1</v>
      </c>
      <c r="X60" s="154"/>
      <c r="Y60" s="641"/>
      <c r="Z60" s="641"/>
      <c r="AA60" s="641"/>
      <c r="AB60" s="720"/>
      <c r="AC60" s="122"/>
      <c r="AD60" s="122"/>
      <c r="AE60" s="122"/>
      <c r="AF60" s="122"/>
      <c r="AG60" s="122"/>
      <c r="AH60" s="122"/>
      <c r="AI60" s="122"/>
      <c r="AJ60" s="122"/>
      <c r="AK60" s="122"/>
      <c r="AL60" s="122"/>
      <c r="AM60" s="122"/>
      <c r="AN60" s="122"/>
      <c r="AO60" s="122"/>
      <c r="AP60" s="122"/>
      <c r="AQ60" s="122"/>
    </row>
    <row r="61" spans="1:43" ht="393.75" customHeight="1" x14ac:dyDescent="0.2">
      <c r="A61" s="730"/>
      <c r="B61" s="642"/>
      <c r="C61" s="642"/>
      <c r="D61" s="642"/>
      <c r="E61" s="646"/>
      <c r="F61" s="680"/>
      <c r="G61" s="647"/>
      <c r="H61" s="642"/>
      <c r="I61" s="642"/>
      <c r="J61" s="642"/>
      <c r="K61" s="642"/>
      <c r="L61" s="642"/>
      <c r="M61" s="642"/>
      <c r="N61" s="642"/>
      <c r="O61" s="68" t="s">
        <v>1171</v>
      </c>
      <c r="P61" s="68" t="s">
        <v>1172</v>
      </c>
      <c r="Q61" s="68" t="s">
        <v>1169</v>
      </c>
      <c r="R61" s="68" t="s">
        <v>1167</v>
      </c>
      <c r="S61" s="45" t="s">
        <v>1173</v>
      </c>
      <c r="T61" s="71">
        <v>1</v>
      </c>
      <c r="U61" s="71">
        <v>1</v>
      </c>
      <c r="V61" s="71">
        <v>1</v>
      </c>
      <c r="W61" s="72" t="s">
        <v>1174</v>
      </c>
      <c r="X61" s="154"/>
      <c r="Y61" s="642"/>
      <c r="Z61" s="642"/>
      <c r="AA61" s="642"/>
      <c r="AB61" s="721"/>
      <c r="AC61" s="122"/>
      <c r="AD61" s="122"/>
      <c r="AE61" s="122"/>
      <c r="AF61" s="122"/>
      <c r="AG61" s="122"/>
      <c r="AH61" s="122"/>
      <c r="AI61" s="122"/>
      <c r="AJ61" s="122"/>
      <c r="AK61" s="122"/>
      <c r="AL61" s="122"/>
      <c r="AM61" s="122"/>
      <c r="AN61" s="122"/>
      <c r="AO61" s="122"/>
      <c r="AP61" s="122"/>
      <c r="AQ61" s="122"/>
    </row>
    <row r="62" spans="1:43" ht="59.25" customHeight="1" x14ac:dyDescent="0.2">
      <c r="A62" s="775">
        <v>24</v>
      </c>
      <c r="B62" s="672" t="s">
        <v>928</v>
      </c>
      <c r="C62" s="672" t="s">
        <v>945</v>
      </c>
      <c r="D62" s="672" t="s">
        <v>1175</v>
      </c>
      <c r="E62" s="673" t="s">
        <v>1159</v>
      </c>
      <c r="F62" s="675" t="s">
        <v>1176</v>
      </c>
      <c r="G62" s="678" t="s">
        <v>1177</v>
      </c>
      <c r="H62" s="686">
        <v>80712398.819999993</v>
      </c>
      <c r="I62" s="672" t="s">
        <v>1178</v>
      </c>
      <c r="J62" s="672" t="s">
        <v>470</v>
      </c>
      <c r="K62" s="672" t="s">
        <v>164</v>
      </c>
      <c r="L62" s="672" t="s">
        <v>1163</v>
      </c>
      <c r="M62" s="672" t="s">
        <v>164</v>
      </c>
      <c r="N62" s="672" t="s">
        <v>164</v>
      </c>
      <c r="O62" s="68" t="s">
        <v>1179</v>
      </c>
      <c r="P62" s="68" t="s">
        <v>1180</v>
      </c>
      <c r="Q62" s="68" t="s">
        <v>1181</v>
      </c>
      <c r="R62" s="68" t="s">
        <v>1167</v>
      </c>
      <c r="S62" s="57" t="s">
        <v>1182</v>
      </c>
      <c r="T62" s="70">
        <v>0.5</v>
      </c>
      <c r="U62" s="70">
        <v>1</v>
      </c>
      <c r="V62" s="71">
        <v>1</v>
      </c>
      <c r="W62" s="72">
        <v>1</v>
      </c>
      <c r="X62" s="154"/>
      <c r="Y62" s="767"/>
      <c r="Z62" s="767"/>
      <c r="AA62" s="767"/>
      <c r="AB62" s="768"/>
      <c r="AC62" s="122"/>
      <c r="AD62" s="122"/>
      <c r="AE62" s="122"/>
      <c r="AF62" s="122"/>
      <c r="AG62" s="122"/>
      <c r="AH62" s="122"/>
      <c r="AI62" s="122"/>
      <c r="AJ62" s="122"/>
      <c r="AK62" s="122"/>
      <c r="AL62" s="122"/>
      <c r="AM62" s="122"/>
      <c r="AN62" s="122"/>
      <c r="AO62" s="122"/>
      <c r="AP62" s="122"/>
      <c r="AQ62" s="122"/>
    </row>
    <row r="63" spans="1:43" ht="66" customHeight="1" x14ac:dyDescent="0.2">
      <c r="A63" s="755"/>
      <c r="B63" s="641"/>
      <c r="C63" s="641"/>
      <c r="D63" s="641"/>
      <c r="E63" s="674"/>
      <c r="F63" s="676"/>
      <c r="G63" s="679"/>
      <c r="H63" s="641"/>
      <c r="I63" s="641"/>
      <c r="J63" s="641"/>
      <c r="K63" s="641"/>
      <c r="L63" s="641"/>
      <c r="M63" s="641"/>
      <c r="N63" s="641"/>
      <c r="O63" s="68" t="s">
        <v>1183</v>
      </c>
      <c r="P63" s="68" t="s">
        <v>1184</v>
      </c>
      <c r="Q63" s="68" t="s">
        <v>1185</v>
      </c>
      <c r="R63" s="68" t="s">
        <v>1186</v>
      </c>
      <c r="S63" s="45" t="s">
        <v>1187</v>
      </c>
      <c r="T63" s="70">
        <v>0.5</v>
      </c>
      <c r="U63" s="70">
        <v>0.75</v>
      </c>
      <c r="V63" s="71">
        <v>1</v>
      </c>
      <c r="W63" s="72">
        <v>1</v>
      </c>
      <c r="X63" s="154"/>
      <c r="Y63" s="641"/>
      <c r="Z63" s="641"/>
      <c r="AA63" s="641"/>
      <c r="AB63" s="720"/>
      <c r="AC63" s="122"/>
      <c r="AD63" s="122"/>
      <c r="AE63" s="122"/>
      <c r="AF63" s="122"/>
      <c r="AG63" s="122"/>
      <c r="AH63" s="122"/>
      <c r="AI63" s="122"/>
      <c r="AJ63" s="122"/>
      <c r="AK63" s="122"/>
      <c r="AL63" s="122"/>
      <c r="AM63" s="122"/>
      <c r="AN63" s="122"/>
      <c r="AO63" s="122"/>
      <c r="AP63" s="122"/>
      <c r="AQ63" s="122"/>
    </row>
    <row r="64" spans="1:43" ht="351" customHeight="1" x14ac:dyDescent="0.2">
      <c r="A64" s="730"/>
      <c r="B64" s="642"/>
      <c r="C64" s="642"/>
      <c r="D64" s="642"/>
      <c r="E64" s="646"/>
      <c r="F64" s="680"/>
      <c r="G64" s="647"/>
      <c r="H64" s="642"/>
      <c r="I64" s="642"/>
      <c r="J64" s="642"/>
      <c r="K64" s="642"/>
      <c r="L64" s="642"/>
      <c r="M64" s="642"/>
      <c r="N64" s="642"/>
      <c r="O64" s="83" t="s">
        <v>1188</v>
      </c>
      <c r="P64" s="68" t="s">
        <v>1189</v>
      </c>
      <c r="Q64" s="68" t="s">
        <v>249</v>
      </c>
      <c r="R64" s="68" t="s">
        <v>1190</v>
      </c>
      <c r="S64" s="45" t="s">
        <v>1191</v>
      </c>
      <c r="T64" s="70">
        <v>0.25</v>
      </c>
      <c r="U64" s="70">
        <v>0.75</v>
      </c>
      <c r="V64" s="71">
        <v>1</v>
      </c>
      <c r="W64" s="72">
        <v>1</v>
      </c>
      <c r="X64" s="154"/>
      <c r="Y64" s="642"/>
      <c r="Z64" s="642"/>
      <c r="AA64" s="642"/>
      <c r="AB64" s="721"/>
      <c r="AC64" s="122"/>
      <c r="AD64" s="122"/>
      <c r="AE64" s="122"/>
      <c r="AF64" s="122"/>
      <c r="AG64" s="122"/>
      <c r="AH64" s="122"/>
      <c r="AI64" s="122"/>
      <c r="AJ64" s="122"/>
      <c r="AK64" s="122"/>
      <c r="AL64" s="122"/>
      <c r="AM64" s="122"/>
      <c r="AN64" s="122"/>
      <c r="AO64" s="122"/>
      <c r="AP64" s="122"/>
      <c r="AQ64" s="122"/>
    </row>
    <row r="65" spans="1:43" ht="183" customHeight="1" x14ac:dyDescent="0.2">
      <c r="A65" s="864">
        <v>25</v>
      </c>
      <c r="B65" s="672" t="s">
        <v>928</v>
      </c>
      <c r="C65" s="672" t="s">
        <v>945</v>
      </c>
      <c r="D65" s="681" t="s">
        <v>1192</v>
      </c>
      <c r="E65" s="772" t="s">
        <v>1193</v>
      </c>
      <c r="F65" s="675" t="s">
        <v>1194</v>
      </c>
      <c r="G65" s="781" t="s">
        <v>1195</v>
      </c>
      <c r="H65" s="834">
        <v>3300000</v>
      </c>
      <c r="I65" s="681" t="s">
        <v>1196</v>
      </c>
      <c r="J65" s="681" t="s">
        <v>163</v>
      </c>
      <c r="K65" s="681" t="s">
        <v>164</v>
      </c>
      <c r="L65" s="672" t="s">
        <v>1163</v>
      </c>
      <c r="M65" s="681" t="s">
        <v>164</v>
      </c>
      <c r="N65" s="681" t="s">
        <v>164</v>
      </c>
      <c r="O65" s="781" t="s">
        <v>1197</v>
      </c>
      <c r="P65" s="681" t="s">
        <v>1198</v>
      </c>
      <c r="Q65" s="681" t="s">
        <v>1199</v>
      </c>
      <c r="R65" s="681" t="s">
        <v>1200</v>
      </c>
      <c r="S65" s="681" t="s">
        <v>1201</v>
      </c>
      <c r="T65" s="777">
        <v>1</v>
      </c>
      <c r="U65" s="777">
        <v>1</v>
      </c>
      <c r="V65" s="777">
        <v>1</v>
      </c>
      <c r="W65" s="848">
        <v>1</v>
      </c>
      <c r="X65" s="766"/>
      <c r="Y65" s="767"/>
      <c r="Z65" s="767"/>
      <c r="AA65" s="767"/>
      <c r="AB65" s="768"/>
      <c r="AC65" s="122"/>
      <c r="AD65" s="122"/>
      <c r="AE65" s="122"/>
      <c r="AF65" s="122"/>
      <c r="AG65" s="122"/>
      <c r="AH65" s="122"/>
      <c r="AI65" s="122"/>
      <c r="AJ65" s="122"/>
      <c r="AK65" s="122"/>
      <c r="AL65" s="122"/>
      <c r="AM65" s="122"/>
      <c r="AN65" s="122"/>
      <c r="AO65" s="122"/>
      <c r="AP65" s="122"/>
      <c r="AQ65" s="122"/>
    </row>
    <row r="66" spans="1:43" ht="52.5" hidden="1" customHeight="1" x14ac:dyDescent="0.2">
      <c r="A66" s="755"/>
      <c r="B66" s="641"/>
      <c r="C66" s="641"/>
      <c r="D66" s="641"/>
      <c r="E66" s="776"/>
      <c r="F66" s="676"/>
      <c r="G66" s="782"/>
      <c r="H66" s="641"/>
      <c r="I66" s="641"/>
      <c r="J66" s="641"/>
      <c r="K66" s="641"/>
      <c r="L66" s="641"/>
      <c r="M66" s="641"/>
      <c r="N66" s="641"/>
      <c r="O66" s="782"/>
      <c r="P66" s="641"/>
      <c r="Q66" s="641"/>
      <c r="R66" s="641"/>
      <c r="S66" s="641"/>
      <c r="T66" s="641"/>
      <c r="U66" s="641"/>
      <c r="V66" s="641"/>
      <c r="W66" s="776"/>
      <c r="X66" s="755"/>
      <c r="Y66" s="641"/>
      <c r="Z66" s="641"/>
      <c r="AA66" s="641"/>
      <c r="AB66" s="720"/>
      <c r="AC66" s="122"/>
      <c r="AD66" s="122"/>
      <c r="AE66" s="122"/>
      <c r="AF66" s="122"/>
      <c r="AG66" s="122"/>
      <c r="AH66" s="122"/>
      <c r="AI66" s="122"/>
      <c r="AJ66" s="122"/>
      <c r="AK66" s="122"/>
      <c r="AL66" s="122"/>
      <c r="AM66" s="122"/>
      <c r="AN66" s="122"/>
      <c r="AO66" s="122"/>
      <c r="AP66" s="122"/>
      <c r="AQ66" s="122"/>
    </row>
    <row r="67" spans="1:43" ht="15" customHeight="1" x14ac:dyDescent="0.2">
      <c r="A67" s="730"/>
      <c r="B67" s="642"/>
      <c r="C67" s="642"/>
      <c r="D67" s="642"/>
      <c r="E67" s="729"/>
      <c r="F67" s="680"/>
      <c r="G67" s="783"/>
      <c r="H67" s="642"/>
      <c r="I67" s="642"/>
      <c r="J67" s="642"/>
      <c r="K67" s="642"/>
      <c r="L67" s="642"/>
      <c r="M67" s="642"/>
      <c r="N67" s="642"/>
      <c r="O67" s="783"/>
      <c r="P67" s="642"/>
      <c r="Q67" s="642"/>
      <c r="R67" s="642"/>
      <c r="S67" s="642"/>
      <c r="T67" s="642"/>
      <c r="U67" s="642"/>
      <c r="V67" s="642"/>
      <c r="W67" s="729"/>
      <c r="X67" s="730"/>
      <c r="Y67" s="642"/>
      <c r="Z67" s="642"/>
      <c r="AA67" s="642"/>
      <c r="AB67" s="721"/>
      <c r="AC67" s="122"/>
      <c r="AD67" s="122"/>
      <c r="AE67" s="122"/>
      <c r="AF67" s="122"/>
      <c r="AG67" s="122"/>
      <c r="AH67" s="122"/>
      <c r="AI67" s="122"/>
      <c r="AJ67" s="122"/>
      <c r="AK67" s="122"/>
      <c r="AL67" s="122"/>
      <c r="AM67" s="122"/>
      <c r="AN67" s="122"/>
      <c r="AO67" s="122"/>
      <c r="AP67" s="122"/>
      <c r="AQ67" s="122"/>
    </row>
    <row r="68" spans="1:43" ht="42.75" customHeight="1" x14ac:dyDescent="0.2">
      <c r="A68" s="864">
        <v>26</v>
      </c>
      <c r="B68" s="672" t="s">
        <v>928</v>
      </c>
      <c r="C68" s="672" t="s">
        <v>945</v>
      </c>
      <c r="D68" s="681" t="s">
        <v>1202</v>
      </c>
      <c r="E68" s="772" t="s">
        <v>1193</v>
      </c>
      <c r="F68" s="675" t="s">
        <v>1203</v>
      </c>
      <c r="G68" s="781" t="s">
        <v>1204</v>
      </c>
      <c r="H68" s="834">
        <v>15600000</v>
      </c>
      <c r="I68" s="681" t="s">
        <v>1205</v>
      </c>
      <c r="J68" s="681" t="s">
        <v>163</v>
      </c>
      <c r="K68" s="681" t="s">
        <v>164</v>
      </c>
      <c r="L68" s="672" t="s">
        <v>1163</v>
      </c>
      <c r="M68" s="681" t="s">
        <v>164</v>
      </c>
      <c r="N68" s="681" t="s">
        <v>166</v>
      </c>
      <c r="O68" s="678" t="s">
        <v>1206</v>
      </c>
      <c r="P68" s="681" t="s">
        <v>1207</v>
      </c>
      <c r="Q68" s="681" t="s">
        <v>1127</v>
      </c>
      <c r="R68" s="672" t="s">
        <v>1208</v>
      </c>
      <c r="S68" s="681" t="s">
        <v>980</v>
      </c>
      <c r="T68" s="777">
        <v>0.25</v>
      </c>
      <c r="U68" s="777">
        <v>0.5</v>
      </c>
      <c r="V68" s="777">
        <v>0.75</v>
      </c>
      <c r="W68" s="848">
        <v>1</v>
      </c>
      <c r="X68" s="766"/>
      <c r="Y68" s="767"/>
      <c r="Z68" s="767"/>
      <c r="AA68" s="767"/>
      <c r="AB68" s="768"/>
      <c r="AC68" s="122"/>
      <c r="AD68" s="122"/>
      <c r="AE68" s="122"/>
      <c r="AF68" s="122"/>
      <c r="AG68" s="122"/>
      <c r="AH68" s="122"/>
      <c r="AI68" s="122"/>
      <c r="AJ68" s="122"/>
      <c r="AK68" s="122"/>
      <c r="AL68" s="122"/>
      <c r="AM68" s="122"/>
      <c r="AN68" s="122"/>
      <c r="AO68" s="122"/>
      <c r="AP68" s="122"/>
      <c r="AQ68" s="122"/>
    </row>
    <row r="69" spans="1:43" ht="42.75" customHeight="1" x14ac:dyDescent="0.2">
      <c r="A69" s="755"/>
      <c r="B69" s="641"/>
      <c r="C69" s="641"/>
      <c r="D69" s="641"/>
      <c r="E69" s="776"/>
      <c r="F69" s="676"/>
      <c r="G69" s="782"/>
      <c r="H69" s="641"/>
      <c r="I69" s="641"/>
      <c r="J69" s="641"/>
      <c r="K69" s="641"/>
      <c r="L69" s="641"/>
      <c r="M69" s="641"/>
      <c r="N69" s="641"/>
      <c r="O69" s="679"/>
      <c r="P69" s="641"/>
      <c r="Q69" s="641"/>
      <c r="R69" s="641"/>
      <c r="S69" s="641"/>
      <c r="T69" s="641"/>
      <c r="U69" s="641"/>
      <c r="V69" s="641"/>
      <c r="W69" s="776"/>
      <c r="X69" s="755"/>
      <c r="Y69" s="641"/>
      <c r="Z69" s="641"/>
      <c r="AA69" s="641"/>
      <c r="AB69" s="720"/>
      <c r="AC69" s="122"/>
      <c r="AD69" s="122"/>
      <c r="AE69" s="122"/>
      <c r="AF69" s="122"/>
      <c r="AG69" s="122"/>
      <c r="AH69" s="122"/>
      <c r="AI69" s="122"/>
      <c r="AJ69" s="122"/>
      <c r="AK69" s="122"/>
      <c r="AL69" s="122"/>
      <c r="AM69" s="122"/>
      <c r="AN69" s="122"/>
      <c r="AO69" s="122"/>
      <c r="AP69" s="122"/>
      <c r="AQ69" s="122"/>
    </row>
    <row r="70" spans="1:43" ht="196.5" customHeight="1" x14ac:dyDescent="0.2">
      <c r="A70" s="730"/>
      <c r="B70" s="642"/>
      <c r="C70" s="642"/>
      <c r="D70" s="642"/>
      <c r="E70" s="729"/>
      <c r="F70" s="680"/>
      <c r="G70" s="783"/>
      <c r="H70" s="642"/>
      <c r="I70" s="642"/>
      <c r="J70" s="642"/>
      <c r="K70" s="642"/>
      <c r="L70" s="642"/>
      <c r="M70" s="642"/>
      <c r="N70" s="642"/>
      <c r="O70" s="647"/>
      <c r="P70" s="642"/>
      <c r="Q70" s="642"/>
      <c r="R70" s="642"/>
      <c r="S70" s="642"/>
      <c r="T70" s="642"/>
      <c r="U70" s="642"/>
      <c r="V70" s="642"/>
      <c r="W70" s="729"/>
      <c r="X70" s="730"/>
      <c r="Y70" s="642"/>
      <c r="Z70" s="642"/>
      <c r="AA70" s="642"/>
      <c r="AB70" s="721"/>
      <c r="AC70" s="122"/>
      <c r="AD70" s="122"/>
      <c r="AE70" s="122"/>
      <c r="AF70" s="122"/>
      <c r="AG70" s="122"/>
      <c r="AH70" s="122"/>
      <c r="AI70" s="122"/>
      <c r="AJ70" s="122"/>
      <c r="AK70" s="122"/>
      <c r="AL70" s="122"/>
      <c r="AM70" s="122"/>
      <c r="AN70" s="122"/>
      <c r="AO70" s="122"/>
      <c r="AP70" s="122"/>
      <c r="AQ70" s="122"/>
    </row>
    <row r="71" spans="1:43" ht="44.25" customHeight="1" x14ac:dyDescent="0.2">
      <c r="A71" s="775">
        <v>27</v>
      </c>
      <c r="B71" s="672" t="s">
        <v>928</v>
      </c>
      <c r="C71" s="672" t="s">
        <v>945</v>
      </c>
      <c r="D71" s="672" t="s">
        <v>1209</v>
      </c>
      <c r="E71" s="673" t="s">
        <v>1159</v>
      </c>
      <c r="F71" s="675" t="s">
        <v>1210</v>
      </c>
      <c r="G71" s="678" t="s">
        <v>1211</v>
      </c>
      <c r="H71" s="686">
        <v>779744500</v>
      </c>
      <c r="I71" s="672" t="s">
        <v>1212</v>
      </c>
      <c r="J71" s="672" t="s">
        <v>470</v>
      </c>
      <c r="K71" s="672" t="s">
        <v>164</v>
      </c>
      <c r="L71" s="672" t="s">
        <v>1163</v>
      </c>
      <c r="M71" s="672" t="s">
        <v>164</v>
      </c>
      <c r="N71" s="672" t="s">
        <v>164</v>
      </c>
      <c r="O71" s="678" t="s">
        <v>1213</v>
      </c>
      <c r="P71" s="672" t="s">
        <v>1165</v>
      </c>
      <c r="Q71" s="672" t="s">
        <v>1127</v>
      </c>
      <c r="R71" s="681" t="s">
        <v>1214</v>
      </c>
      <c r="S71" s="672" t="s">
        <v>1215</v>
      </c>
      <c r="T71" s="777">
        <v>0.25</v>
      </c>
      <c r="U71" s="777">
        <v>0.5</v>
      </c>
      <c r="V71" s="724">
        <v>0.75</v>
      </c>
      <c r="W71" s="725">
        <v>1</v>
      </c>
      <c r="X71" s="766"/>
      <c r="Y71" s="767"/>
      <c r="Z71" s="767"/>
      <c r="AA71" s="767"/>
      <c r="AB71" s="768"/>
      <c r="AC71" s="122"/>
      <c r="AD71" s="122"/>
      <c r="AE71" s="122"/>
      <c r="AF71" s="122"/>
      <c r="AG71" s="122"/>
      <c r="AH71" s="122"/>
      <c r="AI71" s="122"/>
      <c r="AJ71" s="122"/>
      <c r="AK71" s="122"/>
      <c r="AL71" s="122"/>
      <c r="AM71" s="122"/>
      <c r="AN71" s="122"/>
      <c r="AO71" s="122"/>
      <c r="AP71" s="122"/>
      <c r="AQ71" s="122"/>
    </row>
    <row r="72" spans="1:43" ht="44.25" customHeight="1" x14ac:dyDescent="0.2">
      <c r="A72" s="755"/>
      <c r="B72" s="641"/>
      <c r="C72" s="641"/>
      <c r="D72" s="641"/>
      <c r="E72" s="674"/>
      <c r="F72" s="676"/>
      <c r="G72" s="679"/>
      <c r="H72" s="641"/>
      <c r="I72" s="641"/>
      <c r="J72" s="641"/>
      <c r="K72" s="641"/>
      <c r="L72" s="641"/>
      <c r="M72" s="641"/>
      <c r="N72" s="641"/>
      <c r="O72" s="679"/>
      <c r="P72" s="641"/>
      <c r="Q72" s="641"/>
      <c r="R72" s="641"/>
      <c r="S72" s="641"/>
      <c r="T72" s="641"/>
      <c r="U72" s="641"/>
      <c r="V72" s="641"/>
      <c r="W72" s="674"/>
      <c r="X72" s="755"/>
      <c r="Y72" s="641"/>
      <c r="Z72" s="641"/>
      <c r="AA72" s="641"/>
      <c r="AB72" s="720"/>
      <c r="AC72" s="122"/>
      <c r="AD72" s="122"/>
      <c r="AE72" s="122"/>
      <c r="AF72" s="122"/>
      <c r="AG72" s="122"/>
      <c r="AH72" s="122"/>
      <c r="AI72" s="122"/>
      <c r="AJ72" s="122"/>
      <c r="AK72" s="122"/>
      <c r="AL72" s="122"/>
      <c r="AM72" s="122"/>
      <c r="AN72" s="122"/>
      <c r="AO72" s="122"/>
      <c r="AP72" s="122"/>
      <c r="AQ72" s="122"/>
    </row>
    <row r="73" spans="1:43" ht="396.75" customHeight="1" x14ac:dyDescent="0.2">
      <c r="A73" s="730"/>
      <c r="B73" s="642"/>
      <c r="C73" s="642"/>
      <c r="D73" s="642"/>
      <c r="E73" s="646"/>
      <c r="F73" s="680"/>
      <c r="G73" s="647"/>
      <c r="H73" s="642"/>
      <c r="I73" s="642"/>
      <c r="J73" s="642"/>
      <c r="K73" s="642"/>
      <c r="L73" s="642"/>
      <c r="M73" s="642"/>
      <c r="N73" s="642"/>
      <c r="O73" s="647"/>
      <c r="P73" s="642"/>
      <c r="Q73" s="642"/>
      <c r="R73" s="642"/>
      <c r="S73" s="642"/>
      <c r="T73" s="642"/>
      <c r="U73" s="642"/>
      <c r="V73" s="642"/>
      <c r="W73" s="646"/>
      <c r="X73" s="730"/>
      <c r="Y73" s="642"/>
      <c r="Z73" s="642"/>
      <c r="AA73" s="642"/>
      <c r="AB73" s="721"/>
      <c r="AC73" s="122"/>
      <c r="AD73" s="122"/>
      <c r="AE73" s="122"/>
      <c r="AF73" s="122"/>
      <c r="AG73" s="122"/>
      <c r="AH73" s="122"/>
      <c r="AI73" s="122"/>
      <c r="AJ73" s="122"/>
      <c r="AK73" s="122"/>
      <c r="AL73" s="122"/>
      <c r="AM73" s="122"/>
      <c r="AN73" s="122"/>
      <c r="AO73" s="122"/>
      <c r="AP73" s="122"/>
      <c r="AQ73" s="122"/>
    </row>
    <row r="74" spans="1:43" ht="13.5" customHeight="1" x14ac:dyDescent="0.2">
      <c r="A74" s="775">
        <v>28</v>
      </c>
      <c r="B74" s="672" t="s">
        <v>928</v>
      </c>
      <c r="C74" s="672" t="s">
        <v>945</v>
      </c>
      <c r="D74" s="672" t="s">
        <v>1216</v>
      </c>
      <c r="E74" s="673" t="s">
        <v>1217</v>
      </c>
      <c r="F74" s="675" t="s">
        <v>1218</v>
      </c>
      <c r="G74" s="678" t="s">
        <v>1219</v>
      </c>
      <c r="H74" s="686">
        <v>6060000</v>
      </c>
      <c r="I74" s="672" t="s">
        <v>1220</v>
      </c>
      <c r="J74" s="672" t="s">
        <v>253</v>
      </c>
      <c r="K74" s="672" t="s">
        <v>164</v>
      </c>
      <c r="L74" s="672" t="s">
        <v>1163</v>
      </c>
      <c r="M74" s="672" t="s">
        <v>164</v>
      </c>
      <c r="N74" s="672" t="s">
        <v>164</v>
      </c>
      <c r="O74" s="678" t="s">
        <v>1221</v>
      </c>
      <c r="P74" s="672" t="s">
        <v>1222</v>
      </c>
      <c r="Q74" s="672" t="s">
        <v>1127</v>
      </c>
      <c r="R74" s="672" t="s">
        <v>1223</v>
      </c>
      <c r="S74" s="672" t="s">
        <v>1224</v>
      </c>
      <c r="T74" s="777">
        <v>0.5</v>
      </c>
      <c r="U74" s="777">
        <v>0.75</v>
      </c>
      <c r="V74" s="724">
        <v>0.9</v>
      </c>
      <c r="W74" s="725">
        <v>1</v>
      </c>
      <c r="X74" s="766"/>
      <c r="Y74" s="767"/>
      <c r="Z74" s="767"/>
      <c r="AA74" s="767"/>
      <c r="AB74" s="768"/>
      <c r="AC74" s="122"/>
      <c r="AD74" s="122"/>
      <c r="AE74" s="122"/>
      <c r="AF74" s="122"/>
      <c r="AG74" s="122"/>
      <c r="AH74" s="122"/>
      <c r="AI74" s="122"/>
      <c r="AJ74" s="122"/>
      <c r="AK74" s="122"/>
      <c r="AL74" s="122"/>
      <c r="AM74" s="122"/>
      <c r="AN74" s="122"/>
      <c r="AO74" s="122"/>
      <c r="AP74" s="122"/>
      <c r="AQ74" s="122"/>
    </row>
    <row r="75" spans="1:43" ht="14.25" customHeight="1" x14ac:dyDescent="0.2">
      <c r="A75" s="755"/>
      <c r="B75" s="641"/>
      <c r="C75" s="641"/>
      <c r="D75" s="641"/>
      <c r="E75" s="674"/>
      <c r="F75" s="676"/>
      <c r="G75" s="679"/>
      <c r="H75" s="641"/>
      <c r="I75" s="641"/>
      <c r="J75" s="641"/>
      <c r="K75" s="641"/>
      <c r="L75" s="641"/>
      <c r="M75" s="641"/>
      <c r="N75" s="641"/>
      <c r="O75" s="679"/>
      <c r="P75" s="641"/>
      <c r="Q75" s="641"/>
      <c r="R75" s="641"/>
      <c r="S75" s="641"/>
      <c r="T75" s="641"/>
      <c r="U75" s="641"/>
      <c r="V75" s="641"/>
      <c r="W75" s="674"/>
      <c r="X75" s="755"/>
      <c r="Y75" s="641"/>
      <c r="Z75" s="641"/>
      <c r="AA75" s="641"/>
      <c r="AB75" s="720"/>
      <c r="AC75" s="122"/>
      <c r="AD75" s="122"/>
      <c r="AE75" s="122"/>
      <c r="AF75" s="122"/>
      <c r="AG75" s="122"/>
      <c r="AH75" s="122"/>
      <c r="AI75" s="122"/>
      <c r="AJ75" s="122"/>
      <c r="AK75" s="122"/>
      <c r="AL75" s="122"/>
      <c r="AM75" s="122"/>
      <c r="AN75" s="122"/>
      <c r="AO75" s="122"/>
      <c r="AP75" s="122"/>
      <c r="AQ75" s="122"/>
    </row>
    <row r="76" spans="1:43" ht="321" customHeight="1" x14ac:dyDescent="0.2">
      <c r="A76" s="727"/>
      <c r="B76" s="722"/>
      <c r="C76" s="722"/>
      <c r="D76" s="722"/>
      <c r="E76" s="759"/>
      <c r="F76" s="761"/>
      <c r="G76" s="763"/>
      <c r="H76" s="722"/>
      <c r="I76" s="722"/>
      <c r="J76" s="722"/>
      <c r="K76" s="722"/>
      <c r="L76" s="642"/>
      <c r="M76" s="722"/>
      <c r="N76" s="722"/>
      <c r="O76" s="763"/>
      <c r="P76" s="722"/>
      <c r="Q76" s="722"/>
      <c r="R76" s="722"/>
      <c r="S76" s="722"/>
      <c r="T76" s="722"/>
      <c r="U76" s="722"/>
      <c r="V76" s="722"/>
      <c r="W76" s="759"/>
      <c r="X76" s="730"/>
      <c r="Y76" s="642"/>
      <c r="Z76" s="642"/>
      <c r="AA76" s="642"/>
      <c r="AB76" s="721"/>
      <c r="AC76" s="122"/>
      <c r="AD76" s="122"/>
      <c r="AE76" s="122"/>
      <c r="AF76" s="122"/>
      <c r="AG76" s="122"/>
      <c r="AH76" s="122"/>
      <c r="AI76" s="122"/>
      <c r="AJ76" s="122"/>
      <c r="AK76" s="122"/>
      <c r="AL76" s="122"/>
      <c r="AM76" s="122"/>
      <c r="AN76" s="122"/>
      <c r="AO76" s="122"/>
      <c r="AP76" s="122"/>
      <c r="AQ76" s="122"/>
    </row>
    <row r="77" spans="1:43" ht="14.25" customHeight="1" x14ac:dyDescent="0.2">
      <c r="A77" s="681">
        <v>29</v>
      </c>
      <c r="B77" s="681" t="s">
        <v>928</v>
      </c>
      <c r="C77" s="681" t="s">
        <v>1225</v>
      </c>
      <c r="D77" s="681" t="s">
        <v>1226</v>
      </c>
      <c r="E77" s="772" t="s">
        <v>1227</v>
      </c>
      <c r="F77" s="675" t="s">
        <v>1228</v>
      </c>
      <c r="G77" s="781" t="s">
        <v>1229</v>
      </c>
      <c r="H77" s="834">
        <v>29850000</v>
      </c>
      <c r="I77" s="681" t="s">
        <v>1230</v>
      </c>
      <c r="J77" s="681" t="s">
        <v>163</v>
      </c>
      <c r="K77" s="681" t="s">
        <v>164</v>
      </c>
      <c r="L77" s="681" t="s">
        <v>1231</v>
      </c>
      <c r="M77" s="681" t="s">
        <v>164</v>
      </c>
      <c r="N77" s="681" t="s">
        <v>164</v>
      </c>
      <c r="O77" s="681" t="s">
        <v>1232</v>
      </c>
      <c r="P77" s="681" t="s">
        <v>1233</v>
      </c>
      <c r="Q77" s="681">
        <v>2023</v>
      </c>
      <c r="R77" s="68" t="s">
        <v>1234</v>
      </c>
      <c r="S77" s="45" t="s">
        <v>1006</v>
      </c>
      <c r="T77" s="45">
        <v>0</v>
      </c>
      <c r="U77" s="45">
        <v>1</v>
      </c>
      <c r="V77" s="45">
        <v>1</v>
      </c>
      <c r="W77" s="105">
        <v>1</v>
      </c>
      <c r="X77" s="154"/>
      <c r="Y77" s="767"/>
      <c r="Z77" s="767"/>
      <c r="AA77" s="767"/>
      <c r="AB77" s="768"/>
      <c r="AC77" s="169"/>
      <c r="AD77" s="169"/>
      <c r="AE77" s="169"/>
      <c r="AF77" s="169"/>
      <c r="AG77" s="169"/>
      <c r="AH77" s="169"/>
      <c r="AI77" s="169"/>
      <c r="AJ77" s="169"/>
      <c r="AK77" s="169"/>
      <c r="AL77" s="169"/>
      <c r="AM77" s="169"/>
      <c r="AN77" s="169"/>
      <c r="AO77" s="169"/>
      <c r="AP77" s="169"/>
      <c r="AQ77" s="169"/>
    </row>
    <row r="78" spans="1:43" ht="14.25" customHeight="1" x14ac:dyDescent="0.2">
      <c r="A78" s="641"/>
      <c r="B78" s="641"/>
      <c r="C78" s="641"/>
      <c r="D78" s="641"/>
      <c r="E78" s="776"/>
      <c r="F78" s="676"/>
      <c r="G78" s="782"/>
      <c r="H78" s="641"/>
      <c r="I78" s="641"/>
      <c r="J78" s="641"/>
      <c r="K78" s="641"/>
      <c r="L78" s="641"/>
      <c r="M78" s="641"/>
      <c r="N78" s="641"/>
      <c r="O78" s="641"/>
      <c r="P78" s="641"/>
      <c r="Q78" s="641"/>
      <c r="R78" s="68" t="s">
        <v>1235</v>
      </c>
      <c r="S78" s="45" t="s">
        <v>1006</v>
      </c>
      <c r="T78" s="45">
        <v>0</v>
      </c>
      <c r="U78" s="45">
        <v>0</v>
      </c>
      <c r="V78" s="70">
        <v>0.5</v>
      </c>
      <c r="W78" s="108">
        <v>1</v>
      </c>
      <c r="X78" s="154"/>
      <c r="Y78" s="641"/>
      <c r="Z78" s="641"/>
      <c r="AA78" s="641"/>
      <c r="AB78" s="720"/>
      <c r="AC78" s="169"/>
      <c r="AD78" s="169"/>
      <c r="AE78" s="169"/>
      <c r="AF78" s="169"/>
      <c r="AG78" s="169"/>
      <c r="AH78" s="169"/>
      <c r="AI78" s="169"/>
      <c r="AJ78" s="169"/>
      <c r="AK78" s="169"/>
      <c r="AL78" s="169"/>
      <c r="AM78" s="169"/>
      <c r="AN78" s="169"/>
      <c r="AO78" s="169"/>
      <c r="AP78" s="169"/>
      <c r="AQ78" s="169"/>
    </row>
    <row r="79" spans="1:43" ht="14.25" customHeight="1" x14ac:dyDescent="0.2">
      <c r="A79" s="642"/>
      <c r="B79" s="642"/>
      <c r="C79" s="642"/>
      <c r="D79" s="642"/>
      <c r="E79" s="729"/>
      <c r="F79" s="680"/>
      <c r="G79" s="783"/>
      <c r="H79" s="642"/>
      <c r="I79" s="642"/>
      <c r="J79" s="642"/>
      <c r="K79" s="642"/>
      <c r="L79" s="642"/>
      <c r="M79" s="642"/>
      <c r="N79" s="642"/>
      <c r="O79" s="642"/>
      <c r="P79" s="642"/>
      <c r="Q79" s="642"/>
      <c r="R79" s="68" t="s">
        <v>1236</v>
      </c>
      <c r="S79" s="45" t="s">
        <v>1006</v>
      </c>
      <c r="T79" s="45">
        <v>0</v>
      </c>
      <c r="U79" s="45">
        <v>1</v>
      </c>
      <c r="V79" s="45">
        <v>1</v>
      </c>
      <c r="W79" s="105">
        <v>1</v>
      </c>
      <c r="X79" s="154"/>
      <c r="Y79" s="642"/>
      <c r="Z79" s="642"/>
      <c r="AA79" s="642"/>
      <c r="AB79" s="721"/>
      <c r="AC79" s="169"/>
      <c r="AD79" s="169"/>
      <c r="AE79" s="169"/>
      <c r="AF79" s="169"/>
      <c r="AG79" s="169"/>
      <c r="AH79" s="169"/>
      <c r="AI79" s="169"/>
      <c r="AJ79" s="169"/>
      <c r="AK79" s="169"/>
      <c r="AL79" s="169"/>
      <c r="AM79" s="169"/>
      <c r="AN79" s="169"/>
      <c r="AO79" s="169"/>
      <c r="AP79" s="169"/>
      <c r="AQ79" s="169"/>
    </row>
    <row r="80" spans="1:43" ht="14.25" customHeight="1" x14ac:dyDescent="0.2">
      <c r="A80" s="681">
        <v>30</v>
      </c>
      <c r="B80" s="681" t="s">
        <v>928</v>
      </c>
      <c r="C80" s="681" t="s">
        <v>1225</v>
      </c>
      <c r="D80" s="672" t="s">
        <v>1237</v>
      </c>
      <c r="E80" s="772" t="s">
        <v>1227</v>
      </c>
      <c r="F80" s="675" t="s">
        <v>1238</v>
      </c>
      <c r="G80" s="781" t="s">
        <v>1239</v>
      </c>
      <c r="H80" s="834">
        <v>536250000</v>
      </c>
      <c r="I80" s="681" t="s">
        <v>1240</v>
      </c>
      <c r="J80" s="681" t="s">
        <v>470</v>
      </c>
      <c r="K80" s="681" t="s">
        <v>164</v>
      </c>
      <c r="L80" s="681" t="s">
        <v>1241</v>
      </c>
      <c r="M80" s="681" t="s">
        <v>164</v>
      </c>
      <c r="N80" s="681" t="s">
        <v>166</v>
      </c>
      <c r="O80" s="672" t="s">
        <v>1242</v>
      </c>
      <c r="P80" s="682" t="s">
        <v>1243</v>
      </c>
      <c r="Q80" s="681" t="s">
        <v>1244</v>
      </c>
      <c r="R80" s="68" t="s">
        <v>1245</v>
      </c>
      <c r="S80" s="45" t="s">
        <v>1006</v>
      </c>
      <c r="T80" s="45">
        <v>0</v>
      </c>
      <c r="U80" s="45">
        <v>5</v>
      </c>
      <c r="V80" s="45">
        <v>17</v>
      </c>
      <c r="W80" s="105">
        <v>29</v>
      </c>
      <c r="X80" s="154"/>
      <c r="Y80" s="767"/>
      <c r="Z80" s="767"/>
      <c r="AA80" s="767"/>
      <c r="AB80" s="768"/>
      <c r="AC80" s="169"/>
      <c r="AD80" s="169"/>
      <c r="AE80" s="169"/>
      <c r="AF80" s="169"/>
      <c r="AG80" s="169"/>
      <c r="AH80" s="169"/>
      <c r="AI80" s="169"/>
      <c r="AJ80" s="169"/>
      <c r="AK80" s="169"/>
      <c r="AL80" s="169"/>
      <c r="AM80" s="169"/>
      <c r="AN80" s="169"/>
      <c r="AO80" s="169"/>
      <c r="AP80" s="169"/>
      <c r="AQ80" s="169"/>
    </row>
    <row r="81" spans="1:43" ht="14.25" customHeight="1" x14ac:dyDescent="0.2">
      <c r="A81" s="641"/>
      <c r="B81" s="641"/>
      <c r="C81" s="641"/>
      <c r="D81" s="641"/>
      <c r="E81" s="776"/>
      <c r="F81" s="676"/>
      <c r="G81" s="782"/>
      <c r="H81" s="641"/>
      <c r="I81" s="641"/>
      <c r="J81" s="641"/>
      <c r="K81" s="641"/>
      <c r="L81" s="641"/>
      <c r="M81" s="641"/>
      <c r="N81" s="641"/>
      <c r="O81" s="641"/>
      <c r="P81" s="641"/>
      <c r="Q81" s="641"/>
      <c r="R81" s="682" t="s">
        <v>1246</v>
      </c>
      <c r="S81" s="681" t="s">
        <v>1006</v>
      </c>
      <c r="T81" s="681">
        <v>0</v>
      </c>
      <c r="U81" s="681">
        <v>0</v>
      </c>
      <c r="V81" s="777">
        <v>1</v>
      </c>
      <c r="W81" s="848">
        <v>1</v>
      </c>
      <c r="X81" s="766"/>
      <c r="Y81" s="641"/>
      <c r="Z81" s="641"/>
      <c r="AA81" s="641"/>
      <c r="AB81" s="720"/>
      <c r="AC81" s="169"/>
      <c r="AD81" s="169"/>
      <c r="AE81" s="169"/>
      <c r="AF81" s="169"/>
      <c r="AG81" s="169"/>
      <c r="AH81" s="169"/>
      <c r="AI81" s="169"/>
      <c r="AJ81" s="169"/>
      <c r="AK81" s="169"/>
      <c r="AL81" s="169"/>
      <c r="AM81" s="169"/>
      <c r="AN81" s="169"/>
      <c r="AO81" s="169"/>
      <c r="AP81" s="169"/>
      <c r="AQ81" s="169"/>
    </row>
    <row r="82" spans="1:43" ht="75.75" customHeight="1" x14ac:dyDescent="0.2">
      <c r="A82" s="642"/>
      <c r="B82" s="642"/>
      <c r="C82" s="642"/>
      <c r="D82" s="641"/>
      <c r="E82" s="729"/>
      <c r="F82" s="680"/>
      <c r="G82" s="783"/>
      <c r="H82" s="642"/>
      <c r="I82" s="642"/>
      <c r="J82" s="642"/>
      <c r="K82" s="642"/>
      <c r="L82" s="642"/>
      <c r="M82" s="642"/>
      <c r="N82" s="642"/>
      <c r="O82" s="642"/>
      <c r="P82" s="642"/>
      <c r="Q82" s="642"/>
      <c r="R82" s="642"/>
      <c r="S82" s="642"/>
      <c r="T82" s="642"/>
      <c r="U82" s="642"/>
      <c r="V82" s="642"/>
      <c r="W82" s="729"/>
      <c r="X82" s="730"/>
      <c r="Y82" s="642"/>
      <c r="Z82" s="642"/>
      <c r="AA82" s="642"/>
      <c r="AB82" s="721"/>
      <c r="AC82" s="169"/>
      <c r="AD82" s="169"/>
      <c r="AE82" s="169"/>
      <c r="AF82" s="169"/>
      <c r="AG82" s="169"/>
      <c r="AH82" s="169"/>
      <c r="AI82" s="169"/>
      <c r="AJ82" s="169"/>
      <c r="AK82" s="169"/>
      <c r="AL82" s="169"/>
      <c r="AM82" s="169"/>
      <c r="AN82" s="169"/>
      <c r="AO82" s="169"/>
      <c r="AP82" s="169"/>
      <c r="AQ82" s="169"/>
    </row>
    <row r="83" spans="1:43" ht="14.25" customHeight="1" x14ac:dyDescent="0.2">
      <c r="A83" s="681">
        <v>31</v>
      </c>
      <c r="B83" s="681" t="s">
        <v>928</v>
      </c>
      <c r="C83" s="681" t="s">
        <v>1225</v>
      </c>
      <c r="D83" s="641"/>
      <c r="E83" s="772" t="s">
        <v>1227</v>
      </c>
      <c r="F83" s="675" t="s">
        <v>1247</v>
      </c>
      <c r="G83" s="781" t="s">
        <v>1248</v>
      </c>
      <c r="H83" s="834">
        <v>510000000</v>
      </c>
      <c r="I83" s="681" t="s">
        <v>1249</v>
      </c>
      <c r="J83" s="681" t="s">
        <v>470</v>
      </c>
      <c r="K83" s="681" t="s">
        <v>164</v>
      </c>
      <c r="L83" s="681" t="s">
        <v>1241</v>
      </c>
      <c r="M83" s="681" t="s">
        <v>164</v>
      </c>
      <c r="N83" s="681" t="s">
        <v>166</v>
      </c>
      <c r="O83" s="672" t="s">
        <v>1250</v>
      </c>
      <c r="P83" s="682" t="s">
        <v>1243</v>
      </c>
      <c r="Q83" s="681" t="s">
        <v>1244</v>
      </c>
      <c r="R83" s="83" t="s">
        <v>1251</v>
      </c>
      <c r="S83" s="45" t="s">
        <v>1006</v>
      </c>
      <c r="T83" s="45">
        <v>0</v>
      </c>
      <c r="U83" s="45">
        <v>0</v>
      </c>
      <c r="V83" s="71">
        <v>0.1</v>
      </c>
      <c r="W83" s="72">
        <v>0.3</v>
      </c>
      <c r="X83" s="154"/>
      <c r="Y83" s="767"/>
      <c r="Z83" s="767"/>
      <c r="AA83" s="767"/>
      <c r="AB83" s="768"/>
      <c r="AC83" s="169"/>
      <c r="AD83" s="169"/>
      <c r="AE83" s="169"/>
      <c r="AF83" s="169"/>
      <c r="AG83" s="169"/>
      <c r="AH83" s="169"/>
      <c r="AI83" s="169"/>
      <c r="AJ83" s="169"/>
      <c r="AK83" s="169"/>
      <c r="AL83" s="169"/>
      <c r="AM83" s="169"/>
      <c r="AN83" s="169"/>
      <c r="AO83" s="169"/>
      <c r="AP83" s="169"/>
      <c r="AQ83" s="169"/>
    </row>
    <row r="84" spans="1:43" ht="14.25" customHeight="1" x14ac:dyDescent="0.2">
      <c r="A84" s="641"/>
      <c r="B84" s="641"/>
      <c r="C84" s="641"/>
      <c r="D84" s="641"/>
      <c r="E84" s="776"/>
      <c r="F84" s="676"/>
      <c r="G84" s="782"/>
      <c r="H84" s="641"/>
      <c r="I84" s="641"/>
      <c r="J84" s="641"/>
      <c r="K84" s="641"/>
      <c r="L84" s="641"/>
      <c r="M84" s="641"/>
      <c r="N84" s="641"/>
      <c r="O84" s="641"/>
      <c r="P84" s="641"/>
      <c r="Q84" s="641"/>
      <c r="R84" s="83" t="s">
        <v>1252</v>
      </c>
      <c r="S84" s="45" t="s">
        <v>1006</v>
      </c>
      <c r="T84" s="45">
        <v>0</v>
      </c>
      <c r="U84" s="70">
        <v>0.25</v>
      </c>
      <c r="V84" s="70">
        <v>0.5</v>
      </c>
      <c r="W84" s="72">
        <v>1</v>
      </c>
      <c r="X84" s="154"/>
      <c r="Y84" s="641"/>
      <c r="Z84" s="641"/>
      <c r="AA84" s="641"/>
      <c r="AB84" s="720"/>
      <c r="AC84" s="169"/>
      <c r="AD84" s="169"/>
      <c r="AE84" s="169"/>
      <c r="AF84" s="169"/>
      <c r="AG84" s="169"/>
      <c r="AH84" s="169"/>
      <c r="AI84" s="169"/>
      <c r="AJ84" s="169"/>
      <c r="AK84" s="169"/>
      <c r="AL84" s="169"/>
      <c r="AM84" s="169"/>
      <c r="AN84" s="169"/>
      <c r="AO84" s="169"/>
      <c r="AP84" s="169"/>
      <c r="AQ84" s="169"/>
    </row>
    <row r="85" spans="1:43" ht="14.25" customHeight="1" x14ac:dyDescent="0.2">
      <c r="A85" s="642"/>
      <c r="B85" s="642"/>
      <c r="C85" s="642"/>
      <c r="D85" s="642"/>
      <c r="E85" s="729"/>
      <c r="F85" s="680"/>
      <c r="G85" s="783"/>
      <c r="H85" s="642"/>
      <c r="I85" s="642"/>
      <c r="J85" s="642"/>
      <c r="K85" s="642"/>
      <c r="L85" s="642"/>
      <c r="M85" s="642"/>
      <c r="N85" s="642"/>
      <c r="O85" s="642"/>
      <c r="P85" s="642"/>
      <c r="Q85" s="642"/>
      <c r="R85" s="83" t="s">
        <v>1253</v>
      </c>
      <c r="S85" s="45" t="s">
        <v>1006</v>
      </c>
      <c r="T85" s="45">
        <v>0</v>
      </c>
      <c r="U85" s="70">
        <v>0.25</v>
      </c>
      <c r="V85" s="70">
        <v>0.5</v>
      </c>
      <c r="W85" s="72">
        <v>0.75</v>
      </c>
      <c r="X85" s="154"/>
      <c r="Y85" s="642"/>
      <c r="Z85" s="642"/>
      <c r="AA85" s="642"/>
      <c r="AB85" s="721"/>
      <c r="AC85" s="169"/>
      <c r="AD85" s="169"/>
      <c r="AE85" s="169"/>
      <c r="AF85" s="169"/>
      <c r="AG85" s="169"/>
      <c r="AH85" s="169"/>
      <c r="AI85" s="169"/>
      <c r="AJ85" s="169"/>
      <c r="AK85" s="169"/>
      <c r="AL85" s="169"/>
      <c r="AM85" s="169"/>
      <c r="AN85" s="169"/>
      <c r="AO85" s="169"/>
      <c r="AP85" s="169"/>
      <c r="AQ85" s="169"/>
    </row>
    <row r="86" spans="1:43" ht="14.25" customHeight="1" x14ac:dyDescent="0.2">
      <c r="A86" s="681">
        <v>32</v>
      </c>
      <c r="B86" s="681" t="s">
        <v>928</v>
      </c>
      <c r="C86" s="681" t="s">
        <v>1225</v>
      </c>
      <c r="D86" s="672" t="s">
        <v>1254</v>
      </c>
      <c r="E86" s="772" t="s">
        <v>1227</v>
      </c>
      <c r="F86" s="675" t="s">
        <v>1255</v>
      </c>
      <c r="G86" s="781" t="s">
        <v>1256</v>
      </c>
      <c r="H86" s="834">
        <v>2393025000</v>
      </c>
      <c r="I86" s="681" t="s">
        <v>1257</v>
      </c>
      <c r="J86" s="681" t="s">
        <v>470</v>
      </c>
      <c r="K86" s="681" t="s">
        <v>164</v>
      </c>
      <c r="L86" s="681" t="s">
        <v>1241</v>
      </c>
      <c r="M86" s="681" t="s">
        <v>164</v>
      </c>
      <c r="N86" s="681" t="s">
        <v>166</v>
      </c>
      <c r="O86" s="681" t="s">
        <v>1258</v>
      </c>
      <c r="P86" s="682" t="s">
        <v>1259</v>
      </c>
      <c r="Q86" s="681">
        <v>2023</v>
      </c>
      <c r="R86" s="68" t="s">
        <v>1260</v>
      </c>
      <c r="S86" s="45" t="s">
        <v>1006</v>
      </c>
      <c r="T86" s="45">
        <v>0</v>
      </c>
      <c r="U86" s="45">
        <v>0</v>
      </c>
      <c r="V86" s="45">
        <v>0</v>
      </c>
      <c r="W86" s="105">
        <v>1</v>
      </c>
      <c r="X86" s="154"/>
      <c r="Y86" s="767"/>
      <c r="Z86" s="767"/>
      <c r="AA86" s="767"/>
      <c r="AB86" s="768"/>
      <c r="AC86" s="169"/>
      <c r="AD86" s="169"/>
      <c r="AE86" s="169"/>
      <c r="AF86" s="169"/>
      <c r="AG86" s="169"/>
      <c r="AH86" s="169"/>
      <c r="AI86" s="169"/>
      <c r="AJ86" s="169"/>
      <c r="AK86" s="169"/>
      <c r="AL86" s="169"/>
      <c r="AM86" s="169"/>
      <c r="AN86" s="169"/>
      <c r="AO86" s="169"/>
      <c r="AP86" s="169"/>
      <c r="AQ86" s="169"/>
    </row>
    <row r="87" spans="1:43" ht="14.25" customHeight="1" x14ac:dyDescent="0.2">
      <c r="A87" s="641"/>
      <c r="B87" s="641"/>
      <c r="C87" s="641"/>
      <c r="D87" s="641"/>
      <c r="E87" s="776"/>
      <c r="F87" s="676"/>
      <c r="G87" s="782"/>
      <c r="H87" s="641"/>
      <c r="I87" s="641"/>
      <c r="J87" s="641"/>
      <c r="K87" s="641"/>
      <c r="L87" s="641"/>
      <c r="M87" s="641"/>
      <c r="N87" s="641"/>
      <c r="O87" s="641"/>
      <c r="P87" s="641"/>
      <c r="Q87" s="641"/>
      <c r="R87" s="68" t="s">
        <v>1261</v>
      </c>
      <c r="S87" s="45" t="s">
        <v>1006</v>
      </c>
      <c r="T87" s="45">
        <v>0</v>
      </c>
      <c r="U87" s="45">
        <v>0</v>
      </c>
      <c r="V87" s="45">
        <v>1</v>
      </c>
      <c r="W87" s="105">
        <v>1</v>
      </c>
      <c r="X87" s="154"/>
      <c r="Y87" s="641"/>
      <c r="Z87" s="641"/>
      <c r="AA87" s="641"/>
      <c r="AB87" s="720"/>
      <c r="AC87" s="169"/>
      <c r="AD87" s="169"/>
      <c r="AE87" s="169"/>
      <c r="AF87" s="169"/>
      <c r="AG87" s="169"/>
      <c r="AH87" s="169"/>
      <c r="AI87" s="169"/>
      <c r="AJ87" s="169"/>
      <c r="AK87" s="169"/>
      <c r="AL87" s="169"/>
      <c r="AM87" s="169"/>
      <c r="AN87" s="169"/>
      <c r="AO87" s="169"/>
      <c r="AP87" s="169"/>
      <c r="AQ87" s="169"/>
    </row>
    <row r="88" spans="1:43" ht="14.25" customHeight="1" x14ac:dyDescent="0.2">
      <c r="A88" s="642"/>
      <c r="B88" s="642"/>
      <c r="C88" s="642"/>
      <c r="D88" s="641"/>
      <c r="E88" s="729"/>
      <c r="F88" s="680"/>
      <c r="G88" s="783"/>
      <c r="H88" s="642"/>
      <c r="I88" s="642"/>
      <c r="J88" s="642"/>
      <c r="K88" s="642"/>
      <c r="L88" s="642"/>
      <c r="M88" s="642"/>
      <c r="N88" s="642"/>
      <c r="O88" s="642"/>
      <c r="P88" s="642"/>
      <c r="Q88" s="642"/>
      <c r="R88" s="68" t="s">
        <v>1262</v>
      </c>
      <c r="S88" s="45" t="s">
        <v>1006</v>
      </c>
      <c r="T88" s="45">
        <v>0</v>
      </c>
      <c r="U88" s="45">
        <v>0</v>
      </c>
      <c r="V88" s="45">
        <v>1</v>
      </c>
      <c r="W88" s="105">
        <v>1</v>
      </c>
      <c r="X88" s="154"/>
      <c r="Y88" s="642"/>
      <c r="Z88" s="642"/>
      <c r="AA88" s="642"/>
      <c r="AB88" s="721"/>
      <c r="AC88" s="169"/>
      <c r="AD88" s="169"/>
      <c r="AE88" s="169"/>
      <c r="AF88" s="169"/>
      <c r="AG88" s="169"/>
      <c r="AH88" s="169"/>
      <c r="AI88" s="169"/>
      <c r="AJ88" s="169"/>
      <c r="AK88" s="169"/>
      <c r="AL88" s="169"/>
      <c r="AM88" s="169"/>
      <c r="AN88" s="169"/>
      <c r="AO88" s="169"/>
      <c r="AP88" s="169"/>
      <c r="AQ88" s="169"/>
    </row>
    <row r="89" spans="1:43" ht="14.25" customHeight="1" x14ac:dyDescent="0.2">
      <c r="A89" s="681">
        <v>33</v>
      </c>
      <c r="B89" s="681" t="s">
        <v>928</v>
      </c>
      <c r="C89" s="681" t="s">
        <v>1225</v>
      </c>
      <c r="D89" s="641"/>
      <c r="E89" s="772" t="s">
        <v>1227</v>
      </c>
      <c r="F89" s="675" t="s">
        <v>1263</v>
      </c>
      <c r="G89" s="781" t="s">
        <v>1264</v>
      </c>
      <c r="H89" s="834">
        <v>212250000</v>
      </c>
      <c r="I89" s="681" t="s">
        <v>1265</v>
      </c>
      <c r="J89" s="681" t="s">
        <v>470</v>
      </c>
      <c r="K89" s="681" t="s">
        <v>164</v>
      </c>
      <c r="L89" s="681" t="s">
        <v>1241</v>
      </c>
      <c r="M89" s="681" t="s">
        <v>164</v>
      </c>
      <c r="N89" s="681" t="s">
        <v>164</v>
      </c>
      <c r="O89" s="681" t="s">
        <v>1266</v>
      </c>
      <c r="P89" s="682" t="s">
        <v>1267</v>
      </c>
      <c r="Q89" s="681" t="s">
        <v>1268</v>
      </c>
      <c r="R89" s="68" t="s">
        <v>1269</v>
      </c>
      <c r="S89" s="45" t="s">
        <v>1006</v>
      </c>
      <c r="T89" s="45">
        <v>0</v>
      </c>
      <c r="U89" s="45">
        <v>0</v>
      </c>
      <c r="V89" s="70">
        <v>0.2</v>
      </c>
      <c r="W89" s="108">
        <v>0.5</v>
      </c>
      <c r="X89" s="154"/>
      <c r="Y89" s="767"/>
      <c r="Z89" s="767"/>
      <c r="AA89" s="767"/>
      <c r="AB89" s="768"/>
      <c r="AC89" s="169"/>
      <c r="AD89" s="169"/>
      <c r="AE89" s="169"/>
      <c r="AF89" s="169"/>
      <c r="AG89" s="169"/>
      <c r="AH89" s="169"/>
      <c r="AI89" s="169"/>
      <c r="AJ89" s="169"/>
      <c r="AK89" s="169"/>
      <c r="AL89" s="169"/>
      <c r="AM89" s="169"/>
      <c r="AN89" s="169"/>
      <c r="AO89" s="169"/>
      <c r="AP89" s="169"/>
      <c r="AQ89" s="169"/>
    </row>
    <row r="90" spans="1:43" ht="14.25" customHeight="1" x14ac:dyDescent="0.2">
      <c r="A90" s="641"/>
      <c r="B90" s="641"/>
      <c r="C90" s="641"/>
      <c r="D90" s="641"/>
      <c r="E90" s="776"/>
      <c r="F90" s="676"/>
      <c r="G90" s="782"/>
      <c r="H90" s="641"/>
      <c r="I90" s="641"/>
      <c r="J90" s="641"/>
      <c r="K90" s="641"/>
      <c r="L90" s="641"/>
      <c r="M90" s="641"/>
      <c r="N90" s="641"/>
      <c r="O90" s="641"/>
      <c r="P90" s="641"/>
      <c r="Q90" s="641"/>
      <c r="R90" s="68" t="s">
        <v>1270</v>
      </c>
      <c r="S90" s="45" t="s">
        <v>1006</v>
      </c>
      <c r="T90" s="45">
        <v>0</v>
      </c>
      <c r="U90" s="45">
        <v>0</v>
      </c>
      <c r="V90" s="70">
        <v>0.2</v>
      </c>
      <c r="W90" s="108">
        <v>0.5</v>
      </c>
      <c r="X90" s="154"/>
      <c r="Y90" s="641"/>
      <c r="Z90" s="641"/>
      <c r="AA90" s="641"/>
      <c r="AB90" s="720"/>
      <c r="AC90" s="169"/>
      <c r="AD90" s="169"/>
      <c r="AE90" s="169"/>
      <c r="AF90" s="169"/>
      <c r="AG90" s="169"/>
      <c r="AH90" s="169"/>
      <c r="AI90" s="169"/>
      <c r="AJ90" s="169"/>
      <c r="AK90" s="169"/>
      <c r="AL90" s="169"/>
      <c r="AM90" s="169"/>
      <c r="AN90" s="169"/>
      <c r="AO90" s="169"/>
      <c r="AP90" s="169"/>
      <c r="AQ90" s="169"/>
    </row>
    <row r="91" spans="1:43" ht="14.25" customHeight="1" x14ac:dyDescent="0.2">
      <c r="A91" s="642"/>
      <c r="B91" s="642"/>
      <c r="C91" s="642"/>
      <c r="D91" s="641"/>
      <c r="E91" s="729"/>
      <c r="F91" s="680"/>
      <c r="G91" s="783"/>
      <c r="H91" s="642"/>
      <c r="I91" s="642"/>
      <c r="J91" s="642"/>
      <c r="K91" s="642"/>
      <c r="L91" s="642"/>
      <c r="M91" s="642"/>
      <c r="N91" s="642"/>
      <c r="O91" s="642"/>
      <c r="P91" s="642"/>
      <c r="Q91" s="642"/>
      <c r="R91" s="68" t="s">
        <v>1271</v>
      </c>
      <c r="S91" s="45" t="s">
        <v>1006</v>
      </c>
      <c r="T91" s="45">
        <v>0</v>
      </c>
      <c r="U91" s="45">
        <v>0</v>
      </c>
      <c r="V91" s="70">
        <v>0.1</v>
      </c>
      <c r="W91" s="108">
        <v>0.2</v>
      </c>
      <c r="X91" s="154"/>
      <c r="Y91" s="642"/>
      <c r="Z91" s="642"/>
      <c r="AA91" s="642"/>
      <c r="AB91" s="721"/>
      <c r="AC91" s="169"/>
      <c r="AD91" s="169"/>
      <c r="AE91" s="169"/>
      <c r="AF91" s="169"/>
      <c r="AG91" s="169"/>
      <c r="AH91" s="169"/>
      <c r="AI91" s="169"/>
      <c r="AJ91" s="169"/>
      <c r="AK91" s="169"/>
      <c r="AL91" s="169"/>
      <c r="AM91" s="169"/>
      <c r="AN91" s="169"/>
      <c r="AO91" s="169"/>
      <c r="AP91" s="169"/>
      <c r="AQ91" s="169"/>
    </row>
    <row r="92" spans="1:43" ht="14.25" customHeight="1" x14ac:dyDescent="0.2">
      <c r="A92" s="681">
        <v>34</v>
      </c>
      <c r="B92" s="681" t="s">
        <v>928</v>
      </c>
      <c r="C92" s="681" t="s">
        <v>1225</v>
      </c>
      <c r="D92" s="641"/>
      <c r="E92" s="772" t="s">
        <v>1227</v>
      </c>
      <c r="F92" s="675" t="s">
        <v>1272</v>
      </c>
      <c r="G92" s="781" t="s">
        <v>1273</v>
      </c>
      <c r="H92" s="834">
        <v>1084600000</v>
      </c>
      <c r="I92" s="681" t="s">
        <v>1274</v>
      </c>
      <c r="J92" s="681" t="s">
        <v>470</v>
      </c>
      <c r="K92" s="681" t="s">
        <v>166</v>
      </c>
      <c r="L92" s="681" t="s">
        <v>1241</v>
      </c>
      <c r="M92" s="681" t="s">
        <v>166</v>
      </c>
      <c r="N92" s="681" t="s">
        <v>166</v>
      </c>
      <c r="O92" s="681" t="s">
        <v>1275</v>
      </c>
      <c r="P92" s="682" t="s">
        <v>1276</v>
      </c>
      <c r="Q92" s="681" t="s">
        <v>1277</v>
      </c>
      <c r="R92" s="68" t="s">
        <v>1278</v>
      </c>
      <c r="S92" s="45" t="s">
        <v>1006</v>
      </c>
      <c r="T92" s="45">
        <v>0</v>
      </c>
      <c r="U92" s="70">
        <v>0.25</v>
      </c>
      <c r="V92" s="70">
        <v>0.75</v>
      </c>
      <c r="W92" s="108">
        <v>1</v>
      </c>
      <c r="X92" s="154"/>
      <c r="Y92" s="767"/>
      <c r="Z92" s="767"/>
      <c r="AA92" s="767"/>
      <c r="AB92" s="768"/>
      <c r="AC92" s="169"/>
      <c r="AD92" s="169"/>
      <c r="AE92" s="169"/>
      <c r="AF92" s="169"/>
      <c r="AG92" s="169"/>
      <c r="AH92" s="169"/>
      <c r="AI92" s="169"/>
      <c r="AJ92" s="169"/>
      <c r="AK92" s="169"/>
      <c r="AL92" s="169"/>
      <c r="AM92" s="169"/>
      <c r="AN92" s="169"/>
      <c r="AO92" s="169"/>
      <c r="AP92" s="169"/>
      <c r="AQ92" s="169"/>
    </row>
    <row r="93" spans="1:43" ht="14.25" customHeight="1" x14ac:dyDescent="0.2">
      <c r="A93" s="641"/>
      <c r="B93" s="641"/>
      <c r="C93" s="641"/>
      <c r="D93" s="641"/>
      <c r="E93" s="776"/>
      <c r="F93" s="676"/>
      <c r="G93" s="782"/>
      <c r="H93" s="641"/>
      <c r="I93" s="641"/>
      <c r="J93" s="641"/>
      <c r="K93" s="641"/>
      <c r="L93" s="641"/>
      <c r="M93" s="641"/>
      <c r="N93" s="641"/>
      <c r="O93" s="641"/>
      <c r="P93" s="641"/>
      <c r="Q93" s="641"/>
      <c r="R93" s="68" t="s">
        <v>1279</v>
      </c>
      <c r="S93" s="45" t="s">
        <v>1006</v>
      </c>
      <c r="T93" s="45">
        <v>0</v>
      </c>
      <c r="U93" s="70">
        <v>0.05</v>
      </c>
      <c r="V93" s="70">
        <v>0.1</v>
      </c>
      <c r="W93" s="108">
        <v>0.2</v>
      </c>
      <c r="X93" s="154"/>
      <c r="Y93" s="641"/>
      <c r="Z93" s="641"/>
      <c r="AA93" s="641"/>
      <c r="AB93" s="720"/>
      <c r="AC93" s="169"/>
      <c r="AD93" s="169"/>
      <c r="AE93" s="169"/>
      <c r="AF93" s="169"/>
      <c r="AG93" s="169"/>
      <c r="AH93" s="169"/>
      <c r="AI93" s="169"/>
      <c r="AJ93" s="169"/>
      <c r="AK93" s="169"/>
      <c r="AL93" s="169"/>
      <c r="AM93" s="169"/>
      <c r="AN93" s="169"/>
      <c r="AO93" s="169"/>
      <c r="AP93" s="169"/>
      <c r="AQ93" s="169"/>
    </row>
    <row r="94" spans="1:43" ht="14.25" customHeight="1" x14ac:dyDescent="0.2">
      <c r="A94" s="642"/>
      <c r="B94" s="642"/>
      <c r="C94" s="642"/>
      <c r="D94" s="642"/>
      <c r="E94" s="729"/>
      <c r="F94" s="680"/>
      <c r="G94" s="783"/>
      <c r="H94" s="642"/>
      <c r="I94" s="642"/>
      <c r="J94" s="642"/>
      <c r="K94" s="642"/>
      <c r="L94" s="642"/>
      <c r="M94" s="642"/>
      <c r="N94" s="642"/>
      <c r="O94" s="642"/>
      <c r="P94" s="642"/>
      <c r="Q94" s="642"/>
      <c r="R94" s="68" t="s">
        <v>1271</v>
      </c>
      <c r="S94" s="45" t="s">
        <v>1006</v>
      </c>
      <c r="T94" s="45">
        <v>0</v>
      </c>
      <c r="U94" s="70">
        <v>0.01</v>
      </c>
      <c r="V94" s="70">
        <v>0.03</v>
      </c>
      <c r="W94" s="108">
        <v>0.05</v>
      </c>
      <c r="X94" s="154"/>
      <c r="Y94" s="642"/>
      <c r="Z94" s="642"/>
      <c r="AA94" s="642"/>
      <c r="AB94" s="721"/>
      <c r="AC94" s="169"/>
      <c r="AD94" s="169"/>
      <c r="AE94" s="169"/>
      <c r="AF94" s="169"/>
      <c r="AG94" s="169"/>
      <c r="AH94" s="169"/>
      <c r="AI94" s="169"/>
      <c r="AJ94" s="169"/>
      <c r="AK94" s="169"/>
      <c r="AL94" s="169"/>
      <c r="AM94" s="169"/>
      <c r="AN94" s="169"/>
      <c r="AO94" s="169"/>
      <c r="AP94" s="169"/>
      <c r="AQ94" s="169"/>
    </row>
    <row r="95" spans="1:43" ht="14.25" customHeight="1" x14ac:dyDescent="0.2">
      <c r="A95" s="681">
        <v>35</v>
      </c>
      <c r="B95" s="681" t="s">
        <v>928</v>
      </c>
      <c r="C95" s="681" t="s">
        <v>1225</v>
      </c>
      <c r="D95" s="681" t="s">
        <v>1280</v>
      </c>
      <c r="E95" s="772" t="s">
        <v>1227</v>
      </c>
      <c r="F95" s="675" t="s">
        <v>1281</v>
      </c>
      <c r="G95" s="781" t="s">
        <v>1282</v>
      </c>
      <c r="H95" s="834">
        <v>570000000</v>
      </c>
      <c r="I95" s="681" t="s">
        <v>1283</v>
      </c>
      <c r="J95" s="681" t="s">
        <v>1284</v>
      </c>
      <c r="K95" s="681" t="s">
        <v>164</v>
      </c>
      <c r="L95" s="681" t="s">
        <v>1241</v>
      </c>
      <c r="M95" s="681" t="s">
        <v>164</v>
      </c>
      <c r="N95" s="681" t="s">
        <v>164</v>
      </c>
      <c r="O95" s="681" t="s">
        <v>1285</v>
      </c>
      <c r="P95" s="682" t="s">
        <v>1286</v>
      </c>
      <c r="Q95" s="681" t="s">
        <v>249</v>
      </c>
      <c r="R95" s="682" t="s">
        <v>1287</v>
      </c>
      <c r="S95" s="672" t="s">
        <v>1006</v>
      </c>
      <c r="T95" s="681">
        <v>0</v>
      </c>
      <c r="U95" s="681">
        <v>0</v>
      </c>
      <c r="V95" s="777">
        <v>0.1</v>
      </c>
      <c r="W95" s="848">
        <v>0.2</v>
      </c>
      <c r="X95" s="766"/>
      <c r="Y95" s="767"/>
      <c r="Z95" s="767"/>
      <c r="AA95" s="767"/>
      <c r="AB95" s="768"/>
      <c r="AC95" s="169"/>
      <c r="AD95" s="169"/>
      <c r="AE95" s="169"/>
      <c r="AF95" s="169"/>
      <c r="AG95" s="169"/>
      <c r="AH95" s="169"/>
      <c r="AI95" s="169"/>
      <c r="AJ95" s="169"/>
      <c r="AK95" s="169"/>
      <c r="AL95" s="169"/>
      <c r="AM95" s="169"/>
      <c r="AN95" s="169"/>
      <c r="AO95" s="169"/>
      <c r="AP95" s="169"/>
      <c r="AQ95" s="169"/>
    </row>
    <row r="96" spans="1:43" ht="14.25" customHeight="1" x14ac:dyDescent="0.2">
      <c r="A96" s="641"/>
      <c r="B96" s="641"/>
      <c r="C96" s="641"/>
      <c r="D96" s="641"/>
      <c r="E96" s="776"/>
      <c r="F96" s="676"/>
      <c r="G96" s="782"/>
      <c r="H96" s="641"/>
      <c r="I96" s="641"/>
      <c r="J96" s="641"/>
      <c r="K96" s="641"/>
      <c r="L96" s="641"/>
      <c r="M96" s="641"/>
      <c r="N96" s="641"/>
      <c r="O96" s="641"/>
      <c r="P96" s="641"/>
      <c r="Q96" s="641"/>
      <c r="R96" s="642"/>
      <c r="S96" s="642"/>
      <c r="T96" s="642"/>
      <c r="U96" s="642"/>
      <c r="V96" s="642"/>
      <c r="W96" s="729"/>
      <c r="X96" s="730"/>
      <c r="Y96" s="641"/>
      <c r="Z96" s="641"/>
      <c r="AA96" s="641"/>
      <c r="AB96" s="720"/>
      <c r="AC96" s="169"/>
      <c r="AD96" s="169"/>
      <c r="AE96" s="169"/>
      <c r="AF96" s="169"/>
      <c r="AG96" s="169"/>
      <c r="AH96" s="169"/>
      <c r="AI96" s="169"/>
      <c r="AJ96" s="169"/>
      <c r="AK96" s="169"/>
      <c r="AL96" s="169"/>
      <c r="AM96" s="169"/>
      <c r="AN96" s="169"/>
      <c r="AO96" s="169"/>
      <c r="AP96" s="169"/>
      <c r="AQ96" s="169"/>
    </row>
    <row r="97" spans="1:43" ht="14.25" customHeight="1" x14ac:dyDescent="0.2">
      <c r="A97" s="642"/>
      <c r="B97" s="642"/>
      <c r="C97" s="642"/>
      <c r="D97" s="642"/>
      <c r="E97" s="729"/>
      <c r="F97" s="680"/>
      <c r="G97" s="783"/>
      <c r="H97" s="642"/>
      <c r="I97" s="642"/>
      <c r="J97" s="642"/>
      <c r="K97" s="642"/>
      <c r="L97" s="642"/>
      <c r="M97" s="642"/>
      <c r="N97" s="642"/>
      <c r="O97" s="642"/>
      <c r="P97" s="642"/>
      <c r="Q97" s="642"/>
      <c r="R97" s="68" t="s">
        <v>1288</v>
      </c>
      <c r="S97" s="45" t="s">
        <v>1006</v>
      </c>
      <c r="T97" s="45">
        <v>0</v>
      </c>
      <c r="U97" s="45">
        <v>0</v>
      </c>
      <c r="V97" s="70">
        <v>0.05</v>
      </c>
      <c r="W97" s="108">
        <v>0.05</v>
      </c>
      <c r="X97" s="154"/>
      <c r="Y97" s="642"/>
      <c r="Z97" s="642"/>
      <c r="AA97" s="642"/>
      <c r="AB97" s="721"/>
      <c r="AC97" s="169"/>
      <c r="AD97" s="169"/>
      <c r="AE97" s="169"/>
      <c r="AF97" s="169"/>
      <c r="AG97" s="169"/>
      <c r="AH97" s="169"/>
      <c r="AI97" s="169"/>
      <c r="AJ97" s="169"/>
      <c r="AK97" s="169"/>
      <c r="AL97" s="169"/>
      <c r="AM97" s="169"/>
      <c r="AN97" s="169"/>
      <c r="AO97" s="169"/>
      <c r="AP97" s="169"/>
      <c r="AQ97" s="169"/>
    </row>
    <row r="98" spans="1:43" ht="40.5" customHeight="1" x14ac:dyDescent="0.2">
      <c r="A98" s="681">
        <v>36</v>
      </c>
      <c r="B98" s="681" t="s">
        <v>928</v>
      </c>
      <c r="C98" s="681" t="s">
        <v>1225</v>
      </c>
      <c r="D98" s="681" t="s">
        <v>1289</v>
      </c>
      <c r="E98" s="772" t="s">
        <v>1227</v>
      </c>
      <c r="F98" s="675" t="s">
        <v>1290</v>
      </c>
      <c r="G98" s="781" t="s">
        <v>1291</v>
      </c>
      <c r="H98" s="834">
        <v>21099392211</v>
      </c>
      <c r="I98" s="681" t="s">
        <v>1292</v>
      </c>
      <c r="J98" s="681" t="s">
        <v>1284</v>
      </c>
      <c r="K98" s="681" t="s">
        <v>164</v>
      </c>
      <c r="L98" s="681" t="s">
        <v>1293</v>
      </c>
      <c r="M98" s="681" t="s">
        <v>164</v>
      </c>
      <c r="N98" s="681" t="s">
        <v>166</v>
      </c>
      <c r="O98" s="681" t="s">
        <v>1294</v>
      </c>
      <c r="P98" s="682" t="s">
        <v>1295</v>
      </c>
      <c r="Q98" s="681" t="s">
        <v>179</v>
      </c>
      <c r="R98" s="68" t="s">
        <v>1296</v>
      </c>
      <c r="S98" s="45" t="s">
        <v>1006</v>
      </c>
      <c r="T98" s="45">
        <v>6.14</v>
      </c>
      <c r="U98" s="45">
        <v>6.14</v>
      </c>
      <c r="V98" s="45">
        <v>30.740000000000002</v>
      </c>
      <c r="W98" s="105">
        <v>65.740000000000009</v>
      </c>
      <c r="X98" s="154"/>
      <c r="Y98" s="767"/>
      <c r="Z98" s="767"/>
      <c r="AA98" s="767"/>
      <c r="AB98" s="768"/>
      <c r="AC98" s="169"/>
      <c r="AD98" s="169"/>
      <c r="AE98" s="169"/>
      <c r="AF98" s="169"/>
      <c r="AG98" s="169"/>
      <c r="AH98" s="169"/>
      <c r="AI98" s="169"/>
      <c r="AJ98" s="169"/>
      <c r="AK98" s="169"/>
      <c r="AL98" s="169"/>
      <c r="AM98" s="169"/>
      <c r="AN98" s="169"/>
      <c r="AO98" s="169"/>
      <c r="AP98" s="169"/>
      <c r="AQ98" s="169"/>
    </row>
    <row r="99" spans="1:43" ht="14.25" customHeight="1" x14ac:dyDescent="0.2">
      <c r="A99" s="641"/>
      <c r="B99" s="641"/>
      <c r="C99" s="641"/>
      <c r="D99" s="641"/>
      <c r="E99" s="776"/>
      <c r="F99" s="676"/>
      <c r="G99" s="782"/>
      <c r="H99" s="641"/>
      <c r="I99" s="641"/>
      <c r="J99" s="641"/>
      <c r="K99" s="641"/>
      <c r="L99" s="641"/>
      <c r="M99" s="641"/>
      <c r="N99" s="641"/>
      <c r="O99" s="641"/>
      <c r="P99" s="641"/>
      <c r="Q99" s="641"/>
      <c r="R99" s="45" t="s">
        <v>1297</v>
      </c>
      <c r="S99" s="45" t="s">
        <v>1006</v>
      </c>
      <c r="T99" s="45">
        <v>0</v>
      </c>
      <c r="U99" s="45">
        <v>0</v>
      </c>
      <c r="V99" s="45">
        <v>2</v>
      </c>
      <c r="W99" s="105">
        <v>4</v>
      </c>
      <c r="X99" s="154"/>
      <c r="Y99" s="641"/>
      <c r="Z99" s="641"/>
      <c r="AA99" s="641"/>
      <c r="AB99" s="720"/>
      <c r="AC99" s="169"/>
      <c r="AD99" s="169"/>
      <c r="AE99" s="169"/>
      <c r="AF99" s="169"/>
      <c r="AG99" s="169"/>
      <c r="AH99" s="169"/>
      <c r="AI99" s="169"/>
      <c r="AJ99" s="169"/>
      <c r="AK99" s="169"/>
      <c r="AL99" s="169"/>
      <c r="AM99" s="169"/>
      <c r="AN99" s="169"/>
      <c r="AO99" s="169"/>
      <c r="AP99" s="169"/>
      <c r="AQ99" s="169"/>
    </row>
    <row r="100" spans="1:43" ht="78" customHeight="1" x14ac:dyDescent="0.2">
      <c r="A100" s="642"/>
      <c r="B100" s="642"/>
      <c r="C100" s="642"/>
      <c r="D100" s="642"/>
      <c r="E100" s="729"/>
      <c r="F100" s="680"/>
      <c r="G100" s="783"/>
      <c r="H100" s="642"/>
      <c r="I100" s="642"/>
      <c r="J100" s="642"/>
      <c r="K100" s="642"/>
      <c r="L100" s="642"/>
      <c r="M100" s="642"/>
      <c r="N100" s="642"/>
      <c r="O100" s="642"/>
      <c r="P100" s="642"/>
      <c r="Q100" s="642"/>
      <c r="R100" s="68" t="s">
        <v>1298</v>
      </c>
      <c r="S100" s="45" t="s">
        <v>1006</v>
      </c>
      <c r="T100" s="45">
        <v>2.5</v>
      </c>
      <c r="U100" s="45">
        <v>40.5</v>
      </c>
      <c r="V100" s="45">
        <v>58.2</v>
      </c>
      <c r="W100" s="105">
        <v>73.800000000000011</v>
      </c>
      <c r="X100" s="154"/>
      <c r="Y100" s="642"/>
      <c r="Z100" s="642"/>
      <c r="AA100" s="642"/>
      <c r="AB100" s="721"/>
      <c r="AC100" s="169"/>
      <c r="AD100" s="169"/>
      <c r="AE100" s="169"/>
      <c r="AF100" s="169"/>
      <c r="AG100" s="169"/>
      <c r="AH100" s="169"/>
      <c r="AI100" s="169"/>
      <c r="AJ100" s="169"/>
      <c r="AK100" s="169"/>
      <c r="AL100" s="169"/>
      <c r="AM100" s="169"/>
      <c r="AN100" s="169"/>
      <c r="AO100" s="169"/>
      <c r="AP100" s="169"/>
      <c r="AQ100" s="169"/>
    </row>
    <row r="101" spans="1:43" ht="14.25" customHeight="1" x14ac:dyDescent="0.2">
      <c r="A101" s="775">
        <v>37</v>
      </c>
      <c r="B101" s="672" t="s">
        <v>928</v>
      </c>
      <c r="C101" s="672" t="s">
        <v>1051</v>
      </c>
      <c r="D101" s="672" t="s">
        <v>1299</v>
      </c>
      <c r="E101" s="673">
        <f>'[2]MJERE PP MMPI 55'!$E$101</f>
        <v>0</v>
      </c>
      <c r="F101" s="675" t="s">
        <v>1300</v>
      </c>
      <c r="G101" s="678" t="s">
        <v>1301</v>
      </c>
      <c r="H101" s="859">
        <v>8877814000</v>
      </c>
      <c r="I101" s="672" t="s">
        <v>1302</v>
      </c>
      <c r="J101" s="672" t="s">
        <v>470</v>
      </c>
      <c r="K101" s="672" t="s">
        <v>164</v>
      </c>
      <c r="L101" s="672" t="s">
        <v>1303</v>
      </c>
      <c r="M101" s="672" t="s">
        <v>164</v>
      </c>
      <c r="N101" s="672" t="s">
        <v>166</v>
      </c>
      <c r="O101" s="66" t="s">
        <v>1304</v>
      </c>
      <c r="P101" s="672" t="s">
        <v>1305</v>
      </c>
      <c r="Q101" s="672" t="s">
        <v>1305</v>
      </c>
      <c r="R101" s="83" t="s">
        <v>1306</v>
      </c>
      <c r="S101" s="45" t="s">
        <v>1006</v>
      </c>
      <c r="T101" s="57">
        <v>1</v>
      </c>
      <c r="U101" s="57">
        <f t="shared" ref="U101:V101" si="0">2+T101</f>
        <v>3</v>
      </c>
      <c r="V101" s="57">
        <f t="shared" si="0"/>
        <v>5</v>
      </c>
      <c r="W101" s="62">
        <f t="shared" ref="W101:W103" si="1">0+V101</f>
        <v>5</v>
      </c>
      <c r="X101" s="154"/>
      <c r="Y101" s="767"/>
      <c r="Z101" s="767"/>
      <c r="AA101" s="767"/>
      <c r="AB101" s="768"/>
      <c r="AC101" s="122"/>
      <c r="AD101" s="122"/>
      <c r="AE101" s="122"/>
      <c r="AF101" s="122"/>
      <c r="AG101" s="122"/>
      <c r="AH101" s="122"/>
      <c r="AI101" s="122"/>
      <c r="AJ101" s="122"/>
      <c r="AK101" s="122"/>
      <c r="AL101" s="122"/>
      <c r="AM101" s="122"/>
      <c r="AN101" s="122"/>
      <c r="AO101" s="122"/>
      <c r="AP101" s="122"/>
      <c r="AQ101" s="122"/>
    </row>
    <row r="102" spans="1:43" ht="14.25" customHeight="1" x14ac:dyDescent="0.2">
      <c r="A102" s="755"/>
      <c r="B102" s="641"/>
      <c r="C102" s="641"/>
      <c r="D102" s="641"/>
      <c r="E102" s="674"/>
      <c r="F102" s="676"/>
      <c r="G102" s="679"/>
      <c r="H102" s="641"/>
      <c r="I102" s="641"/>
      <c r="J102" s="641"/>
      <c r="K102" s="641"/>
      <c r="L102" s="641"/>
      <c r="M102" s="641"/>
      <c r="N102" s="641"/>
      <c r="O102" s="672" t="s">
        <v>1307</v>
      </c>
      <c r="P102" s="641"/>
      <c r="Q102" s="641"/>
      <c r="R102" s="83" t="s">
        <v>1308</v>
      </c>
      <c r="S102" s="45" t="s">
        <v>1006</v>
      </c>
      <c r="T102" s="202">
        <v>0</v>
      </c>
      <c r="U102" s="202">
        <v>56.9</v>
      </c>
      <c r="V102" s="202">
        <f>86.6+U102</f>
        <v>143.5</v>
      </c>
      <c r="W102" s="203">
        <f t="shared" si="1"/>
        <v>143.5</v>
      </c>
      <c r="X102" s="154"/>
      <c r="Y102" s="641"/>
      <c r="Z102" s="641"/>
      <c r="AA102" s="641"/>
      <c r="AB102" s="720"/>
      <c r="AC102" s="122"/>
      <c r="AD102" s="122"/>
      <c r="AE102" s="122"/>
      <c r="AF102" s="122"/>
      <c r="AG102" s="122"/>
      <c r="AH102" s="122"/>
      <c r="AI102" s="122"/>
      <c r="AJ102" s="122"/>
      <c r="AK102" s="122"/>
      <c r="AL102" s="122"/>
      <c r="AM102" s="122"/>
      <c r="AN102" s="122"/>
      <c r="AO102" s="122"/>
      <c r="AP102" s="122"/>
      <c r="AQ102" s="122"/>
    </row>
    <row r="103" spans="1:43" ht="117.75" customHeight="1" x14ac:dyDescent="0.2">
      <c r="A103" s="755"/>
      <c r="B103" s="641"/>
      <c r="C103" s="641"/>
      <c r="D103" s="641"/>
      <c r="E103" s="674"/>
      <c r="F103" s="680"/>
      <c r="G103" s="679"/>
      <c r="H103" s="642"/>
      <c r="I103" s="641"/>
      <c r="J103" s="642"/>
      <c r="K103" s="641"/>
      <c r="L103" s="642"/>
      <c r="M103" s="641"/>
      <c r="N103" s="641"/>
      <c r="O103" s="641"/>
      <c r="P103" s="642"/>
      <c r="Q103" s="642"/>
      <c r="R103" s="204" t="s">
        <v>1309</v>
      </c>
      <c r="S103" s="45" t="s">
        <v>1006</v>
      </c>
      <c r="T103" s="205">
        <v>1</v>
      </c>
      <c r="U103" s="205">
        <f t="shared" ref="U103:U104" si="2">0+T103</f>
        <v>1</v>
      </c>
      <c r="V103" s="205">
        <f>1+U103</f>
        <v>2</v>
      </c>
      <c r="W103" s="206">
        <f t="shared" si="1"/>
        <v>2</v>
      </c>
      <c r="X103" s="154"/>
      <c r="Y103" s="642"/>
      <c r="Z103" s="642"/>
      <c r="AA103" s="642"/>
      <c r="AB103" s="721"/>
      <c r="AC103" s="122"/>
      <c r="AD103" s="122"/>
      <c r="AE103" s="122"/>
      <c r="AF103" s="122"/>
      <c r="AG103" s="122"/>
      <c r="AH103" s="122"/>
      <c r="AI103" s="122"/>
      <c r="AJ103" s="122"/>
      <c r="AK103" s="122"/>
      <c r="AL103" s="122"/>
      <c r="AM103" s="122"/>
      <c r="AN103" s="122"/>
      <c r="AO103" s="122"/>
      <c r="AP103" s="122"/>
      <c r="AQ103" s="122"/>
    </row>
    <row r="104" spans="1:43" ht="13.5" customHeight="1" x14ac:dyDescent="0.2">
      <c r="A104" s="775">
        <v>38</v>
      </c>
      <c r="B104" s="672" t="s">
        <v>928</v>
      </c>
      <c r="C104" s="672" t="s">
        <v>1051</v>
      </c>
      <c r="D104" s="672" t="s">
        <v>1310</v>
      </c>
      <c r="E104" s="673">
        <f>'[2]MJERE PP MMPI 55'!$E$104</f>
        <v>0</v>
      </c>
      <c r="F104" s="675" t="s">
        <v>1311</v>
      </c>
      <c r="G104" s="678" t="s">
        <v>1312</v>
      </c>
      <c r="H104" s="686">
        <v>80176000</v>
      </c>
      <c r="I104" s="672" t="s">
        <v>1313</v>
      </c>
      <c r="J104" s="672" t="s">
        <v>470</v>
      </c>
      <c r="K104" s="672" t="s">
        <v>164</v>
      </c>
      <c r="L104" s="672" t="s">
        <v>1303</v>
      </c>
      <c r="M104" s="672" t="s">
        <v>164</v>
      </c>
      <c r="N104" s="672" t="s">
        <v>166</v>
      </c>
      <c r="O104" s="672" t="s">
        <v>1314</v>
      </c>
      <c r="P104" s="820" t="s">
        <v>1315</v>
      </c>
      <c r="Q104" s="672" t="s">
        <v>1315</v>
      </c>
      <c r="R104" s="672" t="s">
        <v>1314</v>
      </c>
      <c r="S104" s="681" t="s">
        <v>1006</v>
      </c>
      <c r="T104" s="672">
        <v>1</v>
      </c>
      <c r="U104" s="820">
        <f t="shared" si="2"/>
        <v>1</v>
      </c>
      <c r="V104" s="672">
        <f t="shared" ref="V104:W104" si="3">0+U104</f>
        <v>1</v>
      </c>
      <c r="W104" s="673">
        <f t="shared" si="3"/>
        <v>1</v>
      </c>
      <c r="X104" s="766"/>
      <c r="Y104" s="767"/>
      <c r="Z104" s="767"/>
      <c r="AA104" s="767"/>
      <c r="AB104" s="768"/>
      <c r="AC104" s="122"/>
      <c r="AD104" s="122"/>
      <c r="AE104" s="122"/>
      <c r="AF104" s="122"/>
      <c r="AG104" s="122"/>
      <c r="AH104" s="122"/>
      <c r="AI104" s="122"/>
      <c r="AJ104" s="122"/>
      <c r="AK104" s="122"/>
      <c r="AL104" s="122"/>
      <c r="AM104" s="122"/>
      <c r="AN104" s="122"/>
      <c r="AO104" s="122"/>
      <c r="AP104" s="122"/>
      <c r="AQ104" s="122"/>
    </row>
    <row r="105" spans="1:43" ht="40.5" customHeight="1" x14ac:dyDescent="0.2">
      <c r="A105" s="755"/>
      <c r="B105" s="641"/>
      <c r="C105" s="641"/>
      <c r="D105" s="641"/>
      <c r="E105" s="674"/>
      <c r="F105" s="676"/>
      <c r="G105" s="679"/>
      <c r="H105" s="641"/>
      <c r="I105" s="641"/>
      <c r="J105" s="641"/>
      <c r="K105" s="641"/>
      <c r="L105" s="641"/>
      <c r="M105" s="641"/>
      <c r="N105" s="641"/>
      <c r="O105" s="642"/>
      <c r="P105" s="642"/>
      <c r="Q105" s="642"/>
      <c r="R105" s="642"/>
      <c r="S105" s="641"/>
      <c r="T105" s="642"/>
      <c r="U105" s="642"/>
      <c r="V105" s="642"/>
      <c r="W105" s="646"/>
      <c r="X105" s="730"/>
      <c r="Y105" s="641"/>
      <c r="Z105" s="641"/>
      <c r="AA105" s="641"/>
      <c r="AB105" s="720"/>
      <c r="AC105" s="122"/>
      <c r="AD105" s="122"/>
      <c r="AE105" s="122"/>
      <c r="AF105" s="122"/>
      <c r="AG105" s="122"/>
      <c r="AH105" s="122"/>
      <c r="AI105" s="122"/>
      <c r="AJ105" s="122"/>
      <c r="AK105" s="122"/>
      <c r="AL105" s="122"/>
      <c r="AM105" s="122"/>
      <c r="AN105" s="122"/>
      <c r="AO105" s="122"/>
      <c r="AP105" s="122"/>
      <c r="AQ105" s="122"/>
    </row>
    <row r="106" spans="1:43" ht="185.25" customHeight="1" x14ac:dyDescent="0.2">
      <c r="A106" s="730"/>
      <c r="B106" s="642"/>
      <c r="C106" s="642"/>
      <c r="D106" s="642"/>
      <c r="E106" s="646"/>
      <c r="F106" s="680"/>
      <c r="G106" s="647"/>
      <c r="H106" s="642"/>
      <c r="I106" s="642"/>
      <c r="J106" s="642"/>
      <c r="K106" s="642"/>
      <c r="L106" s="642"/>
      <c r="M106" s="642"/>
      <c r="N106" s="642"/>
      <c r="O106" s="84" t="s">
        <v>1307</v>
      </c>
      <c r="P106" s="207" t="s">
        <v>1316</v>
      </c>
      <c r="Q106" s="207" t="s">
        <v>1316</v>
      </c>
      <c r="R106" s="84" t="s">
        <v>1317</v>
      </c>
      <c r="S106" s="642"/>
      <c r="T106" s="58">
        <v>23.9</v>
      </c>
      <c r="U106" s="58">
        <f t="shared" ref="U106:W106" si="4">0+T106</f>
        <v>23.9</v>
      </c>
      <c r="V106" s="58">
        <f t="shared" si="4"/>
        <v>23.9</v>
      </c>
      <c r="W106" s="59">
        <f t="shared" si="4"/>
        <v>23.9</v>
      </c>
      <c r="X106" s="154"/>
      <c r="Y106" s="642"/>
      <c r="Z106" s="642"/>
      <c r="AA106" s="642"/>
      <c r="AB106" s="721"/>
      <c r="AC106" s="122"/>
      <c r="AD106" s="122"/>
      <c r="AE106" s="122"/>
      <c r="AF106" s="122"/>
      <c r="AG106" s="122"/>
      <c r="AH106" s="122"/>
      <c r="AI106" s="122"/>
      <c r="AJ106" s="122"/>
      <c r="AK106" s="122"/>
      <c r="AL106" s="122"/>
      <c r="AM106" s="122"/>
      <c r="AN106" s="122"/>
      <c r="AO106" s="122"/>
      <c r="AP106" s="122"/>
      <c r="AQ106" s="122"/>
    </row>
    <row r="107" spans="1:43" ht="14.25" customHeight="1" x14ac:dyDescent="0.2">
      <c r="A107" s="775">
        <v>39</v>
      </c>
      <c r="B107" s="672" t="s">
        <v>928</v>
      </c>
      <c r="C107" s="672" t="s">
        <v>1051</v>
      </c>
      <c r="D107" s="672" t="s">
        <v>1318</v>
      </c>
      <c r="E107" s="673">
        <f>'[2]MJERE PP MMPI 55'!$E$107</f>
        <v>0</v>
      </c>
      <c r="F107" s="675" t="s">
        <v>1319</v>
      </c>
      <c r="G107" s="678" t="s">
        <v>1320</v>
      </c>
      <c r="H107" s="834">
        <v>184248000</v>
      </c>
      <c r="I107" s="672" t="s">
        <v>1321</v>
      </c>
      <c r="J107" s="672" t="s">
        <v>470</v>
      </c>
      <c r="K107" s="672" t="s">
        <v>164</v>
      </c>
      <c r="L107" s="672" t="s">
        <v>1303</v>
      </c>
      <c r="M107" s="672" t="s">
        <v>164</v>
      </c>
      <c r="N107" s="672" t="s">
        <v>166</v>
      </c>
      <c r="O107" s="678" t="s">
        <v>1322</v>
      </c>
      <c r="P107" s="672" t="s">
        <v>1305</v>
      </c>
      <c r="Q107" s="672" t="s">
        <v>1305</v>
      </c>
      <c r="R107" s="672" t="s">
        <v>1323</v>
      </c>
      <c r="S107" s="681" t="s">
        <v>1006</v>
      </c>
      <c r="T107" s="672">
        <v>0</v>
      </c>
      <c r="U107" s="672">
        <v>50</v>
      </c>
      <c r="V107" s="672">
        <f>45+U107</f>
        <v>95</v>
      </c>
      <c r="W107" s="673">
        <f>0+V107</f>
        <v>95</v>
      </c>
      <c r="X107" s="766"/>
      <c r="Y107" s="767"/>
      <c r="Z107" s="767"/>
      <c r="AA107" s="767"/>
      <c r="AB107" s="768"/>
      <c r="AC107" s="122"/>
      <c r="AD107" s="122"/>
      <c r="AE107" s="122"/>
      <c r="AF107" s="122"/>
      <c r="AG107" s="122"/>
      <c r="AH107" s="122"/>
      <c r="AI107" s="122"/>
      <c r="AJ107" s="122"/>
      <c r="AK107" s="122"/>
      <c r="AL107" s="122"/>
      <c r="AM107" s="122"/>
      <c r="AN107" s="122"/>
      <c r="AO107" s="122"/>
      <c r="AP107" s="122"/>
      <c r="AQ107" s="122"/>
    </row>
    <row r="108" spans="1:43" ht="14.25" customHeight="1" x14ac:dyDescent="0.2">
      <c r="A108" s="755"/>
      <c r="B108" s="641"/>
      <c r="C108" s="641"/>
      <c r="D108" s="641"/>
      <c r="E108" s="674"/>
      <c r="F108" s="676"/>
      <c r="G108" s="679"/>
      <c r="H108" s="641"/>
      <c r="I108" s="641"/>
      <c r="J108" s="641"/>
      <c r="K108" s="641"/>
      <c r="L108" s="641"/>
      <c r="M108" s="641"/>
      <c r="N108" s="641"/>
      <c r="O108" s="679"/>
      <c r="P108" s="641"/>
      <c r="Q108" s="641"/>
      <c r="R108" s="641"/>
      <c r="S108" s="641"/>
      <c r="T108" s="641"/>
      <c r="U108" s="641"/>
      <c r="V108" s="641"/>
      <c r="W108" s="674"/>
      <c r="X108" s="755"/>
      <c r="Y108" s="641"/>
      <c r="Z108" s="641"/>
      <c r="AA108" s="641"/>
      <c r="AB108" s="720"/>
      <c r="AC108" s="122"/>
      <c r="AD108" s="122"/>
      <c r="AE108" s="122"/>
      <c r="AF108" s="122"/>
      <c r="AG108" s="122"/>
      <c r="AH108" s="122"/>
      <c r="AI108" s="122"/>
      <c r="AJ108" s="122"/>
      <c r="AK108" s="122"/>
      <c r="AL108" s="122"/>
      <c r="AM108" s="122"/>
      <c r="AN108" s="122"/>
      <c r="AO108" s="122"/>
      <c r="AP108" s="122"/>
      <c r="AQ108" s="122"/>
    </row>
    <row r="109" spans="1:43" ht="180.75" customHeight="1" x14ac:dyDescent="0.2">
      <c r="A109" s="730"/>
      <c r="B109" s="642"/>
      <c r="C109" s="642"/>
      <c r="D109" s="642"/>
      <c r="E109" s="646"/>
      <c r="F109" s="680"/>
      <c r="G109" s="647"/>
      <c r="H109" s="642"/>
      <c r="I109" s="642"/>
      <c r="J109" s="642"/>
      <c r="K109" s="642"/>
      <c r="L109" s="642"/>
      <c r="M109" s="642"/>
      <c r="N109" s="642"/>
      <c r="O109" s="647"/>
      <c r="P109" s="642"/>
      <c r="Q109" s="642"/>
      <c r="R109" s="642"/>
      <c r="S109" s="642"/>
      <c r="T109" s="642"/>
      <c r="U109" s="642"/>
      <c r="V109" s="642"/>
      <c r="W109" s="646"/>
      <c r="X109" s="730"/>
      <c r="Y109" s="642"/>
      <c r="Z109" s="642"/>
      <c r="AA109" s="642"/>
      <c r="AB109" s="721"/>
      <c r="AC109" s="122"/>
      <c r="AD109" s="122"/>
      <c r="AE109" s="122"/>
      <c r="AF109" s="122"/>
      <c r="AG109" s="122"/>
      <c r="AH109" s="122"/>
      <c r="AI109" s="122"/>
      <c r="AJ109" s="122"/>
      <c r="AK109" s="122"/>
      <c r="AL109" s="122"/>
      <c r="AM109" s="122"/>
      <c r="AN109" s="122"/>
      <c r="AO109" s="122"/>
      <c r="AP109" s="122"/>
      <c r="AQ109" s="122"/>
    </row>
    <row r="110" spans="1:43" ht="14.25" customHeight="1" x14ac:dyDescent="0.2">
      <c r="A110" s="775">
        <v>40</v>
      </c>
      <c r="B110" s="672" t="s">
        <v>928</v>
      </c>
      <c r="C110" s="672" t="s">
        <v>1051</v>
      </c>
      <c r="D110" s="672" t="s">
        <v>1324</v>
      </c>
      <c r="E110" s="673" t="s">
        <v>1325</v>
      </c>
      <c r="F110" s="675" t="s">
        <v>1326</v>
      </c>
      <c r="G110" s="678" t="s">
        <v>1327</v>
      </c>
      <c r="H110" s="686">
        <v>28000000</v>
      </c>
      <c r="I110" s="672" t="s">
        <v>1328</v>
      </c>
      <c r="J110" s="672" t="s">
        <v>470</v>
      </c>
      <c r="K110" s="672" t="s">
        <v>164</v>
      </c>
      <c r="L110" s="672" t="s">
        <v>1303</v>
      </c>
      <c r="M110" s="672" t="s">
        <v>164</v>
      </c>
      <c r="N110" s="672" t="s">
        <v>166</v>
      </c>
      <c r="O110" s="678" t="s">
        <v>1329</v>
      </c>
      <c r="P110" s="672" t="s">
        <v>1305</v>
      </c>
      <c r="Q110" s="672" t="s">
        <v>1305</v>
      </c>
      <c r="R110" s="672" t="s">
        <v>1330</v>
      </c>
      <c r="S110" s="681" t="s">
        <v>1006</v>
      </c>
      <c r="T110" s="672">
        <v>1</v>
      </c>
      <c r="U110" s="672">
        <f>3+T110</f>
        <v>4</v>
      </c>
      <c r="V110" s="672">
        <f>2+U110</f>
        <v>6</v>
      </c>
      <c r="W110" s="673">
        <f>0+V110</f>
        <v>6</v>
      </c>
      <c r="X110" s="766"/>
      <c r="Y110" s="767"/>
      <c r="Z110" s="767"/>
      <c r="AA110" s="767"/>
      <c r="AB110" s="768"/>
      <c r="AC110" s="122"/>
      <c r="AD110" s="122"/>
      <c r="AE110" s="122"/>
      <c r="AF110" s="122"/>
      <c r="AG110" s="122"/>
      <c r="AH110" s="122"/>
      <c r="AI110" s="122"/>
      <c r="AJ110" s="122"/>
      <c r="AK110" s="122"/>
      <c r="AL110" s="122"/>
      <c r="AM110" s="122"/>
      <c r="AN110" s="122"/>
      <c r="AO110" s="122"/>
      <c r="AP110" s="122"/>
      <c r="AQ110" s="122"/>
    </row>
    <row r="111" spans="1:43" ht="14.25" customHeight="1" x14ac:dyDescent="0.2">
      <c r="A111" s="755"/>
      <c r="B111" s="641"/>
      <c r="C111" s="641"/>
      <c r="D111" s="641"/>
      <c r="E111" s="674"/>
      <c r="F111" s="676"/>
      <c r="G111" s="679"/>
      <c r="H111" s="641"/>
      <c r="I111" s="641"/>
      <c r="J111" s="641"/>
      <c r="K111" s="641"/>
      <c r="L111" s="641"/>
      <c r="M111" s="641"/>
      <c r="N111" s="641"/>
      <c r="O111" s="679"/>
      <c r="P111" s="641"/>
      <c r="Q111" s="641"/>
      <c r="R111" s="641"/>
      <c r="S111" s="641"/>
      <c r="T111" s="641"/>
      <c r="U111" s="641"/>
      <c r="V111" s="641"/>
      <c r="W111" s="674"/>
      <c r="X111" s="755"/>
      <c r="Y111" s="641"/>
      <c r="Z111" s="641"/>
      <c r="AA111" s="641"/>
      <c r="AB111" s="720"/>
      <c r="AC111" s="122"/>
      <c r="AD111" s="122"/>
      <c r="AE111" s="122"/>
      <c r="AF111" s="122"/>
      <c r="AG111" s="122"/>
      <c r="AH111" s="122"/>
      <c r="AI111" s="122"/>
      <c r="AJ111" s="122"/>
      <c r="AK111" s="122"/>
      <c r="AL111" s="122"/>
      <c r="AM111" s="122"/>
      <c r="AN111" s="122"/>
      <c r="AO111" s="122"/>
      <c r="AP111" s="122"/>
      <c r="AQ111" s="122"/>
    </row>
    <row r="112" spans="1:43" ht="131.25" customHeight="1" x14ac:dyDescent="0.2">
      <c r="A112" s="730"/>
      <c r="B112" s="642"/>
      <c r="C112" s="642"/>
      <c r="D112" s="642"/>
      <c r="E112" s="646"/>
      <c r="F112" s="680"/>
      <c r="G112" s="647"/>
      <c r="H112" s="642"/>
      <c r="I112" s="642"/>
      <c r="J112" s="642"/>
      <c r="K112" s="642"/>
      <c r="L112" s="642"/>
      <c r="M112" s="642"/>
      <c r="N112" s="642"/>
      <c r="O112" s="647"/>
      <c r="P112" s="642"/>
      <c r="Q112" s="642"/>
      <c r="R112" s="642"/>
      <c r="S112" s="642"/>
      <c r="T112" s="642"/>
      <c r="U112" s="642"/>
      <c r="V112" s="642"/>
      <c r="W112" s="646"/>
      <c r="X112" s="730"/>
      <c r="Y112" s="642"/>
      <c r="Z112" s="642"/>
      <c r="AA112" s="642"/>
      <c r="AB112" s="721"/>
      <c r="AC112" s="122"/>
      <c r="AD112" s="122"/>
      <c r="AE112" s="122"/>
      <c r="AF112" s="122"/>
      <c r="AG112" s="122"/>
      <c r="AH112" s="122"/>
      <c r="AI112" s="122"/>
      <c r="AJ112" s="122"/>
      <c r="AK112" s="122"/>
      <c r="AL112" s="122"/>
      <c r="AM112" s="122"/>
      <c r="AN112" s="122"/>
      <c r="AO112" s="122"/>
      <c r="AP112" s="122"/>
      <c r="AQ112" s="122"/>
    </row>
    <row r="113" spans="1:43" ht="14.25" customHeight="1" x14ac:dyDescent="0.2">
      <c r="A113" s="84">
        <v>41</v>
      </c>
      <c r="B113" s="107" t="s">
        <v>928</v>
      </c>
      <c r="C113" s="57" t="s">
        <v>1051</v>
      </c>
      <c r="D113" s="57" t="s">
        <v>1331</v>
      </c>
      <c r="E113" s="62" t="s">
        <v>1332</v>
      </c>
      <c r="F113" s="60" t="s">
        <v>1333</v>
      </c>
      <c r="G113" s="84" t="s">
        <v>1334</v>
      </c>
      <c r="H113" s="81">
        <v>1844000000</v>
      </c>
      <c r="I113" s="57" t="s">
        <v>1335</v>
      </c>
      <c r="J113" s="57" t="s">
        <v>253</v>
      </c>
      <c r="K113" s="57" t="s">
        <v>164</v>
      </c>
      <c r="L113" s="57" t="s">
        <v>1336</v>
      </c>
      <c r="M113" s="57" t="s">
        <v>164</v>
      </c>
      <c r="N113" s="57" t="s">
        <v>166</v>
      </c>
      <c r="O113" s="57" t="s">
        <v>1337</v>
      </c>
      <c r="P113" s="57" t="s">
        <v>1338</v>
      </c>
      <c r="Q113" s="57" t="s">
        <v>1339</v>
      </c>
      <c r="R113" s="57" t="s">
        <v>1340</v>
      </c>
      <c r="S113" s="57" t="s">
        <v>1341</v>
      </c>
      <c r="T113" s="57">
        <v>78.7</v>
      </c>
      <c r="U113" s="57">
        <v>80.2</v>
      </c>
      <c r="V113" s="57">
        <v>81</v>
      </c>
      <c r="W113" s="62">
        <v>81.5</v>
      </c>
      <c r="X113" s="154"/>
      <c r="Y113" s="155"/>
      <c r="Z113" s="155"/>
      <c r="AA113" s="155"/>
      <c r="AB113" s="156"/>
      <c r="AC113" s="122"/>
      <c r="AD113" s="122"/>
      <c r="AE113" s="122"/>
      <c r="AF113" s="122"/>
      <c r="AG113" s="122"/>
      <c r="AH113" s="122"/>
      <c r="AI113" s="122"/>
      <c r="AJ113" s="122"/>
      <c r="AK113" s="122"/>
      <c r="AL113" s="122"/>
      <c r="AM113" s="122"/>
      <c r="AN113" s="122"/>
      <c r="AO113" s="122"/>
      <c r="AP113" s="122"/>
      <c r="AQ113" s="122"/>
    </row>
    <row r="114" spans="1:43" ht="14.25" customHeight="1" x14ac:dyDescent="0.2">
      <c r="A114" s="775">
        <v>42</v>
      </c>
      <c r="B114" s="672" t="s">
        <v>928</v>
      </c>
      <c r="C114" s="672" t="s">
        <v>1051</v>
      </c>
      <c r="D114" s="672" t="s">
        <v>1342</v>
      </c>
      <c r="E114" s="673" t="s">
        <v>1343</v>
      </c>
      <c r="F114" s="675" t="s">
        <v>1344</v>
      </c>
      <c r="G114" s="678" t="s">
        <v>1345</v>
      </c>
      <c r="H114" s="686">
        <v>92000000</v>
      </c>
      <c r="I114" s="672" t="s">
        <v>1346</v>
      </c>
      <c r="J114" s="672" t="s">
        <v>470</v>
      </c>
      <c r="K114" s="672" t="s">
        <v>164</v>
      </c>
      <c r="L114" s="672" t="s">
        <v>1303</v>
      </c>
      <c r="M114" s="672" t="s">
        <v>164</v>
      </c>
      <c r="N114" s="672" t="s">
        <v>164</v>
      </c>
      <c r="O114" s="678" t="s">
        <v>1347</v>
      </c>
      <c r="P114" s="672" t="s">
        <v>1348</v>
      </c>
      <c r="Q114" s="672" t="s">
        <v>1349</v>
      </c>
      <c r="R114" s="672" t="s">
        <v>1350</v>
      </c>
      <c r="S114" s="827" t="s">
        <v>1351</v>
      </c>
      <c r="T114" s="827">
        <v>0.35149999999999998</v>
      </c>
      <c r="U114" s="827">
        <v>0.56169999999999998</v>
      </c>
      <c r="V114" s="827">
        <v>0.78220000000000001</v>
      </c>
      <c r="W114" s="725">
        <v>1</v>
      </c>
      <c r="X114" s="766"/>
      <c r="Y114" s="767"/>
      <c r="Z114" s="767"/>
      <c r="AA114" s="767"/>
      <c r="AB114" s="768"/>
      <c r="AC114" s="122"/>
      <c r="AD114" s="122"/>
      <c r="AE114" s="122"/>
      <c r="AF114" s="122"/>
      <c r="AG114" s="122"/>
      <c r="AH114" s="122"/>
      <c r="AI114" s="122"/>
      <c r="AJ114" s="122"/>
      <c r="AK114" s="122"/>
      <c r="AL114" s="122"/>
      <c r="AM114" s="122"/>
      <c r="AN114" s="122"/>
      <c r="AO114" s="122"/>
      <c r="AP114" s="122"/>
      <c r="AQ114" s="122"/>
    </row>
    <row r="115" spans="1:43" ht="14.25" customHeight="1" x14ac:dyDescent="0.2">
      <c r="A115" s="755"/>
      <c r="B115" s="641"/>
      <c r="C115" s="641"/>
      <c r="D115" s="641"/>
      <c r="E115" s="674"/>
      <c r="F115" s="676"/>
      <c r="G115" s="679"/>
      <c r="H115" s="641"/>
      <c r="I115" s="641"/>
      <c r="J115" s="641"/>
      <c r="K115" s="641"/>
      <c r="L115" s="641"/>
      <c r="M115" s="641"/>
      <c r="N115" s="641"/>
      <c r="O115" s="679"/>
      <c r="P115" s="641"/>
      <c r="Q115" s="641"/>
      <c r="R115" s="641"/>
      <c r="S115" s="641"/>
      <c r="T115" s="641"/>
      <c r="U115" s="641"/>
      <c r="V115" s="641"/>
      <c r="W115" s="674"/>
      <c r="X115" s="755"/>
      <c r="Y115" s="641"/>
      <c r="Z115" s="641"/>
      <c r="AA115" s="641"/>
      <c r="AB115" s="720"/>
      <c r="AC115" s="122"/>
      <c r="AD115" s="122"/>
      <c r="AE115" s="122"/>
      <c r="AF115" s="122"/>
      <c r="AG115" s="122"/>
      <c r="AH115" s="122"/>
      <c r="AI115" s="122"/>
      <c r="AJ115" s="122"/>
      <c r="AK115" s="122"/>
      <c r="AL115" s="122"/>
      <c r="AM115" s="122"/>
      <c r="AN115" s="122"/>
      <c r="AO115" s="122"/>
      <c r="AP115" s="122"/>
      <c r="AQ115" s="122"/>
    </row>
    <row r="116" spans="1:43" ht="109.5" customHeight="1" x14ac:dyDescent="0.2">
      <c r="A116" s="730"/>
      <c r="B116" s="642"/>
      <c r="C116" s="642"/>
      <c r="D116" s="641"/>
      <c r="E116" s="646"/>
      <c r="F116" s="680"/>
      <c r="G116" s="647"/>
      <c r="H116" s="642"/>
      <c r="I116" s="642"/>
      <c r="J116" s="642"/>
      <c r="K116" s="642"/>
      <c r="L116" s="642"/>
      <c r="M116" s="642"/>
      <c r="N116" s="642"/>
      <c r="O116" s="647"/>
      <c r="P116" s="642"/>
      <c r="Q116" s="642"/>
      <c r="R116" s="642"/>
      <c r="S116" s="642"/>
      <c r="T116" s="642"/>
      <c r="U116" s="642"/>
      <c r="V116" s="642"/>
      <c r="W116" s="646"/>
      <c r="X116" s="730"/>
      <c r="Y116" s="642"/>
      <c r="Z116" s="642"/>
      <c r="AA116" s="642"/>
      <c r="AB116" s="721"/>
      <c r="AC116" s="122"/>
      <c r="AD116" s="122"/>
      <c r="AE116" s="122"/>
      <c r="AF116" s="122"/>
      <c r="AG116" s="122"/>
      <c r="AH116" s="122"/>
      <c r="AI116" s="122"/>
      <c r="AJ116" s="122"/>
      <c r="AK116" s="122"/>
      <c r="AL116" s="122"/>
      <c r="AM116" s="122"/>
      <c r="AN116" s="122"/>
      <c r="AO116" s="122"/>
      <c r="AP116" s="122"/>
      <c r="AQ116" s="122"/>
    </row>
    <row r="117" spans="1:43" ht="73.5" customHeight="1" x14ac:dyDescent="0.2">
      <c r="A117" s="775">
        <v>43</v>
      </c>
      <c r="B117" s="672" t="s">
        <v>1352</v>
      </c>
      <c r="C117" s="672" t="s">
        <v>945</v>
      </c>
      <c r="D117" s="641"/>
      <c r="E117" s="673" t="s">
        <v>1353</v>
      </c>
      <c r="F117" s="675" t="s">
        <v>1354</v>
      </c>
      <c r="G117" s="678" t="s">
        <v>1355</v>
      </c>
      <c r="H117" s="686">
        <v>3750000</v>
      </c>
      <c r="I117" s="672" t="s">
        <v>1356</v>
      </c>
      <c r="J117" s="672" t="s">
        <v>163</v>
      </c>
      <c r="K117" s="672" t="s">
        <v>166</v>
      </c>
      <c r="L117" s="672" t="s">
        <v>166</v>
      </c>
      <c r="M117" s="672" t="s">
        <v>164</v>
      </c>
      <c r="N117" s="672" t="s">
        <v>164</v>
      </c>
      <c r="O117" s="75" t="s">
        <v>1357</v>
      </c>
      <c r="P117" s="75" t="s">
        <v>1358</v>
      </c>
      <c r="Q117" s="682">
        <v>44896</v>
      </c>
      <c r="R117" s="68" t="s">
        <v>1359</v>
      </c>
      <c r="S117" s="103" t="s">
        <v>1006</v>
      </c>
      <c r="T117" s="103">
        <v>1</v>
      </c>
      <c r="U117" s="103" t="s">
        <v>710</v>
      </c>
      <c r="V117" s="80" t="s">
        <v>710</v>
      </c>
      <c r="W117" s="137" t="s">
        <v>710</v>
      </c>
      <c r="X117" s="154"/>
      <c r="Y117" s="767"/>
      <c r="Z117" s="767"/>
      <c r="AA117" s="767"/>
      <c r="AB117" s="768"/>
      <c r="AC117" s="122"/>
      <c r="AD117" s="122"/>
      <c r="AE117" s="122"/>
      <c r="AF117" s="122"/>
      <c r="AG117" s="122"/>
      <c r="AH117" s="122"/>
      <c r="AI117" s="122"/>
      <c r="AJ117" s="122"/>
      <c r="AK117" s="122"/>
      <c r="AL117" s="122"/>
      <c r="AM117" s="122"/>
      <c r="AN117" s="122"/>
      <c r="AO117" s="122"/>
      <c r="AP117" s="122"/>
      <c r="AQ117" s="122"/>
    </row>
    <row r="118" spans="1:43" ht="63" customHeight="1" x14ac:dyDescent="0.2">
      <c r="A118" s="755"/>
      <c r="B118" s="641"/>
      <c r="C118" s="641"/>
      <c r="D118" s="641"/>
      <c r="E118" s="674"/>
      <c r="F118" s="676"/>
      <c r="G118" s="679"/>
      <c r="H118" s="641"/>
      <c r="I118" s="641"/>
      <c r="J118" s="641"/>
      <c r="K118" s="641"/>
      <c r="L118" s="641"/>
      <c r="M118" s="641"/>
      <c r="N118" s="641"/>
      <c r="O118" s="75" t="s">
        <v>1360</v>
      </c>
      <c r="P118" s="75" t="s">
        <v>1361</v>
      </c>
      <c r="Q118" s="641"/>
      <c r="R118" s="682" t="s">
        <v>1362</v>
      </c>
      <c r="S118" s="681" t="s">
        <v>1006</v>
      </c>
      <c r="T118" s="681" t="s">
        <v>710</v>
      </c>
      <c r="U118" s="681">
        <v>3</v>
      </c>
      <c r="V118" s="672" t="s">
        <v>710</v>
      </c>
      <c r="W118" s="673" t="s">
        <v>710</v>
      </c>
      <c r="X118" s="766"/>
      <c r="Y118" s="641"/>
      <c r="Z118" s="641"/>
      <c r="AA118" s="641"/>
      <c r="AB118" s="720"/>
      <c r="AC118" s="122"/>
      <c r="AD118" s="122"/>
      <c r="AE118" s="122"/>
      <c r="AF118" s="122"/>
      <c r="AG118" s="122"/>
      <c r="AH118" s="122"/>
      <c r="AI118" s="122"/>
      <c r="AJ118" s="122"/>
      <c r="AK118" s="122"/>
      <c r="AL118" s="122"/>
      <c r="AM118" s="122"/>
      <c r="AN118" s="122"/>
      <c r="AO118" s="122"/>
      <c r="AP118" s="122"/>
      <c r="AQ118" s="122"/>
    </row>
    <row r="119" spans="1:43" ht="60" customHeight="1" x14ac:dyDescent="0.2">
      <c r="A119" s="755"/>
      <c r="B119" s="641"/>
      <c r="C119" s="641"/>
      <c r="D119" s="641"/>
      <c r="E119" s="674"/>
      <c r="F119" s="676"/>
      <c r="G119" s="679"/>
      <c r="H119" s="641"/>
      <c r="I119" s="641"/>
      <c r="J119" s="641"/>
      <c r="K119" s="641"/>
      <c r="L119" s="641"/>
      <c r="M119" s="641"/>
      <c r="N119" s="641"/>
      <c r="O119" s="75" t="s">
        <v>1363</v>
      </c>
      <c r="P119" s="75" t="s">
        <v>1364</v>
      </c>
      <c r="Q119" s="641"/>
      <c r="R119" s="641"/>
      <c r="S119" s="641"/>
      <c r="T119" s="641"/>
      <c r="U119" s="641"/>
      <c r="V119" s="641"/>
      <c r="W119" s="674"/>
      <c r="X119" s="755"/>
      <c r="Y119" s="641"/>
      <c r="Z119" s="641"/>
      <c r="AA119" s="641"/>
      <c r="AB119" s="720"/>
      <c r="AC119" s="122"/>
      <c r="AD119" s="122"/>
      <c r="AE119" s="122"/>
      <c r="AF119" s="122"/>
      <c r="AG119" s="122"/>
      <c r="AH119" s="122"/>
      <c r="AI119" s="122"/>
      <c r="AJ119" s="122"/>
      <c r="AK119" s="122"/>
      <c r="AL119" s="122"/>
      <c r="AM119" s="122"/>
      <c r="AN119" s="122"/>
      <c r="AO119" s="122"/>
      <c r="AP119" s="122"/>
      <c r="AQ119" s="122"/>
    </row>
    <row r="120" spans="1:43" ht="75" customHeight="1" x14ac:dyDescent="0.2">
      <c r="A120" s="730"/>
      <c r="B120" s="642"/>
      <c r="C120" s="642"/>
      <c r="D120" s="641"/>
      <c r="E120" s="646"/>
      <c r="F120" s="680"/>
      <c r="G120" s="647"/>
      <c r="H120" s="642"/>
      <c r="I120" s="642"/>
      <c r="J120" s="642"/>
      <c r="K120" s="642"/>
      <c r="L120" s="642"/>
      <c r="M120" s="642"/>
      <c r="N120" s="642"/>
      <c r="O120" s="75" t="s">
        <v>1365</v>
      </c>
      <c r="P120" s="75" t="s">
        <v>1366</v>
      </c>
      <c r="Q120" s="642"/>
      <c r="R120" s="642"/>
      <c r="S120" s="642"/>
      <c r="T120" s="642"/>
      <c r="U120" s="642"/>
      <c r="V120" s="642"/>
      <c r="W120" s="646"/>
      <c r="X120" s="730"/>
      <c r="Y120" s="642"/>
      <c r="Z120" s="642"/>
      <c r="AA120" s="642"/>
      <c r="AB120" s="721"/>
      <c r="AC120" s="122"/>
      <c r="AD120" s="122"/>
      <c r="AE120" s="122"/>
      <c r="AF120" s="122"/>
      <c r="AG120" s="122"/>
      <c r="AH120" s="122"/>
      <c r="AI120" s="122"/>
      <c r="AJ120" s="122"/>
      <c r="AK120" s="122"/>
      <c r="AL120" s="122"/>
      <c r="AM120" s="122"/>
      <c r="AN120" s="122"/>
      <c r="AO120" s="122"/>
      <c r="AP120" s="122"/>
      <c r="AQ120" s="122"/>
    </row>
    <row r="121" spans="1:43" ht="93.75" customHeight="1" x14ac:dyDescent="0.2">
      <c r="A121" s="775">
        <v>44</v>
      </c>
      <c r="B121" s="672" t="s">
        <v>928</v>
      </c>
      <c r="C121" s="672" t="s">
        <v>945</v>
      </c>
      <c r="D121" s="641"/>
      <c r="E121" s="673" t="str">
        <f>$E$117</f>
        <v xml:space="preserve">3118 - Razvoj i sigurnost kopnenog prometa </v>
      </c>
      <c r="F121" s="675" t="s">
        <v>1367</v>
      </c>
      <c r="G121" s="678" t="s">
        <v>1368</v>
      </c>
      <c r="H121" s="77">
        <v>1872000000</v>
      </c>
      <c r="I121" s="64" t="s">
        <v>1369</v>
      </c>
      <c r="J121" s="672">
        <v>0</v>
      </c>
      <c r="K121" s="672" t="s">
        <v>166</v>
      </c>
      <c r="L121" s="672" t="s">
        <v>166</v>
      </c>
      <c r="M121" s="672" t="s">
        <v>164</v>
      </c>
      <c r="N121" s="672" t="s">
        <v>166</v>
      </c>
      <c r="O121" s="84" t="s">
        <v>1370</v>
      </c>
      <c r="P121" s="139" t="s">
        <v>1371</v>
      </c>
      <c r="Q121" s="778">
        <v>47088</v>
      </c>
      <c r="R121" s="57" t="s">
        <v>1372</v>
      </c>
      <c r="S121" s="45" t="s">
        <v>1006</v>
      </c>
      <c r="T121" s="45">
        <v>1</v>
      </c>
      <c r="U121" s="45">
        <v>1</v>
      </c>
      <c r="V121" s="57">
        <v>1</v>
      </c>
      <c r="W121" s="62">
        <v>1</v>
      </c>
      <c r="X121" s="154"/>
      <c r="Y121" s="767"/>
      <c r="Z121" s="767"/>
      <c r="AA121" s="767"/>
      <c r="AB121" s="768"/>
      <c r="AC121" s="122"/>
      <c r="AD121" s="122"/>
      <c r="AE121" s="122"/>
      <c r="AF121" s="122"/>
      <c r="AG121" s="122"/>
      <c r="AH121" s="122"/>
      <c r="AI121" s="122"/>
      <c r="AJ121" s="122"/>
      <c r="AK121" s="122"/>
      <c r="AL121" s="122"/>
      <c r="AM121" s="122"/>
      <c r="AN121" s="122"/>
      <c r="AO121" s="122"/>
      <c r="AP121" s="122"/>
      <c r="AQ121" s="122"/>
    </row>
    <row r="122" spans="1:43" ht="66" customHeight="1" x14ac:dyDescent="0.2">
      <c r="A122" s="730"/>
      <c r="B122" s="641"/>
      <c r="C122" s="641"/>
      <c r="D122" s="641"/>
      <c r="E122" s="674"/>
      <c r="F122" s="680"/>
      <c r="G122" s="679"/>
      <c r="H122" s="77">
        <v>890000</v>
      </c>
      <c r="I122" s="64" t="s">
        <v>1373</v>
      </c>
      <c r="J122" s="642"/>
      <c r="K122" s="641"/>
      <c r="L122" s="642"/>
      <c r="M122" s="641"/>
      <c r="N122" s="641"/>
      <c r="O122" s="84" t="s">
        <v>1374</v>
      </c>
      <c r="P122" s="139" t="s">
        <v>1375</v>
      </c>
      <c r="Q122" s="642"/>
      <c r="R122" s="57" t="s">
        <v>1376</v>
      </c>
      <c r="S122" s="45" t="s">
        <v>1006</v>
      </c>
      <c r="T122" s="45">
        <v>1</v>
      </c>
      <c r="U122" s="45" t="s">
        <v>710</v>
      </c>
      <c r="V122" s="71" t="s">
        <v>710</v>
      </c>
      <c r="W122" s="72" t="s">
        <v>710</v>
      </c>
      <c r="X122" s="154"/>
      <c r="Y122" s="642"/>
      <c r="Z122" s="642"/>
      <c r="AA122" s="642"/>
      <c r="AB122" s="721"/>
      <c r="AC122" s="122"/>
      <c r="AD122" s="122"/>
      <c r="AE122" s="122"/>
      <c r="AF122" s="122"/>
      <c r="AG122" s="122"/>
      <c r="AH122" s="122"/>
      <c r="AI122" s="122"/>
      <c r="AJ122" s="122"/>
      <c r="AK122" s="122"/>
      <c r="AL122" s="122"/>
      <c r="AM122" s="122"/>
      <c r="AN122" s="122"/>
      <c r="AO122" s="122"/>
      <c r="AP122" s="122"/>
      <c r="AQ122" s="122"/>
    </row>
    <row r="123" spans="1:43" ht="53.25" customHeight="1" x14ac:dyDescent="0.2">
      <c r="A123" s="775">
        <v>45</v>
      </c>
      <c r="B123" s="672" t="s">
        <v>928</v>
      </c>
      <c r="C123" s="672" t="s">
        <v>945</v>
      </c>
      <c r="D123" s="641"/>
      <c r="E123" s="673" t="str">
        <f>$E$117</f>
        <v xml:space="preserve">3118 - Razvoj i sigurnost kopnenog prometa </v>
      </c>
      <c r="F123" s="675" t="s">
        <v>1377</v>
      </c>
      <c r="G123" s="678" t="s">
        <v>1378</v>
      </c>
      <c r="H123" s="686">
        <v>1796000000</v>
      </c>
      <c r="I123" s="672" t="s">
        <v>1379</v>
      </c>
      <c r="J123" s="672" t="s">
        <v>253</v>
      </c>
      <c r="K123" s="672" t="s">
        <v>166</v>
      </c>
      <c r="L123" s="672" t="s">
        <v>166</v>
      </c>
      <c r="M123" s="672" t="s">
        <v>164</v>
      </c>
      <c r="N123" s="672" t="s">
        <v>166</v>
      </c>
      <c r="O123" s="84" t="s">
        <v>1380</v>
      </c>
      <c r="P123" s="139" t="s">
        <v>1381</v>
      </c>
      <c r="Q123" s="778">
        <v>45627</v>
      </c>
      <c r="R123" s="57" t="s">
        <v>1382</v>
      </c>
      <c r="S123" s="45" t="s">
        <v>1006</v>
      </c>
      <c r="T123" s="70">
        <v>1</v>
      </c>
      <c r="U123" s="70">
        <v>1</v>
      </c>
      <c r="V123" s="71">
        <v>1</v>
      </c>
      <c r="W123" s="72">
        <v>1</v>
      </c>
      <c r="X123" s="154"/>
      <c r="Y123" s="767"/>
      <c r="Z123" s="767"/>
      <c r="AA123" s="767"/>
      <c r="AB123" s="768"/>
      <c r="AC123" s="122"/>
      <c r="AD123" s="122"/>
      <c r="AE123" s="122"/>
      <c r="AF123" s="122"/>
      <c r="AG123" s="122"/>
      <c r="AH123" s="122"/>
      <c r="AI123" s="122"/>
      <c r="AJ123" s="122"/>
      <c r="AK123" s="122"/>
      <c r="AL123" s="122"/>
      <c r="AM123" s="122"/>
      <c r="AN123" s="122"/>
      <c r="AO123" s="122"/>
      <c r="AP123" s="122"/>
      <c r="AQ123" s="122"/>
    </row>
    <row r="124" spans="1:43" ht="53.25" customHeight="1" x14ac:dyDescent="0.2">
      <c r="A124" s="755"/>
      <c r="B124" s="641"/>
      <c r="C124" s="641"/>
      <c r="D124" s="641"/>
      <c r="E124" s="674"/>
      <c r="F124" s="676"/>
      <c r="G124" s="679"/>
      <c r="H124" s="641"/>
      <c r="I124" s="641"/>
      <c r="J124" s="641"/>
      <c r="K124" s="641"/>
      <c r="L124" s="641"/>
      <c r="M124" s="641"/>
      <c r="N124" s="641"/>
      <c r="O124" s="84" t="s">
        <v>1383</v>
      </c>
      <c r="P124" s="139" t="s">
        <v>1384</v>
      </c>
      <c r="Q124" s="641"/>
      <c r="R124" s="57" t="s">
        <v>1385</v>
      </c>
      <c r="S124" s="45" t="s">
        <v>1006</v>
      </c>
      <c r="T124" s="45">
        <v>1</v>
      </c>
      <c r="U124" s="45" t="s">
        <v>710</v>
      </c>
      <c r="V124" s="57" t="s">
        <v>710</v>
      </c>
      <c r="W124" s="62" t="s">
        <v>710</v>
      </c>
      <c r="X124" s="154"/>
      <c r="Y124" s="641"/>
      <c r="Z124" s="641"/>
      <c r="AA124" s="641"/>
      <c r="AB124" s="720"/>
      <c r="AC124" s="122"/>
      <c r="AD124" s="122"/>
      <c r="AE124" s="122"/>
      <c r="AF124" s="122"/>
      <c r="AG124" s="122"/>
      <c r="AH124" s="122"/>
      <c r="AI124" s="122"/>
      <c r="AJ124" s="122"/>
      <c r="AK124" s="122"/>
      <c r="AL124" s="122"/>
      <c r="AM124" s="122"/>
      <c r="AN124" s="122"/>
      <c r="AO124" s="122"/>
      <c r="AP124" s="122"/>
      <c r="AQ124" s="122"/>
    </row>
    <row r="125" spans="1:43" ht="53.25" customHeight="1" x14ac:dyDescent="0.2">
      <c r="A125" s="730"/>
      <c r="B125" s="642"/>
      <c r="C125" s="642"/>
      <c r="D125" s="642"/>
      <c r="E125" s="646"/>
      <c r="F125" s="680"/>
      <c r="G125" s="647"/>
      <c r="H125" s="642"/>
      <c r="I125" s="642"/>
      <c r="J125" s="642"/>
      <c r="K125" s="642"/>
      <c r="L125" s="642"/>
      <c r="M125" s="642"/>
      <c r="N125" s="642"/>
      <c r="O125" s="84" t="s">
        <v>1386</v>
      </c>
      <c r="P125" s="139" t="s">
        <v>1387</v>
      </c>
      <c r="Q125" s="642"/>
      <c r="R125" s="57" t="s">
        <v>1388</v>
      </c>
      <c r="S125" s="45" t="s">
        <v>1006</v>
      </c>
      <c r="T125" s="45">
        <v>1</v>
      </c>
      <c r="U125" s="45" t="s">
        <v>710</v>
      </c>
      <c r="V125" s="57" t="s">
        <v>710</v>
      </c>
      <c r="W125" s="62" t="s">
        <v>710</v>
      </c>
      <c r="X125" s="154"/>
      <c r="Y125" s="642"/>
      <c r="Z125" s="642"/>
      <c r="AA125" s="642"/>
      <c r="AB125" s="721"/>
      <c r="AC125" s="122"/>
      <c r="AD125" s="122"/>
      <c r="AE125" s="122"/>
      <c r="AF125" s="122"/>
      <c r="AG125" s="122"/>
      <c r="AH125" s="122"/>
      <c r="AI125" s="122"/>
      <c r="AJ125" s="122"/>
      <c r="AK125" s="122"/>
      <c r="AL125" s="122"/>
      <c r="AM125" s="122"/>
      <c r="AN125" s="122"/>
      <c r="AO125" s="122"/>
      <c r="AP125" s="122"/>
      <c r="AQ125" s="122"/>
    </row>
    <row r="126" spans="1:43" ht="42.75" customHeight="1" x14ac:dyDescent="0.2">
      <c r="A126" s="775">
        <v>46</v>
      </c>
      <c r="B126" s="672" t="s">
        <v>1352</v>
      </c>
      <c r="C126" s="672" t="s">
        <v>945</v>
      </c>
      <c r="D126" s="672" t="s">
        <v>1389</v>
      </c>
      <c r="E126" s="673" t="str">
        <f>$E$123</f>
        <v xml:space="preserve">3118 - Razvoj i sigurnost kopnenog prometa </v>
      </c>
      <c r="F126" s="675" t="s">
        <v>1390</v>
      </c>
      <c r="G126" s="678" t="s">
        <v>1391</v>
      </c>
      <c r="H126" s="686">
        <v>691875000</v>
      </c>
      <c r="I126" s="672" t="s">
        <v>1392</v>
      </c>
      <c r="J126" s="672" t="s">
        <v>163</v>
      </c>
      <c r="K126" s="672" t="s">
        <v>164</v>
      </c>
      <c r="L126" s="672" t="s">
        <v>166</v>
      </c>
      <c r="M126" s="672" t="s">
        <v>166</v>
      </c>
      <c r="N126" s="672" t="s">
        <v>166</v>
      </c>
      <c r="O126" s="855" t="s">
        <v>1393</v>
      </c>
      <c r="P126" s="856" t="s">
        <v>244</v>
      </c>
      <c r="Q126" s="857" t="s">
        <v>244</v>
      </c>
      <c r="R126" s="778" t="s">
        <v>1394</v>
      </c>
      <c r="S126" s="858" t="s">
        <v>1006</v>
      </c>
      <c r="T126" s="858">
        <v>1</v>
      </c>
      <c r="U126" s="858" t="e">
        <f>#REF!</f>
        <v>#REF!</v>
      </c>
      <c r="V126" s="691" t="s">
        <v>710</v>
      </c>
      <c r="W126" s="853" t="s">
        <v>710</v>
      </c>
      <c r="X126" s="766"/>
      <c r="Y126" s="767"/>
      <c r="Z126" s="767"/>
      <c r="AA126" s="767"/>
      <c r="AB126" s="768"/>
      <c r="AC126" s="122"/>
      <c r="AD126" s="122"/>
      <c r="AE126" s="122"/>
      <c r="AF126" s="122"/>
      <c r="AG126" s="122"/>
      <c r="AH126" s="122"/>
      <c r="AI126" s="122"/>
      <c r="AJ126" s="122"/>
      <c r="AK126" s="122"/>
      <c r="AL126" s="122"/>
      <c r="AM126" s="122"/>
      <c r="AN126" s="122"/>
      <c r="AO126" s="122"/>
      <c r="AP126" s="122"/>
      <c r="AQ126" s="122"/>
    </row>
    <row r="127" spans="1:43" ht="42.75" customHeight="1" x14ac:dyDescent="0.2">
      <c r="A127" s="755"/>
      <c r="B127" s="641"/>
      <c r="C127" s="641"/>
      <c r="D127" s="641"/>
      <c r="E127" s="674"/>
      <c r="F127" s="676"/>
      <c r="G127" s="679"/>
      <c r="H127" s="641"/>
      <c r="I127" s="641"/>
      <c r="J127" s="641"/>
      <c r="K127" s="641"/>
      <c r="L127" s="641"/>
      <c r="M127" s="641"/>
      <c r="N127" s="641"/>
      <c r="O127" s="782"/>
      <c r="P127" s="641"/>
      <c r="Q127" s="641"/>
      <c r="R127" s="641"/>
      <c r="S127" s="641"/>
      <c r="T127" s="641"/>
      <c r="U127" s="641"/>
      <c r="V127" s="641"/>
      <c r="W127" s="674"/>
      <c r="X127" s="755"/>
      <c r="Y127" s="641"/>
      <c r="Z127" s="641"/>
      <c r="AA127" s="641"/>
      <c r="AB127" s="720"/>
      <c r="AC127" s="122"/>
      <c r="AD127" s="122"/>
      <c r="AE127" s="122"/>
      <c r="AF127" s="122"/>
      <c r="AG127" s="122"/>
      <c r="AH127" s="122"/>
      <c r="AI127" s="122"/>
      <c r="AJ127" s="122"/>
      <c r="AK127" s="122"/>
      <c r="AL127" s="122"/>
      <c r="AM127" s="122"/>
      <c r="AN127" s="122"/>
      <c r="AO127" s="122"/>
      <c r="AP127" s="122"/>
      <c r="AQ127" s="122"/>
    </row>
    <row r="128" spans="1:43" ht="42.75" customHeight="1" x14ac:dyDescent="0.2">
      <c r="A128" s="730"/>
      <c r="B128" s="642"/>
      <c r="C128" s="642"/>
      <c r="D128" s="642"/>
      <c r="E128" s="646"/>
      <c r="F128" s="680"/>
      <c r="G128" s="647"/>
      <c r="H128" s="642"/>
      <c r="I128" s="642"/>
      <c r="J128" s="642"/>
      <c r="K128" s="642"/>
      <c r="L128" s="642"/>
      <c r="M128" s="642"/>
      <c r="N128" s="642"/>
      <c r="O128" s="783"/>
      <c r="P128" s="642"/>
      <c r="Q128" s="642"/>
      <c r="R128" s="642"/>
      <c r="S128" s="642"/>
      <c r="T128" s="642"/>
      <c r="U128" s="642"/>
      <c r="V128" s="642"/>
      <c r="W128" s="646"/>
      <c r="X128" s="730"/>
      <c r="Y128" s="642"/>
      <c r="Z128" s="642"/>
      <c r="AA128" s="642"/>
      <c r="AB128" s="721"/>
      <c r="AC128" s="122"/>
      <c r="AD128" s="122"/>
      <c r="AE128" s="122"/>
      <c r="AF128" s="122"/>
      <c r="AG128" s="122"/>
      <c r="AH128" s="122"/>
      <c r="AI128" s="122"/>
      <c r="AJ128" s="122"/>
      <c r="AK128" s="122"/>
      <c r="AL128" s="122"/>
      <c r="AM128" s="122"/>
      <c r="AN128" s="122"/>
      <c r="AO128" s="122"/>
      <c r="AP128" s="122"/>
      <c r="AQ128" s="122"/>
    </row>
    <row r="129" spans="1:43" ht="81" customHeight="1" x14ac:dyDescent="0.2">
      <c r="A129" s="775">
        <v>47</v>
      </c>
      <c r="B129" s="672" t="s">
        <v>928</v>
      </c>
      <c r="C129" s="672" t="s">
        <v>945</v>
      </c>
      <c r="D129" s="672" t="s">
        <v>1395</v>
      </c>
      <c r="E129" s="673" t="s">
        <v>1396</v>
      </c>
      <c r="F129" s="675" t="s">
        <v>1397</v>
      </c>
      <c r="G129" s="678" t="s">
        <v>1398</v>
      </c>
      <c r="H129" s="686">
        <v>0</v>
      </c>
      <c r="I129" s="672" t="s">
        <v>1396</v>
      </c>
      <c r="J129" s="672" t="s">
        <v>253</v>
      </c>
      <c r="K129" s="672" t="s">
        <v>164</v>
      </c>
      <c r="L129" s="672" t="s">
        <v>1399</v>
      </c>
      <c r="M129" s="672" t="s">
        <v>164</v>
      </c>
      <c r="N129" s="672" t="s">
        <v>166</v>
      </c>
      <c r="O129" s="672" t="s">
        <v>1400</v>
      </c>
      <c r="P129" s="681" t="s">
        <v>169</v>
      </c>
      <c r="Q129" s="681" t="s">
        <v>179</v>
      </c>
      <c r="R129" s="682" t="s">
        <v>1401</v>
      </c>
      <c r="S129" s="709" t="s">
        <v>1402</v>
      </c>
      <c r="T129" s="709">
        <v>16335000</v>
      </c>
      <c r="U129" s="709">
        <v>18408000</v>
      </c>
      <c r="V129" s="691">
        <v>19329000</v>
      </c>
      <c r="W129" s="853">
        <v>19795000</v>
      </c>
      <c r="X129" s="766"/>
      <c r="Y129" s="767"/>
      <c r="Z129" s="767"/>
      <c r="AA129" s="767"/>
      <c r="AB129" s="768"/>
      <c r="AC129" s="122"/>
      <c r="AD129" s="122"/>
      <c r="AE129" s="122"/>
      <c r="AF129" s="122"/>
      <c r="AG129" s="122"/>
      <c r="AH129" s="122"/>
      <c r="AI129" s="122"/>
      <c r="AJ129" s="122"/>
      <c r="AK129" s="122"/>
      <c r="AL129" s="122"/>
      <c r="AM129" s="122"/>
      <c r="AN129" s="122"/>
      <c r="AO129" s="122"/>
      <c r="AP129" s="122"/>
      <c r="AQ129" s="122"/>
    </row>
    <row r="130" spans="1:43" ht="81" customHeight="1" x14ac:dyDescent="0.2">
      <c r="A130" s="730"/>
      <c r="B130" s="642"/>
      <c r="C130" s="642"/>
      <c r="D130" s="641"/>
      <c r="E130" s="646"/>
      <c r="F130" s="680"/>
      <c r="G130" s="647"/>
      <c r="H130" s="642"/>
      <c r="I130" s="642"/>
      <c r="J130" s="642"/>
      <c r="K130" s="642"/>
      <c r="L130" s="642"/>
      <c r="M130" s="642"/>
      <c r="N130" s="642"/>
      <c r="O130" s="642"/>
      <c r="P130" s="642"/>
      <c r="Q130" s="642"/>
      <c r="R130" s="642"/>
      <c r="S130" s="642"/>
      <c r="T130" s="642"/>
      <c r="U130" s="642"/>
      <c r="V130" s="642"/>
      <c r="W130" s="646"/>
      <c r="X130" s="730"/>
      <c r="Y130" s="642"/>
      <c r="Z130" s="642"/>
      <c r="AA130" s="642"/>
      <c r="AB130" s="721"/>
      <c r="AC130" s="122"/>
      <c r="AD130" s="122"/>
      <c r="AE130" s="122"/>
      <c r="AF130" s="122"/>
      <c r="AG130" s="122"/>
      <c r="AH130" s="122"/>
      <c r="AI130" s="122"/>
      <c r="AJ130" s="122"/>
      <c r="AK130" s="122"/>
      <c r="AL130" s="122"/>
      <c r="AM130" s="122"/>
      <c r="AN130" s="122"/>
      <c r="AO130" s="122"/>
      <c r="AP130" s="122"/>
      <c r="AQ130" s="122"/>
    </row>
    <row r="131" spans="1:43" ht="144.75" customHeight="1" x14ac:dyDescent="0.2">
      <c r="A131" s="136">
        <v>48</v>
      </c>
      <c r="B131" s="64" t="s">
        <v>928</v>
      </c>
      <c r="C131" s="64" t="s">
        <v>945</v>
      </c>
      <c r="D131" s="642"/>
      <c r="E131" s="62" t="s">
        <v>1403</v>
      </c>
      <c r="F131" s="208" t="s">
        <v>1404</v>
      </c>
      <c r="G131" s="88" t="s">
        <v>1405</v>
      </c>
      <c r="H131" s="209">
        <v>185000000</v>
      </c>
      <c r="I131" s="57" t="s">
        <v>1406</v>
      </c>
      <c r="J131" s="57" t="s">
        <v>253</v>
      </c>
      <c r="K131" s="138" t="s">
        <v>164</v>
      </c>
      <c r="L131" s="57" t="s">
        <v>1399</v>
      </c>
      <c r="M131" s="119" t="s">
        <v>164</v>
      </c>
      <c r="N131" s="119" t="s">
        <v>166</v>
      </c>
      <c r="O131" s="210" t="s">
        <v>1407</v>
      </c>
      <c r="P131" s="45" t="s">
        <v>822</v>
      </c>
      <c r="Q131" s="45" t="s">
        <v>179</v>
      </c>
      <c r="R131" s="211" t="s">
        <v>1408</v>
      </c>
      <c r="S131" s="212" t="s">
        <v>1409</v>
      </c>
      <c r="T131" s="212">
        <v>7836354</v>
      </c>
      <c r="U131" s="212">
        <v>9011807</v>
      </c>
      <c r="V131" s="67">
        <v>9912987</v>
      </c>
      <c r="W131" s="181">
        <v>10904286</v>
      </c>
      <c r="X131" s="154"/>
      <c r="Y131" s="155"/>
      <c r="Z131" s="155"/>
      <c r="AA131" s="155"/>
      <c r="AB131" s="156"/>
      <c r="AC131" s="122"/>
      <c r="AD131" s="122"/>
      <c r="AE131" s="122"/>
      <c r="AF131" s="122"/>
      <c r="AG131" s="122"/>
      <c r="AH131" s="122"/>
      <c r="AI131" s="122"/>
      <c r="AJ131" s="122"/>
      <c r="AK131" s="122"/>
      <c r="AL131" s="122"/>
      <c r="AM131" s="122"/>
      <c r="AN131" s="122"/>
      <c r="AO131" s="122"/>
      <c r="AP131" s="122"/>
      <c r="AQ131" s="122"/>
    </row>
    <row r="132" spans="1:43" ht="101.25" customHeight="1" x14ac:dyDescent="0.2">
      <c r="A132" s="775">
        <v>49</v>
      </c>
      <c r="B132" s="672" t="s">
        <v>928</v>
      </c>
      <c r="C132" s="672" t="s">
        <v>945</v>
      </c>
      <c r="D132" s="672" t="s">
        <v>1410</v>
      </c>
      <c r="E132" s="673">
        <f>'[2]MJERE PP MMPI 55'!$E$132</f>
        <v>0</v>
      </c>
      <c r="F132" s="675" t="s">
        <v>1411</v>
      </c>
      <c r="G132" s="688" t="s">
        <v>1412</v>
      </c>
      <c r="H132" s="686" t="s">
        <v>1413</v>
      </c>
      <c r="I132" s="672" t="s">
        <v>1414</v>
      </c>
      <c r="J132" s="672" t="s">
        <v>470</v>
      </c>
      <c r="K132" s="672" t="s">
        <v>164</v>
      </c>
      <c r="L132" s="672" t="s">
        <v>1399</v>
      </c>
      <c r="M132" s="672" t="s">
        <v>164</v>
      </c>
      <c r="N132" s="672" t="s">
        <v>166</v>
      </c>
      <c r="O132" s="672" t="s">
        <v>1415</v>
      </c>
      <c r="P132" s="854" t="s">
        <v>244</v>
      </c>
      <c r="Q132" s="854" t="s">
        <v>179</v>
      </c>
      <c r="R132" s="682" t="s">
        <v>1416</v>
      </c>
      <c r="S132" s="709" t="s">
        <v>1417</v>
      </c>
      <c r="T132" s="709">
        <v>15100000</v>
      </c>
      <c r="U132" s="709">
        <v>15300000</v>
      </c>
      <c r="V132" s="691">
        <v>15600000</v>
      </c>
      <c r="W132" s="853">
        <v>16000000</v>
      </c>
      <c r="X132" s="766"/>
      <c r="Y132" s="767"/>
      <c r="Z132" s="767"/>
      <c r="AA132" s="767"/>
      <c r="AB132" s="768"/>
      <c r="AC132" s="122"/>
      <c r="AD132" s="122"/>
      <c r="AE132" s="122"/>
      <c r="AF132" s="122"/>
      <c r="AG132" s="122"/>
      <c r="AH132" s="122"/>
      <c r="AI132" s="122"/>
      <c r="AJ132" s="122"/>
      <c r="AK132" s="122"/>
      <c r="AL132" s="122"/>
      <c r="AM132" s="122"/>
      <c r="AN132" s="122"/>
      <c r="AO132" s="122"/>
      <c r="AP132" s="122"/>
      <c r="AQ132" s="122"/>
    </row>
    <row r="133" spans="1:43" ht="101.25" customHeight="1" x14ac:dyDescent="0.2">
      <c r="A133" s="730"/>
      <c r="B133" s="642"/>
      <c r="C133" s="642"/>
      <c r="D133" s="641"/>
      <c r="E133" s="646"/>
      <c r="F133" s="680"/>
      <c r="G133" s="647"/>
      <c r="H133" s="642"/>
      <c r="I133" s="642"/>
      <c r="J133" s="642"/>
      <c r="K133" s="642"/>
      <c r="L133" s="642"/>
      <c r="M133" s="642"/>
      <c r="N133" s="642"/>
      <c r="O133" s="642"/>
      <c r="P133" s="642"/>
      <c r="Q133" s="642"/>
      <c r="R133" s="642"/>
      <c r="S133" s="642"/>
      <c r="T133" s="642"/>
      <c r="U133" s="642"/>
      <c r="V133" s="642"/>
      <c r="W133" s="646"/>
      <c r="X133" s="730"/>
      <c r="Y133" s="642"/>
      <c r="Z133" s="642"/>
      <c r="AA133" s="642"/>
      <c r="AB133" s="721"/>
      <c r="AC133" s="122"/>
      <c r="AD133" s="122"/>
      <c r="AE133" s="122"/>
      <c r="AF133" s="122"/>
      <c r="AG133" s="122"/>
      <c r="AH133" s="122"/>
      <c r="AI133" s="122"/>
      <c r="AJ133" s="122"/>
      <c r="AK133" s="122"/>
      <c r="AL133" s="122"/>
      <c r="AM133" s="122"/>
      <c r="AN133" s="122"/>
      <c r="AO133" s="122"/>
      <c r="AP133" s="122"/>
      <c r="AQ133" s="122"/>
    </row>
    <row r="134" spans="1:43" ht="117.75" customHeight="1" x14ac:dyDescent="0.2">
      <c r="A134" s="213">
        <v>50</v>
      </c>
      <c r="B134" s="64" t="s">
        <v>928</v>
      </c>
      <c r="C134" s="64" t="s">
        <v>1418</v>
      </c>
      <c r="D134" s="641"/>
      <c r="E134" s="62" t="s">
        <v>971</v>
      </c>
      <c r="F134" s="60" t="s">
        <v>1419</v>
      </c>
      <c r="G134" s="79" t="s">
        <v>1420</v>
      </c>
      <c r="H134" s="81">
        <v>397950000</v>
      </c>
      <c r="I134" s="57" t="s">
        <v>1421</v>
      </c>
      <c r="J134" s="57" t="s">
        <v>470</v>
      </c>
      <c r="K134" s="64" t="s">
        <v>164</v>
      </c>
      <c r="L134" s="57" t="s">
        <v>1422</v>
      </c>
      <c r="M134" s="64" t="s">
        <v>164</v>
      </c>
      <c r="N134" s="64" t="s">
        <v>166</v>
      </c>
      <c r="O134" s="104" t="s">
        <v>1423</v>
      </c>
      <c r="P134" s="57" t="s">
        <v>179</v>
      </c>
      <c r="Q134" s="214" t="s">
        <v>179</v>
      </c>
      <c r="R134" s="57" t="s">
        <v>1424</v>
      </c>
      <c r="S134" s="45" t="s">
        <v>1425</v>
      </c>
      <c r="T134" s="45">
        <v>530</v>
      </c>
      <c r="U134" s="45">
        <v>515</v>
      </c>
      <c r="V134" s="215">
        <v>500</v>
      </c>
      <c r="W134" s="216">
        <v>450</v>
      </c>
      <c r="X134" s="154"/>
      <c r="Y134" s="155"/>
      <c r="Z134" s="155"/>
      <c r="AA134" s="155"/>
      <c r="AB134" s="156"/>
      <c r="AC134" s="122"/>
      <c r="AD134" s="122"/>
      <c r="AE134" s="122"/>
      <c r="AF134" s="122"/>
      <c r="AG134" s="122"/>
      <c r="AH134" s="122"/>
      <c r="AI134" s="122"/>
      <c r="AJ134" s="122"/>
      <c r="AK134" s="122"/>
      <c r="AL134" s="122"/>
      <c r="AM134" s="122"/>
      <c r="AN134" s="122"/>
      <c r="AO134" s="122"/>
      <c r="AP134" s="122"/>
      <c r="AQ134" s="122"/>
    </row>
    <row r="135" spans="1:43" ht="74.25" customHeight="1" x14ac:dyDescent="0.2">
      <c r="A135" s="213">
        <v>51</v>
      </c>
      <c r="B135" s="64" t="s">
        <v>928</v>
      </c>
      <c r="C135" s="64" t="s">
        <v>1225</v>
      </c>
      <c r="D135" s="642"/>
      <c r="E135" s="62" t="s">
        <v>971</v>
      </c>
      <c r="F135" s="60" t="s">
        <v>1426</v>
      </c>
      <c r="G135" s="79" t="s">
        <v>1427</v>
      </c>
      <c r="H135" s="81">
        <v>390500000</v>
      </c>
      <c r="I135" s="57" t="s">
        <v>1428</v>
      </c>
      <c r="J135" s="57" t="s">
        <v>470</v>
      </c>
      <c r="K135" s="64" t="s">
        <v>164</v>
      </c>
      <c r="L135" s="57" t="s">
        <v>1429</v>
      </c>
      <c r="M135" s="64" t="s">
        <v>164</v>
      </c>
      <c r="N135" s="64" t="s">
        <v>166</v>
      </c>
      <c r="O135" s="104" t="s">
        <v>1430</v>
      </c>
      <c r="P135" s="57" t="s">
        <v>1431</v>
      </c>
      <c r="Q135" s="214" t="s">
        <v>179</v>
      </c>
      <c r="R135" s="57" t="s">
        <v>1432</v>
      </c>
      <c r="S135" s="70" t="s">
        <v>1433</v>
      </c>
      <c r="T135" s="70">
        <v>0.3</v>
      </c>
      <c r="U135" s="70">
        <v>0.3</v>
      </c>
      <c r="V135" s="70">
        <v>0.3</v>
      </c>
      <c r="W135" s="72">
        <v>0.3</v>
      </c>
      <c r="X135" s="154"/>
      <c r="Y135" s="155"/>
      <c r="Z135" s="155"/>
      <c r="AA135" s="155"/>
      <c r="AB135" s="156"/>
      <c r="AC135" s="122"/>
      <c r="AD135" s="122"/>
      <c r="AE135" s="122"/>
      <c r="AF135" s="122"/>
      <c r="AG135" s="122"/>
      <c r="AH135" s="122"/>
      <c r="AI135" s="122"/>
      <c r="AJ135" s="122"/>
      <c r="AK135" s="122"/>
      <c r="AL135" s="122"/>
      <c r="AM135" s="122"/>
      <c r="AN135" s="122"/>
      <c r="AO135" s="122"/>
      <c r="AP135" s="122"/>
      <c r="AQ135" s="122"/>
    </row>
    <row r="136" spans="1:43" ht="53.25" customHeight="1" x14ac:dyDescent="0.2">
      <c r="A136" s="775">
        <v>52</v>
      </c>
      <c r="B136" s="672" t="s">
        <v>928</v>
      </c>
      <c r="C136" s="672" t="s">
        <v>945</v>
      </c>
      <c r="D136" s="672" t="s">
        <v>1434</v>
      </c>
      <c r="E136" s="673" t="s">
        <v>1435</v>
      </c>
      <c r="F136" s="675" t="s">
        <v>1436</v>
      </c>
      <c r="G136" s="688" t="s">
        <v>1437</v>
      </c>
      <c r="H136" s="686">
        <v>0</v>
      </c>
      <c r="I136" s="672" t="s">
        <v>1438</v>
      </c>
      <c r="J136" s="672" t="s">
        <v>253</v>
      </c>
      <c r="K136" s="672" t="s">
        <v>164</v>
      </c>
      <c r="L136" s="672" t="s">
        <v>1399</v>
      </c>
      <c r="M136" s="672" t="s">
        <v>164</v>
      </c>
      <c r="N136" s="673" t="s">
        <v>166</v>
      </c>
      <c r="O136" s="107" t="s">
        <v>1439</v>
      </c>
      <c r="P136" s="672" t="s">
        <v>244</v>
      </c>
      <c r="Q136" s="45" t="s">
        <v>179</v>
      </c>
      <c r="R136" s="68" t="s">
        <v>1440</v>
      </c>
      <c r="S136" s="103" t="s">
        <v>1441</v>
      </c>
      <c r="T136" s="103">
        <v>604400000</v>
      </c>
      <c r="U136" s="103">
        <v>702900000</v>
      </c>
      <c r="V136" s="80">
        <v>738000000</v>
      </c>
      <c r="W136" s="137">
        <v>754200000</v>
      </c>
      <c r="X136" s="154"/>
      <c r="Y136" s="767"/>
      <c r="Z136" s="767"/>
      <c r="AA136" s="767"/>
      <c r="AB136" s="768"/>
      <c r="AC136" s="122"/>
      <c r="AD136" s="122"/>
      <c r="AE136" s="122"/>
      <c r="AF136" s="122"/>
      <c r="AG136" s="122"/>
      <c r="AH136" s="122"/>
      <c r="AI136" s="122"/>
      <c r="AJ136" s="122"/>
      <c r="AK136" s="122"/>
      <c r="AL136" s="122"/>
      <c r="AM136" s="122"/>
      <c r="AN136" s="122"/>
      <c r="AO136" s="122"/>
      <c r="AP136" s="122"/>
      <c r="AQ136" s="122"/>
    </row>
    <row r="137" spans="1:43" ht="53.25" customHeight="1" x14ac:dyDescent="0.2">
      <c r="A137" s="730"/>
      <c r="B137" s="642"/>
      <c r="C137" s="642"/>
      <c r="D137" s="642"/>
      <c r="E137" s="646"/>
      <c r="F137" s="680"/>
      <c r="G137" s="647"/>
      <c r="H137" s="642"/>
      <c r="I137" s="642"/>
      <c r="J137" s="642"/>
      <c r="K137" s="642"/>
      <c r="L137" s="642"/>
      <c r="M137" s="642"/>
      <c r="N137" s="646"/>
      <c r="O137" s="107" t="s">
        <v>1442</v>
      </c>
      <c r="P137" s="642"/>
      <c r="Q137" s="45" t="s">
        <v>179</v>
      </c>
      <c r="R137" s="211" t="s">
        <v>1443</v>
      </c>
      <c r="S137" s="212" t="s">
        <v>1444</v>
      </c>
      <c r="T137" s="212">
        <v>16335000</v>
      </c>
      <c r="U137" s="212">
        <v>18408000</v>
      </c>
      <c r="V137" s="67">
        <v>19329000</v>
      </c>
      <c r="W137" s="181">
        <v>19795000</v>
      </c>
      <c r="X137" s="154"/>
      <c r="Y137" s="642"/>
      <c r="Z137" s="642"/>
      <c r="AA137" s="642"/>
      <c r="AB137" s="721"/>
      <c r="AC137" s="122"/>
      <c r="AD137" s="122"/>
      <c r="AE137" s="122"/>
      <c r="AF137" s="122"/>
      <c r="AG137" s="122"/>
      <c r="AH137" s="122"/>
      <c r="AI137" s="122"/>
      <c r="AJ137" s="122"/>
      <c r="AK137" s="122"/>
      <c r="AL137" s="122"/>
      <c r="AM137" s="122"/>
      <c r="AN137" s="122"/>
      <c r="AO137" s="122"/>
      <c r="AP137" s="122"/>
      <c r="AQ137" s="122"/>
    </row>
    <row r="138" spans="1:43" ht="44.25" customHeight="1" x14ac:dyDescent="0.2">
      <c r="A138" s="775">
        <v>53</v>
      </c>
      <c r="B138" s="672" t="s">
        <v>928</v>
      </c>
      <c r="C138" s="672" t="s">
        <v>945</v>
      </c>
      <c r="D138" s="672" t="s">
        <v>1445</v>
      </c>
      <c r="E138" s="673" t="s">
        <v>971</v>
      </c>
      <c r="F138" s="675" t="s">
        <v>1446</v>
      </c>
      <c r="G138" s="688" t="s">
        <v>1447</v>
      </c>
      <c r="H138" s="686">
        <v>62200000</v>
      </c>
      <c r="I138" s="672" t="s">
        <v>1448</v>
      </c>
      <c r="J138" s="672" t="s">
        <v>253</v>
      </c>
      <c r="K138" s="672" t="s">
        <v>164</v>
      </c>
      <c r="L138" s="672" t="s">
        <v>1399</v>
      </c>
      <c r="M138" s="672" t="s">
        <v>164</v>
      </c>
      <c r="N138" s="672" t="s">
        <v>164</v>
      </c>
      <c r="O138" s="104" t="s">
        <v>1449</v>
      </c>
      <c r="P138" s="57" t="s">
        <v>207</v>
      </c>
      <c r="Q138" s="57" t="s">
        <v>179</v>
      </c>
      <c r="R138" s="62" t="s">
        <v>1450</v>
      </c>
      <c r="S138" s="217" t="s">
        <v>1451</v>
      </c>
      <c r="T138" s="218">
        <v>0.35</v>
      </c>
      <c r="U138" s="218">
        <v>0.65</v>
      </c>
      <c r="V138" s="218">
        <v>0.85</v>
      </c>
      <c r="W138" s="219">
        <v>1</v>
      </c>
      <c r="X138" s="154"/>
      <c r="Y138" s="767"/>
      <c r="Z138" s="767"/>
      <c r="AA138" s="767"/>
      <c r="AB138" s="768"/>
      <c r="AC138" s="122"/>
      <c r="AD138" s="122"/>
      <c r="AE138" s="122"/>
      <c r="AF138" s="122"/>
      <c r="AG138" s="122"/>
      <c r="AH138" s="122"/>
      <c r="AI138" s="122"/>
      <c r="AJ138" s="122"/>
      <c r="AK138" s="122"/>
      <c r="AL138" s="122"/>
      <c r="AM138" s="122"/>
      <c r="AN138" s="122"/>
      <c r="AO138" s="122"/>
      <c r="AP138" s="122"/>
      <c r="AQ138" s="122"/>
    </row>
    <row r="139" spans="1:43" ht="44.25" customHeight="1" x14ac:dyDescent="0.2">
      <c r="A139" s="755"/>
      <c r="B139" s="641"/>
      <c r="C139" s="641"/>
      <c r="D139" s="641"/>
      <c r="E139" s="674"/>
      <c r="F139" s="676"/>
      <c r="G139" s="679"/>
      <c r="H139" s="641"/>
      <c r="I139" s="641"/>
      <c r="J139" s="641"/>
      <c r="K139" s="641"/>
      <c r="L139" s="641"/>
      <c r="M139" s="641"/>
      <c r="N139" s="641"/>
      <c r="O139" s="107" t="s">
        <v>1452</v>
      </c>
      <c r="P139" s="57" t="s">
        <v>179</v>
      </c>
      <c r="Q139" s="57" t="s">
        <v>249</v>
      </c>
      <c r="R139" s="220" t="s">
        <v>1453</v>
      </c>
      <c r="S139" s="221" t="s">
        <v>1454</v>
      </c>
      <c r="T139" s="221">
        <v>10</v>
      </c>
      <c r="U139" s="221">
        <v>60</v>
      </c>
      <c r="V139" s="221">
        <v>100</v>
      </c>
      <c r="W139" s="222">
        <v>100</v>
      </c>
      <c r="X139" s="154"/>
      <c r="Y139" s="641"/>
      <c r="Z139" s="641"/>
      <c r="AA139" s="641"/>
      <c r="AB139" s="720"/>
      <c r="AC139" s="122"/>
      <c r="AD139" s="122"/>
      <c r="AE139" s="122"/>
      <c r="AF139" s="122"/>
      <c r="AG139" s="122"/>
      <c r="AH139" s="122"/>
      <c r="AI139" s="122"/>
      <c r="AJ139" s="122"/>
      <c r="AK139" s="122"/>
      <c r="AL139" s="122"/>
      <c r="AM139" s="122"/>
      <c r="AN139" s="122"/>
      <c r="AO139" s="122"/>
      <c r="AP139" s="122"/>
      <c r="AQ139" s="122"/>
    </row>
    <row r="140" spans="1:43" ht="44.25" customHeight="1" x14ac:dyDescent="0.2">
      <c r="A140" s="755"/>
      <c r="B140" s="641"/>
      <c r="C140" s="641"/>
      <c r="D140" s="641"/>
      <c r="E140" s="674"/>
      <c r="F140" s="676"/>
      <c r="G140" s="679"/>
      <c r="H140" s="641"/>
      <c r="I140" s="641"/>
      <c r="J140" s="641"/>
      <c r="K140" s="641"/>
      <c r="L140" s="641"/>
      <c r="M140" s="641"/>
      <c r="N140" s="641"/>
      <c r="O140" s="107" t="s">
        <v>1455</v>
      </c>
      <c r="P140" s="57" t="s">
        <v>179</v>
      </c>
      <c r="Q140" s="57" t="s">
        <v>249</v>
      </c>
      <c r="R140" s="57" t="s">
        <v>1456</v>
      </c>
      <c r="S140" s="221" t="s">
        <v>1457</v>
      </c>
      <c r="T140" s="221">
        <v>50</v>
      </c>
      <c r="U140" s="221">
        <v>70</v>
      </c>
      <c r="V140" s="221">
        <v>110</v>
      </c>
      <c r="W140" s="222">
        <v>150</v>
      </c>
      <c r="X140" s="154"/>
      <c r="Y140" s="641"/>
      <c r="Z140" s="641"/>
      <c r="AA140" s="641"/>
      <c r="AB140" s="720"/>
      <c r="AC140" s="122"/>
      <c r="AD140" s="122"/>
      <c r="AE140" s="122"/>
      <c r="AF140" s="122"/>
      <c r="AG140" s="122"/>
      <c r="AH140" s="122"/>
      <c r="AI140" s="122"/>
      <c r="AJ140" s="122"/>
      <c r="AK140" s="122"/>
      <c r="AL140" s="122"/>
      <c r="AM140" s="122"/>
      <c r="AN140" s="122"/>
      <c r="AO140" s="122"/>
      <c r="AP140" s="122"/>
      <c r="AQ140" s="122"/>
    </row>
    <row r="141" spans="1:43" ht="44.25" customHeight="1" x14ac:dyDescent="0.2">
      <c r="A141" s="755"/>
      <c r="B141" s="641"/>
      <c r="C141" s="641"/>
      <c r="D141" s="641"/>
      <c r="E141" s="674"/>
      <c r="F141" s="676"/>
      <c r="G141" s="679"/>
      <c r="H141" s="641"/>
      <c r="I141" s="641"/>
      <c r="J141" s="641"/>
      <c r="K141" s="641"/>
      <c r="L141" s="641"/>
      <c r="M141" s="641"/>
      <c r="N141" s="641"/>
      <c r="O141" s="107" t="s">
        <v>1458</v>
      </c>
      <c r="P141" s="57" t="s">
        <v>355</v>
      </c>
      <c r="Q141" s="57" t="s">
        <v>169</v>
      </c>
      <c r="R141" s="57" t="s">
        <v>1459</v>
      </c>
      <c r="S141" s="57" t="s">
        <v>1460</v>
      </c>
      <c r="T141" s="57">
        <v>34</v>
      </c>
      <c r="U141" s="57">
        <v>48</v>
      </c>
      <c r="V141" s="57">
        <v>62</v>
      </c>
      <c r="W141" s="62">
        <v>67</v>
      </c>
      <c r="X141" s="154"/>
      <c r="Y141" s="641"/>
      <c r="Z141" s="641"/>
      <c r="AA141" s="641"/>
      <c r="AB141" s="720"/>
      <c r="AC141" s="122"/>
      <c r="AD141" s="122"/>
      <c r="AE141" s="122"/>
      <c r="AF141" s="122"/>
      <c r="AG141" s="122"/>
      <c r="AH141" s="122"/>
      <c r="AI141" s="122"/>
      <c r="AJ141" s="122"/>
      <c r="AK141" s="122"/>
      <c r="AL141" s="122"/>
      <c r="AM141" s="122"/>
      <c r="AN141" s="122"/>
      <c r="AO141" s="122"/>
      <c r="AP141" s="122"/>
      <c r="AQ141" s="122"/>
    </row>
    <row r="142" spans="1:43" ht="63.75" customHeight="1" x14ac:dyDescent="0.2">
      <c r="A142" s="755"/>
      <c r="B142" s="641"/>
      <c r="C142" s="641"/>
      <c r="D142" s="641"/>
      <c r="E142" s="674"/>
      <c r="F142" s="764"/>
      <c r="G142" s="679"/>
      <c r="H142" s="641"/>
      <c r="I142" s="641"/>
      <c r="J142" s="641"/>
      <c r="K142" s="641"/>
      <c r="L142" s="641"/>
      <c r="M142" s="641"/>
      <c r="N142" s="641"/>
      <c r="O142" s="223" t="s">
        <v>1461</v>
      </c>
      <c r="P142" s="64" t="s">
        <v>244</v>
      </c>
      <c r="Q142" s="64" t="s">
        <v>244</v>
      </c>
      <c r="R142" s="224" t="s">
        <v>1462</v>
      </c>
      <c r="S142" s="120" t="s">
        <v>1463</v>
      </c>
      <c r="T142" s="120">
        <v>1</v>
      </c>
      <c r="U142" s="120">
        <v>1</v>
      </c>
      <c r="V142" s="120">
        <v>1</v>
      </c>
      <c r="W142" s="121">
        <v>1</v>
      </c>
      <c r="X142" s="154"/>
      <c r="Y142" s="642"/>
      <c r="Z142" s="642"/>
      <c r="AA142" s="642"/>
      <c r="AB142" s="721"/>
      <c r="AC142" s="122"/>
      <c r="AD142" s="122"/>
      <c r="AE142" s="122"/>
      <c r="AF142" s="122"/>
      <c r="AG142" s="122"/>
      <c r="AH142" s="122"/>
      <c r="AI142" s="122"/>
      <c r="AJ142" s="122"/>
      <c r="AK142" s="122"/>
      <c r="AL142" s="122"/>
      <c r="AM142" s="122"/>
      <c r="AN142" s="122"/>
      <c r="AO142" s="122"/>
      <c r="AP142" s="122"/>
      <c r="AQ142" s="122"/>
    </row>
    <row r="143" spans="1:43" ht="132.75" customHeight="1" x14ac:dyDescent="0.2">
      <c r="A143" s="57">
        <v>54</v>
      </c>
      <c r="B143" s="57" t="s">
        <v>449</v>
      </c>
      <c r="C143" s="57" t="str">
        <f t="shared" ref="C143:C144" si="5">$D$143</f>
        <v>N/P</v>
      </c>
      <c r="D143" s="57" t="str">
        <f t="shared" ref="D143:D144" si="6">$E$138</f>
        <v>N/P</v>
      </c>
      <c r="E143" s="62" t="s">
        <v>1464</v>
      </c>
      <c r="F143" s="225" t="s">
        <v>324</v>
      </c>
      <c r="G143" s="84" t="s">
        <v>1465</v>
      </c>
      <c r="H143" s="81">
        <v>263051086</v>
      </c>
      <c r="I143" s="57" t="s">
        <v>1466</v>
      </c>
      <c r="J143" s="57" t="s">
        <v>253</v>
      </c>
      <c r="K143" s="57" t="s">
        <v>164</v>
      </c>
      <c r="L143" s="57" t="s">
        <v>1467</v>
      </c>
      <c r="M143" s="57" t="s">
        <v>166</v>
      </c>
      <c r="N143" s="57" t="s">
        <v>166</v>
      </c>
      <c r="O143" s="57" t="str">
        <f>$O$144</f>
        <v>N/P</v>
      </c>
      <c r="P143" s="57" t="s">
        <v>179</v>
      </c>
      <c r="Q143" s="57" t="s">
        <v>179</v>
      </c>
      <c r="R143" s="57" t="s">
        <v>971</v>
      </c>
      <c r="S143" s="57" t="s">
        <v>971</v>
      </c>
      <c r="T143" s="57" t="s">
        <v>971</v>
      </c>
      <c r="U143" s="57" t="s">
        <v>971</v>
      </c>
      <c r="V143" s="57" t="s">
        <v>971</v>
      </c>
      <c r="W143" s="62" t="s">
        <v>971</v>
      </c>
      <c r="X143" s="154"/>
      <c r="Y143" s="155"/>
      <c r="Z143" s="155"/>
      <c r="AA143" s="155"/>
      <c r="AB143" s="156"/>
      <c r="AC143" s="122"/>
      <c r="AD143" s="122"/>
      <c r="AE143" s="122"/>
      <c r="AF143" s="122"/>
      <c r="AG143" s="122"/>
      <c r="AH143" s="122"/>
      <c r="AI143" s="122"/>
      <c r="AJ143" s="122"/>
      <c r="AK143" s="122"/>
      <c r="AL143" s="122"/>
      <c r="AM143" s="122"/>
      <c r="AN143" s="122"/>
      <c r="AO143" s="122"/>
      <c r="AP143" s="122"/>
      <c r="AQ143" s="122"/>
    </row>
    <row r="144" spans="1:43" ht="313.5" customHeight="1" x14ac:dyDescent="0.2">
      <c r="A144" s="57">
        <v>55</v>
      </c>
      <c r="B144" s="57" t="s">
        <v>449</v>
      </c>
      <c r="C144" s="57" t="str">
        <f t="shared" si="5"/>
        <v>N/P</v>
      </c>
      <c r="D144" s="57" t="str">
        <f t="shared" si="6"/>
        <v>N/P</v>
      </c>
      <c r="E144" s="62" t="s">
        <v>1464</v>
      </c>
      <c r="F144" s="226" t="s">
        <v>1468</v>
      </c>
      <c r="G144" s="84" t="s">
        <v>1469</v>
      </c>
      <c r="H144" s="81">
        <v>142309000</v>
      </c>
      <c r="I144" s="57" t="s">
        <v>1470</v>
      </c>
      <c r="J144" s="57" t="s">
        <v>253</v>
      </c>
      <c r="K144" s="57" t="s">
        <v>166</v>
      </c>
      <c r="L144" s="57" t="s">
        <v>1467</v>
      </c>
      <c r="M144" s="57" t="s">
        <v>166</v>
      </c>
      <c r="N144" s="57" t="s">
        <v>166</v>
      </c>
      <c r="O144" s="57" t="s">
        <v>971</v>
      </c>
      <c r="P144" s="57" t="s">
        <v>179</v>
      </c>
      <c r="Q144" s="57" t="s">
        <v>179</v>
      </c>
      <c r="R144" s="57" t="str">
        <f>$O$144</f>
        <v>N/P</v>
      </c>
      <c r="S144" s="57" t="str">
        <f t="shared" ref="S144:W144" si="7">$R$144</f>
        <v>N/P</v>
      </c>
      <c r="T144" s="57" t="str">
        <f t="shared" si="7"/>
        <v>N/P</v>
      </c>
      <c r="U144" s="57" t="str">
        <f t="shared" si="7"/>
        <v>N/P</v>
      </c>
      <c r="V144" s="57" t="str">
        <f t="shared" si="7"/>
        <v>N/P</v>
      </c>
      <c r="W144" s="62" t="str">
        <f t="shared" si="7"/>
        <v>N/P</v>
      </c>
      <c r="X144" s="178"/>
      <c r="Y144" s="227"/>
      <c r="Z144" s="227"/>
      <c r="AA144" s="227"/>
      <c r="AB144" s="228"/>
      <c r="AC144" s="122"/>
      <c r="AD144" s="122"/>
      <c r="AE144" s="122"/>
      <c r="AF144" s="122"/>
      <c r="AG144" s="122"/>
      <c r="AH144" s="122"/>
      <c r="AI144" s="122"/>
      <c r="AJ144" s="122"/>
      <c r="AK144" s="122"/>
      <c r="AL144" s="122"/>
      <c r="AM144" s="122"/>
      <c r="AN144" s="122"/>
      <c r="AO144" s="122"/>
      <c r="AP144" s="122"/>
      <c r="AQ144" s="122"/>
    </row>
    <row r="145" spans="1:43" ht="14.25" customHeight="1" x14ac:dyDescent="0.2">
      <c r="A145" s="122"/>
      <c r="B145" s="122"/>
      <c r="C145" s="122"/>
      <c r="D145" s="122"/>
      <c r="E145" s="122"/>
      <c r="F145" s="122"/>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row>
    <row r="146" spans="1:43" ht="14.25" customHeight="1" x14ac:dyDescent="0.2">
      <c r="A146" s="122"/>
      <c r="B146" s="122"/>
      <c r="C146" s="122"/>
      <c r="D146" s="122"/>
      <c r="E146" s="122"/>
      <c r="F146" s="122"/>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row>
    <row r="147" spans="1:43" ht="14.25" customHeight="1" x14ac:dyDescent="0.2">
      <c r="A147" s="122"/>
      <c r="B147" s="122"/>
      <c r="C147" s="122"/>
      <c r="D147" s="122"/>
      <c r="E147" s="122"/>
      <c r="F147" s="122"/>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row>
    <row r="148" spans="1:43" ht="14.25" customHeight="1" x14ac:dyDescent="0.2">
      <c r="A148" s="122"/>
      <c r="B148" s="122"/>
      <c r="C148" s="122"/>
      <c r="D148" s="122"/>
      <c r="E148" s="122"/>
      <c r="F148" s="122"/>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row>
    <row r="149" spans="1:43" ht="14.25" customHeight="1" x14ac:dyDescent="0.2">
      <c r="A149" s="122"/>
      <c r="B149" s="122"/>
      <c r="C149" s="122"/>
      <c r="D149" s="122"/>
      <c r="E149" s="122"/>
      <c r="F149" s="122"/>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row>
    <row r="150" spans="1:43" ht="14.25" customHeight="1" x14ac:dyDescent="0.2">
      <c r="A150" s="122"/>
      <c r="B150" s="122"/>
      <c r="C150" s="122"/>
      <c r="D150" s="122"/>
      <c r="E150" s="122"/>
      <c r="F150" s="122"/>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row>
    <row r="151" spans="1:43" ht="14.25" customHeight="1" x14ac:dyDescent="0.2">
      <c r="A151" s="122"/>
      <c r="B151" s="122"/>
      <c r="C151" s="122"/>
      <c r="D151" s="122"/>
      <c r="E151" s="122"/>
      <c r="F151" s="122"/>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row>
    <row r="152" spans="1:43" ht="14.25" customHeight="1" x14ac:dyDescent="0.2">
      <c r="A152" s="122"/>
      <c r="B152" s="122"/>
      <c r="C152" s="122"/>
      <c r="D152" s="122"/>
      <c r="E152" s="122"/>
      <c r="F152" s="122"/>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row>
    <row r="153" spans="1:43" ht="14.25" customHeight="1" x14ac:dyDescent="0.2">
      <c r="A153" s="122"/>
      <c r="B153" s="122"/>
      <c r="C153" s="122"/>
      <c r="D153" s="122"/>
      <c r="E153" s="122"/>
      <c r="F153" s="122"/>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row>
    <row r="154" spans="1:43" ht="14.25" customHeight="1" x14ac:dyDescent="0.2">
      <c r="A154" s="122"/>
      <c r="B154" s="122"/>
      <c r="C154" s="122"/>
      <c r="D154" s="122"/>
      <c r="E154" s="122"/>
      <c r="F154" s="122"/>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row>
    <row r="155" spans="1:43" ht="14.25" customHeight="1" x14ac:dyDescent="0.2">
      <c r="A155" s="122"/>
      <c r="B155" s="122"/>
      <c r="C155" s="122"/>
      <c r="D155" s="122"/>
      <c r="E155" s="122"/>
      <c r="F155" s="122"/>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row>
    <row r="156" spans="1:43" ht="14.25" customHeight="1" x14ac:dyDescent="0.2">
      <c r="A156" s="122"/>
      <c r="B156" s="122"/>
      <c r="C156" s="122"/>
      <c r="D156" s="122"/>
      <c r="E156" s="122"/>
      <c r="F156" s="122"/>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row>
    <row r="157" spans="1:43" ht="14.25" customHeight="1" x14ac:dyDescent="0.2">
      <c r="A157" s="122"/>
      <c r="B157" s="122"/>
      <c r="C157" s="122"/>
      <c r="D157" s="122"/>
      <c r="E157" s="122"/>
      <c r="F157" s="122"/>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row>
    <row r="158" spans="1:43" ht="14.25" customHeight="1" x14ac:dyDescent="0.2">
      <c r="A158" s="122"/>
      <c r="B158" s="122"/>
      <c r="C158" s="122"/>
      <c r="D158" s="122"/>
      <c r="E158" s="122"/>
      <c r="F158" s="122"/>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row>
    <row r="159" spans="1:43" ht="14.25" customHeight="1" x14ac:dyDescent="0.2">
      <c r="A159" s="122"/>
      <c r="B159" s="122"/>
      <c r="C159" s="122"/>
      <c r="D159" s="122"/>
      <c r="E159" s="122"/>
      <c r="F159" s="122"/>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row>
    <row r="160" spans="1:43" ht="14.25" customHeight="1" x14ac:dyDescent="0.2">
      <c r="A160" s="122"/>
      <c r="B160" s="122"/>
      <c r="C160" s="122"/>
      <c r="D160" s="122"/>
      <c r="E160" s="122"/>
      <c r="F160" s="122"/>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row>
    <row r="161" spans="1:43" ht="14.25" customHeight="1" x14ac:dyDescent="0.2">
      <c r="A161" s="122"/>
      <c r="B161" s="122"/>
      <c r="C161" s="122"/>
      <c r="D161" s="122"/>
      <c r="E161" s="122"/>
      <c r="F161" s="122"/>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row>
    <row r="162" spans="1:43" ht="14.25" customHeight="1" x14ac:dyDescent="0.2">
      <c r="A162" s="122"/>
      <c r="B162" s="122"/>
      <c r="C162" s="122"/>
      <c r="D162" s="122"/>
      <c r="E162" s="122"/>
      <c r="F162" s="122"/>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row>
    <row r="163" spans="1:43" ht="14.25" customHeight="1" x14ac:dyDescent="0.2">
      <c r="A163" s="122"/>
      <c r="B163" s="122"/>
      <c r="C163" s="122"/>
      <c r="D163" s="122"/>
      <c r="E163" s="122"/>
      <c r="F163" s="122"/>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row>
    <row r="164" spans="1:43" ht="14.25" customHeight="1" x14ac:dyDescent="0.2">
      <c r="A164" s="122"/>
      <c r="B164" s="122"/>
      <c r="C164" s="122"/>
      <c r="D164" s="122"/>
      <c r="E164" s="122"/>
      <c r="F164" s="122"/>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row>
    <row r="165" spans="1:43" ht="14.25" customHeight="1" x14ac:dyDescent="0.2">
      <c r="A165" s="122"/>
      <c r="B165" s="122"/>
      <c r="C165" s="122"/>
      <c r="D165" s="122"/>
      <c r="E165" s="122"/>
      <c r="F165" s="122"/>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row>
    <row r="166" spans="1:43" ht="14.25" customHeight="1" x14ac:dyDescent="0.2">
      <c r="A166" s="122"/>
      <c r="B166" s="122"/>
      <c r="C166" s="122"/>
      <c r="D166" s="122"/>
      <c r="E166" s="122"/>
      <c r="F166" s="122"/>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row>
    <row r="167" spans="1:43" ht="14.25" customHeight="1" x14ac:dyDescent="0.2">
      <c r="A167" s="122"/>
      <c r="B167" s="122"/>
      <c r="C167" s="122"/>
      <c r="D167" s="122"/>
      <c r="E167" s="122"/>
      <c r="F167" s="122"/>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row>
    <row r="168" spans="1:43" ht="14.25" customHeight="1" x14ac:dyDescent="0.2">
      <c r="A168" s="122"/>
      <c r="B168" s="122"/>
      <c r="C168" s="122"/>
      <c r="D168" s="122"/>
      <c r="E168" s="122"/>
      <c r="F168" s="122"/>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row>
    <row r="169" spans="1:43" ht="14.25" customHeight="1" x14ac:dyDescent="0.2">
      <c r="A169" s="122"/>
      <c r="B169" s="122"/>
      <c r="C169" s="122"/>
      <c r="D169" s="122"/>
      <c r="E169" s="122"/>
      <c r="F169" s="122"/>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row>
    <row r="170" spans="1:43" ht="14.25" customHeight="1" x14ac:dyDescent="0.2">
      <c r="A170" s="122"/>
      <c r="B170" s="122"/>
      <c r="C170" s="122"/>
      <c r="D170" s="122"/>
      <c r="E170" s="122"/>
      <c r="F170" s="122"/>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row>
    <row r="171" spans="1:43" ht="14.25" customHeight="1" x14ac:dyDescent="0.2">
      <c r="A171" s="122"/>
      <c r="B171" s="122"/>
      <c r="C171" s="122"/>
      <c r="D171" s="122"/>
      <c r="E171" s="122"/>
      <c r="F171" s="122"/>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row>
    <row r="172" spans="1:43" ht="14.25" customHeight="1" x14ac:dyDescent="0.2">
      <c r="A172" s="122"/>
      <c r="B172" s="122"/>
      <c r="C172" s="122"/>
      <c r="D172" s="122"/>
      <c r="E172" s="122"/>
      <c r="F172" s="122"/>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row>
    <row r="173" spans="1:43" ht="14.25" customHeight="1" x14ac:dyDescent="0.2">
      <c r="A173" s="122"/>
      <c r="B173" s="122"/>
      <c r="C173" s="122"/>
      <c r="D173" s="122"/>
      <c r="E173" s="122"/>
      <c r="F173" s="122"/>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row>
    <row r="174" spans="1:43" ht="14.25" customHeight="1" x14ac:dyDescent="0.2">
      <c r="A174" s="122"/>
      <c r="B174" s="122"/>
      <c r="C174" s="122"/>
      <c r="D174" s="122"/>
      <c r="E174" s="122"/>
      <c r="F174" s="122"/>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row>
    <row r="175" spans="1:43" ht="14.25" customHeight="1" x14ac:dyDescent="0.2">
      <c r="A175" s="122"/>
      <c r="B175" s="122"/>
      <c r="C175" s="122"/>
      <c r="D175" s="122"/>
      <c r="E175" s="122"/>
      <c r="F175" s="122"/>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row>
    <row r="176" spans="1:43" ht="14.25" customHeight="1" x14ac:dyDescent="0.2">
      <c r="A176" s="122"/>
      <c r="B176" s="122"/>
      <c r="C176" s="122"/>
      <c r="D176" s="122"/>
      <c r="E176" s="122"/>
      <c r="F176" s="122"/>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row>
    <row r="177" spans="1:43" ht="14.25" customHeight="1" x14ac:dyDescent="0.2">
      <c r="A177" s="122"/>
      <c r="B177" s="122"/>
      <c r="C177" s="122"/>
      <c r="D177" s="122"/>
      <c r="E177" s="122"/>
      <c r="F177" s="122"/>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row>
    <row r="178" spans="1:43" ht="14.25" customHeight="1" x14ac:dyDescent="0.2">
      <c r="A178" s="122"/>
      <c r="B178" s="122"/>
      <c r="C178" s="122"/>
      <c r="D178" s="122"/>
      <c r="E178" s="122"/>
      <c r="F178" s="122"/>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row>
    <row r="179" spans="1:43" ht="14.25" customHeight="1" x14ac:dyDescent="0.2">
      <c r="A179" s="122"/>
      <c r="B179" s="122"/>
      <c r="C179" s="122"/>
      <c r="D179" s="122"/>
      <c r="E179" s="122"/>
      <c r="F179" s="122"/>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row>
    <row r="180" spans="1:43" ht="14.25" customHeight="1" x14ac:dyDescent="0.2">
      <c r="A180" s="122"/>
      <c r="B180" s="122"/>
      <c r="C180" s="122"/>
      <c r="D180" s="122"/>
      <c r="E180" s="122"/>
      <c r="F180" s="122"/>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row>
    <row r="181" spans="1:43" ht="14.25" customHeight="1" x14ac:dyDescent="0.2">
      <c r="A181" s="122"/>
      <c r="B181" s="122"/>
      <c r="C181" s="122"/>
      <c r="D181" s="122"/>
      <c r="E181" s="122"/>
      <c r="F181" s="122"/>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row>
    <row r="182" spans="1:43" ht="14.25" customHeight="1" x14ac:dyDescent="0.2">
      <c r="A182" s="122"/>
      <c r="B182" s="122"/>
      <c r="C182" s="122"/>
      <c r="D182" s="122"/>
      <c r="E182" s="122"/>
      <c r="F182" s="122"/>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row>
    <row r="183" spans="1:43" ht="14.25" customHeight="1" x14ac:dyDescent="0.2">
      <c r="A183" s="122"/>
      <c r="B183" s="122"/>
      <c r="C183" s="122"/>
      <c r="D183" s="122"/>
      <c r="E183" s="122"/>
      <c r="F183" s="122"/>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row>
    <row r="184" spans="1:43" ht="14.25" customHeight="1" x14ac:dyDescent="0.2">
      <c r="A184" s="122"/>
      <c r="B184" s="122"/>
      <c r="C184" s="122"/>
      <c r="D184" s="122"/>
      <c r="E184" s="122"/>
      <c r="F184" s="122"/>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row>
    <row r="185" spans="1:43" ht="14.25" customHeight="1" x14ac:dyDescent="0.2">
      <c r="A185" s="122"/>
      <c r="B185" s="122"/>
      <c r="C185" s="122"/>
      <c r="D185" s="122"/>
      <c r="E185" s="122"/>
      <c r="F185" s="122"/>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row>
    <row r="186" spans="1:43" ht="14.25" customHeight="1" x14ac:dyDescent="0.2">
      <c r="A186" s="122"/>
      <c r="B186" s="122"/>
      <c r="C186" s="122"/>
      <c r="D186" s="122"/>
      <c r="E186" s="122"/>
      <c r="F186" s="122"/>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row>
    <row r="187" spans="1:43" ht="14.25" customHeight="1" x14ac:dyDescent="0.2">
      <c r="A187" s="122"/>
      <c r="B187" s="122"/>
      <c r="C187" s="122"/>
      <c r="D187" s="122"/>
      <c r="E187" s="122"/>
      <c r="F187" s="122"/>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row>
    <row r="188" spans="1:43" ht="14.25" customHeight="1" x14ac:dyDescent="0.2">
      <c r="A188" s="122"/>
      <c r="B188" s="122"/>
      <c r="C188" s="122"/>
      <c r="D188" s="122"/>
      <c r="E188" s="122"/>
      <c r="F188" s="122"/>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row>
    <row r="189" spans="1:43" ht="14.25" customHeight="1" x14ac:dyDescent="0.2">
      <c r="A189" s="122"/>
      <c r="B189" s="122"/>
      <c r="C189" s="122"/>
      <c r="D189" s="122"/>
      <c r="E189" s="122"/>
      <c r="F189" s="122"/>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row>
    <row r="190" spans="1:43" ht="14.25" customHeight="1" x14ac:dyDescent="0.2">
      <c r="A190" s="122"/>
      <c r="B190" s="122"/>
      <c r="C190" s="122"/>
      <c r="D190" s="122"/>
      <c r="E190" s="122"/>
      <c r="F190" s="122"/>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row>
    <row r="191" spans="1:43" ht="14.25" customHeight="1" x14ac:dyDescent="0.2">
      <c r="A191" s="122"/>
      <c r="B191" s="122"/>
      <c r="C191" s="122"/>
      <c r="D191" s="122"/>
      <c r="E191" s="122"/>
      <c r="F191" s="122"/>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row>
    <row r="192" spans="1:43" ht="14.25" customHeight="1" x14ac:dyDescent="0.2">
      <c r="A192" s="122"/>
      <c r="B192" s="122"/>
      <c r="C192" s="122"/>
      <c r="D192" s="122"/>
      <c r="E192" s="122"/>
      <c r="F192" s="122"/>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row>
    <row r="193" spans="1:43" ht="14.25" customHeight="1" x14ac:dyDescent="0.2">
      <c r="A193" s="122"/>
      <c r="B193" s="122"/>
      <c r="C193" s="122"/>
      <c r="D193" s="122"/>
      <c r="E193" s="122"/>
      <c r="F193" s="122"/>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row>
    <row r="194" spans="1:43" ht="14.25" customHeight="1" x14ac:dyDescent="0.2">
      <c r="A194" s="122"/>
      <c r="B194" s="122"/>
      <c r="C194" s="122"/>
      <c r="D194" s="122"/>
      <c r="E194" s="122"/>
      <c r="F194" s="122"/>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row>
    <row r="195" spans="1:43" ht="14.25" customHeight="1" x14ac:dyDescent="0.2">
      <c r="A195" s="122"/>
      <c r="B195" s="122"/>
      <c r="C195" s="122"/>
      <c r="D195" s="122"/>
      <c r="E195" s="122"/>
      <c r="F195" s="122"/>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row>
    <row r="196" spans="1:43" ht="14.25" customHeight="1" x14ac:dyDescent="0.2">
      <c r="A196" s="122"/>
      <c r="B196" s="122"/>
      <c r="C196" s="122"/>
      <c r="D196" s="122"/>
      <c r="E196" s="122"/>
      <c r="F196" s="122"/>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row>
    <row r="197" spans="1:43" ht="14.25" customHeight="1" x14ac:dyDescent="0.2">
      <c r="A197" s="122"/>
      <c r="B197" s="122"/>
      <c r="C197" s="122"/>
      <c r="D197" s="122"/>
      <c r="E197" s="122"/>
      <c r="F197" s="122"/>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row>
    <row r="198" spans="1:43" ht="14.25" customHeight="1" x14ac:dyDescent="0.2">
      <c r="A198" s="122"/>
      <c r="B198" s="122"/>
      <c r="C198" s="122"/>
      <c r="D198" s="122"/>
      <c r="E198" s="122"/>
      <c r="F198" s="122"/>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row>
    <row r="199" spans="1:43" ht="14.25" customHeight="1" x14ac:dyDescent="0.2">
      <c r="A199" s="122"/>
      <c r="B199" s="122"/>
      <c r="C199" s="122"/>
      <c r="D199" s="122"/>
      <c r="E199" s="122"/>
      <c r="F199" s="122"/>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row>
    <row r="200" spans="1:43" ht="14.25" customHeight="1" x14ac:dyDescent="0.2">
      <c r="A200" s="122"/>
      <c r="B200" s="122"/>
      <c r="C200" s="122"/>
      <c r="D200" s="122"/>
      <c r="E200" s="122"/>
      <c r="F200" s="122"/>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row>
    <row r="201" spans="1:43" ht="14.25" customHeight="1" x14ac:dyDescent="0.2">
      <c r="A201" s="122"/>
      <c r="B201" s="122"/>
      <c r="C201" s="122"/>
      <c r="D201" s="122"/>
      <c r="E201" s="122"/>
      <c r="F201" s="122"/>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row>
    <row r="202" spans="1:43" ht="14.25" customHeight="1" x14ac:dyDescent="0.2">
      <c r="A202" s="122"/>
      <c r="B202" s="122"/>
      <c r="C202" s="122"/>
      <c r="D202" s="122"/>
      <c r="E202" s="122"/>
      <c r="F202" s="122"/>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row>
    <row r="203" spans="1:43" ht="14.25" customHeight="1" x14ac:dyDescent="0.2">
      <c r="A203" s="122"/>
      <c r="B203" s="122"/>
      <c r="C203" s="122"/>
      <c r="D203" s="122"/>
      <c r="E203" s="122"/>
      <c r="F203" s="122"/>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row>
    <row r="204" spans="1:43" ht="14.25" customHeight="1" x14ac:dyDescent="0.2">
      <c r="A204" s="122"/>
      <c r="B204" s="122"/>
      <c r="C204" s="122"/>
      <c r="D204" s="122"/>
      <c r="E204" s="122"/>
      <c r="F204" s="122"/>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row>
    <row r="205" spans="1:43" ht="14.25" customHeight="1" x14ac:dyDescent="0.2">
      <c r="A205" s="122"/>
      <c r="B205" s="122"/>
      <c r="C205" s="122"/>
      <c r="D205" s="122"/>
      <c r="E205" s="122"/>
      <c r="F205" s="122"/>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row>
    <row r="206" spans="1:43" ht="14.25" customHeight="1" x14ac:dyDescent="0.2">
      <c r="A206" s="122"/>
      <c r="B206" s="122"/>
      <c r="C206" s="122"/>
      <c r="D206" s="122"/>
      <c r="E206" s="122"/>
      <c r="F206" s="122"/>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row>
    <row r="207" spans="1:43" ht="14.25" customHeight="1" x14ac:dyDescent="0.2">
      <c r="A207" s="122"/>
      <c r="B207" s="122"/>
      <c r="C207" s="122"/>
      <c r="D207" s="122"/>
      <c r="E207" s="122"/>
      <c r="F207" s="122"/>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row>
    <row r="208" spans="1:43" ht="14.25" customHeight="1" x14ac:dyDescent="0.2">
      <c r="A208" s="122"/>
      <c r="B208" s="122"/>
      <c r="C208" s="122"/>
      <c r="D208" s="122"/>
      <c r="E208" s="122"/>
      <c r="F208" s="122"/>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row>
    <row r="209" spans="1:43" ht="14.25" customHeight="1" x14ac:dyDescent="0.2">
      <c r="A209" s="122"/>
      <c r="B209" s="122"/>
      <c r="C209" s="122"/>
      <c r="D209" s="122"/>
      <c r="E209" s="122"/>
      <c r="F209" s="122"/>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row>
    <row r="210" spans="1:43" ht="14.25" customHeight="1" x14ac:dyDescent="0.2">
      <c r="A210" s="122"/>
      <c r="B210" s="122"/>
      <c r="C210" s="122"/>
      <c r="D210" s="122"/>
      <c r="E210" s="122"/>
      <c r="F210" s="122"/>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row>
    <row r="211" spans="1:43" ht="14.25" customHeight="1" x14ac:dyDescent="0.2">
      <c r="A211" s="122"/>
      <c r="B211" s="122"/>
      <c r="C211" s="122"/>
      <c r="D211" s="122"/>
      <c r="E211" s="122"/>
      <c r="F211" s="122"/>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row>
    <row r="212" spans="1:43" ht="14.25" customHeight="1" x14ac:dyDescent="0.2">
      <c r="A212" s="122"/>
      <c r="B212" s="122"/>
      <c r="C212" s="122"/>
      <c r="D212" s="122"/>
      <c r="E212" s="122"/>
      <c r="F212" s="122"/>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row>
    <row r="213" spans="1:43" ht="14.25" customHeight="1" x14ac:dyDescent="0.2">
      <c r="A213" s="122"/>
      <c r="B213" s="122"/>
      <c r="C213" s="122"/>
      <c r="D213" s="122"/>
      <c r="E213" s="122"/>
      <c r="F213" s="122"/>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row>
    <row r="214" spans="1:43" ht="14.25" customHeight="1" x14ac:dyDescent="0.2">
      <c r="A214" s="122"/>
      <c r="B214" s="122"/>
      <c r="C214" s="122"/>
      <c r="D214" s="122"/>
      <c r="E214" s="122"/>
      <c r="F214" s="122"/>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row>
    <row r="215" spans="1:43" ht="14.25" customHeight="1" x14ac:dyDescent="0.2">
      <c r="A215" s="122"/>
      <c r="B215" s="122"/>
      <c r="C215" s="122"/>
      <c r="D215" s="122"/>
      <c r="E215" s="122"/>
      <c r="F215" s="122"/>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row>
    <row r="216" spans="1:43" ht="14.25" customHeight="1" x14ac:dyDescent="0.2">
      <c r="A216" s="122"/>
      <c r="B216" s="122"/>
      <c r="C216" s="122"/>
      <c r="D216" s="122"/>
      <c r="E216" s="122"/>
      <c r="F216" s="122"/>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row>
    <row r="217" spans="1:43" ht="14.25" customHeight="1" x14ac:dyDescent="0.2">
      <c r="A217" s="122"/>
      <c r="B217" s="122"/>
      <c r="C217" s="122"/>
      <c r="D217" s="122"/>
      <c r="E217" s="122"/>
      <c r="F217" s="122"/>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row>
    <row r="218" spans="1:43" ht="14.25" customHeight="1" x14ac:dyDescent="0.2">
      <c r="A218" s="122"/>
      <c r="B218" s="122"/>
      <c r="C218" s="122"/>
      <c r="D218" s="122"/>
      <c r="E218" s="122"/>
      <c r="F218" s="122"/>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row>
    <row r="219" spans="1:43" ht="14.25" customHeight="1" x14ac:dyDescent="0.2">
      <c r="A219" s="122"/>
      <c r="B219" s="122"/>
      <c r="C219" s="122"/>
      <c r="D219" s="122"/>
      <c r="E219" s="122"/>
      <c r="F219" s="122"/>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row>
    <row r="220" spans="1:43" ht="14.25" customHeight="1" x14ac:dyDescent="0.2">
      <c r="A220" s="122"/>
      <c r="B220" s="122"/>
      <c r="C220" s="122"/>
      <c r="D220" s="122"/>
      <c r="E220" s="122"/>
      <c r="F220" s="122"/>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row>
    <row r="221" spans="1:43" ht="14.25" customHeight="1" x14ac:dyDescent="0.2">
      <c r="A221" s="122"/>
      <c r="B221" s="122"/>
      <c r="C221" s="122"/>
      <c r="D221" s="122"/>
      <c r="E221" s="122"/>
      <c r="F221" s="122"/>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row>
    <row r="222" spans="1:43" ht="14.25" customHeight="1" x14ac:dyDescent="0.2">
      <c r="A222" s="122"/>
      <c r="B222" s="122"/>
      <c r="C222" s="122"/>
      <c r="D222" s="122"/>
      <c r="E222" s="122"/>
      <c r="F222" s="122"/>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row>
    <row r="223" spans="1:43" ht="14.25" customHeight="1" x14ac:dyDescent="0.2">
      <c r="A223" s="122"/>
      <c r="B223" s="122"/>
      <c r="C223" s="122"/>
      <c r="D223" s="122"/>
      <c r="E223" s="122"/>
      <c r="F223" s="122"/>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row>
    <row r="224" spans="1:43" ht="14.25" customHeight="1" x14ac:dyDescent="0.2">
      <c r="A224" s="122"/>
      <c r="B224" s="122"/>
      <c r="C224" s="122"/>
      <c r="D224" s="122"/>
      <c r="E224" s="122"/>
      <c r="F224" s="122"/>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row>
    <row r="225" spans="1:43" ht="14.25" customHeight="1" x14ac:dyDescent="0.2">
      <c r="A225" s="122"/>
      <c r="B225" s="122"/>
      <c r="C225" s="122"/>
      <c r="D225" s="122"/>
      <c r="E225" s="122"/>
      <c r="F225" s="122"/>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row>
    <row r="226" spans="1:43" ht="14.25" customHeight="1" x14ac:dyDescent="0.2">
      <c r="A226" s="122"/>
      <c r="B226" s="122"/>
      <c r="C226" s="122"/>
      <c r="D226" s="122"/>
      <c r="E226" s="122"/>
      <c r="F226" s="122"/>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row>
    <row r="227" spans="1:43" ht="14.25" customHeight="1" x14ac:dyDescent="0.2">
      <c r="A227" s="122"/>
      <c r="B227" s="122"/>
      <c r="C227" s="122"/>
      <c r="D227" s="122"/>
      <c r="E227" s="122"/>
      <c r="F227" s="122"/>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row>
    <row r="228" spans="1:43" ht="14.25" customHeight="1" x14ac:dyDescent="0.2">
      <c r="A228" s="122"/>
      <c r="B228" s="122"/>
      <c r="C228" s="122"/>
      <c r="D228" s="122"/>
      <c r="E228" s="122"/>
      <c r="F228" s="122"/>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row>
    <row r="229" spans="1:43" ht="14.25" customHeight="1" x14ac:dyDescent="0.2">
      <c r="A229" s="122"/>
      <c r="B229" s="122"/>
      <c r="C229" s="122"/>
      <c r="D229" s="122"/>
      <c r="E229" s="122"/>
      <c r="F229" s="122"/>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row>
    <row r="230" spans="1:43" ht="14.25" customHeight="1" x14ac:dyDescent="0.2">
      <c r="A230" s="122"/>
      <c r="B230" s="122"/>
      <c r="C230" s="122"/>
      <c r="D230" s="122"/>
      <c r="E230" s="122"/>
      <c r="F230" s="122"/>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row>
    <row r="231" spans="1:43" ht="14.25" customHeight="1" x14ac:dyDescent="0.2">
      <c r="A231" s="122"/>
      <c r="B231" s="122"/>
      <c r="C231" s="122"/>
      <c r="D231" s="122"/>
      <c r="E231" s="122"/>
      <c r="F231" s="122"/>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row>
    <row r="232" spans="1:43" ht="14.25" customHeight="1" x14ac:dyDescent="0.2">
      <c r="A232" s="122"/>
      <c r="B232" s="122"/>
      <c r="C232" s="122"/>
      <c r="D232" s="122"/>
      <c r="E232" s="122"/>
      <c r="F232" s="122"/>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row>
    <row r="233" spans="1:43" ht="14.25" customHeight="1" x14ac:dyDescent="0.2">
      <c r="A233" s="122"/>
      <c r="B233" s="122"/>
      <c r="C233" s="122"/>
      <c r="D233" s="122"/>
      <c r="E233" s="122"/>
      <c r="F233" s="122"/>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row>
    <row r="234" spans="1:43" ht="14.25" customHeight="1" x14ac:dyDescent="0.2">
      <c r="A234" s="122"/>
      <c r="B234" s="122"/>
      <c r="C234" s="122"/>
      <c r="D234" s="122"/>
      <c r="E234" s="122"/>
      <c r="F234" s="122"/>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row>
    <row r="235" spans="1:43" ht="14.25" customHeight="1" x14ac:dyDescent="0.2">
      <c r="A235" s="122"/>
      <c r="B235" s="122"/>
      <c r="C235" s="122"/>
      <c r="D235" s="122"/>
      <c r="E235" s="122"/>
      <c r="F235" s="122"/>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row>
    <row r="236" spans="1:43" ht="14.25" customHeight="1" x14ac:dyDescent="0.2">
      <c r="A236" s="122"/>
      <c r="B236" s="122"/>
      <c r="C236" s="122"/>
      <c r="D236" s="122"/>
      <c r="E236" s="122"/>
      <c r="F236" s="122"/>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row>
    <row r="237" spans="1:43" ht="14.25" customHeight="1" x14ac:dyDescent="0.2">
      <c r="A237" s="122"/>
      <c r="B237" s="122"/>
      <c r="C237" s="122"/>
      <c r="D237" s="122"/>
      <c r="E237" s="122"/>
      <c r="F237" s="122"/>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row>
    <row r="238" spans="1:43" ht="14.25" customHeight="1" x14ac:dyDescent="0.2">
      <c r="A238" s="122"/>
      <c r="B238" s="122"/>
      <c r="C238" s="122"/>
      <c r="D238" s="122"/>
      <c r="E238" s="122"/>
      <c r="F238" s="122"/>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row>
    <row r="239" spans="1:43" ht="14.25" customHeight="1" x14ac:dyDescent="0.2">
      <c r="A239" s="122"/>
      <c r="B239" s="122"/>
      <c r="C239" s="122"/>
      <c r="D239" s="122"/>
      <c r="E239" s="122"/>
      <c r="F239" s="122"/>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row>
    <row r="240" spans="1:43" ht="14.25" customHeight="1" x14ac:dyDescent="0.2">
      <c r="A240" s="122"/>
      <c r="B240" s="122"/>
      <c r="C240" s="122"/>
      <c r="D240" s="122"/>
      <c r="E240" s="122"/>
      <c r="F240" s="122"/>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row>
    <row r="241" spans="1:43" ht="14.25" customHeight="1" x14ac:dyDescent="0.2">
      <c r="A241" s="122"/>
      <c r="B241" s="122"/>
      <c r="C241" s="122"/>
      <c r="D241" s="122"/>
      <c r="E241" s="122"/>
      <c r="F241" s="122"/>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row>
    <row r="242" spans="1:43" ht="14.25" customHeight="1" x14ac:dyDescent="0.2">
      <c r="A242" s="122"/>
      <c r="B242" s="122"/>
      <c r="C242" s="122"/>
      <c r="D242" s="122"/>
      <c r="E242" s="122"/>
      <c r="F242" s="122"/>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row>
    <row r="243" spans="1:43" ht="14.25" customHeight="1" x14ac:dyDescent="0.2">
      <c r="A243" s="122"/>
      <c r="B243" s="122"/>
      <c r="C243" s="122"/>
      <c r="D243" s="122"/>
      <c r="E243" s="122"/>
      <c r="F243" s="122"/>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row>
    <row r="244" spans="1:43" ht="14.25" customHeight="1" x14ac:dyDescent="0.2">
      <c r="A244" s="122"/>
      <c r="B244" s="122"/>
      <c r="C244" s="122"/>
      <c r="D244" s="122"/>
      <c r="E244" s="122"/>
      <c r="F244" s="122"/>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row>
    <row r="245" spans="1:43" ht="14.25" customHeight="1" x14ac:dyDescent="0.2">
      <c r="A245" s="122"/>
      <c r="B245" s="122"/>
      <c r="C245" s="122"/>
      <c r="D245" s="122"/>
      <c r="E245" s="122"/>
      <c r="F245" s="122"/>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row>
    <row r="246" spans="1:43" ht="14.25" customHeight="1" x14ac:dyDescent="0.2">
      <c r="A246" s="122"/>
      <c r="B246" s="122"/>
      <c r="C246" s="122"/>
      <c r="D246" s="122"/>
      <c r="E246" s="122"/>
      <c r="F246" s="122"/>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row>
    <row r="247" spans="1:43" ht="14.25" customHeight="1" x14ac:dyDescent="0.2">
      <c r="A247" s="122"/>
      <c r="B247" s="122"/>
      <c r="C247" s="122"/>
      <c r="D247" s="122"/>
      <c r="E247" s="122"/>
      <c r="F247" s="122"/>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row>
    <row r="248" spans="1:43" ht="14.25" customHeight="1" x14ac:dyDescent="0.2">
      <c r="A248" s="122"/>
      <c r="B248" s="122"/>
      <c r="C248" s="122"/>
      <c r="D248" s="122"/>
      <c r="E248" s="122"/>
      <c r="F248" s="122"/>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row>
    <row r="249" spans="1:43" ht="14.25" customHeight="1" x14ac:dyDescent="0.2">
      <c r="A249" s="122"/>
      <c r="B249" s="122"/>
      <c r="C249" s="122"/>
      <c r="D249" s="122"/>
      <c r="E249" s="122"/>
      <c r="F249" s="122"/>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row>
    <row r="250" spans="1:43" ht="14.25" customHeight="1" x14ac:dyDescent="0.2">
      <c r="A250" s="122"/>
      <c r="B250" s="122"/>
      <c r="C250" s="122"/>
      <c r="D250" s="122"/>
      <c r="E250" s="122"/>
      <c r="F250" s="122"/>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row>
    <row r="251" spans="1:43" ht="14.25" customHeight="1" x14ac:dyDescent="0.2">
      <c r="A251" s="122"/>
      <c r="B251" s="122"/>
      <c r="C251" s="122"/>
      <c r="D251" s="122"/>
      <c r="E251" s="122"/>
      <c r="F251" s="122"/>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row>
    <row r="252" spans="1:43" ht="14.25" customHeight="1" x14ac:dyDescent="0.2">
      <c r="A252" s="122"/>
      <c r="B252" s="122"/>
      <c r="C252" s="122"/>
      <c r="D252" s="122"/>
      <c r="E252" s="122"/>
      <c r="F252" s="122"/>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row>
    <row r="253" spans="1:43" ht="14.25" customHeight="1" x14ac:dyDescent="0.2">
      <c r="A253" s="122"/>
      <c r="B253" s="122"/>
      <c r="C253" s="122"/>
      <c r="D253" s="122"/>
      <c r="E253" s="122"/>
      <c r="F253" s="122"/>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row>
    <row r="254" spans="1:43" ht="14.25" customHeight="1" x14ac:dyDescent="0.2">
      <c r="A254" s="122"/>
      <c r="B254" s="122"/>
      <c r="C254" s="122"/>
      <c r="D254" s="122"/>
      <c r="E254" s="122"/>
      <c r="F254" s="122"/>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row>
    <row r="255" spans="1:43" ht="14.25" customHeight="1" x14ac:dyDescent="0.2">
      <c r="A255" s="122"/>
      <c r="B255" s="122"/>
      <c r="C255" s="122"/>
      <c r="D255" s="122"/>
      <c r="E255" s="122"/>
      <c r="F255" s="122"/>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row>
    <row r="256" spans="1:43" ht="14.25" customHeight="1" x14ac:dyDescent="0.2">
      <c r="A256" s="122"/>
      <c r="B256" s="122"/>
      <c r="C256" s="122"/>
      <c r="D256" s="122"/>
      <c r="E256" s="122"/>
      <c r="F256" s="122"/>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row>
    <row r="257" spans="1:43" ht="14.25" customHeight="1" x14ac:dyDescent="0.2">
      <c r="A257" s="122"/>
      <c r="B257" s="122"/>
      <c r="C257" s="122"/>
      <c r="D257" s="122"/>
      <c r="E257" s="122"/>
      <c r="F257" s="122"/>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row>
    <row r="258" spans="1:43" ht="14.25" customHeight="1" x14ac:dyDescent="0.2">
      <c r="A258" s="122"/>
      <c r="B258" s="122"/>
      <c r="C258" s="122"/>
      <c r="D258" s="122"/>
      <c r="E258" s="122"/>
      <c r="F258" s="122"/>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row>
    <row r="259" spans="1:43" ht="14.25" customHeight="1" x14ac:dyDescent="0.2">
      <c r="A259" s="122"/>
      <c r="B259" s="122"/>
      <c r="C259" s="122"/>
      <c r="D259" s="122"/>
      <c r="E259" s="122"/>
      <c r="F259" s="122"/>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row>
    <row r="260" spans="1:43" ht="14.25" customHeight="1" x14ac:dyDescent="0.2">
      <c r="A260" s="122"/>
      <c r="B260" s="122"/>
      <c r="C260" s="122"/>
      <c r="D260" s="122"/>
      <c r="E260" s="122"/>
      <c r="F260" s="122"/>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row>
    <row r="261" spans="1:43" ht="14.25" customHeight="1" x14ac:dyDescent="0.2">
      <c r="A261" s="122"/>
      <c r="B261" s="122"/>
      <c r="C261" s="122"/>
      <c r="D261" s="122"/>
      <c r="E261" s="122"/>
      <c r="F261" s="122"/>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row>
    <row r="262" spans="1:43" ht="14.25" customHeight="1" x14ac:dyDescent="0.2">
      <c r="A262" s="122"/>
      <c r="B262" s="122"/>
      <c r="C262" s="122"/>
      <c r="D262" s="122"/>
      <c r="E262" s="122"/>
      <c r="F262" s="122"/>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row>
    <row r="263" spans="1:43" ht="14.25" customHeight="1" x14ac:dyDescent="0.2">
      <c r="A263" s="122"/>
      <c r="B263" s="122"/>
      <c r="C263" s="122"/>
      <c r="D263" s="122"/>
      <c r="E263" s="122"/>
      <c r="F263" s="122"/>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row>
    <row r="264" spans="1:43" ht="14.25" customHeight="1" x14ac:dyDescent="0.2">
      <c r="A264" s="122"/>
      <c r="B264" s="122"/>
      <c r="C264" s="122"/>
      <c r="D264" s="122"/>
      <c r="E264" s="122"/>
      <c r="F264" s="122"/>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row>
    <row r="265" spans="1:43" ht="14.25" customHeight="1" x14ac:dyDescent="0.2">
      <c r="A265" s="122"/>
      <c r="B265" s="122"/>
      <c r="C265" s="122"/>
      <c r="D265" s="122"/>
      <c r="E265" s="122"/>
      <c r="F265" s="122"/>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row>
    <row r="266" spans="1:43" ht="14.25" customHeight="1" x14ac:dyDescent="0.2">
      <c r="A266" s="122"/>
      <c r="B266" s="122"/>
      <c r="C266" s="122"/>
      <c r="D266" s="122"/>
      <c r="E266" s="122"/>
      <c r="F266" s="122"/>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row>
    <row r="267" spans="1:43" ht="14.25" customHeight="1" x14ac:dyDescent="0.2">
      <c r="A267" s="122"/>
      <c r="B267" s="122"/>
      <c r="C267" s="122"/>
      <c r="D267" s="122"/>
      <c r="E267" s="122"/>
      <c r="F267" s="122"/>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row>
    <row r="268" spans="1:43" ht="14.25" customHeight="1" x14ac:dyDescent="0.2">
      <c r="A268" s="122"/>
      <c r="B268" s="122"/>
      <c r="C268" s="122"/>
      <c r="D268" s="122"/>
      <c r="E268" s="122"/>
      <c r="F268" s="122"/>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row>
    <row r="269" spans="1:43" ht="14.25" customHeight="1" x14ac:dyDescent="0.2">
      <c r="A269" s="122"/>
      <c r="B269" s="122"/>
      <c r="C269" s="122"/>
      <c r="D269" s="122"/>
      <c r="E269" s="122"/>
      <c r="F269" s="122"/>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row>
    <row r="270" spans="1:43" ht="14.25" customHeight="1" x14ac:dyDescent="0.2">
      <c r="A270" s="122"/>
      <c r="B270" s="122"/>
      <c r="C270" s="122"/>
      <c r="D270" s="122"/>
      <c r="E270" s="122"/>
      <c r="F270" s="122"/>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row>
    <row r="271" spans="1:43" ht="14.25" customHeight="1" x14ac:dyDescent="0.2">
      <c r="A271" s="122"/>
      <c r="B271" s="122"/>
      <c r="C271" s="122"/>
      <c r="D271" s="122"/>
      <c r="E271" s="122"/>
      <c r="F271" s="122"/>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row>
    <row r="272" spans="1:43" ht="14.25" customHeight="1" x14ac:dyDescent="0.2">
      <c r="A272" s="122"/>
      <c r="B272" s="122"/>
      <c r="C272" s="122"/>
      <c r="D272" s="122"/>
      <c r="E272" s="122"/>
      <c r="F272" s="122"/>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row>
    <row r="273" spans="1:43" ht="14.25" customHeight="1" x14ac:dyDescent="0.2">
      <c r="A273" s="122"/>
      <c r="B273" s="122"/>
      <c r="C273" s="122"/>
      <c r="D273" s="122"/>
      <c r="E273" s="122"/>
      <c r="F273" s="122"/>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row>
    <row r="274" spans="1:43" ht="14.25" customHeight="1" x14ac:dyDescent="0.2">
      <c r="A274" s="122"/>
      <c r="B274" s="122"/>
      <c r="C274" s="122"/>
      <c r="D274" s="122"/>
      <c r="E274" s="122"/>
      <c r="F274" s="122"/>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row>
    <row r="275" spans="1:43" ht="14.25" customHeight="1" x14ac:dyDescent="0.2">
      <c r="A275" s="122"/>
      <c r="B275" s="122"/>
      <c r="C275" s="122"/>
      <c r="D275" s="122"/>
      <c r="E275" s="122"/>
      <c r="F275" s="122"/>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row>
    <row r="276" spans="1:43" ht="14.25" customHeight="1" x14ac:dyDescent="0.2">
      <c r="A276" s="122"/>
      <c r="B276" s="122"/>
      <c r="C276" s="122"/>
      <c r="D276" s="122"/>
      <c r="E276" s="122"/>
      <c r="F276" s="122"/>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row>
    <row r="277" spans="1:43" ht="14.25" customHeight="1" x14ac:dyDescent="0.2">
      <c r="A277" s="122"/>
      <c r="B277" s="122"/>
      <c r="C277" s="122"/>
      <c r="D277" s="122"/>
      <c r="E277" s="122"/>
      <c r="F277" s="122"/>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row>
    <row r="278" spans="1:43" ht="14.25" customHeight="1" x14ac:dyDescent="0.2">
      <c r="A278" s="122"/>
      <c r="B278" s="122"/>
      <c r="C278" s="122"/>
      <c r="D278" s="122"/>
      <c r="E278" s="122"/>
      <c r="F278" s="122"/>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row>
    <row r="279" spans="1:43" ht="14.25" customHeight="1" x14ac:dyDescent="0.2">
      <c r="A279" s="122"/>
      <c r="B279" s="122"/>
      <c r="C279" s="122"/>
      <c r="D279" s="122"/>
      <c r="E279" s="122"/>
      <c r="F279" s="122"/>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row>
    <row r="280" spans="1:43" ht="14.25" customHeight="1" x14ac:dyDescent="0.2">
      <c r="A280" s="122"/>
      <c r="B280" s="122"/>
      <c r="C280" s="122"/>
      <c r="D280" s="122"/>
      <c r="E280" s="122"/>
      <c r="F280" s="122"/>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row>
    <row r="281" spans="1:43" ht="14.25" customHeight="1" x14ac:dyDescent="0.2">
      <c r="A281" s="122"/>
      <c r="B281" s="122"/>
      <c r="C281" s="122"/>
      <c r="D281" s="122"/>
      <c r="E281" s="122"/>
      <c r="F281" s="122"/>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row>
    <row r="282" spans="1:43" ht="14.25" customHeight="1" x14ac:dyDescent="0.2">
      <c r="A282" s="122"/>
      <c r="B282" s="122"/>
      <c r="C282" s="122"/>
      <c r="D282" s="122"/>
      <c r="E282" s="122"/>
      <c r="F282" s="122"/>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row>
    <row r="283" spans="1:43" ht="14.25" customHeight="1" x14ac:dyDescent="0.2">
      <c r="A283" s="122"/>
      <c r="B283" s="122"/>
      <c r="C283" s="122"/>
      <c r="D283" s="122"/>
      <c r="E283" s="122"/>
      <c r="F283" s="122"/>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row>
    <row r="284" spans="1:43" ht="14.25" customHeight="1" x14ac:dyDescent="0.2">
      <c r="A284" s="122"/>
      <c r="B284" s="122"/>
      <c r="C284" s="122"/>
      <c r="D284" s="122"/>
      <c r="E284" s="122"/>
      <c r="F284" s="122"/>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row>
    <row r="285" spans="1:43" ht="14.25" customHeight="1" x14ac:dyDescent="0.2">
      <c r="A285" s="122"/>
      <c r="B285" s="122"/>
      <c r="C285" s="122"/>
      <c r="D285" s="122"/>
      <c r="E285" s="122"/>
      <c r="F285" s="122"/>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row>
    <row r="286" spans="1:43" ht="14.25" customHeight="1" x14ac:dyDescent="0.2">
      <c r="A286" s="122"/>
      <c r="B286" s="122"/>
      <c r="C286" s="122"/>
      <c r="D286" s="122"/>
      <c r="E286" s="122"/>
      <c r="F286" s="122"/>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row>
    <row r="287" spans="1:43" ht="14.25" customHeight="1" x14ac:dyDescent="0.2">
      <c r="A287" s="122"/>
      <c r="B287" s="122"/>
      <c r="C287" s="122"/>
      <c r="D287" s="122"/>
      <c r="E287" s="122"/>
      <c r="F287" s="122"/>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row>
    <row r="288" spans="1:43" ht="14.25" customHeight="1" x14ac:dyDescent="0.2">
      <c r="A288" s="122"/>
      <c r="B288" s="122"/>
      <c r="C288" s="122"/>
      <c r="D288" s="122"/>
      <c r="E288" s="122"/>
      <c r="F288" s="122"/>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row>
    <row r="289" spans="1:43" ht="14.25" customHeight="1" x14ac:dyDescent="0.2">
      <c r="A289" s="122"/>
      <c r="B289" s="122"/>
      <c r="C289" s="122"/>
      <c r="D289" s="122"/>
      <c r="E289" s="122"/>
      <c r="F289" s="122"/>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row>
    <row r="290" spans="1:43" ht="14.25" customHeight="1" x14ac:dyDescent="0.2">
      <c r="A290" s="122"/>
      <c r="B290" s="122"/>
      <c r="C290" s="122"/>
      <c r="D290" s="122"/>
      <c r="E290" s="122"/>
      <c r="F290" s="122"/>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row>
    <row r="291" spans="1:43" ht="14.25" customHeight="1" x14ac:dyDescent="0.2">
      <c r="A291" s="122"/>
      <c r="B291" s="122"/>
      <c r="C291" s="122"/>
      <c r="D291" s="122"/>
      <c r="E291" s="122"/>
      <c r="F291" s="122"/>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row>
    <row r="292" spans="1:43" ht="14.25" customHeight="1" x14ac:dyDescent="0.2">
      <c r="A292" s="122"/>
      <c r="B292" s="122"/>
      <c r="C292" s="122"/>
      <c r="D292" s="122"/>
      <c r="E292" s="122"/>
      <c r="F292" s="122"/>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row>
    <row r="293" spans="1:43" ht="14.25" customHeight="1" x14ac:dyDescent="0.2">
      <c r="A293" s="122"/>
      <c r="B293" s="122"/>
      <c r="C293" s="122"/>
      <c r="D293" s="122"/>
      <c r="E293" s="122"/>
      <c r="F293" s="122"/>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row>
    <row r="294" spans="1:43" ht="14.25" customHeight="1" x14ac:dyDescent="0.2">
      <c r="A294" s="122"/>
      <c r="B294" s="122"/>
      <c r="C294" s="122"/>
      <c r="D294" s="122"/>
      <c r="E294" s="122"/>
      <c r="F294" s="122"/>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row>
    <row r="295" spans="1:43" ht="14.25" customHeight="1" x14ac:dyDescent="0.2">
      <c r="A295" s="122"/>
      <c r="B295" s="122"/>
      <c r="C295" s="122"/>
      <c r="D295" s="122"/>
      <c r="E295" s="122"/>
      <c r="F295" s="122"/>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row>
    <row r="296" spans="1:43" ht="14.25" customHeight="1" x14ac:dyDescent="0.2">
      <c r="A296" s="122"/>
      <c r="B296" s="122"/>
      <c r="C296" s="122"/>
      <c r="D296" s="122"/>
      <c r="E296" s="122"/>
      <c r="F296" s="122"/>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row>
    <row r="297" spans="1:43" ht="14.25" customHeight="1" x14ac:dyDescent="0.2">
      <c r="A297" s="122"/>
      <c r="B297" s="122"/>
      <c r="C297" s="122"/>
      <c r="D297" s="122"/>
      <c r="E297" s="122"/>
      <c r="F297" s="122"/>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row>
    <row r="298" spans="1:43" ht="14.25" customHeight="1" x14ac:dyDescent="0.2">
      <c r="A298" s="122"/>
      <c r="B298" s="122"/>
      <c r="C298" s="122"/>
      <c r="D298" s="122"/>
      <c r="E298" s="122"/>
      <c r="F298" s="122"/>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row>
    <row r="299" spans="1:43" ht="14.25" customHeight="1" x14ac:dyDescent="0.2">
      <c r="A299" s="122"/>
      <c r="B299" s="122"/>
      <c r="C299" s="122"/>
      <c r="D299" s="122"/>
      <c r="E299" s="122"/>
      <c r="F299" s="122"/>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row>
    <row r="300" spans="1:43" ht="14.25" customHeight="1" x14ac:dyDescent="0.2">
      <c r="A300" s="122"/>
      <c r="B300" s="122"/>
      <c r="C300" s="122"/>
      <c r="D300" s="122"/>
      <c r="E300" s="122"/>
      <c r="F300" s="122"/>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row>
    <row r="301" spans="1:43" ht="14.25" customHeight="1" x14ac:dyDescent="0.2">
      <c r="A301" s="122"/>
      <c r="B301" s="122"/>
      <c r="C301" s="122"/>
      <c r="D301" s="122"/>
      <c r="E301" s="122"/>
      <c r="F301" s="122"/>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row>
    <row r="302" spans="1:43" ht="14.25" customHeight="1" x14ac:dyDescent="0.2">
      <c r="A302" s="122"/>
      <c r="B302" s="122"/>
      <c r="C302" s="122"/>
      <c r="D302" s="122"/>
      <c r="E302" s="122"/>
      <c r="F302" s="122"/>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row>
    <row r="303" spans="1:43" ht="14.25" customHeight="1" x14ac:dyDescent="0.2">
      <c r="A303" s="122"/>
      <c r="B303" s="122"/>
      <c r="C303" s="122"/>
      <c r="D303" s="122"/>
      <c r="E303" s="122"/>
      <c r="F303" s="122"/>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row>
    <row r="304" spans="1:43" ht="14.25" customHeight="1" x14ac:dyDescent="0.2">
      <c r="A304" s="122"/>
      <c r="B304" s="122"/>
      <c r="C304" s="122"/>
      <c r="D304" s="122"/>
      <c r="E304" s="122"/>
      <c r="F304" s="122"/>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row>
    <row r="305" spans="1:43" ht="14.25" customHeight="1" x14ac:dyDescent="0.2">
      <c r="A305" s="122"/>
      <c r="B305" s="122"/>
      <c r="C305" s="122"/>
      <c r="D305" s="122"/>
      <c r="E305" s="122"/>
      <c r="F305" s="122"/>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row>
    <row r="306" spans="1:43" ht="14.25" customHeight="1" x14ac:dyDescent="0.2">
      <c r="A306" s="122"/>
      <c r="B306" s="122"/>
      <c r="C306" s="122"/>
      <c r="D306" s="122"/>
      <c r="E306" s="122"/>
      <c r="F306" s="122"/>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row>
    <row r="307" spans="1:43" ht="14.25" customHeight="1" x14ac:dyDescent="0.2">
      <c r="A307" s="122"/>
      <c r="B307" s="122"/>
      <c r="C307" s="122"/>
      <c r="D307" s="122"/>
      <c r="E307" s="122"/>
      <c r="F307" s="122"/>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row>
    <row r="308" spans="1:43" ht="14.25" customHeight="1" x14ac:dyDescent="0.2">
      <c r="A308" s="122"/>
      <c r="B308" s="122"/>
      <c r="C308" s="122"/>
      <c r="D308" s="122"/>
      <c r="E308" s="122"/>
      <c r="F308" s="122"/>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row>
    <row r="309" spans="1:43" ht="14.25" customHeight="1" x14ac:dyDescent="0.2">
      <c r="A309" s="122"/>
      <c r="B309" s="122"/>
      <c r="C309" s="122"/>
      <c r="D309" s="122"/>
      <c r="E309" s="122"/>
      <c r="F309" s="122"/>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row>
    <row r="310" spans="1:43" ht="14.25" customHeight="1" x14ac:dyDescent="0.2">
      <c r="A310" s="122"/>
      <c r="B310" s="122"/>
      <c r="C310" s="122"/>
      <c r="D310" s="122"/>
      <c r="E310" s="122"/>
      <c r="F310" s="122"/>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row>
    <row r="311" spans="1:43" ht="14.25" customHeight="1" x14ac:dyDescent="0.2">
      <c r="A311" s="122"/>
      <c r="B311" s="122"/>
      <c r="C311" s="122"/>
      <c r="D311" s="122"/>
      <c r="E311" s="122"/>
      <c r="F311" s="122"/>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row>
    <row r="312" spans="1:43" ht="14.25" customHeight="1" x14ac:dyDescent="0.2">
      <c r="A312" s="122"/>
      <c r="B312" s="122"/>
      <c r="C312" s="122"/>
      <c r="D312" s="122"/>
      <c r="E312" s="122"/>
      <c r="F312" s="122"/>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row>
    <row r="313" spans="1:43" ht="14.25" customHeight="1" x14ac:dyDescent="0.2">
      <c r="A313" s="122"/>
      <c r="B313" s="122"/>
      <c r="C313" s="122"/>
      <c r="D313" s="122"/>
      <c r="E313" s="122"/>
      <c r="F313" s="122"/>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row>
    <row r="314" spans="1:43" ht="14.25" customHeight="1" x14ac:dyDescent="0.2">
      <c r="A314" s="122"/>
      <c r="B314" s="122"/>
      <c r="C314" s="122"/>
      <c r="D314" s="122"/>
      <c r="E314" s="122"/>
      <c r="F314" s="122"/>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row>
    <row r="315" spans="1:43" ht="14.25" customHeight="1" x14ac:dyDescent="0.2">
      <c r="A315" s="122"/>
      <c r="B315" s="122"/>
      <c r="C315" s="122"/>
      <c r="D315" s="122"/>
      <c r="E315" s="122"/>
      <c r="F315" s="122"/>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row>
    <row r="316" spans="1:43" ht="14.25" customHeight="1" x14ac:dyDescent="0.2">
      <c r="A316" s="122"/>
      <c r="B316" s="122"/>
      <c r="C316" s="122"/>
      <c r="D316" s="122"/>
      <c r="E316" s="122"/>
      <c r="F316" s="122"/>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row>
    <row r="317" spans="1:43" ht="14.25" customHeight="1" x14ac:dyDescent="0.2">
      <c r="A317" s="122"/>
      <c r="B317" s="122"/>
      <c r="C317" s="122"/>
      <c r="D317" s="122"/>
      <c r="E317" s="122"/>
      <c r="F317" s="122"/>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row>
    <row r="318" spans="1:43" ht="14.25" customHeight="1" x14ac:dyDescent="0.2">
      <c r="A318" s="122"/>
      <c r="B318" s="122"/>
      <c r="C318" s="122"/>
      <c r="D318" s="122"/>
      <c r="E318" s="122"/>
      <c r="F318" s="122"/>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row>
    <row r="319" spans="1:43" ht="14.25" customHeight="1" x14ac:dyDescent="0.2">
      <c r="A319" s="122"/>
      <c r="B319" s="122"/>
      <c r="C319" s="122"/>
      <c r="D319" s="122"/>
      <c r="E319" s="122"/>
      <c r="F319" s="122"/>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row>
    <row r="320" spans="1:43" ht="14.25" customHeight="1" x14ac:dyDescent="0.2">
      <c r="A320" s="122"/>
      <c r="B320" s="122"/>
      <c r="C320" s="122"/>
      <c r="D320" s="122"/>
      <c r="E320" s="122"/>
      <c r="F320" s="122"/>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row>
    <row r="321" spans="1:43" ht="14.25" customHeight="1" x14ac:dyDescent="0.2">
      <c r="A321" s="122"/>
      <c r="B321" s="122"/>
      <c r="C321" s="122"/>
      <c r="D321" s="122"/>
      <c r="E321" s="122"/>
      <c r="F321" s="122"/>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row>
    <row r="322" spans="1:43" ht="14.25" customHeight="1" x14ac:dyDescent="0.2">
      <c r="A322" s="122"/>
      <c r="B322" s="122"/>
      <c r="C322" s="122"/>
      <c r="D322" s="122"/>
      <c r="E322" s="122"/>
      <c r="F322" s="122"/>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row>
    <row r="323" spans="1:43" ht="14.25" customHeight="1" x14ac:dyDescent="0.2">
      <c r="A323" s="122"/>
      <c r="B323" s="122"/>
      <c r="C323" s="122"/>
      <c r="D323" s="122"/>
      <c r="E323" s="122"/>
      <c r="F323" s="122"/>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row>
    <row r="324" spans="1:43" ht="14.25" customHeight="1" x14ac:dyDescent="0.2">
      <c r="A324" s="122"/>
      <c r="B324" s="122"/>
      <c r="C324" s="122"/>
      <c r="D324" s="122"/>
      <c r="E324" s="122"/>
      <c r="F324" s="122"/>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row>
    <row r="325" spans="1:43" ht="14.25" customHeight="1" x14ac:dyDescent="0.2">
      <c r="A325" s="122"/>
      <c r="B325" s="122"/>
      <c r="C325" s="122"/>
      <c r="D325" s="122"/>
      <c r="E325" s="122"/>
      <c r="F325" s="122"/>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row>
    <row r="326" spans="1:43" ht="14.25" customHeight="1" x14ac:dyDescent="0.2">
      <c r="A326" s="122"/>
      <c r="B326" s="122"/>
      <c r="C326" s="122"/>
      <c r="D326" s="122"/>
      <c r="E326" s="122"/>
      <c r="F326" s="122"/>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row>
    <row r="327" spans="1:43" ht="14.25" customHeight="1" x14ac:dyDescent="0.2">
      <c r="A327" s="122"/>
      <c r="B327" s="122"/>
      <c r="C327" s="122"/>
      <c r="D327" s="122"/>
      <c r="E327" s="122"/>
      <c r="F327" s="122"/>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row>
    <row r="328" spans="1:43" ht="14.25" customHeight="1" x14ac:dyDescent="0.2">
      <c r="A328" s="122"/>
      <c r="B328" s="122"/>
      <c r="C328" s="122"/>
      <c r="D328" s="122"/>
      <c r="E328" s="122"/>
      <c r="F328" s="122"/>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row>
    <row r="329" spans="1:43" ht="14.25" customHeight="1" x14ac:dyDescent="0.2">
      <c r="A329" s="122"/>
      <c r="B329" s="122"/>
      <c r="C329" s="122"/>
      <c r="D329" s="122"/>
      <c r="E329" s="122"/>
      <c r="F329" s="122"/>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row>
    <row r="330" spans="1:43" ht="14.25" customHeight="1" x14ac:dyDescent="0.2">
      <c r="A330" s="122"/>
      <c r="B330" s="122"/>
      <c r="C330" s="122"/>
      <c r="D330" s="122"/>
      <c r="E330" s="122"/>
      <c r="F330" s="122"/>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row>
    <row r="331" spans="1:43" ht="14.25" customHeight="1" x14ac:dyDescent="0.2">
      <c r="A331" s="122"/>
      <c r="B331" s="122"/>
      <c r="C331" s="122"/>
      <c r="D331" s="122"/>
      <c r="E331" s="122"/>
      <c r="F331" s="122"/>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row>
    <row r="332" spans="1:43" ht="14.25" customHeight="1" x14ac:dyDescent="0.2">
      <c r="A332" s="122"/>
      <c r="B332" s="122"/>
      <c r="C332" s="122"/>
      <c r="D332" s="122"/>
      <c r="E332" s="122"/>
      <c r="F332" s="122"/>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row>
    <row r="333" spans="1:43" ht="14.25" customHeight="1" x14ac:dyDescent="0.2">
      <c r="A333" s="122"/>
      <c r="B333" s="122"/>
      <c r="C333" s="122"/>
      <c r="D333" s="122"/>
      <c r="E333" s="122"/>
      <c r="F333" s="122"/>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row>
    <row r="334" spans="1:43" ht="14.25" customHeight="1" x14ac:dyDescent="0.2">
      <c r="A334" s="122"/>
      <c r="B334" s="122"/>
      <c r="C334" s="122"/>
      <c r="D334" s="122"/>
      <c r="E334" s="122"/>
      <c r="F334" s="122"/>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row>
    <row r="335" spans="1:43" ht="14.25" customHeight="1" x14ac:dyDescent="0.2">
      <c r="A335" s="122"/>
      <c r="B335" s="122"/>
      <c r="C335" s="122"/>
      <c r="D335" s="122"/>
      <c r="E335" s="122"/>
      <c r="F335" s="122"/>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row>
    <row r="336" spans="1:43" ht="14.25" customHeight="1" x14ac:dyDescent="0.2">
      <c r="A336" s="122"/>
      <c r="B336" s="122"/>
      <c r="C336" s="122"/>
      <c r="D336" s="122"/>
      <c r="E336" s="122"/>
      <c r="F336" s="122"/>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row>
    <row r="337" spans="1:43" ht="14.25" customHeight="1" x14ac:dyDescent="0.2">
      <c r="A337" s="122"/>
      <c r="B337" s="122"/>
      <c r="C337" s="122"/>
      <c r="D337" s="122"/>
      <c r="E337" s="122"/>
      <c r="F337" s="122"/>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row>
    <row r="338" spans="1:43" ht="14.25" customHeight="1" x14ac:dyDescent="0.2">
      <c r="A338" s="122"/>
      <c r="B338" s="122"/>
      <c r="C338" s="122"/>
      <c r="D338" s="122"/>
      <c r="E338" s="122"/>
      <c r="F338" s="122"/>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row>
    <row r="339" spans="1:43" ht="14.25" customHeight="1" x14ac:dyDescent="0.2">
      <c r="A339" s="122"/>
      <c r="B339" s="122"/>
      <c r="C339" s="122"/>
      <c r="D339" s="122"/>
      <c r="E339" s="122"/>
      <c r="F339" s="122"/>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row>
    <row r="340" spans="1:43" ht="14.25" customHeight="1" x14ac:dyDescent="0.2">
      <c r="A340" s="122"/>
      <c r="B340" s="122"/>
      <c r="C340" s="122"/>
      <c r="D340" s="122"/>
      <c r="E340" s="122"/>
      <c r="F340" s="122"/>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row>
    <row r="341" spans="1:43" ht="14.25" customHeight="1" x14ac:dyDescent="0.2">
      <c r="A341" s="122"/>
      <c r="B341" s="122"/>
      <c r="C341" s="122"/>
      <c r="D341" s="122"/>
      <c r="E341" s="122"/>
      <c r="F341" s="122"/>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row>
    <row r="342" spans="1:43" ht="14.25" customHeight="1" x14ac:dyDescent="0.2">
      <c r="A342" s="122"/>
      <c r="B342" s="122"/>
      <c r="C342" s="122"/>
      <c r="D342" s="122"/>
      <c r="E342" s="122"/>
      <c r="F342" s="122"/>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row>
    <row r="343" spans="1:43" ht="14.25" customHeight="1" x14ac:dyDescent="0.2">
      <c r="A343" s="122"/>
      <c r="B343" s="122"/>
      <c r="C343" s="122"/>
      <c r="D343" s="122"/>
      <c r="E343" s="122"/>
      <c r="F343" s="122"/>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row>
    <row r="344" spans="1:43" ht="14.25" customHeight="1" x14ac:dyDescent="0.2">
      <c r="A344" s="122"/>
      <c r="B344" s="122"/>
      <c r="C344" s="122"/>
      <c r="D344" s="122"/>
      <c r="E344" s="122"/>
      <c r="F344" s="122"/>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row>
    <row r="345" spans="1:43" ht="14.25" customHeight="1" x14ac:dyDescent="0.2">
      <c r="A345" s="122"/>
      <c r="B345" s="122"/>
      <c r="C345" s="122"/>
      <c r="D345" s="122"/>
      <c r="E345" s="122"/>
      <c r="F345" s="122"/>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row>
    <row r="346" spans="1:43" ht="14.25" customHeight="1" x14ac:dyDescent="0.2">
      <c r="A346" s="122"/>
      <c r="B346" s="122"/>
      <c r="C346" s="122"/>
      <c r="D346" s="122"/>
      <c r="E346" s="122"/>
      <c r="F346" s="122"/>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row>
    <row r="347" spans="1:43" ht="14.25" customHeight="1" x14ac:dyDescent="0.2">
      <c r="A347" s="122"/>
      <c r="B347" s="122"/>
      <c r="C347" s="122"/>
      <c r="D347" s="122"/>
      <c r="E347" s="122"/>
      <c r="F347" s="122"/>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row>
    <row r="348" spans="1:43" ht="14.25" customHeight="1" x14ac:dyDescent="0.2">
      <c r="A348" s="122"/>
      <c r="B348" s="122"/>
      <c r="C348" s="122"/>
      <c r="D348" s="122"/>
      <c r="E348" s="122"/>
      <c r="F348" s="122"/>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row>
    <row r="349" spans="1:43" ht="14.25" customHeight="1" x14ac:dyDescent="0.2">
      <c r="A349" s="122"/>
      <c r="B349" s="122"/>
      <c r="C349" s="122"/>
      <c r="D349" s="122"/>
      <c r="E349" s="122"/>
      <c r="F349" s="122"/>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row>
    <row r="350" spans="1:43" ht="14.25" customHeight="1" x14ac:dyDescent="0.2">
      <c r="A350" s="122"/>
      <c r="B350" s="122"/>
      <c r="C350" s="122"/>
      <c r="D350" s="122"/>
      <c r="E350" s="122"/>
      <c r="F350" s="122"/>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row>
    <row r="351" spans="1:43" ht="14.25" customHeight="1" x14ac:dyDescent="0.2">
      <c r="A351" s="122"/>
      <c r="B351" s="122"/>
      <c r="C351" s="122"/>
      <c r="D351" s="122"/>
      <c r="E351" s="122"/>
      <c r="F351" s="122"/>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row>
    <row r="352" spans="1:43" ht="14.25" customHeight="1" x14ac:dyDescent="0.2">
      <c r="A352" s="122"/>
      <c r="B352" s="122"/>
      <c r="C352" s="122"/>
      <c r="D352" s="122"/>
      <c r="E352" s="122"/>
      <c r="F352" s="122"/>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row>
    <row r="353" spans="1:43" ht="14.25" customHeight="1" x14ac:dyDescent="0.2">
      <c r="A353" s="122"/>
      <c r="B353" s="122"/>
      <c r="C353" s="122"/>
      <c r="D353" s="122"/>
      <c r="E353" s="122"/>
      <c r="F353" s="122"/>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row>
    <row r="354" spans="1:43" ht="14.25" customHeight="1" x14ac:dyDescent="0.2">
      <c r="A354" s="122"/>
      <c r="B354" s="122"/>
      <c r="C354" s="122"/>
      <c r="D354" s="122"/>
      <c r="E354" s="122"/>
      <c r="F354" s="122"/>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row>
    <row r="355" spans="1:43" ht="14.25" customHeight="1" x14ac:dyDescent="0.2">
      <c r="A355" s="122"/>
      <c r="B355" s="122"/>
      <c r="C355" s="122"/>
      <c r="D355" s="122"/>
      <c r="E355" s="122"/>
      <c r="F355" s="122"/>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row>
    <row r="356" spans="1:43" ht="14.25" customHeight="1" x14ac:dyDescent="0.2">
      <c r="A356" s="122"/>
      <c r="B356" s="122"/>
      <c r="C356" s="122"/>
      <c r="D356" s="122"/>
      <c r="E356" s="122"/>
      <c r="F356" s="122"/>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row>
    <row r="357" spans="1:43" ht="14.25" customHeight="1" x14ac:dyDescent="0.2">
      <c r="A357" s="122"/>
      <c r="B357" s="122"/>
      <c r="C357" s="122"/>
      <c r="D357" s="122"/>
      <c r="E357" s="122"/>
      <c r="F357" s="122"/>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row>
    <row r="358" spans="1:43" ht="14.25" customHeight="1" x14ac:dyDescent="0.2">
      <c r="A358" s="122"/>
      <c r="B358" s="122"/>
      <c r="C358" s="122"/>
      <c r="D358" s="122"/>
      <c r="E358" s="122"/>
      <c r="F358" s="122"/>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row>
    <row r="359" spans="1:43" ht="14.25" customHeight="1" x14ac:dyDescent="0.2">
      <c r="A359" s="122"/>
      <c r="B359" s="122"/>
      <c r="C359" s="122"/>
      <c r="D359" s="122"/>
      <c r="E359" s="122"/>
      <c r="F359" s="122"/>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row>
    <row r="360" spans="1:43" ht="14.25" customHeight="1" x14ac:dyDescent="0.2">
      <c r="A360" s="122"/>
      <c r="B360" s="122"/>
      <c r="C360" s="122"/>
      <c r="D360" s="122"/>
      <c r="E360" s="122"/>
      <c r="F360" s="122"/>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row>
    <row r="361" spans="1:43" ht="14.25" customHeight="1" x14ac:dyDescent="0.2">
      <c r="A361" s="122"/>
      <c r="B361" s="122"/>
      <c r="C361" s="122"/>
      <c r="D361" s="122"/>
      <c r="E361" s="122"/>
      <c r="F361" s="122"/>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row>
    <row r="362" spans="1:43" ht="14.25" customHeight="1" x14ac:dyDescent="0.2">
      <c r="A362" s="122"/>
      <c r="B362" s="122"/>
      <c r="C362" s="122"/>
      <c r="D362" s="122"/>
      <c r="E362" s="122"/>
      <c r="F362" s="122"/>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row>
    <row r="363" spans="1:43" ht="14.25" customHeight="1" x14ac:dyDescent="0.2">
      <c r="A363" s="122"/>
      <c r="B363" s="122"/>
      <c r="C363" s="122"/>
      <c r="D363" s="122"/>
      <c r="E363" s="122"/>
      <c r="F363" s="122"/>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row>
    <row r="364" spans="1:43" ht="14.25" customHeight="1" x14ac:dyDescent="0.2">
      <c r="A364" s="122"/>
      <c r="B364" s="122"/>
      <c r="C364" s="122"/>
      <c r="D364" s="122"/>
      <c r="E364" s="122"/>
      <c r="F364" s="122"/>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row>
    <row r="365" spans="1:43" ht="14.25" customHeight="1" x14ac:dyDescent="0.2">
      <c r="A365" s="122"/>
      <c r="B365" s="122"/>
      <c r="C365" s="122"/>
      <c r="D365" s="122"/>
      <c r="E365" s="122"/>
      <c r="F365" s="122"/>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row>
    <row r="366" spans="1:43" ht="14.25" customHeight="1" x14ac:dyDescent="0.2">
      <c r="A366" s="122"/>
      <c r="B366" s="122"/>
      <c r="C366" s="122"/>
      <c r="D366" s="122"/>
      <c r="E366" s="122"/>
      <c r="F366" s="122"/>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row>
    <row r="367" spans="1:43" ht="14.25" customHeight="1" x14ac:dyDescent="0.2">
      <c r="A367" s="122"/>
      <c r="B367" s="122"/>
      <c r="C367" s="122"/>
      <c r="D367" s="122"/>
      <c r="E367" s="122"/>
      <c r="F367" s="122"/>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row>
    <row r="368" spans="1:43" ht="14.25" customHeight="1" x14ac:dyDescent="0.2">
      <c r="A368" s="122"/>
      <c r="B368" s="122"/>
      <c r="C368" s="122"/>
      <c r="D368" s="122"/>
      <c r="E368" s="122"/>
      <c r="F368" s="122"/>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row>
    <row r="369" spans="1:43" ht="14.25" customHeight="1" x14ac:dyDescent="0.2">
      <c r="A369" s="122"/>
      <c r="B369" s="122"/>
      <c r="C369" s="122"/>
      <c r="D369" s="122"/>
      <c r="E369" s="122"/>
      <c r="F369" s="122"/>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row>
    <row r="370" spans="1:43" ht="14.25" customHeight="1" x14ac:dyDescent="0.2">
      <c r="A370" s="122"/>
      <c r="B370" s="122"/>
      <c r="C370" s="122"/>
      <c r="D370" s="122"/>
      <c r="E370" s="122"/>
      <c r="F370" s="122"/>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row>
    <row r="371" spans="1:43" ht="14.25" customHeight="1" x14ac:dyDescent="0.2">
      <c r="A371" s="122"/>
      <c r="B371" s="122"/>
      <c r="C371" s="122"/>
      <c r="D371" s="122"/>
      <c r="E371" s="122"/>
      <c r="F371" s="122"/>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row>
    <row r="372" spans="1:43" ht="14.25" customHeight="1" x14ac:dyDescent="0.2">
      <c r="A372" s="122"/>
      <c r="B372" s="122"/>
      <c r="C372" s="122"/>
      <c r="D372" s="122"/>
      <c r="E372" s="122"/>
      <c r="F372" s="122"/>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row>
    <row r="373" spans="1:43" ht="14.25" customHeight="1" x14ac:dyDescent="0.2">
      <c r="A373" s="122"/>
      <c r="B373" s="122"/>
      <c r="C373" s="122"/>
      <c r="D373" s="122"/>
      <c r="E373" s="122"/>
      <c r="F373" s="122"/>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row>
    <row r="374" spans="1:43" ht="14.25" customHeight="1" x14ac:dyDescent="0.2">
      <c r="A374" s="122"/>
      <c r="B374" s="122"/>
      <c r="C374" s="122"/>
      <c r="D374" s="122"/>
      <c r="E374" s="122"/>
      <c r="F374" s="122"/>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row>
    <row r="375" spans="1:43" ht="14.25" customHeight="1" x14ac:dyDescent="0.2">
      <c r="A375" s="122"/>
      <c r="B375" s="122"/>
      <c r="C375" s="122"/>
      <c r="D375" s="122"/>
      <c r="E375" s="122"/>
      <c r="F375" s="122"/>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row>
    <row r="376" spans="1:43" ht="14.25" customHeight="1" x14ac:dyDescent="0.2">
      <c r="A376" s="122"/>
      <c r="B376" s="122"/>
      <c r="C376" s="122"/>
      <c r="D376" s="122"/>
      <c r="E376" s="122"/>
      <c r="F376" s="122"/>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row>
    <row r="377" spans="1:43" ht="14.25" customHeight="1" x14ac:dyDescent="0.2">
      <c r="A377" s="122"/>
      <c r="B377" s="122"/>
      <c r="C377" s="122"/>
      <c r="D377" s="122"/>
      <c r="E377" s="122"/>
      <c r="F377" s="122"/>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row>
    <row r="378" spans="1:43" ht="14.25" customHeight="1" x14ac:dyDescent="0.2">
      <c r="A378" s="122"/>
      <c r="B378" s="122"/>
      <c r="C378" s="122"/>
      <c r="D378" s="122"/>
      <c r="E378" s="122"/>
      <c r="F378" s="122"/>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row>
    <row r="379" spans="1:43" ht="14.25" customHeight="1" x14ac:dyDescent="0.2">
      <c r="A379" s="122"/>
      <c r="B379" s="122"/>
      <c r="C379" s="122"/>
      <c r="D379" s="122"/>
      <c r="E379" s="122"/>
      <c r="F379" s="122"/>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row>
    <row r="380" spans="1:43" ht="14.25" customHeight="1" x14ac:dyDescent="0.2">
      <c r="A380" s="122"/>
      <c r="B380" s="122"/>
      <c r="C380" s="122"/>
      <c r="D380" s="122"/>
      <c r="E380" s="122"/>
      <c r="F380" s="122"/>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row>
    <row r="381" spans="1:43" ht="14.25" customHeight="1" x14ac:dyDescent="0.2">
      <c r="A381" s="122"/>
      <c r="B381" s="122"/>
      <c r="C381" s="122"/>
      <c r="D381" s="122"/>
      <c r="E381" s="122"/>
      <c r="F381" s="122"/>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row>
    <row r="382" spans="1:43" ht="14.25" customHeight="1" x14ac:dyDescent="0.2">
      <c r="A382" s="122"/>
      <c r="B382" s="122"/>
      <c r="C382" s="122"/>
      <c r="D382" s="122"/>
      <c r="E382" s="122"/>
      <c r="F382" s="122"/>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row>
    <row r="383" spans="1:43" ht="14.25" customHeight="1" x14ac:dyDescent="0.2">
      <c r="A383" s="122"/>
      <c r="B383" s="122"/>
      <c r="C383" s="122"/>
      <c r="D383" s="122"/>
      <c r="E383" s="122"/>
      <c r="F383" s="122"/>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row>
    <row r="384" spans="1:43" ht="14.25" customHeight="1" x14ac:dyDescent="0.2">
      <c r="A384" s="122"/>
      <c r="B384" s="122"/>
      <c r="C384" s="122"/>
      <c r="D384" s="122"/>
      <c r="E384" s="122"/>
      <c r="F384" s="122"/>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row>
    <row r="385" spans="1:43" ht="14.25" customHeight="1" x14ac:dyDescent="0.2">
      <c r="A385" s="122"/>
      <c r="B385" s="122"/>
      <c r="C385" s="122"/>
      <c r="D385" s="122"/>
      <c r="E385" s="122"/>
      <c r="F385" s="122"/>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row>
    <row r="386" spans="1:43" ht="14.25" customHeight="1" x14ac:dyDescent="0.2">
      <c r="A386" s="122"/>
      <c r="B386" s="122"/>
      <c r="C386" s="122"/>
      <c r="D386" s="122"/>
      <c r="E386" s="122"/>
      <c r="F386" s="122"/>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row>
    <row r="387" spans="1:43" ht="14.25" customHeight="1" x14ac:dyDescent="0.2">
      <c r="A387" s="122"/>
      <c r="B387" s="122"/>
      <c r="C387" s="122"/>
      <c r="D387" s="122"/>
      <c r="E387" s="122"/>
      <c r="F387" s="122"/>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row>
    <row r="388" spans="1:43" ht="14.25" customHeight="1" x14ac:dyDescent="0.2">
      <c r="A388" s="122"/>
      <c r="B388" s="122"/>
      <c r="C388" s="122"/>
      <c r="D388" s="122"/>
      <c r="E388" s="122"/>
      <c r="F388" s="122"/>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row>
    <row r="389" spans="1:43" ht="14.25" customHeight="1" x14ac:dyDescent="0.2">
      <c r="A389" s="122"/>
      <c r="B389" s="122"/>
      <c r="C389" s="122"/>
      <c r="D389" s="122"/>
      <c r="E389" s="122"/>
      <c r="F389" s="122"/>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row>
    <row r="390" spans="1:43" ht="14.25" customHeight="1" x14ac:dyDescent="0.2">
      <c r="A390" s="122"/>
      <c r="B390" s="122"/>
      <c r="C390" s="122"/>
      <c r="D390" s="122"/>
      <c r="E390" s="122"/>
      <c r="F390" s="122"/>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row>
    <row r="391" spans="1:43" ht="14.25" customHeight="1" x14ac:dyDescent="0.2">
      <c r="A391" s="122"/>
      <c r="B391" s="122"/>
      <c r="C391" s="122"/>
      <c r="D391" s="122"/>
      <c r="E391" s="122"/>
      <c r="F391" s="122"/>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row>
    <row r="392" spans="1:43" ht="14.25" customHeight="1" x14ac:dyDescent="0.2">
      <c r="A392" s="122"/>
      <c r="B392" s="122"/>
      <c r="C392" s="122"/>
      <c r="D392" s="122"/>
      <c r="E392" s="122"/>
      <c r="F392" s="122"/>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row>
    <row r="393" spans="1:43" ht="14.25" customHeight="1" x14ac:dyDescent="0.2">
      <c r="A393" s="122"/>
      <c r="B393" s="122"/>
      <c r="C393" s="122"/>
      <c r="D393" s="122"/>
      <c r="E393" s="122"/>
      <c r="F393" s="122"/>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row>
    <row r="394" spans="1:43" ht="14.25" customHeight="1" x14ac:dyDescent="0.2">
      <c r="A394" s="122"/>
      <c r="B394" s="122"/>
      <c r="C394" s="122"/>
      <c r="D394" s="122"/>
      <c r="E394" s="122"/>
      <c r="F394" s="122"/>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row>
    <row r="395" spans="1:43" ht="14.25" customHeight="1" x14ac:dyDescent="0.2">
      <c r="A395" s="122"/>
      <c r="B395" s="122"/>
      <c r="C395" s="122"/>
      <c r="D395" s="122"/>
      <c r="E395" s="122"/>
      <c r="F395" s="122"/>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row>
    <row r="396" spans="1:43" ht="14.25" customHeight="1" x14ac:dyDescent="0.2">
      <c r="A396" s="122"/>
      <c r="B396" s="122"/>
      <c r="C396" s="122"/>
      <c r="D396" s="122"/>
      <c r="E396" s="122"/>
      <c r="F396" s="122"/>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row>
    <row r="397" spans="1:43" ht="14.25" customHeight="1" x14ac:dyDescent="0.2">
      <c r="A397" s="122"/>
      <c r="B397" s="122"/>
      <c r="C397" s="122"/>
      <c r="D397" s="122"/>
      <c r="E397" s="122"/>
      <c r="F397" s="122"/>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row>
    <row r="398" spans="1:43" ht="14.25" customHeight="1" x14ac:dyDescent="0.2">
      <c r="A398" s="122"/>
      <c r="B398" s="122"/>
      <c r="C398" s="122"/>
      <c r="D398" s="122"/>
      <c r="E398" s="122"/>
      <c r="F398" s="122"/>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row>
    <row r="399" spans="1:43" ht="14.25" customHeight="1" x14ac:dyDescent="0.2">
      <c r="A399" s="122"/>
      <c r="B399" s="122"/>
      <c r="C399" s="122"/>
      <c r="D399" s="122"/>
      <c r="E399" s="122"/>
      <c r="F399" s="122"/>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row>
    <row r="400" spans="1:43" ht="14.25" customHeight="1" x14ac:dyDescent="0.2">
      <c r="A400" s="122"/>
      <c r="B400" s="122"/>
      <c r="C400" s="122"/>
      <c r="D400" s="122"/>
      <c r="E400" s="122"/>
      <c r="F400" s="122"/>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row>
    <row r="401" spans="1:43" ht="14.25" customHeight="1" x14ac:dyDescent="0.2">
      <c r="A401" s="122"/>
      <c r="B401" s="122"/>
      <c r="C401" s="122"/>
      <c r="D401" s="122"/>
      <c r="E401" s="122"/>
      <c r="F401" s="122"/>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row>
    <row r="402" spans="1:43" ht="14.25" customHeight="1" x14ac:dyDescent="0.2">
      <c r="A402" s="122"/>
      <c r="B402" s="122"/>
      <c r="C402" s="122"/>
      <c r="D402" s="122"/>
      <c r="E402" s="122"/>
      <c r="F402" s="122"/>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row>
    <row r="403" spans="1:43" ht="14.25" customHeight="1" x14ac:dyDescent="0.2">
      <c r="A403" s="122"/>
      <c r="B403" s="122"/>
      <c r="C403" s="122"/>
      <c r="D403" s="122"/>
      <c r="E403" s="122"/>
      <c r="F403" s="122"/>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row>
    <row r="404" spans="1:43" ht="14.25" customHeight="1" x14ac:dyDescent="0.2">
      <c r="A404" s="122"/>
      <c r="B404" s="122"/>
      <c r="C404" s="122"/>
      <c r="D404" s="122"/>
      <c r="E404" s="122"/>
      <c r="F404" s="122"/>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row>
    <row r="405" spans="1:43" ht="14.25" customHeight="1" x14ac:dyDescent="0.2">
      <c r="A405" s="122"/>
      <c r="B405" s="122"/>
      <c r="C405" s="122"/>
      <c r="D405" s="122"/>
      <c r="E405" s="122"/>
      <c r="F405" s="122"/>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row>
    <row r="406" spans="1:43" ht="14.25" customHeight="1" x14ac:dyDescent="0.2">
      <c r="A406" s="122"/>
      <c r="B406" s="122"/>
      <c r="C406" s="122"/>
      <c r="D406" s="122"/>
      <c r="E406" s="122"/>
      <c r="F406" s="122"/>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row>
    <row r="407" spans="1:43" ht="14.25" customHeight="1" x14ac:dyDescent="0.2">
      <c r="A407" s="122"/>
      <c r="B407" s="122"/>
      <c r="C407" s="122"/>
      <c r="D407" s="122"/>
      <c r="E407" s="122"/>
      <c r="F407" s="122"/>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row>
    <row r="408" spans="1:43" ht="14.25" customHeight="1" x14ac:dyDescent="0.2">
      <c r="A408" s="122"/>
      <c r="B408" s="122"/>
      <c r="C408" s="122"/>
      <c r="D408" s="122"/>
      <c r="E408" s="122"/>
      <c r="F408" s="122"/>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row>
    <row r="409" spans="1:43" ht="14.25" customHeight="1" x14ac:dyDescent="0.2">
      <c r="A409" s="122"/>
      <c r="B409" s="122"/>
      <c r="C409" s="122"/>
      <c r="D409" s="122"/>
      <c r="E409" s="122"/>
      <c r="F409" s="122"/>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row>
    <row r="410" spans="1:43" ht="14.25" customHeight="1" x14ac:dyDescent="0.2">
      <c r="A410" s="122"/>
      <c r="B410" s="122"/>
      <c r="C410" s="122"/>
      <c r="D410" s="122"/>
      <c r="E410" s="122"/>
      <c r="F410" s="122"/>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row>
    <row r="411" spans="1:43" ht="14.25" customHeight="1" x14ac:dyDescent="0.2">
      <c r="A411" s="122"/>
      <c r="B411" s="122"/>
      <c r="C411" s="122"/>
      <c r="D411" s="122"/>
      <c r="E411" s="122"/>
      <c r="F411" s="122"/>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row>
    <row r="412" spans="1:43" ht="14.25" customHeight="1" x14ac:dyDescent="0.2">
      <c r="A412" s="122"/>
      <c r="B412" s="122"/>
      <c r="C412" s="122"/>
      <c r="D412" s="122"/>
      <c r="E412" s="122"/>
      <c r="F412" s="122"/>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row>
    <row r="413" spans="1:43" ht="14.25" customHeight="1" x14ac:dyDescent="0.2">
      <c r="A413" s="122"/>
      <c r="B413" s="122"/>
      <c r="C413" s="122"/>
      <c r="D413" s="122"/>
      <c r="E413" s="122"/>
      <c r="F413" s="122"/>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row>
    <row r="414" spans="1:43" ht="14.25" customHeight="1" x14ac:dyDescent="0.2">
      <c r="A414" s="122"/>
      <c r="B414" s="122"/>
      <c r="C414" s="122"/>
      <c r="D414" s="122"/>
      <c r="E414" s="122"/>
      <c r="F414" s="122"/>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row>
    <row r="415" spans="1:43" ht="14.25" customHeight="1" x14ac:dyDescent="0.2">
      <c r="A415" s="122"/>
      <c r="B415" s="122"/>
      <c r="C415" s="122"/>
      <c r="D415" s="122"/>
      <c r="E415" s="122"/>
      <c r="F415" s="122"/>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row>
    <row r="416" spans="1:43" ht="14.25" customHeight="1" x14ac:dyDescent="0.2">
      <c r="A416" s="122"/>
      <c r="B416" s="122"/>
      <c r="C416" s="122"/>
      <c r="D416" s="122"/>
      <c r="E416" s="122"/>
      <c r="F416" s="122"/>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row>
    <row r="417" spans="1:43" ht="14.25" customHeight="1" x14ac:dyDescent="0.2">
      <c r="A417" s="122"/>
      <c r="B417" s="122"/>
      <c r="C417" s="122"/>
      <c r="D417" s="122"/>
      <c r="E417" s="122"/>
      <c r="F417" s="122"/>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row>
    <row r="418" spans="1:43" ht="14.25" customHeight="1" x14ac:dyDescent="0.2">
      <c r="A418" s="122"/>
      <c r="B418" s="122"/>
      <c r="C418" s="122"/>
      <c r="D418" s="122"/>
      <c r="E418" s="122"/>
      <c r="F418" s="122"/>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row>
    <row r="419" spans="1:43" ht="14.25" customHeight="1" x14ac:dyDescent="0.2">
      <c r="A419" s="122"/>
      <c r="B419" s="122"/>
      <c r="C419" s="122"/>
      <c r="D419" s="122"/>
      <c r="E419" s="122"/>
      <c r="F419" s="122"/>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row>
    <row r="420" spans="1:43" ht="14.25" customHeight="1" x14ac:dyDescent="0.2">
      <c r="A420" s="122"/>
      <c r="B420" s="122"/>
      <c r="C420" s="122"/>
      <c r="D420" s="122"/>
      <c r="E420" s="122"/>
      <c r="F420" s="122"/>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row>
    <row r="421" spans="1:43" ht="14.25" customHeight="1" x14ac:dyDescent="0.2">
      <c r="A421" s="122"/>
      <c r="B421" s="122"/>
      <c r="C421" s="122"/>
      <c r="D421" s="122"/>
      <c r="E421" s="122"/>
      <c r="F421" s="122"/>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row>
    <row r="422" spans="1:43" ht="14.25" customHeight="1" x14ac:dyDescent="0.2">
      <c r="A422" s="122"/>
      <c r="B422" s="122"/>
      <c r="C422" s="122"/>
      <c r="D422" s="122"/>
      <c r="E422" s="122"/>
      <c r="F422" s="122"/>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row>
    <row r="423" spans="1:43" ht="14.25" customHeight="1" x14ac:dyDescent="0.2">
      <c r="A423" s="122"/>
      <c r="B423" s="122"/>
      <c r="C423" s="122"/>
      <c r="D423" s="122"/>
      <c r="E423" s="122"/>
      <c r="F423" s="122"/>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row>
    <row r="424" spans="1:43" ht="14.25" customHeight="1" x14ac:dyDescent="0.2">
      <c r="A424" s="122"/>
      <c r="B424" s="122"/>
      <c r="C424" s="122"/>
      <c r="D424" s="122"/>
      <c r="E424" s="122"/>
      <c r="F424" s="122"/>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row>
    <row r="425" spans="1:43" ht="14.25" customHeight="1" x14ac:dyDescent="0.2">
      <c r="A425" s="122"/>
      <c r="B425" s="122"/>
      <c r="C425" s="122"/>
      <c r="D425" s="122"/>
      <c r="E425" s="122"/>
      <c r="F425" s="122"/>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row>
    <row r="426" spans="1:43" ht="14.25" customHeight="1" x14ac:dyDescent="0.2">
      <c r="A426" s="122"/>
      <c r="B426" s="122"/>
      <c r="C426" s="122"/>
      <c r="D426" s="122"/>
      <c r="E426" s="122"/>
      <c r="F426" s="122"/>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row>
    <row r="427" spans="1:43" ht="14.25" customHeight="1" x14ac:dyDescent="0.2">
      <c r="A427" s="122"/>
      <c r="B427" s="122"/>
      <c r="C427" s="122"/>
      <c r="D427" s="122"/>
      <c r="E427" s="122"/>
      <c r="F427" s="122"/>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row>
    <row r="428" spans="1:43" ht="14.25" customHeight="1" x14ac:dyDescent="0.2">
      <c r="A428" s="122"/>
      <c r="B428" s="122"/>
      <c r="C428" s="122"/>
      <c r="D428" s="122"/>
      <c r="E428" s="122"/>
      <c r="F428" s="122"/>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row>
    <row r="429" spans="1:43" ht="14.25" customHeight="1" x14ac:dyDescent="0.2">
      <c r="A429" s="122"/>
      <c r="B429" s="122"/>
      <c r="C429" s="122"/>
      <c r="D429" s="122"/>
      <c r="E429" s="122"/>
      <c r="F429" s="122"/>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row>
    <row r="430" spans="1:43" ht="14.25" customHeight="1" x14ac:dyDescent="0.2">
      <c r="A430" s="122"/>
      <c r="B430" s="122"/>
      <c r="C430" s="122"/>
      <c r="D430" s="122"/>
      <c r="E430" s="122"/>
      <c r="F430" s="122"/>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row>
    <row r="431" spans="1:43" ht="14.25" customHeight="1" x14ac:dyDescent="0.2">
      <c r="A431" s="122"/>
      <c r="B431" s="122"/>
      <c r="C431" s="122"/>
      <c r="D431" s="122"/>
      <c r="E431" s="122"/>
      <c r="F431" s="122"/>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row>
    <row r="432" spans="1:43" ht="14.25" customHeight="1" x14ac:dyDescent="0.2">
      <c r="A432" s="122"/>
      <c r="B432" s="122"/>
      <c r="C432" s="122"/>
      <c r="D432" s="122"/>
      <c r="E432" s="122"/>
      <c r="F432" s="122"/>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row>
    <row r="433" spans="1:43" ht="14.25" customHeight="1" x14ac:dyDescent="0.2">
      <c r="A433" s="122"/>
      <c r="B433" s="122"/>
      <c r="C433" s="122"/>
      <c r="D433" s="122"/>
      <c r="E433" s="122"/>
      <c r="F433" s="122"/>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row>
    <row r="434" spans="1:43" ht="14.25" customHeight="1" x14ac:dyDescent="0.2">
      <c r="A434" s="122"/>
      <c r="B434" s="122"/>
      <c r="C434" s="122"/>
      <c r="D434" s="122"/>
      <c r="E434" s="122"/>
      <c r="F434" s="122"/>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row>
    <row r="435" spans="1:43" ht="14.25" customHeight="1" x14ac:dyDescent="0.2">
      <c r="A435" s="122"/>
      <c r="B435" s="122"/>
      <c r="C435" s="122"/>
      <c r="D435" s="122"/>
      <c r="E435" s="122"/>
      <c r="F435" s="122"/>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row>
    <row r="436" spans="1:43" ht="14.25" customHeight="1" x14ac:dyDescent="0.2">
      <c r="A436" s="122"/>
      <c r="B436" s="122"/>
      <c r="C436" s="122"/>
      <c r="D436" s="122"/>
      <c r="E436" s="122"/>
      <c r="F436" s="122"/>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row>
    <row r="437" spans="1:43" ht="14.25" customHeight="1" x14ac:dyDescent="0.2">
      <c r="A437" s="122"/>
      <c r="B437" s="122"/>
      <c r="C437" s="122"/>
      <c r="D437" s="122"/>
      <c r="E437" s="122"/>
      <c r="F437" s="122"/>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row>
    <row r="438" spans="1:43" ht="14.25" customHeight="1" x14ac:dyDescent="0.2">
      <c r="A438" s="122"/>
      <c r="B438" s="122"/>
      <c r="C438" s="122"/>
      <c r="D438" s="122"/>
      <c r="E438" s="122"/>
      <c r="F438" s="122"/>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row>
    <row r="439" spans="1:43" ht="14.25" customHeight="1" x14ac:dyDescent="0.2">
      <c r="A439" s="122"/>
      <c r="B439" s="122"/>
      <c r="C439" s="122"/>
      <c r="D439" s="122"/>
      <c r="E439" s="122"/>
      <c r="F439" s="122"/>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row>
    <row r="440" spans="1:43" ht="14.25" customHeight="1" x14ac:dyDescent="0.2">
      <c r="A440" s="122"/>
      <c r="B440" s="122"/>
      <c r="C440" s="122"/>
      <c r="D440" s="122"/>
      <c r="E440" s="122"/>
      <c r="F440" s="122"/>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row>
    <row r="441" spans="1:43" ht="14.25" customHeight="1" x14ac:dyDescent="0.2">
      <c r="A441" s="122"/>
      <c r="B441" s="122"/>
      <c r="C441" s="122"/>
      <c r="D441" s="122"/>
      <c r="E441" s="122"/>
      <c r="F441" s="122"/>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row>
    <row r="442" spans="1:43" ht="14.25" customHeight="1" x14ac:dyDescent="0.2">
      <c r="A442" s="122"/>
      <c r="B442" s="122"/>
      <c r="C442" s="122"/>
      <c r="D442" s="122"/>
      <c r="E442" s="122"/>
      <c r="F442" s="122"/>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row>
    <row r="443" spans="1:43" ht="14.25" customHeight="1" x14ac:dyDescent="0.2">
      <c r="A443" s="122"/>
      <c r="B443" s="122"/>
      <c r="C443" s="122"/>
      <c r="D443" s="122"/>
      <c r="E443" s="122"/>
      <c r="F443" s="122"/>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row>
    <row r="444" spans="1:43" ht="14.25" customHeight="1" x14ac:dyDescent="0.2">
      <c r="A444" s="122"/>
      <c r="B444" s="122"/>
      <c r="C444" s="122"/>
      <c r="D444" s="122"/>
      <c r="E444" s="122"/>
      <c r="F444" s="122"/>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row>
    <row r="445" spans="1:43" ht="14.25" customHeight="1" x14ac:dyDescent="0.2">
      <c r="A445" s="122"/>
      <c r="B445" s="122"/>
      <c r="C445" s="122"/>
      <c r="D445" s="122"/>
      <c r="E445" s="122"/>
      <c r="F445" s="122"/>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row>
    <row r="446" spans="1:43" ht="14.25" customHeight="1" x14ac:dyDescent="0.2">
      <c r="A446" s="122"/>
      <c r="B446" s="122"/>
      <c r="C446" s="122"/>
      <c r="D446" s="122"/>
      <c r="E446" s="122"/>
      <c r="F446" s="122"/>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row>
    <row r="447" spans="1:43" ht="14.25" customHeight="1" x14ac:dyDescent="0.2">
      <c r="A447" s="122"/>
      <c r="B447" s="122"/>
      <c r="C447" s="122"/>
      <c r="D447" s="122"/>
      <c r="E447" s="122"/>
      <c r="F447" s="122"/>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row>
    <row r="448" spans="1:43" ht="14.25" customHeight="1" x14ac:dyDescent="0.2">
      <c r="A448" s="122"/>
      <c r="B448" s="122"/>
      <c r="C448" s="122"/>
      <c r="D448" s="122"/>
      <c r="E448" s="122"/>
      <c r="F448" s="122"/>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row>
    <row r="449" spans="1:43" ht="14.25" customHeight="1" x14ac:dyDescent="0.2">
      <c r="A449" s="122"/>
      <c r="B449" s="122"/>
      <c r="C449" s="122"/>
      <c r="D449" s="122"/>
      <c r="E449" s="122"/>
      <c r="F449" s="122"/>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row>
    <row r="450" spans="1:43" ht="14.25" customHeight="1" x14ac:dyDescent="0.2">
      <c r="A450" s="122"/>
      <c r="B450" s="122"/>
      <c r="C450" s="122"/>
      <c r="D450" s="122"/>
      <c r="E450" s="122"/>
      <c r="F450" s="122"/>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row>
    <row r="451" spans="1:43" ht="14.25" customHeight="1" x14ac:dyDescent="0.2">
      <c r="A451" s="122"/>
      <c r="B451" s="122"/>
      <c r="C451" s="122"/>
      <c r="D451" s="122"/>
      <c r="E451" s="122"/>
      <c r="F451" s="122"/>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row>
    <row r="452" spans="1:43" ht="14.25" customHeight="1" x14ac:dyDescent="0.2">
      <c r="A452" s="122"/>
      <c r="B452" s="122"/>
      <c r="C452" s="122"/>
      <c r="D452" s="122"/>
      <c r="E452" s="122"/>
      <c r="F452" s="122"/>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row>
    <row r="453" spans="1:43" ht="14.25" customHeight="1" x14ac:dyDescent="0.2">
      <c r="A453" s="122"/>
      <c r="B453" s="122"/>
      <c r="C453" s="122"/>
      <c r="D453" s="122"/>
      <c r="E453" s="122"/>
      <c r="F453" s="122"/>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row>
    <row r="454" spans="1:43" ht="14.25" customHeight="1" x14ac:dyDescent="0.2">
      <c r="A454" s="122"/>
      <c r="B454" s="122"/>
      <c r="C454" s="122"/>
      <c r="D454" s="122"/>
      <c r="E454" s="122"/>
      <c r="F454" s="122"/>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row>
    <row r="455" spans="1:43" ht="14.25" customHeight="1" x14ac:dyDescent="0.2">
      <c r="A455" s="122"/>
      <c r="B455" s="122"/>
      <c r="C455" s="122"/>
      <c r="D455" s="122"/>
      <c r="E455" s="122"/>
      <c r="F455" s="122"/>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row>
    <row r="456" spans="1:43" ht="14.25" customHeight="1" x14ac:dyDescent="0.2">
      <c r="A456" s="122"/>
      <c r="B456" s="122"/>
      <c r="C456" s="122"/>
      <c r="D456" s="122"/>
      <c r="E456" s="122"/>
      <c r="F456" s="122"/>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row>
    <row r="457" spans="1:43" ht="14.25" customHeight="1" x14ac:dyDescent="0.2">
      <c r="A457" s="122"/>
      <c r="B457" s="122"/>
      <c r="C457" s="122"/>
      <c r="D457" s="122"/>
      <c r="E457" s="122"/>
      <c r="F457" s="122"/>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row>
    <row r="458" spans="1:43" ht="14.25" customHeight="1" x14ac:dyDescent="0.2">
      <c r="A458" s="122"/>
      <c r="B458" s="122"/>
      <c r="C458" s="122"/>
      <c r="D458" s="122"/>
      <c r="E458" s="122"/>
      <c r="F458" s="122"/>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row>
    <row r="459" spans="1:43" ht="14.25" customHeight="1" x14ac:dyDescent="0.2">
      <c r="A459" s="122"/>
      <c r="B459" s="122"/>
      <c r="C459" s="122"/>
      <c r="D459" s="122"/>
      <c r="E459" s="122"/>
      <c r="F459" s="122"/>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row>
    <row r="460" spans="1:43" ht="14.25" customHeight="1" x14ac:dyDescent="0.2">
      <c r="A460" s="122"/>
      <c r="B460" s="122"/>
      <c r="C460" s="122"/>
      <c r="D460" s="122"/>
      <c r="E460" s="122"/>
      <c r="F460" s="122"/>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row>
    <row r="461" spans="1:43" ht="14.25" customHeight="1" x14ac:dyDescent="0.2">
      <c r="A461" s="122"/>
      <c r="B461" s="122"/>
      <c r="C461" s="122"/>
      <c r="D461" s="122"/>
      <c r="E461" s="122"/>
      <c r="F461" s="122"/>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row>
    <row r="462" spans="1:43" ht="14.25" customHeight="1" x14ac:dyDescent="0.2">
      <c r="A462" s="122"/>
      <c r="B462" s="122"/>
      <c r="C462" s="122"/>
      <c r="D462" s="122"/>
      <c r="E462" s="122"/>
      <c r="F462" s="122"/>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row>
    <row r="463" spans="1:43" ht="14.25" customHeight="1" x14ac:dyDescent="0.2">
      <c r="A463" s="122"/>
      <c r="B463" s="122"/>
      <c r="C463" s="122"/>
      <c r="D463" s="122"/>
      <c r="E463" s="122"/>
      <c r="F463" s="122"/>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row>
    <row r="464" spans="1:43" ht="14.25" customHeight="1" x14ac:dyDescent="0.2">
      <c r="A464" s="122"/>
      <c r="B464" s="122"/>
      <c r="C464" s="122"/>
      <c r="D464" s="122"/>
      <c r="E464" s="122"/>
      <c r="F464" s="122"/>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row>
    <row r="465" spans="1:43" ht="14.25" customHeight="1" x14ac:dyDescent="0.2">
      <c r="A465" s="122"/>
      <c r="B465" s="122"/>
      <c r="C465" s="122"/>
      <c r="D465" s="122"/>
      <c r="E465" s="122"/>
      <c r="F465" s="122"/>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row>
    <row r="466" spans="1:43" ht="14.25" customHeight="1" x14ac:dyDescent="0.2">
      <c r="A466" s="122"/>
      <c r="B466" s="122"/>
      <c r="C466" s="122"/>
      <c r="D466" s="122"/>
      <c r="E466" s="122"/>
      <c r="F466" s="122"/>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row>
    <row r="467" spans="1:43" ht="14.25" customHeight="1" x14ac:dyDescent="0.2">
      <c r="A467" s="122"/>
      <c r="B467" s="122"/>
      <c r="C467" s="122"/>
      <c r="D467" s="122"/>
      <c r="E467" s="122"/>
      <c r="F467" s="122"/>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row>
    <row r="468" spans="1:43" ht="14.25" customHeight="1" x14ac:dyDescent="0.2">
      <c r="A468" s="122"/>
      <c r="B468" s="122"/>
      <c r="C468" s="122"/>
      <c r="D468" s="122"/>
      <c r="E468" s="122"/>
      <c r="F468" s="122"/>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row>
    <row r="469" spans="1:43" ht="14.25" customHeight="1" x14ac:dyDescent="0.2">
      <c r="A469" s="122"/>
      <c r="B469" s="122"/>
      <c r="C469" s="122"/>
      <c r="D469" s="122"/>
      <c r="E469" s="122"/>
      <c r="F469" s="122"/>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row>
    <row r="470" spans="1:43" ht="14.25" customHeight="1" x14ac:dyDescent="0.2">
      <c r="A470" s="122"/>
      <c r="B470" s="122"/>
      <c r="C470" s="122"/>
      <c r="D470" s="122"/>
      <c r="E470" s="122"/>
      <c r="F470" s="122"/>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row>
    <row r="471" spans="1:43" ht="14.25" customHeight="1" x14ac:dyDescent="0.2">
      <c r="A471" s="122"/>
      <c r="B471" s="122"/>
      <c r="C471" s="122"/>
      <c r="D471" s="122"/>
      <c r="E471" s="122"/>
      <c r="F471" s="122"/>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row>
    <row r="472" spans="1:43" ht="14.25" customHeight="1" x14ac:dyDescent="0.2">
      <c r="A472" s="122"/>
      <c r="B472" s="122"/>
      <c r="C472" s="122"/>
      <c r="D472" s="122"/>
      <c r="E472" s="122"/>
      <c r="F472" s="122"/>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row>
    <row r="473" spans="1:43" ht="14.25" customHeight="1" x14ac:dyDescent="0.2">
      <c r="A473" s="122"/>
      <c r="B473" s="122"/>
      <c r="C473" s="122"/>
      <c r="D473" s="122"/>
      <c r="E473" s="122"/>
      <c r="F473" s="122"/>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row>
    <row r="474" spans="1:43" ht="14.25" customHeight="1" x14ac:dyDescent="0.2">
      <c r="A474" s="122"/>
      <c r="B474" s="122"/>
      <c r="C474" s="122"/>
      <c r="D474" s="122"/>
      <c r="E474" s="122"/>
      <c r="F474" s="122"/>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row>
    <row r="475" spans="1:43" ht="14.25" customHeight="1" x14ac:dyDescent="0.2">
      <c r="A475" s="122"/>
      <c r="B475" s="122"/>
      <c r="C475" s="122"/>
      <c r="D475" s="122"/>
      <c r="E475" s="122"/>
      <c r="F475" s="122"/>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row>
    <row r="476" spans="1:43" ht="14.25" customHeight="1" x14ac:dyDescent="0.2">
      <c r="A476" s="122"/>
      <c r="B476" s="122"/>
      <c r="C476" s="122"/>
      <c r="D476" s="122"/>
      <c r="E476" s="122"/>
      <c r="F476" s="122"/>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row>
    <row r="477" spans="1:43" ht="14.25" customHeight="1" x14ac:dyDescent="0.2">
      <c r="A477" s="122"/>
      <c r="B477" s="122"/>
      <c r="C477" s="122"/>
      <c r="D477" s="122"/>
      <c r="E477" s="122"/>
      <c r="F477" s="122"/>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row>
    <row r="478" spans="1:43" ht="14.25" customHeight="1" x14ac:dyDescent="0.2">
      <c r="A478" s="122"/>
      <c r="B478" s="122"/>
      <c r="C478" s="122"/>
      <c r="D478" s="122"/>
      <c r="E478" s="122"/>
      <c r="F478" s="122"/>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row>
    <row r="479" spans="1:43" ht="14.25" customHeight="1" x14ac:dyDescent="0.2">
      <c r="A479" s="122"/>
      <c r="B479" s="122"/>
      <c r="C479" s="122"/>
      <c r="D479" s="122"/>
      <c r="E479" s="122"/>
      <c r="F479" s="122"/>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row>
    <row r="480" spans="1:43" ht="14.25" customHeight="1" x14ac:dyDescent="0.2">
      <c r="A480" s="122"/>
      <c r="B480" s="122"/>
      <c r="C480" s="122"/>
      <c r="D480" s="122"/>
      <c r="E480" s="122"/>
      <c r="F480" s="122"/>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row>
    <row r="481" spans="1:43" ht="14.25" customHeight="1" x14ac:dyDescent="0.2">
      <c r="A481" s="122"/>
      <c r="B481" s="122"/>
      <c r="C481" s="122"/>
      <c r="D481" s="122"/>
      <c r="E481" s="122"/>
      <c r="F481" s="122"/>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row>
    <row r="482" spans="1:43" ht="14.25" customHeight="1" x14ac:dyDescent="0.2">
      <c r="A482" s="122"/>
      <c r="B482" s="122"/>
      <c r="C482" s="122"/>
      <c r="D482" s="122"/>
      <c r="E482" s="122"/>
      <c r="F482" s="122"/>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row>
    <row r="483" spans="1:43" ht="14.25" customHeight="1" x14ac:dyDescent="0.2">
      <c r="A483" s="122"/>
      <c r="B483" s="122"/>
      <c r="C483" s="122"/>
      <c r="D483" s="122"/>
      <c r="E483" s="122"/>
      <c r="F483" s="122"/>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row>
    <row r="484" spans="1:43" ht="14.25" customHeight="1" x14ac:dyDescent="0.2">
      <c r="A484" s="122"/>
      <c r="B484" s="122"/>
      <c r="C484" s="122"/>
      <c r="D484" s="122"/>
      <c r="E484" s="122"/>
      <c r="F484" s="122"/>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row>
    <row r="485" spans="1:43" ht="14.25" customHeight="1" x14ac:dyDescent="0.2">
      <c r="A485" s="122"/>
      <c r="B485" s="122"/>
      <c r="C485" s="122"/>
      <c r="D485" s="122"/>
      <c r="E485" s="122"/>
      <c r="F485" s="122"/>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row>
    <row r="486" spans="1:43" ht="14.25" customHeight="1" x14ac:dyDescent="0.2">
      <c r="A486" s="122"/>
      <c r="B486" s="122"/>
      <c r="C486" s="122"/>
      <c r="D486" s="122"/>
      <c r="E486" s="122"/>
      <c r="F486" s="122"/>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row>
    <row r="487" spans="1:43" ht="14.25" customHeight="1" x14ac:dyDescent="0.2">
      <c r="A487" s="122"/>
      <c r="B487" s="122"/>
      <c r="C487" s="122"/>
      <c r="D487" s="122"/>
      <c r="E487" s="122"/>
      <c r="F487" s="122"/>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row>
    <row r="488" spans="1:43" ht="14.25" customHeight="1" x14ac:dyDescent="0.2">
      <c r="A488" s="122"/>
      <c r="B488" s="122"/>
      <c r="C488" s="122"/>
      <c r="D488" s="122"/>
      <c r="E488" s="122"/>
      <c r="F488" s="122"/>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row>
    <row r="489" spans="1:43" ht="14.25" customHeight="1" x14ac:dyDescent="0.2">
      <c r="A489" s="122"/>
      <c r="B489" s="122"/>
      <c r="C489" s="122"/>
      <c r="D489" s="122"/>
      <c r="E489" s="122"/>
      <c r="F489" s="122"/>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row>
    <row r="490" spans="1:43" ht="14.25" customHeight="1" x14ac:dyDescent="0.2">
      <c r="A490" s="122"/>
      <c r="B490" s="122"/>
      <c r="C490" s="122"/>
      <c r="D490" s="122"/>
      <c r="E490" s="122"/>
      <c r="F490" s="122"/>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row>
    <row r="491" spans="1:43" ht="14.25" customHeight="1" x14ac:dyDescent="0.2">
      <c r="A491" s="122"/>
      <c r="B491" s="122"/>
      <c r="C491" s="122"/>
      <c r="D491" s="122"/>
      <c r="E491" s="122"/>
      <c r="F491" s="122"/>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row>
    <row r="492" spans="1:43" ht="14.25" customHeight="1" x14ac:dyDescent="0.2">
      <c r="A492" s="122"/>
      <c r="B492" s="122"/>
      <c r="C492" s="122"/>
      <c r="D492" s="122"/>
      <c r="E492" s="122"/>
      <c r="F492" s="122"/>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row>
    <row r="493" spans="1:43" ht="14.25" customHeight="1" x14ac:dyDescent="0.2">
      <c r="A493" s="122"/>
      <c r="B493" s="122"/>
      <c r="C493" s="122"/>
      <c r="D493" s="122"/>
      <c r="E493" s="122"/>
      <c r="F493" s="122"/>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row>
    <row r="494" spans="1:43" ht="14.25" customHeight="1" x14ac:dyDescent="0.2">
      <c r="A494" s="122"/>
      <c r="B494" s="122"/>
      <c r="C494" s="122"/>
      <c r="D494" s="122"/>
      <c r="E494" s="122"/>
      <c r="F494" s="122"/>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row>
    <row r="495" spans="1:43" ht="14.25" customHeight="1" x14ac:dyDescent="0.2">
      <c r="A495" s="122"/>
      <c r="B495" s="122"/>
      <c r="C495" s="122"/>
      <c r="D495" s="122"/>
      <c r="E495" s="122"/>
      <c r="F495" s="122"/>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row>
    <row r="496" spans="1:43" ht="14.25" customHeight="1" x14ac:dyDescent="0.2">
      <c r="A496" s="122"/>
      <c r="B496" s="122"/>
      <c r="C496" s="122"/>
      <c r="D496" s="122"/>
      <c r="E496" s="122"/>
      <c r="F496" s="122"/>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row>
    <row r="497" spans="1:43" ht="14.25" customHeight="1" x14ac:dyDescent="0.2">
      <c r="A497" s="122"/>
      <c r="B497" s="122"/>
      <c r="C497" s="122"/>
      <c r="D497" s="122"/>
      <c r="E497" s="122"/>
      <c r="F497" s="122"/>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row>
    <row r="498" spans="1:43" ht="14.25" customHeight="1" x14ac:dyDescent="0.2">
      <c r="A498" s="122"/>
      <c r="B498" s="122"/>
      <c r="C498" s="122"/>
      <c r="D498" s="122"/>
      <c r="E498" s="122"/>
      <c r="F498" s="122"/>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row>
    <row r="499" spans="1:43" ht="14.25" customHeight="1" x14ac:dyDescent="0.2">
      <c r="A499" s="122"/>
      <c r="B499" s="122"/>
      <c r="C499" s="122"/>
      <c r="D499" s="122"/>
      <c r="E499" s="122"/>
      <c r="F499" s="122"/>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row>
    <row r="500" spans="1:43" ht="14.25" customHeight="1" x14ac:dyDescent="0.2">
      <c r="A500" s="122"/>
      <c r="B500" s="122"/>
      <c r="C500" s="122"/>
      <c r="D500" s="122"/>
      <c r="E500" s="122"/>
      <c r="F500" s="122"/>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row>
    <row r="501" spans="1:43" ht="14.25" customHeight="1" x14ac:dyDescent="0.2">
      <c r="A501" s="122"/>
      <c r="B501" s="122"/>
      <c r="C501" s="122"/>
      <c r="D501" s="122"/>
      <c r="E501" s="122"/>
      <c r="F501" s="122"/>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row>
    <row r="502" spans="1:43" ht="14.25" customHeight="1" x14ac:dyDescent="0.2">
      <c r="A502" s="122"/>
      <c r="B502" s="122"/>
      <c r="C502" s="122"/>
      <c r="D502" s="122"/>
      <c r="E502" s="122"/>
      <c r="F502" s="122"/>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row>
    <row r="503" spans="1:43" ht="14.25" customHeight="1" x14ac:dyDescent="0.2">
      <c r="A503" s="122"/>
      <c r="B503" s="122"/>
      <c r="C503" s="122"/>
      <c r="D503" s="122"/>
      <c r="E503" s="122"/>
      <c r="F503" s="122"/>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row>
    <row r="504" spans="1:43" ht="14.25" customHeight="1" x14ac:dyDescent="0.2">
      <c r="A504" s="122"/>
      <c r="B504" s="122"/>
      <c r="C504" s="122"/>
      <c r="D504" s="122"/>
      <c r="E504" s="122"/>
      <c r="F504" s="122"/>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row>
    <row r="505" spans="1:43" ht="14.25" customHeight="1" x14ac:dyDescent="0.2">
      <c r="A505" s="122"/>
      <c r="B505" s="122"/>
      <c r="C505" s="122"/>
      <c r="D505" s="122"/>
      <c r="E505" s="122"/>
      <c r="F505" s="122"/>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row>
    <row r="506" spans="1:43" ht="14.25" customHeight="1" x14ac:dyDescent="0.2">
      <c r="A506" s="122"/>
      <c r="B506" s="122"/>
      <c r="C506" s="122"/>
      <c r="D506" s="122"/>
      <c r="E506" s="122"/>
      <c r="F506" s="122"/>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row>
    <row r="507" spans="1:43" ht="14.25" customHeight="1" x14ac:dyDescent="0.2">
      <c r="A507" s="122"/>
      <c r="B507" s="122"/>
      <c r="C507" s="122"/>
      <c r="D507" s="122"/>
      <c r="E507" s="122"/>
      <c r="F507" s="122"/>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row>
    <row r="508" spans="1:43" ht="14.25" customHeight="1" x14ac:dyDescent="0.2">
      <c r="A508" s="122"/>
      <c r="B508" s="122"/>
      <c r="C508" s="122"/>
      <c r="D508" s="122"/>
      <c r="E508" s="122"/>
      <c r="F508" s="122"/>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row>
    <row r="509" spans="1:43" ht="14.25" customHeight="1" x14ac:dyDescent="0.2">
      <c r="A509" s="122"/>
      <c r="B509" s="122"/>
      <c r="C509" s="122"/>
      <c r="D509" s="122"/>
      <c r="E509" s="122"/>
      <c r="F509" s="122"/>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row>
    <row r="510" spans="1:43" ht="14.25" customHeight="1" x14ac:dyDescent="0.2">
      <c r="A510" s="122"/>
      <c r="B510" s="122"/>
      <c r="C510" s="122"/>
      <c r="D510" s="122"/>
      <c r="E510" s="122"/>
      <c r="F510" s="122"/>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row>
    <row r="511" spans="1:43" ht="14.25" customHeight="1" x14ac:dyDescent="0.2">
      <c r="A511" s="122"/>
      <c r="B511" s="122"/>
      <c r="C511" s="122"/>
      <c r="D511" s="122"/>
      <c r="E511" s="122"/>
      <c r="F511" s="122"/>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row>
    <row r="512" spans="1:43" ht="14.25" customHeight="1" x14ac:dyDescent="0.2">
      <c r="A512" s="122"/>
      <c r="B512" s="122"/>
      <c r="C512" s="122"/>
      <c r="D512" s="122"/>
      <c r="E512" s="122"/>
      <c r="F512" s="122"/>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row>
    <row r="513" spans="1:43" ht="14.25" customHeight="1" x14ac:dyDescent="0.2">
      <c r="A513" s="122"/>
      <c r="B513" s="122"/>
      <c r="C513" s="122"/>
      <c r="D513" s="122"/>
      <c r="E513" s="122"/>
      <c r="F513" s="122"/>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row>
    <row r="514" spans="1:43" ht="14.25" customHeight="1" x14ac:dyDescent="0.2">
      <c r="A514" s="122"/>
      <c r="B514" s="122"/>
      <c r="C514" s="122"/>
      <c r="D514" s="122"/>
      <c r="E514" s="122"/>
      <c r="F514" s="122"/>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row>
    <row r="515" spans="1:43" ht="14.25" customHeight="1" x14ac:dyDescent="0.2">
      <c r="A515" s="122"/>
      <c r="B515" s="122"/>
      <c r="C515" s="122"/>
      <c r="D515" s="122"/>
      <c r="E515" s="122"/>
      <c r="F515" s="122"/>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row>
    <row r="516" spans="1:43" ht="14.25" customHeight="1" x14ac:dyDescent="0.2">
      <c r="A516" s="122"/>
      <c r="B516" s="122"/>
      <c r="C516" s="122"/>
      <c r="D516" s="122"/>
      <c r="E516" s="122"/>
      <c r="F516" s="122"/>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row>
    <row r="517" spans="1:43" ht="14.25" customHeight="1" x14ac:dyDescent="0.2">
      <c r="A517" s="122"/>
      <c r="B517" s="122"/>
      <c r="C517" s="122"/>
      <c r="D517" s="122"/>
      <c r="E517" s="122"/>
      <c r="F517" s="122"/>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row>
    <row r="518" spans="1:43" ht="14.25" customHeight="1" x14ac:dyDescent="0.2">
      <c r="A518" s="122"/>
      <c r="B518" s="122"/>
      <c r="C518" s="122"/>
      <c r="D518" s="122"/>
      <c r="E518" s="122"/>
      <c r="F518" s="122"/>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row>
    <row r="519" spans="1:43" ht="14.25" customHeight="1" x14ac:dyDescent="0.2">
      <c r="A519" s="122"/>
      <c r="B519" s="122"/>
      <c r="C519" s="122"/>
      <c r="D519" s="122"/>
      <c r="E519" s="122"/>
      <c r="F519" s="122"/>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row>
    <row r="520" spans="1:43" ht="14.25" customHeight="1" x14ac:dyDescent="0.2">
      <c r="A520" s="122"/>
      <c r="B520" s="122"/>
      <c r="C520" s="122"/>
      <c r="D520" s="122"/>
      <c r="E520" s="122"/>
      <c r="F520" s="122"/>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row>
    <row r="521" spans="1:43" ht="14.25" customHeight="1" x14ac:dyDescent="0.2">
      <c r="A521" s="122"/>
      <c r="B521" s="122"/>
      <c r="C521" s="122"/>
      <c r="D521" s="122"/>
      <c r="E521" s="122"/>
      <c r="F521" s="122"/>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row>
    <row r="522" spans="1:43" ht="14.25" customHeight="1" x14ac:dyDescent="0.2">
      <c r="A522" s="122"/>
      <c r="B522" s="122"/>
      <c r="C522" s="122"/>
      <c r="D522" s="122"/>
      <c r="E522" s="122"/>
      <c r="F522" s="122"/>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row>
    <row r="523" spans="1:43" ht="14.25" customHeight="1" x14ac:dyDescent="0.2">
      <c r="A523" s="122"/>
      <c r="B523" s="122"/>
      <c r="C523" s="122"/>
      <c r="D523" s="122"/>
      <c r="E523" s="122"/>
      <c r="F523" s="122"/>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row>
    <row r="524" spans="1:43" ht="14.25" customHeight="1" x14ac:dyDescent="0.2">
      <c r="A524" s="122"/>
      <c r="B524" s="122"/>
      <c r="C524" s="122"/>
      <c r="D524" s="122"/>
      <c r="E524" s="122"/>
      <c r="F524" s="122"/>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row>
    <row r="525" spans="1:43" ht="14.25" customHeight="1" x14ac:dyDescent="0.2">
      <c r="A525" s="122"/>
      <c r="B525" s="122"/>
      <c r="C525" s="122"/>
      <c r="D525" s="122"/>
      <c r="E525" s="122"/>
      <c r="F525" s="122"/>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row>
    <row r="526" spans="1:43" ht="14.25" customHeight="1" x14ac:dyDescent="0.2">
      <c r="A526" s="122"/>
      <c r="B526" s="122"/>
      <c r="C526" s="122"/>
      <c r="D526" s="122"/>
      <c r="E526" s="122"/>
      <c r="F526" s="122"/>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row>
    <row r="527" spans="1:43" ht="14.25" customHeight="1" x14ac:dyDescent="0.2">
      <c r="A527" s="122"/>
      <c r="B527" s="122"/>
      <c r="C527" s="122"/>
      <c r="D527" s="122"/>
      <c r="E527" s="122"/>
      <c r="F527" s="122"/>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row>
    <row r="528" spans="1:43" ht="14.25" customHeight="1" x14ac:dyDescent="0.2">
      <c r="A528" s="122"/>
      <c r="B528" s="122"/>
      <c r="C528" s="122"/>
      <c r="D528" s="122"/>
      <c r="E528" s="122"/>
      <c r="F528" s="122"/>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row>
    <row r="529" spans="1:43" ht="14.25" customHeight="1" x14ac:dyDescent="0.2">
      <c r="A529" s="122"/>
      <c r="B529" s="122"/>
      <c r="C529" s="122"/>
      <c r="D529" s="122"/>
      <c r="E529" s="122"/>
      <c r="F529" s="122"/>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row>
    <row r="530" spans="1:43" ht="14.25" customHeight="1" x14ac:dyDescent="0.2">
      <c r="A530" s="122"/>
      <c r="B530" s="122"/>
      <c r="C530" s="122"/>
      <c r="D530" s="122"/>
      <c r="E530" s="122"/>
      <c r="F530" s="122"/>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row>
    <row r="531" spans="1:43" ht="14.25" customHeight="1" x14ac:dyDescent="0.2">
      <c r="A531" s="122"/>
      <c r="B531" s="122"/>
      <c r="C531" s="122"/>
      <c r="D531" s="122"/>
      <c r="E531" s="122"/>
      <c r="F531" s="122"/>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row>
    <row r="532" spans="1:43" ht="14.25" customHeight="1" x14ac:dyDescent="0.2">
      <c r="A532" s="122"/>
      <c r="B532" s="122"/>
      <c r="C532" s="122"/>
      <c r="D532" s="122"/>
      <c r="E532" s="122"/>
      <c r="F532" s="122"/>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row>
    <row r="533" spans="1:43" ht="14.25" customHeight="1" x14ac:dyDescent="0.2">
      <c r="A533" s="122"/>
      <c r="B533" s="122"/>
      <c r="C533" s="122"/>
      <c r="D533" s="122"/>
      <c r="E533" s="122"/>
      <c r="F533" s="122"/>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row>
    <row r="534" spans="1:43" ht="14.25" customHeight="1" x14ac:dyDescent="0.2">
      <c r="A534" s="122"/>
      <c r="B534" s="122"/>
      <c r="C534" s="122"/>
      <c r="D534" s="122"/>
      <c r="E534" s="122"/>
      <c r="F534" s="122"/>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row>
    <row r="535" spans="1:43" ht="14.25" customHeight="1" x14ac:dyDescent="0.2">
      <c r="A535" s="122"/>
      <c r="B535" s="122"/>
      <c r="C535" s="122"/>
      <c r="D535" s="122"/>
      <c r="E535" s="122"/>
      <c r="F535" s="122"/>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row>
    <row r="536" spans="1:43" ht="14.25" customHeight="1" x14ac:dyDescent="0.2">
      <c r="A536" s="122"/>
      <c r="B536" s="122"/>
      <c r="C536" s="122"/>
      <c r="D536" s="122"/>
      <c r="E536" s="122"/>
      <c r="F536" s="122"/>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row>
    <row r="537" spans="1:43" ht="14.25" customHeight="1" x14ac:dyDescent="0.2">
      <c r="A537" s="122"/>
      <c r="B537" s="122"/>
      <c r="C537" s="122"/>
      <c r="D537" s="122"/>
      <c r="E537" s="122"/>
      <c r="F537" s="122"/>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row>
    <row r="538" spans="1:43" ht="14.25" customHeight="1" x14ac:dyDescent="0.2">
      <c r="A538" s="122"/>
      <c r="B538" s="122"/>
      <c r="C538" s="122"/>
      <c r="D538" s="122"/>
      <c r="E538" s="122"/>
      <c r="F538" s="122"/>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row>
    <row r="539" spans="1:43" ht="14.25" customHeight="1" x14ac:dyDescent="0.2">
      <c r="A539" s="122"/>
      <c r="B539" s="122"/>
      <c r="C539" s="122"/>
      <c r="D539" s="122"/>
      <c r="E539" s="122"/>
      <c r="F539" s="122"/>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row>
    <row r="540" spans="1:43" ht="14.25" customHeight="1" x14ac:dyDescent="0.2">
      <c r="A540" s="122"/>
      <c r="B540" s="122"/>
      <c r="C540" s="122"/>
      <c r="D540" s="122"/>
      <c r="E540" s="122"/>
      <c r="F540" s="122"/>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row>
    <row r="541" spans="1:43" ht="14.25" customHeight="1" x14ac:dyDescent="0.2">
      <c r="A541" s="122"/>
      <c r="B541" s="122"/>
      <c r="C541" s="122"/>
      <c r="D541" s="122"/>
      <c r="E541" s="122"/>
      <c r="F541" s="122"/>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row>
    <row r="542" spans="1:43" ht="14.25" customHeight="1" x14ac:dyDescent="0.2">
      <c r="A542" s="122"/>
      <c r="B542" s="122"/>
      <c r="C542" s="122"/>
      <c r="D542" s="122"/>
      <c r="E542" s="122"/>
      <c r="F542" s="122"/>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row>
    <row r="543" spans="1:43" ht="14.25" customHeight="1" x14ac:dyDescent="0.2">
      <c r="A543" s="122"/>
      <c r="B543" s="122"/>
      <c r="C543" s="122"/>
      <c r="D543" s="122"/>
      <c r="E543" s="122"/>
      <c r="F543" s="122"/>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row>
    <row r="544" spans="1:43" ht="14.25" customHeight="1" x14ac:dyDescent="0.2">
      <c r="A544" s="122"/>
      <c r="B544" s="122"/>
      <c r="C544" s="122"/>
      <c r="D544" s="122"/>
      <c r="E544" s="122"/>
      <c r="F544" s="122"/>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row>
    <row r="545" spans="1:43" ht="14.25" customHeight="1" x14ac:dyDescent="0.2">
      <c r="A545" s="122"/>
      <c r="B545" s="122"/>
      <c r="C545" s="122"/>
      <c r="D545" s="122"/>
      <c r="E545" s="122"/>
      <c r="F545" s="122"/>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row>
    <row r="546" spans="1:43" ht="14.25" customHeight="1" x14ac:dyDescent="0.2">
      <c r="A546" s="122"/>
      <c r="B546" s="122"/>
      <c r="C546" s="122"/>
      <c r="D546" s="122"/>
      <c r="E546" s="122"/>
      <c r="F546" s="122"/>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row>
    <row r="547" spans="1:43" ht="14.25" customHeight="1" x14ac:dyDescent="0.2">
      <c r="A547" s="122"/>
      <c r="B547" s="122"/>
      <c r="C547" s="122"/>
      <c r="D547" s="122"/>
      <c r="E547" s="122"/>
      <c r="F547" s="122"/>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row>
    <row r="548" spans="1:43" ht="14.25" customHeight="1" x14ac:dyDescent="0.2">
      <c r="A548" s="122"/>
      <c r="B548" s="122"/>
      <c r="C548" s="122"/>
      <c r="D548" s="122"/>
      <c r="E548" s="122"/>
      <c r="F548" s="122"/>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row>
    <row r="549" spans="1:43" ht="14.25" customHeight="1" x14ac:dyDescent="0.2">
      <c r="A549" s="122"/>
      <c r="B549" s="122"/>
      <c r="C549" s="122"/>
      <c r="D549" s="122"/>
      <c r="E549" s="122"/>
      <c r="F549" s="122"/>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row>
    <row r="550" spans="1:43" ht="14.25" customHeight="1" x14ac:dyDescent="0.2">
      <c r="A550" s="122"/>
      <c r="B550" s="122"/>
      <c r="C550" s="122"/>
      <c r="D550" s="122"/>
      <c r="E550" s="122"/>
      <c r="F550" s="122"/>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row>
    <row r="551" spans="1:43" ht="14.25" customHeight="1" x14ac:dyDescent="0.2">
      <c r="A551" s="122"/>
      <c r="B551" s="122"/>
      <c r="C551" s="122"/>
      <c r="D551" s="122"/>
      <c r="E551" s="122"/>
      <c r="F551" s="122"/>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row>
    <row r="552" spans="1:43" ht="14.25" customHeight="1" x14ac:dyDescent="0.2">
      <c r="A552" s="122"/>
      <c r="B552" s="122"/>
      <c r="C552" s="122"/>
      <c r="D552" s="122"/>
      <c r="E552" s="122"/>
      <c r="F552" s="122"/>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row>
    <row r="553" spans="1:43" ht="14.25" customHeight="1" x14ac:dyDescent="0.2">
      <c r="A553" s="122"/>
      <c r="B553" s="122"/>
      <c r="C553" s="122"/>
      <c r="D553" s="122"/>
      <c r="E553" s="122"/>
      <c r="F553" s="122"/>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row>
    <row r="554" spans="1:43" ht="14.25" customHeight="1" x14ac:dyDescent="0.2">
      <c r="A554" s="122"/>
      <c r="B554" s="122"/>
      <c r="C554" s="122"/>
      <c r="D554" s="122"/>
      <c r="E554" s="122"/>
      <c r="F554" s="122"/>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row>
    <row r="555" spans="1:43" ht="14.25" customHeight="1" x14ac:dyDescent="0.2">
      <c r="A555" s="122"/>
      <c r="B555" s="122"/>
      <c r="C555" s="122"/>
      <c r="D555" s="122"/>
      <c r="E555" s="122"/>
      <c r="F555" s="122"/>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row>
    <row r="556" spans="1:43" ht="14.25" customHeight="1" x14ac:dyDescent="0.2">
      <c r="A556" s="122"/>
      <c r="B556" s="122"/>
      <c r="C556" s="122"/>
      <c r="D556" s="122"/>
      <c r="E556" s="122"/>
      <c r="F556" s="122"/>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row>
    <row r="557" spans="1:43" ht="14.25" customHeight="1" x14ac:dyDescent="0.2">
      <c r="A557" s="122"/>
      <c r="B557" s="122"/>
      <c r="C557" s="122"/>
      <c r="D557" s="122"/>
      <c r="E557" s="122"/>
      <c r="F557" s="122"/>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row>
    <row r="558" spans="1:43" ht="14.25" customHeight="1" x14ac:dyDescent="0.2">
      <c r="A558" s="122"/>
      <c r="B558" s="122"/>
      <c r="C558" s="122"/>
      <c r="D558" s="122"/>
      <c r="E558" s="122"/>
      <c r="F558" s="122"/>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row>
    <row r="559" spans="1:43" ht="14.25" customHeight="1" x14ac:dyDescent="0.2">
      <c r="A559" s="122"/>
      <c r="B559" s="122"/>
      <c r="C559" s="122"/>
      <c r="D559" s="122"/>
      <c r="E559" s="122"/>
      <c r="F559" s="122"/>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row>
    <row r="560" spans="1:43" ht="14.25" customHeight="1" x14ac:dyDescent="0.2">
      <c r="A560" s="122"/>
      <c r="B560" s="122"/>
      <c r="C560" s="122"/>
      <c r="D560" s="122"/>
      <c r="E560" s="122"/>
      <c r="F560" s="122"/>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row>
    <row r="561" spans="1:43" ht="14.25" customHeight="1" x14ac:dyDescent="0.2">
      <c r="A561" s="122"/>
      <c r="B561" s="122"/>
      <c r="C561" s="122"/>
      <c r="D561" s="122"/>
      <c r="E561" s="122"/>
      <c r="F561" s="122"/>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row>
    <row r="562" spans="1:43" ht="14.25" customHeight="1" x14ac:dyDescent="0.2">
      <c r="A562" s="122"/>
      <c r="B562" s="122"/>
      <c r="C562" s="122"/>
      <c r="D562" s="122"/>
      <c r="E562" s="122"/>
      <c r="F562" s="122"/>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row>
    <row r="563" spans="1:43" ht="14.25" customHeight="1" x14ac:dyDescent="0.2">
      <c r="A563" s="122"/>
      <c r="B563" s="122"/>
      <c r="C563" s="122"/>
      <c r="D563" s="122"/>
      <c r="E563" s="122"/>
      <c r="F563" s="122"/>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row>
    <row r="564" spans="1:43" ht="14.25" customHeight="1" x14ac:dyDescent="0.2">
      <c r="A564" s="122"/>
      <c r="B564" s="122"/>
      <c r="C564" s="122"/>
      <c r="D564" s="122"/>
      <c r="E564" s="122"/>
      <c r="F564" s="122"/>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row>
    <row r="565" spans="1:43" ht="14.25" customHeight="1" x14ac:dyDescent="0.2">
      <c r="A565" s="122"/>
      <c r="B565" s="122"/>
      <c r="C565" s="122"/>
      <c r="D565" s="122"/>
      <c r="E565" s="122"/>
      <c r="F565" s="122"/>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row>
    <row r="566" spans="1:43" ht="14.25" customHeight="1" x14ac:dyDescent="0.2">
      <c r="A566" s="122"/>
      <c r="B566" s="122"/>
      <c r="C566" s="122"/>
      <c r="D566" s="122"/>
      <c r="E566" s="122"/>
      <c r="F566" s="122"/>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row>
    <row r="567" spans="1:43" ht="14.25" customHeight="1" x14ac:dyDescent="0.2">
      <c r="A567" s="122"/>
      <c r="B567" s="122"/>
      <c r="C567" s="122"/>
      <c r="D567" s="122"/>
      <c r="E567" s="122"/>
      <c r="F567" s="122"/>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row>
    <row r="568" spans="1:43" ht="14.25" customHeight="1" x14ac:dyDescent="0.2">
      <c r="A568" s="122"/>
      <c r="B568" s="122"/>
      <c r="C568" s="122"/>
      <c r="D568" s="122"/>
      <c r="E568" s="122"/>
      <c r="F568" s="122"/>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row>
    <row r="569" spans="1:43" ht="14.25" customHeight="1" x14ac:dyDescent="0.2">
      <c r="A569" s="122"/>
      <c r="B569" s="122"/>
      <c r="C569" s="122"/>
      <c r="D569" s="122"/>
      <c r="E569" s="122"/>
      <c r="F569" s="122"/>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row>
    <row r="570" spans="1:43" ht="14.25" customHeight="1" x14ac:dyDescent="0.2">
      <c r="A570" s="122"/>
      <c r="B570" s="122"/>
      <c r="C570" s="122"/>
      <c r="D570" s="122"/>
      <c r="E570" s="122"/>
      <c r="F570" s="122"/>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row>
    <row r="571" spans="1:43" ht="14.25" customHeight="1" x14ac:dyDescent="0.2">
      <c r="A571" s="122"/>
      <c r="B571" s="122"/>
      <c r="C571" s="122"/>
      <c r="D571" s="122"/>
      <c r="E571" s="122"/>
      <c r="F571" s="122"/>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row>
    <row r="572" spans="1:43" ht="14.25" customHeight="1" x14ac:dyDescent="0.2">
      <c r="A572" s="122"/>
      <c r="B572" s="122"/>
      <c r="C572" s="122"/>
      <c r="D572" s="122"/>
      <c r="E572" s="122"/>
      <c r="F572" s="122"/>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row>
    <row r="573" spans="1:43" ht="14.25" customHeight="1" x14ac:dyDescent="0.2">
      <c r="A573" s="122"/>
      <c r="B573" s="122"/>
      <c r="C573" s="122"/>
      <c r="D573" s="122"/>
      <c r="E573" s="122"/>
      <c r="F573" s="122"/>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row>
    <row r="574" spans="1:43" ht="14.25" customHeight="1" x14ac:dyDescent="0.2">
      <c r="A574" s="122"/>
      <c r="B574" s="122"/>
      <c r="C574" s="122"/>
      <c r="D574" s="122"/>
      <c r="E574" s="122"/>
      <c r="F574" s="122"/>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row>
    <row r="575" spans="1:43" ht="14.25" customHeight="1" x14ac:dyDescent="0.2">
      <c r="A575" s="122"/>
      <c r="B575" s="122"/>
      <c r="C575" s="122"/>
      <c r="D575" s="122"/>
      <c r="E575" s="122"/>
      <c r="F575" s="122"/>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row>
    <row r="576" spans="1:43" ht="14.25" customHeight="1" x14ac:dyDescent="0.2">
      <c r="A576" s="122"/>
      <c r="B576" s="122"/>
      <c r="C576" s="122"/>
      <c r="D576" s="122"/>
      <c r="E576" s="122"/>
      <c r="F576" s="122"/>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row>
    <row r="577" spans="1:43" ht="14.25" customHeight="1" x14ac:dyDescent="0.2">
      <c r="A577" s="122"/>
      <c r="B577" s="122"/>
      <c r="C577" s="122"/>
      <c r="D577" s="122"/>
      <c r="E577" s="122"/>
      <c r="F577" s="122"/>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row>
    <row r="578" spans="1:43" ht="14.25" customHeight="1" x14ac:dyDescent="0.2">
      <c r="A578" s="122"/>
      <c r="B578" s="122"/>
      <c r="C578" s="122"/>
      <c r="D578" s="122"/>
      <c r="E578" s="122"/>
      <c r="F578" s="122"/>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row>
    <row r="579" spans="1:43" ht="14.25" customHeight="1" x14ac:dyDescent="0.2">
      <c r="A579" s="122"/>
      <c r="B579" s="122"/>
      <c r="C579" s="122"/>
      <c r="D579" s="122"/>
      <c r="E579" s="122"/>
      <c r="F579" s="122"/>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row>
    <row r="580" spans="1:43" ht="14.25" customHeight="1" x14ac:dyDescent="0.2">
      <c r="A580" s="122"/>
      <c r="B580" s="122"/>
      <c r="C580" s="122"/>
      <c r="D580" s="122"/>
      <c r="E580" s="122"/>
      <c r="F580" s="122"/>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row>
    <row r="581" spans="1:43" ht="14.25" customHeight="1" x14ac:dyDescent="0.2">
      <c r="A581" s="122"/>
      <c r="B581" s="122"/>
      <c r="C581" s="122"/>
      <c r="D581" s="122"/>
      <c r="E581" s="122"/>
      <c r="F581" s="122"/>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row>
    <row r="582" spans="1:43" ht="14.25" customHeight="1" x14ac:dyDescent="0.2">
      <c r="A582" s="122"/>
      <c r="B582" s="122"/>
      <c r="C582" s="122"/>
      <c r="D582" s="122"/>
      <c r="E582" s="122"/>
      <c r="F582" s="122"/>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row>
    <row r="583" spans="1:43" ht="14.25" customHeight="1" x14ac:dyDescent="0.2">
      <c r="A583" s="122"/>
      <c r="B583" s="122"/>
      <c r="C583" s="122"/>
      <c r="D583" s="122"/>
      <c r="E583" s="122"/>
      <c r="F583" s="122"/>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row>
    <row r="584" spans="1:43" ht="14.25" customHeight="1" x14ac:dyDescent="0.2">
      <c r="A584" s="122"/>
      <c r="B584" s="122"/>
      <c r="C584" s="122"/>
      <c r="D584" s="122"/>
      <c r="E584" s="122"/>
      <c r="F584" s="122"/>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row>
    <row r="585" spans="1:43" ht="14.25" customHeight="1" x14ac:dyDescent="0.2">
      <c r="A585" s="122"/>
      <c r="B585" s="122"/>
      <c r="C585" s="122"/>
      <c r="D585" s="122"/>
      <c r="E585" s="122"/>
      <c r="F585" s="122"/>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row>
    <row r="586" spans="1:43" ht="14.25" customHeight="1" x14ac:dyDescent="0.2">
      <c r="A586" s="122"/>
      <c r="B586" s="122"/>
      <c r="C586" s="122"/>
      <c r="D586" s="122"/>
      <c r="E586" s="122"/>
      <c r="F586" s="122"/>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row>
    <row r="587" spans="1:43" ht="14.25" customHeight="1" x14ac:dyDescent="0.2">
      <c r="A587" s="122"/>
      <c r="B587" s="122"/>
      <c r="C587" s="122"/>
      <c r="D587" s="122"/>
      <c r="E587" s="122"/>
      <c r="F587" s="122"/>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row>
    <row r="588" spans="1:43" ht="14.25" customHeight="1" x14ac:dyDescent="0.2">
      <c r="A588" s="122"/>
      <c r="B588" s="122"/>
      <c r="C588" s="122"/>
      <c r="D588" s="122"/>
      <c r="E588" s="122"/>
      <c r="F588" s="122"/>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row>
    <row r="589" spans="1:43" ht="14.25" customHeight="1" x14ac:dyDescent="0.2">
      <c r="A589" s="122"/>
      <c r="B589" s="122"/>
      <c r="C589" s="122"/>
      <c r="D589" s="122"/>
      <c r="E589" s="122"/>
      <c r="F589" s="122"/>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row>
    <row r="590" spans="1:43" ht="14.25" customHeight="1" x14ac:dyDescent="0.2">
      <c r="A590" s="122"/>
      <c r="B590" s="122"/>
      <c r="C590" s="122"/>
      <c r="D590" s="122"/>
      <c r="E590" s="122"/>
      <c r="F590" s="122"/>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row>
    <row r="591" spans="1:43" ht="14.25" customHeight="1" x14ac:dyDescent="0.2">
      <c r="A591" s="122"/>
      <c r="B591" s="122"/>
      <c r="C591" s="122"/>
      <c r="D591" s="122"/>
      <c r="E591" s="122"/>
      <c r="F591" s="122"/>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row>
    <row r="592" spans="1:43" ht="14.25" customHeight="1" x14ac:dyDescent="0.2">
      <c r="A592" s="122"/>
      <c r="B592" s="122"/>
      <c r="C592" s="122"/>
      <c r="D592" s="122"/>
      <c r="E592" s="122"/>
      <c r="F592" s="122"/>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row>
    <row r="593" spans="1:43" ht="14.25" customHeight="1" x14ac:dyDescent="0.2">
      <c r="A593" s="122"/>
      <c r="B593" s="122"/>
      <c r="C593" s="122"/>
      <c r="D593" s="122"/>
      <c r="E593" s="122"/>
      <c r="F593" s="122"/>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row>
    <row r="594" spans="1:43" ht="14.25" customHeight="1" x14ac:dyDescent="0.2">
      <c r="A594" s="122"/>
      <c r="B594" s="122"/>
      <c r="C594" s="122"/>
      <c r="D594" s="122"/>
      <c r="E594" s="122"/>
      <c r="F594" s="122"/>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row>
    <row r="595" spans="1:43" ht="14.25" customHeight="1" x14ac:dyDescent="0.2">
      <c r="A595" s="122"/>
      <c r="B595" s="122"/>
      <c r="C595" s="122"/>
      <c r="D595" s="122"/>
      <c r="E595" s="122"/>
      <c r="F595" s="122"/>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row>
    <row r="596" spans="1:43" ht="14.25" customHeight="1" x14ac:dyDescent="0.2">
      <c r="A596" s="122"/>
      <c r="B596" s="122"/>
      <c r="C596" s="122"/>
      <c r="D596" s="122"/>
      <c r="E596" s="122"/>
      <c r="F596" s="122"/>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row>
    <row r="597" spans="1:43" ht="14.25" customHeight="1" x14ac:dyDescent="0.2">
      <c r="A597" s="122"/>
      <c r="B597" s="122"/>
      <c r="C597" s="122"/>
      <c r="D597" s="122"/>
      <c r="E597" s="122"/>
      <c r="F597" s="122"/>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row>
    <row r="598" spans="1:43" ht="14.25" customHeight="1" x14ac:dyDescent="0.2">
      <c r="A598" s="122"/>
      <c r="B598" s="122"/>
      <c r="C598" s="122"/>
      <c r="D598" s="122"/>
      <c r="E598" s="122"/>
      <c r="F598" s="122"/>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row>
    <row r="599" spans="1:43" ht="14.25" customHeight="1" x14ac:dyDescent="0.2">
      <c r="A599" s="122"/>
      <c r="B599" s="122"/>
      <c r="C599" s="122"/>
      <c r="D599" s="122"/>
      <c r="E599" s="122"/>
      <c r="F599" s="122"/>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row>
    <row r="600" spans="1:43" ht="14.25" customHeight="1" x14ac:dyDescent="0.2">
      <c r="A600" s="122"/>
      <c r="B600" s="122"/>
      <c r="C600" s="122"/>
      <c r="D600" s="122"/>
      <c r="E600" s="122"/>
      <c r="F600" s="122"/>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row>
    <row r="601" spans="1:43" ht="14.25" customHeight="1" x14ac:dyDescent="0.2">
      <c r="A601" s="122"/>
      <c r="B601" s="122"/>
      <c r="C601" s="122"/>
      <c r="D601" s="122"/>
      <c r="E601" s="122"/>
      <c r="F601" s="122"/>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row>
    <row r="602" spans="1:43" ht="14.25" customHeight="1" x14ac:dyDescent="0.2">
      <c r="A602" s="122"/>
      <c r="B602" s="122"/>
      <c r="C602" s="122"/>
      <c r="D602" s="122"/>
      <c r="E602" s="122"/>
      <c r="F602" s="122"/>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row>
    <row r="603" spans="1:43" ht="14.25" customHeight="1" x14ac:dyDescent="0.2">
      <c r="A603" s="122"/>
      <c r="B603" s="122"/>
      <c r="C603" s="122"/>
      <c r="D603" s="122"/>
      <c r="E603" s="122"/>
      <c r="F603" s="122"/>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row>
    <row r="604" spans="1:43" ht="14.25" customHeight="1" x14ac:dyDescent="0.2">
      <c r="A604" s="122"/>
      <c r="B604" s="122"/>
      <c r="C604" s="122"/>
      <c r="D604" s="122"/>
      <c r="E604" s="122"/>
      <c r="F604" s="122"/>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row>
    <row r="605" spans="1:43" ht="14.25" customHeight="1" x14ac:dyDescent="0.2">
      <c r="A605" s="122"/>
      <c r="B605" s="122"/>
      <c r="C605" s="122"/>
      <c r="D605" s="122"/>
      <c r="E605" s="122"/>
      <c r="F605" s="122"/>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row>
    <row r="606" spans="1:43" ht="14.25" customHeight="1" x14ac:dyDescent="0.2">
      <c r="A606" s="122"/>
      <c r="B606" s="122"/>
      <c r="C606" s="122"/>
      <c r="D606" s="122"/>
      <c r="E606" s="122"/>
      <c r="F606" s="122"/>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row>
    <row r="607" spans="1:43" ht="14.25" customHeight="1" x14ac:dyDescent="0.2">
      <c r="A607" s="122"/>
      <c r="B607" s="122"/>
      <c r="C607" s="122"/>
      <c r="D607" s="122"/>
      <c r="E607" s="122"/>
      <c r="F607" s="122"/>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row>
    <row r="608" spans="1:43" ht="14.25" customHeight="1" x14ac:dyDescent="0.2">
      <c r="A608" s="122"/>
      <c r="B608" s="122"/>
      <c r="C608" s="122"/>
      <c r="D608" s="122"/>
      <c r="E608" s="122"/>
      <c r="F608" s="122"/>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row>
    <row r="609" spans="1:43" ht="14.25" customHeight="1" x14ac:dyDescent="0.2">
      <c r="A609" s="122"/>
      <c r="B609" s="122"/>
      <c r="C609" s="122"/>
      <c r="D609" s="122"/>
      <c r="E609" s="122"/>
      <c r="F609" s="122"/>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row>
    <row r="610" spans="1:43" ht="14.25" customHeight="1" x14ac:dyDescent="0.2">
      <c r="A610" s="122"/>
      <c r="B610" s="122"/>
      <c r="C610" s="122"/>
      <c r="D610" s="122"/>
      <c r="E610" s="122"/>
      <c r="F610" s="122"/>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row>
    <row r="611" spans="1:43" ht="14.25" customHeight="1" x14ac:dyDescent="0.2">
      <c r="A611" s="122"/>
      <c r="B611" s="122"/>
      <c r="C611" s="122"/>
      <c r="D611" s="122"/>
      <c r="E611" s="122"/>
      <c r="F611" s="122"/>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row>
    <row r="612" spans="1:43" ht="14.25" customHeight="1" x14ac:dyDescent="0.2">
      <c r="A612" s="122"/>
      <c r="B612" s="122"/>
      <c r="C612" s="122"/>
      <c r="D612" s="122"/>
      <c r="E612" s="122"/>
      <c r="F612" s="122"/>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row>
    <row r="613" spans="1:43" ht="14.25" customHeight="1" x14ac:dyDescent="0.2">
      <c r="A613" s="122"/>
      <c r="B613" s="122"/>
      <c r="C613" s="122"/>
      <c r="D613" s="122"/>
      <c r="E613" s="122"/>
      <c r="F613" s="122"/>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row>
    <row r="614" spans="1:43" ht="14.25" customHeight="1" x14ac:dyDescent="0.2">
      <c r="A614" s="122"/>
      <c r="B614" s="122"/>
      <c r="C614" s="122"/>
      <c r="D614" s="122"/>
      <c r="E614" s="122"/>
      <c r="F614" s="122"/>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row>
    <row r="615" spans="1:43" ht="14.25" customHeight="1" x14ac:dyDescent="0.2">
      <c r="A615" s="122"/>
      <c r="B615" s="122"/>
      <c r="C615" s="122"/>
      <c r="D615" s="122"/>
      <c r="E615" s="122"/>
      <c r="F615" s="122"/>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row>
    <row r="616" spans="1:43" ht="14.25" customHeight="1" x14ac:dyDescent="0.2">
      <c r="A616" s="122"/>
      <c r="B616" s="122"/>
      <c r="C616" s="122"/>
      <c r="D616" s="122"/>
      <c r="E616" s="122"/>
      <c r="F616" s="122"/>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row>
    <row r="617" spans="1:43" ht="14.25" customHeight="1" x14ac:dyDescent="0.2">
      <c r="A617" s="122"/>
      <c r="B617" s="122"/>
      <c r="C617" s="122"/>
      <c r="D617" s="122"/>
      <c r="E617" s="122"/>
      <c r="F617" s="122"/>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row>
    <row r="618" spans="1:43" ht="14.25" customHeight="1" x14ac:dyDescent="0.2">
      <c r="A618" s="122"/>
      <c r="B618" s="122"/>
      <c r="C618" s="122"/>
      <c r="D618" s="122"/>
      <c r="E618" s="122"/>
      <c r="F618" s="122"/>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row>
    <row r="619" spans="1:43" ht="14.25" customHeight="1" x14ac:dyDescent="0.2">
      <c r="A619" s="122"/>
      <c r="B619" s="122"/>
      <c r="C619" s="122"/>
      <c r="D619" s="122"/>
      <c r="E619" s="122"/>
      <c r="F619" s="122"/>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row>
    <row r="620" spans="1:43" ht="14.25" customHeight="1" x14ac:dyDescent="0.2">
      <c r="A620" s="122"/>
      <c r="B620" s="122"/>
      <c r="C620" s="122"/>
      <c r="D620" s="122"/>
      <c r="E620" s="122"/>
      <c r="F620" s="122"/>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row>
    <row r="621" spans="1:43" ht="14.25" customHeight="1" x14ac:dyDescent="0.2">
      <c r="A621" s="122"/>
      <c r="B621" s="122"/>
      <c r="C621" s="122"/>
      <c r="D621" s="122"/>
      <c r="E621" s="122"/>
      <c r="F621" s="122"/>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row>
    <row r="622" spans="1:43" ht="14.25" customHeight="1" x14ac:dyDescent="0.2">
      <c r="A622" s="122"/>
      <c r="B622" s="122"/>
      <c r="C622" s="122"/>
      <c r="D622" s="122"/>
      <c r="E622" s="122"/>
      <c r="F622" s="122"/>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row>
    <row r="623" spans="1:43" ht="14.25" customHeight="1" x14ac:dyDescent="0.2">
      <c r="A623" s="122"/>
      <c r="B623" s="122"/>
      <c r="C623" s="122"/>
      <c r="D623" s="122"/>
      <c r="E623" s="122"/>
      <c r="F623" s="122"/>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row>
    <row r="624" spans="1:43" ht="14.25" customHeight="1" x14ac:dyDescent="0.2">
      <c r="A624" s="122"/>
      <c r="B624" s="122"/>
      <c r="C624" s="122"/>
      <c r="D624" s="122"/>
      <c r="E624" s="122"/>
      <c r="F624" s="122"/>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row>
    <row r="625" spans="1:43" ht="14.25" customHeight="1" x14ac:dyDescent="0.2">
      <c r="A625" s="122"/>
      <c r="B625" s="122"/>
      <c r="C625" s="122"/>
      <c r="D625" s="122"/>
      <c r="E625" s="122"/>
      <c r="F625" s="122"/>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row>
    <row r="626" spans="1:43" ht="14.25" customHeight="1" x14ac:dyDescent="0.2">
      <c r="A626" s="122"/>
      <c r="B626" s="122"/>
      <c r="C626" s="122"/>
      <c r="D626" s="122"/>
      <c r="E626" s="122"/>
      <c r="F626" s="122"/>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row>
    <row r="627" spans="1:43" ht="14.25" customHeight="1" x14ac:dyDescent="0.2">
      <c r="A627" s="122"/>
      <c r="B627" s="122"/>
      <c r="C627" s="122"/>
      <c r="D627" s="122"/>
      <c r="E627" s="122"/>
      <c r="F627" s="122"/>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row>
    <row r="628" spans="1:43" ht="14.25" customHeight="1" x14ac:dyDescent="0.2">
      <c r="A628" s="122"/>
      <c r="B628" s="122"/>
      <c r="C628" s="122"/>
      <c r="D628" s="122"/>
      <c r="E628" s="122"/>
      <c r="F628" s="122"/>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row>
    <row r="629" spans="1:43" ht="14.25" customHeight="1" x14ac:dyDescent="0.2">
      <c r="A629" s="122"/>
      <c r="B629" s="122"/>
      <c r="C629" s="122"/>
      <c r="D629" s="122"/>
      <c r="E629" s="122"/>
      <c r="F629" s="122"/>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row>
    <row r="630" spans="1:43" ht="14.25" customHeight="1" x14ac:dyDescent="0.2">
      <c r="A630" s="122"/>
      <c r="B630" s="122"/>
      <c r="C630" s="122"/>
      <c r="D630" s="122"/>
      <c r="E630" s="122"/>
      <c r="F630" s="122"/>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row>
    <row r="631" spans="1:43" ht="14.25" customHeight="1" x14ac:dyDescent="0.2">
      <c r="A631" s="122"/>
      <c r="B631" s="122"/>
      <c r="C631" s="122"/>
      <c r="D631" s="122"/>
      <c r="E631" s="122"/>
      <c r="F631" s="122"/>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row>
    <row r="632" spans="1:43" ht="14.25" customHeight="1" x14ac:dyDescent="0.2">
      <c r="A632" s="122"/>
      <c r="B632" s="122"/>
      <c r="C632" s="122"/>
      <c r="D632" s="122"/>
      <c r="E632" s="122"/>
      <c r="F632" s="122"/>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row>
    <row r="633" spans="1:43" ht="14.25" customHeight="1" x14ac:dyDescent="0.2">
      <c r="A633" s="122"/>
      <c r="B633" s="122"/>
      <c r="C633" s="122"/>
      <c r="D633" s="122"/>
      <c r="E633" s="122"/>
      <c r="F633" s="122"/>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row>
    <row r="634" spans="1:43" ht="14.25" customHeight="1" x14ac:dyDescent="0.2">
      <c r="A634" s="122"/>
      <c r="B634" s="122"/>
      <c r="C634" s="122"/>
      <c r="D634" s="122"/>
      <c r="E634" s="122"/>
      <c r="F634" s="122"/>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row>
    <row r="635" spans="1:43" ht="14.25" customHeight="1" x14ac:dyDescent="0.2">
      <c r="A635" s="122"/>
      <c r="B635" s="122"/>
      <c r="C635" s="122"/>
      <c r="D635" s="122"/>
      <c r="E635" s="122"/>
      <c r="F635" s="122"/>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row>
    <row r="636" spans="1:43" ht="14.25" customHeight="1" x14ac:dyDescent="0.2">
      <c r="A636" s="122"/>
      <c r="B636" s="122"/>
      <c r="C636" s="122"/>
      <c r="D636" s="122"/>
      <c r="E636" s="122"/>
      <c r="F636" s="122"/>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row>
    <row r="637" spans="1:43" ht="14.25" customHeight="1" x14ac:dyDescent="0.2">
      <c r="A637" s="122"/>
      <c r="B637" s="122"/>
      <c r="C637" s="122"/>
      <c r="D637" s="122"/>
      <c r="E637" s="122"/>
      <c r="F637" s="122"/>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row>
    <row r="638" spans="1:43" ht="14.25" customHeight="1" x14ac:dyDescent="0.2">
      <c r="A638" s="122"/>
      <c r="B638" s="122"/>
      <c r="C638" s="122"/>
      <c r="D638" s="122"/>
      <c r="E638" s="122"/>
      <c r="F638" s="122"/>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row>
    <row r="639" spans="1:43" ht="14.25" customHeight="1" x14ac:dyDescent="0.2">
      <c r="A639" s="122"/>
      <c r="B639" s="122"/>
      <c r="C639" s="122"/>
      <c r="D639" s="122"/>
      <c r="E639" s="122"/>
      <c r="F639" s="122"/>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row>
    <row r="640" spans="1:43" ht="14.25" customHeight="1" x14ac:dyDescent="0.2">
      <c r="A640" s="122"/>
      <c r="B640" s="122"/>
      <c r="C640" s="122"/>
      <c r="D640" s="122"/>
      <c r="E640" s="122"/>
      <c r="F640" s="122"/>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row>
    <row r="641" spans="1:43" ht="14.25" customHeight="1" x14ac:dyDescent="0.2">
      <c r="A641" s="122"/>
      <c r="B641" s="122"/>
      <c r="C641" s="122"/>
      <c r="D641" s="122"/>
      <c r="E641" s="122"/>
      <c r="F641" s="122"/>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row>
    <row r="642" spans="1:43" ht="14.25" customHeight="1" x14ac:dyDescent="0.2">
      <c r="A642" s="122"/>
      <c r="B642" s="122"/>
      <c r="C642" s="122"/>
      <c r="D642" s="122"/>
      <c r="E642" s="122"/>
      <c r="F642" s="122"/>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row>
    <row r="643" spans="1:43" ht="14.25" customHeight="1" x14ac:dyDescent="0.2">
      <c r="A643" s="122"/>
      <c r="B643" s="122"/>
      <c r="C643" s="122"/>
      <c r="D643" s="122"/>
      <c r="E643" s="122"/>
      <c r="F643" s="122"/>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row>
    <row r="644" spans="1:43" ht="14.25" customHeight="1" x14ac:dyDescent="0.2">
      <c r="A644" s="122"/>
      <c r="B644" s="122"/>
      <c r="C644" s="122"/>
      <c r="D644" s="122"/>
      <c r="E644" s="122"/>
      <c r="F644" s="122"/>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row>
    <row r="645" spans="1:43" ht="14.25" customHeight="1" x14ac:dyDescent="0.2">
      <c r="A645" s="122"/>
      <c r="B645" s="122"/>
      <c r="C645" s="122"/>
      <c r="D645" s="122"/>
      <c r="E645" s="122"/>
      <c r="F645" s="122"/>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row>
    <row r="646" spans="1:43" ht="14.25" customHeight="1" x14ac:dyDescent="0.2">
      <c r="A646" s="122"/>
      <c r="B646" s="122"/>
      <c r="C646" s="122"/>
      <c r="D646" s="122"/>
      <c r="E646" s="122"/>
      <c r="F646" s="122"/>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row>
    <row r="647" spans="1:43" ht="14.25" customHeight="1" x14ac:dyDescent="0.2">
      <c r="A647" s="122"/>
      <c r="B647" s="122"/>
      <c r="C647" s="122"/>
      <c r="D647" s="122"/>
      <c r="E647" s="122"/>
      <c r="F647" s="122"/>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row>
    <row r="648" spans="1:43" ht="14.25" customHeight="1" x14ac:dyDescent="0.2">
      <c r="A648" s="122"/>
      <c r="B648" s="122"/>
      <c r="C648" s="122"/>
      <c r="D648" s="122"/>
      <c r="E648" s="122"/>
      <c r="F648" s="122"/>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row>
    <row r="649" spans="1:43" ht="14.25" customHeight="1" x14ac:dyDescent="0.2">
      <c r="A649" s="122"/>
      <c r="B649" s="122"/>
      <c r="C649" s="122"/>
      <c r="D649" s="122"/>
      <c r="E649" s="122"/>
      <c r="F649" s="122"/>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row>
    <row r="650" spans="1:43" ht="14.25" customHeight="1" x14ac:dyDescent="0.2">
      <c r="A650" s="122"/>
      <c r="B650" s="122"/>
      <c r="C650" s="122"/>
      <c r="D650" s="122"/>
      <c r="E650" s="122"/>
      <c r="F650" s="122"/>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row>
    <row r="651" spans="1:43" ht="14.25" customHeight="1" x14ac:dyDescent="0.2">
      <c r="A651" s="122"/>
      <c r="B651" s="122"/>
      <c r="C651" s="122"/>
      <c r="D651" s="122"/>
      <c r="E651" s="122"/>
      <c r="F651" s="122"/>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row>
    <row r="652" spans="1:43" ht="14.25" customHeight="1" x14ac:dyDescent="0.2">
      <c r="A652" s="122"/>
      <c r="B652" s="122"/>
      <c r="C652" s="122"/>
      <c r="D652" s="122"/>
      <c r="E652" s="122"/>
      <c r="F652" s="122"/>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row>
    <row r="653" spans="1:43" ht="14.25" customHeight="1" x14ac:dyDescent="0.2">
      <c r="A653" s="122"/>
      <c r="B653" s="122"/>
      <c r="C653" s="122"/>
      <c r="D653" s="122"/>
      <c r="E653" s="122"/>
      <c r="F653" s="122"/>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row>
    <row r="654" spans="1:43" ht="14.25" customHeight="1" x14ac:dyDescent="0.2">
      <c r="A654" s="122"/>
      <c r="B654" s="122"/>
      <c r="C654" s="122"/>
      <c r="D654" s="122"/>
      <c r="E654" s="122"/>
      <c r="F654" s="122"/>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row>
    <row r="655" spans="1:43" ht="14.25" customHeight="1" x14ac:dyDescent="0.2">
      <c r="A655" s="122"/>
      <c r="B655" s="122"/>
      <c r="C655" s="122"/>
      <c r="D655" s="122"/>
      <c r="E655" s="122"/>
      <c r="F655" s="122"/>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row>
    <row r="656" spans="1:43" ht="14.25" customHeight="1" x14ac:dyDescent="0.2">
      <c r="A656" s="122"/>
      <c r="B656" s="122"/>
      <c r="C656" s="122"/>
      <c r="D656" s="122"/>
      <c r="E656" s="122"/>
      <c r="F656" s="122"/>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row>
    <row r="657" spans="1:43" ht="14.25" customHeight="1" x14ac:dyDescent="0.2">
      <c r="A657" s="122"/>
      <c r="B657" s="122"/>
      <c r="C657" s="122"/>
      <c r="D657" s="122"/>
      <c r="E657" s="122"/>
      <c r="F657" s="122"/>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row>
    <row r="658" spans="1:43" ht="14.25" customHeight="1" x14ac:dyDescent="0.2">
      <c r="A658" s="122"/>
      <c r="B658" s="122"/>
      <c r="C658" s="122"/>
      <c r="D658" s="122"/>
      <c r="E658" s="122"/>
      <c r="F658" s="122"/>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row>
    <row r="659" spans="1:43" ht="14.25" customHeight="1" x14ac:dyDescent="0.2">
      <c r="A659" s="122"/>
      <c r="B659" s="122"/>
      <c r="C659" s="122"/>
      <c r="D659" s="122"/>
      <c r="E659" s="122"/>
      <c r="F659" s="122"/>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row>
    <row r="660" spans="1:43" ht="14.25" customHeight="1" x14ac:dyDescent="0.2">
      <c r="A660" s="122"/>
      <c r="B660" s="122"/>
      <c r="C660" s="122"/>
      <c r="D660" s="122"/>
      <c r="E660" s="122"/>
      <c r="F660" s="122"/>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row>
    <row r="661" spans="1:43" ht="14.25" customHeight="1" x14ac:dyDescent="0.2">
      <c r="A661" s="122"/>
      <c r="B661" s="122"/>
      <c r="C661" s="122"/>
      <c r="D661" s="122"/>
      <c r="E661" s="122"/>
      <c r="F661" s="122"/>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row>
    <row r="662" spans="1:43" ht="14.25" customHeight="1" x14ac:dyDescent="0.2">
      <c r="A662" s="122"/>
      <c r="B662" s="122"/>
      <c r="C662" s="122"/>
      <c r="D662" s="122"/>
      <c r="E662" s="122"/>
      <c r="F662" s="122"/>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row>
    <row r="663" spans="1:43" ht="14.25" customHeight="1" x14ac:dyDescent="0.2">
      <c r="A663" s="122"/>
      <c r="B663" s="122"/>
      <c r="C663" s="122"/>
      <c r="D663" s="122"/>
      <c r="E663" s="122"/>
      <c r="F663" s="122"/>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row>
    <row r="664" spans="1:43" ht="14.25" customHeight="1" x14ac:dyDescent="0.2">
      <c r="A664" s="122"/>
      <c r="B664" s="122"/>
      <c r="C664" s="122"/>
      <c r="D664" s="122"/>
      <c r="E664" s="122"/>
      <c r="F664" s="122"/>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row>
    <row r="665" spans="1:43" ht="14.25" customHeight="1" x14ac:dyDescent="0.2">
      <c r="A665" s="122"/>
      <c r="B665" s="122"/>
      <c r="C665" s="122"/>
      <c r="D665" s="122"/>
      <c r="E665" s="122"/>
      <c r="F665" s="122"/>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row>
    <row r="666" spans="1:43" ht="14.25" customHeight="1" x14ac:dyDescent="0.2">
      <c r="A666" s="122"/>
      <c r="B666" s="122"/>
      <c r="C666" s="122"/>
      <c r="D666" s="122"/>
      <c r="E666" s="122"/>
      <c r="F666" s="122"/>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row>
    <row r="667" spans="1:43" ht="14.25" customHeight="1" x14ac:dyDescent="0.2">
      <c r="A667" s="122"/>
      <c r="B667" s="122"/>
      <c r="C667" s="122"/>
      <c r="D667" s="122"/>
      <c r="E667" s="122"/>
      <c r="F667" s="122"/>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row>
    <row r="668" spans="1:43" ht="14.25" customHeight="1" x14ac:dyDescent="0.2">
      <c r="A668" s="122"/>
      <c r="B668" s="122"/>
      <c r="C668" s="122"/>
      <c r="D668" s="122"/>
      <c r="E668" s="122"/>
      <c r="F668" s="122"/>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row>
    <row r="669" spans="1:43" ht="14.25" customHeight="1" x14ac:dyDescent="0.2">
      <c r="A669" s="122"/>
      <c r="B669" s="122"/>
      <c r="C669" s="122"/>
      <c r="D669" s="122"/>
      <c r="E669" s="122"/>
      <c r="F669" s="122"/>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row>
    <row r="670" spans="1:43" ht="14.25" customHeight="1" x14ac:dyDescent="0.2">
      <c r="A670" s="122"/>
      <c r="B670" s="122"/>
      <c r="C670" s="122"/>
      <c r="D670" s="122"/>
      <c r="E670" s="122"/>
      <c r="F670" s="122"/>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row>
    <row r="671" spans="1:43" ht="14.25" customHeight="1" x14ac:dyDescent="0.2">
      <c r="A671" s="122"/>
      <c r="B671" s="122"/>
      <c r="C671" s="122"/>
      <c r="D671" s="122"/>
      <c r="E671" s="122"/>
      <c r="F671" s="122"/>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row>
    <row r="672" spans="1:43" ht="14.25" customHeight="1" x14ac:dyDescent="0.2">
      <c r="A672" s="122"/>
      <c r="B672" s="122"/>
      <c r="C672" s="122"/>
      <c r="D672" s="122"/>
      <c r="E672" s="122"/>
      <c r="F672" s="122"/>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row>
    <row r="673" spans="1:43" ht="14.25" customHeight="1" x14ac:dyDescent="0.2">
      <c r="A673" s="122"/>
      <c r="B673" s="122"/>
      <c r="C673" s="122"/>
      <c r="D673" s="122"/>
      <c r="E673" s="122"/>
      <c r="F673" s="122"/>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row>
    <row r="674" spans="1:43" ht="14.25" customHeight="1" x14ac:dyDescent="0.2">
      <c r="A674" s="122"/>
      <c r="B674" s="122"/>
      <c r="C674" s="122"/>
      <c r="D674" s="122"/>
      <c r="E674" s="122"/>
      <c r="F674" s="122"/>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row>
    <row r="675" spans="1:43" ht="14.25" customHeight="1" x14ac:dyDescent="0.2">
      <c r="A675" s="122"/>
      <c r="B675" s="122"/>
      <c r="C675" s="122"/>
      <c r="D675" s="122"/>
      <c r="E675" s="122"/>
      <c r="F675" s="122"/>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row>
    <row r="676" spans="1:43" ht="14.25" customHeight="1" x14ac:dyDescent="0.2">
      <c r="A676" s="122"/>
      <c r="B676" s="122"/>
      <c r="C676" s="122"/>
      <c r="D676" s="122"/>
      <c r="E676" s="122"/>
      <c r="F676" s="122"/>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row>
    <row r="677" spans="1:43" ht="14.25" customHeight="1" x14ac:dyDescent="0.2">
      <c r="A677" s="122"/>
      <c r="B677" s="122"/>
      <c r="C677" s="122"/>
      <c r="D677" s="122"/>
      <c r="E677" s="122"/>
      <c r="F677" s="122"/>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row>
    <row r="678" spans="1:43" ht="14.25" customHeight="1" x14ac:dyDescent="0.2">
      <c r="A678" s="122"/>
      <c r="B678" s="122"/>
      <c r="C678" s="122"/>
      <c r="D678" s="122"/>
      <c r="E678" s="122"/>
      <c r="F678" s="122"/>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row>
    <row r="679" spans="1:43" ht="14.25" customHeight="1" x14ac:dyDescent="0.2">
      <c r="A679" s="122"/>
      <c r="B679" s="122"/>
      <c r="C679" s="122"/>
      <c r="D679" s="122"/>
      <c r="E679" s="122"/>
      <c r="F679" s="122"/>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row>
    <row r="680" spans="1:43" ht="14.25" customHeight="1" x14ac:dyDescent="0.2">
      <c r="A680" s="122"/>
      <c r="B680" s="122"/>
      <c r="C680" s="122"/>
      <c r="D680" s="122"/>
      <c r="E680" s="122"/>
      <c r="F680" s="122"/>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row>
    <row r="681" spans="1:43" ht="14.25" customHeight="1" x14ac:dyDescent="0.2">
      <c r="A681" s="122"/>
      <c r="B681" s="122"/>
      <c r="C681" s="122"/>
      <c r="D681" s="122"/>
      <c r="E681" s="122"/>
      <c r="F681" s="122"/>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row>
    <row r="682" spans="1:43" ht="14.25" customHeight="1" x14ac:dyDescent="0.2">
      <c r="A682" s="122"/>
      <c r="B682" s="122"/>
      <c r="C682" s="122"/>
      <c r="D682" s="122"/>
      <c r="E682" s="122"/>
      <c r="F682" s="122"/>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row>
    <row r="683" spans="1:43" ht="14.25" customHeight="1" x14ac:dyDescent="0.2">
      <c r="A683" s="122"/>
      <c r="B683" s="122"/>
      <c r="C683" s="122"/>
      <c r="D683" s="122"/>
      <c r="E683" s="122"/>
      <c r="F683" s="122"/>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row>
    <row r="684" spans="1:43" ht="14.25" customHeight="1" x14ac:dyDescent="0.2">
      <c r="A684" s="122"/>
      <c r="B684" s="122"/>
      <c r="C684" s="122"/>
      <c r="D684" s="122"/>
      <c r="E684" s="122"/>
      <c r="F684" s="122"/>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row>
    <row r="685" spans="1:43" ht="14.25" customHeight="1" x14ac:dyDescent="0.2">
      <c r="A685" s="122"/>
      <c r="B685" s="122"/>
      <c r="C685" s="122"/>
      <c r="D685" s="122"/>
      <c r="E685" s="122"/>
      <c r="F685" s="122"/>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row>
    <row r="686" spans="1:43" ht="14.25" customHeight="1" x14ac:dyDescent="0.2">
      <c r="A686" s="122"/>
      <c r="B686" s="122"/>
      <c r="C686" s="122"/>
      <c r="D686" s="122"/>
      <c r="E686" s="122"/>
      <c r="F686" s="122"/>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row>
    <row r="687" spans="1:43" ht="14.25" customHeight="1" x14ac:dyDescent="0.2">
      <c r="A687" s="122"/>
      <c r="B687" s="122"/>
      <c r="C687" s="122"/>
      <c r="D687" s="122"/>
      <c r="E687" s="122"/>
      <c r="F687" s="122"/>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row>
    <row r="688" spans="1:43" ht="14.25" customHeight="1" x14ac:dyDescent="0.2">
      <c r="A688" s="122"/>
      <c r="B688" s="122"/>
      <c r="C688" s="122"/>
      <c r="D688" s="122"/>
      <c r="E688" s="122"/>
      <c r="F688" s="122"/>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row>
    <row r="689" spans="1:43" ht="14.25" customHeight="1" x14ac:dyDescent="0.2">
      <c r="A689" s="122"/>
      <c r="B689" s="122"/>
      <c r="C689" s="122"/>
      <c r="D689" s="122"/>
      <c r="E689" s="122"/>
      <c r="F689" s="122"/>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row>
    <row r="690" spans="1:43" ht="14.25" customHeight="1" x14ac:dyDescent="0.2">
      <c r="A690" s="122"/>
      <c r="B690" s="122"/>
      <c r="C690" s="122"/>
      <c r="D690" s="122"/>
      <c r="E690" s="122"/>
      <c r="F690" s="122"/>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row>
    <row r="691" spans="1:43" ht="14.25" customHeight="1" x14ac:dyDescent="0.2">
      <c r="A691" s="122"/>
      <c r="B691" s="122"/>
      <c r="C691" s="122"/>
      <c r="D691" s="122"/>
      <c r="E691" s="122"/>
      <c r="F691" s="122"/>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row>
    <row r="692" spans="1:43" ht="14.25" customHeight="1" x14ac:dyDescent="0.2">
      <c r="A692" s="122"/>
      <c r="B692" s="122"/>
      <c r="C692" s="122"/>
      <c r="D692" s="122"/>
      <c r="E692" s="122"/>
      <c r="F692" s="122"/>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row>
    <row r="693" spans="1:43" ht="14.25" customHeight="1" x14ac:dyDescent="0.2">
      <c r="A693" s="122"/>
      <c r="B693" s="122"/>
      <c r="C693" s="122"/>
      <c r="D693" s="122"/>
      <c r="E693" s="122"/>
      <c r="F693" s="122"/>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row>
    <row r="694" spans="1:43" ht="14.25" customHeight="1" x14ac:dyDescent="0.2">
      <c r="A694" s="122"/>
      <c r="B694" s="122"/>
      <c r="C694" s="122"/>
      <c r="D694" s="122"/>
      <c r="E694" s="122"/>
      <c r="F694" s="122"/>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row>
    <row r="695" spans="1:43" ht="14.25" customHeight="1" x14ac:dyDescent="0.2">
      <c r="A695" s="122"/>
      <c r="B695" s="122"/>
      <c r="C695" s="122"/>
      <c r="D695" s="122"/>
      <c r="E695" s="122"/>
      <c r="F695" s="122"/>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row>
    <row r="696" spans="1:43" ht="14.25" customHeight="1" x14ac:dyDescent="0.2">
      <c r="A696" s="122"/>
      <c r="B696" s="122"/>
      <c r="C696" s="122"/>
      <c r="D696" s="122"/>
      <c r="E696" s="122"/>
      <c r="F696" s="122"/>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row>
    <row r="697" spans="1:43" ht="14.25" customHeight="1" x14ac:dyDescent="0.2">
      <c r="A697" s="122"/>
      <c r="B697" s="122"/>
      <c r="C697" s="122"/>
      <c r="D697" s="122"/>
      <c r="E697" s="122"/>
      <c r="F697" s="122"/>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row>
    <row r="698" spans="1:43" ht="14.25" customHeight="1" x14ac:dyDescent="0.2">
      <c r="A698" s="122"/>
      <c r="B698" s="122"/>
      <c r="C698" s="122"/>
      <c r="D698" s="122"/>
      <c r="E698" s="122"/>
      <c r="F698" s="122"/>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row>
    <row r="699" spans="1:43" ht="14.25" customHeight="1" x14ac:dyDescent="0.2">
      <c r="A699" s="122"/>
      <c r="B699" s="122"/>
      <c r="C699" s="122"/>
      <c r="D699" s="122"/>
      <c r="E699" s="122"/>
      <c r="F699" s="122"/>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row>
    <row r="700" spans="1:43" ht="14.25" customHeight="1" x14ac:dyDescent="0.2">
      <c r="A700" s="122"/>
      <c r="B700" s="122"/>
      <c r="C700" s="122"/>
      <c r="D700" s="122"/>
      <c r="E700" s="122"/>
      <c r="F700" s="122"/>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row>
    <row r="701" spans="1:43" ht="14.25" customHeight="1" x14ac:dyDescent="0.2">
      <c r="A701" s="122"/>
      <c r="B701" s="122"/>
      <c r="C701" s="122"/>
      <c r="D701" s="122"/>
      <c r="E701" s="122"/>
      <c r="F701" s="122"/>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row>
    <row r="702" spans="1:43" ht="14.25" customHeight="1" x14ac:dyDescent="0.2">
      <c r="A702" s="122"/>
      <c r="B702" s="122"/>
      <c r="C702" s="122"/>
      <c r="D702" s="122"/>
      <c r="E702" s="122"/>
      <c r="F702" s="122"/>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row>
    <row r="703" spans="1:43" ht="14.25" customHeight="1" x14ac:dyDescent="0.2">
      <c r="A703" s="122"/>
      <c r="B703" s="122"/>
      <c r="C703" s="122"/>
      <c r="D703" s="122"/>
      <c r="E703" s="122"/>
      <c r="F703" s="122"/>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row>
    <row r="704" spans="1:43" ht="14.25" customHeight="1" x14ac:dyDescent="0.2">
      <c r="A704" s="122"/>
      <c r="B704" s="122"/>
      <c r="C704" s="122"/>
      <c r="D704" s="122"/>
      <c r="E704" s="122"/>
      <c r="F704" s="122"/>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row>
    <row r="705" spans="1:43" ht="14.25" customHeight="1" x14ac:dyDescent="0.2">
      <c r="A705" s="122"/>
      <c r="B705" s="122"/>
      <c r="C705" s="122"/>
      <c r="D705" s="122"/>
      <c r="E705" s="122"/>
      <c r="F705" s="122"/>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row>
    <row r="706" spans="1:43" ht="14.25" customHeight="1" x14ac:dyDescent="0.2">
      <c r="A706" s="122"/>
      <c r="B706" s="122"/>
      <c r="C706" s="122"/>
      <c r="D706" s="122"/>
      <c r="E706" s="122"/>
      <c r="F706" s="122"/>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row>
    <row r="707" spans="1:43" ht="14.25" customHeight="1" x14ac:dyDescent="0.2">
      <c r="A707" s="122"/>
      <c r="B707" s="122"/>
      <c r="C707" s="122"/>
      <c r="D707" s="122"/>
      <c r="E707" s="122"/>
      <c r="F707" s="122"/>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row>
    <row r="708" spans="1:43" ht="14.25" customHeight="1" x14ac:dyDescent="0.2">
      <c r="A708" s="122"/>
      <c r="B708" s="122"/>
      <c r="C708" s="122"/>
      <c r="D708" s="122"/>
      <c r="E708" s="122"/>
      <c r="F708" s="122"/>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row>
    <row r="709" spans="1:43" ht="14.25" customHeight="1" x14ac:dyDescent="0.2">
      <c r="A709" s="122"/>
      <c r="B709" s="122"/>
      <c r="C709" s="122"/>
      <c r="D709" s="122"/>
      <c r="E709" s="122"/>
      <c r="F709" s="122"/>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row>
    <row r="710" spans="1:43" ht="14.25" customHeight="1" x14ac:dyDescent="0.2">
      <c r="A710" s="122"/>
      <c r="B710" s="122"/>
      <c r="C710" s="122"/>
      <c r="D710" s="122"/>
      <c r="E710" s="122"/>
      <c r="F710" s="122"/>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row>
    <row r="711" spans="1:43" ht="14.25" customHeight="1" x14ac:dyDescent="0.2">
      <c r="A711" s="122"/>
      <c r="B711" s="122"/>
      <c r="C711" s="122"/>
      <c r="D711" s="122"/>
      <c r="E711" s="122"/>
      <c r="F711" s="122"/>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row>
    <row r="712" spans="1:43" ht="14.25" customHeight="1" x14ac:dyDescent="0.2">
      <c r="A712" s="122"/>
      <c r="B712" s="122"/>
      <c r="C712" s="122"/>
      <c r="D712" s="122"/>
      <c r="E712" s="122"/>
      <c r="F712" s="122"/>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row>
    <row r="713" spans="1:43" ht="14.25" customHeight="1" x14ac:dyDescent="0.2">
      <c r="A713" s="122"/>
      <c r="B713" s="122"/>
      <c r="C713" s="122"/>
      <c r="D713" s="122"/>
      <c r="E713" s="122"/>
      <c r="F713" s="122"/>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row>
    <row r="714" spans="1:43" ht="14.25" customHeight="1" x14ac:dyDescent="0.2">
      <c r="A714" s="122"/>
      <c r="B714" s="122"/>
      <c r="C714" s="122"/>
      <c r="D714" s="122"/>
      <c r="E714" s="122"/>
      <c r="F714" s="122"/>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row>
    <row r="715" spans="1:43" ht="14.25" customHeight="1" x14ac:dyDescent="0.2">
      <c r="A715" s="122"/>
      <c r="B715" s="122"/>
      <c r="C715" s="122"/>
      <c r="D715" s="122"/>
      <c r="E715" s="122"/>
      <c r="F715" s="122"/>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row>
    <row r="716" spans="1:43" ht="14.25" customHeight="1" x14ac:dyDescent="0.2">
      <c r="A716" s="122"/>
      <c r="B716" s="122"/>
      <c r="C716" s="122"/>
      <c r="D716" s="122"/>
      <c r="E716" s="122"/>
      <c r="F716" s="122"/>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row>
    <row r="717" spans="1:43" ht="14.25" customHeight="1" x14ac:dyDescent="0.2">
      <c r="A717" s="122"/>
      <c r="B717" s="122"/>
      <c r="C717" s="122"/>
      <c r="D717" s="122"/>
      <c r="E717" s="122"/>
      <c r="F717" s="122"/>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row>
    <row r="718" spans="1:43" ht="14.25" customHeight="1" x14ac:dyDescent="0.2">
      <c r="A718" s="122"/>
      <c r="B718" s="122"/>
      <c r="C718" s="122"/>
      <c r="D718" s="122"/>
      <c r="E718" s="122"/>
      <c r="F718" s="122"/>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row>
    <row r="719" spans="1:43" ht="14.25" customHeight="1" x14ac:dyDescent="0.2">
      <c r="A719" s="122"/>
      <c r="B719" s="122"/>
      <c r="C719" s="122"/>
      <c r="D719" s="122"/>
      <c r="E719" s="122"/>
      <c r="F719" s="122"/>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row>
    <row r="720" spans="1:43" ht="14.25" customHeight="1" x14ac:dyDescent="0.2">
      <c r="A720" s="122"/>
      <c r="B720" s="122"/>
      <c r="C720" s="122"/>
      <c r="D720" s="122"/>
      <c r="E720" s="122"/>
      <c r="F720" s="122"/>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row>
    <row r="721" spans="1:43" ht="14.25" customHeight="1" x14ac:dyDescent="0.2">
      <c r="A721" s="122"/>
      <c r="B721" s="122"/>
      <c r="C721" s="122"/>
      <c r="D721" s="122"/>
      <c r="E721" s="122"/>
      <c r="F721" s="122"/>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row>
    <row r="722" spans="1:43" ht="14.25" customHeight="1" x14ac:dyDescent="0.2">
      <c r="A722" s="122"/>
      <c r="B722" s="122"/>
      <c r="C722" s="122"/>
      <c r="D722" s="122"/>
      <c r="E722" s="122"/>
      <c r="F722" s="122"/>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row>
    <row r="723" spans="1:43" ht="14.25" customHeight="1" x14ac:dyDescent="0.2">
      <c r="A723" s="122"/>
      <c r="B723" s="122"/>
      <c r="C723" s="122"/>
      <c r="D723" s="122"/>
      <c r="E723" s="122"/>
      <c r="F723" s="122"/>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row>
    <row r="724" spans="1:43" ht="14.25" customHeight="1" x14ac:dyDescent="0.2">
      <c r="A724" s="122"/>
      <c r="B724" s="122"/>
      <c r="C724" s="122"/>
      <c r="D724" s="122"/>
      <c r="E724" s="122"/>
      <c r="F724" s="122"/>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row>
    <row r="725" spans="1:43" ht="14.25" customHeight="1" x14ac:dyDescent="0.2">
      <c r="A725" s="122"/>
      <c r="B725" s="122"/>
      <c r="C725" s="122"/>
      <c r="D725" s="122"/>
      <c r="E725" s="122"/>
      <c r="F725" s="122"/>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row>
    <row r="726" spans="1:43" ht="14.25" customHeight="1" x14ac:dyDescent="0.2">
      <c r="A726" s="122"/>
      <c r="B726" s="122"/>
      <c r="C726" s="122"/>
      <c r="D726" s="122"/>
      <c r="E726" s="122"/>
      <c r="F726" s="122"/>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row>
    <row r="727" spans="1:43" ht="14.25" customHeight="1" x14ac:dyDescent="0.2">
      <c r="A727" s="122"/>
      <c r="B727" s="122"/>
      <c r="C727" s="122"/>
      <c r="D727" s="122"/>
      <c r="E727" s="122"/>
      <c r="F727" s="122"/>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row>
    <row r="728" spans="1:43" ht="14.25" customHeight="1" x14ac:dyDescent="0.2">
      <c r="A728" s="122"/>
      <c r="B728" s="122"/>
      <c r="C728" s="122"/>
      <c r="D728" s="122"/>
      <c r="E728" s="122"/>
      <c r="F728" s="122"/>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row>
    <row r="729" spans="1:43" ht="14.25" customHeight="1" x14ac:dyDescent="0.2">
      <c r="A729" s="122"/>
      <c r="B729" s="122"/>
      <c r="C729" s="122"/>
      <c r="D729" s="122"/>
      <c r="E729" s="122"/>
      <c r="F729" s="122"/>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row>
    <row r="730" spans="1:43" ht="14.25" customHeight="1" x14ac:dyDescent="0.2">
      <c r="A730" s="122"/>
      <c r="B730" s="122"/>
      <c r="C730" s="122"/>
      <c r="D730" s="122"/>
      <c r="E730" s="122"/>
      <c r="F730" s="122"/>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row>
    <row r="731" spans="1:43" ht="14.25" customHeight="1" x14ac:dyDescent="0.2">
      <c r="A731" s="122"/>
      <c r="B731" s="122"/>
      <c r="C731" s="122"/>
      <c r="D731" s="122"/>
      <c r="E731" s="122"/>
      <c r="F731" s="122"/>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row>
    <row r="732" spans="1:43" ht="14.25" customHeight="1" x14ac:dyDescent="0.2">
      <c r="A732" s="122"/>
      <c r="B732" s="122"/>
      <c r="C732" s="122"/>
      <c r="D732" s="122"/>
      <c r="E732" s="122"/>
      <c r="F732" s="122"/>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row>
    <row r="733" spans="1:43" ht="14.25" customHeight="1" x14ac:dyDescent="0.2">
      <c r="A733" s="122"/>
      <c r="B733" s="122"/>
      <c r="C733" s="122"/>
      <c r="D733" s="122"/>
      <c r="E733" s="122"/>
      <c r="F733" s="122"/>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row>
    <row r="734" spans="1:43" ht="14.25" customHeight="1" x14ac:dyDescent="0.2">
      <c r="A734" s="122"/>
      <c r="B734" s="122"/>
      <c r="C734" s="122"/>
      <c r="D734" s="122"/>
      <c r="E734" s="122"/>
      <c r="F734" s="122"/>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row>
    <row r="735" spans="1:43" ht="14.25" customHeight="1" x14ac:dyDescent="0.2">
      <c r="A735" s="122"/>
      <c r="B735" s="122"/>
      <c r="C735" s="122"/>
      <c r="D735" s="122"/>
      <c r="E735" s="122"/>
      <c r="F735" s="122"/>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row>
    <row r="736" spans="1:43" ht="14.25" customHeight="1" x14ac:dyDescent="0.2">
      <c r="A736" s="122"/>
      <c r="B736" s="122"/>
      <c r="C736" s="122"/>
      <c r="D736" s="122"/>
      <c r="E736" s="122"/>
      <c r="F736" s="122"/>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row>
    <row r="737" spans="1:43" ht="14.25" customHeight="1" x14ac:dyDescent="0.2">
      <c r="A737" s="122"/>
      <c r="B737" s="122"/>
      <c r="C737" s="122"/>
      <c r="D737" s="122"/>
      <c r="E737" s="122"/>
      <c r="F737" s="122"/>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row>
    <row r="738" spans="1:43" ht="14.25" customHeight="1" x14ac:dyDescent="0.2">
      <c r="A738" s="122"/>
      <c r="B738" s="122"/>
      <c r="C738" s="122"/>
      <c r="D738" s="122"/>
      <c r="E738" s="122"/>
      <c r="F738" s="122"/>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row>
    <row r="739" spans="1:43" ht="14.25" customHeight="1" x14ac:dyDescent="0.2">
      <c r="A739" s="122"/>
      <c r="B739" s="122"/>
      <c r="C739" s="122"/>
      <c r="D739" s="122"/>
      <c r="E739" s="122"/>
      <c r="F739" s="122"/>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row>
    <row r="740" spans="1:43" ht="14.25" customHeight="1" x14ac:dyDescent="0.2">
      <c r="A740" s="122"/>
      <c r="B740" s="122"/>
      <c r="C740" s="122"/>
      <c r="D740" s="122"/>
      <c r="E740" s="122"/>
      <c r="F740" s="122"/>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row>
    <row r="741" spans="1:43" ht="14.25" customHeight="1" x14ac:dyDescent="0.2">
      <c r="A741" s="122"/>
      <c r="B741" s="122"/>
      <c r="C741" s="122"/>
      <c r="D741" s="122"/>
      <c r="E741" s="122"/>
      <c r="F741" s="122"/>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row>
    <row r="742" spans="1:43" ht="14.25" customHeight="1" x14ac:dyDescent="0.2">
      <c r="A742" s="122"/>
      <c r="B742" s="122"/>
      <c r="C742" s="122"/>
      <c r="D742" s="122"/>
      <c r="E742" s="122"/>
      <c r="F742" s="122"/>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row>
    <row r="743" spans="1:43" ht="14.25" customHeight="1" x14ac:dyDescent="0.2">
      <c r="A743" s="122"/>
      <c r="B743" s="122"/>
      <c r="C743" s="122"/>
      <c r="D743" s="122"/>
      <c r="E743" s="122"/>
      <c r="F743" s="122"/>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row>
    <row r="744" spans="1:43" ht="14.25" customHeight="1" x14ac:dyDescent="0.2">
      <c r="A744" s="122"/>
      <c r="B744" s="122"/>
      <c r="C744" s="122"/>
      <c r="D744" s="122"/>
      <c r="E744" s="122"/>
      <c r="F744" s="122"/>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row>
    <row r="745" spans="1:43" ht="14.25" customHeight="1" x14ac:dyDescent="0.2">
      <c r="A745" s="122"/>
      <c r="B745" s="122"/>
      <c r="C745" s="122"/>
      <c r="D745" s="122"/>
      <c r="E745" s="122"/>
      <c r="F745" s="122"/>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row>
    <row r="746" spans="1:43" ht="14.25" customHeight="1" x14ac:dyDescent="0.2">
      <c r="A746" s="122"/>
      <c r="B746" s="122"/>
      <c r="C746" s="122"/>
      <c r="D746" s="122"/>
      <c r="E746" s="122"/>
      <c r="F746" s="122"/>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row>
    <row r="747" spans="1:43" ht="14.25" customHeight="1" x14ac:dyDescent="0.2">
      <c r="A747" s="122"/>
      <c r="B747" s="122"/>
      <c r="C747" s="122"/>
      <c r="D747" s="122"/>
      <c r="E747" s="122"/>
      <c r="F747" s="122"/>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row>
    <row r="748" spans="1:43" ht="14.25" customHeight="1" x14ac:dyDescent="0.2">
      <c r="A748" s="122"/>
      <c r="B748" s="122"/>
      <c r="C748" s="122"/>
      <c r="D748" s="122"/>
      <c r="E748" s="122"/>
      <c r="F748" s="122"/>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row>
    <row r="749" spans="1:43" ht="14.25" customHeight="1" x14ac:dyDescent="0.2">
      <c r="A749" s="122"/>
      <c r="B749" s="122"/>
      <c r="C749" s="122"/>
      <c r="D749" s="122"/>
      <c r="E749" s="122"/>
      <c r="F749" s="122"/>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row>
    <row r="750" spans="1:43" ht="14.25" customHeight="1" x14ac:dyDescent="0.2">
      <c r="A750" s="122"/>
      <c r="B750" s="122"/>
      <c r="C750" s="122"/>
      <c r="D750" s="122"/>
      <c r="E750" s="122"/>
      <c r="F750" s="122"/>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row>
    <row r="751" spans="1:43" ht="14.25" customHeight="1" x14ac:dyDescent="0.2">
      <c r="A751" s="122"/>
      <c r="B751" s="122"/>
      <c r="C751" s="122"/>
      <c r="D751" s="122"/>
      <c r="E751" s="122"/>
      <c r="F751" s="122"/>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row>
    <row r="752" spans="1:43" ht="14.25" customHeight="1" x14ac:dyDescent="0.2">
      <c r="A752" s="122"/>
      <c r="B752" s="122"/>
      <c r="C752" s="122"/>
      <c r="D752" s="122"/>
      <c r="E752" s="122"/>
      <c r="F752" s="122"/>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row>
    <row r="753" spans="1:43" ht="14.25" customHeight="1" x14ac:dyDescent="0.2">
      <c r="A753" s="122"/>
      <c r="B753" s="122"/>
      <c r="C753" s="122"/>
      <c r="D753" s="122"/>
      <c r="E753" s="122"/>
      <c r="F753" s="122"/>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row>
    <row r="754" spans="1:43" ht="14.25" customHeight="1" x14ac:dyDescent="0.2">
      <c r="A754" s="122"/>
      <c r="B754" s="122"/>
      <c r="C754" s="122"/>
      <c r="D754" s="122"/>
      <c r="E754" s="122"/>
      <c r="F754" s="122"/>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row>
    <row r="755" spans="1:43" ht="14.25" customHeight="1" x14ac:dyDescent="0.2">
      <c r="A755" s="122"/>
      <c r="B755" s="122"/>
      <c r="C755" s="122"/>
      <c r="D755" s="122"/>
      <c r="E755" s="122"/>
      <c r="F755" s="122"/>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row>
    <row r="756" spans="1:43" ht="14.25" customHeight="1" x14ac:dyDescent="0.2">
      <c r="A756" s="122"/>
      <c r="B756" s="122"/>
      <c r="C756" s="122"/>
      <c r="D756" s="122"/>
      <c r="E756" s="122"/>
      <c r="F756" s="122"/>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row>
    <row r="757" spans="1:43" ht="14.25" customHeight="1" x14ac:dyDescent="0.2">
      <c r="A757" s="122"/>
      <c r="B757" s="122"/>
      <c r="C757" s="122"/>
      <c r="D757" s="122"/>
      <c r="E757" s="122"/>
      <c r="F757" s="122"/>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row>
    <row r="758" spans="1:43" ht="14.25" customHeight="1" x14ac:dyDescent="0.2">
      <c r="A758" s="122"/>
      <c r="B758" s="122"/>
      <c r="C758" s="122"/>
      <c r="D758" s="122"/>
      <c r="E758" s="122"/>
      <c r="F758" s="122"/>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row>
    <row r="759" spans="1:43" ht="14.25" customHeight="1" x14ac:dyDescent="0.2">
      <c r="A759" s="122"/>
      <c r="B759" s="122"/>
      <c r="C759" s="122"/>
      <c r="D759" s="122"/>
      <c r="E759" s="122"/>
      <c r="F759" s="122"/>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row>
    <row r="760" spans="1:43" ht="14.25" customHeight="1" x14ac:dyDescent="0.2">
      <c r="A760" s="122"/>
      <c r="B760" s="122"/>
      <c r="C760" s="122"/>
      <c r="D760" s="122"/>
      <c r="E760" s="122"/>
      <c r="F760" s="122"/>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row>
    <row r="761" spans="1:43" ht="14.25" customHeight="1" x14ac:dyDescent="0.2">
      <c r="A761" s="122"/>
      <c r="B761" s="122"/>
      <c r="C761" s="122"/>
      <c r="D761" s="122"/>
      <c r="E761" s="122"/>
      <c r="F761" s="122"/>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row>
    <row r="762" spans="1:43" ht="14.25" customHeight="1" x14ac:dyDescent="0.2">
      <c r="A762" s="122"/>
      <c r="B762" s="122"/>
      <c r="C762" s="122"/>
      <c r="D762" s="122"/>
      <c r="E762" s="122"/>
      <c r="F762" s="122"/>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row>
    <row r="763" spans="1:43" ht="14.25" customHeight="1" x14ac:dyDescent="0.2">
      <c r="A763" s="122"/>
      <c r="B763" s="122"/>
      <c r="C763" s="122"/>
      <c r="D763" s="122"/>
      <c r="E763" s="122"/>
      <c r="F763" s="122"/>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row>
    <row r="764" spans="1:43" ht="14.25" customHeight="1" x14ac:dyDescent="0.2">
      <c r="A764" s="122"/>
      <c r="B764" s="122"/>
      <c r="C764" s="122"/>
      <c r="D764" s="122"/>
      <c r="E764" s="122"/>
      <c r="F764" s="122"/>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row>
    <row r="765" spans="1:43" ht="14.25" customHeight="1" x14ac:dyDescent="0.2">
      <c r="A765" s="122"/>
      <c r="B765" s="122"/>
      <c r="C765" s="122"/>
      <c r="D765" s="122"/>
      <c r="E765" s="122"/>
      <c r="F765" s="122"/>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row>
    <row r="766" spans="1:43" ht="14.25" customHeight="1" x14ac:dyDescent="0.2">
      <c r="A766" s="122"/>
      <c r="B766" s="122"/>
      <c r="C766" s="122"/>
      <c r="D766" s="122"/>
      <c r="E766" s="122"/>
      <c r="F766" s="122"/>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row>
    <row r="767" spans="1:43" ht="14.25" customHeight="1" x14ac:dyDescent="0.2">
      <c r="A767" s="122"/>
      <c r="B767" s="122"/>
      <c r="C767" s="122"/>
      <c r="D767" s="122"/>
      <c r="E767" s="122"/>
      <c r="F767" s="122"/>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row>
    <row r="768" spans="1:43" ht="14.25" customHeight="1" x14ac:dyDescent="0.2">
      <c r="A768" s="122"/>
      <c r="B768" s="122"/>
      <c r="C768" s="122"/>
      <c r="D768" s="122"/>
      <c r="E768" s="122"/>
      <c r="F768" s="122"/>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row>
    <row r="769" spans="1:43" ht="14.25" customHeight="1" x14ac:dyDescent="0.2">
      <c r="A769" s="122"/>
      <c r="B769" s="122"/>
      <c r="C769" s="122"/>
      <c r="D769" s="122"/>
      <c r="E769" s="122"/>
      <c r="F769" s="122"/>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row>
    <row r="770" spans="1:43" ht="14.25" customHeight="1" x14ac:dyDescent="0.2">
      <c r="A770" s="122"/>
      <c r="B770" s="122"/>
      <c r="C770" s="122"/>
      <c r="D770" s="122"/>
      <c r="E770" s="122"/>
      <c r="F770" s="122"/>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row>
    <row r="771" spans="1:43" ht="14.25" customHeight="1" x14ac:dyDescent="0.2">
      <c r="A771" s="122"/>
      <c r="B771" s="122"/>
      <c r="C771" s="122"/>
      <c r="D771" s="122"/>
      <c r="E771" s="122"/>
      <c r="F771" s="122"/>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row>
    <row r="772" spans="1:43" ht="14.25" customHeight="1" x14ac:dyDescent="0.2">
      <c r="A772" s="122"/>
      <c r="B772" s="122"/>
      <c r="C772" s="122"/>
      <c r="D772" s="122"/>
      <c r="E772" s="122"/>
      <c r="F772" s="122"/>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row>
    <row r="773" spans="1:43" ht="14.25" customHeight="1" x14ac:dyDescent="0.2">
      <c r="A773" s="122"/>
      <c r="B773" s="122"/>
      <c r="C773" s="122"/>
      <c r="D773" s="122"/>
      <c r="E773" s="122"/>
      <c r="F773" s="122"/>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row>
    <row r="774" spans="1:43" ht="14.25" customHeight="1" x14ac:dyDescent="0.2">
      <c r="A774" s="122"/>
      <c r="B774" s="122"/>
      <c r="C774" s="122"/>
      <c r="D774" s="122"/>
      <c r="E774" s="122"/>
      <c r="F774" s="122"/>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row>
    <row r="775" spans="1:43" ht="14.25" customHeight="1" x14ac:dyDescent="0.2">
      <c r="A775" s="122"/>
      <c r="B775" s="122"/>
      <c r="C775" s="122"/>
      <c r="D775" s="122"/>
      <c r="E775" s="122"/>
      <c r="F775" s="122"/>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row>
    <row r="776" spans="1:43" ht="14.25" customHeight="1" x14ac:dyDescent="0.2">
      <c r="A776" s="122"/>
      <c r="B776" s="122"/>
      <c r="C776" s="122"/>
      <c r="D776" s="122"/>
      <c r="E776" s="122"/>
      <c r="F776" s="122"/>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row>
    <row r="777" spans="1:43" ht="14.25" customHeight="1" x14ac:dyDescent="0.2">
      <c r="A777" s="122"/>
      <c r="B777" s="122"/>
      <c r="C777" s="122"/>
      <c r="D777" s="122"/>
      <c r="E777" s="122"/>
      <c r="F777" s="122"/>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row>
    <row r="778" spans="1:43" ht="14.25" customHeight="1" x14ac:dyDescent="0.2">
      <c r="A778" s="122"/>
      <c r="B778" s="122"/>
      <c r="C778" s="122"/>
      <c r="D778" s="122"/>
      <c r="E778" s="122"/>
      <c r="F778" s="122"/>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row>
    <row r="779" spans="1:43" ht="14.25" customHeight="1" x14ac:dyDescent="0.2">
      <c r="A779" s="122"/>
      <c r="B779" s="122"/>
      <c r="C779" s="122"/>
      <c r="D779" s="122"/>
      <c r="E779" s="122"/>
      <c r="F779" s="122"/>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row>
    <row r="780" spans="1:43" ht="14.25" customHeight="1" x14ac:dyDescent="0.2">
      <c r="A780" s="122"/>
      <c r="B780" s="122"/>
      <c r="C780" s="122"/>
      <c r="D780" s="122"/>
      <c r="E780" s="122"/>
      <c r="F780" s="122"/>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row>
    <row r="781" spans="1:43" ht="14.25" customHeight="1" x14ac:dyDescent="0.2">
      <c r="A781" s="122"/>
      <c r="B781" s="122"/>
      <c r="C781" s="122"/>
      <c r="D781" s="122"/>
      <c r="E781" s="122"/>
      <c r="F781" s="122"/>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row>
    <row r="782" spans="1:43" ht="14.25" customHeight="1" x14ac:dyDescent="0.2">
      <c r="A782" s="122"/>
      <c r="B782" s="122"/>
      <c r="C782" s="122"/>
      <c r="D782" s="122"/>
      <c r="E782" s="122"/>
      <c r="F782" s="122"/>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row>
    <row r="783" spans="1:43" ht="14.25" customHeight="1" x14ac:dyDescent="0.2">
      <c r="A783" s="122"/>
      <c r="B783" s="122"/>
      <c r="C783" s="122"/>
      <c r="D783" s="122"/>
      <c r="E783" s="122"/>
      <c r="F783" s="122"/>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row>
    <row r="784" spans="1:43" ht="14.25" customHeight="1" x14ac:dyDescent="0.2">
      <c r="A784" s="122"/>
      <c r="B784" s="122"/>
      <c r="C784" s="122"/>
      <c r="D784" s="122"/>
      <c r="E784" s="122"/>
      <c r="F784" s="122"/>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row>
    <row r="785" spans="1:43" ht="14.25" customHeight="1" x14ac:dyDescent="0.2">
      <c r="A785" s="122"/>
      <c r="B785" s="122"/>
      <c r="C785" s="122"/>
      <c r="D785" s="122"/>
      <c r="E785" s="122"/>
      <c r="F785" s="122"/>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row>
    <row r="786" spans="1:43" ht="14.25" customHeight="1" x14ac:dyDescent="0.2">
      <c r="A786" s="122"/>
      <c r="B786" s="122"/>
      <c r="C786" s="122"/>
      <c r="D786" s="122"/>
      <c r="E786" s="122"/>
      <c r="F786" s="122"/>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row>
    <row r="787" spans="1:43" ht="14.25" customHeight="1" x14ac:dyDescent="0.2">
      <c r="A787" s="122"/>
      <c r="B787" s="122"/>
      <c r="C787" s="122"/>
      <c r="D787" s="122"/>
      <c r="E787" s="122"/>
      <c r="F787" s="122"/>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row>
    <row r="788" spans="1:43" ht="14.25" customHeight="1" x14ac:dyDescent="0.2">
      <c r="A788" s="122"/>
      <c r="B788" s="122"/>
      <c r="C788" s="122"/>
      <c r="D788" s="122"/>
      <c r="E788" s="122"/>
      <c r="F788" s="122"/>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row>
    <row r="789" spans="1:43" ht="14.25" customHeight="1" x14ac:dyDescent="0.2">
      <c r="A789" s="122"/>
      <c r="B789" s="122"/>
      <c r="C789" s="122"/>
      <c r="D789" s="122"/>
      <c r="E789" s="122"/>
      <c r="F789" s="122"/>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row>
    <row r="790" spans="1:43" ht="14.25" customHeight="1" x14ac:dyDescent="0.2">
      <c r="A790" s="122"/>
      <c r="B790" s="122"/>
      <c r="C790" s="122"/>
      <c r="D790" s="122"/>
      <c r="E790" s="122"/>
      <c r="F790" s="122"/>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row>
    <row r="791" spans="1:43" ht="14.25" customHeight="1" x14ac:dyDescent="0.2">
      <c r="A791" s="122"/>
      <c r="B791" s="122"/>
      <c r="C791" s="122"/>
      <c r="D791" s="122"/>
      <c r="E791" s="122"/>
      <c r="F791" s="122"/>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row>
    <row r="792" spans="1:43" ht="14.25" customHeight="1" x14ac:dyDescent="0.2">
      <c r="A792" s="122"/>
      <c r="B792" s="122"/>
      <c r="C792" s="122"/>
      <c r="D792" s="122"/>
      <c r="E792" s="122"/>
      <c r="F792" s="122"/>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row>
    <row r="793" spans="1:43" ht="14.25" customHeight="1" x14ac:dyDescent="0.2">
      <c r="A793" s="122"/>
      <c r="B793" s="122"/>
      <c r="C793" s="122"/>
      <c r="D793" s="122"/>
      <c r="E793" s="122"/>
      <c r="F793" s="122"/>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row>
    <row r="794" spans="1:43" ht="14.25" customHeight="1" x14ac:dyDescent="0.2">
      <c r="A794" s="122"/>
      <c r="B794" s="122"/>
      <c r="C794" s="122"/>
      <c r="D794" s="122"/>
      <c r="E794" s="122"/>
      <c r="F794" s="122"/>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row>
    <row r="795" spans="1:43" ht="14.25" customHeight="1" x14ac:dyDescent="0.2">
      <c r="A795" s="122"/>
      <c r="B795" s="122"/>
      <c r="C795" s="122"/>
      <c r="D795" s="122"/>
      <c r="E795" s="122"/>
      <c r="F795" s="122"/>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row>
    <row r="796" spans="1:43" ht="14.25" customHeight="1" x14ac:dyDescent="0.2">
      <c r="A796" s="122"/>
      <c r="B796" s="122"/>
      <c r="C796" s="122"/>
      <c r="D796" s="122"/>
      <c r="E796" s="122"/>
      <c r="F796" s="122"/>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row>
    <row r="797" spans="1:43" ht="14.25" customHeight="1" x14ac:dyDescent="0.2">
      <c r="A797" s="122"/>
      <c r="B797" s="122"/>
      <c r="C797" s="122"/>
      <c r="D797" s="122"/>
      <c r="E797" s="122"/>
      <c r="F797" s="122"/>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row>
    <row r="798" spans="1:43" ht="14.25" customHeight="1" x14ac:dyDescent="0.2">
      <c r="A798" s="122"/>
      <c r="B798" s="122"/>
      <c r="C798" s="122"/>
      <c r="D798" s="122"/>
      <c r="E798" s="122"/>
      <c r="F798" s="122"/>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row>
    <row r="799" spans="1:43" ht="14.25" customHeight="1" x14ac:dyDescent="0.2">
      <c r="A799" s="122"/>
      <c r="B799" s="122"/>
      <c r="C799" s="122"/>
      <c r="D799" s="122"/>
      <c r="E799" s="122"/>
      <c r="F799" s="122"/>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row>
    <row r="800" spans="1:43" ht="14.25" customHeight="1" x14ac:dyDescent="0.2">
      <c r="A800" s="122"/>
      <c r="B800" s="122"/>
      <c r="C800" s="122"/>
      <c r="D800" s="122"/>
      <c r="E800" s="122"/>
      <c r="F800" s="122"/>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row>
    <row r="801" spans="1:43" ht="14.25" customHeight="1" x14ac:dyDescent="0.2">
      <c r="A801" s="122"/>
      <c r="B801" s="122"/>
      <c r="C801" s="122"/>
      <c r="D801" s="122"/>
      <c r="E801" s="122"/>
      <c r="F801" s="122"/>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row>
    <row r="802" spans="1:43" ht="14.25" customHeight="1" x14ac:dyDescent="0.2">
      <c r="A802" s="122"/>
      <c r="B802" s="122"/>
      <c r="C802" s="122"/>
      <c r="D802" s="122"/>
      <c r="E802" s="122"/>
      <c r="F802" s="122"/>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row>
    <row r="803" spans="1:43" ht="14.25" customHeight="1" x14ac:dyDescent="0.2">
      <c r="A803" s="122"/>
      <c r="B803" s="122"/>
      <c r="C803" s="122"/>
      <c r="D803" s="122"/>
      <c r="E803" s="122"/>
      <c r="F803" s="122"/>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row>
    <row r="804" spans="1:43" ht="14.25" customHeight="1" x14ac:dyDescent="0.2">
      <c r="A804" s="122"/>
      <c r="B804" s="122"/>
      <c r="C804" s="122"/>
      <c r="D804" s="122"/>
      <c r="E804" s="122"/>
      <c r="F804" s="122"/>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row>
    <row r="805" spans="1:43" ht="14.25" customHeight="1" x14ac:dyDescent="0.2">
      <c r="A805" s="122"/>
      <c r="B805" s="122"/>
      <c r="C805" s="122"/>
      <c r="D805" s="122"/>
      <c r="E805" s="122"/>
      <c r="F805" s="122"/>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row>
    <row r="806" spans="1:43" ht="14.25" customHeight="1" x14ac:dyDescent="0.2">
      <c r="A806" s="122"/>
      <c r="B806" s="122"/>
      <c r="C806" s="122"/>
      <c r="D806" s="122"/>
      <c r="E806" s="122"/>
      <c r="F806" s="122"/>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row>
    <row r="807" spans="1:43" ht="14.25" customHeight="1" x14ac:dyDescent="0.2">
      <c r="A807" s="122"/>
      <c r="B807" s="122"/>
      <c r="C807" s="122"/>
      <c r="D807" s="122"/>
      <c r="E807" s="122"/>
      <c r="F807" s="122"/>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row>
    <row r="808" spans="1:43" ht="14.25" customHeight="1" x14ac:dyDescent="0.2">
      <c r="A808" s="122"/>
      <c r="B808" s="122"/>
      <c r="C808" s="122"/>
      <c r="D808" s="122"/>
      <c r="E808" s="122"/>
      <c r="F808" s="122"/>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row>
    <row r="809" spans="1:43" ht="14.25" customHeight="1" x14ac:dyDescent="0.2">
      <c r="A809" s="122"/>
      <c r="B809" s="122"/>
      <c r="C809" s="122"/>
      <c r="D809" s="122"/>
      <c r="E809" s="122"/>
      <c r="F809" s="122"/>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row>
    <row r="810" spans="1:43" ht="14.25" customHeight="1" x14ac:dyDescent="0.2">
      <c r="A810" s="122"/>
      <c r="B810" s="122"/>
      <c r="C810" s="122"/>
      <c r="D810" s="122"/>
      <c r="E810" s="122"/>
      <c r="F810" s="122"/>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row>
    <row r="811" spans="1:43" ht="14.25" customHeight="1" x14ac:dyDescent="0.2">
      <c r="A811" s="122"/>
      <c r="B811" s="122"/>
      <c r="C811" s="122"/>
      <c r="D811" s="122"/>
      <c r="E811" s="122"/>
      <c r="F811" s="122"/>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row>
    <row r="812" spans="1:43" ht="14.25" customHeight="1" x14ac:dyDescent="0.2">
      <c r="A812" s="122"/>
      <c r="B812" s="122"/>
      <c r="C812" s="122"/>
      <c r="D812" s="122"/>
      <c r="E812" s="122"/>
      <c r="F812" s="122"/>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row>
    <row r="813" spans="1:43" ht="14.25" customHeight="1" x14ac:dyDescent="0.2">
      <c r="A813" s="122"/>
      <c r="B813" s="122"/>
      <c r="C813" s="122"/>
      <c r="D813" s="122"/>
      <c r="E813" s="122"/>
      <c r="F813" s="122"/>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row>
    <row r="814" spans="1:43" ht="14.25" customHeight="1" x14ac:dyDescent="0.2">
      <c r="A814" s="122"/>
      <c r="B814" s="122"/>
      <c r="C814" s="122"/>
      <c r="D814" s="122"/>
      <c r="E814" s="122"/>
      <c r="F814" s="122"/>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row>
    <row r="815" spans="1:43" ht="14.25" customHeight="1" x14ac:dyDescent="0.2">
      <c r="A815" s="122"/>
      <c r="B815" s="122"/>
      <c r="C815" s="122"/>
      <c r="D815" s="122"/>
      <c r="E815" s="122"/>
      <c r="F815" s="122"/>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row>
    <row r="816" spans="1:43" ht="14.25" customHeight="1" x14ac:dyDescent="0.2">
      <c r="A816" s="122"/>
      <c r="B816" s="122"/>
      <c r="C816" s="122"/>
      <c r="D816" s="122"/>
      <c r="E816" s="122"/>
      <c r="F816" s="122"/>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row>
    <row r="817" spans="1:43" ht="14.25" customHeight="1" x14ac:dyDescent="0.2">
      <c r="A817" s="122"/>
      <c r="B817" s="122"/>
      <c r="C817" s="122"/>
      <c r="D817" s="122"/>
      <c r="E817" s="122"/>
      <c r="F817" s="122"/>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row>
    <row r="818" spans="1:43" ht="14.25" customHeight="1" x14ac:dyDescent="0.2">
      <c r="A818" s="122"/>
      <c r="B818" s="122"/>
      <c r="C818" s="122"/>
      <c r="D818" s="122"/>
      <c r="E818" s="122"/>
      <c r="F818" s="122"/>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row>
    <row r="819" spans="1:43" ht="14.25" customHeight="1" x14ac:dyDescent="0.2">
      <c r="A819" s="122"/>
      <c r="B819" s="122"/>
      <c r="C819" s="122"/>
      <c r="D819" s="122"/>
      <c r="E819" s="122"/>
      <c r="F819" s="122"/>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row>
    <row r="820" spans="1:43" ht="14.25" customHeight="1" x14ac:dyDescent="0.2">
      <c r="A820" s="122"/>
      <c r="B820" s="122"/>
      <c r="C820" s="122"/>
      <c r="D820" s="122"/>
      <c r="E820" s="122"/>
      <c r="F820" s="122"/>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row>
    <row r="821" spans="1:43" ht="14.25" customHeight="1" x14ac:dyDescent="0.2">
      <c r="A821" s="122"/>
      <c r="B821" s="122"/>
      <c r="C821" s="122"/>
      <c r="D821" s="122"/>
      <c r="E821" s="122"/>
      <c r="F821" s="122"/>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row>
    <row r="822" spans="1:43" ht="14.25" customHeight="1" x14ac:dyDescent="0.2">
      <c r="A822" s="122"/>
      <c r="B822" s="122"/>
      <c r="C822" s="122"/>
      <c r="D822" s="122"/>
      <c r="E822" s="122"/>
      <c r="F822" s="122"/>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row>
    <row r="823" spans="1:43" ht="14.25" customHeight="1" x14ac:dyDescent="0.2">
      <c r="A823" s="122"/>
      <c r="B823" s="122"/>
      <c r="C823" s="122"/>
      <c r="D823" s="122"/>
      <c r="E823" s="122"/>
      <c r="F823" s="122"/>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row>
    <row r="824" spans="1:43" ht="14.25" customHeight="1" x14ac:dyDescent="0.2">
      <c r="A824" s="122"/>
      <c r="B824" s="122"/>
      <c r="C824" s="122"/>
      <c r="D824" s="122"/>
      <c r="E824" s="122"/>
      <c r="F824" s="122"/>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row>
    <row r="825" spans="1:43" ht="14.25" customHeight="1" x14ac:dyDescent="0.2">
      <c r="A825" s="122"/>
      <c r="B825" s="122"/>
      <c r="C825" s="122"/>
      <c r="D825" s="122"/>
      <c r="E825" s="122"/>
      <c r="F825" s="122"/>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row>
    <row r="826" spans="1:43" ht="14.25" customHeight="1" x14ac:dyDescent="0.2">
      <c r="A826" s="122"/>
      <c r="B826" s="122"/>
      <c r="C826" s="122"/>
      <c r="D826" s="122"/>
      <c r="E826" s="122"/>
      <c r="F826" s="122"/>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row>
    <row r="827" spans="1:43" ht="14.25" customHeight="1" x14ac:dyDescent="0.2">
      <c r="A827" s="122"/>
      <c r="B827" s="122"/>
      <c r="C827" s="122"/>
      <c r="D827" s="122"/>
      <c r="E827" s="122"/>
      <c r="F827" s="122"/>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row>
    <row r="828" spans="1:43" ht="14.25" customHeight="1" x14ac:dyDescent="0.2">
      <c r="A828" s="122"/>
      <c r="B828" s="122"/>
      <c r="C828" s="122"/>
      <c r="D828" s="122"/>
      <c r="E828" s="122"/>
      <c r="F828" s="122"/>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row>
    <row r="829" spans="1:43" ht="14.25" customHeight="1" x14ac:dyDescent="0.2">
      <c r="A829" s="122"/>
      <c r="B829" s="122"/>
      <c r="C829" s="122"/>
      <c r="D829" s="122"/>
      <c r="E829" s="122"/>
      <c r="F829" s="122"/>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row>
    <row r="830" spans="1:43" ht="14.25" customHeight="1" x14ac:dyDescent="0.2">
      <c r="A830" s="122"/>
      <c r="B830" s="122"/>
      <c r="C830" s="122"/>
      <c r="D830" s="122"/>
      <c r="E830" s="122"/>
      <c r="F830" s="122"/>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row>
    <row r="831" spans="1:43" ht="14.25" customHeight="1" x14ac:dyDescent="0.2">
      <c r="A831" s="122"/>
      <c r="B831" s="122"/>
      <c r="C831" s="122"/>
      <c r="D831" s="122"/>
      <c r="E831" s="122"/>
      <c r="F831" s="122"/>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row>
    <row r="832" spans="1:43" ht="14.25" customHeight="1" x14ac:dyDescent="0.2">
      <c r="A832" s="122"/>
      <c r="B832" s="122"/>
      <c r="C832" s="122"/>
      <c r="D832" s="122"/>
      <c r="E832" s="122"/>
      <c r="F832" s="122"/>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row>
    <row r="833" spans="1:43" ht="14.25" customHeight="1" x14ac:dyDescent="0.2">
      <c r="A833" s="122"/>
      <c r="B833" s="122"/>
      <c r="C833" s="122"/>
      <c r="D833" s="122"/>
      <c r="E833" s="122"/>
      <c r="F833" s="122"/>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row>
    <row r="834" spans="1:43" ht="14.25" customHeight="1" x14ac:dyDescent="0.2">
      <c r="A834" s="122"/>
      <c r="B834" s="122"/>
      <c r="C834" s="122"/>
      <c r="D834" s="122"/>
      <c r="E834" s="122"/>
      <c r="F834" s="122"/>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row>
    <row r="835" spans="1:43" ht="14.25" customHeight="1" x14ac:dyDescent="0.2">
      <c r="A835" s="122"/>
      <c r="B835" s="122"/>
      <c r="C835" s="122"/>
      <c r="D835" s="122"/>
      <c r="E835" s="122"/>
      <c r="F835" s="122"/>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row>
    <row r="836" spans="1:43" ht="14.25" customHeight="1" x14ac:dyDescent="0.2">
      <c r="A836" s="122"/>
      <c r="B836" s="122"/>
      <c r="C836" s="122"/>
      <c r="D836" s="122"/>
      <c r="E836" s="122"/>
      <c r="F836" s="122"/>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row>
    <row r="837" spans="1:43" ht="14.25" customHeight="1" x14ac:dyDescent="0.2">
      <c r="A837" s="122"/>
      <c r="B837" s="122"/>
      <c r="C837" s="122"/>
      <c r="D837" s="122"/>
      <c r="E837" s="122"/>
      <c r="F837" s="122"/>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row>
    <row r="838" spans="1:43" ht="14.25" customHeight="1" x14ac:dyDescent="0.2">
      <c r="A838" s="122"/>
      <c r="B838" s="122"/>
      <c r="C838" s="122"/>
      <c r="D838" s="122"/>
      <c r="E838" s="122"/>
      <c r="F838" s="122"/>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row>
    <row r="839" spans="1:43" ht="14.25" customHeight="1" x14ac:dyDescent="0.2">
      <c r="A839" s="122"/>
      <c r="B839" s="122"/>
      <c r="C839" s="122"/>
      <c r="D839" s="122"/>
      <c r="E839" s="122"/>
      <c r="F839" s="122"/>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row>
    <row r="840" spans="1:43" ht="14.25" customHeight="1" x14ac:dyDescent="0.2">
      <c r="A840" s="122"/>
      <c r="B840" s="122"/>
      <c r="C840" s="122"/>
      <c r="D840" s="122"/>
      <c r="E840" s="122"/>
      <c r="F840" s="122"/>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row>
    <row r="841" spans="1:43" ht="14.25" customHeight="1" x14ac:dyDescent="0.2">
      <c r="A841" s="122"/>
      <c r="B841" s="122"/>
      <c r="C841" s="122"/>
      <c r="D841" s="122"/>
      <c r="E841" s="122"/>
      <c r="F841" s="122"/>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row>
    <row r="842" spans="1:43" ht="14.25" customHeight="1" x14ac:dyDescent="0.2">
      <c r="A842" s="122"/>
      <c r="B842" s="122"/>
      <c r="C842" s="122"/>
      <c r="D842" s="122"/>
      <c r="E842" s="122"/>
      <c r="F842" s="122"/>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row>
    <row r="843" spans="1:43" ht="14.25" customHeight="1" x14ac:dyDescent="0.2">
      <c r="A843" s="122"/>
      <c r="B843" s="122"/>
      <c r="C843" s="122"/>
      <c r="D843" s="122"/>
      <c r="E843" s="122"/>
      <c r="F843" s="122"/>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row>
    <row r="844" spans="1:43" ht="14.25" customHeight="1" x14ac:dyDescent="0.2">
      <c r="A844" s="122"/>
      <c r="B844" s="122"/>
      <c r="C844" s="122"/>
      <c r="D844" s="122"/>
      <c r="E844" s="122"/>
      <c r="F844" s="122"/>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row>
    <row r="845" spans="1:43" ht="14.25" customHeight="1" x14ac:dyDescent="0.2">
      <c r="A845" s="122"/>
      <c r="B845" s="122"/>
      <c r="C845" s="122"/>
      <c r="D845" s="122"/>
      <c r="E845" s="122"/>
      <c r="F845" s="122"/>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row>
    <row r="846" spans="1:43" ht="14.25" customHeight="1" x14ac:dyDescent="0.2">
      <c r="A846" s="122"/>
      <c r="B846" s="122"/>
      <c r="C846" s="122"/>
      <c r="D846" s="122"/>
      <c r="E846" s="122"/>
      <c r="F846" s="122"/>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row>
    <row r="847" spans="1:43" ht="14.25" customHeight="1" x14ac:dyDescent="0.2">
      <c r="A847" s="122"/>
      <c r="B847" s="122"/>
      <c r="C847" s="122"/>
      <c r="D847" s="122"/>
      <c r="E847" s="122"/>
      <c r="F847" s="122"/>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row>
    <row r="848" spans="1:43" ht="14.25" customHeight="1" x14ac:dyDescent="0.2">
      <c r="A848" s="122"/>
      <c r="B848" s="122"/>
      <c r="C848" s="122"/>
      <c r="D848" s="122"/>
      <c r="E848" s="122"/>
      <c r="F848" s="122"/>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row>
    <row r="849" spans="1:43" ht="14.25" customHeight="1" x14ac:dyDescent="0.2">
      <c r="A849" s="122"/>
      <c r="B849" s="122"/>
      <c r="C849" s="122"/>
      <c r="D849" s="122"/>
      <c r="E849" s="122"/>
      <c r="F849" s="122"/>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row>
    <row r="850" spans="1:43" ht="14.25" customHeight="1" x14ac:dyDescent="0.2">
      <c r="A850" s="122"/>
      <c r="B850" s="122"/>
      <c r="C850" s="122"/>
      <c r="D850" s="122"/>
      <c r="E850" s="122"/>
      <c r="F850" s="122"/>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row>
    <row r="851" spans="1:43" ht="14.25" customHeight="1" x14ac:dyDescent="0.2">
      <c r="A851" s="122"/>
      <c r="B851" s="122"/>
      <c r="C851" s="122"/>
      <c r="D851" s="122"/>
      <c r="E851" s="122"/>
      <c r="F851" s="122"/>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row>
    <row r="852" spans="1:43" ht="14.25" customHeight="1" x14ac:dyDescent="0.2">
      <c r="A852" s="122"/>
      <c r="B852" s="122"/>
      <c r="C852" s="122"/>
      <c r="D852" s="122"/>
      <c r="E852" s="122"/>
      <c r="F852" s="122"/>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row>
    <row r="853" spans="1:43" ht="14.25" customHeight="1" x14ac:dyDescent="0.2">
      <c r="A853" s="122"/>
      <c r="B853" s="122"/>
      <c r="C853" s="122"/>
      <c r="D853" s="122"/>
      <c r="E853" s="122"/>
      <c r="F853" s="122"/>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row>
    <row r="854" spans="1:43" ht="14.25" customHeight="1" x14ac:dyDescent="0.2">
      <c r="A854" s="122"/>
      <c r="B854" s="122"/>
      <c r="C854" s="122"/>
      <c r="D854" s="122"/>
      <c r="E854" s="122"/>
      <c r="F854" s="122"/>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row>
    <row r="855" spans="1:43" ht="14.25" customHeight="1" x14ac:dyDescent="0.2">
      <c r="A855" s="122"/>
      <c r="B855" s="122"/>
      <c r="C855" s="122"/>
      <c r="D855" s="122"/>
      <c r="E855" s="122"/>
      <c r="F855" s="122"/>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row>
    <row r="856" spans="1:43" ht="14.25" customHeight="1" x14ac:dyDescent="0.2">
      <c r="A856" s="122"/>
      <c r="B856" s="122"/>
      <c r="C856" s="122"/>
      <c r="D856" s="122"/>
      <c r="E856" s="122"/>
      <c r="F856" s="122"/>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row>
    <row r="857" spans="1:43" ht="14.25" customHeight="1" x14ac:dyDescent="0.2">
      <c r="A857" s="122"/>
      <c r="B857" s="122"/>
      <c r="C857" s="122"/>
      <c r="D857" s="122"/>
      <c r="E857" s="122"/>
      <c r="F857" s="122"/>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row>
    <row r="858" spans="1:43" ht="14.25" customHeight="1" x14ac:dyDescent="0.2">
      <c r="A858" s="122"/>
      <c r="B858" s="122"/>
      <c r="C858" s="122"/>
      <c r="D858" s="122"/>
      <c r="E858" s="122"/>
      <c r="F858" s="122"/>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row>
    <row r="859" spans="1:43" ht="14.25" customHeight="1" x14ac:dyDescent="0.2">
      <c r="A859" s="122"/>
      <c r="B859" s="122"/>
      <c r="C859" s="122"/>
      <c r="D859" s="122"/>
      <c r="E859" s="122"/>
      <c r="F859" s="122"/>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row>
    <row r="860" spans="1:43" ht="14.25" customHeight="1" x14ac:dyDescent="0.2">
      <c r="A860" s="122"/>
      <c r="B860" s="122"/>
      <c r="C860" s="122"/>
      <c r="D860" s="122"/>
      <c r="E860" s="122"/>
      <c r="F860" s="122"/>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row>
    <row r="861" spans="1:43" ht="14.25" customHeight="1" x14ac:dyDescent="0.2">
      <c r="A861" s="122"/>
      <c r="B861" s="122"/>
      <c r="C861" s="122"/>
      <c r="D861" s="122"/>
      <c r="E861" s="122"/>
      <c r="F861" s="122"/>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row>
    <row r="862" spans="1:43" ht="14.25" customHeight="1" x14ac:dyDescent="0.2">
      <c r="A862" s="122"/>
      <c r="B862" s="122"/>
      <c r="C862" s="122"/>
      <c r="D862" s="122"/>
      <c r="E862" s="122"/>
      <c r="F862" s="122"/>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row>
    <row r="863" spans="1:43" ht="14.25" customHeight="1" x14ac:dyDescent="0.2">
      <c r="A863" s="122"/>
      <c r="B863" s="122"/>
      <c r="C863" s="122"/>
      <c r="D863" s="122"/>
      <c r="E863" s="122"/>
      <c r="F863" s="122"/>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row>
    <row r="864" spans="1:43" ht="14.25" customHeight="1" x14ac:dyDescent="0.2">
      <c r="A864" s="122"/>
      <c r="B864" s="122"/>
      <c r="C864" s="122"/>
      <c r="D864" s="122"/>
      <c r="E864" s="122"/>
      <c r="F864" s="122"/>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row>
    <row r="865" spans="1:43" ht="14.25" customHeight="1" x14ac:dyDescent="0.2">
      <c r="A865" s="122"/>
      <c r="B865" s="122"/>
      <c r="C865" s="122"/>
      <c r="D865" s="122"/>
      <c r="E865" s="122"/>
      <c r="F865" s="122"/>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row>
    <row r="866" spans="1:43" ht="14.25" customHeight="1" x14ac:dyDescent="0.2">
      <c r="A866" s="122"/>
      <c r="B866" s="122"/>
      <c r="C866" s="122"/>
      <c r="D866" s="122"/>
      <c r="E866" s="122"/>
      <c r="F866" s="122"/>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row>
    <row r="867" spans="1:43" ht="14.25" customHeight="1" x14ac:dyDescent="0.2">
      <c r="A867" s="122"/>
      <c r="B867" s="122"/>
      <c r="C867" s="122"/>
      <c r="D867" s="122"/>
      <c r="E867" s="122"/>
      <c r="F867" s="122"/>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row>
    <row r="868" spans="1:43" ht="14.25" customHeight="1" x14ac:dyDescent="0.2">
      <c r="A868" s="122"/>
      <c r="B868" s="122"/>
      <c r="C868" s="122"/>
      <c r="D868" s="122"/>
      <c r="E868" s="122"/>
      <c r="F868" s="122"/>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row>
    <row r="869" spans="1:43" ht="14.25" customHeight="1" x14ac:dyDescent="0.2">
      <c r="A869" s="122"/>
      <c r="B869" s="122"/>
      <c r="C869" s="122"/>
      <c r="D869" s="122"/>
      <c r="E869" s="122"/>
      <c r="F869" s="122"/>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row>
    <row r="870" spans="1:43" ht="14.25" customHeight="1" x14ac:dyDescent="0.2">
      <c r="A870" s="122"/>
      <c r="B870" s="122"/>
      <c r="C870" s="122"/>
      <c r="D870" s="122"/>
      <c r="E870" s="122"/>
      <c r="F870" s="122"/>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row>
    <row r="871" spans="1:43" ht="14.25" customHeight="1" x14ac:dyDescent="0.2">
      <c r="A871" s="122"/>
      <c r="B871" s="122"/>
      <c r="C871" s="122"/>
      <c r="D871" s="122"/>
      <c r="E871" s="122"/>
      <c r="F871" s="122"/>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row>
    <row r="872" spans="1:43" ht="14.25" customHeight="1" x14ac:dyDescent="0.2">
      <c r="A872" s="122"/>
      <c r="B872" s="122"/>
      <c r="C872" s="122"/>
      <c r="D872" s="122"/>
      <c r="E872" s="122"/>
      <c r="F872" s="122"/>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row>
    <row r="873" spans="1:43" ht="14.25" customHeight="1" x14ac:dyDescent="0.2">
      <c r="A873" s="122"/>
      <c r="B873" s="122"/>
      <c r="C873" s="122"/>
      <c r="D873" s="122"/>
      <c r="E873" s="122"/>
      <c r="F873" s="122"/>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row>
    <row r="874" spans="1:43" ht="14.25" customHeight="1" x14ac:dyDescent="0.2">
      <c r="A874" s="122"/>
      <c r="B874" s="122"/>
      <c r="C874" s="122"/>
      <c r="D874" s="122"/>
      <c r="E874" s="122"/>
      <c r="F874" s="122"/>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row>
    <row r="875" spans="1:43" ht="14.25" customHeight="1" x14ac:dyDescent="0.2">
      <c r="A875" s="122"/>
      <c r="B875" s="122"/>
      <c r="C875" s="122"/>
      <c r="D875" s="122"/>
      <c r="E875" s="122"/>
      <c r="F875" s="122"/>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row>
    <row r="876" spans="1:43" ht="14.25" customHeight="1" x14ac:dyDescent="0.2">
      <c r="A876" s="122"/>
      <c r="B876" s="122"/>
      <c r="C876" s="122"/>
      <c r="D876" s="122"/>
      <c r="E876" s="122"/>
      <c r="F876" s="122"/>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row>
    <row r="877" spans="1:43" ht="14.25" customHeight="1" x14ac:dyDescent="0.2">
      <c r="A877" s="122"/>
      <c r="B877" s="122"/>
      <c r="C877" s="122"/>
      <c r="D877" s="122"/>
      <c r="E877" s="122"/>
      <c r="F877" s="122"/>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row>
    <row r="878" spans="1:43" ht="14.25" customHeight="1" x14ac:dyDescent="0.2">
      <c r="A878" s="122"/>
      <c r="B878" s="122"/>
      <c r="C878" s="122"/>
      <c r="D878" s="122"/>
      <c r="E878" s="122"/>
      <c r="F878" s="122"/>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row>
    <row r="879" spans="1:43" ht="14.25" customHeight="1" x14ac:dyDescent="0.2">
      <c r="A879" s="122"/>
      <c r="B879" s="122"/>
      <c r="C879" s="122"/>
      <c r="D879" s="122"/>
      <c r="E879" s="122"/>
      <c r="F879" s="122"/>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row>
    <row r="880" spans="1:43" ht="14.25" customHeight="1" x14ac:dyDescent="0.2">
      <c r="A880" s="122"/>
      <c r="B880" s="122"/>
      <c r="C880" s="122"/>
      <c r="D880" s="122"/>
      <c r="E880" s="122"/>
      <c r="F880" s="122"/>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row>
    <row r="881" spans="1:43" ht="14.25" customHeight="1" x14ac:dyDescent="0.2">
      <c r="A881" s="122"/>
      <c r="B881" s="122"/>
      <c r="C881" s="122"/>
      <c r="D881" s="122"/>
      <c r="E881" s="122"/>
      <c r="F881" s="122"/>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row>
    <row r="882" spans="1:43" ht="14.25" customHeight="1" x14ac:dyDescent="0.2">
      <c r="A882" s="122"/>
      <c r="B882" s="122"/>
      <c r="C882" s="122"/>
      <c r="D882" s="122"/>
      <c r="E882" s="122"/>
      <c r="F882" s="122"/>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row>
    <row r="883" spans="1:43" ht="14.25" customHeight="1" x14ac:dyDescent="0.2">
      <c r="A883" s="122"/>
      <c r="B883" s="122"/>
      <c r="C883" s="122"/>
      <c r="D883" s="122"/>
      <c r="E883" s="122"/>
      <c r="F883" s="122"/>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row>
    <row r="884" spans="1:43" ht="14.25" customHeight="1" x14ac:dyDescent="0.2">
      <c r="A884" s="122"/>
      <c r="B884" s="122"/>
      <c r="C884" s="122"/>
      <c r="D884" s="122"/>
      <c r="E884" s="122"/>
      <c r="F884" s="122"/>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row>
    <row r="885" spans="1:43" ht="14.25" customHeight="1" x14ac:dyDescent="0.2">
      <c r="A885" s="122"/>
      <c r="B885" s="122"/>
      <c r="C885" s="122"/>
      <c r="D885" s="122"/>
      <c r="E885" s="122"/>
      <c r="F885" s="122"/>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row>
    <row r="886" spans="1:43" ht="14.25" customHeight="1" x14ac:dyDescent="0.2">
      <c r="A886" s="122"/>
      <c r="B886" s="122"/>
      <c r="C886" s="122"/>
      <c r="D886" s="122"/>
      <c r="E886" s="122"/>
      <c r="F886" s="122"/>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row>
    <row r="887" spans="1:43" ht="14.25" customHeight="1" x14ac:dyDescent="0.2">
      <c r="A887" s="122"/>
      <c r="B887" s="122"/>
      <c r="C887" s="122"/>
      <c r="D887" s="122"/>
      <c r="E887" s="122"/>
      <c r="F887" s="122"/>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row>
    <row r="888" spans="1:43" ht="14.25" customHeight="1" x14ac:dyDescent="0.2">
      <c r="A888" s="122"/>
      <c r="B888" s="122"/>
      <c r="C888" s="122"/>
      <c r="D888" s="122"/>
      <c r="E888" s="122"/>
      <c r="F888" s="122"/>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row>
    <row r="889" spans="1:43" ht="14.25" customHeight="1" x14ac:dyDescent="0.2">
      <c r="A889" s="122"/>
      <c r="B889" s="122"/>
      <c r="C889" s="122"/>
      <c r="D889" s="122"/>
      <c r="E889" s="122"/>
      <c r="F889" s="122"/>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row>
    <row r="890" spans="1:43" ht="14.25" customHeight="1" x14ac:dyDescent="0.2">
      <c r="A890" s="122"/>
      <c r="B890" s="122"/>
      <c r="C890" s="122"/>
      <c r="D890" s="122"/>
      <c r="E890" s="122"/>
      <c r="F890" s="122"/>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row>
    <row r="891" spans="1:43" ht="14.25" customHeight="1" x14ac:dyDescent="0.2">
      <c r="A891" s="122"/>
      <c r="B891" s="122"/>
      <c r="C891" s="122"/>
      <c r="D891" s="122"/>
      <c r="E891" s="122"/>
      <c r="F891" s="122"/>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row>
    <row r="892" spans="1:43" ht="14.25" customHeight="1" x14ac:dyDescent="0.2">
      <c r="A892" s="122"/>
      <c r="B892" s="122"/>
      <c r="C892" s="122"/>
      <c r="D892" s="122"/>
      <c r="E892" s="122"/>
      <c r="F892" s="122"/>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row>
    <row r="893" spans="1:43" ht="14.25" customHeight="1" x14ac:dyDescent="0.2">
      <c r="A893" s="122"/>
      <c r="B893" s="122"/>
      <c r="C893" s="122"/>
      <c r="D893" s="122"/>
      <c r="E893" s="122"/>
      <c r="F893" s="122"/>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row>
    <row r="894" spans="1:43" ht="14.25" customHeight="1" x14ac:dyDescent="0.2">
      <c r="A894" s="122"/>
      <c r="B894" s="122"/>
      <c r="C894" s="122"/>
      <c r="D894" s="122"/>
      <c r="E894" s="122"/>
      <c r="F894" s="122"/>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row>
    <row r="895" spans="1:43" ht="14.25" customHeight="1" x14ac:dyDescent="0.2">
      <c r="A895" s="122"/>
      <c r="B895" s="122"/>
      <c r="C895" s="122"/>
      <c r="D895" s="122"/>
      <c r="E895" s="122"/>
      <c r="F895" s="122"/>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row>
    <row r="896" spans="1:43" ht="14.25" customHeight="1" x14ac:dyDescent="0.2">
      <c r="A896" s="122"/>
      <c r="B896" s="122"/>
      <c r="C896" s="122"/>
      <c r="D896" s="122"/>
      <c r="E896" s="122"/>
      <c r="F896" s="122"/>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row>
    <row r="897" spans="1:43" ht="14.25" customHeight="1" x14ac:dyDescent="0.2">
      <c r="A897" s="122"/>
      <c r="B897" s="122"/>
      <c r="C897" s="122"/>
      <c r="D897" s="122"/>
      <c r="E897" s="122"/>
      <c r="F897" s="122"/>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row>
    <row r="898" spans="1:43" ht="14.25" customHeight="1" x14ac:dyDescent="0.2">
      <c r="A898" s="122"/>
      <c r="B898" s="122"/>
      <c r="C898" s="122"/>
      <c r="D898" s="122"/>
      <c r="E898" s="122"/>
      <c r="F898" s="122"/>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row>
    <row r="899" spans="1:43" ht="14.25" customHeight="1" x14ac:dyDescent="0.2">
      <c r="A899" s="122"/>
      <c r="B899" s="122"/>
      <c r="C899" s="122"/>
      <c r="D899" s="122"/>
      <c r="E899" s="122"/>
      <c r="F899" s="122"/>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row>
    <row r="900" spans="1:43" ht="14.25" customHeight="1" x14ac:dyDescent="0.2">
      <c r="A900" s="122"/>
      <c r="B900" s="122"/>
      <c r="C900" s="122"/>
      <c r="D900" s="122"/>
      <c r="E900" s="122"/>
      <c r="F900" s="122"/>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row>
    <row r="901" spans="1:43" ht="14.25" customHeight="1" x14ac:dyDescent="0.2">
      <c r="A901" s="122"/>
      <c r="B901" s="122"/>
      <c r="C901" s="122"/>
      <c r="D901" s="122"/>
      <c r="E901" s="122"/>
      <c r="F901" s="122"/>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row>
    <row r="902" spans="1:43" ht="14.25" customHeight="1" x14ac:dyDescent="0.2">
      <c r="A902" s="122"/>
      <c r="B902" s="122"/>
      <c r="C902" s="122"/>
      <c r="D902" s="122"/>
      <c r="E902" s="122"/>
      <c r="F902" s="122"/>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row>
    <row r="903" spans="1:43" ht="14.25" customHeight="1" x14ac:dyDescent="0.2">
      <c r="A903" s="122"/>
      <c r="B903" s="122"/>
      <c r="C903" s="122"/>
      <c r="D903" s="122"/>
      <c r="E903" s="122"/>
      <c r="F903" s="122"/>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row>
    <row r="904" spans="1:43" ht="14.25" customHeight="1" x14ac:dyDescent="0.2">
      <c r="A904" s="122"/>
      <c r="B904" s="122"/>
      <c r="C904" s="122"/>
      <c r="D904" s="122"/>
      <c r="E904" s="122"/>
      <c r="F904" s="122"/>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row>
    <row r="905" spans="1:43" ht="14.25" customHeight="1" x14ac:dyDescent="0.2">
      <c r="A905" s="122"/>
      <c r="B905" s="122"/>
      <c r="C905" s="122"/>
      <c r="D905" s="122"/>
      <c r="E905" s="122"/>
      <c r="F905" s="122"/>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row>
    <row r="906" spans="1:43" ht="14.25" customHeight="1" x14ac:dyDescent="0.2">
      <c r="A906" s="122"/>
      <c r="B906" s="122"/>
      <c r="C906" s="122"/>
      <c r="D906" s="122"/>
      <c r="E906" s="122"/>
      <c r="F906" s="122"/>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row>
    <row r="907" spans="1:43" ht="14.25" customHeight="1" x14ac:dyDescent="0.2">
      <c r="A907" s="122"/>
      <c r="B907" s="122"/>
      <c r="C907" s="122"/>
      <c r="D907" s="122"/>
      <c r="E907" s="122"/>
      <c r="F907" s="122"/>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row>
    <row r="908" spans="1:43" ht="14.25" customHeight="1" x14ac:dyDescent="0.2">
      <c r="A908" s="122"/>
      <c r="B908" s="122"/>
      <c r="C908" s="122"/>
      <c r="D908" s="122"/>
      <c r="E908" s="122"/>
      <c r="F908" s="122"/>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row>
    <row r="909" spans="1:43" ht="14.25" customHeight="1" x14ac:dyDescent="0.2">
      <c r="A909" s="122"/>
      <c r="B909" s="122"/>
      <c r="C909" s="122"/>
      <c r="D909" s="122"/>
      <c r="E909" s="122"/>
      <c r="F909" s="122"/>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row>
    <row r="910" spans="1:43" ht="14.25" customHeight="1" x14ac:dyDescent="0.2">
      <c r="A910" s="122"/>
      <c r="B910" s="122"/>
      <c r="C910" s="122"/>
      <c r="D910" s="122"/>
      <c r="E910" s="122"/>
      <c r="F910" s="122"/>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row>
    <row r="911" spans="1:43" ht="14.25" customHeight="1" x14ac:dyDescent="0.2">
      <c r="A911" s="122"/>
      <c r="B911" s="122"/>
      <c r="C911" s="122"/>
      <c r="D911" s="122"/>
      <c r="E911" s="122"/>
      <c r="F911" s="122"/>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row>
    <row r="912" spans="1:43" ht="14.25" customHeight="1" x14ac:dyDescent="0.2">
      <c r="A912" s="122"/>
      <c r="B912" s="122"/>
      <c r="C912" s="122"/>
      <c r="D912" s="122"/>
      <c r="E912" s="122"/>
      <c r="F912" s="122"/>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row>
    <row r="913" spans="1:43" ht="14.25" customHeight="1" x14ac:dyDescent="0.2">
      <c r="A913" s="122"/>
      <c r="B913" s="122"/>
      <c r="C913" s="122"/>
      <c r="D913" s="122"/>
      <c r="E913" s="122"/>
      <c r="F913" s="122"/>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row>
    <row r="914" spans="1:43" ht="14.25" customHeight="1" x14ac:dyDescent="0.2">
      <c r="A914" s="122"/>
      <c r="B914" s="122"/>
      <c r="C914" s="122"/>
      <c r="D914" s="122"/>
      <c r="E914" s="122"/>
      <c r="F914" s="122"/>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row>
    <row r="915" spans="1:43" ht="14.25" customHeight="1" x14ac:dyDescent="0.2">
      <c r="A915" s="122"/>
      <c r="B915" s="122"/>
      <c r="C915" s="122"/>
      <c r="D915" s="122"/>
      <c r="E915" s="122"/>
      <c r="F915" s="122"/>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row>
    <row r="916" spans="1:43" ht="14.25" customHeight="1" x14ac:dyDescent="0.2">
      <c r="A916" s="122"/>
      <c r="B916" s="122"/>
      <c r="C916" s="122"/>
      <c r="D916" s="122"/>
      <c r="E916" s="122"/>
      <c r="F916" s="122"/>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row>
    <row r="917" spans="1:43" ht="14.25" customHeight="1" x14ac:dyDescent="0.2">
      <c r="A917" s="122"/>
      <c r="B917" s="122"/>
      <c r="C917" s="122"/>
      <c r="D917" s="122"/>
      <c r="E917" s="122"/>
      <c r="F917" s="122"/>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row>
    <row r="918" spans="1:43" ht="14.25" customHeight="1" x14ac:dyDescent="0.2">
      <c r="A918" s="122"/>
      <c r="B918" s="122"/>
      <c r="C918" s="122"/>
      <c r="D918" s="122"/>
      <c r="E918" s="122"/>
      <c r="F918" s="122"/>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row>
    <row r="919" spans="1:43" ht="14.25" customHeight="1" x14ac:dyDescent="0.2">
      <c r="A919" s="122"/>
      <c r="B919" s="122"/>
      <c r="C919" s="122"/>
      <c r="D919" s="122"/>
      <c r="E919" s="122"/>
      <c r="F919" s="122"/>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row>
    <row r="920" spans="1:43" ht="14.25" customHeight="1" x14ac:dyDescent="0.2">
      <c r="A920" s="122"/>
      <c r="B920" s="122"/>
      <c r="C920" s="122"/>
      <c r="D920" s="122"/>
      <c r="E920" s="122"/>
      <c r="F920" s="122"/>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row>
    <row r="921" spans="1:43" ht="14.25" customHeight="1" x14ac:dyDescent="0.2">
      <c r="A921" s="122"/>
      <c r="B921" s="122"/>
      <c r="C921" s="122"/>
      <c r="D921" s="122"/>
      <c r="E921" s="122"/>
      <c r="F921" s="122"/>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row>
    <row r="922" spans="1:43" ht="14.25" customHeight="1" x14ac:dyDescent="0.2">
      <c r="A922" s="122"/>
      <c r="B922" s="122"/>
      <c r="C922" s="122"/>
      <c r="D922" s="122"/>
      <c r="E922" s="122"/>
      <c r="F922" s="122"/>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row>
    <row r="923" spans="1:43" ht="14.25" customHeight="1" x14ac:dyDescent="0.2">
      <c r="A923" s="122"/>
      <c r="B923" s="122"/>
      <c r="C923" s="122"/>
      <c r="D923" s="122"/>
      <c r="E923" s="122"/>
      <c r="F923" s="122"/>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row>
    <row r="924" spans="1:43" ht="14.25" customHeight="1" x14ac:dyDescent="0.2">
      <c r="A924" s="122"/>
      <c r="B924" s="122"/>
      <c r="C924" s="122"/>
      <c r="D924" s="122"/>
      <c r="E924" s="122"/>
      <c r="F924" s="122"/>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row>
    <row r="925" spans="1:43" ht="14.25" customHeight="1" x14ac:dyDescent="0.2">
      <c r="A925" s="122"/>
      <c r="B925" s="122"/>
      <c r="C925" s="122"/>
      <c r="D925" s="122"/>
      <c r="E925" s="122"/>
      <c r="F925" s="122"/>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row>
    <row r="926" spans="1:43" ht="14.25" customHeight="1" x14ac:dyDescent="0.2">
      <c r="A926" s="122"/>
      <c r="B926" s="122"/>
      <c r="C926" s="122"/>
      <c r="D926" s="122"/>
      <c r="E926" s="122"/>
      <c r="F926" s="122"/>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row>
    <row r="927" spans="1:43" ht="14.25" customHeight="1" x14ac:dyDescent="0.2">
      <c r="A927" s="122"/>
      <c r="B927" s="122"/>
      <c r="C927" s="122"/>
      <c r="D927" s="122"/>
      <c r="E927" s="122"/>
      <c r="F927" s="122"/>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row>
    <row r="928" spans="1:43" ht="14.25" customHeight="1" x14ac:dyDescent="0.2">
      <c r="A928" s="122"/>
      <c r="B928" s="122"/>
      <c r="C928" s="122"/>
      <c r="D928" s="122"/>
      <c r="E928" s="122"/>
      <c r="F928" s="122"/>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row>
    <row r="929" spans="1:43" ht="14.25" customHeight="1" x14ac:dyDescent="0.2">
      <c r="A929" s="122"/>
      <c r="B929" s="122"/>
      <c r="C929" s="122"/>
      <c r="D929" s="122"/>
      <c r="E929" s="122"/>
      <c r="F929" s="122"/>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row>
    <row r="930" spans="1:43" ht="14.25" customHeight="1" x14ac:dyDescent="0.2">
      <c r="A930" s="122"/>
      <c r="B930" s="122"/>
      <c r="C930" s="122"/>
      <c r="D930" s="122"/>
      <c r="E930" s="122"/>
      <c r="F930" s="122"/>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row>
    <row r="931" spans="1:43" ht="14.25" customHeight="1" x14ac:dyDescent="0.2">
      <c r="A931" s="122"/>
      <c r="B931" s="122"/>
      <c r="C931" s="122"/>
      <c r="D931" s="122"/>
      <c r="E931" s="122"/>
      <c r="F931" s="122"/>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row>
    <row r="932" spans="1:43" ht="14.25" customHeight="1" x14ac:dyDescent="0.2">
      <c r="A932" s="122"/>
      <c r="B932" s="122"/>
      <c r="C932" s="122"/>
      <c r="D932" s="122"/>
      <c r="E932" s="122"/>
      <c r="F932" s="122"/>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row>
    <row r="933" spans="1:43" ht="14.25" customHeight="1" x14ac:dyDescent="0.2">
      <c r="A933" s="122"/>
      <c r="B933" s="122"/>
      <c r="C933" s="122"/>
      <c r="D933" s="122"/>
      <c r="E933" s="122"/>
      <c r="F933" s="122"/>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row>
    <row r="934" spans="1:43" ht="14.25" customHeight="1" x14ac:dyDescent="0.2">
      <c r="A934" s="122"/>
      <c r="B934" s="122"/>
      <c r="C934" s="122"/>
      <c r="D934" s="122"/>
      <c r="E934" s="122"/>
      <c r="F934" s="122"/>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row>
    <row r="935" spans="1:43" ht="14.25" customHeight="1" x14ac:dyDescent="0.2">
      <c r="A935" s="122"/>
      <c r="B935" s="122"/>
      <c r="C935" s="122"/>
      <c r="D935" s="122"/>
      <c r="E935" s="122"/>
      <c r="F935" s="122"/>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row>
    <row r="936" spans="1:43" ht="14.25" customHeight="1" x14ac:dyDescent="0.2">
      <c r="A936" s="122"/>
      <c r="B936" s="122"/>
      <c r="C936" s="122"/>
      <c r="D936" s="122"/>
      <c r="E936" s="122"/>
      <c r="F936" s="122"/>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row>
    <row r="937" spans="1:43" ht="14.25" customHeight="1" x14ac:dyDescent="0.2">
      <c r="A937" s="122"/>
      <c r="B937" s="122"/>
      <c r="C937" s="122"/>
      <c r="D937" s="122"/>
      <c r="E937" s="122"/>
      <c r="F937" s="122"/>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row>
    <row r="938" spans="1:43" ht="14.25" customHeight="1" x14ac:dyDescent="0.2">
      <c r="A938" s="122"/>
      <c r="B938" s="122"/>
      <c r="C938" s="122"/>
      <c r="D938" s="122"/>
      <c r="E938" s="122"/>
      <c r="F938" s="122"/>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row>
    <row r="939" spans="1:43" ht="14.25" customHeight="1" x14ac:dyDescent="0.2">
      <c r="A939" s="122"/>
      <c r="B939" s="122"/>
      <c r="C939" s="122"/>
      <c r="D939" s="122"/>
      <c r="E939" s="122"/>
      <c r="F939" s="122"/>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row>
    <row r="940" spans="1:43" ht="14.25" customHeight="1" x14ac:dyDescent="0.2">
      <c r="A940" s="122"/>
      <c r="B940" s="122"/>
      <c r="C940" s="122"/>
      <c r="D940" s="122"/>
      <c r="E940" s="122"/>
      <c r="F940" s="122"/>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row>
    <row r="941" spans="1:43" ht="14.25" customHeight="1" x14ac:dyDescent="0.2">
      <c r="A941" s="122"/>
      <c r="B941" s="122"/>
      <c r="C941" s="122"/>
      <c r="D941" s="122"/>
      <c r="E941" s="122"/>
      <c r="F941" s="122"/>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row>
    <row r="942" spans="1:43" ht="14.25" customHeight="1" x14ac:dyDescent="0.2">
      <c r="A942" s="122"/>
      <c r="B942" s="122"/>
      <c r="C942" s="122"/>
      <c r="D942" s="122"/>
      <c r="E942" s="122"/>
      <c r="F942" s="122"/>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row>
    <row r="943" spans="1:43" ht="14.25" customHeight="1" x14ac:dyDescent="0.2">
      <c r="A943" s="122"/>
      <c r="B943" s="122"/>
      <c r="C943" s="122"/>
      <c r="D943" s="122"/>
      <c r="E943" s="122"/>
      <c r="F943" s="122"/>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row>
    <row r="944" spans="1:43" ht="14.25" customHeight="1" x14ac:dyDescent="0.2">
      <c r="A944" s="122"/>
      <c r="B944" s="122"/>
      <c r="C944" s="122"/>
      <c r="D944" s="122"/>
      <c r="E944" s="122"/>
      <c r="F944" s="122"/>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row>
    <row r="945" spans="1:43" ht="14.25" customHeight="1" x14ac:dyDescent="0.2">
      <c r="A945" s="122"/>
      <c r="B945" s="122"/>
      <c r="C945" s="122"/>
      <c r="D945" s="122"/>
      <c r="E945" s="122"/>
      <c r="F945" s="122"/>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row>
    <row r="946" spans="1:43" ht="14.25" customHeight="1" x14ac:dyDescent="0.2">
      <c r="A946" s="122"/>
      <c r="B946" s="122"/>
      <c r="C946" s="122"/>
      <c r="D946" s="122"/>
      <c r="E946" s="122"/>
      <c r="F946" s="122"/>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row>
    <row r="947" spans="1:43" ht="14.25" customHeight="1" x14ac:dyDescent="0.2">
      <c r="A947" s="122"/>
      <c r="B947" s="122"/>
      <c r="C947" s="122"/>
      <c r="D947" s="122"/>
      <c r="E947" s="122"/>
      <c r="F947" s="122"/>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row>
    <row r="948" spans="1:43" ht="14.25" customHeight="1" x14ac:dyDescent="0.2">
      <c r="A948" s="122"/>
      <c r="B948" s="122"/>
      <c r="C948" s="122"/>
      <c r="D948" s="122"/>
      <c r="E948" s="122"/>
      <c r="F948" s="122"/>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row>
    <row r="949" spans="1:43" ht="14.25" customHeight="1" x14ac:dyDescent="0.2">
      <c r="A949" s="122"/>
      <c r="B949" s="122"/>
      <c r="C949" s="122"/>
      <c r="D949" s="122"/>
      <c r="E949" s="122"/>
      <c r="F949" s="122"/>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row>
    <row r="950" spans="1:43" ht="14.25" customHeight="1" x14ac:dyDescent="0.2">
      <c r="A950" s="122"/>
      <c r="B950" s="122"/>
      <c r="C950" s="122"/>
      <c r="D950" s="122"/>
      <c r="E950" s="122"/>
      <c r="F950" s="122"/>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row>
    <row r="951" spans="1:43" ht="14.25" customHeight="1" x14ac:dyDescent="0.2">
      <c r="A951" s="122"/>
      <c r="B951" s="122"/>
      <c r="C951" s="122"/>
      <c r="D951" s="122"/>
      <c r="E951" s="122"/>
      <c r="F951" s="122"/>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row>
    <row r="952" spans="1:43" ht="14.25" customHeight="1" x14ac:dyDescent="0.2">
      <c r="A952" s="122"/>
      <c r="B952" s="122"/>
      <c r="C952" s="122"/>
      <c r="D952" s="122"/>
      <c r="E952" s="122"/>
      <c r="F952" s="122"/>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row>
    <row r="953" spans="1:43" ht="14.25" customHeight="1" x14ac:dyDescent="0.2">
      <c r="A953" s="122"/>
      <c r="B953" s="122"/>
      <c r="C953" s="122"/>
      <c r="D953" s="122"/>
      <c r="E953" s="122"/>
      <c r="F953" s="122"/>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row>
    <row r="954" spans="1:43" ht="14.25" customHeight="1" x14ac:dyDescent="0.2">
      <c r="A954" s="122"/>
      <c r="B954" s="122"/>
      <c r="C954" s="122"/>
      <c r="D954" s="122"/>
      <c r="E954" s="122"/>
      <c r="F954" s="122"/>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row>
    <row r="955" spans="1:43" ht="14.25" customHeight="1" x14ac:dyDescent="0.2">
      <c r="A955" s="122"/>
      <c r="B955" s="122"/>
      <c r="C955" s="122"/>
      <c r="D955" s="122"/>
      <c r="E955" s="122"/>
      <c r="F955" s="122"/>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row>
    <row r="956" spans="1:43" ht="14.25" customHeight="1" x14ac:dyDescent="0.2">
      <c r="A956" s="122"/>
      <c r="B956" s="122"/>
      <c r="C956" s="122"/>
      <c r="D956" s="122"/>
      <c r="E956" s="122"/>
      <c r="F956" s="122"/>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row>
    <row r="957" spans="1:43" ht="14.25" customHeight="1" x14ac:dyDescent="0.2">
      <c r="A957" s="122"/>
      <c r="B957" s="122"/>
      <c r="C957" s="122"/>
      <c r="D957" s="122"/>
      <c r="E957" s="122"/>
      <c r="F957" s="122"/>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row>
    <row r="958" spans="1:43" ht="14.25" customHeight="1" x14ac:dyDescent="0.2">
      <c r="A958" s="122"/>
      <c r="B958" s="122"/>
      <c r="C958" s="122"/>
      <c r="D958" s="122"/>
      <c r="E958" s="122"/>
      <c r="F958" s="122"/>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row>
    <row r="959" spans="1:43" ht="14.25" customHeight="1" x14ac:dyDescent="0.2">
      <c r="A959" s="122"/>
      <c r="B959" s="122"/>
      <c r="C959" s="122"/>
      <c r="D959" s="122"/>
      <c r="E959" s="122"/>
      <c r="F959" s="122"/>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row>
    <row r="960" spans="1:43" ht="14.25" customHeight="1" x14ac:dyDescent="0.2">
      <c r="A960" s="122"/>
      <c r="B960" s="122"/>
      <c r="C960" s="122"/>
      <c r="D960" s="122"/>
      <c r="E960" s="122"/>
      <c r="F960" s="122"/>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row>
    <row r="961" spans="1:43" ht="14.25" customHeight="1" x14ac:dyDescent="0.2">
      <c r="A961" s="122"/>
      <c r="B961" s="122"/>
      <c r="C961" s="122"/>
      <c r="D961" s="122"/>
      <c r="E961" s="122"/>
      <c r="F961" s="122"/>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row>
    <row r="962" spans="1:43" ht="14.25" customHeight="1" x14ac:dyDescent="0.2">
      <c r="A962" s="122"/>
      <c r="B962" s="122"/>
      <c r="C962" s="122"/>
      <c r="D962" s="122"/>
      <c r="E962" s="122"/>
      <c r="F962" s="122"/>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row>
    <row r="963" spans="1:43" ht="14.25" customHeight="1" x14ac:dyDescent="0.2">
      <c r="A963" s="122"/>
      <c r="B963" s="122"/>
      <c r="C963" s="122"/>
      <c r="D963" s="122"/>
      <c r="E963" s="122"/>
      <c r="F963" s="122"/>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row>
    <row r="964" spans="1:43" ht="14.25" customHeight="1" x14ac:dyDescent="0.2">
      <c r="A964" s="122"/>
      <c r="B964" s="122"/>
      <c r="C964" s="122"/>
      <c r="D964" s="122"/>
      <c r="E964" s="122"/>
      <c r="F964" s="122"/>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row>
    <row r="965" spans="1:43" ht="14.25" customHeight="1" x14ac:dyDescent="0.2">
      <c r="A965" s="122"/>
      <c r="B965" s="122"/>
      <c r="C965" s="122"/>
      <c r="D965" s="122"/>
      <c r="E965" s="122"/>
      <c r="F965" s="122"/>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row>
    <row r="966" spans="1:43" ht="14.25" customHeight="1" x14ac:dyDescent="0.2">
      <c r="A966" s="122"/>
      <c r="B966" s="122"/>
      <c r="C966" s="122"/>
      <c r="D966" s="122"/>
      <c r="E966" s="122"/>
      <c r="F966" s="122"/>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row>
    <row r="967" spans="1:43" ht="14.25" customHeight="1" x14ac:dyDescent="0.2">
      <c r="A967" s="122"/>
      <c r="B967" s="122"/>
      <c r="C967" s="122"/>
      <c r="D967" s="122"/>
      <c r="E967" s="122"/>
      <c r="F967" s="122"/>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row>
    <row r="968" spans="1:43" ht="14.25" customHeight="1" x14ac:dyDescent="0.2">
      <c r="A968" s="122"/>
      <c r="B968" s="122"/>
      <c r="C968" s="122"/>
      <c r="D968" s="122"/>
      <c r="E968" s="122"/>
      <c r="F968" s="122"/>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row>
    <row r="969" spans="1:43" ht="14.25" customHeight="1" x14ac:dyDescent="0.2">
      <c r="A969" s="122"/>
      <c r="B969" s="122"/>
      <c r="C969" s="122"/>
      <c r="D969" s="122"/>
      <c r="E969" s="122"/>
      <c r="F969" s="122"/>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row>
    <row r="970" spans="1:43" ht="14.25" customHeight="1" x14ac:dyDescent="0.2">
      <c r="A970" s="122"/>
      <c r="B970" s="122"/>
      <c r="C970" s="122"/>
      <c r="D970" s="122"/>
      <c r="E970" s="122"/>
      <c r="F970" s="122"/>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row>
    <row r="971" spans="1:43" ht="14.25" customHeight="1" x14ac:dyDescent="0.2">
      <c r="A971" s="122"/>
      <c r="B971" s="122"/>
      <c r="C971" s="122"/>
      <c r="D971" s="122"/>
      <c r="E971" s="122"/>
      <c r="F971" s="122"/>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row>
    <row r="972" spans="1:43" ht="14.25" customHeight="1" x14ac:dyDescent="0.2">
      <c r="A972" s="122"/>
      <c r="B972" s="122"/>
      <c r="C972" s="122"/>
      <c r="D972" s="122"/>
      <c r="E972" s="122"/>
      <c r="F972" s="122"/>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row>
    <row r="973" spans="1:43" ht="14.25" customHeight="1" x14ac:dyDescent="0.2">
      <c r="A973" s="122"/>
      <c r="B973" s="122"/>
      <c r="C973" s="122"/>
      <c r="D973" s="122"/>
      <c r="E973" s="122"/>
      <c r="F973" s="122"/>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row>
    <row r="974" spans="1:43" ht="14.25" customHeight="1" x14ac:dyDescent="0.2">
      <c r="A974" s="122"/>
      <c r="B974" s="122"/>
      <c r="C974" s="122"/>
      <c r="D974" s="122"/>
      <c r="E974" s="122"/>
      <c r="F974" s="122"/>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row>
    <row r="975" spans="1:43" ht="14.25" customHeight="1" x14ac:dyDescent="0.2">
      <c r="A975" s="122"/>
      <c r="B975" s="122"/>
      <c r="C975" s="122"/>
      <c r="D975" s="122"/>
      <c r="E975" s="122"/>
      <c r="F975" s="122"/>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row>
    <row r="976" spans="1:43" ht="14.25" customHeight="1" x14ac:dyDescent="0.2">
      <c r="A976" s="122"/>
      <c r="B976" s="122"/>
      <c r="C976" s="122"/>
      <c r="D976" s="122"/>
      <c r="E976" s="122"/>
      <c r="F976" s="122"/>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row>
    <row r="977" spans="1:43" ht="14.25" customHeight="1" x14ac:dyDescent="0.2">
      <c r="A977" s="122"/>
      <c r="B977" s="122"/>
      <c r="C977" s="122"/>
      <c r="D977" s="122"/>
      <c r="E977" s="122"/>
      <c r="F977" s="122"/>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row>
    <row r="978" spans="1:43" ht="14.25" customHeight="1" x14ac:dyDescent="0.2">
      <c r="A978" s="122"/>
      <c r="B978" s="122"/>
      <c r="C978" s="122"/>
      <c r="D978" s="122"/>
      <c r="E978" s="122"/>
      <c r="F978" s="122"/>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row>
    <row r="979" spans="1:43" ht="14.25" customHeight="1" x14ac:dyDescent="0.2">
      <c r="A979" s="122"/>
      <c r="B979" s="122"/>
      <c r="C979" s="122"/>
      <c r="D979" s="122"/>
      <c r="E979" s="122"/>
      <c r="F979" s="122"/>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row>
    <row r="980" spans="1:43" ht="14.25" customHeight="1" x14ac:dyDescent="0.2">
      <c r="A980" s="122"/>
      <c r="B980" s="122"/>
      <c r="C980" s="122"/>
      <c r="D980" s="122"/>
      <c r="E980" s="122"/>
      <c r="F980" s="122"/>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row>
    <row r="981" spans="1:43" ht="14.25" customHeight="1" x14ac:dyDescent="0.2">
      <c r="A981" s="122"/>
      <c r="B981" s="122"/>
      <c r="C981" s="122"/>
      <c r="D981" s="122"/>
      <c r="E981" s="122"/>
      <c r="F981" s="122"/>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row>
    <row r="982" spans="1:43" ht="14.25" customHeight="1" x14ac:dyDescent="0.2">
      <c r="A982" s="122"/>
      <c r="B982" s="122"/>
      <c r="C982" s="122"/>
      <c r="D982" s="122"/>
      <c r="E982" s="122"/>
      <c r="F982" s="122"/>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row>
    <row r="983" spans="1:43" ht="14.25" customHeight="1" x14ac:dyDescent="0.2">
      <c r="A983" s="122"/>
      <c r="B983" s="122"/>
      <c r="C983" s="122"/>
      <c r="D983" s="122"/>
      <c r="E983" s="122"/>
      <c r="F983" s="122"/>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row>
    <row r="984" spans="1:43" ht="14.25" customHeight="1" x14ac:dyDescent="0.2">
      <c r="A984" s="122"/>
      <c r="B984" s="122"/>
      <c r="C984" s="122"/>
      <c r="D984" s="122"/>
      <c r="E984" s="122"/>
      <c r="F984" s="122"/>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row>
    <row r="985" spans="1:43" ht="14.25" customHeight="1" x14ac:dyDescent="0.2">
      <c r="A985" s="122"/>
      <c r="B985" s="122"/>
      <c r="C985" s="122"/>
      <c r="D985" s="122"/>
      <c r="E985" s="122"/>
      <c r="F985" s="122"/>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row>
    <row r="986" spans="1:43" ht="14.25" customHeight="1" x14ac:dyDescent="0.2">
      <c r="A986" s="122"/>
      <c r="B986" s="122"/>
      <c r="C986" s="122"/>
      <c r="D986" s="122"/>
      <c r="E986" s="122"/>
      <c r="F986" s="122"/>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row>
    <row r="987" spans="1:43" ht="14.25" customHeight="1" x14ac:dyDescent="0.2">
      <c r="A987" s="122"/>
      <c r="B987" s="122"/>
      <c r="C987" s="122"/>
      <c r="D987" s="122"/>
      <c r="E987" s="122"/>
      <c r="F987" s="122"/>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row>
    <row r="988" spans="1:43" ht="14.25" customHeight="1" x14ac:dyDescent="0.2">
      <c r="A988" s="122"/>
      <c r="B988" s="122"/>
      <c r="C988" s="122"/>
      <c r="D988" s="122"/>
      <c r="E988" s="122"/>
      <c r="F988" s="122"/>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row>
    <row r="989" spans="1:43" ht="14.25" customHeight="1" x14ac:dyDescent="0.2">
      <c r="A989" s="122"/>
      <c r="B989" s="122"/>
      <c r="C989" s="122"/>
      <c r="D989" s="122"/>
      <c r="E989" s="122"/>
      <c r="F989" s="122"/>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row>
    <row r="990" spans="1:43" ht="14.25" customHeight="1" x14ac:dyDescent="0.2">
      <c r="A990" s="122"/>
      <c r="B990" s="122"/>
      <c r="C990" s="122"/>
      <c r="D990" s="122"/>
      <c r="E990" s="122"/>
      <c r="F990" s="122"/>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row>
    <row r="991" spans="1:43" ht="14.25" customHeight="1" x14ac:dyDescent="0.2">
      <c r="A991" s="122"/>
      <c r="B991" s="122"/>
      <c r="C991" s="122"/>
      <c r="D991" s="122"/>
      <c r="E991" s="122"/>
      <c r="F991" s="122"/>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row>
    <row r="992" spans="1:43" ht="14.25" customHeight="1" x14ac:dyDescent="0.2">
      <c r="A992" s="122"/>
      <c r="B992" s="122"/>
      <c r="C992" s="122"/>
      <c r="D992" s="122"/>
      <c r="E992" s="122"/>
      <c r="F992" s="122"/>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row>
    <row r="993" spans="1:43" ht="14.25" customHeight="1" x14ac:dyDescent="0.2">
      <c r="A993" s="122"/>
      <c r="B993" s="122"/>
      <c r="C993" s="122"/>
      <c r="D993" s="122"/>
      <c r="E993" s="122"/>
      <c r="F993" s="122"/>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row>
    <row r="994" spans="1:43" ht="14.25" customHeight="1" x14ac:dyDescent="0.2">
      <c r="A994" s="122"/>
      <c r="B994" s="122"/>
      <c r="C994" s="122"/>
      <c r="D994" s="122"/>
      <c r="E994" s="122"/>
      <c r="F994" s="122"/>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row>
    <row r="995" spans="1:43" ht="14.25" customHeight="1" x14ac:dyDescent="0.2">
      <c r="A995" s="122"/>
      <c r="B995" s="122"/>
      <c r="C995" s="122"/>
      <c r="D995" s="122"/>
      <c r="E995" s="122"/>
      <c r="F995" s="122"/>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row>
    <row r="996" spans="1:43" ht="14.25" customHeight="1" x14ac:dyDescent="0.2">
      <c r="A996" s="122"/>
      <c r="B996" s="122"/>
      <c r="C996" s="122"/>
      <c r="D996" s="122"/>
      <c r="E996" s="122"/>
      <c r="F996" s="122"/>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row>
    <row r="997" spans="1:43" ht="14.25" customHeight="1" x14ac:dyDescent="0.2">
      <c r="A997" s="122"/>
      <c r="B997" s="122"/>
      <c r="C997" s="122"/>
      <c r="D997" s="122"/>
      <c r="E997" s="122"/>
      <c r="F997" s="122"/>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row>
    <row r="998" spans="1:43" ht="14.25" customHeight="1" x14ac:dyDescent="0.2">
      <c r="A998" s="122"/>
      <c r="B998" s="122"/>
      <c r="C998" s="122"/>
      <c r="D998" s="122"/>
      <c r="E998" s="122"/>
      <c r="F998" s="122"/>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row>
    <row r="999" spans="1:43" ht="14.25" customHeight="1" x14ac:dyDescent="0.2">
      <c r="A999" s="122"/>
      <c r="B999" s="122"/>
      <c r="C999" s="122"/>
      <c r="D999" s="122"/>
      <c r="E999" s="122"/>
      <c r="F999" s="122"/>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row>
    <row r="1000" spans="1:43" ht="14.25" customHeight="1" x14ac:dyDescent="0.2">
      <c r="A1000" s="122"/>
      <c r="B1000" s="122"/>
      <c r="C1000" s="122"/>
      <c r="D1000" s="122"/>
      <c r="E1000" s="122"/>
      <c r="F1000" s="122"/>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row>
  </sheetData>
  <mergeCells count="1040">
    <mergeCell ref="A89:A91"/>
    <mergeCell ref="B89:B91"/>
    <mergeCell ref="C89:C91"/>
    <mergeCell ref="A80:A82"/>
    <mergeCell ref="B80:B82"/>
    <mergeCell ref="C80:C82"/>
    <mergeCell ref="D80:D85"/>
    <mergeCell ref="F80:F82"/>
    <mergeCell ref="G80:G82"/>
    <mergeCell ref="C83:C85"/>
    <mergeCell ref="M83:M85"/>
    <mergeCell ref="N83:N85"/>
    <mergeCell ref="N89:N91"/>
    <mergeCell ref="K80:K82"/>
    <mergeCell ref="L80:L82"/>
    <mergeCell ref="M80:M82"/>
    <mergeCell ref="N80:N82"/>
    <mergeCell ref="G89:G91"/>
    <mergeCell ref="H89:H91"/>
    <mergeCell ref="O80:O82"/>
    <mergeCell ref="P80:P82"/>
    <mergeCell ref="O83:O85"/>
    <mergeCell ref="P83:P85"/>
    <mergeCell ref="Q83:Q85"/>
    <mergeCell ref="F83:F85"/>
    <mergeCell ref="G83:G85"/>
    <mergeCell ref="H83:H85"/>
    <mergeCell ref="I83:I85"/>
    <mergeCell ref="J83:J85"/>
    <mergeCell ref="K83:K85"/>
    <mergeCell ref="L83:L85"/>
    <mergeCell ref="P86:P88"/>
    <mergeCell ref="Q86:Q88"/>
    <mergeCell ref="I86:I88"/>
    <mergeCell ref="J86:J88"/>
    <mergeCell ref="K86:K88"/>
    <mergeCell ref="L86:L88"/>
    <mergeCell ref="M86:M88"/>
    <mergeCell ref="N86:N88"/>
    <mergeCell ref="O86:O88"/>
    <mergeCell ref="Q80:Q82"/>
    <mergeCell ref="H80:H82"/>
    <mergeCell ref="I80:I82"/>
    <mergeCell ref="J80:J82"/>
    <mergeCell ref="R95:R96"/>
    <mergeCell ref="S95:S96"/>
    <mergeCell ref="T95:T96"/>
    <mergeCell ref="U95:U96"/>
    <mergeCell ref="Q98:Q100"/>
    <mergeCell ref="A98:A100"/>
    <mergeCell ref="B98:B100"/>
    <mergeCell ref="C98:C100"/>
    <mergeCell ref="D98:D100"/>
    <mergeCell ref="E98:E100"/>
    <mergeCell ref="F98:F100"/>
    <mergeCell ref="G98:G100"/>
    <mergeCell ref="O89:O91"/>
    <mergeCell ref="P89:P91"/>
    <mergeCell ref="Q89:Q91"/>
    <mergeCell ref="E89:E91"/>
    <mergeCell ref="F89:F91"/>
    <mergeCell ref="I89:I91"/>
    <mergeCell ref="J89:J91"/>
    <mergeCell ref="K89:K91"/>
    <mergeCell ref="L89:L91"/>
    <mergeCell ref="M89:M91"/>
    <mergeCell ref="D86:D94"/>
    <mergeCell ref="E86:E88"/>
    <mergeCell ref="F86:F88"/>
    <mergeCell ref="G86:G88"/>
    <mergeCell ref="H86:H88"/>
    <mergeCell ref="N92:N94"/>
    <mergeCell ref="O92:O94"/>
    <mergeCell ref="P92:P94"/>
    <mergeCell ref="Q92:Q94"/>
    <mergeCell ref="G92:G94"/>
    <mergeCell ref="Z98:Z100"/>
    <mergeCell ref="AA98:AA100"/>
    <mergeCell ref="AB98:AB100"/>
    <mergeCell ref="V95:V96"/>
    <mergeCell ref="W95:W96"/>
    <mergeCell ref="X95:X96"/>
    <mergeCell ref="Y95:Y97"/>
    <mergeCell ref="Z95:Z97"/>
    <mergeCell ref="AA95:AA97"/>
    <mergeCell ref="AB95:AB97"/>
    <mergeCell ref="X68:X70"/>
    <mergeCell ref="Y68:Y70"/>
    <mergeCell ref="Q68:Q70"/>
    <mergeCell ref="R68:R70"/>
    <mergeCell ref="S68:S70"/>
    <mergeCell ref="T68:T70"/>
    <mergeCell ref="U68:U70"/>
    <mergeCell ref="V68:V70"/>
    <mergeCell ref="W68:W70"/>
    <mergeCell ref="Q74:Q76"/>
    <mergeCell ref="R74:R76"/>
    <mergeCell ref="S74:S76"/>
    <mergeCell ref="T74:T76"/>
    <mergeCell ref="U74:U76"/>
    <mergeCell ref="V74:V76"/>
    <mergeCell ref="W74:W76"/>
    <mergeCell ref="X74:X76"/>
    <mergeCell ref="Y74:Y76"/>
    <mergeCell ref="Y77:Y79"/>
    <mergeCell ref="Z77:Z79"/>
    <mergeCell ref="AA77:AA79"/>
    <mergeCell ref="Q95:Q97"/>
    <mergeCell ref="E62:E64"/>
    <mergeCell ref="F62:F64"/>
    <mergeCell ref="G62:G64"/>
    <mergeCell ref="H62:H64"/>
    <mergeCell ref="I62:I64"/>
    <mergeCell ref="H65:H67"/>
    <mergeCell ref="I65:I67"/>
    <mergeCell ref="J65:J67"/>
    <mergeCell ref="K65:K67"/>
    <mergeCell ref="L65:L67"/>
    <mergeCell ref="M65:M67"/>
    <mergeCell ref="N65:N67"/>
    <mergeCell ref="A65:A67"/>
    <mergeCell ref="B65:B67"/>
    <mergeCell ref="C65:C67"/>
    <mergeCell ref="D65:D67"/>
    <mergeCell ref="E65:E67"/>
    <mergeCell ref="F65:F67"/>
    <mergeCell ref="G65:G67"/>
    <mergeCell ref="A62:A64"/>
    <mergeCell ref="B62:B64"/>
    <mergeCell ref="L62:L64"/>
    <mergeCell ref="M62:M64"/>
    <mergeCell ref="N62:N64"/>
    <mergeCell ref="C62:C64"/>
    <mergeCell ref="Y86:Y88"/>
    <mergeCell ref="AB86:AB88"/>
    <mergeCell ref="A68:A70"/>
    <mergeCell ref="B68:B70"/>
    <mergeCell ref="C68:C70"/>
    <mergeCell ref="D68:D70"/>
    <mergeCell ref="E68:E70"/>
    <mergeCell ref="F68:F70"/>
    <mergeCell ref="G68:G70"/>
    <mergeCell ref="O65:O67"/>
    <mergeCell ref="P65:P67"/>
    <mergeCell ref="Q65:Q67"/>
    <mergeCell ref="R65:R67"/>
    <mergeCell ref="S65:S67"/>
    <mergeCell ref="T65:T67"/>
    <mergeCell ref="U65:U67"/>
    <mergeCell ref="Z68:Z70"/>
    <mergeCell ref="AA68:AA70"/>
    <mergeCell ref="AB68:AB70"/>
    <mergeCell ref="V65:V67"/>
    <mergeCell ref="W65:W67"/>
    <mergeCell ref="X65:X67"/>
    <mergeCell ref="Y65:Y67"/>
    <mergeCell ref="Z65:Z67"/>
    <mergeCell ref="AA65:AA67"/>
    <mergeCell ref="AB65:AB67"/>
    <mergeCell ref="A83:A85"/>
    <mergeCell ref="B83:B85"/>
    <mergeCell ref="A86:A88"/>
    <mergeCell ref="B86:B88"/>
    <mergeCell ref="C86:C88"/>
    <mergeCell ref="AA74:AA76"/>
    <mergeCell ref="AB77:AB79"/>
    <mergeCell ref="Y80:Y82"/>
    <mergeCell ref="AB80:AB82"/>
    <mergeCell ref="Z80:Z82"/>
    <mergeCell ref="AA80:AA82"/>
    <mergeCell ref="R81:R82"/>
    <mergeCell ref="S81:S82"/>
    <mergeCell ref="T81:T82"/>
    <mergeCell ref="U81:U82"/>
    <mergeCell ref="V81:V82"/>
    <mergeCell ref="W81:W82"/>
    <mergeCell ref="X81:X82"/>
    <mergeCell ref="Y83:Y85"/>
    <mergeCell ref="Z83:Z85"/>
    <mergeCell ref="AA83:AA85"/>
    <mergeCell ref="AB83:AB85"/>
    <mergeCell ref="Q71:Q73"/>
    <mergeCell ref="W71:W73"/>
    <mergeCell ref="X71:X73"/>
    <mergeCell ref="Y71:Y73"/>
    <mergeCell ref="Z71:Z73"/>
    <mergeCell ref="AA71:AA73"/>
    <mergeCell ref="AB71:AB73"/>
    <mergeCell ref="Z92:Z94"/>
    <mergeCell ref="AA92:AA94"/>
    <mergeCell ref="Z86:Z88"/>
    <mergeCell ref="AA86:AA88"/>
    <mergeCell ref="Y89:Y91"/>
    <mergeCell ref="Z89:Z91"/>
    <mergeCell ref="AA89:AA91"/>
    <mergeCell ref="AB89:AB91"/>
    <mergeCell ref="Y92:Y94"/>
    <mergeCell ref="AB92:AB94"/>
    <mergeCell ref="O68:O70"/>
    <mergeCell ref="P68:P70"/>
    <mergeCell ref="H68:H70"/>
    <mergeCell ref="I68:I70"/>
    <mergeCell ref="J68:J70"/>
    <mergeCell ref="K68:K70"/>
    <mergeCell ref="L68:L70"/>
    <mergeCell ref="M68:M70"/>
    <mergeCell ref="N68:N70"/>
    <mergeCell ref="H71:H73"/>
    <mergeCell ref="I71:I73"/>
    <mergeCell ref="J71:J73"/>
    <mergeCell ref="K71:K73"/>
    <mergeCell ref="L71:L73"/>
    <mergeCell ref="M71:M73"/>
    <mergeCell ref="N71:N73"/>
    <mergeCell ref="R71:R73"/>
    <mergeCell ref="S71:S73"/>
    <mergeCell ref="T71:T73"/>
    <mergeCell ref="U71:U73"/>
    <mergeCell ref="Z74:Z76"/>
    <mergeCell ref="V71:V73"/>
    <mergeCell ref="H74:H76"/>
    <mergeCell ref="I74:I76"/>
    <mergeCell ref="J74:J76"/>
    <mergeCell ref="K74:K76"/>
    <mergeCell ref="L74:L76"/>
    <mergeCell ref="M74:M76"/>
    <mergeCell ref="N74:N76"/>
    <mergeCell ref="A71:A73"/>
    <mergeCell ref="B71:B73"/>
    <mergeCell ref="C71:C73"/>
    <mergeCell ref="D71:D73"/>
    <mergeCell ref="E71:E73"/>
    <mergeCell ref="F71:F73"/>
    <mergeCell ref="G71:G73"/>
    <mergeCell ref="A74:A76"/>
    <mergeCell ref="B74:B76"/>
    <mergeCell ref="C74:C76"/>
    <mergeCell ref="D74:D76"/>
    <mergeCell ref="E74:E76"/>
    <mergeCell ref="F74:F76"/>
    <mergeCell ref="G74:G76"/>
    <mergeCell ref="A95:A97"/>
    <mergeCell ref="B95:B97"/>
    <mergeCell ref="C95:C97"/>
    <mergeCell ref="D95:D97"/>
    <mergeCell ref="E95:E97"/>
    <mergeCell ref="F95:F97"/>
    <mergeCell ref="G95:G97"/>
    <mergeCell ref="A92:A94"/>
    <mergeCell ref="B92:B94"/>
    <mergeCell ref="C92:C94"/>
    <mergeCell ref="E92:E94"/>
    <mergeCell ref="F92:F94"/>
    <mergeCell ref="Q77:Q79"/>
    <mergeCell ref="H77:H79"/>
    <mergeCell ref="I77:I79"/>
    <mergeCell ref="J77:J79"/>
    <mergeCell ref="K77:K79"/>
    <mergeCell ref="L77:L79"/>
    <mergeCell ref="M77:M79"/>
    <mergeCell ref="N77:N79"/>
    <mergeCell ref="A77:A79"/>
    <mergeCell ref="B77:B79"/>
    <mergeCell ref="C77:C79"/>
    <mergeCell ref="D77:D79"/>
    <mergeCell ref="E77:E79"/>
    <mergeCell ref="F77:F79"/>
    <mergeCell ref="G77:G79"/>
    <mergeCell ref="I92:I94"/>
    <mergeCell ref="J92:J94"/>
    <mergeCell ref="K92:K94"/>
    <mergeCell ref="L92:L94"/>
    <mergeCell ref="M92:M94"/>
    <mergeCell ref="AA117:AA120"/>
    <mergeCell ref="AB117:AB120"/>
    <mergeCell ref="X118:X120"/>
    <mergeCell ref="J10:J12"/>
    <mergeCell ref="K10:K12"/>
    <mergeCell ref="L10:L12"/>
    <mergeCell ref="M10:M12"/>
    <mergeCell ref="N10:N12"/>
    <mergeCell ref="O10:O12"/>
    <mergeCell ref="P10:P12"/>
    <mergeCell ref="Q10:Q12"/>
    <mergeCell ref="Q19:Q21"/>
    <mergeCell ref="J22:J23"/>
    <mergeCell ref="K22:K23"/>
    <mergeCell ref="L22:L23"/>
    <mergeCell ref="M22:M23"/>
    <mergeCell ref="N22:N23"/>
    <mergeCell ref="J117:J120"/>
    <mergeCell ref="K117:K120"/>
    <mergeCell ref="L117:L120"/>
    <mergeCell ref="R118:R120"/>
    <mergeCell ref="S118:S120"/>
    <mergeCell ref="J95:J97"/>
    <mergeCell ref="K95:K97"/>
    <mergeCell ref="L95:L97"/>
    <mergeCell ref="M95:M97"/>
    <mergeCell ref="N95:N97"/>
    <mergeCell ref="AB74:AB76"/>
    <mergeCell ref="O74:O76"/>
    <mergeCell ref="P74:P76"/>
    <mergeCell ref="O71:O73"/>
    <mergeCell ref="P71:P73"/>
    <mergeCell ref="A19:A21"/>
    <mergeCell ref="A24:A26"/>
    <mergeCell ref="B24:B26"/>
    <mergeCell ref="C24:C26"/>
    <mergeCell ref="D24:D26"/>
    <mergeCell ref="E24:E26"/>
    <mergeCell ref="F24:F26"/>
    <mergeCell ref="J16:J18"/>
    <mergeCell ref="A13:A15"/>
    <mergeCell ref="B13:B15"/>
    <mergeCell ref="A16:A18"/>
    <mergeCell ref="B16:B18"/>
    <mergeCell ref="C16:C18"/>
    <mergeCell ref="B19:B21"/>
    <mergeCell ref="C19:C21"/>
    <mergeCell ref="G24:G26"/>
    <mergeCell ref="H24:H26"/>
    <mergeCell ref="I24:I26"/>
    <mergeCell ref="J24:J26"/>
    <mergeCell ref="E13:E15"/>
    <mergeCell ref="D16:D21"/>
    <mergeCell ref="E16:E18"/>
    <mergeCell ref="E19:E21"/>
    <mergeCell ref="F19:F21"/>
    <mergeCell ref="G19:G21"/>
    <mergeCell ref="I22:I23"/>
    <mergeCell ref="F13:F15"/>
    <mergeCell ref="F16:F18"/>
    <mergeCell ref="G16:G18"/>
    <mergeCell ref="H16:H18"/>
    <mergeCell ref="I16:I18"/>
    <mergeCell ref="H19:H21"/>
    <mergeCell ref="I19:I21"/>
    <mergeCell ref="J19:J21"/>
    <mergeCell ref="K19:K21"/>
    <mergeCell ref="U34:U35"/>
    <mergeCell ref="H30:H32"/>
    <mergeCell ref="I30:I32"/>
    <mergeCell ref="J30:J32"/>
    <mergeCell ref="K30:K32"/>
    <mergeCell ref="W24:W26"/>
    <mergeCell ref="X24:X26"/>
    <mergeCell ref="Y24:Y26"/>
    <mergeCell ref="Z24:Z26"/>
    <mergeCell ref="AA24:AA26"/>
    <mergeCell ref="AB24:AB26"/>
    <mergeCell ref="N24:N26"/>
    <mergeCell ref="O24:O26"/>
    <mergeCell ref="P24:P26"/>
    <mergeCell ref="Q24:Q26"/>
    <mergeCell ref="R24:R26"/>
    <mergeCell ref="S24:S26"/>
    <mergeCell ref="T24:T26"/>
    <mergeCell ref="K24:K26"/>
    <mergeCell ref="L24:L26"/>
    <mergeCell ref="M24:M26"/>
    <mergeCell ref="U24:U26"/>
    <mergeCell ref="V24:V26"/>
    <mergeCell ref="AA33:AA35"/>
    <mergeCell ref="AB33:AB35"/>
    <mergeCell ref="V34:V35"/>
    <mergeCell ref="W34:W35"/>
    <mergeCell ref="L19:L21"/>
    <mergeCell ref="M19:M21"/>
    <mergeCell ref="A27:A29"/>
    <mergeCell ref="B27:B29"/>
    <mergeCell ref="C27:C29"/>
    <mergeCell ref="D27:D29"/>
    <mergeCell ref="E27:E29"/>
    <mergeCell ref="F27:F29"/>
    <mergeCell ref="G27:G29"/>
    <mergeCell ref="V30:V32"/>
    <mergeCell ref="W30:W32"/>
    <mergeCell ref="X30:X32"/>
    <mergeCell ref="Y30:Y32"/>
    <mergeCell ref="Z30:Z32"/>
    <mergeCell ref="AA30:AA32"/>
    <mergeCell ref="AB30:AB32"/>
    <mergeCell ref="R27:R28"/>
    <mergeCell ref="S27:S28"/>
    <mergeCell ref="T27:T28"/>
    <mergeCell ref="U27:U28"/>
    <mergeCell ref="A33:A35"/>
    <mergeCell ref="B33:B35"/>
    <mergeCell ref="C33:C35"/>
    <mergeCell ref="D33:D35"/>
    <mergeCell ref="E33:E35"/>
    <mergeCell ref="F33:F35"/>
    <mergeCell ref="G33:G35"/>
    <mergeCell ref="L30:L32"/>
    <mergeCell ref="M30:M32"/>
    <mergeCell ref="N30:N32"/>
    <mergeCell ref="O30:O32"/>
    <mergeCell ref="P30:P32"/>
    <mergeCell ref="Q30:Q32"/>
    <mergeCell ref="R30:R32"/>
    <mergeCell ref="S30:S32"/>
    <mergeCell ref="T30:T32"/>
    <mergeCell ref="U30:U32"/>
    <mergeCell ref="A30:A32"/>
    <mergeCell ref="B30:B32"/>
    <mergeCell ref="C30:C32"/>
    <mergeCell ref="D30:D32"/>
    <mergeCell ref="E30:E32"/>
    <mergeCell ref="F30:F32"/>
    <mergeCell ref="G30:G32"/>
    <mergeCell ref="Q3:S3"/>
    <mergeCell ref="P4:Q4"/>
    <mergeCell ref="E3:I3"/>
    <mergeCell ref="A5:N5"/>
    <mergeCell ref="O5:W5"/>
    <mergeCell ref="A6:N6"/>
    <mergeCell ref="R6:W6"/>
    <mergeCell ref="A7:N7"/>
    <mergeCell ref="R7:W7"/>
    <mergeCell ref="A1:W2"/>
    <mergeCell ref="X1:AB8"/>
    <mergeCell ref="A3:D3"/>
    <mergeCell ref="J3:M3"/>
    <mergeCell ref="N3:P3"/>
    <mergeCell ref="T3:W3"/>
    <mergeCell ref="R4:W4"/>
    <mergeCell ref="F10:F12"/>
    <mergeCell ref="G10:G12"/>
    <mergeCell ref="H10:H12"/>
    <mergeCell ref="I10:I12"/>
    <mergeCell ref="Y10:Y12"/>
    <mergeCell ref="Z10:Z12"/>
    <mergeCell ref="AA10:AA12"/>
    <mergeCell ref="AB10:AB12"/>
    <mergeCell ref="E10:E12"/>
    <mergeCell ref="W13:W15"/>
    <mergeCell ref="X13:X15"/>
    <mergeCell ref="Y13:Y15"/>
    <mergeCell ref="Z13:Z15"/>
    <mergeCell ref="AA13:AA15"/>
    <mergeCell ref="AB13:AB15"/>
    <mergeCell ref="A8:N8"/>
    <mergeCell ref="O8:W8"/>
    <mergeCell ref="A10:A12"/>
    <mergeCell ref="B10:B12"/>
    <mergeCell ref="C10:C12"/>
    <mergeCell ref="D10:D15"/>
    <mergeCell ref="C13:C15"/>
    <mergeCell ref="H13:H15"/>
    <mergeCell ref="I13:I15"/>
    <mergeCell ref="J13:J15"/>
    <mergeCell ref="K13:K15"/>
    <mergeCell ref="L13:L15"/>
    <mergeCell ref="M13:M15"/>
    <mergeCell ref="N13:N15"/>
    <mergeCell ref="O13:O15"/>
    <mergeCell ref="P13:P15"/>
    <mergeCell ref="Q13:Q15"/>
    <mergeCell ref="R13:R15"/>
    <mergeCell ref="S13:S15"/>
    <mergeCell ref="T13:T15"/>
    <mergeCell ref="U13:U15"/>
    <mergeCell ref="V13:V15"/>
    <mergeCell ref="G13:G15"/>
    <mergeCell ref="N19:N21"/>
    <mergeCell ref="W19:W21"/>
    <mergeCell ref="X19:X21"/>
    <mergeCell ref="Y19:Y21"/>
    <mergeCell ref="Z19:Z21"/>
    <mergeCell ref="AA19:AA21"/>
    <mergeCell ref="AB19:AB21"/>
    <mergeCell ref="O19:O21"/>
    <mergeCell ref="P19:P21"/>
    <mergeCell ref="R19:R21"/>
    <mergeCell ref="S19:S21"/>
    <mergeCell ref="T19:T21"/>
    <mergeCell ref="U19:U21"/>
    <mergeCell ref="V19:V21"/>
    <mergeCell ref="K16:K18"/>
    <mergeCell ref="L16:L18"/>
    <mergeCell ref="M16:M18"/>
    <mergeCell ref="N16:N18"/>
    <mergeCell ref="AA16:AA18"/>
    <mergeCell ref="AB16:AB18"/>
    <mergeCell ref="R16:R18"/>
    <mergeCell ref="S16:S18"/>
    <mergeCell ref="T16:T18"/>
    <mergeCell ref="U16:U18"/>
    <mergeCell ref="V16:V18"/>
    <mergeCell ref="W16:W18"/>
    <mergeCell ref="X16:X18"/>
    <mergeCell ref="O16:O18"/>
    <mergeCell ref="P16:P18"/>
    <mergeCell ref="Q16:Q18"/>
    <mergeCell ref="H46:H48"/>
    <mergeCell ref="I46:I48"/>
    <mergeCell ref="J46:J48"/>
    <mergeCell ref="K46:K48"/>
    <mergeCell ref="L46:L48"/>
    <mergeCell ref="M46:M48"/>
    <mergeCell ref="N46:N48"/>
    <mergeCell ref="T40:T41"/>
    <mergeCell ref="T37:T38"/>
    <mergeCell ref="U37:U38"/>
    <mergeCell ref="N43:N45"/>
    <mergeCell ref="Y16:Y18"/>
    <mergeCell ref="Z16:Z18"/>
    <mergeCell ref="Y33:Y35"/>
    <mergeCell ref="Z33:Z35"/>
    <mergeCell ref="H33:H35"/>
    <mergeCell ref="I33:I35"/>
    <mergeCell ref="J33:J35"/>
    <mergeCell ref="K33:K35"/>
    <mergeCell ref="L33:L35"/>
    <mergeCell ref="M33:M35"/>
    <mergeCell ref="N33:N35"/>
    <mergeCell ref="O33:O35"/>
    <mergeCell ref="P33:P35"/>
    <mergeCell ref="Q33:Q35"/>
    <mergeCell ref="R34:R35"/>
    <mergeCell ref="S34:S35"/>
    <mergeCell ref="T34:T35"/>
    <mergeCell ref="N39:N41"/>
    <mergeCell ref="H43:H45"/>
    <mergeCell ref="I43:I45"/>
    <mergeCell ref="J43:J45"/>
    <mergeCell ref="K43:K45"/>
    <mergeCell ref="L43:L45"/>
    <mergeCell ref="M43:M45"/>
    <mergeCell ref="H27:H29"/>
    <mergeCell ref="I27:I29"/>
    <mergeCell ref="J27:J29"/>
    <mergeCell ref="K27:K29"/>
    <mergeCell ref="L27:L29"/>
    <mergeCell ref="M27:M29"/>
    <mergeCell ref="N27:N29"/>
    <mergeCell ref="O27:O29"/>
    <mergeCell ref="P27:P29"/>
    <mergeCell ref="Q27:Q29"/>
    <mergeCell ref="AA39:AA41"/>
    <mergeCell ref="AB39:AB41"/>
    <mergeCell ref="U40:U41"/>
    <mergeCell ref="X40:X41"/>
    <mergeCell ref="H39:H41"/>
    <mergeCell ref="I39:I41"/>
    <mergeCell ref="J39:J41"/>
    <mergeCell ref="X34:X35"/>
    <mergeCell ref="V27:V28"/>
    <mergeCell ref="W27:W28"/>
    <mergeCell ref="X27:X28"/>
    <mergeCell ref="Y27:Y29"/>
    <mergeCell ref="Z27:Z29"/>
    <mergeCell ref="AA27:AA29"/>
    <mergeCell ref="AB27:AB29"/>
    <mergeCell ref="A46:A48"/>
    <mergeCell ref="B46:B48"/>
    <mergeCell ref="C46:C48"/>
    <mergeCell ref="D46:D48"/>
    <mergeCell ref="E46:E48"/>
    <mergeCell ref="F46:F48"/>
    <mergeCell ref="G46:G48"/>
    <mergeCell ref="H36:H38"/>
    <mergeCell ref="I36:I38"/>
    <mergeCell ref="J36:J38"/>
    <mergeCell ref="K36:K38"/>
    <mergeCell ref="L36:L38"/>
    <mergeCell ref="M36:M38"/>
    <mergeCell ref="N36:N38"/>
    <mergeCell ref="R37:R38"/>
    <mergeCell ref="S37:S38"/>
    <mergeCell ref="Q39:Q41"/>
    <mergeCell ref="R40:R41"/>
    <mergeCell ref="S40:S41"/>
    <mergeCell ref="O36:O38"/>
    <mergeCell ref="P36:P38"/>
    <mergeCell ref="Q36:Q38"/>
    <mergeCell ref="K39:K41"/>
    <mergeCell ref="L39:L41"/>
    <mergeCell ref="M39:M41"/>
    <mergeCell ref="D42:D45"/>
    <mergeCell ref="A43:A45"/>
    <mergeCell ref="B43:B45"/>
    <mergeCell ref="C43:C45"/>
    <mergeCell ref="E43:E45"/>
    <mergeCell ref="F43:F45"/>
    <mergeCell ref="G43:G45"/>
    <mergeCell ref="Z46:Z48"/>
    <mergeCell ref="AA46:AA48"/>
    <mergeCell ref="AB46:AB48"/>
    <mergeCell ref="Q49:Q50"/>
    <mergeCell ref="AB49:AB50"/>
    <mergeCell ref="Z49:Z50"/>
    <mergeCell ref="AA49:AA50"/>
    <mergeCell ref="Y36:Y38"/>
    <mergeCell ref="Z36:Z38"/>
    <mergeCell ref="AA36:AA38"/>
    <mergeCell ref="AB36:AB38"/>
    <mergeCell ref="X37:X38"/>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V40:V41"/>
    <mergeCell ref="W40:W41"/>
    <mergeCell ref="V37:V38"/>
    <mergeCell ref="W37:W38"/>
    <mergeCell ref="Y39:Y41"/>
    <mergeCell ref="Z39:Z41"/>
    <mergeCell ref="Y51:Y52"/>
    <mergeCell ref="Z51:Z52"/>
    <mergeCell ref="AA51:AA52"/>
    <mergeCell ref="AB51:AB52"/>
    <mergeCell ref="Y53:Y54"/>
    <mergeCell ref="AB53:AB54"/>
    <mergeCell ref="Z62:Z64"/>
    <mergeCell ref="AA62:AA64"/>
    <mergeCell ref="Z53:Z54"/>
    <mergeCell ref="AA53:AA54"/>
    <mergeCell ref="Y59:Y61"/>
    <mergeCell ref="Z59:Z61"/>
    <mergeCell ref="AA59:AA61"/>
    <mergeCell ref="AB59:AB61"/>
    <mergeCell ref="Y62:Y64"/>
    <mergeCell ref="AB62:AB64"/>
    <mergeCell ref="O39:O41"/>
    <mergeCell ref="P39:P41"/>
    <mergeCell ref="O43:O45"/>
    <mergeCell ref="P43:P45"/>
    <mergeCell ref="Q43:Q45"/>
    <mergeCell ref="Y43:Y45"/>
    <mergeCell ref="Z43:Z45"/>
    <mergeCell ref="AA43:AA45"/>
    <mergeCell ref="AB43:AB45"/>
    <mergeCell ref="O53:O54"/>
    <mergeCell ref="P53:P54"/>
    <mergeCell ref="Q53:Q54"/>
    <mergeCell ref="O49:O50"/>
    <mergeCell ref="P49:P50"/>
    <mergeCell ref="Y46:Y48"/>
    <mergeCell ref="Y49:Y50"/>
    <mergeCell ref="M51:M52"/>
    <mergeCell ref="N51:N52"/>
    <mergeCell ref="O51:O52"/>
    <mergeCell ref="P51:P52"/>
    <mergeCell ref="Q51:Q52"/>
    <mergeCell ref="A51:A52"/>
    <mergeCell ref="B51:B52"/>
    <mergeCell ref="H51:H52"/>
    <mergeCell ref="I51:I52"/>
    <mergeCell ref="J51:J52"/>
    <mergeCell ref="K51:K52"/>
    <mergeCell ref="L51:L52"/>
    <mergeCell ref="H49:H50"/>
    <mergeCell ref="I49:I50"/>
    <mergeCell ref="J49:J50"/>
    <mergeCell ref="K49:K50"/>
    <mergeCell ref="L49:L50"/>
    <mergeCell ref="M49:M50"/>
    <mergeCell ref="N49:N50"/>
    <mergeCell ref="O46:O48"/>
    <mergeCell ref="P46:P48"/>
    <mergeCell ref="Q46:Q48"/>
    <mergeCell ref="E49:E50"/>
    <mergeCell ref="E51:E52"/>
    <mergeCell ref="F51:F52"/>
    <mergeCell ref="G51:G52"/>
    <mergeCell ref="A53:A54"/>
    <mergeCell ref="B53:B54"/>
    <mergeCell ref="A59:A61"/>
    <mergeCell ref="B59:B61"/>
    <mergeCell ref="A49:A50"/>
    <mergeCell ref="B49:B50"/>
    <mergeCell ref="C49:C50"/>
    <mergeCell ref="D49:D55"/>
    <mergeCell ref="F49:F50"/>
    <mergeCell ref="G49:G50"/>
    <mergeCell ref="C51:C52"/>
    <mergeCell ref="M53:M54"/>
    <mergeCell ref="N53:N54"/>
    <mergeCell ref="F53:F54"/>
    <mergeCell ref="G53:G54"/>
    <mergeCell ref="H53:H54"/>
    <mergeCell ref="I53:I54"/>
    <mergeCell ref="J53:J54"/>
    <mergeCell ref="K53:K54"/>
    <mergeCell ref="L53:L54"/>
    <mergeCell ref="C53:C54"/>
    <mergeCell ref="E53:E54"/>
    <mergeCell ref="D57:D58"/>
    <mergeCell ref="E57:E58"/>
    <mergeCell ref="C59:C61"/>
    <mergeCell ref="D59:D61"/>
    <mergeCell ref="E59:E61"/>
    <mergeCell ref="H104:H106"/>
    <mergeCell ref="I104:I106"/>
    <mergeCell ref="J104:J106"/>
    <mergeCell ref="K104:K106"/>
    <mergeCell ref="L104:L106"/>
    <mergeCell ref="M104:M106"/>
    <mergeCell ref="N104:N106"/>
    <mergeCell ref="O104:O105"/>
    <mergeCell ref="P104:P105"/>
    <mergeCell ref="M59:M61"/>
    <mergeCell ref="N59:N61"/>
    <mergeCell ref="F59:F61"/>
    <mergeCell ref="G59:G61"/>
    <mergeCell ref="H59:H61"/>
    <mergeCell ref="I59:I61"/>
    <mergeCell ref="J59:J61"/>
    <mergeCell ref="K59:K61"/>
    <mergeCell ref="L59:L61"/>
    <mergeCell ref="O77:O79"/>
    <mergeCell ref="P77:P79"/>
    <mergeCell ref="J62:J64"/>
    <mergeCell ref="K62:K64"/>
    <mergeCell ref="D62:D64"/>
    <mergeCell ref="O95:O97"/>
    <mergeCell ref="P95:P97"/>
    <mergeCell ref="E80:E82"/>
    <mergeCell ref="E83:E85"/>
    <mergeCell ref="H92:H94"/>
    <mergeCell ref="H95:H97"/>
    <mergeCell ref="I95:I97"/>
    <mergeCell ref="Q104:Q105"/>
    <mergeCell ref="R104:R105"/>
    <mergeCell ref="S104:S106"/>
    <mergeCell ref="T104:T105"/>
    <mergeCell ref="U104:U105"/>
    <mergeCell ref="O98:O100"/>
    <mergeCell ref="P98:P100"/>
    <mergeCell ref="H98:H100"/>
    <mergeCell ref="I98:I100"/>
    <mergeCell ref="J98:J100"/>
    <mergeCell ref="K98:K100"/>
    <mergeCell ref="L98:L100"/>
    <mergeCell ref="M98:M100"/>
    <mergeCell ref="N98:N100"/>
    <mergeCell ref="P101:P103"/>
    <mergeCell ref="Q101:Q103"/>
    <mergeCell ref="Y101:Y103"/>
    <mergeCell ref="V104:V105"/>
    <mergeCell ref="W104:W105"/>
    <mergeCell ref="X104:X105"/>
    <mergeCell ref="Y104:Y106"/>
    <mergeCell ref="Y98:Y100"/>
    <mergeCell ref="Z101:Z103"/>
    <mergeCell ref="AA101:AA103"/>
    <mergeCell ref="AB101:AB103"/>
    <mergeCell ref="H101:H103"/>
    <mergeCell ref="I101:I103"/>
    <mergeCell ref="J101:J103"/>
    <mergeCell ref="K101:K103"/>
    <mergeCell ref="L101:L103"/>
    <mergeCell ref="M101:M103"/>
    <mergeCell ref="N101:N103"/>
    <mergeCell ref="O102:O103"/>
    <mergeCell ref="A101:A103"/>
    <mergeCell ref="B101:B103"/>
    <mergeCell ref="C101:C103"/>
    <mergeCell ref="D101:D103"/>
    <mergeCell ref="E101:E103"/>
    <mergeCell ref="F101:F103"/>
    <mergeCell ref="G101:G103"/>
    <mergeCell ref="Z104:Z106"/>
    <mergeCell ref="AA104:AA106"/>
    <mergeCell ref="AB104:AB106"/>
    <mergeCell ref="A104:A106"/>
    <mergeCell ref="B104:B106"/>
    <mergeCell ref="C104:C106"/>
    <mergeCell ref="D104:D106"/>
    <mergeCell ref="E104:E106"/>
    <mergeCell ref="F104:F106"/>
    <mergeCell ref="G104:G106"/>
    <mergeCell ref="V114:V116"/>
    <mergeCell ref="W114:W116"/>
    <mergeCell ref="O114:O116"/>
    <mergeCell ref="P114:P116"/>
    <mergeCell ref="Q114:Q116"/>
    <mergeCell ref="R114:R116"/>
    <mergeCell ref="S114:S116"/>
    <mergeCell ref="T114:T116"/>
    <mergeCell ref="U114:U116"/>
    <mergeCell ref="H107:H109"/>
    <mergeCell ref="I107:I109"/>
    <mergeCell ref="J107:J109"/>
    <mergeCell ref="K107:K109"/>
    <mergeCell ref="L107:L109"/>
    <mergeCell ref="M107:M109"/>
    <mergeCell ref="N107:N109"/>
    <mergeCell ref="V107:V109"/>
    <mergeCell ref="W107:W109"/>
    <mergeCell ref="X107:X109"/>
    <mergeCell ref="Y107:Y109"/>
    <mergeCell ref="Z107:Z109"/>
    <mergeCell ref="AA107:AA109"/>
    <mergeCell ref="AB107:AB109"/>
    <mergeCell ref="O107:O109"/>
    <mergeCell ref="P107:P109"/>
    <mergeCell ref="Q107:Q109"/>
    <mergeCell ref="R107:R109"/>
    <mergeCell ref="S107:S109"/>
    <mergeCell ref="T107:T109"/>
    <mergeCell ref="U107:U109"/>
    <mergeCell ref="A107:A109"/>
    <mergeCell ref="B107:B109"/>
    <mergeCell ref="C107:C109"/>
    <mergeCell ref="D107:D109"/>
    <mergeCell ref="E107:E109"/>
    <mergeCell ref="F107:F109"/>
    <mergeCell ref="G107:G109"/>
    <mergeCell ref="A114:A116"/>
    <mergeCell ref="B114:B116"/>
    <mergeCell ref="C114:C116"/>
    <mergeCell ref="O110:O112"/>
    <mergeCell ref="P110:P112"/>
    <mergeCell ref="Q110:Q112"/>
    <mergeCell ref="R110:R112"/>
    <mergeCell ref="S110:S112"/>
    <mergeCell ref="T110:T112"/>
    <mergeCell ref="U110:U112"/>
    <mergeCell ref="X114:X116"/>
    <mergeCell ref="Y114:Y116"/>
    <mergeCell ref="Z114:Z116"/>
    <mergeCell ref="AA114:AA116"/>
    <mergeCell ref="AB114:AB116"/>
    <mergeCell ref="V110:V112"/>
    <mergeCell ref="W110:W112"/>
    <mergeCell ref="X110:X112"/>
    <mergeCell ref="Y110:Y112"/>
    <mergeCell ref="Z110:Z112"/>
    <mergeCell ref="AA110:AA112"/>
    <mergeCell ref="AB110:AB112"/>
    <mergeCell ref="AA123:AA125"/>
    <mergeCell ref="AB123:AB125"/>
    <mergeCell ref="Q121:Q122"/>
    <mergeCell ref="Y121:Y122"/>
    <mergeCell ref="Z121:Z122"/>
    <mergeCell ref="AA121:AA122"/>
    <mergeCell ref="AB121:AB122"/>
    <mergeCell ref="Y123:Y125"/>
    <mergeCell ref="Z123:Z125"/>
    <mergeCell ref="H110:H112"/>
    <mergeCell ref="I110:I112"/>
    <mergeCell ref="J110:J112"/>
    <mergeCell ref="K110:K112"/>
    <mergeCell ref="L110:L112"/>
    <mergeCell ref="M110:M112"/>
    <mergeCell ref="N110:N112"/>
    <mergeCell ref="H117:H120"/>
    <mergeCell ref="I117:I120"/>
    <mergeCell ref="N117:N120"/>
    <mergeCell ref="Q117:Q120"/>
    <mergeCell ref="Y117:Y120"/>
    <mergeCell ref="T118:T120"/>
    <mergeCell ref="U118:U120"/>
    <mergeCell ref="V118:V120"/>
    <mergeCell ref="W118:W120"/>
    <mergeCell ref="M117:M120"/>
    <mergeCell ref="Z117:Z120"/>
    <mergeCell ref="E110:E112"/>
    <mergeCell ref="E114:E116"/>
    <mergeCell ref="M114:M116"/>
    <mergeCell ref="N114:N116"/>
    <mergeCell ref="F114:F116"/>
    <mergeCell ref="G114:G116"/>
    <mergeCell ref="H114:H116"/>
    <mergeCell ref="I114:I116"/>
    <mergeCell ref="J114:J116"/>
    <mergeCell ref="K114:K116"/>
    <mergeCell ref="L114:L116"/>
    <mergeCell ref="A117:A120"/>
    <mergeCell ref="B117:B120"/>
    <mergeCell ref="A121:A122"/>
    <mergeCell ref="B121:B122"/>
    <mergeCell ref="C121:C122"/>
    <mergeCell ref="E121:E122"/>
    <mergeCell ref="J121:J122"/>
    <mergeCell ref="K121:K122"/>
    <mergeCell ref="L121:L122"/>
    <mergeCell ref="M121:M122"/>
    <mergeCell ref="N121:N122"/>
    <mergeCell ref="C117:C120"/>
    <mergeCell ref="E117:E120"/>
    <mergeCell ref="F121:F122"/>
    <mergeCell ref="G121:G122"/>
    <mergeCell ref="F117:F120"/>
    <mergeCell ref="G117:G120"/>
    <mergeCell ref="I126:I128"/>
    <mergeCell ref="J126:J128"/>
    <mergeCell ref="K126:K128"/>
    <mergeCell ref="L126:L128"/>
    <mergeCell ref="W126:W128"/>
    <mergeCell ref="X126:X128"/>
    <mergeCell ref="Y126:Y128"/>
    <mergeCell ref="Z126:Z128"/>
    <mergeCell ref="AA126:AA128"/>
    <mergeCell ref="AB126:AB128"/>
    <mergeCell ref="M126:M128"/>
    <mergeCell ref="N126:N128"/>
    <mergeCell ref="R126:R128"/>
    <mergeCell ref="S126:S128"/>
    <mergeCell ref="T126:T128"/>
    <mergeCell ref="U126:U128"/>
    <mergeCell ref="V126:V128"/>
    <mergeCell ref="C123:C125"/>
    <mergeCell ref="E123:E125"/>
    <mergeCell ref="A110:A112"/>
    <mergeCell ref="B110:B112"/>
    <mergeCell ref="C110:C112"/>
    <mergeCell ref="D110:D112"/>
    <mergeCell ref="F110:F112"/>
    <mergeCell ref="G110:G112"/>
    <mergeCell ref="D114:D125"/>
    <mergeCell ref="M123:M125"/>
    <mergeCell ref="N123:N125"/>
    <mergeCell ref="Q123:Q125"/>
    <mergeCell ref="O126:O128"/>
    <mergeCell ref="P126:P128"/>
    <mergeCell ref="Q126:Q128"/>
    <mergeCell ref="F123:F125"/>
    <mergeCell ref="G123:G125"/>
    <mergeCell ref="H123:H125"/>
    <mergeCell ref="I123:I125"/>
    <mergeCell ref="J123:J125"/>
    <mergeCell ref="K123:K125"/>
    <mergeCell ref="L123:L125"/>
    <mergeCell ref="A123:A125"/>
    <mergeCell ref="B123:B125"/>
    <mergeCell ref="A126:A128"/>
    <mergeCell ref="B126:B128"/>
    <mergeCell ref="C126:C128"/>
    <mergeCell ref="D126:D128"/>
    <mergeCell ref="E126:E128"/>
    <mergeCell ref="F126:F128"/>
    <mergeCell ref="G126:G128"/>
    <mergeCell ref="H126:H128"/>
    <mergeCell ref="A129:A130"/>
    <mergeCell ref="B129:B130"/>
    <mergeCell ref="C129:C130"/>
    <mergeCell ref="D129:D131"/>
    <mergeCell ref="E129:E130"/>
    <mergeCell ref="F129:F130"/>
    <mergeCell ref="G129:G130"/>
    <mergeCell ref="A132:A133"/>
    <mergeCell ref="B132:B133"/>
    <mergeCell ref="C132:C133"/>
    <mergeCell ref="D132:D135"/>
    <mergeCell ref="E132:E133"/>
    <mergeCell ref="F132:F133"/>
    <mergeCell ref="G132:G133"/>
    <mergeCell ref="H129:H130"/>
    <mergeCell ref="I129:I130"/>
    <mergeCell ref="J129:J130"/>
    <mergeCell ref="H132:H133"/>
    <mergeCell ref="I132:I133"/>
    <mergeCell ref="J132:J133"/>
    <mergeCell ref="A138:A142"/>
    <mergeCell ref="B138:B142"/>
    <mergeCell ref="C138:C142"/>
    <mergeCell ref="D138:D142"/>
    <mergeCell ref="E138:E142"/>
    <mergeCell ref="F138:F142"/>
    <mergeCell ref="G138:G142"/>
    <mergeCell ref="A136:A137"/>
    <mergeCell ref="B136:B137"/>
    <mergeCell ref="C136:C137"/>
    <mergeCell ref="D136:D137"/>
    <mergeCell ref="E136:E137"/>
    <mergeCell ref="F136:F137"/>
    <mergeCell ref="G136:G137"/>
    <mergeCell ref="H136:H137"/>
    <mergeCell ref="I136:I137"/>
    <mergeCell ref="J136:J137"/>
    <mergeCell ref="H138:H142"/>
    <mergeCell ref="I138:I142"/>
    <mergeCell ref="J138:J142"/>
    <mergeCell ref="V129:V130"/>
    <mergeCell ref="W129:W130"/>
    <mergeCell ref="X129:X130"/>
    <mergeCell ref="Y129:Y130"/>
    <mergeCell ref="Z129:Z130"/>
    <mergeCell ref="AA129:AA130"/>
    <mergeCell ref="AB129:AB130"/>
    <mergeCell ref="O129:O130"/>
    <mergeCell ref="P129:P130"/>
    <mergeCell ref="Q129:Q130"/>
    <mergeCell ref="R129:R130"/>
    <mergeCell ref="S129:S130"/>
    <mergeCell ref="T129:T130"/>
    <mergeCell ref="U129:U130"/>
    <mergeCell ref="K132:K133"/>
    <mergeCell ref="L132:L133"/>
    <mergeCell ref="M132:M133"/>
    <mergeCell ref="N132:N133"/>
    <mergeCell ref="O132:O133"/>
    <mergeCell ref="P132:P133"/>
    <mergeCell ref="Q132:Q133"/>
    <mergeCell ref="R132:R133"/>
    <mergeCell ref="S132:S133"/>
    <mergeCell ref="T132:T133"/>
    <mergeCell ref="U132:U133"/>
    <mergeCell ref="K129:K130"/>
    <mergeCell ref="L129:L130"/>
    <mergeCell ref="M129:M130"/>
    <mergeCell ref="N129:N130"/>
    <mergeCell ref="P136:P137"/>
    <mergeCell ref="Y136:Y137"/>
    <mergeCell ref="Z136:Z137"/>
    <mergeCell ref="AA136:AA137"/>
    <mergeCell ref="AB136:AB137"/>
    <mergeCell ref="Y138:Y142"/>
    <mergeCell ref="Z138:Z142"/>
    <mergeCell ref="AA138:AA142"/>
    <mergeCell ref="AB138:AB142"/>
    <mergeCell ref="V132:V133"/>
    <mergeCell ref="W132:W133"/>
    <mergeCell ref="X132:X133"/>
    <mergeCell ref="Y132:Y133"/>
    <mergeCell ref="Z132:Z133"/>
    <mergeCell ref="AA132:AA133"/>
    <mergeCell ref="AB132:AB133"/>
    <mergeCell ref="K138:K142"/>
    <mergeCell ref="L138:L142"/>
    <mergeCell ref="M138:M142"/>
    <mergeCell ref="N138:N142"/>
    <mergeCell ref="K136:K137"/>
    <mergeCell ref="L136:L137"/>
    <mergeCell ref="M136:M137"/>
    <mergeCell ref="N136:N137"/>
  </mergeCells>
  <dataValidations count="3">
    <dataValidation type="decimal" operator="greaterThan" allowBlank="1" showInputMessage="1" showErrorMessage="1" prompt="Nedozvoljeni unos - Dozvoljeno unijeti broj sa dva decimalna mjesta." sqref="H10 H22:H24 H49 H59 H62 H77 H80 H83 H86 H89 H92 H95 H98 H101 H117 H126 H131">
      <formula1>0</formula1>
    </dataValidation>
    <dataValidation type="decimal" allowBlank="1" showErrorMessage="1" sqref="A10 A13 A16 A19 A22 A49 A59 A62 A77 A80 A83 A86 A89 A92 A95 A98 A101 A117 A126 A129 A131">
      <formula1>1</formula1>
      <formula2>9999</formula2>
    </dataValidation>
    <dataValidation type="custom" allowBlank="1" showInputMessage="1" showErrorMessage="1" prompt="Dozvoljeni unos do 250 znakova  -    " sqref="G10 G16 G23 G46 O46 G49 G59 G62 G65 G68 G77 G80 G83 G86 G89 G92 G95 G98 G101 G117 G121 G126 G129 G131:G132 G134:G135">
      <formula1>LT(LEN(G10),(250))</formula1>
    </dataValidation>
  </dataValidation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9.140625" customWidth="1"/>
    <col min="2" max="3" width="38.42578125" customWidth="1"/>
    <col min="4" max="4" width="39" customWidth="1"/>
    <col min="5" max="5" width="27" customWidth="1"/>
    <col min="6" max="6" width="49" customWidth="1"/>
    <col min="7" max="7" width="59.85546875" customWidth="1"/>
    <col min="8" max="8" width="40.140625" customWidth="1"/>
    <col min="9" max="9" width="31.140625" customWidth="1"/>
    <col min="10" max="10" width="15.7109375" customWidth="1"/>
    <col min="11" max="11" width="18" customWidth="1"/>
    <col min="12" max="12" width="15.85546875" customWidth="1"/>
    <col min="13" max="13" width="16.140625" customWidth="1"/>
    <col min="14" max="14" width="18.7109375" customWidth="1"/>
    <col min="15" max="15" width="42.7109375" customWidth="1"/>
    <col min="16" max="16" width="46.28515625" customWidth="1"/>
    <col min="17" max="17" width="37.42578125" customWidth="1"/>
    <col min="18" max="19" width="25" customWidth="1"/>
    <col min="20" max="20" width="21.140625" customWidth="1"/>
    <col min="21" max="21" width="17.42578125" customWidth="1"/>
    <col min="22" max="23" width="19.28515625" customWidth="1"/>
    <col min="24" max="24" width="21.28515625" customWidth="1"/>
    <col min="25" max="25" width="24.42578125" customWidth="1"/>
    <col min="26" max="26" width="21.85546875" customWidth="1"/>
    <col min="27" max="27" width="22.140625" customWidth="1"/>
    <col min="28" max="28" width="35.5703125" customWidth="1"/>
  </cols>
  <sheetData>
    <row r="1" spans="1:28" ht="12.75" customHeight="1" x14ac:dyDescent="0.2">
      <c r="A1" s="732" t="s">
        <v>442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744" t="s">
        <v>117</v>
      </c>
      <c r="B3" s="716"/>
      <c r="C3" s="716"/>
      <c r="D3" s="745"/>
      <c r="E3" s="752" t="s">
        <v>1471</v>
      </c>
      <c r="F3" s="747"/>
      <c r="G3" s="747"/>
      <c r="H3" s="747"/>
      <c r="I3" s="791"/>
      <c r="J3" s="746" t="s">
        <v>119</v>
      </c>
      <c r="K3" s="747"/>
      <c r="L3" s="747"/>
      <c r="M3" s="791"/>
      <c r="N3" s="697" t="s">
        <v>1472</v>
      </c>
      <c r="O3" s="651"/>
      <c r="P3" s="652"/>
      <c r="Q3" s="795" t="s">
        <v>121</v>
      </c>
      <c r="R3" s="747"/>
      <c r="S3" s="791"/>
      <c r="T3" s="851" t="s">
        <v>1473</v>
      </c>
      <c r="U3" s="716"/>
      <c r="V3" s="716"/>
      <c r="W3" s="751"/>
      <c r="X3" s="740"/>
      <c r="Y3" s="638"/>
      <c r="Z3" s="638"/>
      <c r="AA3" s="638"/>
      <c r="AB3" s="741"/>
    </row>
    <row r="4" spans="1:28" ht="6.75" hidden="1" customHeight="1" x14ac:dyDescent="0.2">
      <c r="A4" s="42"/>
      <c r="B4" s="42"/>
      <c r="C4" s="42"/>
      <c r="D4" s="42"/>
      <c r="E4" s="110"/>
      <c r="F4" s="111"/>
      <c r="G4" s="111"/>
      <c r="H4" s="111"/>
      <c r="I4" s="111"/>
      <c r="J4" s="111"/>
      <c r="K4" s="111"/>
      <c r="L4" s="111"/>
      <c r="M4" s="111"/>
      <c r="N4" s="111"/>
      <c r="O4" s="112"/>
      <c r="P4" s="796" t="s">
        <v>123</v>
      </c>
      <c r="Q4" s="797"/>
      <c r="R4" s="698" t="s">
        <v>124</v>
      </c>
      <c r="S4" s="651"/>
      <c r="T4" s="651"/>
      <c r="U4" s="651"/>
      <c r="V4" s="651"/>
      <c r="W4" s="665"/>
      <c r="X4" s="740"/>
      <c r="Y4" s="638"/>
      <c r="Z4" s="638"/>
      <c r="AA4" s="638"/>
      <c r="AB4" s="741"/>
    </row>
    <row r="5" spans="1:28"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row>
    <row r="6" spans="1:28"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row>
    <row r="7" spans="1:28"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row>
    <row r="8" spans="1:28" ht="33.75" customHeight="1" x14ac:dyDescent="0.2">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row>
    <row r="9" spans="1:28" ht="149.25" customHeight="1" x14ac:dyDescent="0.2">
      <c r="A9" s="126" t="s">
        <v>130</v>
      </c>
      <c r="B9" s="127" t="s">
        <v>1474</v>
      </c>
      <c r="C9" s="127" t="s">
        <v>132</v>
      </c>
      <c r="D9" s="127" t="s">
        <v>133</v>
      </c>
      <c r="E9" s="128" t="s">
        <v>134</v>
      </c>
      <c r="F9" s="229" t="s">
        <v>56</v>
      </c>
      <c r="G9" s="230" t="s">
        <v>135</v>
      </c>
      <c r="H9" s="231" t="s">
        <v>136</v>
      </c>
      <c r="I9" s="127" t="s">
        <v>137</v>
      </c>
      <c r="J9" s="131" t="s">
        <v>138</v>
      </c>
      <c r="K9" s="131" t="s">
        <v>139</v>
      </c>
      <c r="L9" s="131" t="s">
        <v>1475</v>
      </c>
      <c r="M9" s="132" t="s">
        <v>141</v>
      </c>
      <c r="N9" s="133" t="s">
        <v>374</v>
      </c>
      <c r="O9" s="134" t="s">
        <v>143</v>
      </c>
      <c r="P9" s="54" t="s">
        <v>1476</v>
      </c>
      <c r="Q9" s="54" t="s">
        <v>145</v>
      </c>
      <c r="R9" s="54" t="s">
        <v>146</v>
      </c>
      <c r="S9" s="54" t="s">
        <v>147</v>
      </c>
      <c r="T9" s="54" t="s">
        <v>148</v>
      </c>
      <c r="U9" s="54" t="s">
        <v>149</v>
      </c>
      <c r="V9" s="54" t="s">
        <v>150</v>
      </c>
      <c r="W9" s="55" t="s">
        <v>151</v>
      </c>
      <c r="X9" s="113" t="s">
        <v>152</v>
      </c>
      <c r="Y9" s="56" t="s">
        <v>153</v>
      </c>
      <c r="Z9" s="56" t="s">
        <v>154</v>
      </c>
      <c r="AA9" s="56" t="s">
        <v>155</v>
      </c>
      <c r="AB9" s="114" t="s">
        <v>156</v>
      </c>
    </row>
    <row r="10" spans="1:28" ht="210" customHeight="1" x14ac:dyDescent="0.2">
      <c r="A10" s="672">
        <v>1</v>
      </c>
      <c r="B10" s="672" t="s">
        <v>1477</v>
      </c>
      <c r="C10" s="672" t="s">
        <v>1478</v>
      </c>
      <c r="D10" s="672" t="s">
        <v>1479</v>
      </c>
      <c r="E10" s="673" t="s">
        <v>1480</v>
      </c>
      <c r="F10" s="786" t="s">
        <v>1481</v>
      </c>
      <c r="G10" s="867" t="s">
        <v>1482</v>
      </c>
      <c r="H10" s="866">
        <v>170387800</v>
      </c>
      <c r="I10" s="865" t="s">
        <v>1483</v>
      </c>
      <c r="J10" s="672" t="s">
        <v>470</v>
      </c>
      <c r="K10" s="672" t="s">
        <v>164</v>
      </c>
      <c r="L10" s="672" t="s">
        <v>1484</v>
      </c>
      <c r="M10" s="672" t="s">
        <v>164</v>
      </c>
      <c r="N10" s="672" t="s">
        <v>164</v>
      </c>
      <c r="O10" s="681" t="s">
        <v>1485</v>
      </c>
      <c r="P10" s="681" t="s">
        <v>1486</v>
      </c>
      <c r="Q10" s="681" t="s">
        <v>179</v>
      </c>
      <c r="R10" s="68" t="s">
        <v>1487</v>
      </c>
      <c r="S10" s="45" t="s">
        <v>1488</v>
      </c>
      <c r="T10" s="103">
        <v>50700</v>
      </c>
      <c r="U10" s="103">
        <v>50900</v>
      </c>
      <c r="V10" s="80">
        <v>51200</v>
      </c>
      <c r="W10" s="137">
        <v>51300</v>
      </c>
      <c r="X10" s="140"/>
      <c r="Y10" s="774"/>
      <c r="Z10" s="774"/>
      <c r="AA10" s="774"/>
      <c r="AB10" s="768"/>
    </row>
    <row r="11" spans="1:28" ht="243.75" customHeight="1" x14ac:dyDescent="0.2">
      <c r="A11" s="641"/>
      <c r="B11" s="641"/>
      <c r="C11" s="641"/>
      <c r="D11" s="641"/>
      <c r="E11" s="674"/>
      <c r="F11" s="676"/>
      <c r="G11" s="868"/>
      <c r="H11" s="679"/>
      <c r="I11" s="641"/>
      <c r="J11" s="641"/>
      <c r="K11" s="641"/>
      <c r="L11" s="641"/>
      <c r="M11" s="641"/>
      <c r="N11" s="641"/>
      <c r="O11" s="641"/>
      <c r="P11" s="641"/>
      <c r="Q11" s="641"/>
      <c r="R11" s="64" t="s">
        <v>1489</v>
      </c>
      <c r="S11" s="75" t="s">
        <v>191</v>
      </c>
      <c r="T11" s="212">
        <v>3000</v>
      </c>
      <c r="U11" s="212">
        <v>4000</v>
      </c>
      <c r="V11" s="67">
        <v>5000</v>
      </c>
      <c r="W11" s="65" t="s">
        <v>1490</v>
      </c>
      <c r="X11" s="140"/>
      <c r="Y11" s="641"/>
      <c r="Z11" s="641"/>
      <c r="AA11" s="641"/>
      <c r="AB11" s="720"/>
    </row>
    <row r="12" spans="1:28" ht="210" customHeight="1" x14ac:dyDescent="0.2">
      <c r="A12" s="641"/>
      <c r="B12" s="641"/>
      <c r="C12" s="641"/>
      <c r="D12" s="641"/>
      <c r="E12" s="674"/>
      <c r="F12" s="676"/>
      <c r="G12" s="868"/>
      <c r="H12" s="679"/>
      <c r="I12" s="641"/>
      <c r="J12" s="641"/>
      <c r="K12" s="641"/>
      <c r="L12" s="641"/>
      <c r="M12" s="641"/>
      <c r="N12" s="641"/>
      <c r="O12" s="641"/>
      <c r="P12" s="641"/>
      <c r="Q12" s="641"/>
      <c r="R12" s="57" t="s">
        <v>1491</v>
      </c>
      <c r="S12" s="45" t="s">
        <v>1492</v>
      </c>
      <c r="T12" s="103">
        <v>2150</v>
      </c>
      <c r="U12" s="103">
        <v>2250</v>
      </c>
      <c r="V12" s="80">
        <v>2350</v>
      </c>
      <c r="W12" s="137">
        <v>2450</v>
      </c>
      <c r="X12" s="140"/>
      <c r="Y12" s="641"/>
      <c r="Z12" s="641"/>
      <c r="AA12" s="641"/>
      <c r="AB12" s="720"/>
    </row>
    <row r="13" spans="1:28" ht="101.25" customHeight="1" x14ac:dyDescent="0.2">
      <c r="A13" s="642"/>
      <c r="B13" s="642"/>
      <c r="C13" s="642"/>
      <c r="D13" s="642"/>
      <c r="E13" s="646"/>
      <c r="F13" s="680"/>
      <c r="G13" s="869"/>
      <c r="H13" s="647"/>
      <c r="I13" s="642"/>
      <c r="J13" s="642"/>
      <c r="K13" s="642"/>
      <c r="L13" s="642"/>
      <c r="M13" s="642"/>
      <c r="N13" s="642"/>
      <c r="O13" s="642"/>
      <c r="P13" s="642"/>
      <c r="Q13" s="642"/>
      <c r="R13" s="57" t="s">
        <v>1493</v>
      </c>
      <c r="S13" s="45" t="s">
        <v>1494</v>
      </c>
      <c r="T13" s="103">
        <v>2750</v>
      </c>
      <c r="U13" s="103">
        <v>2950</v>
      </c>
      <c r="V13" s="80">
        <v>3150</v>
      </c>
      <c r="W13" s="137">
        <v>3350</v>
      </c>
      <c r="X13" s="140"/>
      <c r="Y13" s="642"/>
      <c r="Z13" s="642"/>
      <c r="AA13" s="642"/>
      <c r="AB13" s="721"/>
    </row>
    <row r="14" spans="1:28" ht="278.25" customHeight="1" x14ac:dyDescent="0.2">
      <c r="A14" s="672" t="s">
        <v>1495</v>
      </c>
      <c r="B14" s="672" t="s">
        <v>1477</v>
      </c>
      <c r="C14" s="672" t="s">
        <v>1478</v>
      </c>
      <c r="D14" s="681" t="s">
        <v>1496</v>
      </c>
      <c r="E14" s="873" t="s">
        <v>1497</v>
      </c>
      <c r="F14" s="675" t="s">
        <v>1498</v>
      </c>
      <c r="G14" s="874" t="s">
        <v>1499</v>
      </c>
      <c r="H14" s="879">
        <v>300000000</v>
      </c>
      <c r="I14" s="681" t="s">
        <v>1500</v>
      </c>
      <c r="J14" s="681" t="s">
        <v>253</v>
      </c>
      <c r="K14" s="681" t="s">
        <v>164</v>
      </c>
      <c r="L14" s="681" t="s">
        <v>1501</v>
      </c>
      <c r="M14" s="681" t="s">
        <v>164</v>
      </c>
      <c r="N14" s="681" t="s">
        <v>164</v>
      </c>
      <c r="O14" s="681" t="s">
        <v>1502</v>
      </c>
      <c r="P14" s="681" t="s">
        <v>1503</v>
      </c>
      <c r="Q14" s="682" t="s">
        <v>1504</v>
      </c>
      <c r="R14" s="45" t="s">
        <v>1505</v>
      </c>
      <c r="S14" s="45">
        <v>0</v>
      </c>
      <c r="T14" s="45">
        <v>0</v>
      </c>
      <c r="U14" s="45">
        <v>0</v>
      </c>
      <c r="V14" s="45">
        <v>0</v>
      </c>
      <c r="W14" s="105">
        <v>5</v>
      </c>
      <c r="X14" s="140"/>
      <c r="Y14" s="774"/>
      <c r="Z14" s="774"/>
      <c r="AA14" s="774"/>
      <c r="AB14" s="768"/>
    </row>
    <row r="15" spans="1:28" ht="283.5" customHeight="1" x14ac:dyDescent="0.2">
      <c r="A15" s="641"/>
      <c r="B15" s="641"/>
      <c r="C15" s="641"/>
      <c r="D15" s="641"/>
      <c r="E15" s="776"/>
      <c r="F15" s="676"/>
      <c r="G15" s="875"/>
      <c r="H15" s="782"/>
      <c r="I15" s="641"/>
      <c r="J15" s="641"/>
      <c r="K15" s="641"/>
      <c r="L15" s="641"/>
      <c r="M15" s="641"/>
      <c r="N15" s="641"/>
      <c r="O15" s="641"/>
      <c r="P15" s="641"/>
      <c r="Q15" s="641"/>
      <c r="R15" s="68" t="s">
        <v>1506</v>
      </c>
      <c r="S15" s="103" t="s">
        <v>1507</v>
      </c>
      <c r="T15" s="103">
        <v>30000</v>
      </c>
      <c r="U15" s="103">
        <v>30000</v>
      </c>
      <c r="V15" s="103">
        <v>30000</v>
      </c>
      <c r="W15" s="172">
        <v>30000</v>
      </c>
      <c r="X15" s="140"/>
      <c r="Y15" s="641"/>
      <c r="Z15" s="641"/>
      <c r="AA15" s="641"/>
      <c r="AB15" s="720"/>
    </row>
    <row r="16" spans="1:28" ht="408.75" customHeight="1" x14ac:dyDescent="0.2">
      <c r="A16" s="642"/>
      <c r="B16" s="642"/>
      <c r="C16" s="642"/>
      <c r="D16" s="642"/>
      <c r="E16" s="729"/>
      <c r="F16" s="680"/>
      <c r="G16" s="876"/>
      <c r="H16" s="783"/>
      <c r="I16" s="642"/>
      <c r="J16" s="642"/>
      <c r="K16" s="642"/>
      <c r="L16" s="642"/>
      <c r="M16" s="642"/>
      <c r="N16" s="642"/>
      <c r="O16" s="642"/>
      <c r="P16" s="642"/>
      <c r="Q16" s="642"/>
      <c r="R16" s="68" t="s">
        <v>1508</v>
      </c>
      <c r="S16" s="45" t="s">
        <v>1509</v>
      </c>
      <c r="T16" s="45">
        <v>1282</v>
      </c>
      <c r="U16" s="45">
        <v>1311</v>
      </c>
      <c r="V16" s="45">
        <v>1282</v>
      </c>
      <c r="W16" s="105">
        <v>1282</v>
      </c>
      <c r="X16" s="140"/>
      <c r="Y16" s="642"/>
      <c r="Z16" s="642"/>
      <c r="AA16" s="642"/>
      <c r="AB16" s="721"/>
    </row>
    <row r="17" spans="1:28" ht="345.75" customHeight="1" x14ac:dyDescent="0.2">
      <c r="A17" s="64" t="s">
        <v>477</v>
      </c>
      <c r="B17" s="64" t="s">
        <v>1477</v>
      </c>
      <c r="C17" s="75"/>
      <c r="D17" s="75"/>
      <c r="E17" s="233" t="s">
        <v>1497</v>
      </c>
      <c r="F17" s="208" t="s">
        <v>1510</v>
      </c>
      <c r="G17" s="234" t="s">
        <v>1511</v>
      </c>
      <c r="H17" s="235">
        <v>350000000</v>
      </c>
      <c r="I17" s="75" t="s">
        <v>1512</v>
      </c>
      <c r="J17" s="75" t="s">
        <v>163</v>
      </c>
      <c r="K17" s="75" t="s">
        <v>164</v>
      </c>
      <c r="L17" s="75" t="s">
        <v>1513</v>
      </c>
      <c r="M17" s="75" t="s">
        <v>164</v>
      </c>
      <c r="N17" s="75" t="s">
        <v>164</v>
      </c>
      <c r="O17" s="75" t="s">
        <v>1514</v>
      </c>
      <c r="P17" s="75" t="s">
        <v>1515</v>
      </c>
      <c r="Q17" s="211" t="s">
        <v>179</v>
      </c>
      <c r="R17" s="68" t="s">
        <v>1516</v>
      </c>
      <c r="S17" s="70" t="s">
        <v>1517</v>
      </c>
      <c r="T17" s="70">
        <v>0.6</v>
      </c>
      <c r="U17" s="70">
        <v>0.63</v>
      </c>
      <c r="V17" s="70">
        <v>0.65</v>
      </c>
      <c r="W17" s="108">
        <v>0.7</v>
      </c>
      <c r="X17" s="140"/>
      <c r="Y17" s="173"/>
      <c r="Z17" s="173"/>
      <c r="AA17" s="173"/>
      <c r="AB17" s="156"/>
    </row>
    <row r="18" spans="1:28" ht="223.5" customHeight="1" x14ac:dyDescent="0.2">
      <c r="A18" s="672" t="s">
        <v>489</v>
      </c>
      <c r="B18" s="672" t="s">
        <v>1518</v>
      </c>
      <c r="C18" s="681" t="s">
        <v>1519</v>
      </c>
      <c r="D18" s="681" t="s">
        <v>1520</v>
      </c>
      <c r="E18" s="873" t="s">
        <v>1497</v>
      </c>
      <c r="F18" s="675" t="s">
        <v>1521</v>
      </c>
      <c r="G18" s="874" t="s">
        <v>1522</v>
      </c>
      <c r="H18" s="879">
        <v>1230000000</v>
      </c>
      <c r="I18" s="681" t="s">
        <v>1523</v>
      </c>
      <c r="J18" s="681" t="s">
        <v>470</v>
      </c>
      <c r="K18" s="681" t="s">
        <v>164</v>
      </c>
      <c r="L18" s="681" t="s">
        <v>1501</v>
      </c>
      <c r="M18" s="681" t="s">
        <v>164</v>
      </c>
      <c r="N18" s="681" t="s">
        <v>164</v>
      </c>
      <c r="O18" s="681" t="s">
        <v>1524</v>
      </c>
      <c r="P18" s="877" t="s">
        <v>1525</v>
      </c>
      <c r="Q18" s="682" t="s">
        <v>1526</v>
      </c>
      <c r="R18" s="68" t="s">
        <v>1527</v>
      </c>
      <c r="S18" s="45">
        <v>0</v>
      </c>
      <c r="T18" s="45">
        <v>0</v>
      </c>
      <c r="U18" s="45">
        <v>1</v>
      </c>
      <c r="V18" s="45">
        <v>2</v>
      </c>
      <c r="W18" s="105">
        <v>2</v>
      </c>
      <c r="X18" s="140"/>
      <c r="Y18" s="774"/>
      <c r="Z18" s="774"/>
      <c r="AA18" s="774"/>
      <c r="AB18" s="768"/>
    </row>
    <row r="19" spans="1:28" ht="233.25" customHeight="1" x14ac:dyDescent="0.2">
      <c r="A19" s="641"/>
      <c r="B19" s="641"/>
      <c r="C19" s="641"/>
      <c r="D19" s="641"/>
      <c r="E19" s="776"/>
      <c r="F19" s="676"/>
      <c r="G19" s="875"/>
      <c r="H19" s="782"/>
      <c r="I19" s="641"/>
      <c r="J19" s="641"/>
      <c r="K19" s="641"/>
      <c r="L19" s="641"/>
      <c r="M19" s="641"/>
      <c r="N19" s="641"/>
      <c r="O19" s="641"/>
      <c r="P19" s="641"/>
      <c r="Q19" s="641"/>
      <c r="R19" s="68" t="s">
        <v>1528</v>
      </c>
      <c r="S19" s="45">
        <v>0</v>
      </c>
      <c r="T19" s="45">
        <v>0</v>
      </c>
      <c r="U19" s="45">
        <v>0</v>
      </c>
      <c r="V19" s="45">
        <v>1</v>
      </c>
      <c r="W19" s="172">
        <v>1</v>
      </c>
      <c r="X19" s="140"/>
      <c r="Y19" s="641"/>
      <c r="Z19" s="641"/>
      <c r="AA19" s="641"/>
      <c r="AB19" s="720"/>
    </row>
    <row r="20" spans="1:28" ht="375.75" customHeight="1" x14ac:dyDescent="0.2">
      <c r="A20" s="642"/>
      <c r="B20" s="642"/>
      <c r="C20" s="642"/>
      <c r="D20" s="642"/>
      <c r="E20" s="729"/>
      <c r="F20" s="680"/>
      <c r="G20" s="876"/>
      <c r="H20" s="783"/>
      <c r="I20" s="642"/>
      <c r="J20" s="642"/>
      <c r="K20" s="642"/>
      <c r="L20" s="642"/>
      <c r="M20" s="642"/>
      <c r="N20" s="642"/>
      <c r="O20" s="642"/>
      <c r="P20" s="642"/>
      <c r="Q20" s="642"/>
      <c r="R20" s="61" t="s">
        <v>1529</v>
      </c>
      <c r="S20" s="45">
        <v>0</v>
      </c>
      <c r="T20" s="45">
        <v>0</v>
      </c>
      <c r="U20" s="45">
        <v>0</v>
      </c>
      <c r="V20" s="45">
        <v>0</v>
      </c>
      <c r="W20" s="105">
        <v>1</v>
      </c>
      <c r="X20" s="140"/>
      <c r="Y20" s="642"/>
      <c r="Z20" s="642"/>
      <c r="AA20" s="642"/>
      <c r="AB20" s="721"/>
    </row>
    <row r="21" spans="1:28" ht="212.25" customHeight="1" x14ac:dyDescent="0.2">
      <c r="A21" s="672" t="s">
        <v>501</v>
      </c>
      <c r="B21" s="672" t="s">
        <v>1477</v>
      </c>
      <c r="C21" s="681" t="s">
        <v>1519</v>
      </c>
      <c r="D21" s="681" t="s">
        <v>1530</v>
      </c>
      <c r="E21" s="873" t="s">
        <v>1497</v>
      </c>
      <c r="F21" s="675" t="s">
        <v>1531</v>
      </c>
      <c r="G21" s="874" t="s">
        <v>1532</v>
      </c>
      <c r="H21" s="878">
        <v>183141404</v>
      </c>
      <c r="I21" s="681" t="s">
        <v>1533</v>
      </c>
      <c r="J21" s="681" t="s">
        <v>163</v>
      </c>
      <c r="K21" s="681" t="s">
        <v>164</v>
      </c>
      <c r="L21" s="681" t="s">
        <v>1501</v>
      </c>
      <c r="M21" s="681" t="s">
        <v>164</v>
      </c>
      <c r="N21" s="681" t="s">
        <v>164</v>
      </c>
      <c r="O21" s="681" t="s">
        <v>1534</v>
      </c>
      <c r="P21" s="681" t="s">
        <v>1535</v>
      </c>
      <c r="Q21" s="846" t="s">
        <v>1504</v>
      </c>
      <c r="R21" s="68" t="s">
        <v>1536</v>
      </c>
      <c r="S21" s="45" t="s">
        <v>171</v>
      </c>
      <c r="T21" s="70">
        <v>0.1</v>
      </c>
      <c r="U21" s="70">
        <v>0.1</v>
      </c>
      <c r="V21" s="70">
        <v>0.1</v>
      </c>
      <c r="W21" s="108">
        <v>1</v>
      </c>
      <c r="X21" s="140"/>
      <c r="Y21" s="774"/>
      <c r="Z21" s="774"/>
      <c r="AA21" s="774"/>
      <c r="AB21" s="768"/>
    </row>
    <row r="22" spans="1:28" ht="183" customHeight="1" x14ac:dyDescent="0.2">
      <c r="A22" s="641"/>
      <c r="B22" s="641"/>
      <c r="C22" s="641"/>
      <c r="D22" s="641"/>
      <c r="E22" s="776"/>
      <c r="F22" s="676"/>
      <c r="G22" s="875"/>
      <c r="H22" s="782"/>
      <c r="I22" s="641"/>
      <c r="J22" s="641"/>
      <c r="K22" s="641"/>
      <c r="L22" s="641"/>
      <c r="M22" s="641"/>
      <c r="N22" s="641"/>
      <c r="O22" s="641"/>
      <c r="P22" s="641"/>
      <c r="Q22" s="641"/>
      <c r="R22" s="68" t="s">
        <v>1537</v>
      </c>
      <c r="S22" s="45" t="s">
        <v>1538</v>
      </c>
      <c r="T22" s="45">
        <v>4</v>
      </c>
      <c r="U22" s="45">
        <v>2</v>
      </c>
      <c r="V22" s="45">
        <v>2</v>
      </c>
      <c r="W22" s="105">
        <v>2</v>
      </c>
      <c r="X22" s="140"/>
      <c r="Y22" s="641"/>
      <c r="Z22" s="641"/>
      <c r="AA22" s="641"/>
      <c r="AB22" s="720"/>
    </row>
    <row r="23" spans="1:28" ht="226.5" customHeight="1" x14ac:dyDescent="0.2">
      <c r="A23" s="642"/>
      <c r="B23" s="642"/>
      <c r="C23" s="642"/>
      <c r="D23" s="642"/>
      <c r="E23" s="729"/>
      <c r="F23" s="680"/>
      <c r="G23" s="876"/>
      <c r="H23" s="783"/>
      <c r="I23" s="642"/>
      <c r="J23" s="642"/>
      <c r="K23" s="642"/>
      <c r="L23" s="642"/>
      <c r="M23" s="642"/>
      <c r="N23" s="642"/>
      <c r="O23" s="642"/>
      <c r="P23" s="642"/>
      <c r="Q23" s="642"/>
      <c r="R23" s="68" t="s">
        <v>1539</v>
      </c>
      <c r="S23" s="45" t="s">
        <v>1540</v>
      </c>
      <c r="T23" s="70">
        <v>0.98</v>
      </c>
      <c r="U23" s="70">
        <v>0.98</v>
      </c>
      <c r="V23" s="70">
        <v>0.98</v>
      </c>
      <c r="W23" s="108">
        <v>0.98</v>
      </c>
      <c r="X23" s="140"/>
      <c r="Y23" s="642"/>
      <c r="Z23" s="642"/>
      <c r="AA23" s="642"/>
      <c r="AB23" s="721"/>
    </row>
    <row r="24" spans="1:28" ht="197.25" customHeight="1" x14ac:dyDescent="0.2">
      <c r="A24" s="672" t="s">
        <v>1541</v>
      </c>
      <c r="B24" s="672" t="s">
        <v>652</v>
      </c>
      <c r="C24" s="672"/>
      <c r="D24" s="684"/>
      <c r="E24" s="673" t="s">
        <v>1542</v>
      </c>
      <c r="F24" s="687" t="s">
        <v>1543</v>
      </c>
      <c r="G24" s="870" t="s">
        <v>1544</v>
      </c>
      <c r="H24" s="866">
        <v>80000000</v>
      </c>
      <c r="I24" s="684" t="s">
        <v>1545</v>
      </c>
      <c r="J24" s="672" t="s">
        <v>1546</v>
      </c>
      <c r="K24" s="672" t="s">
        <v>164</v>
      </c>
      <c r="L24" s="672" t="s">
        <v>325</v>
      </c>
      <c r="M24" s="672" t="s">
        <v>164</v>
      </c>
      <c r="N24" s="672" t="s">
        <v>166</v>
      </c>
      <c r="O24" s="883" t="s">
        <v>1547</v>
      </c>
      <c r="P24" s="681" t="s">
        <v>1548</v>
      </c>
      <c r="Q24" s="681" t="s">
        <v>1549</v>
      </c>
      <c r="R24" s="102" t="s">
        <v>1550</v>
      </c>
      <c r="S24" s="103">
        <v>3578</v>
      </c>
      <c r="T24" s="103">
        <v>3850</v>
      </c>
      <c r="U24" s="103">
        <v>4150</v>
      </c>
      <c r="V24" s="80">
        <v>4500</v>
      </c>
      <c r="W24" s="137">
        <v>4800</v>
      </c>
      <c r="X24" s="140"/>
      <c r="Y24" s="774"/>
      <c r="Z24" s="774"/>
      <c r="AA24" s="774"/>
      <c r="AB24" s="768"/>
    </row>
    <row r="25" spans="1:28" ht="258" customHeight="1" x14ac:dyDescent="0.2">
      <c r="A25" s="641"/>
      <c r="B25" s="641"/>
      <c r="C25" s="641"/>
      <c r="D25" s="641"/>
      <c r="E25" s="674"/>
      <c r="F25" s="676"/>
      <c r="G25" s="868"/>
      <c r="H25" s="679"/>
      <c r="I25" s="641"/>
      <c r="J25" s="641"/>
      <c r="K25" s="641"/>
      <c r="L25" s="641"/>
      <c r="M25" s="641"/>
      <c r="N25" s="641"/>
      <c r="O25" s="641"/>
      <c r="P25" s="641"/>
      <c r="Q25" s="641"/>
      <c r="R25" s="102" t="s">
        <v>1551</v>
      </c>
      <c r="S25" s="45">
        <v>3323</v>
      </c>
      <c r="T25" s="45">
        <v>4200</v>
      </c>
      <c r="U25" s="45">
        <v>4250</v>
      </c>
      <c r="V25" s="57">
        <v>4300</v>
      </c>
      <c r="W25" s="62">
        <v>4350</v>
      </c>
      <c r="X25" s="140"/>
      <c r="Y25" s="641"/>
      <c r="Z25" s="641"/>
      <c r="AA25" s="641"/>
      <c r="AB25" s="720"/>
    </row>
    <row r="26" spans="1:28" ht="202.5" customHeight="1" x14ac:dyDescent="0.2">
      <c r="A26" s="642"/>
      <c r="B26" s="642"/>
      <c r="C26" s="642"/>
      <c r="D26" s="642"/>
      <c r="E26" s="646"/>
      <c r="F26" s="680"/>
      <c r="G26" s="869"/>
      <c r="H26" s="647"/>
      <c r="I26" s="642"/>
      <c r="J26" s="642"/>
      <c r="K26" s="642"/>
      <c r="L26" s="642"/>
      <c r="M26" s="642"/>
      <c r="N26" s="642"/>
      <c r="O26" s="642"/>
      <c r="P26" s="642"/>
      <c r="Q26" s="642"/>
      <c r="R26" s="102" t="s">
        <v>1552</v>
      </c>
      <c r="S26" s="45">
        <v>0</v>
      </c>
      <c r="T26" s="45">
        <v>30</v>
      </c>
      <c r="U26" s="45">
        <v>40</v>
      </c>
      <c r="V26" s="57">
        <v>50</v>
      </c>
      <c r="W26" s="62">
        <v>60</v>
      </c>
      <c r="X26" s="140"/>
      <c r="Y26" s="642"/>
      <c r="Z26" s="642"/>
      <c r="AA26" s="642"/>
      <c r="AB26" s="721"/>
    </row>
    <row r="27" spans="1:28" ht="296.25" customHeight="1" x14ac:dyDescent="0.2">
      <c r="A27" s="672" t="s">
        <v>517</v>
      </c>
      <c r="B27" s="731" t="s">
        <v>1553</v>
      </c>
      <c r="C27" s="731" t="s">
        <v>1554</v>
      </c>
      <c r="D27" s="731" t="s">
        <v>1555</v>
      </c>
      <c r="E27" s="673">
        <v>3701</v>
      </c>
      <c r="F27" s="871" t="s">
        <v>1556</v>
      </c>
      <c r="G27" s="872" t="s">
        <v>1557</v>
      </c>
      <c r="H27" s="884"/>
      <c r="I27" s="731"/>
      <c r="J27" s="731" t="s">
        <v>597</v>
      </c>
      <c r="K27" s="731" t="s">
        <v>164</v>
      </c>
      <c r="L27" s="731" t="s">
        <v>325</v>
      </c>
      <c r="M27" s="731" t="s">
        <v>166</v>
      </c>
      <c r="N27" s="731" t="s">
        <v>166</v>
      </c>
      <c r="O27" s="731" t="s">
        <v>1558</v>
      </c>
      <c r="P27" s="731" t="s">
        <v>1559</v>
      </c>
      <c r="Q27" s="883" t="s">
        <v>1560</v>
      </c>
      <c r="R27" s="107" t="s">
        <v>1561</v>
      </c>
      <c r="S27" s="177">
        <v>38709</v>
      </c>
      <c r="T27" s="177">
        <v>39000</v>
      </c>
      <c r="U27" s="177">
        <v>39500</v>
      </c>
      <c r="V27" s="107">
        <v>40000</v>
      </c>
      <c r="W27" s="106">
        <v>41000</v>
      </c>
      <c r="X27" s="140"/>
      <c r="Y27" s="774"/>
      <c r="Z27" s="774"/>
      <c r="AA27" s="774"/>
      <c r="AB27" s="768"/>
    </row>
    <row r="28" spans="1:28" ht="246" customHeight="1" x14ac:dyDescent="0.2">
      <c r="A28" s="642"/>
      <c r="B28" s="641"/>
      <c r="C28" s="641"/>
      <c r="D28" s="641"/>
      <c r="E28" s="674"/>
      <c r="F28" s="680"/>
      <c r="G28" s="868"/>
      <c r="H28" s="679"/>
      <c r="I28" s="641"/>
      <c r="J28" s="642"/>
      <c r="K28" s="641"/>
      <c r="L28" s="642"/>
      <c r="M28" s="641"/>
      <c r="N28" s="641"/>
      <c r="O28" s="642"/>
      <c r="P28" s="641"/>
      <c r="Q28" s="642"/>
      <c r="R28" s="107" t="s">
        <v>1562</v>
      </c>
      <c r="S28" s="236">
        <v>7917</v>
      </c>
      <c r="T28" s="236">
        <v>8500</v>
      </c>
      <c r="U28" s="236">
        <v>10000</v>
      </c>
      <c r="V28" s="237">
        <v>12000</v>
      </c>
      <c r="W28" s="238">
        <v>15000</v>
      </c>
      <c r="X28" s="140"/>
      <c r="Y28" s="642"/>
      <c r="Z28" s="642"/>
      <c r="AA28" s="642"/>
      <c r="AB28" s="721"/>
    </row>
    <row r="29" spans="1:28" ht="202.5" customHeight="1" x14ac:dyDescent="0.2">
      <c r="A29" s="672" t="s">
        <v>525</v>
      </c>
      <c r="B29" s="672" t="s">
        <v>1477</v>
      </c>
      <c r="C29" s="684" t="s">
        <v>1563</v>
      </c>
      <c r="D29" s="684" t="s">
        <v>1564</v>
      </c>
      <c r="E29" s="673">
        <v>3701</v>
      </c>
      <c r="F29" s="871" t="s">
        <v>1565</v>
      </c>
      <c r="G29" s="870" t="s">
        <v>1566</v>
      </c>
      <c r="H29" s="866">
        <v>9400000</v>
      </c>
      <c r="I29" s="684" t="s">
        <v>1567</v>
      </c>
      <c r="J29" s="672" t="s">
        <v>253</v>
      </c>
      <c r="K29" s="672" t="s">
        <v>164</v>
      </c>
      <c r="L29" s="672" t="s">
        <v>1568</v>
      </c>
      <c r="M29" s="672" t="s">
        <v>164</v>
      </c>
      <c r="N29" s="672" t="s">
        <v>164</v>
      </c>
      <c r="O29" s="672" t="s">
        <v>1569</v>
      </c>
      <c r="P29" s="672" t="s">
        <v>1570</v>
      </c>
      <c r="Q29" s="672" t="s">
        <v>1549</v>
      </c>
      <c r="R29" s="57" t="s">
        <v>1571</v>
      </c>
      <c r="S29" s="45">
        <v>39</v>
      </c>
      <c r="T29" s="45">
        <v>60</v>
      </c>
      <c r="U29" s="45">
        <v>80</v>
      </c>
      <c r="V29" s="57">
        <v>100</v>
      </c>
      <c r="W29" s="62">
        <v>120</v>
      </c>
      <c r="X29" s="140"/>
      <c r="Y29" s="774"/>
      <c r="Z29" s="774"/>
      <c r="AA29" s="774"/>
      <c r="AB29" s="768"/>
    </row>
    <row r="30" spans="1:28" ht="126" customHeight="1" x14ac:dyDescent="0.2">
      <c r="A30" s="641"/>
      <c r="B30" s="641"/>
      <c r="C30" s="641"/>
      <c r="D30" s="641"/>
      <c r="E30" s="674"/>
      <c r="F30" s="676"/>
      <c r="G30" s="868"/>
      <c r="H30" s="679"/>
      <c r="I30" s="641"/>
      <c r="J30" s="641"/>
      <c r="K30" s="641"/>
      <c r="L30" s="641"/>
      <c r="M30" s="641"/>
      <c r="N30" s="641"/>
      <c r="O30" s="641"/>
      <c r="P30" s="641"/>
      <c r="Q30" s="641"/>
      <c r="R30" s="57" t="s">
        <v>1572</v>
      </c>
      <c r="S30" s="45">
        <v>35</v>
      </c>
      <c r="T30" s="45">
        <v>40</v>
      </c>
      <c r="U30" s="45">
        <v>45</v>
      </c>
      <c r="V30" s="57">
        <v>50</v>
      </c>
      <c r="W30" s="62">
        <v>55</v>
      </c>
      <c r="X30" s="140"/>
      <c r="Y30" s="641"/>
      <c r="Z30" s="641"/>
      <c r="AA30" s="641"/>
      <c r="AB30" s="720"/>
    </row>
    <row r="31" spans="1:28" ht="251.25" customHeight="1" x14ac:dyDescent="0.2">
      <c r="A31" s="642"/>
      <c r="B31" s="642"/>
      <c r="C31" s="642"/>
      <c r="D31" s="642"/>
      <c r="E31" s="646"/>
      <c r="F31" s="680"/>
      <c r="G31" s="869"/>
      <c r="H31" s="647"/>
      <c r="I31" s="642"/>
      <c r="J31" s="642"/>
      <c r="K31" s="642"/>
      <c r="L31" s="642"/>
      <c r="M31" s="642"/>
      <c r="N31" s="642"/>
      <c r="O31" s="642"/>
      <c r="P31" s="642"/>
      <c r="Q31" s="642"/>
      <c r="R31" s="57" t="s">
        <v>1573</v>
      </c>
      <c r="S31" s="45">
        <v>219</v>
      </c>
      <c r="T31" s="45">
        <v>260</v>
      </c>
      <c r="U31" s="45">
        <v>290</v>
      </c>
      <c r="V31" s="57">
        <v>320</v>
      </c>
      <c r="W31" s="62">
        <v>350</v>
      </c>
      <c r="X31" s="140"/>
      <c r="Y31" s="642"/>
      <c r="Z31" s="642"/>
      <c r="AA31" s="642"/>
      <c r="AB31" s="721"/>
    </row>
    <row r="32" spans="1:28" ht="177.75" customHeight="1" x14ac:dyDescent="0.2">
      <c r="A32" s="57" t="s">
        <v>543</v>
      </c>
      <c r="B32" s="57" t="s">
        <v>652</v>
      </c>
      <c r="C32" s="76" t="s">
        <v>1574</v>
      </c>
      <c r="D32" s="76" t="s">
        <v>1575</v>
      </c>
      <c r="E32" s="62">
        <v>3701</v>
      </c>
      <c r="F32" s="239" t="s">
        <v>1576</v>
      </c>
      <c r="G32" s="240" t="s">
        <v>1577</v>
      </c>
      <c r="H32" s="241">
        <v>3275000</v>
      </c>
      <c r="I32" s="76" t="s">
        <v>1578</v>
      </c>
      <c r="J32" s="57" t="s">
        <v>253</v>
      </c>
      <c r="K32" s="57" t="s">
        <v>164</v>
      </c>
      <c r="L32" s="57" t="s">
        <v>1579</v>
      </c>
      <c r="M32" s="57" t="s">
        <v>166</v>
      </c>
      <c r="N32" s="57" t="s">
        <v>164</v>
      </c>
      <c r="O32" s="107" t="s">
        <v>1580</v>
      </c>
      <c r="P32" s="57" t="s">
        <v>1581</v>
      </c>
      <c r="Q32" s="57" t="s">
        <v>1582</v>
      </c>
      <c r="R32" s="57" t="s">
        <v>1583</v>
      </c>
      <c r="S32" s="45">
        <v>32</v>
      </c>
      <c r="T32" s="45">
        <v>60</v>
      </c>
      <c r="U32" s="45">
        <v>80</v>
      </c>
      <c r="V32" s="57">
        <v>100</v>
      </c>
      <c r="W32" s="62">
        <v>120</v>
      </c>
      <c r="X32" s="140"/>
      <c r="Y32" s="173"/>
      <c r="Z32" s="173"/>
      <c r="AA32" s="173"/>
      <c r="AB32" s="156"/>
    </row>
    <row r="33" spans="1:28" ht="243.75" customHeight="1" x14ac:dyDescent="0.2">
      <c r="A33" s="672" t="s">
        <v>556</v>
      </c>
      <c r="B33" s="672" t="s">
        <v>1477</v>
      </c>
      <c r="C33" s="672" t="s">
        <v>1563</v>
      </c>
      <c r="D33" s="672" t="s">
        <v>1584</v>
      </c>
      <c r="E33" s="673">
        <v>3701</v>
      </c>
      <c r="F33" s="675" t="s">
        <v>1585</v>
      </c>
      <c r="G33" s="867" t="s">
        <v>1586</v>
      </c>
      <c r="H33" s="866">
        <v>760000</v>
      </c>
      <c r="I33" s="672" t="s">
        <v>1587</v>
      </c>
      <c r="J33" s="672" t="s">
        <v>253</v>
      </c>
      <c r="K33" s="672" t="s">
        <v>166</v>
      </c>
      <c r="L33" s="672" t="s">
        <v>734</v>
      </c>
      <c r="M33" s="672" t="s">
        <v>164</v>
      </c>
      <c r="N33" s="672" t="s">
        <v>164</v>
      </c>
      <c r="O33" s="672" t="s">
        <v>1588</v>
      </c>
      <c r="P33" s="672" t="s">
        <v>1589</v>
      </c>
      <c r="Q33" s="672" t="s">
        <v>1504</v>
      </c>
      <c r="R33" s="57" t="s">
        <v>1590</v>
      </c>
      <c r="S33" s="45">
        <v>28</v>
      </c>
      <c r="T33" s="45">
        <v>28</v>
      </c>
      <c r="U33" s="45">
        <v>28</v>
      </c>
      <c r="V33" s="57">
        <v>28</v>
      </c>
      <c r="W33" s="62">
        <v>28</v>
      </c>
      <c r="X33" s="140"/>
      <c r="Y33" s="774"/>
      <c r="Z33" s="774"/>
      <c r="AA33" s="774"/>
      <c r="AB33" s="768"/>
    </row>
    <row r="34" spans="1:28" ht="211.5" customHeight="1" x14ac:dyDescent="0.2">
      <c r="A34" s="642"/>
      <c r="B34" s="642"/>
      <c r="C34" s="642"/>
      <c r="D34" s="642"/>
      <c r="E34" s="646"/>
      <c r="F34" s="680"/>
      <c r="G34" s="869"/>
      <c r="H34" s="647"/>
      <c r="I34" s="642"/>
      <c r="J34" s="642"/>
      <c r="K34" s="642"/>
      <c r="L34" s="642"/>
      <c r="M34" s="642"/>
      <c r="N34" s="642"/>
      <c r="O34" s="642"/>
      <c r="P34" s="642"/>
      <c r="Q34" s="642"/>
      <c r="R34" s="57" t="s">
        <v>1591</v>
      </c>
      <c r="S34" s="45" t="s">
        <v>1592</v>
      </c>
      <c r="T34" s="45">
        <v>500</v>
      </c>
      <c r="U34" s="45">
        <v>500</v>
      </c>
      <c r="V34" s="45">
        <v>500</v>
      </c>
      <c r="W34" s="105">
        <v>500</v>
      </c>
      <c r="X34" s="140"/>
      <c r="Y34" s="642"/>
      <c r="Z34" s="642"/>
      <c r="AA34" s="642"/>
      <c r="AB34" s="721"/>
    </row>
    <row r="35" spans="1:28" ht="236.25" customHeight="1" x14ac:dyDescent="0.2">
      <c r="A35" s="672" t="s">
        <v>569</v>
      </c>
      <c r="B35" s="672" t="s">
        <v>1477</v>
      </c>
      <c r="C35" s="672" t="s">
        <v>1593</v>
      </c>
      <c r="D35" s="672" t="s">
        <v>1594</v>
      </c>
      <c r="E35" s="673" t="s">
        <v>1595</v>
      </c>
      <c r="F35" s="675" t="s">
        <v>1596</v>
      </c>
      <c r="G35" s="867" t="s">
        <v>1597</v>
      </c>
      <c r="H35" s="866">
        <v>24800000</v>
      </c>
      <c r="I35" s="672" t="s">
        <v>1598</v>
      </c>
      <c r="J35" s="672" t="s">
        <v>253</v>
      </c>
      <c r="K35" s="672" t="s">
        <v>166</v>
      </c>
      <c r="L35" s="672" t="s">
        <v>1599</v>
      </c>
      <c r="M35" s="672" t="s">
        <v>166</v>
      </c>
      <c r="N35" s="672" t="s">
        <v>166</v>
      </c>
      <c r="O35" s="681" t="s">
        <v>1600</v>
      </c>
      <c r="P35" s="682" t="s">
        <v>1601</v>
      </c>
      <c r="Q35" s="681" t="s">
        <v>1602</v>
      </c>
      <c r="R35" s="68" t="s">
        <v>1603</v>
      </c>
      <c r="S35" s="45">
        <v>990</v>
      </c>
      <c r="T35" s="103">
        <v>1000</v>
      </c>
      <c r="U35" s="103">
        <v>1000</v>
      </c>
      <c r="V35" s="80">
        <v>1000</v>
      </c>
      <c r="W35" s="137">
        <v>1000</v>
      </c>
      <c r="X35" s="140"/>
      <c r="Y35" s="774"/>
      <c r="Z35" s="774"/>
      <c r="AA35" s="774"/>
      <c r="AB35" s="768"/>
    </row>
    <row r="36" spans="1:28" ht="222" customHeight="1" x14ac:dyDescent="0.2">
      <c r="A36" s="642"/>
      <c r="B36" s="642"/>
      <c r="C36" s="642"/>
      <c r="D36" s="642"/>
      <c r="E36" s="646"/>
      <c r="F36" s="680"/>
      <c r="G36" s="869"/>
      <c r="H36" s="647"/>
      <c r="I36" s="642"/>
      <c r="J36" s="642"/>
      <c r="K36" s="642"/>
      <c r="L36" s="642"/>
      <c r="M36" s="642"/>
      <c r="N36" s="642"/>
      <c r="O36" s="642"/>
      <c r="P36" s="642"/>
      <c r="Q36" s="642"/>
      <c r="R36" s="68" t="s">
        <v>1604</v>
      </c>
      <c r="S36" s="45">
        <v>500</v>
      </c>
      <c r="T36" s="45">
        <v>550</v>
      </c>
      <c r="U36" s="45">
        <v>600</v>
      </c>
      <c r="V36" s="57">
        <v>600</v>
      </c>
      <c r="W36" s="62">
        <v>600</v>
      </c>
      <c r="X36" s="140"/>
      <c r="Y36" s="642"/>
      <c r="Z36" s="642"/>
      <c r="AA36" s="642"/>
      <c r="AB36" s="721"/>
    </row>
    <row r="37" spans="1:28" ht="162.75" customHeight="1" x14ac:dyDescent="0.2">
      <c r="A37" s="672" t="s">
        <v>578</v>
      </c>
      <c r="B37" s="672" t="s">
        <v>1477</v>
      </c>
      <c r="C37" s="672" t="s">
        <v>1605</v>
      </c>
      <c r="D37" s="672" t="s">
        <v>1606</v>
      </c>
      <c r="E37" s="673" t="s">
        <v>1595</v>
      </c>
      <c r="F37" s="675" t="s">
        <v>1607</v>
      </c>
      <c r="G37" s="867" t="s">
        <v>1608</v>
      </c>
      <c r="H37" s="866">
        <v>19620000</v>
      </c>
      <c r="I37" s="672" t="s">
        <v>1609</v>
      </c>
      <c r="J37" s="672" t="s">
        <v>253</v>
      </c>
      <c r="K37" s="672" t="s">
        <v>166</v>
      </c>
      <c r="L37" s="672" t="s">
        <v>1599</v>
      </c>
      <c r="M37" s="672" t="s">
        <v>166</v>
      </c>
      <c r="N37" s="672" t="s">
        <v>166</v>
      </c>
      <c r="O37" s="672" t="s">
        <v>1610</v>
      </c>
      <c r="P37" s="682" t="s">
        <v>1601</v>
      </c>
      <c r="Q37" s="681" t="s">
        <v>1602</v>
      </c>
      <c r="R37" s="68" t="s">
        <v>1611</v>
      </c>
      <c r="S37" s="45">
        <v>650</v>
      </c>
      <c r="T37" s="45">
        <v>700</v>
      </c>
      <c r="U37" s="45">
        <v>700</v>
      </c>
      <c r="V37" s="57">
        <v>700</v>
      </c>
      <c r="W37" s="62">
        <v>700</v>
      </c>
      <c r="X37" s="140"/>
      <c r="Y37" s="774"/>
      <c r="Z37" s="774"/>
      <c r="AA37" s="774"/>
      <c r="AB37" s="768"/>
    </row>
    <row r="38" spans="1:28" ht="200.25" customHeight="1" x14ac:dyDescent="0.2">
      <c r="A38" s="642"/>
      <c r="B38" s="642"/>
      <c r="C38" s="642"/>
      <c r="D38" s="642"/>
      <c r="E38" s="646"/>
      <c r="F38" s="680"/>
      <c r="G38" s="869"/>
      <c r="H38" s="647"/>
      <c r="I38" s="642"/>
      <c r="J38" s="642"/>
      <c r="K38" s="642"/>
      <c r="L38" s="642"/>
      <c r="M38" s="642"/>
      <c r="N38" s="642"/>
      <c r="O38" s="642"/>
      <c r="P38" s="642"/>
      <c r="Q38" s="642"/>
      <c r="R38" s="68" t="s">
        <v>1612</v>
      </c>
      <c r="S38" s="45">
        <v>31</v>
      </c>
      <c r="T38" s="45">
        <v>35</v>
      </c>
      <c r="U38" s="45">
        <v>35</v>
      </c>
      <c r="V38" s="57">
        <v>35</v>
      </c>
      <c r="W38" s="62">
        <v>35</v>
      </c>
      <c r="X38" s="140"/>
      <c r="Y38" s="642"/>
      <c r="Z38" s="642"/>
      <c r="AA38" s="642"/>
      <c r="AB38" s="721"/>
    </row>
    <row r="39" spans="1:28" ht="325.5" customHeight="1" x14ac:dyDescent="0.2">
      <c r="A39" s="672" t="s">
        <v>586</v>
      </c>
      <c r="B39" s="672" t="s">
        <v>1477</v>
      </c>
      <c r="C39" s="672" t="s">
        <v>1613</v>
      </c>
      <c r="D39" s="672" t="s">
        <v>1614</v>
      </c>
      <c r="E39" s="673" t="s">
        <v>1615</v>
      </c>
      <c r="F39" s="675" t="s">
        <v>1616</v>
      </c>
      <c r="G39" s="867" t="s">
        <v>1617</v>
      </c>
      <c r="H39" s="866">
        <v>25680000</v>
      </c>
      <c r="I39" s="672" t="s">
        <v>1618</v>
      </c>
      <c r="J39" s="672" t="s">
        <v>253</v>
      </c>
      <c r="K39" s="672" t="s">
        <v>166</v>
      </c>
      <c r="L39" s="672" t="s">
        <v>1619</v>
      </c>
      <c r="M39" s="672" t="s">
        <v>166</v>
      </c>
      <c r="N39" s="672" t="s">
        <v>166</v>
      </c>
      <c r="O39" s="672" t="s">
        <v>1620</v>
      </c>
      <c r="P39" s="672" t="s">
        <v>1621</v>
      </c>
      <c r="Q39" s="672" t="s">
        <v>1622</v>
      </c>
      <c r="R39" s="57" t="s">
        <v>1623</v>
      </c>
      <c r="S39" s="45">
        <v>5500</v>
      </c>
      <c r="T39" s="45">
        <v>5600</v>
      </c>
      <c r="U39" s="45">
        <v>5700</v>
      </c>
      <c r="V39" s="57">
        <v>5800</v>
      </c>
      <c r="W39" s="62">
        <v>5900</v>
      </c>
      <c r="X39" s="140"/>
      <c r="Y39" s="774"/>
      <c r="Z39" s="774"/>
      <c r="AA39" s="774"/>
      <c r="AB39" s="768"/>
    </row>
    <row r="40" spans="1:28" ht="14.25" customHeight="1" x14ac:dyDescent="0.2">
      <c r="A40" s="641"/>
      <c r="B40" s="641"/>
      <c r="C40" s="641"/>
      <c r="D40" s="641"/>
      <c r="E40" s="674"/>
      <c r="F40" s="676"/>
      <c r="G40" s="868"/>
      <c r="H40" s="679"/>
      <c r="I40" s="641"/>
      <c r="J40" s="641"/>
      <c r="K40" s="641"/>
      <c r="L40" s="641"/>
      <c r="M40" s="641"/>
      <c r="N40" s="641"/>
      <c r="O40" s="641"/>
      <c r="P40" s="641"/>
      <c r="Q40" s="641"/>
      <c r="R40" s="57" t="s">
        <v>1624</v>
      </c>
      <c r="S40" s="45">
        <v>33</v>
      </c>
      <c r="T40" s="45">
        <v>35</v>
      </c>
      <c r="U40" s="45">
        <v>35</v>
      </c>
      <c r="V40" s="57">
        <v>35</v>
      </c>
      <c r="W40" s="62">
        <v>35</v>
      </c>
      <c r="X40" s="140"/>
      <c r="Y40" s="641"/>
      <c r="Z40" s="641"/>
      <c r="AA40" s="641"/>
      <c r="AB40" s="720"/>
    </row>
    <row r="41" spans="1:28" ht="14.25" customHeight="1" x14ac:dyDescent="0.2">
      <c r="A41" s="642"/>
      <c r="B41" s="642"/>
      <c r="C41" s="642"/>
      <c r="D41" s="642"/>
      <c r="E41" s="646"/>
      <c r="F41" s="680"/>
      <c r="G41" s="869"/>
      <c r="H41" s="647"/>
      <c r="I41" s="642"/>
      <c r="J41" s="642"/>
      <c r="K41" s="642"/>
      <c r="L41" s="642"/>
      <c r="M41" s="642"/>
      <c r="N41" s="642"/>
      <c r="O41" s="642"/>
      <c r="P41" s="642"/>
      <c r="Q41" s="642"/>
      <c r="R41" s="57" t="s">
        <v>1625</v>
      </c>
      <c r="S41" s="45" t="s">
        <v>1626</v>
      </c>
      <c r="T41" s="80">
        <v>2500</v>
      </c>
      <c r="U41" s="80">
        <v>2550</v>
      </c>
      <c r="V41" s="80">
        <v>2600</v>
      </c>
      <c r="W41" s="137">
        <v>2650</v>
      </c>
      <c r="X41" s="140"/>
      <c r="Y41" s="642"/>
      <c r="Z41" s="642"/>
      <c r="AA41" s="642"/>
      <c r="AB41" s="721"/>
    </row>
    <row r="42" spans="1:28" ht="183.75" customHeight="1" x14ac:dyDescent="0.2">
      <c r="A42" s="672" t="s">
        <v>593</v>
      </c>
      <c r="B42" s="681" t="s">
        <v>1477</v>
      </c>
      <c r="C42" s="681" t="s">
        <v>1478</v>
      </c>
      <c r="D42" s="681" t="s">
        <v>1627</v>
      </c>
      <c r="E42" s="772" t="s">
        <v>1595</v>
      </c>
      <c r="F42" s="675" t="s">
        <v>1628</v>
      </c>
      <c r="G42" s="874" t="s">
        <v>1629</v>
      </c>
      <c r="H42" s="879">
        <v>348000000</v>
      </c>
      <c r="I42" s="681" t="s">
        <v>1630</v>
      </c>
      <c r="J42" s="681" t="s">
        <v>163</v>
      </c>
      <c r="K42" s="681" t="s">
        <v>164</v>
      </c>
      <c r="L42" s="681" t="s">
        <v>1631</v>
      </c>
      <c r="M42" s="681" t="s">
        <v>164</v>
      </c>
      <c r="N42" s="681" t="s">
        <v>166</v>
      </c>
      <c r="O42" s="681" t="s">
        <v>1632</v>
      </c>
      <c r="P42" s="681" t="s">
        <v>1633</v>
      </c>
      <c r="Q42" s="681" t="s">
        <v>1634</v>
      </c>
      <c r="R42" s="68" t="s">
        <v>1635</v>
      </c>
      <c r="S42" s="45" t="s">
        <v>191</v>
      </c>
      <c r="T42" s="45">
        <v>3</v>
      </c>
      <c r="U42" s="45">
        <v>113</v>
      </c>
      <c r="V42" s="45">
        <v>163</v>
      </c>
      <c r="W42" s="105">
        <v>183</v>
      </c>
      <c r="X42" s="140"/>
      <c r="Y42" s="774"/>
      <c r="Z42" s="774"/>
      <c r="AA42" s="774"/>
      <c r="AB42" s="768"/>
    </row>
    <row r="43" spans="1:28" ht="203.25" customHeight="1" x14ac:dyDescent="0.2">
      <c r="A43" s="641"/>
      <c r="B43" s="641"/>
      <c r="C43" s="641"/>
      <c r="D43" s="641"/>
      <c r="E43" s="776"/>
      <c r="F43" s="676"/>
      <c r="G43" s="875"/>
      <c r="H43" s="782"/>
      <c r="I43" s="641"/>
      <c r="J43" s="641"/>
      <c r="K43" s="641"/>
      <c r="L43" s="641"/>
      <c r="M43" s="641"/>
      <c r="N43" s="641"/>
      <c r="O43" s="641"/>
      <c r="P43" s="641"/>
      <c r="Q43" s="641"/>
      <c r="R43" s="68" t="s">
        <v>1636</v>
      </c>
      <c r="S43" s="45" t="s">
        <v>191</v>
      </c>
      <c r="T43" s="45">
        <v>20</v>
      </c>
      <c r="U43" s="45">
        <v>220</v>
      </c>
      <c r="V43" s="45">
        <v>300</v>
      </c>
      <c r="W43" s="105">
        <v>320</v>
      </c>
      <c r="X43" s="140"/>
      <c r="Y43" s="641"/>
      <c r="Z43" s="641"/>
      <c r="AA43" s="641"/>
      <c r="AB43" s="720"/>
    </row>
    <row r="44" spans="1:28" ht="14.25" customHeight="1" x14ac:dyDescent="0.2">
      <c r="A44" s="642"/>
      <c r="B44" s="771"/>
      <c r="C44" s="771"/>
      <c r="D44" s="771"/>
      <c r="E44" s="785"/>
      <c r="F44" s="764"/>
      <c r="G44" s="882"/>
      <c r="H44" s="860"/>
      <c r="I44" s="771"/>
      <c r="J44" s="771"/>
      <c r="K44" s="771"/>
      <c r="L44" s="771"/>
      <c r="M44" s="771"/>
      <c r="N44" s="771"/>
      <c r="O44" s="771"/>
      <c r="P44" s="771"/>
      <c r="Q44" s="771"/>
      <c r="R44" s="68" t="s">
        <v>1637</v>
      </c>
      <c r="S44" s="45" t="s">
        <v>1638</v>
      </c>
      <c r="T44" s="45">
        <v>25</v>
      </c>
      <c r="U44" s="45">
        <v>25</v>
      </c>
      <c r="V44" s="45">
        <v>45</v>
      </c>
      <c r="W44" s="105">
        <v>45</v>
      </c>
      <c r="X44" s="140"/>
      <c r="Y44" s="642"/>
      <c r="Z44" s="642"/>
      <c r="AA44" s="642"/>
      <c r="AB44" s="721"/>
    </row>
    <row r="45" spans="1:28" ht="155.25" customHeight="1" x14ac:dyDescent="0.2">
      <c r="A45" s="672" t="s">
        <v>604</v>
      </c>
      <c r="B45" s="681" t="s">
        <v>1477</v>
      </c>
      <c r="C45" s="681" t="s">
        <v>1478</v>
      </c>
      <c r="D45" s="681" t="s">
        <v>1639</v>
      </c>
      <c r="E45" s="772" t="s">
        <v>1640</v>
      </c>
      <c r="F45" s="675" t="s">
        <v>1641</v>
      </c>
      <c r="G45" s="881" t="s">
        <v>1642</v>
      </c>
      <c r="H45" s="879">
        <v>47000000</v>
      </c>
      <c r="I45" s="681" t="s">
        <v>1643</v>
      </c>
      <c r="J45" s="681" t="s">
        <v>470</v>
      </c>
      <c r="K45" s="681" t="s">
        <v>164</v>
      </c>
      <c r="L45" s="681" t="s">
        <v>1631</v>
      </c>
      <c r="M45" s="681" t="s">
        <v>166</v>
      </c>
      <c r="N45" s="681" t="s">
        <v>164</v>
      </c>
      <c r="O45" s="681" t="s">
        <v>1644</v>
      </c>
      <c r="P45" s="681" t="s">
        <v>1645</v>
      </c>
      <c r="Q45" s="681" t="s">
        <v>1504</v>
      </c>
      <c r="R45" s="45" t="s">
        <v>1646</v>
      </c>
      <c r="S45" s="45" t="s">
        <v>1647</v>
      </c>
      <c r="T45" s="103">
        <v>1700</v>
      </c>
      <c r="U45" s="103">
        <v>2350</v>
      </c>
      <c r="V45" s="103">
        <v>3200</v>
      </c>
      <c r="W45" s="172">
        <v>4050</v>
      </c>
      <c r="X45" s="140"/>
      <c r="Y45" s="774"/>
      <c r="Z45" s="774"/>
      <c r="AA45" s="774"/>
      <c r="AB45" s="768"/>
    </row>
    <row r="46" spans="1:28" ht="14.25" customHeight="1" x14ac:dyDescent="0.2">
      <c r="A46" s="641"/>
      <c r="B46" s="641"/>
      <c r="C46" s="641"/>
      <c r="D46" s="641"/>
      <c r="E46" s="776"/>
      <c r="F46" s="676"/>
      <c r="G46" s="875"/>
      <c r="H46" s="782"/>
      <c r="I46" s="641"/>
      <c r="J46" s="641"/>
      <c r="K46" s="641"/>
      <c r="L46" s="641"/>
      <c r="M46" s="641"/>
      <c r="N46" s="641"/>
      <c r="O46" s="641"/>
      <c r="P46" s="641"/>
      <c r="Q46" s="641"/>
      <c r="R46" s="45" t="s">
        <v>1648</v>
      </c>
      <c r="S46" s="45" t="s">
        <v>1649</v>
      </c>
      <c r="T46" s="45">
        <v>0</v>
      </c>
      <c r="U46" s="103">
        <v>1150</v>
      </c>
      <c r="V46" s="103">
        <v>1300</v>
      </c>
      <c r="W46" s="172">
        <v>1450</v>
      </c>
      <c r="X46" s="140"/>
      <c r="Y46" s="641"/>
      <c r="Z46" s="641"/>
      <c r="AA46" s="641"/>
      <c r="AB46" s="720"/>
    </row>
    <row r="47" spans="1:28" ht="408.75" customHeight="1" x14ac:dyDescent="0.2">
      <c r="A47" s="642"/>
      <c r="B47" s="642"/>
      <c r="C47" s="642"/>
      <c r="D47" s="642"/>
      <c r="E47" s="729"/>
      <c r="F47" s="680"/>
      <c r="G47" s="876"/>
      <c r="H47" s="783"/>
      <c r="I47" s="642"/>
      <c r="J47" s="642"/>
      <c r="K47" s="642"/>
      <c r="L47" s="642"/>
      <c r="M47" s="642"/>
      <c r="N47" s="642"/>
      <c r="O47" s="642"/>
      <c r="P47" s="642"/>
      <c r="Q47" s="642"/>
      <c r="R47" s="45" t="s">
        <v>1650</v>
      </c>
      <c r="S47" s="45" t="s">
        <v>1649</v>
      </c>
      <c r="T47" s="45">
        <v>0</v>
      </c>
      <c r="U47" s="45">
        <v>200</v>
      </c>
      <c r="V47" s="45">
        <v>300</v>
      </c>
      <c r="W47" s="105">
        <v>500</v>
      </c>
      <c r="X47" s="140"/>
      <c r="Y47" s="642"/>
      <c r="Z47" s="642"/>
      <c r="AA47" s="642"/>
      <c r="AB47" s="721"/>
    </row>
    <row r="48" spans="1:28" ht="213" customHeight="1" x14ac:dyDescent="0.2">
      <c r="A48" s="672" t="s">
        <v>614</v>
      </c>
      <c r="B48" s="681" t="s">
        <v>1477</v>
      </c>
      <c r="C48" s="681" t="s">
        <v>1478</v>
      </c>
      <c r="D48" s="681" t="s">
        <v>1651</v>
      </c>
      <c r="E48" s="772" t="s">
        <v>1595</v>
      </c>
      <c r="F48" s="675" t="s">
        <v>1652</v>
      </c>
      <c r="G48" s="881" t="s">
        <v>1653</v>
      </c>
      <c r="H48" s="879">
        <v>35000000</v>
      </c>
      <c r="I48" s="681" t="s">
        <v>1654</v>
      </c>
      <c r="J48" s="681" t="s">
        <v>253</v>
      </c>
      <c r="K48" s="681" t="s">
        <v>164</v>
      </c>
      <c r="L48" s="681" t="s">
        <v>1631</v>
      </c>
      <c r="M48" s="681" t="s">
        <v>166</v>
      </c>
      <c r="N48" s="681" t="s">
        <v>164</v>
      </c>
      <c r="O48" s="681" t="s">
        <v>1655</v>
      </c>
      <c r="P48" s="681" t="s">
        <v>1656</v>
      </c>
      <c r="Q48" s="681" t="s">
        <v>1504</v>
      </c>
      <c r="R48" s="45" t="s">
        <v>1657</v>
      </c>
      <c r="S48" s="45" t="s">
        <v>191</v>
      </c>
      <c r="T48" s="45">
        <v>0</v>
      </c>
      <c r="U48" s="45">
        <v>0</v>
      </c>
      <c r="V48" s="45">
        <v>1</v>
      </c>
      <c r="W48" s="105">
        <v>0</v>
      </c>
      <c r="X48" s="140"/>
      <c r="Y48" s="774"/>
      <c r="Z48" s="774"/>
      <c r="AA48" s="774"/>
      <c r="AB48" s="768"/>
    </row>
    <row r="49" spans="1:28" ht="235.5" customHeight="1" x14ac:dyDescent="0.2">
      <c r="A49" s="641"/>
      <c r="B49" s="641"/>
      <c r="C49" s="641"/>
      <c r="D49" s="641"/>
      <c r="E49" s="776"/>
      <c r="F49" s="676"/>
      <c r="G49" s="875"/>
      <c r="H49" s="782"/>
      <c r="I49" s="641"/>
      <c r="J49" s="641"/>
      <c r="K49" s="641"/>
      <c r="L49" s="641"/>
      <c r="M49" s="641"/>
      <c r="N49" s="641"/>
      <c r="O49" s="641"/>
      <c r="P49" s="641"/>
      <c r="Q49" s="641"/>
      <c r="R49" s="45" t="s">
        <v>1658</v>
      </c>
      <c r="S49" s="45" t="s">
        <v>1659</v>
      </c>
      <c r="T49" s="45">
        <v>10</v>
      </c>
      <c r="U49" s="45">
        <v>25</v>
      </c>
      <c r="V49" s="45">
        <v>45</v>
      </c>
      <c r="W49" s="105">
        <v>100</v>
      </c>
      <c r="X49" s="140"/>
      <c r="Y49" s="641"/>
      <c r="Z49" s="641"/>
      <c r="AA49" s="641"/>
      <c r="AB49" s="720"/>
    </row>
    <row r="50" spans="1:28" ht="239.25" customHeight="1" x14ac:dyDescent="0.2">
      <c r="A50" s="642"/>
      <c r="B50" s="642"/>
      <c r="C50" s="642"/>
      <c r="D50" s="642"/>
      <c r="E50" s="729"/>
      <c r="F50" s="680"/>
      <c r="G50" s="876"/>
      <c r="H50" s="783"/>
      <c r="I50" s="642"/>
      <c r="J50" s="642"/>
      <c r="K50" s="642"/>
      <c r="L50" s="642"/>
      <c r="M50" s="642"/>
      <c r="N50" s="642"/>
      <c r="O50" s="642"/>
      <c r="P50" s="642"/>
      <c r="Q50" s="642"/>
      <c r="R50" s="45" t="s">
        <v>1660</v>
      </c>
      <c r="S50" s="45" t="s">
        <v>191</v>
      </c>
      <c r="T50" s="45">
        <v>0</v>
      </c>
      <c r="U50" s="45">
        <v>0</v>
      </c>
      <c r="V50" s="45">
        <v>15</v>
      </c>
      <c r="W50" s="105">
        <v>30</v>
      </c>
      <c r="X50" s="140"/>
      <c r="Y50" s="642"/>
      <c r="Z50" s="642"/>
      <c r="AA50" s="642"/>
      <c r="AB50" s="721"/>
    </row>
    <row r="51" spans="1:28" ht="239.25" customHeight="1" x14ac:dyDescent="0.2">
      <c r="A51" s="672" t="s">
        <v>628</v>
      </c>
      <c r="B51" s="681" t="s">
        <v>1477</v>
      </c>
      <c r="C51" s="681" t="s">
        <v>1478</v>
      </c>
      <c r="D51" s="681" t="s">
        <v>1661</v>
      </c>
      <c r="E51" s="772" t="s">
        <v>1595</v>
      </c>
      <c r="F51" s="675" t="s">
        <v>1662</v>
      </c>
      <c r="G51" s="874" t="s">
        <v>1663</v>
      </c>
      <c r="H51" s="879">
        <v>47000000</v>
      </c>
      <c r="I51" s="681" t="s">
        <v>1664</v>
      </c>
      <c r="J51" s="681" t="s">
        <v>163</v>
      </c>
      <c r="K51" s="681" t="s">
        <v>164</v>
      </c>
      <c r="L51" s="681" t="s">
        <v>1665</v>
      </c>
      <c r="M51" s="681" t="s">
        <v>166</v>
      </c>
      <c r="N51" s="681" t="s">
        <v>164</v>
      </c>
      <c r="O51" s="681" t="s">
        <v>1666</v>
      </c>
      <c r="P51" s="681" t="s">
        <v>1667</v>
      </c>
      <c r="Q51" s="681" t="s">
        <v>179</v>
      </c>
      <c r="R51" s="45" t="s">
        <v>1668</v>
      </c>
      <c r="S51" s="45" t="s">
        <v>191</v>
      </c>
      <c r="T51" s="45">
        <v>0</v>
      </c>
      <c r="U51" s="45">
        <v>30</v>
      </c>
      <c r="V51" s="45">
        <v>50</v>
      </c>
      <c r="W51" s="105">
        <v>60</v>
      </c>
      <c r="X51" s="140"/>
      <c r="Y51" s="774"/>
      <c r="Z51" s="774"/>
      <c r="AA51" s="774"/>
      <c r="AB51" s="768"/>
    </row>
    <row r="52" spans="1:28" ht="239.25" customHeight="1" x14ac:dyDescent="0.2">
      <c r="A52" s="641"/>
      <c r="B52" s="641"/>
      <c r="C52" s="641"/>
      <c r="D52" s="641"/>
      <c r="E52" s="776"/>
      <c r="F52" s="676"/>
      <c r="G52" s="875"/>
      <c r="H52" s="782"/>
      <c r="I52" s="641"/>
      <c r="J52" s="641"/>
      <c r="K52" s="641"/>
      <c r="L52" s="641"/>
      <c r="M52" s="641"/>
      <c r="N52" s="641"/>
      <c r="O52" s="641"/>
      <c r="P52" s="641"/>
      <c r="Q52" s="641"/>
      <c r="R52" s="45" t="s">
        <v>1669</v>
      </c>
      <c r="S52" s="45" t="s">
        <v>171</v>
      </c>
      <c r="T52" s="45">
        <v>20</v>
      </c>
      <c r="U52" s="45">
        <v>70</v>
      </c>
      <c r="V52" s="45">
        <v>100</v>
      </c>
      <c r="W52" s="105">
        <v>150</v>
      </c>
      <c r="X52" s="140"/>
      <c r="Y52" s="641"/>
      <c r="Z52" s="641"/>
      <c r="AA52" s="641"/>
      <c r="AB52" s="720"/>
    </row>
    <row r="53" spans="1:28" ht="239.25" customHeight="1" x14ac:dyDescent="0.2">
      <c r="A53" s="642"/>
      <c r="B53" s="642"/>
      <c r="C53" s="642"/>
      <c r="D53" s="642"/>
      <c r="E53" s="729"/>
      <c r="F53" s="680"/>
      <c r="G53" s="876"/>
      <c r="H53" s="783"/>
      <c r="I53" s="642"/>
      <c r="J53" s="642"/>
      <c r="K53" s="642"/>
      <c r="L53" s="642"/>
      <c r="M53" s="642"/>
      <c r="N53" s="642"/>
      <c r="O53" s="642"/>
      <c r="P53" s="642"/>
      <c r="Q53" s="642"/>
      <c r="R53" s="45" t="s">
        <v>1670</v>
      </c>
      <c r="S53" s="45" t="s">
        <v>191</v>
      </c>
      <c r="T53" s="45">
        <v>0</v>
      </c>
      <c r="U53" s="45">
        <v>20</v>
      </c>
      <c r="V53" s="45">
        <v>50</v>
      </c>
      <c r="W53" s="105">
        <v>70</v>
      </c>
      <c r="X53" s="140"/>
      <c r="Y53" s="642"/>
      <c r="Z53" s="642"/>
      <c r="AA53" s="642"/>
      <c r="AB53" s="721"/>
    </row>
    <row r="54" spans="1:28" ht="251.25" customHeight="1" x14ac:dyDescent="0.2">
      <c r="A54" s="672" t="s">
        <v>1671</v>
      </c>
      <c r="B54" s="672" t="s">
        <v>1477</v>
      </c>
      <c r="C54" s="672" t="s">
        <v>1478</v>
      </c>
      <c r="D54" s="672" t="s">
        <v>1672</v>
      </c>
      <c r="E54" s="673" t="s">
        <v>1673</v>
      </c>
      <c r="F54" s="675" t="s">
        <v>1674</v>
      </c>
      <c r="G54" s="867" t="s">
        <v>1675</v>
      </c>
      <c r="H54" s="879">
        <v>110000000</v>
      </c>
      <c r="I54" s="672" t="s">
        <v>1676</v>
      </c>
      <c r="J54" s="672" t="s">
        <v>163</v>
      </c>
      <c r="K54" s="672" t="s">
        <v>164</v>
      </c>
      <c r="L54" s="672" t="s">
        <v>1677</v>
      </c>
      <c r="M54" s="672" t="s">
        <v>166</v>
      </c>
      <c r="N54" s="672" t="s">
        <v>164</v>
      </c>
      <c r="O54" s="681" t="s">
        <v>1678</v>
      </c>
      <c r="P54" s="681" t="s">
        <v>1679</v>
      </c>
      <c r="Q54" s="681" t="s">
        <v>1504</v>
      </c>
      <c r="R54" s="68" t="s">
        <v>1680</v>
      </c>
      <c r="S54" s="45" t="s">
        <v>1681</v>
      </c>
      <c r="T54" s="45">
        <v>20</v>
      </c>
      <c r="U54" s="45">
        <v>20</v>
      </c>
      <c r="V54" s="45">
        <v>20</v>
      </c>
      <c r="W54" s="105">
        <v>20</v>
      </c>
      <c r="X54" s="140"/>
      <c r="Y54" s="774"/>
      <c r="Z54" s="774"/>
      <c r="AA54" s="774"/>
      <c r="AB54" s="768"/>
    </row>
    <row r="55" spans="1:28" ht="222.75" customHeight="1" x14ac:dyDescent="0.2">
      <c r="A55" s="641"/>
      <c r="B55" s="641"/>
      <c r="C55" s="641"/>
      <c r="D55" s="641"/>
      <c r="E55" s="674"/>
      <c r="F55" s="676"/>
      <c r="G55" s="868"/>
      <c r="H55" s="782"/>
      <c r="I55" s="641"/>
      <c r="J55" s="641"/>
      <c r="K55" s="641"/>
      <c r="L55" s="641"/>
      <c r="M55" s="641"/>
      <c r="N55" s="641"/>
      <c r="O55" s="641"/>
      <c r="P55" s="641"/>
      <c r="Q55" s="641"/>
      <c r="R55" s="68" t="s">
        <v>1682</v>
      </c>
      <c r="S55" s="45" t="s">
        <v>1683</v>
      </c>
      <c r="T55" s="45">
        <v>28</v>
      </c>
      <c r="U55" s="45">
        <v>28</v>
      </c>
      <c r="V55" s="45">
        <v>30</v>
      </c>
      <c r="W55" s="105">
        <v>30</v>
      </c>
      <c r="X55" s="140"/>
      <c r="Y55" s="641"/>
      <c r="Z55" s="641"/>
      <c r="AA55" s="641"/>
      <c r="AB55" s="720"/>
    </row>
    <row r="56" spans="1:28" ht="409.5" customHeight="1" x14ac:dyDescent="0.2">
      <c r="A56" s="642"/>
      <c r="B56" s="642"/>
      <c r="C56" s="642"/>
      <c r="D56" s="642"/>
      <c r="E56" s="646"/>
      <c r="F56" s="680"/>
      <c r="G56" s="869"/>
      <c r="H56" s="783"/>
      <c r="I56" s="642"/>
      <c r="J56" s="642"/>
      <c r="K56" s="642"/>
      <c r="L56" s="642"/>
      <c r="M56" s="642"/>
      <c r="N56" s="642"/>
      <c r="O56" s="642"/>
      <c r="P56" s="642"/>
      <c r="Q56" s="642"/>
      <c r="R56" s="68" t="s">
        <v>1684</v>
      </c>
      <c r="S56" s="45" t="s">
        <v>1685</v>
      </c>
      <c r="T56" s="103">
        <v>16000</v>
      </c>
      <c r="U56" s="103">
        <v>16200</v>
      </c>
      <c r="V56" s="103">
        <v>16400</v>
      </c>
      <c r="W56" s="172">
        <v>16600</v>
      </c>
      <c r="X56" s="140"/>
      <c r="Y56" s="642"/>
      <c r="Z56" s="642"/>
      <c r="AA56" s="642"/>
      <c r="AB56" s="721"/>
    </row>
    <row r="57" spans="1:28" ht="108.75" customHeight="1" x14ac:dyDescent="0.2">
      <c r="A57" s="672" t="s">
        <v>1686</v>
      </c>
      <c r="B57" s="672" t="s">
        <v>1477</v>
      </c>
      <c r="C57" s="672" t="s">
        <v>1687</v>
      </c>
      <c r="D57" s="672" t="s">
        <v>1688</v>
      </c>
      <c r="E57" s="673" t="s">
        <v>1689</v>
      </c>
      <c r="F57" s="675" t="s">
        <v>1690</v>
      </c>
      <c r="G57" s="867" t="s">
        <v>1691</v>
      </c>
      <c r="H57" s="879">
        <v>295342591</v>
      </c>
      <c r="I57" s="672" t="s">
        <v>1692</v>
      </c>
      <c r="J57" s="672" t="s">
        <v>253</v>
      </c>
      <c r="K57" s="672" t="s">
        <v>166</v>
      </c>
      <c r="L57" s="672" t="s">
        <v>1677</v>
      </c>
      <c r="M57" s="672" t="s">
        <v>166</v>
      </c>
      <c r="N57" s="672" t="s">
        <v>164</v>
      </c>
      <c r="O57" s="681" t="s">
        <v>1693</v>
      </c>
      <c r="P57" s="681" t="s">
        <v>1694</v>
      </c>
      <c r="Q57" s="681" t="s">
        <v>1504</v>
      </c>
      <c r="R57" s="68" t="s">
        <v>1695</v>
      </c>
      <c r="S57" s="45" t="s">
        <v>1696</v>
      </c>
      <c r="T57" s="45">
        <v>70</v>
      </c>
      <c r="U57" s="45">
        <v>75</v>
      </c>
      <c r="V57" s="57">
        <v>80</v>
      </c>
      <c r="W57" s="62">
        <v>88</v>
      </c>
      <c r="X57" s="140"/>
      <c r="Y57" s="774"/>
      <c r="Z57" s="774"/>
      <c r="AA57" s="774"/>
      <c r="AB57" s="768"/>
    </row>
    <row r="58" spans="1:28" ht="260.25" customHeight="1" x14ac:dyDescent="0.2">
      <c r="A58" s="641"/>
      <c r="B58" s="641"/>
      <c r="C58" s="641"/>
      <c r="D58" s="641"/>
      <c r="E58" s="674"/>
      <c r="F58" s="676"/>
      <c r="G58" s="868"/>
      <c r="H58" s="782"/>
      <c r="I58" s="641"/>
      <c r="J58" s="641"/>
      <c r="K58" s="641"/>
      <c r="L58" s="641"/>
      <c r="M58" s="641"/>
      <c r="N58" s="641"/>
      <c r="O58" s="641"/>
      <c r="P58" s="641"/>
      <c r="Q58" s="641"/>
      <c r="R58" s="68" t="s">
        <v>1697</v>
      </c>
      <c r="S58" s="45" t="s">
        <v>1698</v>
      </c>
      <c r="T58" s="242" t="s">
        <v>1699</v>
      </c>
      <c r="U58" s="242" t="s">
        <v>1699</v>
      </c>
      <c r="V58" s="243" t="s">
        <v>1700</v>
      </c>
      <c r="W58" s="244" t="s">
        <v>1700</v>
      </c>
      <c r="X58" s="140"/>
      <c r="Y58" s="641"/>
      <c r="Z58" s="641"/>
      <c r="AA58" s="641"/>
      <c r="AB58" s="720"/>
    </row>
    <row r="59" spans="1:28" ht="202.5" customHeight="1" x14ac:dyDescent="0.2">
      <c r="A59" s="641"/>
      <c r="B59" s="641"/>
      <c r="C59" s="641"/>
      <c r="D59" s="641"/>
      <c r="E59" s="674"/>
      <c r="F59" s="676"/>
      <c r="G59" s="868"/>
      <c r="H59" s="782"/>
      <c r="I59" s="641"/>
      <c r="J59" s="641"/>
      <c r="K59" s="641"/>
      <c r="L59" s="641"/>
      <c r="M59" s="641"/>
      <c r="N59" s="641"/>
      <c r="O59" s="641"/>
      <c r="P59" s="641"/>
      <c r="Q59" s="641"/>
      <c r="R59" s="68" t="s">
        <v>1701</v>
      </c>
      <c r="S59" s="45">
        <v>35</v>
      </c>
      <c r="T59" s="45">
        <v>37</v>
      </c>
      <c r="U59" s="45">
        <v>38</v>
      </c>
      <c r="V59" s="45">
        <v>39</v>
      </c>
      <c r="W59" s="105">
        <v>40</v>
      </c>
      <c r="X59" s="140"/>
      <c r="Y59" s="641"/>
      <c r="Z59" s="641"/>
      <c r="AA59" s="641"/>
      <c r="AB59" s="720"/>
    </row>
    <row r="60" spans="1:28" ht="270" customHeight="1" x14ac:dyDescent="0.2">
      <c r="A60" s="642"/>
      <c r="B60" s="642"/>
      <c r="C60" s="642"/>
      <c r="D60" s="642"/>
      <c r="E60" s="646"/>
      <c r="F60" s="680"/>
      <c r="G60" s="869"/>
      <c r="H60" s="783"/>
      <c r="I60" s="642"/>
      <c r="J60" s="642"/>
      <c r="K60" s="642"/>
      <c r="L60" s="642"/>
      <c r="M60" s="642"/>
      <c r="N60" s="642"/>
      <c r="O60" s="642"/>
      <c r="P60" s="642"/>
      <c r="Q60" s="642"/>
      <c r="R60" s="57" t="s">
        <v>1702</v>
      </c>
      <c r="S60" s="45" t="s">
        <v>1703</v>
      </c>
      <c r="T60" s="45">
        <v>18</v>
      </c>
      <c r="U60" s="45">
        <v>19</v>
      </c>
      <c r="V60" s="57">
        <v>22</v>
      </c>
      <c r="W60" s="62">
        <v>25</v>
      </c>
      <c r="X60" s="140"/>
      <c r="Y60" s="642"/>
      <c r="Z60" s="642"/>
      <c r="AA60" s="642"/>
      <c r="AB60" s="721"/>
    </row>
    <row r="61" spans="1:28" ht="236.25" customHeight="1" x14ac:dyDescent="0.2">
      <c r="A61" s="672" t="s">
        <v>1704</v>
      </c>
      <c r="B61" s="672" t="s">
        <v>1477</v>
      </c>
      <c r="C61" s="672" t="s">
        <v>1478</v>
      </c>
      <c r="D61" s="672" t="s">
        <v>1705</v>
      </c>
      <c r="E61" s="673" t="s">
        <v>1673</v>
      </c>
      <c r="F61" s="675" t="s">
        <v>1706</v>
      </c>
      <c r="G61" s="867" t="s">
        <v>1707</v>
      </c>
      <c r="H61" s="866">
        <f>507135300+175000</f>
        <v>507310300</v>
      </c>
      <c r="I61" s="672" t="s">
        <v>1708</v>
      </c>
      <c r="J61" s="672" t="s">
        <v>253</v>
      </c>
      <c r="K61" s="672" t="s">
        <v>166</v>
      </c>
      <c r="L61" s="672" t="s">
        <v>1677</v>
      </c>
      <c r="M61" s="672" t="s">
        <v>166</v>
      </c>
      <c r="N61" s="672" t="s">
        <v>164</v>
      </c>
      <c r="O61" s="672" t="s">
        <v>1709</v>
      </c>
      <c r="P61" s="672" t="s">
        <v>1710</v>
      </c>
      <c r="Q61" s="672" t="s">
        <v>1711</v>
      </c>
      <c r="R61" s="672" t="s">
        <v>1712</v>
      </c>
      <c r="S61" s="80">
        <v>10000</v>
      </c>
      <c r="T61" s="80">
        <v>10000</v>
      </c>
      <c r="U61" s="80">
        <v>13400</v>
      </c>
      <c r="V61" s="57" t="s">
        <v>710</v>
      </c>
      <c r="W61" s="62" t="s">
        <v>710</v>
      </c>
      <c r="X61" s="140"/>
      <c r="Y61" s="774"/>
      <c r="Z61" s="774"/>
      <c r="AA61" s="774"/>
      <c r="AB61" s="768"/>
    </row>
    <row r="62" spans="1:28" ht="288" customHeight="1" x14ac:dyDescent="0.2">
      <c r="A62" s="641"/>
      <c r="B62" s="641"/>
      <c r="C62" s="641"/>
      <c r="D62" s="641"/>
      <c r="E62" s="674"/>
      <c r="F62" s="676"/>
      <c r="G62" s="868"/>
      <c r="H62" s="679"/>
      <c r="I62" s="641"/>
      <c r="J62" s="641"/>
      <c r="K62" s="641"/>
      <c r="L62" s="641"/>
      <c r="M62" s="641"/>
      <c r="N62" s="641"/>
      <c r="O62" s="641"/>
      <c r="P62" s="641"/>
      <c r="Q62" s="641"/>
      <c r="R62" s="641"/>
      <c r="S62" s="80">
        <v>3400</v>
      </c>
      <c r="T62" s="57">
        <v>10000</v>
      </c>
      <c r="U62" s="57">
        <v>13400</v>
      </c>
      <c r="V62" s="57" t="s">
        <v>710</v>
      </c>
      <c r="W62" s="62" t="s">
        <v>710</v>
      </c>
      <c r="X62" s="140"/>
      <c r="Y62" s="641"/>
      <c r="Z62" s="641"/>
      <c r="AA62" s="641"/>
      <c r="AB62" s="720"/>
    </row>
    <row r="63" spans="1:28" ht="149.25" customHeight="1" x14ac:dyDescent="0.2">
      <c r="A63" s="642"/>
      <c r="B63" s="642"/>
      <c r="C63" s="642"/>
      <c r="D63" s="642"/>
      <c r="E63" s="646"/>
      <c r="F63" s="680"/>
      <c r="G63" s="869"/>
      <c r="H63" s="647"/>
      <c r="I63" s="642"/>
      <c r="J63" s="642"/>
      <c r="K63" s="642"/>
      <c r="L63" s="642"/>
      <c r="M63" s="642"/>
      <c r="N63" s="642"/>
      <c r="O63" s="642"/>
      <c r="P63" s="642"/>
      <c r="Q63" s="642"/>
      <c r="R63" s="642"/>
      <c r="S63" s="57">
        <v>2</v>
      </c>
      <c r="T63" s="57">
        <v>3</v>
      </c>
      <c r="U63" s="57">
        <v>0</v>
      </c>
      <c r="V63" s="57">
        <v>0</v>
      </c>
      <c r="W63" s="62">
        <v>0</v>
      </c>
      <c r="X63" s="140"/>
      <c r="Y63" s="642"/>
      <c r="Z63" s="642"/>
      <c r="AA63" s="642"/>
      <c r="AB63" s="721"/>
    </row>
    <row r="64" spans="1:28" ht="373.5" customHeight="1" x14ac:dyDescent="0.2">
      <c r="A64" s="57" t="s">
        <v>1713</v>
      </c>
      <c r="B64" s="57" t="s">
        <v>1477</v>
      </c>
      <c r="C64" s="57" t="s">
        <v>1478</v>
      </c>
      <c r="D64" s="57" t="s">
        <v>1714</v>
      </c>
      <c r="E64" s="62" t="s">
        <v>1673</v>
      </c>
      <c r="F64" s="60" t="s">
        <v>1715</v>
      </c>
      <c r="G64" s="245" t="s">
        <v>1716</v>
      </c>
      <c r="H64" s="241">
        <v>6509862000</v>
      </c>
      <c r="I64" s="57" t="s">
        <v>1717</v>
      </c>
      <c r="J64" s="57" t="s">
        <v>163</v>
      </c>
      <c r="K64" s="57" t="s">
        <v>166</v>
      </c>
      <c r="L64" s="57" t="s">
        <v>1677</v>
      </c>
      <c r="M64" s="57" t="s">
        <v>166</v>
      </c>
      <c r="N64" s="57" t="s">
        <v>166</v>
      </c>
      <c r="O64" s="45" t="s">
        <v>1718</v>
      </c>
      <c r="P64" s="45" t="s">
        <v>1719</v>
      </c>
      <c r="Q64" s="57" t="s">
        <v>1720</v>
      </c>
      <c r="R64" s="57" t="s">
        <v>1721</v>
      </c>
      <c r="S64" s="45">
        <v>0</v>
      </c>
      <c r="T64" s="45">
        <v>0</v>
      </c>
      <c r="U64" s="45">
        <v>22</v>
      </c>
      <c r="V64" s="57">
        <v>22</v>
      </c>
      <c r="W64" s="62">
        <v>22</v>
      </c>
      <c r="X64" s="140"/>
      <c r="Y64" s="173"/>
      <c r="Z64" s="173"/>
      <c r="AA64" s="173"/>
      <c r="AB64" s="156"/>
    </row>
    <row r="65" spans="1:28" ht="158.25" customHeight="1" x14ac:dyDescent="0.2">
      <c r="A65" s="672" t="s">
        <v>1722</v>
      </c>
      <c r="B65" s="672" t="s">
        <v>1477</v>
      </c>
      <c r="C65" s="672" t="s">
        <v>1478</v>
      </c>
      <c r="D65" s="672" t="s">
        <v>1723</v>
      </c>
      <c r="E65" s="673" t="s">
        <v>1724</v>
      </c>
      <c r="F65" s="675" t="s">
        <v>1725</v>
      </c>
      <c r="G65" s="867" t="s">
        <v>1726</v>
      </c>
      <c r="H65" s="866">
        <v>1507665929</v>
      </c>
      <c r="I65" s="672" t="s">
        <v>1727</v>
      </c>
      <c r="J65" s="672" t="s">
        <v>163</v>
      </c>
      <c r="K65" s="672" t="s">
        <v>164</v>
      </c>
      <c r="L65" s="672" t="s">
        <v>1728</v>
      </c>
      <c r="M65" s="672" t="s">
        <v>166</v>
      </c>
      <c r="N65" s="672" t="s">
        <v>166</v>
      </c>
      <c r="O65" s="672" t="s">
        <v>1729</v>
      </c>
      <c r="P65" s="672" t="s">
        <v>1730</v>
      </c>
      <c r="Q65" s="672" t="s">
        <v>1731</v>
      </c>
      <c r="R65" s="57" t="s">
        <v>1732</v>
      </c>
      <c r="S65" s="45" t="s">
        <v>1733</v>
      </c>
      <c r="T65" s="86">
        <v>1.4E-2</v>
      </c>
      <c r="U65" s="86">
        <v>1.7000000000000001E-2</v>
      </c>
      <c r="V65" s="71">
        <v>0.02</v>
      </c>
      <c r="W65" s="246">
        <v>2.3E-2</v>
      </c>
      <c r="X65" s="140"/>
      <c r="Y65" s="774"/>
      <c r="Z65" s="774"/>
      <c r="AA65" s="774"/>
      <c r="AB65" s="768"/>
    </row>
    <row r="66" spans="1:28" ht="14.25" customHeight="1" x14ac:dyDescent="0.2">
      <c r="A66" s="641"/>
      <c r="B66" s="641"/>
      <c r="C66" s="641"/>
      <c r="D66" s="641"/>
      <c r="E66" s="674"/>
      <c r="F66" s="676"/>
      <c r="G66" s="868"/>
      <c r="H66" s="679"/>
      <c r="I66" s="641"/>
      <c r="J66" s="641"/>
      <c r="K66" s="641"/>
      <c r="L66" s="641"/>
      <c r="M66" s="641"/>
      <c r="N66" s="641"/>
      <c r="O66" s="641"/>
      <c r="P66" s="641"/>
      <c r="Q66" s="641"/>
      <c r="R66" s="57" t="s">
        <v>1734</v>
      </c>
      <c r="S66" s="45" t="s">
        <v>1735</v>
      </c>
      <c r="T66" s="45">
        <v>1.82</v>
      </c>
      <c r="U66" s="45">
        <v>1.96</v>
      </c>
      <c r="V66" s="57">
        <v>2.12</v>
      </c>
      <c r="W66" s="62">
        <v>2.2799999999999998</v>
      </c>
      <c r="X66" s="140"/>
      <c r="Y66" s="641"/>
      <c r="Z66" s="641"/>
      <c r="AA66" s="641"/>
      <c r="AB66" s="720"/>
    </row>
    <row r="67" spans="1:28" ht="171" customHeight="1" x14ac:dyDescent="0.2">
      <c r="A67" s="642"/>
      <c r="B67" s="642"/>
      <c r="C67" s="642"/>
      <c r="D67" s="642"/>
      <c r="E67" s="646"/>
      <c r="F67" s="680"/>
      <c r="G67" s="869"/>
      <c r="H67" s="647"/>
      <c r="I67" s="642"/>
      <c r="J67" s="642"/>
      <c r="K67" s="642"/>
      <c r="L67" s="642"/>
      <c r="M67" s="642"/>
      <c r="N67" s="642"/>
      <c r="O67" s="642"/>
      <c r="P67" s="642"/>
      <c r="Q67" s="642"/>
      <c r="R67" s="57" t="s">
        <v>1736</v>
      </c>
      <c r="S67" s="45" t="s">
        <v>1737</v>
      </c>
      <c r="T67" s="45">
        <v>3.3</v>
      </c>
      <c r="U67" s="45">
        <v>3.5</v>
      </c>
      <c r="V67" s="57">
        <v>3.7</v>
      </c>
      <c r="W67" s="62">
        <v>3.9</v>
      </c>
      <c r="X67" s="140"/>
      <c r="Y67" s="642"/>
      <c r="Z67" s="642"/>
      <c r="AA67" s="642"/>
      <c r="AB67" s="721"/>
    </row>
    <row r="68" spans="1:28" ht="222" customHeight="1" x14ac:dyDescent="0.2">
      <c r="A68" s="672" t="s">
        <v>1738</v>
      </c>
      <c r="B68" s="672" t="s">
        <v>1477</v>
      </c>
      <c r="C68" s="672" t="s">
        <v>1478</v>
      </c>
      <c r="D68" s="672" t="s">
        <v>1739</v>
      </c>
      <c r="E68" s="673" t="s">
        <v>1740</v>
      </c>
      <c r="F68" s="675" t="s">
        <v>1741</v>
      </c>
      <c r="G68" s="867" t="s">
        <v>1742</v>
      </c>
      <c r="H68" s="866">
        <v>756275976</v>
      </c>
      <c r="I68" s="672" t="s">
        <v>1743</v>
      </c>
      <c r="J68" s="672" t="s">
        <v>470</v>
      </c>
      <c r="K68" s="672" t="s">
        <v>164</v>
      </c>
      <c r="L68" s="672" t="s">
        <v>1744</v>
      </c>
      <c r="M68" s="672" t="s">
        <v>166</v>
      </c>
      <c r="N68" s="672" t="s">
        <v>164</v>
      </c>
      <c r="O68" s="672" t="s">
        <v>1745</v>
      </c>
      <c r="P68" s="672" t="s">
        <v>1746</v>
      </c>
      <c r="Q68" s="672" t="s">
        <v>1731</v>
      </c>
      <c r="R68" s="57" t="s">
        <v>1747</v>
      </c>
      <c r="S68" s="45" t="s">
        <v>1748</v>
      </c>
      <c r="T68" s="45">
        <v>1</v>
      </c>
      <c r="U68" s="45">
        <v>1</v>
      </c>
      <c r="V68" s="57">
        <v>1</v>
      </c>
      <c r="W68" s="62">
        <v>1</v>
      </c>
      <c r="X68" s="140"/>
      <c r="Y68" s="774"/>
      <c r="Z68" s="774"/>
      <c r="AA68" s="774"/>
      <c r="AB68" s="768"/>
    </row>
    <row r="69" spans="1:28" ht="220.5" customHeight="1" x14ac:dyDescent="0.2">
      <c r="A69" s="641"/>
      <c r="B69" s="641"/>
      <c r="C69" s="641"/>
      <c r="D69" s="641"/>
      <c r="E69" s="674"/>
      <c r="F69" s="676"/>
      <c r="G69" s="868"/>
      <c r="H69" s="679"/>
      <c r="I69" s="641"/>
      <c r="J69" s="641"/>
      <c r="K69" s="641"/>
      <c r="L69" s="641"/>
      <c r="M69" s="641"/>
      <c r="N69" s="641"/>
      <c r="O69" s="641"/>
      <c r="P69" s="641"/>
      <c r="Q69" s="641"/>
      <c r="R69" s="45" t="s">
        <v>1749</v>
      </c>
      <c r="S69" s="45" t="s">
        <v>1750</v>
      </c>
      <c r="T69" s="45">
        <v>40</v>
      </c>
      <c r="U69" s="57">
        <v>50</v>
      </c>
      <c r="V69" s="57">
        <v>10</v>
      </c>
      <c r="W69" s="105">
        <v>4</v>
      </c>
      <c r="X69" s="140"/>
      <c r="Y69" s="641"/>
      <c r="Z69" s="641"/>
      <c r="AA69" s="641"/>
      <c r="AB69" s="720"/>
    </row>
    <row r="70" spans="1:28" ht="333.75" customHeight="1" x14ac:dyDescent="0.2">
      <c r="A70" s="642"/>
      <c r="B70" s="642"/>
      <c r="C70" s="642"/>
      <c r="D70" s="642"/>
      <c r="E70" s="646"/>
      <c r="F70" s="680"/>
      <c r="G70" s="868"/>
      <c r="H70" s="647"/>
      <c r="I70" s="642"/>
      <c r="J70" s="642"/>
      <c r="K70" s="642"/>
      <c r="L70" s="642"/>
      <c r="M70" s="642"/>
      <c r="N70" s="642"/>
      <c r="O70" s="642"/>
      <c r="P70" s="642"/>
      <c r="Q70" s="642"/>
      <c r="R70" s="57" t="s">
        <v>1751</v>
      </c>
      <c r="S70" s="45" t="s">
        <v>1752</v>
      </c>
      <c r="T70" s="45">
        <v>3650</v>
      </c>
      <c r="U70" s="45">
        <v>3750</v>
      </c>
      <c r="V70" s="57">
        <v>3850</v>
      </c>
      <c r="W70" s="62">
        <v>3950</v>
      </c>
      <c r="X70" s="140"/>
      <c r="Y70" s="642"/>
      <c r="Z70" s="642"/>
      <c r="AA70" s="642"/>
      <c r="AB70" s="721"/>
    </row>
    <row r="71" spans="1:28" ht="377.25" customHeight="1" x14ac:dyDescent="0.2">
      <c r="A71" s="672" t="s">
        <v>1753</v>
      </c>
      <c r="B71" s="672" t="s">
        <v>1477</v>
      </c>
      <c r="C71" s="672" t="s">
        <v>1478</v>
      </c>
      <c r="D71" s="672" t="s">
        <v>1754</v>
      </c>
      <c r="E71" s="673" t="s">
        <v>1724</v>
      </c>
      <c r="F71" s="675" t="s">
        <v>1755</v>
      </c>
      <c r="G71" s="867" t="s">
        <v>1756</v>
      </c>
      <c r="H71" s="866">
        <v>265376754</v>
      </c>
      <c r="I71" s="672" t="s">
        <v>1757</v>
      </c>
      <c r="J71" s="672" t="s">
        <v>253</v>
      </c>
      <c r="K71" s="672" t="s">
        <v>164</v>
      </c>
      <c r="L71" s="672" t="s">
        <v>1758</v>
      </c>
      <c r="M71" s="672" t="s">
        <v>166</v>
      </c>
      <c r="N71" s="672" t="s">
        <v>166</v>
      </c>
      <c r="O71" s="672" t="s">
        <v>1759</v>
      </c>
      <c r="P71" s="672" t="s">
        <v>1760</v>
      </c>
      <c r="Q71" s="672" t="s">
        <v>1731</v>
      </c>
      <c r="R71" s="57" t="s">
        <v>1761</v>
      </c>
      <c r="S71" s="45" t="s">
        <v>1762</v>
      </c>
      <c r="T71" s="45">
        <v>250</v>
      </c>
      <c r="U71" s="45">
        <v>100</v>
      </c>
      <c r="V71" s="57">
        <v>100</v>
      </c>
      <c r="W71" s="62">
        <v>100</v>
      </c>
      <c r="X71" s="140"/>
      <c r="Y71" s="774"/>
      <c r="Z71" s="774"/>
      <c r="AA71" s="774"/>
      <c r="AB71" s="768"/>
    </row>
    <row r="72" spans="1:28" ht="409.5" customHeight="1" x14ac:dyDescent="0.2">
      <c r="A72" s="642"/>
      <c r="B72" s="642"/>
      <c r="C72" s="642"/>
      <c r="D72" s="642"/>
      <c r="E72" s="646"/>
      <c r="F72" s="680"/>
      <c r="G72" s="869"/>
      <c r="H72" s="647"/>
      <c r="I72" s="642"/>
      <c r="J72" s="642"/>
      <c r="K72" s="642"/>
      <c r="L72" s="642"/>
      <c r="M72" s="642"/>
      <c r="N72" s="642"/>
      <c r="O72" s="642"/>
      <c r="P72" s="642"/>
      <c r="Q72" s="642"/>
      <c r="R72" s="57" t="s">
        <v>1763</v>
      </c>
      <c r="S72" s="45" t="s">
        <v>191</v>
      </c>
      <c r="T72" s="45">
        <v>0</v>
      </c>
      <c r="U72" s="45">
        <v>50</v>
      </c>
      <c r="V72" s="57">
        <v>50</v>
      </c>
      <c r="W72" s="62">
        <v>50</v>
      </c>
      <c r="X72" s="140"/>
      <c r="Y72" s="642"/>
      <c r="Z72" s="642"/>
      <c r="AA72" s="642"/>
      <c r="AB72" s="721"/>
    </row>
    <row r="73" spans="1:28" ht="256.5" customHeight="1" x14ac:dyDescent="0.2">
      <c r="A73" s="672" t="s">
        <v>1764</v>
      </c>
      <c r="B73" s="672" t="s">
        <v>1477</v>
      </c>
      <c r="C73" s="672" t="s">
        <v>1478</v>
      </c>
      <c r="D73" s="672" t="s">
        <v>1765</v>
      </c>
      <c r="E73" s="673" t="s">
        <v>1724</v>
      </c>
      <c r="F73" s="675" t="s">
        <v>1766</v>
      </c>
      <c r="G73" s="867" t="s">
        <v>1767</v>
      </c>
      <c r="H73" s="866">
        <v>59992168</v>
      </c>
      <c r="I73" s="672" t="s">
        <v>1768</v>
      </c>
      <c r="J73" s="672" t="s">
        <v>470</v>
      </c>
      <c r="K73" s="672" t="s">
        <v>166</v>
      </c>
      <c r="L73" s="672" t="s">
        <v>1163</v>
      </c>
      <c r="M73" s="672" t="s">
        <v>164</v>
      </c>
      <c r="N73" s="672" t="s">
        <v>164</v>
      </c>
      <c r="O73" s="672" t="s">
        <v>1769</v>
      </c>
      <c r="P73" s="672" t="s">
        <v>1770</v>
      </c>
      <c r="Q73" s="672" t="s">
        <v>1731</v>
      </c>
      <c r="R73" s="57" t="s">
        <v>1771</v>
      </c>
      <c r="S73" s="45" t="s">
        <v>1772</v>
      </c>
      <c r="T73" s="45" t="s">
        <v>1773</v>
      </c>
      <c r="U73" s="45" t="s">
        <v>1774</v>
      </c>
      <c r="V73" s="57" t="s">
        <v>1775</v>
      </c>
      <c r="W73" s="62" t="s">
        <v>1775</v>
      </c>
      <c r="X73" s="140"/>
      <c r="Y73" s="774"/>
      <c r="Z73" s="774"/>
      <c r="AA73" s="774"/>
      <c r="AB73" s="768"/>
    </row>
    <row r="74" spans="1:28" ht="14.25" customHeight="1" x14ac:dyDescent="0.2">
      <c r="A74" s="641"/>
      <c r="B74" s="641"/>
      <c r="C74" s="641"/>
      <c r="D74" s="641"/>
      <c r="E74" s="674"/>
      <c r="F74" s="676"/>
      <c r="G74" s="868"/>
      <c r="H74" s="679"/>
      <c r="I74" s="641"/>
      <c r="J74" s="641"/>
      <c r="K74" s="641"/>
      <c r="L74" s="641"/>
      <c r="M74" s="641"/>
      <c r="N74" s="641"/>
      <c r="O74" s="641"/>
      <c r="P74" s="641"/>
      <c r="Q74" s="641"/>
      <c r="R74" s="57" t="s">
        <v>1776</v>
      </c>
      <c r="S74" s="45" t="s">
        <v>1777</v>
      </c>
      <c r="T74" s="45">
        <v>5</v>
      </c>
      <c r="U74" s="45">
        <v>7</v>
      </c>
      <c r="V74" s="57">
        <v>10</v>
      </c>
      <c r="W74" s="62">
        <v>13</v>
      </c>
      <c r="X74" s="140"/>
      <c r="Y74" s="641"/>
      <c r="Z74" s="641"/>
      <c r="AA74" s="641"/>
      <c r="AB74" s="720"/>
    </row>
    <row r="75" spans="1:28" ht="196.5" customHeight="1" x14ac:dyDescent="0.2">
      <c r="A75" s="641"/>
      <c r="B75" s="641"/>
      <c r="C75" s="641"/>
      <c r="D75" s="641"/>
      <c r="E75" s="674"/>
      <c r="F75" s="676"/>
      <c r="G75" s="868"/>
      <c r="H75" s="679"/>
      <c r="I75" s="641"/>
      <c r="J75" s="641"/>
      <c r="K75" s="641"/>
      <c r="L75" s="641"/>
      <c r="M75" s="641"/>
      <c r="N75" s="641"/>
      <c r="O75" s="641"/>
      <c r="P75" s="641"/>
      <c r="Q75" s="641"/>
      <c r="R75" s="57" t="s">
        <v>1778</v>
      </c>
      <c r="S75" s="45" t="s">
        <v>1779</v>
      </c>
      <c r="T75" s="45">
        <v>26</v>
      </c>
      <c r="U75" s="45">
        <v>30</v>
      </c>
      <c r="V75" s="57">
        <v>35</v>
      </c>
      <c r="W75" s="62">
        <v>40</v>
      </c>
      <c r="X75" s="140"/>
      <c r="Y75" s="641"/>
      <c r="Z75" s="641"/>
      <c r="AA75" s="641"/>
      <c r="AB75" s="720"/>
    </row>
    <row r="76" spans="1:28" ht="322.5" customHeight="1" x14ac:dyDescent="0.2">
      <c r="A76" s="642"/>
      <c r="B76" s="642"/>
      <c r="C76" s="642"/>
      <c r="D76" s="642"/>
      <c r="E76" s="646"/>
      <c r="F76" s="680"/>
      <c r="G76" s="869"/>
      <c r="H76" s="647"/>
      <c r="I76" s="642"/>
      <c r="J76" s="642"/>
      <c r="K76" s="642"/>
      <c r="L76" s="642"/>
      <c r="M76" s="642"/>
      <c r="N76" s="642"/>
      <c r="O76" s="642"/>
      <c r="P76" s="642"/>
      <c r="Q76" s="642"/>
      <c r="R76" s="57" t="s">
        <v>1780</v>
      </c>
      <c r="S76" s="45" t="s">
        <v>1781</v>
      </c>
      <c r="T76" s="45">
        <v>188</v>
      </c>
      <c r="U76" s="45">
        <v>192</v>
      </c>
      <c r="V76" s="57">
        <v>198</v>
      </c>
      <c r="W76" s="62">
        <v>200</v>
      </c>
      <c r="X76" s="140"/>
      <c r="Y76" s="642"/>
      <c r="Z76" s="642"/>
      <c r="AA76" s="642"/>
      <c r="AB76" s="721"/>
    </row>
    <row r="77" spans="1:28" ht="252.75" customHeight="1" x14ac:dyDescent="0.2">
      <c r="A77" s="672" t="s">
        <v>1782</v>
      </c>
      <c r="B77" s="672" t="s">
        <v>1477</v>
      </c>
      <c r="C77" s="672" t="s">
        <v>1478</v>
      </c>
      <c r="D77" s="672" t="s">
        <v>1754</v>
      </c>
      <c r="E77" s="673" t="s">
        <v>1783</v>
      </c>
      <c r="F77" s="675" t="s">
        <v>1784</v>
      </c>
      <c r="G77" s="867" t="s">
        <v>1785</v>
      </c>
      <c r="H77" s="866">
        <v>185765788</v>
      </c>
      <c r="I77" s="672" t="s">
        <v>1786</v>
      </c>
      <c r="J77" s="672" t="s">
        <v>470</v>
      </c>
      <c r="K77" s="672" t="s">
        <v>164</v>
      </c>
      <c r="L77" s="672" t="s">
        <v>1787</v>
      </c>
      <c r="M77" s="672" t="s">
        <v>166</v>
      </c>
      <c r="N77" s="672" t="s">
        <v>166</v>
      </c>
      <c r="O77" s="672" t="s">
        <v>1788</v>
      </c>
      <c r="P77" s="854" t="s">
        <v>1789</v>
      </c>
      <c r="Q77" s="854" t="s">
        <v>1790</v>
      </c>
      <c r="R77" s="57" t="s">
        <v>1791</v>
      </c>
      <c r="S77" s="45">
        <v>0</v>
      </c>
      <c r="T77" s="45">
        <v>0</v>
      </c>
      <c r="U77" s="45">
        <v>0</v>
      </c>
      <c r="V77" s="45">
        <v>29</v>
      </c>
      <c r="W77" s="62">
        <v>0</v>
      </c>
      <c r="X77" s="140"/>
      <c r="Y77" s="774"/>
      <c r="Z77" s="774"/>
      <c r="AA77" s="774"/>
      <c r="AB77" s="768"/>
    </row>
    <row r="78" spans="1:28" ht="254.25" customHeight="1" x14ac:dyDescent="0.2">
      <c r="A78" s="641"/>
      <c r="B78" s="641"/>
      <c r="C78" s="641"/>
      <c r="D78" s="641"/>
      <c r="E78" s="674"/>
      <c r="F78" s="676"/>
      <c r="G78" s="868"/>
      <c r="H78" s="679"/>
      <c r="I78" s="641"/>
      <c r="J78" s="641"/>
      <c r="K78" s="641"/>
      <c r="L78" s="641"/>
      <c r="M78" s="641"/>
      <c r="N78" s="641"/>
      <c r="O78" s="641"/>
      <c r="P78" s="641"/>
      <c r="Q78" s="641"/>
      <c r="R78" s="57" t="s">
        <v>1792</v>
      </c>
      <c r="S78" s="45" t="s">
        <v>1793</v>
      </c>
      <c r="T78" s="45" t="s">
        <v>1794</v>
      </c>
      <c r="U78" s="45" t="s">
        <v>1795</v>
      </c>
      <c r="V78" s="57" t="s">
        <v>1796</v>
      </c>
      <c r="W78" s="62" t="s">
        <v>1797</v>
      </c>
      <c r="X78" s="140"/>
      <c r="Y78" s="641"/>
      <c r="Z78" s="641"/>
      <c r="AA78" s="641"/>
      <c r="AB78" s="720"/>
    </row>
    <row r="79" spans="1:28" ht="323.25" customHeight="1" x14ac:dyDescent="0.2">
      <c r="A79" s="642"/>
      <c r="B79" s="642"/>
      <c r="C79" s="642"/>
      <c r="D79" s="642"/>
      <c r="E79" s="646"/>
      <c r="F79" s="680"/>
      <c r="G79" s="869"/>
      <c r="H79" s="647"/>
      <c r="I79" s="642"/>
      <c r="J79" s="642"/>
      <c r="K79" s="642"/>
      <c r="L79" s="642"/>
      <c r="M79" s="642"/>
      <c r="N79" s="642"/>
      <c r="O79" s="642"/>
      <c r="P79" s="642"/>
      <c r="Q79" s="642"/>
      <c r="R79" s="57" t="s">
        <v>1798</v>
      </c>
      <c r="S79" s="45" t="s">
        <v>1799</v>
      </c>
      <c r="T79" s="70">
        <v>0.28999999999999998</v>
      </c>
      <c r="U79" s="70">
        <v>0.3</v>
      </c>
      <c r="V79" s="71">
        <v>0.32</v>
      </c>
      <c r="W79" s="72">
        <v>0.33</v>
      </c>
      <c r="X79" s="140"/>
      <c r="Y79" s="642"/>
      <c r="Z79" s="642"/>
      <c r="AA79" s="642"/>
      <c r="AB79" s="721"/>
    </row>
    <row r="80" spans="1:28" ht="198.75" customHeight="1" x14ac:dyDescent="0.2">
      <c r="A80" s="672" t="s">
        <v>1800</v>
      </c>
      <c r="B80" s="672" t="s">
        <v>1477</v>
      </c>
      <c r="C80" s="672" t="s">
        <v>1801</v>
      </c>
      <c r="D80" s="672" t="s">
        <v>1802</v>
      </c>
      <c r="E80" s="673" t="s">
        <v>1803</v>
      </c>
      <c r="F80" s="675" t="s">
        <v>1804</v>
      </c>
      <c r="G80" s="867" t="s">
        <v>1805</v>
      </c>
      <c r="H80" s="866">
        <v>22652316</v>
      </c>
      <c r="I80" s="672" t="s">
        <v>1806</v>
      </c>
      <c r="J80" s="672" t="s">
        <v>253</v>
      </c>
      <c r="K80" s="672" t="s">
        <v>164</v>
      </c>
      <c r="L80" s="672" t="s">
        <v>325</v>
      </c>
      <c r="M80" s="672" t="s">
        <v>166</v>
      </c>
      <c r="N80" s="672" t="s">
        <v>166</v>
      </c>
      <c r="O80" s="672" t="s">
        <v>1807</v>
      </c>
      <c r="P80" s="672" t="s">
        <v>1504</v>
      </c>
      <c r="Q80" s="672" t="s">
        <v>1504</v>
      </c>
      <c r="R80" s="57" t="s">
        <v>1808</v>
      </c>
      <c r="S80" s="45" t="s">
        <v>1809</v>
      </c>
      <c r="T80" s="103">
        <v>6350</v>
      </c>
      <c r="U80" s="103">
        <v>6400</v>
      </c>
      <c r="V80" s="80">
        <v>6450</v>
      </c>
      <c r="W80" s="137">
        <v>6500</v>
      </c>
      <c r="X80" s="140"/>
      <c r="Y80" s="774"/>
      <c r="Z80" s="774"/>
      <c r="AA80" s="774"/>
      <c r="AB80" s="768"/>
    </row>
    <row r="81" spans="1:28" ht="300" customHeight="1" x14ac:dyDescent="0.2">
      <c r="A81" s="642"/>
      <c r="B81" s="642"/>
      <c r="C81" s="642"/>
      <c r="D81" s="642"/>
      <c r="E81" s="646"/>
      <c r="F81" s="680"/>
      <c r="G81" s="869"/>
      <c r="H81" s="647"/>
      <c r="I81" s="642"/>
      <c r="J81" s="642"/>
      <c r="K81" s="642"/>
      <c r="L81" s="642"/>
      <c r="M81" s="642"/>
      <c r="N81" s="642"/>
      <c r="O81" s="642"/>
      <c r="P81" s="642"/>
      <c r="Q81" s="642"/>
      <c r="R81" s="57" t="s">
        <v>1810</v>
      </c>
      <c r="S81" s="45">
        <v>4</v>
      </c>
      <c r="T81" s="45">
        <v>6</v>
      </c>
      <c r="U81" s="45">
        <v>8</v>
      </c>
      <c r="V81" s="57">
        <v>10</v>
      </c>
      <c r="W81" s="62">
        <v>12</v>
      </c>
      <c r="X81" s="140"/>
      <c r="Y81" s="642"/>
      <c r="Z81" s="642"/>
      <c r="AA81" s="642"/>
      <c r="AB81" s="721"/>
    </row>
    <row r="82" spans="1:28" ht="221.25" customHeight="1" x14ac:dyDescent="0.2">
      <c r="A82" s="57" t="s">
        <v>1811</v>
      </c>
      <c r="B82" s="57" t="s">
        <v>653</v>
      </c>
      <c r="C82" s="57"/>
      <c r="D82" s="57"/>
      <c r="E82" s="62" t="s">
        <v>1812</v>
      </c>
      <c r="F82" s="60" t="s">
        <v>1813</v>
      </c>
      <c r="G82" s="245" t="s">
        <v>1814</v>
      </c>
      <c r="H82" s="241">
        <v>420000</v>
      </c>
      <c r="I82" s="57" t="s">
        <v>1815</v>
      </c>
      <c r="J82" s="57" t="s">
        <v>253</v>
      </c>
      <c r="K82" s="57" t="s">
        <v>164</v>
      </c>
      <c r="L82" s="57" t="s">
        <v>1816</v>
      </c>
      <c r="M82" s="57" t="s">
        <v>166</v>
      </c>
      <c r="N82" s="57" t="s">
        <v>166</v>
      </c>
      <c r="O82" s="57" t="s">
        <v>1817</v>
      </c>
      <c r="P82" s="57" t="s">
        <v>1818</v>
      </c>
      <c r="Q82" s="57" t="s">
        <v>1504</v>
      </c>
      <c r="R82" s="45" t="s">
        <v>1819</v>
      </c>
      <c r="S82" s="45">
        <v>83</v>
      </c>
      <c r="T82" s="45">
        <v>85</v>
      </c>
      <c r="U82" s="45">
        <v>87</v>
      </c>
      <c r="V82" s="45">
        <v>90</v>
      </c>
      <c r="W82" s="105">
        <v>93</v>
      </c>
      <c r="X82" s="140"/>
      <c r="Y82" s="173"/>
      <c r="Z82" s="173"/>
      <c r="AA82" s="173"/>
      <c r="AB82" s="156"/>
    </row>
    <row r="83" spans="1:28" ht="348" customHeight="1" x14ac:dyDescent="0.2">
      <c r="A83" s="672" t="s">
        <v>1820</v>
      </c>
      <c r="B83" s="672" t="s">
        <v>449</v>
      </c>
      <c r="C83" s="672"/>
      <c r="D83" s="672"/>
      <c r="E83" s="673">
        <v>3803</v>
      </c>
      <c r="F83" s="675" t="s">
        <v>1821</v>
      </c>
      <c r="G83" s="867" t="s">
        <v>1822</v>
      </c>
      <c r="H83" s="866">
        <v>1500000</v>
      </c>
      <c r="I83" s="672" t="s">
        <v>1823</v>
      </c>
      <c r="J83" s="672" t="s">
        <v>253</v>
      </c>
      <c r="K83" s="672" t="s">
        <v>164</v>
      </c>
      <c r="L83" s="672" t="s">
        <v>305</v>
      </c>
      <c r="M83" s="672" t="s">
        <v>166</v>
      </c>
      <c r="N83" s="672" t="s">
        <v>164</v>
      </c>
      <c r="O83" s="682" t="s">
        <v>1824</v>
      </c>
      <c r="P83" s="849" t="s">
        <v>1825</v>
      </c>
      <c r="Q83" s="880" t="s">
        <v>1826</v>
      </c>
      <c r="R83" s="68" t="s">
        <v>1827</v>
      </c>
      <c r="S83" s="45" t="s">
        <v>1828</v>
      </c>
      <c r="T83" s="70">
        <v>0.9</v>
      </c>
      <c r="U83" s="70">
        <v>1</v>
      </c>
      <c r="V83" s="70">
        <v>1</v>
      </c>
      <c r="W83" s="108">
        <v>1</v>
      </c>
      <c r="X83" s="140"/>
      <c r="Y83" s="774"/>
      <c r="Z83" s="774"/>
      <c r="AA83" s="774"/>
      <c r="AB83" s="768"/>
    </row>
    <row r="84" spans="1:28" ht="197.25" customHeight="1" x14ac:dyDescent="0.2">
      <c r="A84" s="641"/>
      <c r="B84" s="641"/>
      <c r="C84" s="641"/>
      <c r="D84" s="641"/>
      <c r="E84" s="674"/>
      <c r="F84" s="676"/>
      <c r="G84" s="868"/>
      <c r="H84" s="679"/>
      <c r="I84" s="641"/>
      <c r="J84" s="641"/>
      <c r="K84" s="641"/>
      <c r="L84" s="641"/>
      <c r="M84" s="641"/>
      <c r="N84" s="641"/>
      <c r="O84" s="641"/>
      <c r="P84" s="641"/>
      <c r="Q84" s="641"/>
      <c r="R84" s="68" t="s">
        <v>1829</v>
      </c>
      <c r="S84" s="45" t="s">
        <v>1828</v>
      </c>
      <c r="T84" s="70">
        <v>0.1</v>
      </c>
      <c r="U84" s="70">
        <v>1</v>
      </c>
      <c r="V84" s="70">
        <v>1</v>
      </c>
      <c r="W84" s="108">
        <v>1</v>
      </c>
      <c r="X84" s="140"/>
      <c r="Y84" s="641"/>
      <c r="Z84" s="641"/>
      <c r="AA84" s="641"/>
      <c r="AB84" s="720"/>
    </row>
    <row r="85" spans="1:28" ht="206.25" customHeight="1" x14ac:dyDescent="0.2">
      <c r="A85" s="642"/>
      <c r="B85" s="642"/>
      <c r="C85" s="642"/>
      <c r="D85" s="642"/>
      <c r="E85" s="646"/>
      <c r="F85" s="680"/>
      <c r="G85" s="869"/>
      <c r="H85" s="647"/>
      <c r="I85" s="642"/>
      <c r="J85" s="642"/>
      <c r="K85" s="642"/>
      <c r="L85" s="642"/>
      <c r="M85" s="642"/>
      <c r="N85" s="642"/>
      <c r="O85" s="642"/>
      <c r="P85" s="642"/>
      <c r="Q85" s="642"/>
      <c r="R85" s="68" t="s">
        <v>1830</v>
      </c>
      <c r="S85" s="45" t="s">
        <v>1828</v>
      </c>
      <c r="T85" s="70">
        <v>0.2</v>
      </c>
      <c r="U85" s="70">
        <v>0.6</v>
      </c>
      <c r="V85" s="70">
        <v>1</v>
      </c>
      <c r="W85" s="108">
        <v>1</v>
      </c>
      <c r="X85" s="140"/>
      <c r="Y85" s="642"/>
      <c r="Z85" s="642"/>
      <c r="AA85" s="642"/>
      <c r="AB85" s="721"/>
    </row>
    <row r="86" spans="1:28" ht="255" customHeight="1" x14ac:dyDescent="0.2">
      <c r="A86" s="672" t="s">
        <v>1831</v>
      </c>
      <c r="B86" s="672" t="s">
        <v>449</v>
      </c>
      <c r="C86" s="672"/>
      <c r="D86" s="672"/>
      <c r="E86" s="673">
        <v>3803</v>
      </c>
      <c r="F86" s="675" t="s">
        <v>1832</v>
      </c>
      <c r="G86" s="867" t="s">
        <v>1833</v>
      </c>
      <c r="H86" s="866">
        <v>800000</v>
      </c>
      <c r="I86" s="672" t="s">
        <v>1834</v>
      </c>
      <c r="J86" s="672" t="s">
        <v>253</v>
      </c>
      <c r="K86" s="672" t="s">
        <v>164</v>
      </c>
      <c r="L86" s="672" t="s">
        <v>305</v>
      </c>
      <c r="M86" s="672" t="s">
        <v>166</v>
      </c>
      <c r="N86" s="672" t="s">
        <v>164</v>
      </c>
      <c r="O86" s="681" t="s">
        <v>1835</v>
      </c>
      <c r="P86" s="849" t="s">
        <v>1836</v>
      </c>
      <c r="Q86" s="865" t="s">
        <v>1836</v>
      </c>
      <c r="R86" s="57" t="s">
        <v>1837</v>
      </c>
      <c r="S86" s="45" t="s">
        <v>1838</v>
      </c>
      <c r="T86" s="45" t="s">
        <v>1839</v>
      </c>
      <c r="U86" s="45" t="s">
        <v>1839</v>
      </c>
      <c r="V86" s="45" t="s">
        <v>1839</v>
      </c>
      <c r="W86" s="105" t="s">
        <v>1839</v>
      </c>
      <c r="X86" s="140"/>
      <c r="Y86" s="774"/>
      <c r="Z86" s="774"/>
      <c r="AA86" s="774"/>
      <c r="AB86" s="768"/>
    </row>
    <row r="87" spans="1:28" ht="261" customHeight="1" x14ac:dyDescent="0.2">
      <c r="A87" s="641"/>
      <c r="B87" s="641"/>
      <c r="C87" s="641"/>
      <c r="D87" s="641"/>
      <c r="E87" s="674"/>
      <c r="F87" s="676"/>
      <c r="G87" s="868"/>
      <c r="H87" s="679"/>
      <c r="I87" s="641"/>
      <c r="J87" s="641"/>
      <c r="K87" s="641"/>
      <c r="L87" s="641"/>
      <c r="M87" s="641"/>
      <c r="N87" s="641"/>
      <c r="O87" s="641"/>
      <c r="P87" s="641"/>
      <c r="Q87" s="641"/>
      <c r="R87" s="57" t="s">
        <v>1840</v>
      </c>
      <c r="S87" s="45" t="s">
        <v>1841</v>
      </c>
      <c r="T87" s="45" t="s">
        <v>1842</v>
      </c>
      <c r="U87" s="45" t="s">
        <v>1842</v>
      </c>
      <c r="V87" s="45" t="s">
        <v>1842</v>
      </c>
      <c r="W87" s="105" t="s">
        <v>1842</v>
      </c>
      <c r="X87" s="140"/>
      <c r="Y87" s="641"/>
      <c r="Z87" s="641"/>
      <c r="AA87" s="641"/>
      <c r="AB87" s="720"/>
    </row>
    <row r="88" spans="1:28" ht="161.25" customHeight="1" x14ac:dyDescent="0.2">
      <c r="A88" s="642"/>
      <c r="B88" s="642"/>
      <c r="C88" s="642"/>
      <c r="D88" s="642"/>
      <c r="E88" s="646"/>
      <c r="F88" s="680"/>
      <c r="G88" s="869"/>
      <c r="H88" s="647"/>
      <c r="I88" s="642"/>
      <c r="J88" s="642"/>
      <c r="K88" s="642"/>
      <c r="L88" s="642"/>
      <c r="M88" s="642"/>
      <c r="N88" s="642"/>
      <c r="O88" s="642"/>
      <c r="P88" s="642"/>
      <c r="Q88" s="642"/>
      <c r="R88" s="57" t="s">
        <v>1843</v>
      </c>
      <c r="S88" s="45">
        <v>10</v>
      </c>
      <c r="T88" s="45">
        <v>10</v>
      </c>
      <c r="U88" s="45">
        <v>10</v>
      </c>
      <c r="V88" s="45">
        <v>10</v>
      </c>
      <c r="W88" s="105">
        <v>10</v>
      </c>
      <c r="X88" s="140"/>
      <c r="Y88" s="642"/>
      <c r="Z88" s="642"/>
      <c r="AA88" s="642"/>
      <c r="AB88" s="721"/>
    </row>
    <row r="89" spans="1:28" ht="154.5" customHeight="1" x14ac:dyDescent="0.2">
      <c r="A89" s="672" t="s">
        <v>1844</v>
      </c>
      <c r="B89" s="672" t="s">
        <v>449</v>
      </c>
      <c r="C89" s="672"/>
      <c r="D89" s="672"/>
      <c r="E89" s="673">
        <v>3803</v>
      </c>
      <c r="F89" s="675" t="s">
        <v>1845</v>
      </c>
      <c r="G89" s="867" t="s">
        <v>1846</v>
      </c>
      <c r="H89" s="866">
        <v>300000</v>
      </c>
      <c r="I89" s="672" t="s">
        <v>1823</v>
      </c>
      <c r="J89" s="672" t="s">
        <v>253</v>
      </c>
      <c r="K89" s="672" t="s">
        <v>164</v>
      </c>
      <c r="L89" s="672" t="s">
        <v>305</v>
      </c>
      <c r="M89" s="672" t="s">
        <v>166</v>
      </c>
      <c r="N89" s="672" t="s">
        <v>164</v>
      </c>
      <c r="O89" s="681" t="s">
        <v>1847</v>
      </c>
      <c r="P89" s="849" t="s">
        <v>1848</v>
      </c>
      <c r="Q89" s="865" t="s">
        <v>249</v>
      </c>
      <c r="R89" s="57" t="s">
        <v>1849</v>
      </c>
      <c r="S89" s="45" t="s">
        <v>191</v>
      </c>
      <c r="T89" s="45">
        <v>1</v>
      </c>
      <c r="U89" s="45">
        <v>1</v>
      </c>
      <c r="V89" s="45">
        <v>1</v>
      </c>
      <c r="W89" s="105">
        <v>1</v>
      </c>
      <c r="X89" s="140"/>
      <c r="Y89" s="774"/>
      <c r="Z89" s="774"/>
      <c r="AA89" s="774"/>
      <c r="AB89" s="768"/>
    </row>
    <row r="90" spans="1:28" ht="99" customHeight="1" x14ac:dyDescent="0.2">
      <c r="A90" s="641"/>
      <c r="B90" s="641"/>
      <c r="C90" s="641"/>
      <c r="D90" s="641"/>
      <c r="E90" s="674"/>
      <c r="F90" s="676"/>
      <c r="G90" s="868"/>
      <c r="H90" s="679"/>
      <c r="I90" s="641"/>
      <c r="J90" s="641"/>
      <c r="K90" s="641"/>
      <c r="L90" s="641"/>
      <c r="M90" s="641"/>
      <c r="N90" s="641"/>
      <c r="O90" s="641"/>
      <c r="P90" s="641"/>
      <c r="Q90" s="641"/>
      <c r="R90" s="57" t="s">
        <v>1850</v>
      </c>
      <c r="S90" s="45" t="s">
        <v>1851</v>
      </c>
      <c r="T90" s="45">
        <v>1</v>
      </c>
      <c r="U90" s="45">
        <v>1</v>
      </c>
      <c r="V90" s="45">
        <v>1</v>
      </c>
      <c r="W90" s="105">
        <v>1</v>
      </c>
      <c r="X90" s="140"/>
      <c r="Y90" s="641"/>
      <c r="Z90" s="641"/>
      <c r="AA90" s="641"/>
      <c r="AB90" s="720"/>
    </row>
    <row r="91" spans="1:28" ht="116.25" customHeight="1" x14ac:dyDescent="0.2">
      <c r="A91" s="642"/>
      <c r="B91" s="642"/>
      <c r="C91" s="642"/>
      <c r="D91" s="642"/>
      <c r="E91" s="646"/>
      <c r="F91" s="680"/>
      <c r="G91" s="869"/>
      <c r="H91" s="647"/>
      <c r="I91" s="642"/>
      <c r="J91" s="642"/>
      <c r="K91" s="642"/>
      <c r="L91" s="642"/>
      <c r="M91" s="642"/>
      <c r="N91" s="642"/>
      <c r="O91" s="642"/>
      <c r="P91" s="642"/>
      <c r="Q91" s="642"/>
      <c r="R91" s="57" t="s">
        <v>1852</v>
      </c>
      <c r="S91" s="45" t="s">
        <v>191</v>
      </c>
      <c r="T91" s="45">
        <v>1</v>
      </c>
      <c r="U91" s="45">
        <v>1</v>
      </c>
      <c r="V91" s="45">
        <v>1</v>
      </c>
      <c r="W91" s="105">
        <v>1</v>
      </c>
      <c r="X91" s="140"/>
      <c r="Y91" s="642"/>
      <c r="Z91" s="642"/>
      <c r="AA91" s="642"/>
      <c r="AB91" s="721"/>
    </row>
    <row r="92" spans="1:28" ht="252.75" customHeight="1" x14ac:dyDescent="0.2">
      <c r="A92" s="57" t="s">
        <v>1853</v>
      </c>
      <c r="B92" s="57" t="s">
        <v>653</v>
      </c>
      <c r="C92" s="57"/>
      <c r="D92" s="57"/>
      <c r="E92" s="62" t="s">
        <v>1854</v>
      </c>
      <c r="F92" s="247" t="s">
        <v>1855</v>
      </c>
      <c r="G92" s="232" t="s">
        <v>1856</v>
      </c>
      <c r="H92" s="241">
        <v>295000</v>
      </c>
      <c r="I92" s="57" t="s">
        <v>1857</v>
      </c>
      <c r="J92" s="57" t="s">
        <v>253</v>
      </c>
      <c r="K92" s="57" t="s">
        <v>164</v>
      </c>
      <c r="L92" s="57" t="s">
        <v>325</v>
      </c>
      <c r="M92" s="57" t="s">
        <v>166</v>
      </c>
      <c r="N92" s="57" t="s">
        <v>164</v>
      </c>
      <c r="O92" s="45" t="s">
        <v>1858</v>
      </c>
      <c r="P92" s="45" t="s">
        <v>1859</v>
      </c>
      <c r="Q92" s="45" t="s">
        <v>179</v>
      </c>
      <c r="R92" s="68" t="s">
        <v>1860</v>
      </c>
      <c r="S92" s="45" t="s">
        <v>1861</v>
      </c>
      <c r="T92" s="45">
        <v>30</v>
      </c>
      <c r="U92" s="45">
        <v>40</v>
      </c>
      <c r="V92" s="45">
        <v>50</v>
      </c>
      <c r="W92" s="105">
        <v>60</v>
      </c>
      <c r="X92" s="248"/>
      <c r="Y92" s="249"/>
      <c r="Z92" s="249"/>
      <c r="AA92" s="249"/>
      <c r="AB92" s="228"/>
    </row>
    <row r="93" spans="1:28" ht="14.25" customHeight="1" x14ac:dyDescent="0.2">
      <c r="A93" s="122"/>
      <c r="B93" s="122"/>
      <c r="C93" s="122"/>
      <c r="D93" s="122"/>
      <c r="E93" s="122"/>
      <c r="F93" s="122"/>
      <c r="G93" s="122"/>
      <c r="H93" s="168"/>
      <c r="I93" s="122"/>
      <c r="J93" s="122"/>
      <c r="K93" s="122"/>
      <c r="L93" s="122"/>
      <c r="M93" s="122"/>
      <c r="N93" s="122"/>
      <c r="O93" s="122"/>
      <c r="P93" s="122"/>
      <c r="Q93" s="122"/>
      <c r="R93" s="122"/>
      <c r="S93" s="122"/>
      <c r="T93" s="122"/>
      <c r="U93" s="122"/>
      <c r="V93" s="122"/>
      <c r="W93" s="122"/>
      <c r="X93" s="122"/>
      <c r="Y93" s="122"/>
      <c r="Z93" s="122"/>
      <c r="AA93" s="122"/>
      <c r="AB93" s="122"/>
    </row>
    <row r="94" spans="1:28" ht="14.25" customHeight="1" x14ac:dyDescent="0.2">
      <c r="A94" s="122"/>
      <c r="B94" s="122"/>
      <c r="C94" s="122"/>
      <c r="D94" s="122"/>
      <c r="E94" s="122"/>
      <c r="F94" s="122"/>
      <c r="G94" s="122"/>
      <c r="H94" s="168"/>
      <c r="I94" s="122"/>
      <c r="J94" s="122"/>
      <c r="K94" s="122"/>
      <c r="L94" s="122"/>
      <c r="M94" s="122"/>
      <c r="N94" s="122"/>
      <c r="O94" s="122"/>
      <c r="P94" s="122"/>
      <c r="Q94" s="122"/>
      <c r="R94" s="122"/>
      <c r="S94" s="122"/>
      <c r="T94" s="122"/>
      <c r="U94" s="122"/>
      <c r="V94" s="122"/>
      <c r="W94" s="122"/>
      <c r="X94" s="122"/>
      <c r="Y94" s="122"/>
      <c r="Z94" s="122"/>
      <c r="AA94" s="122"/>
      <c r="AB94" s="122"/>
    </row>
    <row r="95" spans="1:28" ht="14.25" customHeight="1" x14ac:dyDescent="0.2">
      <c r="A95" s="122"/>
      <c r="B95" s="122"/>
      <c r="C95" s="122"/>
      <c r="D95" s="122"/>
      <c r="E95" s="122"/>
      <c r="F95" s="122"/>
      <c r="G95" s="122"/>
      <c r="H95" s="168"/>
      <c r="I95" s="122"/>
      <c r="J95" s="122"/>
      <c r="K95" s="122"/>
      <c r="L95" s="122"/>
      <c r="M95" s="122"/>
      <c r="N95" s="122"/>
      <c r="O95" s="122"/>
      <c r="P95" s="122"/>
      <c r="Q95" s="122"/>
      <c r="R95" s="122"/>
      <c r="S95" s="122"/>
      <c r="T95" s="122"/>
      <c r="U95" s="122"/>
      <c r="V95" s="122"/>
      <c r="W95" s="122"/>
      <c r="X95" s="122"/>
      <c r="Y95" s="122"/>
      <c r="Z95" s="122"/>
      <c r="AA95" s="122"/>
      <c r="AB95" s="122"/>
    </row>
    <row r="96" spans="1:28" ht="14.25" customHeight="1" x14ac:dyDescent="0.2">
      <c r="A96" s="122"/>
      <c r="B96" s="122"/>
      <c r="C96" s="122"/>
      <c r="D96" s="122"/>
      <c r="E96" s="122"/>
      <c r="F96" s="122"/>
      <c r="G96" s="122"/>
      <c r="H96" s="168"/>
      <c r="I96" s="122"/>
      <c r="J96" s="122"/>
      <c r="K96" s="122"/>
      <c r="L96" s="122"/>
      <c r="M96" s="122"/>
      <c r="N96" s="122"/>
      <c r="O96" s="122"/>
      <c r="P96" s="122"/>
      <c r="Q96" s="122"/>
      <c r="R96" s="122"/>
      <c r="S96" s="122"/>
      <c r="T96" s="122"/>
      <c r="U96" s="122"/>
      <c r="V96" s="122"/>
      <c r="W96" s="122"/>
      <c r="X96" s="122"/>
      <c r="Y96" s="122"/>
      <c r="Z96" s="122"/>
      <c r="AA96" s="122"/>
      <c r="AB96" s="122"/>
    </row>
    <row r="97" spans="1:28" ht="14.25" customHeight="1" x14ac:dyDescent="0.2">
      <c r="A97" s="122"/>
      <c r="B97" s="122"/>
      <c r="C97" s="122"/>
      <c r="D97" s="122"/>
      <c r="E97" s="122"/>
      <c r="F97" s="122"/>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4.25" customHeight="1" x14ac:dyDescent="0.2">
      <c r="A98" s="122"/>
      <c r="B98" s="122"/>
      <c r="C98" s="122"/>
      <c r="D98" s="122"/>
      <c r="E98" s="122"/>
      <c r="F98" s="122"/>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4.25" customHeight="1" x14ac:dyDescent="0.2">
      <c r="A99" s="122"/>
      <c r="B99" s="122"/>
      <c r="C99" s="122"/>
      <c r="D99" s="122"/>
      <c r="E99" s="122"/>
      <c r="F99" s="122"/>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4.25" customHeight="1" x14ac:dyDescent="0.2">
      <c r="A100" s="122"/>
      <c r="B100" s="122"/>
      <c r="C100" s="122"/>
      <c r="D100" s="122"/>
      <c r="E100" s="122"/>
      <c r="F100" s="122"/>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4.25" customHeight="1" x14ac:dyDescent="0.2">
      <c r="A101" s="122"/>
      <c r="B101" s="122"/>
      <c r="C101" s="122"/>
      <c r="D101" s="122"/>
      <c r="E101" s="122"/>
      <c r="F101" s="122"/>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4.25" customHeight="1" x14ac:dyDescent="0.2">
      <c r="A102" s="122"/>
      <c r="B102" s="122"/>
      <c r="C102" s="122"/>
      <c r="D102" s="122"/>
      <c r="E102" s="122"/>
      <c r="F102" s="122"/>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4.25" customHeight="1" x14ac:dyDescent="0.2">
      <c r="A103" s="122"/>
      <c r="B103" s="122"/>
      <c r="C103" s="122"/>
      <c r="D103" s="122"/>
      <c r="E103" s="122"/>
      <c r="F103" s="122"/>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4.25" customHeight="1" x14ac:dyDescent="0.2">
      <c r="A104" s="122"/>
      <c r="B104" s="122"/>
      <c r="C104" s="122"/>
      <c r="D104" s="122"/>
      <c r="E104" s="122"/>
      <c r="F104" s="122"/>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4.25" customHeight="1" x14ac:dyDescent="0.2">
      <c r="A105" s="122"/>
      <c r="B105" s="122"/>
      <c r="C105" s="122"/>
      <c r="D105" s="122"/>
      <c r="E105" s="122"/>
      <c r="F105" s="122"/>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4.25" customHeight="1" x14ac:dyDescent="0.2">
      <c r="A106" s="122"/>
      <c r="B106" s="122"/>
      <c r="C106" s="122"/>
      <c r="D106" s="122"/>
      <c r="E106" s="122"/>
      <c r="F106" s="122"/>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4.25" customHeight="1" x14ac:dyDescent="0.2">
      <c r="A107" s="122"/>
      <c r="B107" s="122"/>
      <c r="C107" s="122"/>
      <c r="D107" s="122"/>
      <c r="E107" s="122"/>
      <c r="F107" s="122"/>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4.25" customHeight="1" x14ac:dyDescent="0.2">
      <c r="A108" s="122"/>
      <c r="B108" s="122"/>
      <c r="C108" s="122"/>
      <c r="D108" s="122"/>
      <c r="E108" s="122"/>
      <c r="F108" s="122"/>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4.25" customHeight="1" x14ac:dyDescent="0.2">
      <c r="A109" s="122"/>
      <c r="B109" s="122"/>
      <c r="C109" s="122"/>
      <c r="D109" s="122"/>
      <c r="E109" s="122"/>
      <c r="F109" s="122"/>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4.25" customHeight="1" x14ac:dyDescent="0.2">
      <c r="A110" s="122"/>
      <c r="B110" s="122"/>
      <c r="C110" s="122"/>
      <c r="D110" s="122"/>
      <c r="E110" s="122"/>
      <c r="F110" s="122"/>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4.25" customHeight="1" x14ac:dyDescent="0.2">
      <c r="A111" s="122"/>
      <c r="B111" s="122"/>
      <c r="C111" s="122"/>
      <c r="D111" s="122"/>
      <c r="E111" s="122"/>
      <c r="F111" s="122"/>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4.25" customHeight="1" x14ac:dyDescent="0.2">
      <c r="A112" s="122"/>
      <c r="B112" s="122"/>
      <c r="C112" s="122"/>
      <c r="D112" s="122"/>
      <c r="E112" s="122"/>
      <c r="F112" s="122"/>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4.25" customHeight="1" x14ac:dyDescent="0.2">
      <c r="A113" s="122"/>
      <c r="B113" s="122"/>
      <c r="C113" s="122"/>
      <c r="D113" s="122"/>
      <c r="E113" s="122"/>
      <c r="F113" s="122"/>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4.25" customHeight="1" x14ac:dyDescent="0.2">
      <c r="A114" s="122"/>
      <c r="B114" s="122"/>
      <c r="C114" s="122"/>
      <c r="D114" s="122"/>
      <c r="E114" s="122"/>
      <c r="F114" s="122"/>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4.25" customHeight="1" x14ac:dyDescent="0.2">
      <c r="A115" s="122"/>
      <c r="B115" s="122"/>
      <c r="C115" s="122"/>
      <c r="D115" s="122"/>
      <c r="E115" s="122"/>
      <c r="F115" s="122"/>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4.25" customHeight="1" x14ac:dyDescent="0.2">
      <c r="A116" s="122"/>
      <c r="B116" s="122"/>
      <c r="C116" s="122"/>
      <c r="D116" s="122"/>
      <c r="E116" s="122"/>
      <c r="F116" s="122"/>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4.25" customHeight="1" x14ac:dyDescent="0.2">
      <c r="A117" s="122"/>
      <c r="B117" s="122"/>
      <c r="C117" s="122"/>
      <c r="D117" s="122"/>
      <c r="E117" s="122"/>
      <c r="F117" s="122"/>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4.25" customHeight="1" x14ac:dyDescent="0.2">
      <c r="A118" s="122"/>
      <c r="B118" s="122"/>
      <c r="C118" s="122"/>
      <c r="D118" s="122"/>
      <c r="E118" s="122"/>
      <c r="F118" s="122"/>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4.25" customHeight="1" x14ac:dyDescent="0.2">
      <c r="A119" s="122"/>
      <c r="B119" s="122"/>
      <c r="C119" s="122"/>
      <c r="D119" s="122"/>
      <c r="E119" s="122"/>
      <c r="F119" s="122"/>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4.25" customHeight="1" x14ac:dyDescent="0.2">
      <c r="A120" s="122"/>
      <c r="B120" s="122"/>
      <c r="C120" s="122"/>
      <c r="D120" s="122"/>
      <c r="E120" s="122"/>
      <c r="F120" s="122"/>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4.25" customHeight="1" x14ac:dyDescent="0.2">
      <c r="A121" s="122"/>
      <c r="B121" s="122"/>
      <c r="C121" s="122"/>
      <c r="D121" s="122"/>
      <c r="E121" s="122"/>
      <c r="F121" s="122"/>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4.25" customHeight="1" x14ac:dyDescent="0.2">
      <c r="A122" s="122"/>
      <c r="B122" s="122"/>
      <c r="C122" s="122"/>
      <c r="D122" s="122"/>
      <c r="E122" s="122"/>
      <c r="F122" s="122"/>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4.25" customHeight="1" x14ac:dyDescent="0.2">
      <c r="A123" s="122"/>
      <c r="B123" s="122"/>
      <c r="C123" s="122"/>
      <c r="D123" s="122"/>
      <c r="E123" s="122"/>
      <c r="F123" s="122"/>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4.25" customHeight="1" x14ac:dyDescent="0.2">
      <c r="A124" s="122"/>
      <c r="B124" s="122"/>
      <c r="C124" s="122"/>
      <c r="D124" s="122"/>
      <c r="E124" s="122"/>
      <c r="F124" s="122"/>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4.25" customHeight="1" x14ac:dyDescent="0.2">
      <c r="A125" s="122"/>
      <c r="B125" s="122"/>
      <c r="C125" s="122"/>
      <c r="D125" s="122"/>
      <c r="E125" s="122"/>
      <c r="F125" s="122"/>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4.25" customHeight="1" x14ac:dyDescent="0.2">
      <c r="A126" s="122"/>
      <c r="B126" s="122"/>
      <c r="C126" s="122"/>
      <c r="D126" s="122"/>
      <c r="E126" s="122"/>
      <c r="F126" s="122"/>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4.25" customHeight="1" x14ac:dyDescent="0.2">
      <c r="A127" s="122"/>
      <c r="B127" s="122"/>
      <c r="C127" s="122"/>
      <c r="D127" s="122"/>
      <c r="E127" s="122"/>
      <c r="F127" s="122"/>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4.25" customHeight="1" x14ac:dyDescent="0.2">
      <c r="A128" s="122"/>
      <c r="B128" s="122"/>
      <c r="C128" s="122"/>
      <c r="D128" s="122"/>
      <c r="E128" s="122"/>
      <c r="F128" s="122"/>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4.25" customHeight="1" x14ac:dyDescent="0.2">
      <c r="A129" s="122"/>
      <c r="B129" s="122"/>
      <c r="C129" s="122"/>
      <c r="D129" s="122"/>
      <c r="E129" s="122"/>
      <c r="F129" s="122"/>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4.25" customHeight="1" x14ac:dyDescent="0.2">
      <c r="A130" s="122"/>
      <c r="B130" s="122"/>
      <c r="C130" s="122"/>
      <c r="D130" s="122"/>
      <c r="E130" s="122"/>
      <c r="F130" s="122"/>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4.25" customHeight="1" x14ac:dyDescent="0.2">
      <c r="A131" s="122"/>
      <c r="B131" s="122"/>
      <c r="C131" s="122"/>
      <c r="D131" s="122"/>
      <c r="E131" s="122"/>
      <c r="F131" s="122"/>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4.25" customHeight="1" x14ac:dyDescent="0.2">
      <c r="A132" s="122"/>
      <c r="B132" s="122"/>
      <c r="C132" s="122"/>
      <c r="D132" s="122"/>
      <c r="E132" s="122"/>
      <c r="F132" s="122"/>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4.25" customHeight="1" x14ac:dyDescent="0.2">
      <c r="A133" s="122"/>
      <c r="B133" s="122"/>
      <c r="C133" s="122"/>
      <c r="D133" s="122"/>
      <c r="E133" s="122"/>
      <c r="F133" s="122"/>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4.25" customHeight="1" x14ac:dyDescent="0.2">
      <c r="A134" s="122"/>
      <c r="B134" s="122"/>
      <c r="C134" s="122"/>
      <c r="D134" s="122"/>
      <c r="E134" s="122"/>
      <c r="F134" s="122"/>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4.25" customHeight="1" x14ac:dyDescent="0.2">
      <c r="A135" s="122"/>
      <c r="B135" s="122"/>
      <c r="C135" s="122"/>
      <c r="D135" s="122"/>
      <c r="E135" s="122"/>
      <c r="F135" s="122"/>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4.25" customHeight="1" x14ac:dyDescent="0.2">
      <c r="A136" s="122"/>
      <c r="B136" s="122"/>
      <c r="C136" s="122"/>
      <c r="D136" s="122"/>
      <c r="E136" s="122"/>
      <c r="F136" s="122"/>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4.25" customHeight="1" x14ac:dyDescent="0.2">
      <c r="A137" s="122"/>
      <c r="B137" s="122"/>
      <c r="C137" s="122"/>
      <c r="D137" s="122"/>
      <c r="E137" s="122"/>
      <c r="F137" s="122"/>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4.25" customHeight="1" x14ac:dyDescent="0.2">
      <c r="A138" s="122"/>
      <c r="B138" s="122"/>
      <c r="C138" s="122"/>
      <c r="D138" s="122"/>
      <c r="E138" s="122"/>
      <c r="F138" s="122"/>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4.25" customHeight="1" x14ac:dyDescent="0.2">
      <c r="A139" s="122"/>
      <c r="B139" s="122"/>
      <c r="C139" s="122"/>
      <c r="D139" s="122"/>
      <c r="E139" s="122"/>
      <c r="F139" s="122"/>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4.25" customHeight="1" x14ac:dyDescent="0.2">
      <c r="A140" s="122"/>
      <c r="B140" s="122"/>
      <c r="C140" s="122"/>
      <c r="D140" s="122"/>
      <c r="E140" s="122"/>
      <c r="F140" s="122"/>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4.25" customHeight="1" x14ac:dyDescent="0.2">
      <c r="A141" s="122"/>
      <c r="B141" s="122"/>
      <c r="C141" s="122"/>
      <c r="D141" s="122"/>
      <c r="E141" s="122"/>
      <c r="F141" s="122"/>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4.25" customHeight="1" x14ac:dyDescent="0.2">
      <c r="A142" s="122"/>
      <c r="B142" s="122"/>
      <c r="C142" s="122"/>
      <c r="D142" s="122"/>
      <c r="E142" s="122"/>
      <c r="F142" s="122"/>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4.25" customHeight="1" x14ac:dyDescent="0.2">
      <c r="A143" s="122"/>
      <c r="B143" s="122"/>
      <c r="C143" s="122"/>
      <c r="D143" s="122"/>
      <c r="E143" s="122"/>
      <c r="F143" s="122"/>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4.25" customHeight="1" x14ac:dyDescent="0.2">
      <c r="A144" s="122"/>
      <c r="B144" s="122"/>
      <c r="C144" s="122"/>
      <c r="D144" s="122"/>
      <c r="E144" s="122"/>
      <c r="F144" s="122"/>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4.25" customHeight="1" x14ac:dyDescent="0.2">
      <c r="A145" s="122"/>
      <c r="B145" s="122"/>
      <c r="C145" s="122"/>
      <c r="D145" s="122"/>
      <c r="E145" s="122"/>
      <c r="F145" s="122"/>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4.25" customHeight="1" x14ac:dyDescent="0.2">
      <c r="A146" s="122"/>
      <c r="B146" s="122"/>
      <c r="C146" s="122"/>
      <c r="D146" s="122"/>
      <c r="E146" s="122"/>
      <c r="F146" s="122"/>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4.25" customHeight="1" x14ac:dyDescent="0.2">
      <c r="A147" s="122"/>
      <c r="B147" s="122"/>
      <c r="C147" s="122"/>
      <c r="D147" s="122"/>
      <c r="E147" s="122"/>
      <c r="F147" s="122"/>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4.25" customHeight="1" x14ac:dyDescent="0.2">
      <c r="A148" s="122"/>
      <c r="B148" s="122"/>
      <c r="C148" s="122"/>
      <c r="D148" s="122"/>
      <c r="E148" s="122"/>
      <c r="F148" s="122"/>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4.25" customHeight="1" x14ac:dyDescent="0.2">
      <c r="A149" s="122"/>
      <c r="B149" s="122"/>
      <c r="C149" s="122"/>
      <c r="D149" s="122"/>
      <c r="E149" s="122"/>
      <c r="F149" s="122"/>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4.25" customHeight="1" x14ac:dyDescent="0.2">
      <c r="A150" s="122"/>
      <c r="B150" s="122"/>
      <c r="C150" s="122"/>
      <c r="D150" s="122"/>
      <c r="E150" s="122"/>
      <c r="F150" s="122"/>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4.25" customHeight="1" x14ac:dyDescent="0.2">
      <c r="A151" s="122"/>
      <c r="B151" s="122"/>
      <c r="C151" s="122"/>
      <c r="D151" s="122"/>
      <c r="E151" s="122"/>
      <c r="F151" s="122"/>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4.25" customHeight="1" x14ac:dyDescent="0.2">
      <c r="A152" s="122"/>
      <c r="B152" s="122"/>
      <c r="C152" s="122"/>
      <c r="D152" s="122"/>
      <c r="E152" s="122"/>
      <c r="F152" s="122"/>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4.25" customHeight="1" x14ac:dyDescent="0.2">
      <c r="A153" s="122"/>
      <c r="B153" s="122"/>
      <c r="C153" s="122"/>
      <c r="D153" s="122"/>
      <c r="E153" s="122"/>
      <c r="F153" s="122"/>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4.25" customHeight="1" x14ac:dyDescent="0.2">
      <c r="A154" s="122"/>
      <c r="B154" s="122"/>
      <c r="C154" s="122"/>
      <c r="D154" s="122"/>
      <c r="E154" s="122"/>
      <c r="F154" s="122"/>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4.25" customHeight="1" x14ac:dyDescent="0.2">
      <c r="A155" s="122"/>
      <c r="B155" s="122"/>
      <c r="C155" s="122"/>
      <c r="D155" s="122"/>
      <c r="E155" s="122"/>
      <c r="F155" s="122"/>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4.25" customHeight="1" x14ac:dyDescent="0.2">
      <c r="A156" s="122"/>
      <c r="B156" s="122"/>
      <c r="C156" s="122"/>
      <c r="D156" s="122"/>
      <c r="E156" s="122"/>
      <c r="F156" s="122"/>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4.25" customHeight="1" x14ac:dyDescent="0.2">
      <c r="A157" s="122"/>
      <c r="B157" s="122"/>
      <c r="C157" s="122"/>
      <c r="D157" s="122"/>
      <c r="E157" s="122"/>
      <c r="F157" s="122"/>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4.25" customHeight="1" x14ac:dyDescent="0.2">
      <c r="A158" s="122"/>
      <c r="B158" s="122"/>
      <c r="C158" s="122"/>
      <c r="D158" s="122"/>
      <c r="E158" s="122"/>
      <c r="F158" s="122"/>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4.25" customHeight="1" x14ac:dyDescent="0.2">
      <c r="A159" s="122"/>
      <c r="B159" s="122"/>
      <c r="C159" s="122"/>
      <c r="D159" s="122"/>
      <c r="E159" s="122"/>
      <c r="F159" s="122"/>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4.25" customHeight="1" x14ac:dyDescent="0.2">
      <c r="A160" s="122"/>
      <c r="B160" s="122"/>
      <c r="C160" s="122"/>
      <c r="D160" s="122"/>
      <c r="E160" s="122"/>
      <c r="F160" s="122"/>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4.25" customHeight="1" x14ac:dyDescent="0.2">
      <c r="A161" s="122"/>
      <c r="B161" s="122"/>
      <c r="C161" s="122"/>
      <c r="D161" s="122"/>
      <c r="E161" s="122"/>
      <c r="F161" s="122"/>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4.25" customHeight="1" x14ac:dyDescent="0.2">
      <c r="A162" s="122"/>
      <c r="B162" s="122"/>
      <c r="C162" s="122"/>
      <c r="D162" s="122"/>
      <c r="E162" s="122"/>
      <c r="F162" s="122"/>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4.25" customHeight="1" x14ac:dyDescent="0.2">
      <c r="A163" s="122"/>
      <c r="B163" s="122"/>
      <c r="C163" s="122"/>
      <c r="D163" s="122"/>
      <c r="E163" s="122"/>
      <c r="F163" s="122"/>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4.25" customHeight="1" x14ac:dyDescent="0.2">
      <c r="A164" s="122"/>
      <c r="B164" s="122"/>
      <c r="C164" s="122"/>
      <c r="D164" s="122"/>
      <c r="E164" s="122"/>
      <c r="F164" s="122"/>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4.25" customHeight="1" x14ac:dyDescent="0.2">
      <c r="A165" s="122"/>
      <c r="B165" s="122"/>
      <c r="C165" s="122"/>
      <c r="D165" s="122"/>
      <c r="E165" s="122"/>
      <c r="F165" s="122"/>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4.25" customHeight="1" x14ac:dyDescent="0.2">
      <c r="A166" s="122"/>
      <c r="B166" s="122"/>
      <c r="C166" s="122"/>
      <c r="D166" s="122"/>
      <c r="E166" s="122"/>
      <c r="F166" s="122"/>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4.25" customHeight="1" x14ac:dyDescent="0.2">
      <c r="A167" s="122"/>
      <c r="B167" s="122"/>
      <c r="C167" s="122"/>
      <c r="D167" s="122"/>
      <c r="E167" s="122"/>
      <c r="F167" s="122"/>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4.25" customHeight="1" x14ac:dyDescent="0.2">
      <c r="A168" s="122"/>
      <c r="B168" s="122"/>
      <c r="C168" s="122"/>
      <c r="D168" s="122"/>
      <c r="E168" s="122"/>
      <c r="F168" s="122"/>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4.25" customHeight="1" x14ac:dyDescent="0.2">
      <c r="A169" s="122"/>
      <c r="B169" s="122"/>
      <c r="C169" s="122"/>
      <c r="D169" s="122"/>
      <c r="E169" s="122"/>
      <c r="F169" s="122"/>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4.25" customHeight="1" x14ac:dyDescent="0.2">
      <c r="A170" s="122"/>
      <c r="B170" s="122"/>
      <c r="C170" s="122"/>
      <c r="D170" s="122"/>
      <c r="E170" s="122"/>
      <c r="F170" s="122"/>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4.25" customHeight="1" x14ac:dyDescent="0.2">
      <c r="A171" s="122"/>
      <c r="B171" s="122"/>
      <c r="C171" s="122"/>
      <c r="D171" s="122"/>
      <c r="E171" s="122"/>
      <c r="F171" s="122"/>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4.25" customHeight="1" x14ac:dyDescent="0.2">
      <c r="A172" s="122"/>
      <c r="B172" s="122"/>
      <c r="C172" s="122"/>
      <c r="D172" s="122"/>
      <c r="E172" s="122"/>
      <c r="F172" s="122"/>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4.25" customHeight="1" x14ac:dyDescent="0.2">
      <c r="A173" s="122"/>
      <c r="B173" s="122"/>
      <c r="C173" s="122"/>
      <c r="D173" s="122"/>
      <c r="E173" s="122"/>
      <c r="F173" s="122"/>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4.25" customHeight="1" x14ac:dyDescent="0.2">
      <c r="A174" s="122"/>
      <c r="B174" s="122"/>
      <c r="C174" s="122"/>
      <c r="D174" s="122"/>
      <c r="E174" s="122"/>
      <c r="F174" s="122"/>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4.25" customHeight="1" x14ac:dyDescent="0.2">
      <c r="A175" s="122"/>
      <c r="B175" s="122"/>
      <c r="C175" s="122"/>
      <c r="D175" s="122"/>
      <c r="E175" s="122"/>
      <c r="F175" s="122"/>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4.25" customHeight="1" x14ac:dyDescent="0.2">
      <c r="A176" s="122"/>
      <c r="B176" s="122"/>
      <c r="C176" s="122"/>
      <c r="D176" s="122"/>
      <c r="E176" s="122"/>
      <c r="F176" s="122"/>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4.25" customHeight="1" x14ac:dyDescent="0.2">
      <c r="A177" s="122"/>
      <c r="B177" s="122"/>
      <c r="C177" s="122"/>
      <c r="D177" s="122"/>
      <c r="E177" s="122"/>
      <c r="F177" s="122"/>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4.25" customHeight="1" x14ac:dyDescent="0.2">
      <c r="A178" s="122"/>
      <c r="B178" s="122"/>
      <c r="C178" s="122"/>
      <c r="D178" s="122"/>
      <c r="E178" s="122"/>
      <c r="F178" s="122"/>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4.25" customHeight="1" x14ac:dyDescent="0.2">
      <c r="A179" s="122"/>
      <c r="B179" s="122"/>
      <c r="C179" s="122"/>
      <c r="D179" s="122"/>
      <c r="E179" s="122"/>
      <c r="F179" s="122"/>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4.25" customHeight="1" x14ac:dyDescent="0.2">
      <c r="A180" s="122"/>
      <c r="B180" s="122"/>
      <c r="C180" s="122"/>
      <c r="D180" s="122"/>
      <c r="E180" s="122"/>
      <c r="F180" s="122"/>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4.25" customHeight="1" x14ac:dyDescent="0.2">
      <c r="A181" s="122"/>
      <c r="B181" s="122"/>
      <c r="C181" s="122"/>
      <c r="D181" s="122"/>
      <c r="E181" s="122"/>
      <c r="F181" s="122"/>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4.25" customHeight="1" x14ac:dyDescent="0.2">
      <c r="A182" s="122"/>
      <c r="B182" s="122"/>
      <c r="C182" s="122"/>
      <c r="D182" s="122"/>
      <c r="E182" s="122"/>
      <c r="F182" s="122"/>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4.25" customHeight="1" x14ac:dyDescent="0.2">
      <c r="A183" s="122"/>
      <c r="B183" s="122"/>
      <c r="C183" s="122"/>
      <c r="D183" s="122"/>
      <c r="E183" s="122"/>
      <c r="F183" s="122"/>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4.25" customHeight="1" x14ac:dyDescent="0.2">
      <c r="A184" s="122"/>
      <c r="B184" s="122"/>
      <c r="C184" s="122"/>
      <c r="D184" s="122"/>
      <c r="E184" s="122"/>
      <c r="F184" s="122"/>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4.25" customHeight="1" x14ac:dyDescent="0.2">
      <c r="A185" s="122"/>
      <c r="B185" s="122"/>
      <c r="C185" s="122"/>
      <c r="D185" s="122"/>
      <c r="E185" s="122"/>
      <c r="F185" s="122"/>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4.25" customHeight="1" x14ac:dyDescent="0.2">
      <c r="A186" s="122"/>
      <c r="B186" s="122"/>
      <c r="C186" s="122"/>
      <c r="D186" s="122"/>
      <c r="E186" s="122"/>
      <c r="F186" s="122"/>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4.25" customHeight="1" x14ac:dyDescent="0.2">
      <c r="A187" s="122"/>
      <c r="B187" s="122"/>
      <c r="C187" s="122"/>
      <c r="D187" s="122"/>
      <c r="E187" s="122"/>
      <c r="F187" s="122"/>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4.25" customHeight="1" x14ac:dyDescent="0.2">
      <c r="A188" s="122"/>
      <c r="B188" s="122"/>
      <c r="C188" s="122"/>
      <c r="D188" s="122"/>
      <c r="E188" s="122"/>
      <c r="F188" s="122"/>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4.25" customHeight="1" x14ac:dyDescent="0.2">
      <c r="A189" s="122"/>
      <c r="B189" s="122"/>
      <c r="C189" s="122"/>
      <c r="D189" s="122"/>
      <c r="E189" s="122"/>
      <c r="F189" s="122"/>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4.25" customHeight="1" x14ac:dyDescent="0.2">
      <c r="A190" s="122"/>
      <c r="B190" s="122"/>
      <c r="C190" s="122"/>
      <c r="D190" s="122"/>
      <c r="E190" s="122"/>
      <c r="F190" s="122"/>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4.25" customHeight="1" x14ac:dyDescent="0.2">
      <c r="A191" s="122"/>
      <c r="B191" s="122"/>
      <c r="C191" s="122"/>
      <c r="D191" s="122"/>
      <c r="E191" s="122"/>
      <c r="F191" s="122"/>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4.25" customHeight="1" x14ac:dyDescent="0.2">
      <c r="A192" s="122"/>
      <c r="B192" s="122"/>
      <c r="C192" s="122"/>
      <c r="D192" s="122"/>
      <c r="E192" s="122"/>
      <c r="F192" s="122"/>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4.25" customHeight="1" x14ac:dyDescent="0.2">
      <c r="A193" s="122"/>
      <c r="B193" s="122"/>
      <c r="C193" s="122"/>
      <c r="D193" s="122"/>
      <c r="E193" s="122"/>
      <c r="F193" s="122"/>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4.25" customHeight="1" x14ac:dyDescent="0.2">
      <c r="A194" s="122"/>
      <c r="B194" s="122"/>
      <c r="C194" s="122"/>
      <c r="D194" s="122"/>
      <c r="E194" s="122"/>
      <c r="F194" s="122"/>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4.25" customHeight="1" x14ac:dyDescent="0.2">
      <c r="A195" s="122"/>
      <c r="B195" s="122"/>
      <c r="C195" s="122"/>
      <c r="D195" s="122"/>
      <c r="E195" s="122"/>
      <c r="F195" s="122"/>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4.25" customHeight="1" x14ac:dyDescent="0.2">
      <c r="A196" s="122"/>
      <c r="B196" s="122"/>
      <c r="C196" s="122"/>
      <c r="D196" s="122"/>
      <c r="E196" s="122"/>
      <c r="F196" s="122"/>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4.25" customHeight="1" x14ac:dyDescent="0.2">
      <c r="A197" s="122"/>
      <c r="B197" s="122"/>
      <c r="C197" s="122"/>
      <c r="D197" s="122"/>
      <c r="E197" s="122"/>
      <c r="F197" s="122"/>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4.25" customHeight="1" x14ac:dyDescent="0.2">
      <c r="A198" s="122"/>
      <c r="B198" s="122"/>
      <c r="C198" s="122"/>
      <c r="D198" s="122"/>
      <c r="E198" s="122"/>
      <c r="F198" s="122"/>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4.25" customHeight="1" x14ac:dyDescent="0.2">
      <c r="A199" s="122"/>
      <c r="B199" s="122"/>
      <c r="C199" s="122"/>
      <c r="D199" s="122"/>
      <c r="E199" s="122"/>
      <c r="F199" s="122"/>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4.25" customHeight="1" x14ac:dyDescent="0.2">
      <c r="A200" s="122"/>
      <c r="B200" s="122"/>
      <c r="C200" s="122"/>
      <c r="D200" s="122"/>
      <c r="E200" s="122"/>
      <c r="F200" s="122"/>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4.25" customHeight="1" x14ac:dyDescent="0.2">
      <c r="A201" s="122"/>
      <c r="B201" s="122"/>
      <c r="C201" s="122"/>
      <c r="D201" s="122"/>
      <c r="E201" s="122"/>
      <c r="F201" s="122"/>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4.25" customHeight="1" x14ac:dyDescent="0.2">
      <c r="A202" s="122"/>
      <c r="B202" s="122"/>
      <c r="C202" s="122"/>
      <c r="D202" s="122"/>
      <c r="E202" s="122"/>
      <c r="F202" s="122"/>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4.25" customHeight="1" x14ac:dyDescent="0.2">
      <c r="A203" s="122"/>
      <c r="B203" s="122"/>
      <c r="C203" s="122"/>
      <c r="D203" s="122"/>
      <c r="E203" s="122"/>
      <c r="F203" s="122"/>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4.25" customHeight="1" x14ac:dyDescent="0.2">
      <c r="A204" s="122"/>
      <c r="B204" s="122"/>
      <c r="C204" s="122"/>
      <c r="D204" s="122"/>
      <c r="E204" s="122"/>
      <c r="F204" s="122"/>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4.25" customHeight="1" x14ac:dyDescent="0.2">
      <c r="A205" s="122"/>
      <c r="B205" s="122"/>
      <c r="C205" s="122"/>
      <c r="D205" s="122"/>
      <c r="E205" s="122"/>
      <c r="F205" s="122"/>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4.25" customHeight="1" x14ac:dyDescent="0.2">
      <c r="A206" s="122"/>
      <c r="B206" s="122"/>
      <c r="C206" s="122"/>
      <c r="D206" s="122"/>
      <c r="E206" s="122"/>
      <c r="F206" s="122"/>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4.25" customHeight="1" x14ac:dyDescent="0.2">
      <c r="A207" s="122"/>
      <c r="B207" s="122"/>
      <c r="C207" s="122"/>
      <c r="D207" s="122"/>
      <c r="E207" s="122"/>
      <c r="F207" s="122"/>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4.25" customHeight="1" x14ac:dyDescent="0.2">
      <c r="A208" s="122"/>
      <c r="B208" s="122"/>
      <c r="C208" s="122"/>
      <c r="D208" s="122"/>
      <c r="E208" s="122"/>
      <c r="F208" s="122"/>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4.25" customHeight="1" x14ac:dyDescent="0.2">
      <c r="A209" s="122"/>
      <c r="B209" s="122"/>
      <c r="C209" s="122"/>
      <c r="D209" s="122"/>
      <c r="E209" s="122"/>
      <c r="F209" s="122"/>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4.25" customHeight="1" x14ac:dyDescent="0.2">
      <c r="A210" s="122"/>
      <c r="B210" s="122"/>
      <c r="C210" s="122"/>
      <c r="D210" s="122"/>
      <c r="E210" s="122"/>
      <c r="F210" s="122"/>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4.25" customHeight="1" x14ac:dyDescent="0.2">
      <c r="A211" s="122"/>
      <c r="B211" s="122"/>
      <c r="C211" s="122"/>
      <c r="D211" s="122"/>
      <c r="E211" s="122"/>
      <c r="F211" s="122"/>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4.25" customHeight="1" x14ac:dyDescent="0.2">
      <c r="A212" s="122"/>
      <c r="B212" s="122"/>
      <c r="C212" s="122"/>
      <c r="D212" s="122"/>
      <c r="E212" s="122"/>
      <c r="F212" s="122"/>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4.25" customHeight="1" x14ac:dyDescent="0.2">
      <c r="A213" s="122"/>
      <c r="B213" s="122"/>
      <c r="C213" s="122"/>
      <c r="D213" s="122"/>
      <c r="E213" s="122"/>
      <c r="F213" s="122"/>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4.25" customHeight="1" x14ac:dyDescent="0.2">
      <c r="A214" s="122"/>
      <c r="B214" s="122"/>
      <c r="C214" s="122"/>
      <c r="D214" s="122"/>
      <c r="E214" s="122"/>
      <c r="F214" s="122"/>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4.25" customHeight="1" x14ac:dyDescent="0.2">
      <c r="A215" s="122"/>
      <c r="B215" s="122"/>
      <c r="C215" s="122"/>
      <c r="D215" s="122"/>
      <c r="E215" s="122"/>
      <c r="F215" s="122"/>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4.25" customHeight="1" x14ac:dyDescent="0.2">
      <c r="A216" s="122"/>
      <c r="B216" s="122"/>
      <c r="C216" s="122"/>
      <c r="D216" s="122"/>
      <c r="E216" s="122"/>
      <c r="F216" s="122"/>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4.25" customHeight="1" x14ac:dyDescent="0.2">
      <c r="A217" s="122"/>
      <c r="B217" s="122"/>
      <c r="C217" s="122"/>
      <c r="D217" s="122"/>
      <c r="E217" s="122"/>
      <c r="F217" s="122"/>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4.25" customHeight="1" x14ac:dyDescent="0.2">
      <c r="A218" s="122"/>
      <c r="B218" s="122"/>
      <c r="C218" s="122"/>
      <c r="D218" s="122"/>
      <c r="E218" s="122"/>
      <c r="F218" s="122"/>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4.25" customHeight="1" x14ac:dyDescent="0.2">
      <c r="A219" s="122"/>
      <c r="B219" s="122"/>
      <c r="C219" s="122"/>
      <c r="D219" s="122"/>
      <c r="E219" s="122"/>
      <c r="F219" s="122"/>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4.25" customHeight="1" x14ac:dyDescent="0.2">
      <c r="A220" s="122"/>
      <c r="B220" s="122"/>
      <c r="C220" s="122"/>
      <c r="D220" s="122"/>
      <c r="E220" s="122"/>
      <c r="F220" s="122"/>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4.25" customHeight="1" x14ac:dyDescent="0.2">
      <c r="A221" s="122"/>
      <c r="B221" s="122"/>
      <c r="C221" s="122"/>
      <c r="D221" s="122"/>
      <c r="E221" s="122"/>
      <c r="F221" s="122"/>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4.25" customHeight="1" x14ac:dyDescent="0.2">
      <c r="A222" s="122"/>
      <c r="B222" s="122"/>
      <c r="C222" s="122"/>
      <c r="D222" s="122"/>
      <c r="E222" s="122"/>
      <c r="F222" s="122"/>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4.25" customHeight="1" x14ac:dyDescent="0.2">
      <c r="A223" s="122"/>
      <c r="B223" s="122"/>
      <c r="C223" s="122"/>
      <c r="D223" s="122"/>
      <c r="E223" s="122"/>
      <c r="F223" s="122"/>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4.25" customHeight="1" x14ac:dyDescent="0.2">
      <c r="A224" s="122"/>
      <c r="B224" s="122"/>
      <c r="C224" s="122"/>
      <c r="D224" s="122"/>
      <c r="E224" s="122"/>
      <c r="F224" s="122"/>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4.25" customHeight="1" x14ac:dyDescent="0.2">
      <c r="A225" s="122"/>
      <c r="B225" s="122"/>
      <c r="C225" s="122"/>
      <c r="D225" s="122"/>
      <c r="E225" s="122"/>
      <c r="F225" s="122"/>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4.25" customHeight="1" x14ac:dyDescent="0.2">
      <c r="A226" s="122"/>
      <c r="B226" s="122"/>
      <c r="C226" s="122"/>
      <c r="D226" s="122"/>
      <c r="E226" s="122"/>
      <c r="F226" s="122"/>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4.25" customHeight="1" x14ac:dyDescent="0.2">
      <c r="A227" s="122"/>
      <c r="B227" s="122"/>
      <c r="C227" s="122"/>
      <c r="D227" s="122"/>
      <c r="E227" s="122"/>
      <c r="F227" s="122"/>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4.25" customHeight="1" x14ac:dyDescent="0.2">
      <c r="A228" s="122"/>
      <c r="B228" s="122"/>
      <c r="C228" s="122"/>
      <c r="D228" s="122"/>
      <c r="E228" s="122"/>
      <c r="F228" s="122"/>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4.25" customHeight="1" x14ac:dyDescent="0.2">
      <c r="A229" s="122"/>
      <c r="B229" s="122"/>
      <c r="C229" s="122"/>
      <c r="D229" s="122"/>
      <c r="E229" s="122"/>
      <c r="F229" s="122"/>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4.25" customHeight="1" x14ac:dyDescent="0.2">
      <c r="A230" s="122"/>
      <c r="B230" s="122"/>
      <c r="C230" s="122"/>
      <c r="D230" s="122"/>
      <c r="E230" s="122"/>
      <c r="F230" s="122"/>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4.25" customHeight="1" x14ac:dyDescent="0.2">
      <c r="A231" s="122"/>
      <c r="B231" s="122"/>
      <c r="C231" s="122"/>
      <c r="D231" s="122"/>
      <c r="E231" s="122"/>
      <c r="F231" s="122"/>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4.25" customHeight="1" x14ac:dyDescent="0.2">
      <c r="A232" s="122"/>
      <c r="B232" s="122"/>
      <c r="C232" s="122"/>
      <c r="D232" s="122"/>
      <c r="E232" s="122"/>
      <c r="F232" s="122"/>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4.25" customHeight="1" x14ac:dyDescent="0.2">
      <c r="A233" s="122"/>
      <c r="B233" s="122"/>
      <c r="C233" s="122"/>
      <c r="D233" s="122"/>
      <c r="E233" s="122"/>
      <c r="F233" s="122"/>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4.25" customHeight="1" x14ac:dyDescent="0.2">
      <c r="A234" s="122"/>
      <c r="B234" s="122"/>
      <c r="C234" s="122"/>
      <c r="D234" s="122"/>
      <c r="E234" s="122"/>
      <c r="F234" s="122"/>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4.25" customHeight="1" x14ac:dyDescent="0.2">
      <c r="A235" s="122"/>
      <c r="B235" s="122"/>
      <c r="C235" s="122"/>
      <c r="D235" s="122"/>
      <c r="E235" s="122"/>
      <c r="F235" s="122"/>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4.25" customHeight="1" x14ac:dyDescent="0.2">
      <c r="A236" s="122"/>
      <c r="B236" s="122"/>
      <c r="C236" s="122"/>
      <c r="D236" s="122"/>
      <c r="E236" s="122"/>
      <c r="F236" s="122"/>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4.25" customHeight="1" x14ac:dyDescent="0.2">
      <c r="A237" s="122"/>
      <c r="B237" s="122"/>
      <c r="C237" s="122"/>
      <c r="D237" s="122"/>
      <c r="E237" s="122"/>
      <c r="F237" s="122"/>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4.25" customHeight="1" x14ac:dyDescent="0.2">
      <c r="A238" s="122"/>
      <c r="B238" s="122"/>
      <c r="C238" s="122"/>
      <c r="D238" s="122"/>
      <c r="E238" s="122"/>
      <c r="F238" s="122"/>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4.25" customHeight="1" x14ac:dyDescent="0.2">
      <c r="A239" s="122"/>
      <c r="B239" s="122"/>
      <c r="C239" s="122"/>
      <c r="D239" s="122"/>
      <c r="E239" s="122"/>
      <c r="F239" s="122"/>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4.25" customHeight="1" x14ac:dyDescent="0.2">
      <c r="A240" s="122"/>
      <c r="B240" s="122"/>
      <c r="C240" s="122"/>
      <c r="D240" s="122"/>
      <c r="E240" s="122"/>
      <c r="F240" s="122"/>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4.25" customHeight="1" x14ac:dyDescent="0.2">
      <c r="A241" s="122"/>
      <c r="B241" s="122"/>
      <c r="C241" s="122"/>
      <c r="D241" s="122"/>
      <c r="E241" s="122"/>
      <c r="F241" s="122"/>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4.25" customHeight="1" x14ac:dyDescent="0.2">
      <c r="A242" s="122"/>
      <c r="B242" s="122"/>
      <c r="C242" s="122"/>
      <c r="D242" s="122"/>
      <c r="E242" s="122"/>
      <c r="F242" s="122"/>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4.25" customHeight="1" x14ac:dyDescent="0.2">
      <c r="A243" s="122"/>
      <c r="B243" s="122"/>
      <c r="C243" s="122"/>
      <c r="D243" s="122"/>
      <c r="E243" s="122"/>
      <c r="F243" s="122"/>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4.25" customHeight="1" x14ac:dyDescent="0.2">
      <c r="A244" s="122"/>
      <c r="B244" s="122"/>
      <c r="C244" s="122"/>
      <c r="D244" s="122"/>
      <c r="E244" s="122"/>
      <c r="F244" s="122"/>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4.25" customHeight="1" x14ac:dyDescent="0.2">
      <c r="A245" s="122"/>
      <c r="B245" s="122"/>
      <c r="C245" s="122"/>
      <c r="D245" s="122"/>
      <c r="E245" s="122"/>
      <c r="F245" s="122"/>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4.25" customHeight="1" x14ac:dyDescent="0.2">
      <c r="A246" s="122"/>
      <c r="B246" s="122"/>
      <c r="C246" s="122"/>
      <c r="D246" s="122"/>
      <c r="E246" s="122"/>
      <c r="F246" s="122"/>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4.25" customHeight="1" x14ac:dyDescent="0.2">
      <c r="A247" s="122"/>
      <c r="B247" s="122"/>
      <c r="C247" s="122"/>
      <c r="D247" s="122"/>
      <c r="E247" s="122"/>
      <c r="F247" s="122"/>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4.25" customHeight="1" x14ac:dyDescent="0.2">
      <c r="A248" s="122"/>
      <c r="B248" s="122"/>
      <c r="C248" s="122"/>
      <c r="D248" s="122"/>
      <c r="E248" s="122"/>
      <c r="F248" s="122"/>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4.25" customHeight="1" x14ac:dyDescent="0.2">
      <c r="A249" s="122"/>
      <c r="B249" s="122"/>
      <c r="C249" s="122"/>
      <c r="D249" s="122"/>
      <c r="E249" s="122"/>
      <c r="F249" s="122"/>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4.25" customHeight="1" x14ac:dyDescent="0.2">
      <c r="A250" s="122"/>
      <c r="B250" s="122"/>
      <c r="C250" s="122"/>
      <c r="D250" s="122"/>
      <c r="E250" s="122"/>
      <c r="F250" s="122"/>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4.25" customHeight="1" x14ac:dyDescent="0.2">
      <c r="A251" s="122"/>
      <c r="B251" s="122"/>
      <c r="C251" s="122"/>
      <c r="D251" s="122"/>
      <c r="E251" s="122"/>
      <c r="F251" s="122"/>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4.25" customHeight="1" x14ac:dyDescent="0.2">
      <c r="A252" s="122"/>
      <c r="B252" s="122"/>
      <c r="C252" s="122"/>
      <c r="D252" s="122"/>
      <c r="E252" s="122"/>
      <c r="F252" s="122"/>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4.25" customHeight="1" x14ac:dyDescent="0.2">
      <c r="A253" s="122"/>
      <c r="B253" s="122"/>
      <c r="C253" s="122"/>
      <c r="D253" s="122"/>
      <c r="E253" s="122"/>
      <c r="F253" s="122"/>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4.25" customHeight="1" x14ac:dyDescent="0.2">
      <c r="A254" s="122"/>
      <c r="B254" s="122"/>
      <c r="C254" s="122"/>
      <c r="D254" s="122"/>
      <c r="E254" s="122"/>
      <c r="F254" s="122"/>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4.25" customHeight="1" x14ac:dyDescent="0.2">
      <c r="A255" s="122"/>
      <c r="B255" s="122"/>
      <c r="C255" s="122"/>
      <c r="D255" s="122"/>
      <c r="E255" s="122"/>
      <c r="F255" s="122"/>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4.25" customHeight="1" x14ac:dyDescent="0.2">
      <c r="A256" s="122"/>
      <c r="B256" s="122"/>
      <c r="C256" s="122"/>
      <c r="D256" s="122"/>
      <c r="E256" s="122"/>
      <c r="F256" s="122"/>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4.25" customHeight="1" x14ac:dyDescent="0.2">
      <c r="A257" s="122"/>
      <c r="B257" s="122"/>
      <c r="C257" s="122"/>
      <c r="D257" s="122"/>
      <c r="E257" s="122"/>
      <c r="F257" s="122"/>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4.25" customHeight="1" x14ac:dyDescent="0.2">
      <c r="A258" s="122"/>
      <c r="B258" s="122"/>
      <c r="C258" s="122"/>
      <c r="D258" s="122"/>
      <c r="E258" s="122"/>
      <c r="F258" s="122"/>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4.25" customHeight="1" x14ac:dyDescent="0.2">
      <c r="A259" s="122"/>
      <c r="B259" s="122"/>
      <c r="C259" s="122"/>
      <c r="D259" s="122"/>
      <c r="E259" s="122"/>
      <c r="F259" s="122"/>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4.25" customHeight="1" x14ac:dyDescent="0.2">
      <c r="A260" s="122"/>
      <c r="B260" s="122"/>
      <c r="C260" s="122"/>
      <c r="D260" s="122"/>
      <c r="E260" s="122"/>
      <c r="F260" s="122"/>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4.25" customHeight="1" x14ac:dyDescent="0.2">
      <c r="A261" s="122"/>
      <c r="B261" s="122"/>
      <c r="C261" s="122"/>
      <c r="D261" s="122"/>
      <c r="E261" s="122"/>
      <c r="F261" s="122"/>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4.25" customHeight="1" x14ac:dyDescent="0.2">
      <c r="A262" s="122"/>
      <c r="B262" s="122"/>
      <c r="C262" s="122"/>
      <c r="D262" s="122"/>
      <c r="E262" s="122"/>
      <c r="F262" s="122"/>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4.25" customHeight="1" x14ac:dyDescent="0.2">
      <c r="A263" s="122"/>
      <c r="B263" s="122"/>
      <c r="C263" s="122"/>
      <c r="D263" s="122"/>
      <c r="E263" s="122"/>
      <c r="F263" s="122"/>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4.25" customHeight="1" x14ac:dyDescent="0.2">
      <c r="A264" s="122"/>
      <c r="B264" s="122"/>
      <c r="C264" s="122"/>
      <c r="D264" s="122"/>
      <c r="E264" s="122"/>
      <c r="F264" s="122"/>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4.25" customHeight="1" x14ac:dyDescent="0.2">
      <c r="A265" s="122"/>
      <c r="B265" s="122"/>
      <c r="C265" s="122"/>
      <c r="D265" s="122"/>
      <c r="E265" s="122"/>
      <c r="F265" s="122"/>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4.25" customHeight="1" x14ac:dyDescent="0.2">
      <c r="A266" s="122"/>
      <c r="B266" s="122"/>
      <c r="C266" s="122"/>
      <c r="D266" s="122"/>
      <c r="E266" s="122"/>
      <c r="F266" s="122"/>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4.25" customHeight="1" x14ac:dyDescent="0.2">
      <c r="A267" s="122"/>
      <c r="B267" s="122"/>
      <c r="C267" s="122"/>
      <c r="D267" s="122"/>
      <c r="E267" s="122"/>
      <c r="F267" s="122"/>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4.25" customHeight="1" x14ac:dyDescent="0.2">
      <c r="A268" s="122"/>
      <c r="B268" s="122"/>
      <c r="C268" s="122"/>
      <c r="D268" s="122"/>
      <c r="E268" s="122"/>
      <c r="F268" s="122"/>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4.25" customHeight="1" x14ac:dyDescent="0.2">
      <c r="A269" s="122"/>
      <c r="B269" s="122"/>
      <c r="C269" s="122"/>
      <c r="D269" s="122"/>
      <c r="E269" s="122"/>
      <c r="F269" s="122"/>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4.25" customHeight="1" x14ac:dyDescent="0.2">
      <c r="A270" s="122"/>
      <c r="B270" s="122"/>
      <c r="C270" s="122"/>
      <c r="D270" s="122"/>
      <c r="E270" s="122"/>
      <c r="F270" s="122"/>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4.25" customHeight="1" x14ac:dyDescent="0.2">
      <c r="A271" s="122"/>
      <c r="B271" s="122"/>
      <c r="C271" s="122"/>
      <c r="D271" s="122"/>
      <c r="E271" s="122"/>
      <c r="F271" s="122"/>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4.25" customHeight="1" x14ac:dyDescent="0.2">
      <c r="A272" s="122"/>
      <c r="B272" s="122"/>
      <c r="C272" s="122"/>
      <c r="D272" s="122"/>
      <c r="E272" s="122"/>
      <c r="F272" s="122"/>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4.25" customHeight="1" x14ac:dyDescent="0.2">
      <c r="A273" s="122"/>
      <c r="B273" s="122"/>
      <c r="C273" s="122"/>
      <c r="D273" s="122"/>
      <c r="E273" s="122"/>
      <c r="F273" s="122"/>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4.25" customHeight="1" x14ac:dyDescent="0.2">
      <c r="A274" s="122"/>
      <c r="B274" s="122"/>
      <c r="C274" s="122"/>
      <c r="D274" s="122"/>
      <c r="E274" s="122"/>
      <c r="F274" s="122"/>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4.25" customHeight="1" x14ac:dyDescent="0.2">
      <c r="A275" s="122"/>
      <c r="B275" s="122"/>
      <c r="C275" s="122"/>
      <c r="D275" s="122"/>
      <c r="E275" s="122"/>
      <c r="F275" s="122"/>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4.25" customHeight="1" x14ac:dyDescent="0.2">
      <c r="A276" s="122"/>
      <c r="B276" s="122"/>
      <c r="C276" s="122"/>
      <c r="D276" s="122"/>
      <c r="E276" s="122"/>
      <c r="F276" s="122"/>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4.25" customHeight="1" x14ac:dyDescent="0.2">
      <c r="A277" s="122"/>
      <c r="B277" s="122"/>
      <c r="C277" s="122"/>
      <c r="D277" s="122"/>
      <c r="E277" s="122"/>
      <c r="F277" s="122"/>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4.25" customHeight="1" x14ac:dyDescent="0.2">
      <c r="A278" s="122"/>
      <c r="B278" s="122"/>
      <c r="C278" s="122"/>
      <c r="D278" s="122"/>
      <c r="E278" s="122"/>
      <c r="F278" s="122"/>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4.25" customHeight="1" x14ac:dyDescent="0.2">
      <c r="A279" s="122"/>
      <c r="B279" s="122"/>
      <c r="C279" s="122"/>
      <c r="D279" s="122"/>
      <c r="E279" s="122"/>
      <c r="F279" s="122"/>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4.25" customHeight="1" x14ac:dyDescent="0.2">
      <c r="A280" s="122"/>
      <c r="B280" s="122"/>
      <c r="C280" s="122"/>
      <c r="D280" s="122"/>
      <c r="E280" s="122"/>
      <c r="F280" s="122"/>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4.25" customHeight="1" x14ac:dyDescent="0.2">
      <c r="A281" s="122"/>
      <c r="B281" s="122"/>
      <c r="C281" s="122"/>
      <c r="D281" s="122"/>
      <c r="E281" s="122"/>
      <c r="F281" s="122"/>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4.25" customHeight="1" x14ac:dyDescent="0.2">
      <c r="A282" s="122"/>
      <c r="B282" s="122"/>
      <c r="C282" s="122"/>
      <c r="D282" s="122"/>
      <c r="E282" s="122"/>
      <c r="F282" s="122"/>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4.25" customHeight="1" x14ac:dyDescent="0.2">
      <c r="A283" s="122"/>
      <c r="B283" s="122"/>
      <c r="C283" s="122"/>
      <c r="D283" s="122"/>
      <c r="E283" s="122"/>
      <c r="F283" s="122"/>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4.25" customHeight="1" x14ac:dyDescent="0.2">
      <c r="A284" s="122"/>
      <c r="B284" s="122"/>
      <c r="C284" s="122"/>
      <c r="D284" s="122"/>
      <c r="E284" s="122"/>
      <c r="F284" s="122"/>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4.25" customHeight="1" x14ac:dyDescent="0.2">
      <c r="A285" s="122"/>
      <c r="B285" s="122"/>
      <c r="C285" s="122"/>
      <c r="D285" s="122"/>
      <c r="E285" s="122"/>
      <c r="F285" s="122"/>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4.25" customHeight="1" x14ac:dyDescent="0.2">
      <c r="A286" s="122"/>
      <c r="B286" s="122"/>
      <c r="C286" s="122"/>
      <c r="D286" s="122"/>
      <c r="E286" s="122"/>
      <c r="F286" s="122"/>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4.25" customHeight="1" x14ac:dyDescent="0.2">
      <c r="A287" s="122"/>
      <c r="B287" s="122"/>
      <c r="C287" s="122"/>
      <c r="D287" s="122"/>
      <c r="E287" s="122"/>
      <c r="F287" s="122"/>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4.25" customHeight="1" x14ac:dyDescent="0.2">
      <c r="A288" s="122"/>
      <c r="B288" s="122"/>
      <c r="C288" s="122"/>
      <c r="D288" s="122"/>
      <c r="E288" s="122"/>
      <c r="F288" s="122"/>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4.25" customHeight="1" x14ac:dyDescent="0.2">
      <c r="A289" s="122"/>
      <c r="B289" s="122"/>
      <c r="C289" s="122"/>
      <c r="D289" s="122"/>
      <c r="E289" s="122"/>
      <c r="F289" s="122"/>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4.25" customHeight="1" x14ac:dyDescent="0.2">
      <c r="A290" s="122"/>
      <c r="B290" s="122"/>
      <c r="C290" s="122"/>
      <c r="D290" s="122"/>
      <c r="E290" s="122"/>
      <c r="F290" s="122"/>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4.25" customHeight="1" x14ac:dyDescent="0.2">
      <c r="A291" s="122"/>
      <c r="B291" s="122"/>
      <c r="C291" s="122"/>
      <c r="D291" s="122"/>
      <c r="E291" s="122"/>
      <c r="F291" s="122"/>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4.25" customHeight="1" x14ac:dyDescent="0.2">
      <c r="A292" s="122"/>
      <c r="B292" s="122"/>
      <c r="C292" s="122"/>
      <c r="D292" s="122"/>
      <c r="E292" s="122"/>
      <c r="F292" s="122"/>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4.25" customHeight="1" x14ac:dyDescent="0.2">
      <c r="A293" s="122"/>
      <c r="B293" s="122"/>
      <c r="C293" s="122"/>
      <c r="D293" s="122"/>
      <c r="E293" s="122"/>
      <c r="F293" s="122"/>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4.25" customHeight="1" x14ac:dyDescent="0.2">
      <c r="A294" s="122"/>
      <c r="B294" s="122"/>
      <c r="C294" s="122"/>
      <c r="D294" s="122"/>
      <c r="E294" s="122"/>
      <c r="F294" s="122"/>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4.25" customHeight="1" x14ac:dyDescent="0.2">
      <c r="A295" s="122"/>
      <c r="B295" s="122"/>
      <c r="C295" s="122"/>
      <c r="D295" s="122"/>
      <c r="E295" s="122"/>
      <c r="F295" s="122"/>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4.25" customHeight="1" x14ac:dyDescent="0.2">
      <c r="A296" s="122"/>
      <c r="B296" s="122"/>
      <c r="C296" s="122"/>
      <c r="D296" s="122"/>
      <c r="E296" s="122"/>
      <c r="F296" s="122"/>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4.25" customHeight="1" x14ac:dyDescent="0.2">
      <c r="A297" s="122"/>
      <c r="B297" s="122"/>
      <c r="C297" s="122"/>
      <c r="D297" s="122"/>
      <c r="E297" s="122"/>
      <c r="F297" s="122"/>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4.25" customHeight="1" x14ac:dyDescent="0.2">
      <c r="A298" s="122"/>
      <c r="B298" s="122"/>
      <c r="C298" s="122"/>
      <c r="D298" s="122"/>
      <c r="E298" s="122"/>
      <c r="F298" s="122"/>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4.25" customHeight="1" x14ac:dyDescent="0.2">
      <c r="A299" s="122"/>
      <c r="B299" s="122"/>
      <c r="C299" s="122"/>
      <c r="D299" s="122"/>
      <c r="E299" s="122"/>
      <c r="F299" s="122"/>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4.25" customHeight="1" x14ac:dyDescent="0.2">
      <c r="A300" s="122"/>
      <c r="B300" s="122"/>
      <c r="C300" s="122"/>
      <c r="D300" s="122"/>
      <c r="E300" s="122"/>
      <c r="F300" s="122"/>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4.25" customHeight="1" x14ac:dyDescent="0.2">
      <c r="A301" s="122"/>
      <c r="B301" s="122"/>
      <c r="C301" s="122"/>
      <c r="D301" s="122"/>
      <c r="E301" s="122"/>
      <c r="F301" s="122"/>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4.25" customHeight="1" x14ac:dyDescent="0.2">
      <c r="A302" s="122"/>
      <c r="B302" s="122"/>
      <c r="C302" s="122"/>
      <c r="D302" s="122"/>
      <c r="E302" s="122"/>
      <c r="F302" s="122"/>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4.25" customHeight="1" x14ac:dyDescent="0.2">
      <c r="A303" s="122"/>
      <c r="B303" s="122"/>
      <c r="C303" s="122"/>
      <c r="D303" s="122"/>
      <c r="E303" s="122"/>
      <c r="F303" s="122"/>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4.25" customHeight="1" x14ac:dyDescent="0.2">
      <c r="A304" s="122"/>
      <c r="B304" s="122"/>
      <c r="C304" s="122"/>
      <c r="D304" s="122"/>
      <c r="E304" s="122"/>
      <c r="F304" s="122"/>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4.25" customHeight="1" x14ac:dyDescent="0.2">
      <c r="A305" s="122"/>
      <c r="B305" s="122"/>
      <c r="C305" s="122"/>
      <c r="D305" s="122"/>
      <c r="E305" s="122"/>
      <c r="F305" s="122"/>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4.25" customHeight="1" x14ac:dyDescent="0.2">
      <c r="A306" s="122"/>
      <c r="B306" s="122"/>
      <c r="C306" s="122"/>
      <c r="D306" s="122"/>
      <c r="E306" s="122"/>
      <c r="F306" s="122"/>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4.25" customHeight="1" x14ac:dyDescent="0.2">
      <c r="A307" s="122"/>
      <c r="B307" s="122"/>
      <c r="C307" s="122"/>
      <c r="D307" s="122"/>
      <c r="E307" s="122"/>
      <c r="F307" s="122"/>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4.25" customHeight="1" x14ac:dyDescent="0.2">
      <c r="A308" s="122"/>
      <c r="B308" s="122"/>
      <c r="C308" s="122"/>
      <c r="D308" s="122"/>
      <c r="E308" s="122"/>
      <c r="F308" s="122"/>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4.25" customHeight="1" x14ac:dyDescent="0.2">
      <c r="A309" s="122"/>
      <c r="B309" s="122"/>
      <c r="C309" s="122"/>
      <c r="D309" s="122"/>
      <c r="E309" s="122"/>
      <c r="F309" s="122"/>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4.25" customHeight="1" x14ac:dyDescent="0.2">
      <c r="A310" s="122"/>
      <c r="B310" s="122"/>
      <c r="C310" s="122"/>
      <c r="D310" s="122"/>
      <c r="E310" s="122"/>
      <c r="F310" s="122"/>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4.25" customHeight="1" x14ac:dyDescent="0.2">
      <c r="A311" s="122"/>
      <c r="B311" s="122"/>
      <c r="C311" s="122"/>
      <c r="D311" s="122"/>
      <c r="E311" s="122"/>
      <c r="F311" s="122"/>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4.25" customHeight="1" x14ac:dyDescent="0.2">
      <c r="A312" s="122"/>
      <c r="B312" s="122"/>
      <c r="C312" s="122"/>
      <c r="D312" s="122"/>
      <c r="E312" s="122"/>
      <c r="F312" s="122"/>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4.25" customHeight="1" x14ac:dyDescent="0.2">
      <c r="A313" s="122"/>
      <c r="B313" s="122"/>
      <c r="C313" s="122"/>
      <c r="D313" s="122"/>
      <c r="E313" s="122"/>
      <c r="F313" s="122"/>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4.25" customHeight="1" x14ac:dyDescent="0.2">
      <c r="A314" s="122"/>
      <c r="B314" s="122"/>
      <c r="C314" s="122"/>
      <c r="D314" s="122"/>
      <c r="E314" s="122"/>
      <c r="F314" s="122"/>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4.25" customHeight="1" x14ac:dyDescent="0.2">
      <c r="A315" s="122"/>
      <c r="B315" s="122"/>
      <c r="C315" s="122"/>
      <c r="D315" s="122"/>
      <c r="E315" s="122"/>
      <c r="F315" s="122"/>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4.25" customHeight="1" x14ac:dyDescent="0.2">
      <c r="A316" s="122"/>
      <c r="B316" s="122"/>
      <c r="C316" s="122"/>
      <c r="D316" s="122"/>
      <c r="E316" s="122"/>
      <c r="F316" s="122"/>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4.25" customHeight="1" x14ac:dyDescent="0.2">
      <c r="A317" s="122"/>
      <c r="B317" s="122"/>
      <c r="C317" s="122"/>
      <c r="D317" s="122"/>
      <c r="E317" s="122"/>
      <c r="F317" s="122"/>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4.25" customHeight="1" x14ac:dyDescent="0.2">
      <c r="A318" s="122"/>
      <c r="B318" s="122"/>
      <c r="C318" s="122"/>
      <c r="D318" s="122"/>
      <c r="E318" s="122"/>
      <c r="F318" s="122"/>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4.25" customHeight="1" x14ac:dyDescent="0.2">
      <c r="A319" s="122"/>
      <c r="B319" s="122"/>
      <c r="C319" s="122"/>
      <c r="D319" s="122"/>
      <c r="E319" s="122"/>
      <c r="F319" s="122"/>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4.25" customHeight="1" x14ac:dyDescent="0.2">
      <c r="A320" s="122"/>
      <c r="B320" s="122"/>
      <c r="C320" s="122"/>
      <c r="D320" s="122"/>
      <c r="E320" s="122"/>
      <c r="F320" s="122"/>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4.25" customHeight="1" x14ac:dyDescent="0.2">
      <c r="A321" s="122"/>
      <c r="B321" s="122"/>
      <c r="C321" s="122"/>
      <c r="D321" s="122"/>
      <c r="E321" s="122"/>
      <c r="F321" s="122"/>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4.25" customHeight="1" x14ac:dyDescent="0.2">
      <c r="A322" s="122"/>
      <c r="B322" s="122"/>
      <c r="C322" s="122"/>
      <c r="D322" s="122"/>
      <c r="E322" s="122"/>
      <c r="F322" s="122"/>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4.25" customHeight="1" x14ac:dyDescent="0.2">
      <c r="A323" s="122"/>
      <c r="B323" s="122"/>
      <c r="C323" s="122"/>
      <c r="D323" s="122"/>
      <c r="E323" s="122"/>
      <c r="F323" s="122"/>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4.25" customHeight="1" x14ac:dyDescent="0.2">
      <c r="A324" s="122"/>
      <c r="B324" s="122"/>
      <c r="C324" s="122"/>
      <c r="D324" s="122"/>
      <c r="E324" s="122"/>
      <c r="F324" s="122"/>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4.25" customHeight="1" x14ac:dyDescent="0.2">
      <c r="A325" s="122"/>
      <c r="B325" s="122"/>
      <c r="C325" s="122"/>
      <c r="D325" s="122"/>
      <c r="E325" s="122"/>
      <c r="F325" s="122"/>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4.25" customHeight="1" x14ac:dyDescent="0.2">
      <c r="A326" s="122"/>
      <c r="B326" s="122"/>
      <c r="C326" s="122"/>
      <c r="D326" s="122"/>
      <c r="E326" s="122"/>
      <c r="F326" s="122"/>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4.25" customHeight="1" x14ac:dyDescent="0.2">
      <c r="A327" s="122"/>
      <c r="B327" s="122"/>
      <c r="C327" s="122"/>
      <c r="D327" s="122"/>
      <c r="E327" s="122"/>
      <c r="F327" s="122"/>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4.25" customHeight="1" x14ac:dyDescent="0.2">
      <c r="A328" s="122"/>
      <c r="B328" s="122"/>
      <c r="C328" s="122"/>
      <c r="D328" s="122"/>
      <c r="E328" s="122"/>
      <c r="F328" s="122"/>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4.25" customHeight="1" x14ac:dyDescent="0.2">
      <c r="A329" s="122"/>
      <c r="B329" s="122"/>
      <c r="C329" s="122"/>
      <c r="D329" s="122"/>
      <c r="E329" s="122"/>
      <c r="F329" s="122"/>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4.25" customHeight="1" x14ac:dyDescent="0.2">
      <c r="A330" s="122"/>
      <c r="B330" s="122"/>
      <c r="C330" s="122"/>
      <c r="D330" s="122"/>
      <c r="E330" s="122"/>
      <c r="F330" s="122"/>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4.25" customHeight="1" x14ac:dyDescent="0.2">
      <c r="A331" s="122"/>
      <c r="B331" s="122"/>
      <c r="C331" s="122"/>
      <c r="D331" s="122"/>
      <c r="E331" s="122"/>
      <c r="F331" s="122"/>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4.25" customHeight="1" x14ac:dyDescent="0.2">
      <c r="A332" s="122"/>
      <c r="B332" s="122"/>
      <c r="C332" s="122"/>
      <c r="D332" s="122"/>
      <c r="E332" s="122"/>
      <c r="F332" s="122"/>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4.25" customHeight="1" x14ac:dyDescent="0.2">
      <c r="A333" s="122"/>
      <c r="B333" s="122"/>
      <c r="C333" s="122"/>
      <c r="D333" s="122"/>
      <c r="E333" s="122"/>
      <c r="F333" s="122"/>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4.25" customHeight="1" x14ac:dyDescent="0.2">
      <c r="A334" s="122"/>
      <c r="B334" s="122"/>
      <c r="C334" s="122"/>
      <c r="D334" s="122"/>
      <c r="E334" s="122"/>
      <c r="F334" s="122"/>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4.25" customHeight="1" x14ac:dyDescent="0.2">
      <c r="A335" s="122"/>
      <c r="B335" s="122"/>
      <c r="C335" s="122"/>
      <c r="D335" s="122"/>
      <c r="E335" s="122"/>
      <c r="F335" s="122"/>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4.25" customHeight="1" x14ac:dyDescent="0.2">
      <c r="A336" s="122"/>
      <c r="B336" s="122"/>
      <c r="C336" s="122"/>
      <c r="D336" s="122"/>
      <c r="E336" s="122"/>
      <c r="F336" s="122"/>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4.25" customHeight="1" x14ac:dyDescent="0.2">
      <c r="A337" s="122"/>
      <c r="B337" s="122"/>
      <c r="C337" s="122"/>
      <c r="D337" s="122"/>
      <c r="E337" s="122"/>
      <c r="F337" s="122"/>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4.25" customHeight="1" x14ac:dyDescent="0.2">
      <c r="A338" s="122"/>
      <c r="B338" s="122"/>
      <c r="C338" s="122"/>
      <c r="D338" s="122"/>
      <c r="E338" s="122"/>
      <c r="F338" s="122"/>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4.25" customHeight="1" x14ac:dyDescent="0.2">
      <c r="A339" s="122"/>
      <c r="B339" s="122"/>
      <c r="C339" s="122"/>
      <c r="D339" s="122"/>
      <c r="E339" s="122"/>
      <c r="F339" s="122"/>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4.25" customHeight="1" x14ac:dyDescent="0.2">
      <c r="A340" s="122"/>
      <c r="B340" s="122"/>
      <c r="C340" s="122"/>
      <c r="D340" s="122"/>
      <c r="E340" s="122"/>
      <c r="F340" s="122"/>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4.25" customHeight="1" x14ac:dyDescent="0.2">
      <c r="A341" s="122"/>
      <c r="B341" s="122"/>
      <c r="C341" s="122"/>
      <c r="D341" s="122"/>
      <c r="E341" s="122"/>
      <c r="F341" s="122"/>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4.25" customHeight="1" x14ac:dyDescent="0.2">
      <c r="A342" s="122"/>
      <c r="B342" s="122"/>
      <c r="C342" s="122"/>
      <c r="D342" s="122"/>
      <c r="E342" s="122"/>
      <c r="F342" s="122"/>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4.25" customHeight="1" x14ac:dyDescent="0.2">
      <c r="A343" s="122"/>
      <c r="B343" s="122"/>
      <c r="C343" s="122"/>
      <c r="D343" s="122"/>
      <c r="E343" s="122"/>
      <c r="F343" s="122"/>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4.25" customHeight="1" x14ac:dyDescent="0.2">
      <c r="A344" s="122"/>
      <c r="B344" s="122"/>
      <c r="C344" s="122"/>
      <c r="D344" s="122"/>
      <c r="E344" s="122"/>
      <c r="F344" s="122"/>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4.25" customHeight="1" x14ac:dyDescent="0.2">
      <c r="A345" s="122"/>
      <c r="B345" s="122"/>
      <c r="C345" s="122"/>
      <c r="D345" s="122"/>
      <c r="E345" s="122"/>
      <c r="F345" s="122"/>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4.25" customHeight="1" x14ac:dyDescent="0.2">
      <c r="A346" s="122"/>
      <c r="B346" s="122"/>
      <c r="C346" s="122"/>
      <c r="D346" s="122"/>
      <c r="E346" s="122"/>
      <c r="F346" s="122"/>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4.25" customHeight="1" x14ac:dyDescent="0.2">
      <c r="A347" s="122"/>
      <c r="B347" s="122"/>
      <c r="C347" s="122"/>
      <c r="D347" s="122"/>
      <c r="E347" s="122"/>
      <c r="F347" s="122"/>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4.25" customHeight="1" x14ac:dyDescent="0.2">
      <c r="A348" s="122"/>
      <c r="B348" s="122"/>
      <c r="C348" s="122"/>
      <c r="D348" s="122"/>
      <c r="E348" s="122"/>
      <c r="F348" s="122"/>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4.25" customHeight="1" x14ac:dyDescent="0.2">
      <c r="A349" s="122"/>
      <c r="B349" s="122"/>
      <c r="C349" s="122"/>
      <c r="D349" s="122"/>
      <c r="E349" s="122"/>
      <c r="F349" s="122"/>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4.25" customHeight="1" x14ac:dyDescent="0.2">
      <c r="A350" s="122"/>
      <c r="B350" s="122"/>
      <c r="C350" s="122"/>
      <c r="D350" s="122"/>
      <c r="E350" s="122"/>
      <c r="F350" s="122"/>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4.25" customHeight="1" x14ac:dyDescent="0.2">
      <c r="A351" s="122"/>
      <c r="B351" s="122"/>
      <c r="C351" s="122"/>
      <c r="D351" s="122"/>
      <c r="E351" s="122"/>
      <c r="F351" s="122"/>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4.25" customHeight="1" x14ac:dyDescent="0.2">
      <c r="A352" s="122"/>
      <c r="B352" s="122"/>
      <c r="C352" s="122"/>
      <c r="D352" s="122"/>
      <c r="E352" s="122"/>
      <c r="F352" s="122"/>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4.25" customHeight="1" x14ac:dyDescent="0.2">
      <c r="A353" s="122"/>
      <c r="B353" s="122"/>
      <c r="C353" s="122"/>
      <c r="D353" s="122"/>
      <c r="E353" s="122"/>
      <c r="F353" s="122"/>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4.25" customHeight="1" x14ac:dyDescent="0.2">
      <c r="A354" s="122"/>
      <c r="B354" s="122"/>
      <c r="C354" s="122"/>
      <c r="D354" s="122"/>
      <c r="E354" s="122"/>
      <c r="F354" s="122"/>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4.25" customHeight="1" x14ac:dyDescent="0.2">
      <c r="A355" s="122"/>
      <c r="B355" s="122"/>
      <c r="C355" s="122"/>
      <c r="D355" s="122"/>
      <c r="E355" s="122"/>
      <c r="F355" s="122"/>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4.25" customHeight="1" x14ac:dyDescent="0.2">
      <c r="A356" s="122"/>
      <c r="B356" s="122"/>
      <c r="C356" s="122"/>
      <c r="D356" s="122"/>
      <c r="E356" s="122"/>
      <c r="F356" s="122"/>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4.25" customHeight="1" x14ac:dyDescent="0.2">
      <c r="A357" s="122"/>
      <c r="B357" s="122"/>
      <c r="C357" s="122"/>
      <c r="D357" s="122"/>
      <c r="E357" s="122"/>
      <c r="F357" s="122"/>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4.25" customHeight="1" x14ac:dyDescent="0.2">
      <c r="A358" s="122"/>
      <c r="B358" s="122"/>
      <c r="C358" s="122"/>
      <c r="D358" s="122"/>
      <c r="E358" s="122"/>
      <c r="F358" s="122"/>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4.25" customHeight="1" x14ac:dyDescent="0.2">
      <c r="A359" s="122"/>
      <c r="B359" s="122"/>
      <c r="C359" s="122"/>
      <c r="D359" s="122"/>
      <c r="E359" s="122"/>
      <c r="F359" s="122"/>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4.25" customHeight="1" x14ac:dyDescent="0.2">
      <c r="A360" s="122"/>
      <c r="B360" s="122"/>
      <c r="C360" s="122"/>
      <c r="D360" s="122"/>
      <c r="E360" s="122"/>
      <c r="F360" s="122"/>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4.25" customHeight="1" x14ac:dyDescent="0.2">
      <c r="A361" s="122"/>
      <c r="B361" s="122"/>
      <c r="C361" s="122"/>
      <c r="D361" s="122"/>
      <c r="E361" s="122"/>
      <c r="F361" s="122"/>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4.25" customHeight="1" x14ac:dyDescent="0.2">
      <c r="A362" s="122"/>
      <c r="B362" s="122"/>
      <c r="C362" s="122"/>
      <c r="D362" s="122"/>
      <c r="E362" s="122"/>
      <c r="F362" s="122"/>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4.25" customHeight="1" x14ac:dyDescent="0.2">
      <c r="A363" s="122"/>
      <c r="B363" s="122"/>
      <c r="C363" s="122"/>
      <c r="D363" s="122"/>
      <c r="E363" s="122"/>
      <c r="F363" s="122"/>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4.25" customHeight="1" x14ac:dyDescent="0.2">
      <c r="A364" s="122"/>
      <c r="B364" s="122"/>
      <c r="C364" s="122"/>
      <c r="D364" s="122"/>
      <c r="E364" s="122"/>
      <c r="F364" s="122"/>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4.25" customHeight="1" x14ac:dyDescent="0.2">
      <c r="A365" s="122"/>
      <c r="B365" s="122"/>
      <c r="C365" s="122"/>
      <c r="D365" s="122"/>
      <c r="E365" s="122"/>
      <c r="F365" s="122"/>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4.25" customHeight="1" x14ac:dyDescent="0.2">
      <c r="A366" s="122"/>
      <c r="B366" s="122"/>
      <c r="C366" s="122"/>
      <c r="D366" s="122"/>
      <c r="E366" s="122"/>
      <c r="F366" s="122"/>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4.25" customHeight="1" x14ac:dyDescent="0.2">
      <c r="A367" s="122"/>
      <c r="B367" s="122"/>
      <c r="C367" s="122"/>
      <c r="D367" s="122"/>
      <c r="E367" s="122"/>
      <c r="F367" s="122"/>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4.25" customHeight="1" x14ac:dyDescent="0.2">
      <c r="A368" s="122"/>
      <c r="B368" s="122"/>
      <c r="C368" s="122"/>
      <c r="D368" s="122"/>
      <c r="E368" s="122"/>
      <c r="F368" s="122"/>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4.25" customHeight="1" x14ac:dyDescent="0.2">
      <c r="A369" s="122"/>
      <c r="B369" s="122"/>
      <c r="C369" s="122"/>
      <c r="D369" s="122"/>
      <c r="E369" s="122"/>
      <c r="F369" s="122"/>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4.25" customHeight="1" x14ac:dyDescent="0.2">
      <c r="A370" s="122"/>
      <c r="B370" s="122"/>
      <c r="C370" s="122"/>
      <c r="D370" s="122"/>
      <c r="E370" s="122"/>
      <c r="F370" s="122"/>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4.25" customHeight="1" x14ac:dyDescent="0.2">
      <c r="A371" s="122"/>
      <c r="B371" s="122"/>
      <c r="C371" s="122"/>
      <c r="D371" s="122"/>
      <c r="E371" s="122"/>
      <c r="F371" s="122"/>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4.25" customHeight="1" x14ac:dyDescent="0.2">
      <c r="A372" s="122"/>
      <c r="B372" s="122"/>
      <c r="C372" s="122"/>
      <c r="D372" s="122"/>
      <c r="E372" s="122"/>
      <c r="F372" s="122"/>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4.25" customHeight="1" x14ac:dyDescent="0.2">
      <c r="A373" s="122"/>
      <c r="B373" s="122"/>
      <c r="C373" s="122"/>
      <c r="D373" s="122"/>
      <c r="E373" s="122"/>
      <c r="F373" s="122"/>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4.25" customHeight="1" x14ac:dyDescent="0.2">
      <c r="A374" s="122"/>
      <c r="B374" s="122"/>
      <c r="C374" s="122"/>
      <c r="D374" s="122"/>
      <c r="E374" s="122"/>
      <c r="F374" s="122"/>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4.25" customHeight="1" x14ac:dyDescent="0.2">
      <c r="A375" s="122"/>
      <c r="B375" s="122"/>
      <c r="C375" s="122"/>
      <c r="D375" s="122"/>
      <c r="E375" s="122"/>
      <c r="F375" s="122"/>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4.25" customHeight="1" x14ac:dyDescent="0.2">
      <c r="A376" s="122"/>
      <c r="B376" s="122"/>
      <c r="C376" s="122"/>
      <c r="D376" s="122"/>
      <c r="E376" s="122"/>
      <c r="F376" s="122"/>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4.25" customHeight="1" x14ac:dyDescent="0.2">
      <c r="A377" s="122"/>
      <c r="B377" s="122"/>
      <c r="C377" s="122"/>
      <c r="D377" s="122"/>
      <c r="E377" s="122"/>
      <c r="F377" s="122"/>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4.25" customHeight="1" x14ac:dyDescent="0.2">
      <c r="A378" s="122"/>
      <c r="B378" s="122"/>
      <c r="C378" s="122"/>
      <c r="D378" s="122"/>
      <c r="E378" s="122"/>
      <c r="F378" s="122"/>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4.25" customHeight="1" x14ac:dyDescent="0.2">
      <c r="A379" s="122"/>
      <c r="B379" s="122"/>
      <c r="C379" s="122"/>
      <c r="D379" s="122"/>
      <c r="E379" s="122"/>
      <c r="F379" s="122"/>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4.25" customHeight="1" x14ac:dyDescent="0.2">
      <c r="A380" s="122"/>
      <c r="B380" s="122"/>
      <c r="C380" s="122"/>
      <c r="D380" s="122"/>
      <c r="E380" s="122"/>
      <c r="F380" s="122"/>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4.25" customHeight="1" x14ac:dyDescent="0.2">
      <c r="A381" s="122"/>
      <c r="B381" s="122"/>
      <c r="C381" s="122"/>
      <c r="D381" s="122"/>
      <c r="E381" s="122"/>
      <c r="F381" s="122"/>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4.25" customHeight="1" x14ac:dyDescent="0.2">
      <c r="A382" s="122"/>
      <c r="B382" s="122"/>
      <c r="C382" s="122"/>
      <c r="D382" s="122"/>
      <c r="E382" s="122"/>
      <c r="F382" s="122"/>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4.25" customHeight="1" x14ac:dyDescent="0.2">
      <c r="A383" s="122"/>
      <c r="B383" s="122"/>
      <c r="C383" s="122"/>
      <c r="D383" s="122"/>
      <c r="E383" s="122"/>
      <c r="F383" s="122"/>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4.25" customHeight="1" x14ac:dyDescent="0.2">
      <c r="A384" s="122"/>
      <c r="B384" s="122"/>
      <c r="C384" s="122"/>
      <c r="D384" s="122"/>
      <c r="E384" s="122"/>
      <c r="F384" s="122"/>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4.25" customHeight="1" x14ac:dyDescent="0.2">
      <c r="A385" s="122"/>
      <c r="B385" s="122"/>
      <c r="C385" s="122"/>
      <c r="D385" s="122"/>
      <c r="E385" s="122"/>
      <c r="F385" s="122"/>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4.25" customHeight="1" x14ac:dyDescent="0.2">
      <c r="A386" s="122"/>
      <c r="B386" s="122"/>
      <c r="C386" s="122"/>
      <c r="D386" s="122"/>
      <c r="E386" s="122"/>
      <c r="F386" s="122"/>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4.25" customHeight="1" x14ac:dyDescent="0.2">
      <c r="A387" s="122"/>
      <c r="B387" s="122"/>
      <c r="C387" s="122"/>
      <c r="D387" s="122"/>
      <c r="E387" s="122"/>
      <c r="F387" s="122"/>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4.25" customHeight="1" x14ac:dyDescent="0.2">
      <c r="A388" s="122"/>
      <c r="B388" s="122"/>
      <c r="C388" s="122"/>
      <c r="D388" s="122"/>
      <c r="E388" s="122"/>
      <c r="F388" s="122"/>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4.25" customHeight="1" x14ac:dyDescent="0.2">
      <c r="A389" s="122"/>
      <c r="B389" s="122"/>
      <c r="C389" s="122"/>
      <c r="D389" s="122"/>
      <c r="E389" s="122"/>
      <c r="F389" s="122"/>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4.25" customHeight="1" x14ac:dyDescent="0.2">
      <c r="A390" s="122"/>
      <c r="B390" s="122"/>
      <c r="C390" s="122"/>
      <c r="D390" s="122"/>
      <c r="E390" s="122"/>
      <c r="F390" s="122"/>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4.25" customHeight="1" x14ac:dyDescent="0.2">
      <c r="A391" s="122"/>
      <c r="B391" s="122"/>
      <c r="C391" s="122"/>
      <c r="D391" s="122"/>
      <c r="E391" s="122"/>
      <c r="F391" s="122"/>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4.25" customHeight="1" x14ac:dyDescent="0.2">
      <c r="A392" s="122"/>
      <c r="B392" s="122"/>
      <c r="C392" s="122"/>
      <c r="D392" s="122"/>
      <c r="E392" s="122"/>
      <c r="F392" s="122"/>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4.25" customHeight="1" x14ac:dyDescent="0.2">
      <c r="A393" s="122"/>
      <c r="B393" s="122"/>
      <c r="C393" s="122"/>
      <c r="D393" s="122"/>
      <c r="E393" s="122"/>
      <c r="F393" s="122"/>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4.25" customHeight="1" x14ac:dyDescent="0.2">
      <c r="A394" s="122"/>
      <c r="B394" s="122"/>
      <c r="C394" s="122"/>
      <c r="D394" s="122"/>
      <c r="E394" s="122"/>
      <c r="F394" s="122"/>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4.25" customHeight="1" x14ac:dyDescent="0.2">
      <c r="A395" s="122"/>
      <c r="B395" s="122"/>
      <c r="C395" s="122"/>
      <c r="D395" s="122"/>
      <c r="E395" s="122"/>
      <c r="F395" s="122"/>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4.25" customHeight="1" x14ac:dyDescent="0.2">
      <c r="A396" s="122"/>
      <c r="B396" s="122"/>
      <c r="C396" s="122"/>
      <c r="D396" s="122"/>
      <c r="E396" s="122"/>
      <c r="F396" s="122"/>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4.25" customHeight="1" x14ac:dyDescent="0.2">
      <c r="A397" s="122"/>
      <c r="B397" s="122"/>
      <c r="C397" s="122"/>
      <c r="D397" s="122"/>
      <c r="E397" s="122"/>
      <c r="F397" s="122"/>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4.25" customHeight="1" x14ac:dyDescent="0.2">
      <c r="A398" s="122"/>
      <c r="B398" s="122"/>
      <c r="C398" s="122"/>
      <c r="D398" s="122"/>
      <c r="E398" s="122"/>
      <c r="F398" s="122"/>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4.25" customHeight="1" x14ac:dyDescent="0.2">
      <c r="A399" s="122"/>
      <c r="B399" s="122"/>
      <c r="C399" s="122"/>
      <c r="D399" s="122"/>
      <c r="E399" s="122"/>
      <c r="F399" s="122"/>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4.25" customHeight="1" x14ac:dyDescent="0.2">
      <c r="A400" s="122"/>
      <c r="B400" s="122"/>
      <c r="C400" s="122"/>
      <c r="D400" s="122"/>
      <c r="E400" s="122"/>
      <c r="F400" s="122"/>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4.25" customHeight="1" x14ac:dyDescent="0.2">
      <c r="A401" s="122"/>
      <c r="B401" s="122"/>
      <c r="C401" s="122"/>
      <c r="D401" s="122"/>
      <c r="E401" s="122"/>
      <c r="F401" s="122"/>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4.25" customHeight="1" x14ac:dyDescent="0.2">
      <c r="A402" s="122"/>
      <c r="B402" s="122"/>
      <c r="C402" s="122"/>
      <c r="D402" s="122"/>
      <c r="E402" s="122"/>
      <c r="F402" s="122"/>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4.25" customHeight="1" x14ac:dyDescent="0.2">
      <c r="A403" s="122"/>
      <c r="B403" s="122"/>
      <c r="C403" s="122"/>
      <c r="D403" s="122"/>
      <c r="E403" s="122"/>
      <c r="F403" s="122"/>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4.25" customHeight="1" x14ac:dyDescent="0.2">
      <c r="A404" s="122"/>
      <c r="B404" s="122"/>
      <c r="C404" s="122"/>
      <c r="D404" s="122"/>
      <c r="E404" s="122"/>
      <c r="F404" s="122"/>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4.25" customHeight="1" x14ac:dyDescent="0.2">
      <c r="A405" s="122"/>
      <c r="B405" s="122"/>
      <c r="C405" s="122"/>
      <c r="D405" s="122"/>
      <c r="E405" s="122"/>
      <c r="F405" s="122"/>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4.25" customHeight="1" x14ac:dyDescent="0.2">
      <c r="A406" s="122"/>
      <c r="B406" s="122"/>
      <c r="C406" s="122"/>
      <c r="D406" s="122"/>
      <c r="E406" s="122"/>
      <c r="F406" s="122"/>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4.25" customHeight="1" x14ac:dyDescent="0.2">
      <c r="A407" s="122"/>
      <c r="B407" s="122"/>
      <c r="C407" s="122"/>
      <c r="D407" s="122"/>
      <c r="E407" s="122"/>
      <c r="F407" s="122"/>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4.25" customHeight="1" x14ac:dyDescent="0.2">
      <c r="A408" s="122"/>
      <c r="B408" s="122"/>
      <c r="C408" s="122"/>
      <c r="D408" s="122"/>
      <c r="E408" s="122"/>
      <c r="F408" s="122"/>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4.25" customHeight="1" x14ac:dyDescent="0.2">
      <c r="A409" s="122"/>
      <c r="B409" s="122"/>
      <c r="C409" s="122"/>
      <c r="D409" s="122"/>
      <c r="E409" s="122"/>
      <c r="F409" s="122"/>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4.25" customHeight="1" x14ac:dyDescent="0.2">
      <c r="A410" s="122"/>
      <c r="B410" s="122"/>
      <c r="C410" s="122"/>
      <c r="D410" s="122"/>
      <c r="E410" s="122"/>
      <c r="F410" s="122"/>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4.25" customHeight="1" x14ac:dyDescent="0.2">
      <c r="A411" s="122"/>
      <c r="B411" s="122"/>
      <c r="C411" s="122"/>
      <c r="D411" s="122"/>
      <c r="E411" s="122"/>
      <c r="F411" s="122"/>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4.25" customHeight="1" x14ac:dyDescent="0.2">
      <c r="A412" s="122"/>
      <c r="B412" s="122"/>
      <c r="C412" s="122"/>
      <c r="D412" s="122"/>
      <c r="E412" s="122"/>
      <c r="F412" s="122"/>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4.25" customHeight="1" x14ac:dyDescent="0.2">
      <c r="A413" s="122"/>
      <c r="B413" s="122"/>
      <c r="C413" s="122"/>
      <c r="D413" s="122"/>
      <c r="E413" s="122"/>
      <c r="F413" s="122"/>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4.25" customHeight="1" x14ac:dyDescent="0.2">
      <c r="A414" s="122"/>
      <c r="B414" s="122"/>
      <c r="C414" s="122"/>
      <c r="D414" s="122"/>
      <c r="E414" s="122"/>
      <c r="F414" s="122"/>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4.25" customHeight="1" x14ac:dyDescent="0.2">
      <c r="A415" s="122"/>
      <c r="B415" s="122"/>
      <c r="C415" s="122"/>
      <c r="D415" s="122"/>
      <c r="E415" s="122"/>
      <c r="F415" s="122"/>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4.25" customHeight="1" x14ac:dyDescent="0.2">
      <c r="A416" s="122"/>
      <c r="B416" s="122"/>
      <c r="C416" s="122"/>
      <c r="D416" s="122"/>
      <c r="E416" s="122"/>
      <c r="F416" s="122"/>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4.25" customHeight="1" x14ac:dyDescent="0.2">
      <c r="A417" s="122"/>
      <c r="B417" s="122"/>
      <c r="C417" s="122"/>
      <c r="D417" s="122"/>
      <c r="E417" s="122"/>
      <c r="F417" s="122"/>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4.25" customHeight="1" x14ac:dyDescent="0.2">
      <c r="A418" s="122"/>
      <c r="B418" s="122"/>
      <c r="C418" s="122"/>
      <c r="D418" s="122"/>
      <c r="E418" s="122"/>
      <c r="F418" s="122"/>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4.25" customHeight="1" x14ac:dyDescent="0.2">
      <c r="A419" s="122"/>
      <c r="B419" s="122"/>
      <c r="C419" s="122"/>
      <c r="D419" s="122"/>
      <c r="E419" s="122"/>
      <c r="F419" s="122"/>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4.25" customHeight="1" x14ac:dyDescent="0.2">
      <c r="A420" s="122"/>
      <c r="B420" s="122"/>
      <c r="C420" s="122"/>
      <c r="D420" s="122"/>
      <c r="E420" s="122"/>
      <c r="F420" s="122"/>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4.25" customHeight="1" x14ac:dyDescent="0.2">
      <c r="A421" s="122"/>
      <c r="B421" s="122"/>
      <c r="C421" s="122"/>
      <c r="D421" s="122"/>
      <c r="E421" s="122"/>
      <c r="F421" s="122"/>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4.25" customHeight="1" x14ac:dyDescent="0.2">
      <c r="A422" s="122"/>
      <c r="B422" s="122"/>
      <c r="C422" s="122"/>
      <c r="D422" s="122"/>
      <c r="E422" s="122"/>
      <c r="F422" s="122"/>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4.25" customHeight="1" x14ac:dyDescent="0.2">
      <c r="A423" s="122"/>
      <c r="B423" s="122"/>
      <c r="C423" s="122"/>
      <c r="D423" s="122"/>
      <c r="E423" s="122"/>
      <c r="F423" s="122"/>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4.25" customHeight="1" x14ac:dyDescent="0.2">
      <c r="A424" s="122"/>
      <c r="B424" s="122"/>
      <c r="C424" s="122"/>
      <c r="D424" s="122"/>
      <c r="E424" s="122"/>
      <c r="F424" s="122"/>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4.25" customHeight="1" x14ac:dyDescent="0.2">
      <c r="A425" s="122"/>
      <c r="B425" s="122"/>
      <c r="C425" s="122"/>
      <c r="D425" s="122"/>
      <c r="E425" s="122"/>
      <c r="F425" s="122"/>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4.25" customHeight="1" x14ac:dyDescent="0.2">
      <c r="A426" s="122"/>
      <c r="B426" s="122"/>
      <c r="C426" s="122"/>
      <c r="D426" s="122"/>
      <c r="E426" s="122"/>
      <c r="F426" s="122"/>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4.25" customHeight="1" x14ac:dyDescent="0.2">
      <c r="A427" s="122"/>
      <c r="B427" s="122"/>
      <c r="C427" s="122"/>
      <c r="D427" s="122"/>
      <c r="E427" s="122"/>
      <c r="F427" s="122"/>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4.25" customHeight="1" x14ac:dyDescent="0.2">
      <c r="A428" s="122"/>
      <c r="B428" s="122"/>
      <c r="C428" s="122"/>
      <c r="D428" s="122"/>
      <c r="E428" s="122"/>
      <c r="F428" s="122"/>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4.25" customHeight="1" x14ac:dyDescent="0.2">
      <c r="A429" s="122"/>
      <c r="B429" s="122"/>
      <c r="C429" s="122"/>
      <c r="D429" s="122"/>
      <c r="E429" s="122"/>
      <c r="F429" s="122"/>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4.25" customHeight="1" x14ac:dyDescent="0.2">
      <c r="A430" s="122"/>
      <c r="B430" s="122"/>
      <c r="C430" s="122"/>
      <c r="D430" s="122"/>
      <c r="E430" s="122"/>
      <c r="F430" s="122"/>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4.25" customHeight="1" x14ac:dyDescent="0.2">
      <c r="A431" s="122"/>
      <c r="B431" s="122"/>
      <c r="C431" s="122"/>
      <c r="D431" s="122"/>
      <c r="E431" s="122"/>
      <c r="F431" s="122"/>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4.25" customHeight="1" x14ac:dyDescent="0.2">
      <c r="A432" s="122"/>
      <c r="B432" s="122"/>
      <c r="C432" s="122"/>
      <c r="D432" s="122"/>
      <c r="E432" s="122"/>
      <c r="F432" s="122"/>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4.25" customHeight="1" x14ac:dyDescent="0.2">
      <c r="A433" s="122"/>
      <c r="B433" s="122"/>
      <c r="C433" s="122"/>
      <c r="D433" s="122"/>
      <c r="E433" s="122"/>
      <c r="F433" s="122"/>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4.25" customHeight="1" x14ac:dyDescent="0.2">
      <c r="A434" s="122"/>
      <c r="B434" s="122"/>
      <c r="C434" s="122"/>
      <c r="D434" s="122"/>
      <c r="E434" s="122"/>
      <c r="F434" s="122"/>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4.25" customHeight="1" x14ac:dyDescent="0.2">
      <c r="A435" s="122"/>
      <c r="B435" s="122"/>
      <c r="C435" s="122"/>
      <c r="D435" s="122"/>
      <c r="E435" s="122"/>
      <c r="F435" s="122"/>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4.25" customHeight="1" x14ac:dyDescent="0.2">
      <c r="A436" s="122"/>
      <c r="B436" s="122"/>
      <c r="C436" s="122"/>
      <c r="D436" s="122"/>
      <c r="E436" s="122"/>
      <c r="F436" s="122"/>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4.25" customHeight="1" x14ac:dyDescent="0.2">
      <c r="A437" s="122"/>
      <c r="B437" s="122"/>
      <c r="C437" s="122"/>
      <c r="D437" s="122"/>
      <c r="E437" s="122"/>
      <c r="F437" s="122"/>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4.25" customHeight="1" x14ac:dyDescent="0.2">
      <c r="A438" s="122"/>
      <c r="B438" s="122"/>
      <c r="C438" s="122"/>
      <c r="D438" s="122"/>
      <c r="E438" s="122"/>
      <c r="F438" s="122"/>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4.25" customHeight="1" x14ac:dyDescent="0.2">
      <c r="A439" s="122"/>
      <c r="B439" s="122"/>
      <c r="C439" s="122"/>
      <c r="D439" s="122"/>
      <c r="E439" s="122"/>
      <c r="F439" s="122"/>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4.25" customHeight="1" x14ac:dyDescent="0.2">
      <c r="A440" s="122"/>
      <c r="B440" s="122"/>
      <c r="C440" s="122"/>
      <c r="D440" s="122"/>
      <c r="E440" s="122"/>
      <c r="F440" s="122"/>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4.25" customHeight="1" x14ac:dyDescent="0.2">
      <c r="A441" s="122"/>
      <c r="B441" s="122"/>
      <c r="C441" s="122"/>
      <c r="D441" s="122"/>
      <c r="E441" s="122"/>
      <c r="F441" s="122"/>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4.25" customHeight="1" x14ac:dyDescent="0.2">
      <c r="A442" s="122"/>
      <c r="B442" s="122"/>
      <c r="C442" s="122"/>
      <c r="D442" s="122"/>
      <c r="E442" s="122"/>
      <c r="F442" s="122"/>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4.25" customHeight="1" x14ac:dyDescent="0.2">
      <c r="A443" s="122"/>
      <c r="B443" s="122"/>
      <c r="C443" s="122"/>
      <c r="D443" s="122"/>
      <c r="E443" s="122"/>
      <c r="F443" s="122"/>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4.25" customHeight="1" x14ac:dyDescent="0.2">
      <c r="A444" s="122"/>
      <c r="B444" s="122"/>
      <c r="C444" s="122"/>
      <c r="D444" s="122"/>
      <c r="E444" s="122"/>
      <c r="F444" s="122"/>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4.25" customHeight="1" x14ac:dyDescent="0.2">
      <c r="A445" s="122"/>
      <c r="B445" s="122"/>
      <c r="C445" s="122"/>
      <c r="D445" s="122"/>
      <c r="E445" s="122"/>
      <c r="F445" s="122"/>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4.25" customHeight="1" x14ac:dyDescent="0.2">
      <c r="A446" s="122"/>
      <c r="B446" s="122"/>
      <c r="C446" s="122"/>
      <c r="D446" s="122"/>
      <c r="E446" s="122"/>
      <c r="F446" s="122"/>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4.25" customHeight="1" x14ac:dyDescent="0.2">
      <c r="A447" s="122"/>
      <c r="B447" s="122"/>
      <c r="C447" s="122"/>
      <c r="D447" s="122"/>
      <c r="E447" s="122"/>
      <c r="F447" s="122"/>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4.25" customHeight="1" x14ac:dyDescent="0.2">
      <c r="A448" s="122"/>
      <c r="B448" s="122"/>
      <c r="C448" s="122"/>
      <c r="D448" s="122"/>
      <c r="E448" s="122"/>
      <c r="F448" s="122"/>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4.25" customHeight="1" x14ac:dyDescent="0.2">
      <c r="A449" s="122"/>
      <c r="B449" s="122"/>
      <c r="C449" s="122"/>
      <c r="D449" s="122"/>
      <c r="E449" s="122"/>
      <c r="F449" s="122"/>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4.25" customHeight="1" x14ac:dyDescent="0.2">
      <c r="A450" s="122"/>
      <c r="B450" s="122"/>
      <c r="C450" s="122"/>
      <c r="D450" s="122"/>
      <c r="E450" s="122"/>
      <c r="F450" s="122"/>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4.25" customHeight="1" x14ac:dyDescent="0.2">
      <c r="A451" s="122"/>
      <c r="B451" s="122"/>
      <c r="C451" s="122"/>
      <c r="D451" s="122"/>
      <c r="E451" s="122"/>
      <c r="F451" s="122"/>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4.25" customHeight="1" x14ac:dyDescent="0.2">
      <c r="A452" s="122"/>
      <c r="B452" s="122"/>
      <c r="C452" s="122"/>
      <c r="D452" s="122"/>
      <c r="E452" s="122"/>
      <c r="F452" s="122"/>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4.25" customHeight="1" x14ac:dyDescent="0.2">
      <c r="A453" s="122"/>
      <c r="B453" s="122"/>
      <c r="C453" s="122"/>
      <c r="D453" s="122"/>
      <c r="E453" s="122"/>
      <c r="F453" s="122"/>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4.25" customHeight="1" x14ac:dyDescent="0.2">
      <c r="A454" s="122"/>
      <c r="B454" s="122"/>
      <c r="C454" s="122"/>
      <c r="D454" s="122"/>
      <c r="E454" s="122"/>
      <c r="F454" s="122"/>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4.25" customHeight="1" x14ac:dyDescent="0.2">
      <c r="A455" s="122"/>
      <c r="B455" s="122"/>
      <c r="C455" s="122"/>
      <c r="D455" s="122"/>
      <c r="E455" s="122"/>
      <c r="F455" s="122"/>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4.25" customHeight="1" x14ac:dyDescent="0.2">
      <c r="A456" s="122"/>
      <c r="B456" s="122"/>
      <c r="C456" s="122"/>
      <c r="D456" s="122"/>
      <c r="E456" s="122"/>
      <c r="F456" s="122"/>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4.25" customHeight="1" x14ac:dyDescent="0.2">
      <c r="A457" s="122"/>
      <c r="B457" s="122"/>
      <c r="C457" s="122"/>
      <c r="D457" s="122"/>
      <c r="E457" s="122"/>
      <c r="F457" s="122"/>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4.25" customHeight="1" x14ac:dyDescent="0.2">
      <c r="A458" s="122"/>
      <c r="B458" s="122"/>
      <c r="C458" s="122"/>
      <c r="D458" s="122"/>
      <c r="E458" s="122"/>
      <c r="F458" s="122"/>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4.25" customHeight="1" x14ac:dyDescent="0.2">
      <c r="A459" s="122"/>
      <c r="B459" s="122"/>
      <c r="C459" s="122"/>
      <c r="D459" s="122"/>
      <c r="E459" s="122"/>
      <c r="F459" s="122"/>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4.25" customHeight="1" x14ac:dyDescent="0.2">
      <c r="A460" s="122"/>
      <c r="B460" s="122"/>
      <c r="C460" s="122"/>
      <c r="D460" s="122"/>
      <c r="E460" s="122"/>
      <c r="F460" s="122"/>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4.25" customHeight="1" x14ac:dyDescent="0.2">
      <c r="A461" s="122"/>
      <c r="B461" s="122"/>
      <c r="C461" s="122"/>
      <c r="D461" s="122"/>
      <c r="E461" s="122"/>
      <c r="F461" s="122"/>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4.25" customHeight="1" x14ac:dyDescent="0.2">
      <c r="A462" s="122"/>
      <c r="B462" s="122"/>
      <c r="C462" s="122"/>
      <c r="D462" s="122"/>
      <c r="E462" s="122"/>
      <c r="F462" s="122"/>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4.25" customHeight="1" x14ac:dyDescent="0.2">
      <c r="A463" s="122"/>
      <c r="B463" s="122"/>
      <c r="C463" s="122"/>
      <c r="D463" s="122"/>
      <c r="E463" s="122"/>
      <c r="F463" s="122"/>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4.25" customHeight="1" x14ac:dyDescent="0.2">
      <c r="A464" s="122"/>
      <c r="B464" s="122"/>
      <c r="C464" s="122"/>
      <c r="D464" s="122"/>
      <c r="E464" s="122"/>
      <c r="F464" s="122"/>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4.25" customHeight="1" x14ac:dyDescent="0.2">
      <c r="A465" s="122"/>
      <c r="B465" s="122"/>
      <c r="C465" s="122"/>
      <c r="D465" s="122"/>
      <c r="E465" s="122"/>
      <c r="F465" s="122"/>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4.25" customHeight="1" x14ac:dyDescent="0.2">
      <c r="A466" s="122"/>
      <c r="B466" s="122"/>
      <c r="C466" s="122"/>
      <c r="D466" s="122"/>
      <c r="E466" s="122"/>
      <c r="F466" s="122"/>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4.25" customHeight="1" x14ac:dyDescent="0.2">
      <c r="A467" s="122"/>
      <c r="B467" s="122"/>
      <c r="C467" s="122"/>
      <c r="D467" s="122"/>
      <c r="E467" s="122"/>
      <c r="F467" s="122"/>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4.25" customHeight="1" x14ac:dyDescent="0.2">
      <c r="A468" s="122"/>
      <c r="B468" s="122"/>
      <c r="C468" s="122"/>
      <c r="D468" s="122"/>
      <c r="E468" s="122"/>
      <c r="F468" s="122"/>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4.25" customHeight="1" x14ac:dyDescent="0.2">
      <c r="A469" s="122"/>
      <c r="B469" s="122"/>
      <c r="C469" s="122"/>
      <c r="D469" s="122"/>
      <c r="E469" s="122"/>
      <c r="F469" s="122"/>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4.25" customHeight="1" x14ac:dyDescent="0.2">
      <c r="A470" s="122"/>
      <c r="B470" s="122"/>
      <c r="C470" s="122"/>
      <c r="D470" s="122"/>
      <c r="E470" s="122"/>
      <c r="F470" s="122"/>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4.25" customHeight="1" x14ac:dyDescent="0.2">
      <c r="A471" s="122"/>
      <c r="B471" s="122"/>
      <c r="C471" s="122"/>
      <c r="D471" s="122"/>
      <c r="E471" s="122"/>
      <c r="F471" s="122"/>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4.25" customHeight="1" x14ac:dyDescent="0.2">
      <c r="A472" s="122"/>
      <c r="B472" s="122"/>
      <c r="C472" s="122"/>
      <c r="D472" s="122"/>
      <c r="E472" s="122"/>
      <c r="F472" s="122"/>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4.25" customHeight="1" x14ac:dyDescent="0.2">
      <c r="A473" s="122"/>
      <c r="B473" s="122"/>
      <c r="C473" s="122"/>
      <c r="D473" s="122"/>
      <c r="E473" s="122"/>
      <c r="F473" s="122"/>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4.25" customHeight="1" x14ac:dyDescent="0.2">
      <c r="A474" s="122"/>
      <c r="B474" s="122"/>
      <c r="C474" s="122"/>
      <c r="D474" s="122"/>
      <c r="E474" s="122"/>
      <c r="F474" s="122"/>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4.25" customHeight="1" x14ac:dyDescent="0.2">
      <c r="A475" s="122"/>
      <c r="B475" s="122"/>
      <c r="C475" s="122"/>
      <c r="D475" s="122"/>
      <c r="E475" s="122"/>
      <c r="F475" s="122"/>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4.25" customHeight="1" x14ac:dyDescent="0.2">
      <c r="A476" s="122"/>
      <c r="B476" s="122"/>
      <c r="C476" s="122"/>
      <c r="D476" s="122"/>
      <c r="E476" s="122"/>
      <c r="F476" s="122"/>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4.25" customHeight="1" x14ac:dyDescent="0.2">
      <c r="A477" s="122"/>
      <c r="B477" s="122"/>
      <c r="C477" s="122"/>
      <c r="D477" s="122"/>
      <c r="E477" s="122"/>
      <c r="F477" s="122"/>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4.25" customHeight="1" x14ac:dyDescent="0.2">
      <c r="A478" s="122"/>
      <c r="B478" s="122"/>
      <c r="C478" s="122"/>
      <c r="D478" s="122"/>
      <c r="E478" s="122"/>
      <c r="F478" s="122"/>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4.25" customHeight="1" x14ac:dyDescent="0.2">
      <c r="A479" s="122"/>
      <c r="B479" s="122"/>
      <c r="C479" s="122"/>
      <c r="D479" s="122"/>
      <c r="E479" s="122"/>
      <c r="F479" s="122"/>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4.25" customHeight="1" x14ac:dyDescent="0.2">
      <c r="A480" s="122"/>
      <c r="B480" s="122"/>
      <c r="C480" s="122"/>
      <c r="D480" s="122"/>
      <c r="E480" s="122"/>
      <c r="F480" s="122"/>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4.25" customHeight="1" x14ac:dyDescent="0.2">
      <c r="A481" s="122"/>
      <c r="B481" s="122"/>
      <c r="C481" s="122"/>
      <c r="D481" s="122"/>
      <c r="E481" s="122"/>
      <c r="F481" s="122"/>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4.25" customHeight="1" x14ac:dyDescent="0.2">
      <c r="A482" s="122"/>
      <c r="B482" s="122"/>
      <c r="C482" s="122"/>
      <c r="D482" s="122"/>
      <c r="E482" s="122"/>
      <c r="F482" s="122"/>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4.25" customHeight="1" x14ac:dyDescent="0.2">
      <c r="A483" s="122"/>
      <c r="B483" s="122"/>
      <c r="C483" s="122"/>
      <c r="D483" s="122"/>
      <c r="E483" s="122"/>
      <c r="F483" s="122"/>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4.25" customHeight="1" x14ac:dyDescent="0.2">
      <c r="A484" s="122"/>
      <c r="B484" s="122"/>
      <c r="C484" s="122"/>
      <c r="D484" s="122"/>
      <c r="E484" s="122"/>
      <c r="F484" s="122"/>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4.25" customHeight="1" x14ac:dyDescent="0.2">
      <c r="A485" s="122"/>
      <c r="B485" s="122"/>
      <c r="C485" s="122"/>
      <c r="D485" s="122"/>
      <c r="E485" s="122"/>
      <c r="F485" s="122"/>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4.25" customHeight="1" x14ac:dyDescent="0.2">
      <c r="A486" s="122"/>
      <c r="B486" s="122"/>
      <c r="C486" s="122"/>
      <c r="D486" s="122"/>
      <c r="E486" s="122"/>
      <c r="F486" s="122"/>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4.25" customHeight="1" x14ac:dyDescent="0.2">
      <c r="A487" s="122"/>
      <c r="B487" s="122"/>
      <c r="C487" s="122"/>
      <c r="D487" s="122"/>
      <c r="E487" s="122"/>
      <c r="F487" s="122"/>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4.25" customHeight="1" x14ac:dyDescent="0.2">
      <c r="A488" s="122"/>
      <c r="B488" s="122"/>
      <c r="C488" s="122"/>
      <c r="D488" s="122"/>
      <c r="E488" s="122"/>
      <c r="F488" s="122"/>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4.25" customHeight="1" x14ac:dyDescent="0.2">
      <c r="A489" s="122"/>
      <c r="B489" s="122"/>
      <c r="C489" s="122"/>
      <c r="D489" s="122"/>
      <c r="E489" s="122"/>
      <c r="F489" s="122"/>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4.25" customHeight="1" x14ac:dyDescent="0.2">
      <c r="A490" s="122"/>
      <c r="B490" s="122"/>
      <c r="C490" s="122"/>
      <c r="D490" s="122"/>
      <c r="E490" s="122"/>
      <c r="F490" s="122"/>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4.25" customHeight="1" x14ac:dyDescent="0.2">
      <c r="A491" s="122"/>
      <c r="B491" s="122"/>
      <c r="C491" s="122"/>
      <c r="D491" s="122"/>
      <c r="E491" s="122"/>
      <c r="F491" s="122"/>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4.25" customHeight="1" x14ac:dyDescent="0.2">
      <c r="A492" s="122"/>
      <c r="B492" s="122"/>
      <c r="C492" s="122"/>
      <c r="D492" s="122"/>
      <c r="E492" s="122"/>
      <c r="F492" s="122"/>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4.25" customHeight="1" x14ac:dyDescent="0.2">
      <c r="A493" s="122"/>
      <c r="B493" s="122"/>
      <c r="C493" s="122"/>
      <c r="D493" s="122"/>
      <c r="E493" s="122"/>
      <c r="F493" s="122"/>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4.25" customHeight="1" x14ac:dyDescent="0.2">
      <c r="A494" s="122"/>
      <c r="B494" s="122"/>
      <c r="C494" s="122"/>
      <c r="D494" s="122"/>
      <c r="E494" s="122"/>
      <c r="F494" s="122"/>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4.25" customHeight="1" x14ac:dyDescent="0.2">
      <c r="A495" s="122"/>
      <c r="B495" s="122"/>
      <c r="C495" s="122"/>
      <c r="D495" s="122"/>
      <c r="E495" s="122"/>
      <c r="F495" s="122"/>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4.25" customHeight="1" x14ac:dyDescent="0.2">
      <c r="A496" s="122"/>
      <c r="B496" s="122"/>
      <c r="C496" s="122"/>
      <c r="D496" s="122"/>
      <c r="E496" s="122"/>
      <c r="F496" s="122"/>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4.25" customHeight="1" x14ac:dyDescent="0.2">
      <c r="A497" s="122"/>
      <c r="B497" s="122"/>
      <c r="C497" s="122"/>
      <c r="D497" s="122"/>
      <c r="E497" s="122"/>
      <c r="F497" s="122"/>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4.25" customHeight="1" x14ac:dyDescent="0.2">
      <c r="A498" s="122"/>
      <c r="B498" s="122"/>
      <c r="C498" s="122"/>
      <c r="D498" s="122"/>
      <c r="E498" s="122"/>
      <c r="F498" s="122"/>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4.25" customHeight="1" x14ac:dyDescent="0.2">
      <c r="A499" s="122"/>
      <c r="B499" s="122"/>
      <c r="C499" s="122"/>
      <c r="D499" s="122"/>
      <c r="E499" s="122"/>
      <c r="F499" s="122"/>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4.25" customHeight="1" x14ac:dyDescent="0.2">
      <c r="A500" s="122"/>
      <c r="B500" s="122"/>
      <c r="C500" s="122"/>
      <c r="D500" s="122"/>
      <c r="E500" s="122"/>
      <c r="F500" s="122"/>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4.25" customHeight="1" x14ac:dyDescent="0.2">
      <c r="A501" s="122"/>
      <c r="B501" s="122"/>
      <c r="C501" s="122"/>
      <c r="D501" s="122"/>
      <c r="E501" s="122"/>
      <c r="F501" s="122"/>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4.25" customHeight="1" x14ac:dyDescent="0.2">
      <c r="A502" s="122"/>
      <c r="B502" s="122"/>
      <c r="C502" s="122"/>
      <c r="D502" s="122"/>
      <c r="E502" s="122"/>
      <c r="F502" s="122"/>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4.25" customHeight="1" x14ac:dyDescent="0.2">
      <c r="A503" s="122"/>
      <c r="B503" s="122"/>
      <c r="C503" s="122"/>
      <c r="D503" s="122"/>
      <c r="E503" s="122"/>
      <c r="F503" s="122"/>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4.25" customHeight="1" x14ac:dyDescent="0.2">
      <c r="A504" s="122"/>
      <c r="B504" s="122"/>
      <c r="C504" s="122"/>
      <c r="D504" s="122"/>
      <c r="E504" s="122"/>
      <c r="F504" s="122"/>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4.25" customHeight="1" x14ac:dyDescent="0.2">
      <c r="A505" s="122"/>
      <c r="B505" s="122"/>
      <c r="C505" s="122"/>
      <c r="D505" s="122"/>
      <c r="E505" s="122"/>
      <c r="F505" s="122"/>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4.25" customHeight="1" x14ac:dyDescent="0.2">
      <c r="A506" s="122"/>
      <c r="B506" s="122"/>
      <c r="C506" s="122"/>
      <c r="D506" s="122"/>
      <c r="E506" s="122"/>
      <c r="F506" s="122"/>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4.25" customHeight="1" x14ac:dyDescent="0.2">
      <c r="A507" s="122"/>
      <c r="B507" s="122"/>
      <c r="C507" s="122"/>
      <c r="D507" s="122"/>
      <c r="E507" s="122"/>
      <c r="F507" s="122"/>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4.25" customHeight="1" x14ac:dyDescent="0.2">
      <c r="A508" s="122"/>
      <c r="B508" s="122"/>
      <c r="C508" s="122"/>
      <c r="D508" s="122"/>
      <c r="E508" s="122"/>
      <c r="F508" s="122"/>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4.25" customHeight="1" x14ac:dyDescent="0.2">
      <c r="A509" s="122"/>
      <c r="B509" s="122"/>
      <c r="C509" s="122"/>
      <c r="D509" s="122"/>
      <c r="E509" s="122"/>
      <c r="F509" s="122"/>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4.25" customHeight="1" x14ac:dyDescent="0.2">
      <c r="A510" s="122"/>
      <c r="B510" s="122"/>
      <c r="C510" s="122"/>
      <c r="D510" s="122"/>
      <c r="E510" s="122"/>
      <c r="F510" s="122"/>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4.25" customHeight="1" x14ac:dyDescent="0.2">
      <c r="A511" s="122"/>
      <c r="B511" s="122"/>
      <c r="C511" s="122"/>
      <c r="D511" s="122"/>
      <c r="E511" s="122"/>
      <c r="F511" s="122"/>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4.25" customHeight="1" x14ac:dyDescent="0.2">
      <c r="A512" s="122"/>
      <c r="B512" s="122"/>
      <c r="C512" s="122"/>
      <c r="D512" s="122"/>
      <c r="E512" s="122"/>
      <c r="F512" s="122"/>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4.25" customHeight="1" x14ac:dyDescent="0.2">
      <c r="A513" s="122"/>
      <c r="B513" s="122"/>
      <c r="C513" s="122"/>
      <c r="D513" s="122"/>
      <c r="E513" s="122"/>
      <c r="F513" s="122"/>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4.25" customHeight="1" x14ac:dyDescent="0.2">
      <c r="A514" s="122"/>
      <c r="B514" s="122"/>
      <c r="C514" s="122"/>
      <c r="D514" s="122"/>
      <c r="E514" s="122"/>
      <c r="F514" s="122"/>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4.25" customHeight="1" x14ac:dyDescent="0.2">
      <c r="A515" s="122"/>
      <c r="B515" s="122"/>
      <c r="C515" s="122"/>
      <c r="D515" s="122"/>
      <c r="E515" s="122"/>
      <c r="F515" s="122"/>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4.25" customHeight="1" x14ac:dyDescent="0.2">
      <c r="A516" s="122"/>
      <c r="B516" s="122"/>
      <c r="C516" s="122"/>
      <c r="D516" s="122"/>
      <c r="E516" s="122"/>
      <c r="F516" s="122"/>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4.25" customHeight="1" x14ac:dyDescent="0.2">
      <c r="A517" s="122"/>
      <c r="B517" s="122"/>
      <c r="C517" s="122"/>
      <c r="D517" s="122"/>
      <c r="E517" s="122"/>
      <c r="F517" s="122"/>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4.25" customHeight="1" x14ac:dyDescent="0.2">
      <c r="A518" s="122"/>
      <c r="B518" s="122"/>
      <c r="C518" s="122"/>
      <c r="D518" s="122"/>
      <c r="E518" s="122"/>
      <c r="F518" s="122"/>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4.25" customHeight="1" x14ac:dyDescent="0.2">
      <c r="A519" s="122"/>
      <c r="B519" s="122"/>
      <c r="C519" s="122"/>
      <c r="D519" s="122"/>
      <c r="E519" s="122"/>
      <c r="F519" s="122"/>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4.25" customHeight="1" x14ac:dyDescent="0.2">
      <c r="A520" s="122"/>
      <c r="B520" s="122"/>
      <c r="C520" s="122"/>
      <c r="D520" s="122"/>
      <c r="E520" s="122"/>
      <c r="F520" s="122"/>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4.25" customHeight="1" x14ac:dyDescent="0.2">
      <c r="A521" s="122"/>
      <c r="B521" s="122"/>
      <c r="C521" s="122"/>
      <c r="D521" s="122"/>
      <c r="E521" s="122"/>
      <c r="F521" s="122"/>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4.25" customHeight="1" x14ac:dyDescent="0.2">
      <c r="A522" s="122"/>
      <c r="B522" s="122"/>
      <c r="C522" s="122"/>
      <c r="D522" s="122"/>
      <c r="E522" s="122"/>
      <c r="F522" s="122"/>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4.25" customHeight="1" x14ac:dyDescent="0.2">
      <c r="A523" s="122"/>
      <c r="B523" s="122"/>
      <c r="C523" s="122"/>
      <c r="D523" s="122"/>
      <c r="E523" s="122"/>
      <c r="F523" s="122"/>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4.25" customHeight="1" x14ac:dyDescent="0.2">
      <c r="A524" s="122"/>
      <c r="B524" s="122"/>
      <c r="C524" s="122"/>
      <c r="D524" s="122"/>
      <c r="E524" s="122"/>
      <c r="F524" s="122"/>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4.25" customHeight="1" x14ac:dyDescent="0.2">
      <c r="A525" s="122"/>
      <c r="B525" s="122"/>
      <c r="C525" s="122"/>
      <c r="D525" s="122"/>
      <c r="E525" s="122"/>
      <c r="F525" s="122"/>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4.25" customHeight="1" x14ac:dyDescent="0.2">
      <c r="A526" s="122"/>
      <c r="B526" s="122"/>
      <c r="C526" s="122"/>
      <c r="D526" s="122"/>
      <c r="E526" s="122"/>
      <c r="F526" s="122"/>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4.25" customHeight="1" x14ac:dyDescent="0.2">
      <c r="A527" s="122"/>
      <c r="B527" s="122"/>
      <c r="C527" s="122"/>
      <c r="D527" s="122"/>
      <c r="E527" s="122"/>
      <c r="F527" s="122"/>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4.25" customHeight="1" x14ac:dyDescent="0.2">
      <c r="A528" s="122"/>
      <c r="B528" s="122"/>
      <c r="C528" s="122"/>
      <c r="D528" s="122"/>
      <c r="E528" s="122"/>
      <c r="F528" s="122"/>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4.25" customHeight="1" x14ac:dyDescent="0.2">
      <c r="A529" s="122"/>
      <c r="B529" s="122"/>
      <c r="C529" s="122"/>
      <c r="D529" s="122"/>
      <c r="E529" s="122"/>
      <c r="F529" s="122"/>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4.25" customHeight="1" x14ac:dyDescent="0.2">
      <c r="A530" s="122"/>
      <c r="B530" s="122"/>
      <c r="C530" s="122"/>
      <c r="D530" s="122"/>
      <c r="E530" s="122"/>
      <c r="F530" s="122"/>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4.25" customHeight="1" x14ac:dyDescent="0.2">
      <c r="A531" s="122"/>
      <c r="B531" s="122"/>
      <c r="C531" s="122"/>
      <c r="D531" s="122"/>
      <c r="E531" s="122"/>
      <c r="F531" s="122"/>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4.25" customHeight="1" x14ac:dyDescent="0.2">
      <c r="A532" s="122"/>
      <c r="B532" s="122"/>
      <c r="C532" s="122"/>
      <c r="D532" s="122"/>
      <c r="E532" s="122"/>
      <c r="F532" s="122"/>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4.25" customHeight="1" x14ac:dyDescent="0.2">
      <c r="A533" s="122"/>
      <c r="B533" s="122"/>
      <c r="C533" s="122"/>
      <c r="D533" s="122"/>
      <c r="E533" s="122"/>
      <c r="F533" s="122"/>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4.25" customHeight="1" x14ac:dyDescent="0.2">
      <c r="A534" s="122"/>
      <c r="B534" s="122"/>
      <c r="C534" s="122"/>
      <c r="D534" s="122"/>
      <c r="E534" s="122"/>
      <c r="F534" s="122"/>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4.25" customHeight="1" x14ac:dyDescent="0.2">
      <c r="A535" s="122"/>
      <c r="B535" s="122"/>
      <c r="C535" s="122"/>
      <c r="D535" s="122"/>
      <c r="E535" s="122"/>
      <c r="F535" s="122"/>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4.25" customHeight="1" x14ac:dyDescent="0.2">
      <c r="A536" s="122"/>
      <c r="B536" s="122"/>
      <c r="C536" s="122"/>
      <c r="D536" s="122"/>
      <c r="E536" s="122"/>
      <c r="F536" s="122"/>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4.25" customHeight="1" x14ac:dyDescent="0.2">
      <c r="A537" s="122"/>
      <c r="B537" s="122"/>
      <c r="C537" s="122"/>
      <c r="D537" s="122"/>
      <c r="E537" s="122"/>
      <c r="F537" s="122"/>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4.25" customHeight="1" x14ac:dyDescent="0.2">
      <c r="A538" s="122"/>
      <c r="B538" s="122"/>
      <c r="C538" s="122"/>
      <c r="D538" s="122"/>
      <c r="E538" s="122"/>
      <c r="F538" s="122"/>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4.25" customHeight="1" x14ac:dyDescent="0.2">
      <c r="A539" s="122"/>
      <c r="B539" s="122"/>
      <c r="C539" s="122"/>
      <c r="D539" s="122"/>
      <c r="E539" s="122"/>
      <c r="F539" s="122"/>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4.25" customHeight="1" x14ac:dyDescent="0.2">
      <c r="A540" s="122"/>
      <c r="B540" s="122"/>
      <c r="C540" s="122"/>
      <c r="D540" s="122"/>
      <c r="E540" s="122"/>
      <c r="F540" s="122"/>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4.25" customHeight="1" x14ac:dyDescent="0.2">
      <c r="A541" s="122"/>
      <c r="B541" s="122"/>
      <c r="C541" s="122"/>
      <c r="D541" s="122"/>
      <c r="E541" s="122"/>
      <c r="F541" s="122"/>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4.25" customHeight="1" x14ac:dyDescent="0.2">
      <c r="A542" s="122"/>
      <c r="B542" s="122"/>
      <c r="C542" s="122"/>
      <c r="D542" s="122"/>
      <c r="E542" s="122"/>
      <c r="F542" s="122"/>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4.25" customHeight="1" x14ac:dyDescent="0.2">
      <c r="A543" s="122"/>
      <c r="B543" s="122"/>
      <c r="C543" s="122"/>
      <c r="D543" s="122"/>
      <c r="E543" s="122"/>
      <c r="F543" s="122"/>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4.25" customHeight="1" x14ac:dyDescent="0.2">
      <c r="A544" s="122"/>
      <c r="B544" s="122"/>
      <c r="C544" s="122"/>
      <c r="D544" s="122"/>
      <c r="E544" s="122"/>
      <c r="F544" s="122"/>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4.25" customHeight="1" x14ac:dyDescent="0.2">
      <c r="A545" s="122"/>
      <c r="B545" s="122"/>
      <c r="C545" s="122"/>
      <c r="D545" s="122"/>
      <c r="E545" s="122"/>
      <c r="F545" s="122"/>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4.25" customHeight="1" x14ac:dyDescent="0.2">
      <c r="A546" s="122"/>
      <c r="B546" s="122"/>
      <c r="C546" s="122"/>
      <c r="D546" s="122"/>
      <c r="E546" s="122"/>
      <c r="F546" s="122"/>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4.25" customHeight="1" x14ac:dyDescent="0.2">
      <c r="A547" s="122"/>
      <c r="B547" s="122"/>
      <c r="C547" s="122"/>
      <c r="D547" s="122"/>
      <c r="E547" s="122"/>
      <c r="F547" s="122"/>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4.25" customHeight="1" x14ac:dyDescent="0.2">
      <c r="A548" s="122"/>
      <c r="B548" s="122"/>
      <c r="C548" s="122"/>
      <c r="D548" s="122"/>
      <c r="E548" s="122"/>
      <c r="F548" s="122"/>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4.25" customHeight="1" x14ac:dyDescent="0.2">
      <c r="A549" s="122"/>
      <c r="B549" s="122"/>
      <c r="C549" s="122"/>
      <c r="D549" s="122"/>
      <c r="E549" s="122"/>
      <c r="F549" s="122"/>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4.25" customHeight="1" x14ac:dyDescent="0.2">
      <c r="A550" s="122"/>
      <c r="B550" s="122"/>
      <c r="C550" s="122"/>
      <c r="D550" s="122"/>
      <c r="E550" s="122"/>
      <c r="F550" s="122"/>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4.25" customHeight="1" x14ac:dyDescent="0.2">
      <c r="A551" s="122"/>
      <c r="B551" s="122"/>
      <c r="C551" s="122"/>
      <c r="D551" s="122"/>
      <c r="E551" s="122"/>
      <c r="F551" s="122"/>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4.25" customHeight="1" x14ac:dyDescent="0.2">
      <c r="A552" s="122"/>
      <c r="B552" s="122"/>
      <c r="C552" s="122"/>
      <c r="D552" s="122"/>
      <c r="E552" s="122"/>
      <c r="F552" s="122"/>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4.25" customHeight="1" x14ac:dyDescent="0.2">
      <c r="A553" s="122"/>
      <c r="B553" s="122"/>
      <c r="C553" s="122"/>
      <c r="D553" s="122"/>
      <c r="E553" s="122"/>
      <c r="F553" s="122"/>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4.25" customHeight="1" x14ac:dyDescent="0.2">
      <c r="A554" s="122"/>
      <c r="B554" s="122"/>
      <c r="C554" s="122"/>
      <c r="D554" s="122"/>
      <c r="E554" s="122"/>
      <c r="F554" s="122"/>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4.25" customHeight="1" x14ac:dyDescent="0.2">
      <c r="A555" s="122"/>
      <c r="B555" s="122"/>
      <c r="C555" s="122"/>
      <c r="D555" s="122"/>
      <c r="E555" s="122"/>
      <c r="F555" s="122"/>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4.25" customHeight="1" x14ac:dyDescent="0.2">
      <c r="A556" s="122"/>
      <c r="B556" s="122"/>
      <c r="C556" s="122"/>
      <c r="D556" s="122"/>
      <c r="E556" s="122"/>
      <c r="F556" s="122"/>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4.25" customHeight="1" x14ac:dyDescent="0.2">
      <c r="A557" s="122"/>
      <c r="B557" s="122"/>
      <c r="C557" s="122"/>
      <c r="D557" s="122"/>
      <c r="E557" s="122"/>
      <c r="F557" s="122"/>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4.25" customHeight="1" x14ac:dyDescent="0.2">
      <c r="A558" s="122"/>
      <c r="B558" s="122"/>
      <c r="C558" s="122"/>
      <c r="D558" s="122"/>
      <c r="E558" s="122"/>
      <c r="F558" s="122"/>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4.25" customHeight="1" x14ac:dyDescent="0.2">
      <c r="A559" s="122"/>
      <c r="B559" s="122"/>
      <c r="C559" s="122"/>
      <c r="D559" s="122"/>
      <c r="E559" s="122"/>
      <c r="F559" s="122"/>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4.25" customHeight="1" x14ac:dyDescent="0.2">
      <c r="A560" s="122"/>
      <c r="B560" s="122"/>
      <c r="C560" s="122"/>
      <c r="D560" s="122"/>
      <c r="E560" s="122"/>
      <c r="F560" s="122"/>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4.25" customHeight="1" x14ac:dyDescent="0.2">
      <c r="A561" s="122"/>
      <c r="B561" s="122"/>
      <c r="C561" s="122"/>
      <c r="D561" s="122"/>
      <c r="E561" s="122"/>
      <c r="F561" s="122"/>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4.25" customHeight="1" x14ac:dyDescent="0.2">
      <c r="A562" s="122"/>
      <c r="B562" s="122"/>
      <c r="C562" s="122"/>
      <c r="D562" s="122"/>
      <c r="E562" s="122"/>
      <c r="F562" s="122"/>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4.25" customHeight="1" x14ac:dyDescent="0.2">
      <c r="A563" s="122"/>
      <c r="B563" s="122"/>
      <c r="C563" s="122"/>
      <c r="D563" s="122"/>
      <c r="E563" s="122"/>
      <c r="F563" s="122"/>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4.25" customHeight="1" x14ac:dyDescent="0.2">
      <c r="A564" s="122"/>
      <c r="B564" s="122"/>
      <c r="C564" s="122"/>
      <c r="D564" s="122"/>
      <c r="E564" s="122"/>
      <c r="F564" s="122"/>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4.25" customHeight="1" x14ac:dyDescent="0.2">
      <c r="A565" s="122"/>
      <c r="B565" s="122"/>
      <c r="C565" s="122"/>
      <c r="D565" s="122"/>
      <c r="E565" s="122"/>
      <c r="F565" s="122"/>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4.25" customHeight="1" x14ac:dyDescent="0.2">
      <c r="A566" s="122"/>
      <c r="B566" s="122"/>
      <c r="C566" s="122"/>
      <c r="D566" s="122"/>
      <c r="E566" s="122"/>
      <c r="F566" s="122"/>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4.25" customHeight="1" x14ac:dyDescent="0.2">
      <c r="A567" s="122"/>
      <c r="B567" s="122"/>
      <c r="C567" s="122"/>
      <c r="D567" s="122"/>
      <c r="E567" s="122"/>
      <c r="F567" s="122"/>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4.25" customHeight="1" x14ac:dyDescent="0.2">
      <c r="A568" s="122"/>
      <c r="B568" s="122"/>
      <c r="C568" s="122"/>
      <c r="D568" s="122"/>
      <c r="E568" s="122"/>
      <c r="F568" s="122"/>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4.25" customHeight="1" x14ac:dyDescent="0.2">
      <c r="A569" s="122"/>
      <c r="B569" s="122"/>
      <c r="C569" s="122"/>
      <c r="D569" s="122"/>
      <c r="E569" s="122"/>
      <c r="F569" s="122"/>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4.25" customHeight="1" x14ac:dyDescent="0.2">
      <c r="A570" s="122"/>
      <c r="B570" s="122"/>
      <c r="C570" s="122"/>
      <c r="D570" s="122"/>
      <c r="E570" s="122"/>
      <c r="F570" s="122"/>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4.25" customHeight="1" x14ac:dyDescent="0.2">
      <c r="A571" s="122"/>
      <c r="B571" s="122"/>
      <c r="C571" s="122"/>
      <c r="D571" s="122"/>
      <c r="E571" s="122"/>
      <c r="F571" s="122"/>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4.25" customHeight="1" x14ac:dyDescent="0.2">
      <c r="A572" s="122"/>
      <c r="B572" s="122"/>
      <c r="C572" s="122"/>
      <c r="D572" s="122"/>
      <c r="E572" s="122"/>
      <c r="F572" s="122"/>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4.25" customHeight="1" x14ac:dyDescent="0.2">
      <c r="A573" s="122"/>
      <c r="B573" s="122"/>
      <c r="C573" s="122"/>
      <c r="D573" s="122"/>
      <c r="E573" s="122"/>
      <c r="F573" s="122"/>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4.25" customHeight="1" x14ac:dyDescent="0.2">
      <c r="A574" s="122"/>
      <c r="B574" s="122"/>
      <c r="C574" s="122"/>
      <c r="D574" s="122"/>
      <c r="E574" s="122"/>
      <c r="F574" s="122"/>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4.25" customHeight="1" x14ac:dyDescent="0.2">
      <c r="A575" s="122"/>
      <c r="B575" s="122"/>
      <c r="C575" s="122"/>
      <c r="D575" s="122"/>
      <c r="E575" s="122"/>
      <c r="F575" s="122"/>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4.25" customHeight="1" x14ac:dyDescent="0.2">
      <c r="A576" s="122"/>
      <c r="B576" s="122"/>
      <c r="C576" s="122"/>
      <c r="D576" s="122"/>
      <c r="E576" s="122"/>
      <c r="F576" s="122"/>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4.25" customHeight="1" x14ac:dyDescent="0.2">
      <c r="A577" s="122"/>
      <c r="B577" s="122"/>
      <c r="C577" s="122"/>
      <c r="D577" s="122"/>
      <c r="E577" s="122"/>
      <c r="F577" s="122"/>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4.25" customHeight="1" x14ac:dyDescent="0.2">
      <c r="A578" s="122"/>
      <c r="B578" s="122"/>
      <c r="C578" s="122"/>
      <c r="D578" s="122"/>
      <c r="E578" s="122"/>
      <c r="F578" s="122"/>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4.25" customHeight="1" x14ac:dyDescent="0.2">
      <c r="A579" s="122"/>
      <c r="B579" s="122"/>
      <c r="C579" s="122"/>
      <c r="D579" s="122"/>
      <c r="E579" s="122"/>
      <c r="F579" s="122"/>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4.25" customHeight="1" x14ac:dyDescent="0.2">
      <c r="A580" s="122"/>
      <c r="B580" s="122"/>
      <c r="C580" s="122"/>
      <c r="D580" s="122"/>
      <c r="E580" s="122"/>
      <c r="F580" s="122"/>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4.25" customHeight="1" x14ac:dyDescent="0.2">
      <c r="A581" s="122"/>
      <c r="B581" s="122"/>
      <c r="C581" s="122"/>
      <c r="D581" s="122"/>
      <c r="E581" s="122"/>
      <c r="F581" s="122"/>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4.25" customHeight="1" x14ac:dyDescent="0.2">
      <c r="A582" s="122"/>
      <c r="B582" s="122"/>
      <c r="C582" s="122"/>
      <c r="D582" s="122"/>
      <c r="E582" s="122"/>
      <c r="F582" s="122"/>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4.25" customHeight="1" x14ac:dyDescent="0.2">
      <c r="A583" s="122"/>
      <c r="B583" s="122"/>
      <c r="C583" s="122"/>
      <c r="D583" s="122"/>
      <c r="E583" s="122"/>
      <c r="F583" s="122"/>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4.25" customHeight="1" x14ac:dyDescent="0.2">
      <c r="A584" s="122"/>
      <c r="B584" s="122"/>
      <c r="C584" s="122"/>
      <c r="D584" s="122"/>
      <c r="E584" s="122"/>
      <c r="F584" s="122"/>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4.25" customHeight="1" x14ac:dyDescent="0.2">
      <c r="A585" s="122"/>
      <c r="B585" s="122"/>
      <c r="C585" s="122"/>
      <c r="D585" s="122"/>
      <c r="E585" s="122"/>
      <c r="F585" s="122"/>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4.25" customHeight="1" x14ac:dyDescent="0.2">
      <c r="A586" s="122"/>
      <c r="B586" s="122"/>
      <c r="C586" s="122"/>
      <c r="D586" s="122"/>
      <c r="E586" s="122"/>
      <c r="F586" s="122"/>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4.25" customHeight="1" x14ac:dyDescent="0.2">
      <c r="A587" s="122"/>
      <c r="B587" s="122"/>
      <c r="C587" s="122"/>
      <c r="D587" s="122"/>
      <c r="E587" s="122"/>
      <c r="F587" s="122"/>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4.25" customHeight="1" x14ac:dyDescent="0.2">
      <c r="A588" s="122"/>
      <c r="B588" s="122"/>
      <c r="C588" s="122"/>
      <c r="D588" s="122"/>
      <c r="E588" s="122"/>
      <c r="F588" s="122"/>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4.25" customHeight="1" x14ac:dyDescent="0.2">
      <c r="A589" s="122"/>
      <c r="B589" s="122"/>
      <c r="C589" s="122"/>
      <c r="D589" s="122"/>
      <c r="E589" s="122"/>
      <c r="F589" s="122"/>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4.25" customHeight="1" x14ac:dyDescent="0.2">
      <c r="A590" s="122"/>
      <c r="B590" s="122"/>
      <c r="C590" s="122"/>
      <c r="D590" s="122"/>
      <c r="E590" s="122"/>
      <c r="F590" s="122"/>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4.25" customHeight="1" x14ac:dyDescent="0.2">
      <c r="A591" s="122"/>
      <c r="B591" s="122"/>
      <c r="C591" s="122"/>
      <c r="D591" s="122"/>
      <c r="E591" s="122"/>
      <c r="F591" s="122"/>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4.25" customHeight="1" x14ac:dyDescent="0.2">
      <c r="A592" s="122"/>
      <c r="B592" s="122"/>
      <c r="C592" s="122"/>
      <c r="D592" s="122"/>
      <c r="E592" s="122"/>
      <c r="F592" s="122"/>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4.25" customHeight="1" x14ac:dyDescent="0.2">
      <c r="A593" s="122"/>
      <c r="B593" s="122"/>
      <c r="C593" s="122"/>
      <c r="D593" s="122"/>
      <c r="E593" s="122"/>
      <c r="F593" s="122"/>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4.25" customHeight="1" x14ac:dyDescent="0.2">
      <c r="A594" s="122"/>
      <c r="B594" s="122"/>
      <c r="C594" s="122"/>
      <c r="D594" s="122"/>
      <c r="E594" s="122"/>
      <c r="F594" s="122"/>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4.25" customHeight="1" x14ac:dyDescent="0.2">
      <c r="A595" s="122"/>
      <c r="B595" s="122"/>
      <c r="C595" s="122"/>
      <c r="D595" s="122"/>
      <c r="E595" s="122"/>
      <c r="F595" s="122"/>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4.25" customHeight="1" x14ac:dyDescent="0.2">
      <c r="A596" s="122"/>
      <c r="B596" s="122"/>
      <c r="C596" s="122"/>
      <c r="D596" s="122"/>
      <c r="E596" s="122"/>
      <c r="F596" s="122"/>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4.25" customHeight="1" x14ac:dyDescent="0.2">
      <c r="A597" s="122"/>
      <c r="B597" s="122"/>
      <c r="C597" s="122"/>
      <c r="D597" s="122"/>
      <c r="E597" s="122"/>
      <c r="F597" s="122"/>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4.25" customHeight="1" x14ac:dyDescent="0.2">
      <c r="A598" s="122"/>
      <c r="B598" s="122"/>
      <c r="C598" s="122"/>
      <c r="D598" s="122"/>
      <c r="E598" s="122"/>
      <c r="F598" s="122"/>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4.25" customHeight="1" x14ac:dyDescent="0.2">
      <c r="A599" s="122"/>
      <c r="B599" s="122"/>
      <c r="C599" s="122"/>
      <c r="D599" s="122"/>
      <c r="E599" s="122"/>
      <c r="F599" s="122"/>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4.25" customHeight="1" x14ac:dyDescent="0.2">
      <c r="A600" s="122"/>
      <c r="B600" s="122"/>
      <c r="C600" s="122"/>
      <c r="D600" s="122"/>
      <c r="E600" s="122"/>
      <c r="F600" s="122"/>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4.25" customHeight="1" x14ac:dyDescent="0.2">
      <c r="A601" s="122"/>
      <c r="B601" s="122"/>
      <c r="C601" s="122"/>
      <c r="D601" s="122"/>
      <c r="E601" s="122"/>
      <c r="F601" s="122"/>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4.25" customHeight="1" x14ac:dyDescent="0.2">
      <c r="A602" s="122"/>
      <c r="B602" s="122"/>
      <c r="C602" s="122"/>
      <c r="D602" s="122"/>
      <c r="E602" s="122"/>
      <c r="F602" s="122"/>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4.25" customHeight="1" x14ac:dyDescent="0.2">
      <c r="A603" s="122"/>
      <c r="B603" s="122"/>
      <c r="C603" s="122"/>
      <c r="D603" s="122"/>
      <c r="E603" s="122"/>
      <c r="F603" s="122"/>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4.25" customHeight="1" x14ac:dyDescent="0.2">
      <c r="A604" s="122"/>
      <c r="B604" s="122"/>
      <c r="C604" s="122"/>
      <c r="D604" s="122"/>
      <c r="E604" s="122"/>
      <c r="F604" s="122"/>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4.25" customHeight="1" x14ac:dyDescent="0.2">
      <c r="A605" s="122"/>
      <c r="B605" s="122"/>
      <c r="C605" s="122"/>
      <c r="D605" s="122"/>
      <c r="E605" s="122"/>
      <c r="F605" s="122"/>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4.25" customHeight="1" x14ac:dyDescent="0.2">
      <c r="A606" s="122"/>
      <c r="B606" s="122"/>
      <c r="C606" s="122"/>
      <c r="D606" s="122"/>
      <c r="E606" s="122"/>
      <c r="F606" s="122"/>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4.25" customHeight="1" x14ac:dyDescent="0.2">
      <c r="A607" s="122"/>
      <c r="B607" s="122"/>
      <c r="C607" s="122"/>
      <c r="D607" s="122"/>
      <c r="E607" s="122"/>
      <c r="F607" s="122"/>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4.25" customHeight="1" x14ac:dyDescent="0.2">
      <c r="A608" s="122"/>
      <c r="B608" s="122"/>
      <c r="C608" s="122"/>
      <c r="D608" s="122"/>
      <c r="E608" s="122"/>
      <c r="F608" s="122"/>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4.25" customHeight="1" x14ac:dyDescent="0.2">
      <c r="A609" s="122"/>
      <c r="B609" s="122"/>
      <c r="C609" s="122"/>
      <c r="D609" s="122"/>
      <c r="E609" s="122"/>
      <c r="F609" s="122"/>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4.25" customHeight="1" x14ac:dyDescent="0.2">
      <c r="A610" s="122"/>
      <c r="B610" s="122"/>
      <c r="C610" s="122"/>
      <c r="D610" s="122"/>
      <c r="E610" s="122"/>
      <c r="F610" s="122"/>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4.25" customHeight="1" x14ac:dyDescent="0.2">
      <c r="A611" s="122"/>
      <c r="B611" s="122"/>
      <c r="C611" s="122"/>
      <c r="D611" s="122"/>
      <c r="E611" s="122"/>
      <c r="F611" s="122"/>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4.25" customHeight="1" x14ac:dyDescent="0.2">
      <c r="A612" s="122"/>
      <c r="B612" s="122"/>
      <c r="C612" s="122"/>
      <c r="D612" s="122"/>
      <c r="E612" s="122"/>
      <c r="F612" s="122"/>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4.25" customHeight="1" x14ac:dyDescent="0.2">
      <c r="A613" s="122"/>
      <c r="B613" s="122"/>
      <c r="C613" s="122"/>
      <c r="D613" s="122"/>
      <c r="E613" s="122"/>
      <c r="F613" s="122"/>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4.25" customHeight="1" x14ac:dyDescent="0.2">
      <c r="A614" s="122"/>
      <c r="B614" s="122"/>
      <c r="C614" s="122"/>
      <c r="D614" s="122"/>
      <c r="E614" s="122"/>
      <c r="F614" s="122"/>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4.25" customHeight="1" x14ac:dyDescent="0.2">
      <c r="A615" s="122"/>
      <c r="B615" s="122"/>
      <c r="C615" s="122"/>
      <c r="D615" s="122"/>
      <c r="E615" s="122"/>
      <c r="F615" s="122"/>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4.25" customHeight="1" x14ac:dyDescent="0.2">
      <c r="A616" s="122"/>
      <c r="B616" s="122"/>
      <c r="C616" s="122"/>
      <c r="D616" s="122"/>
      <c r="E616" s="122"/>
      <c r="F616" s="122"/>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4.25" customHeight="1" x14ac:dyDescent="0.2">
      <c r="A617" s="122"/>
      <c r="B617" s="122"/>
      <c r="C617" s="122"/>
      <c r="D617" s="122"/>
      <c r="E617" s="122"/>
      <c r="F617" s="122"/>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4.25" customHeight="1" x14ac:dyDescent="0.2">
      <c r="A618" s="122"/>
      <c r="B618" s="122"/>
      <c r="C618" s="122"/>
      <c r="D618" s="122"/>
      <c r="E618" s="122"/>
      <c r="F618" s="122"/>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4.25" customHeight="1" x14ac:dyDescent="0.2">
      <c r="A619" s="122"/>
      <c r="B619" s="122"/>
      <c r="C619" s="122"/>
      <c r="D619" s="122"/>
      <c r="E619" s="122"/>
      <c r="F619" s="122"/>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4.25" customHeight="1" x14ac:dyDescent="0.2">
      <c r="A620" s="122"/>
      <c r="B620" s="122"/>
      <c r="C620" s="122"/>
      <c r="D620" s="122"/>
      <c r="E620" s="122"/>
      <c r="F620" s="122"/>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4.25" customHeight="1" x14ac:dyDescent="0.2">
      <c r="A621" s="122"/>
      <c r="B621" s="122"/>
      <c r="C621" s="122"/>
      <c r="D621" s="122"/>
      <c r="E621" s="122"/>
      <c r="F621" s="122"/>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4.25" customHeight="1" x14ac:dyDescent="0.2">
      <c r="A622" s="122"/>
      <c r="B622" s="122"/>
      <c r="C622" s="122"/>
      <c r="D622" s="122"/>
      <c r="E622" s="122"/>
      <c r="F622" s="122"/>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4.25" customHeight="1" x14ac:dyDescent="0.2">
      <c r="A623" s="122"/>
      <c r="B623" s="122"/>
      <c r="C623" s="122"/>
      <c r="D623" s="122"/>
      <c r="E623" s="122"/>
      <c r="F623" s="122"/>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4.25" customHeight="1" x14ac:dyDescent="0.2">
      <c r="A624" s="122"/>
      <c r="B624" s="122"/>
      <c r="C624" s="122"/>
      <c r="D624" s="122"/>
      <c r="E624" s="122"/>
      <c r="F624" s="122"/>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4.25" customHeight="1" x14ac:dyDescent="0.2">
      <c r="A625" s="122"/>
      <c r="B625" s="122"/>
      <c r="C625" s="122"/>
      <c r="D625" s="122"/>
      <c r="E625" s="122"/>
      <c r="F625" s="122"/>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4.25" customHeight="1" x14ac:dyDescent="0.2">
      <c r="A626" s="122"/>
      <c r="B626" s="122"/>
      <c r="C626" s="122"/>
      <c r="D626" s="122"/>
      <c r="E626" s="122"/>
      <c r="F626" s="122"/>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4.25" customHeight="1" x14ac:dyDescent="0.2">
      <c r="A627" s="122"/>
      <c r="B627" s="122"/>
      <c r="C627" s="122"/>
      <c r="D627" s="122"/>
      <c r="E627" s="122"/>
      <c r="F627" s="122"/>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4.25" customHeight="1" x14ac:dyDescent="0.2">
      <c r="A628" s="122"/>
      <c r="B628" s="122"/>
      <c r="C628" s="122"/>
      <c r="D628" s="122"/>
      <c r="E628" s="122"/>
      <c r="F628" s="122"/>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4.25" customHeight="1" x14ac:dyDescent="0.2">
      <c r="A629" s="122"/>
      <c r="B629" s="122"/>
      <c r="C629" s="122"/>
      <c r="D629" s="122"/>
      <c r="E629" s="122"/>
      <c r="F629" s="122"/>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4.25" customHeight="1" x14ac:dyDescent="0.2">
      <c r="A630" s="122"/>
      <c r="B630" s="122"/>
      <c r="C630" s="122"/>
      <c r="D630" s="122"/>
      <c r="E630" s="122"/>
      <c r="F630" s="122"/>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4.25" customHeight="1" x14ac:dyDescent="0.2">
      <c r="A631" s="122"/>
      <c r="B631" s="122"/>
      <c r="C631" s="122"/>
      <c r="D631" s="122"/>
      <c r="E631" s="122"/>
      <c r="F631" s="122"/>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4.25" customHeight="1" x14ac:dyDescent="0.2">
      <c r="A632" s="122"/>
      <c r="B632" s="122"/>
      <c r="C632" s="122"/>
      <c r="D632" s="122"/>
      <c r="E632" s="122"/>
      <c r="F632" s="122"/>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4.25" customHeight="1" x14ac:dyDescent="0.2">
      <c r="A633" s="122"/>
      <c r="B633" s="122"/>
      <c r="C633" s="122"/>
      <c r="D633" s="122"/>
      <c r="E633" s="122"/>
      <c r="F633" s="122"/>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4.25" customHeight="1" x14ac:dyDescent="0.2">
      <c r="A634" s="122"/>
      <c r="B634" s="122"/>
      <c r="C634" s="122"/>
      <c r="D634" s="122"/>
      <c r="E634" s="122"/>
      <c r="F634" s="122"/>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4.25" customHeight="1" x14ac:dyDescent="0.2">
      <c r="A635" s="122"/>
      <c r="B635" s="122"/>
      <c r="C635" s="122"/>
      <c r="D635" s="122"/>
      <c r="E635" s="122"/>
      <c r="F635" s="122"/>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4.25" customHeight="1" x14ac:dyDescent="0.2">
      <c r="A636" s="122"/>
      <c r="B636" s="122"/>
      <c r="C636" s="122"/>
      <c r="D636" s="122"/>
      <c r="E636" s="122"/>
      <c r="F636" s="122"/>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4.25" customHeight="1" x14ac:dyDescent="0.2">
      <c r="A637" s="122"/>
      <c r="B637" s="122"/>
      <c r="C637" s="122"/>
      <c r="D637" s="122"/>
      <c r="E637" s="122"/>
      <c r="F637" s="122"/>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4.25" customHeight="1" x14ac:dyDescent="0.2">
      <c r="A638" s="122"/>
      <c r="B638" s="122"/>
      <c r="C638" s="122"/>
      <c r="D638" s="122"/>
      <c r="E638" s="122"/>
      <c r="F638" s="122"/>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4.25" customHeight="1" x14ac:dyDescent="0.2">
      <c r="A639" s="122"/>
      <c r="B639" s="122"/>
      <c r="C639" s="122"/>
      <c r="D639" s="122"/>
      <c r="E639" s="122"/>
      <c r="F639" s="122"/>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4.25" customHeight="1" x14ac:dyDescent="0.2">
      <c r="A640" s="122"/>
      <c r="B640" s="122"/>
      <c r="C640" s="122"/>
      <c r="D640" s="122"/>
      <c r="E640" s="122"/>
      <c r="F640" s="122"/>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4.25" customHeight="1" x14ac:dyDescent="0.2">
      <c r="A641" s="122"/>
      <c r="B641" s="122"/>
      <c r="C641" s="122"/>
      <c r="D641" s="122"/>
      <c r="E641" s="122"/>
      <c r="F641" s="122"/>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4.25" customHeight="1" x14ac:dyDescent="0.2">
      <c r="A642" s="122"/>
      <c r="B642" s="122"/>
      <c r="C642" s="122"/>
      <c r="D642" s="122"/>
      <c r="E642" s="122"/>
      <c r="F642" s="122"/>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4.25" customHeight="1" x14ac:dyDescent="0.2">
      <c r="A643" s="122"/>
      <c r="B643" s="122"/>
      <c r="C643" s="122"/>
      <c r="D643" s="122"/>
      <c r="E643" s="122"/>
      <c r="F643" s="122"/>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4.25" customHeight="1" x14ac:dyDescent="0.2">
      <c r="A644" s="122"/>
      <c r="B644" s="122"/>
      <c r="C644" s="122"/>
      <c r="D644" s="122"/>
      <c r="E644" s="122"/>
      <c r="F644" s="122"/>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4.25" customHeight="1" x14ac:dyDescent="0.2">
      <c r="A645" s="122"/>
      <c r="B645" s="122"/>
      <c r="C645" s="122"/>
      <c r="D645" s="122"/>
      <c r="E645" s="122"/>
      <c r="F645" s="122"/>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4.25" customHeight="1" x14ac:dyDescent="0.2">
      <c r="A646" s="122"/>
      <c r="B646" s="122"/>
      <c r="C646" s="122"/>
      <c r="D646" s="122"/>
      <c r="E646" s="122"/>
      <c r="F646" s="122"/>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4.25" customHeight="1" x14ac:dyDescent="0.2">
      <c r="A647" s="122"/>
      <c r="B647" s="122"/>
      <c r="C647" s="122"/>
      <c r="D647" s="122"/>
      <c r="E647" s="122"/>
      <c r="F647" s="122"/>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4.25" customHeight="1" x14ac:dyDescent="0.2">
      <c r="A648" s="122"/>
      <c r="B648" s="122"/>
      <c r="C648" s="122"/>
      <c r="D648" s="122"/>
      <c r="E648" s="122"/>
      <c r="F648" s="122"/>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4.25" customHeight="1" x14ac:dyDescent="0.2">
      <c r="A649" s="122"/>
      <c r="B649" s="122"/>
      <c r="C649" s="122"/>
      <c r="D649" s="122"/>
      <c r="E649" s="122"/>
      <c r="F649" s="122"/>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4.25" customHeight="1" x14ac:dyDescent="0.2">
      <c r="A650" s="122"/>
      <c r="B650" s="122"/>
      <c r="C650" s="122"/>
      <c r="D650" s="122"/>
      <c r="E650" s="122"/>
      <c r="F650" s="122"/>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4.25" customHeight="1" x14ac:dyDescent="0.2">
      <c r="A651" s="122"/>
      <c r="B651" s="122"/>
      <c r="C651" s="122"/>
      <c r="D651" s="122"/>
      <c r="E651" s="122"/>
      <c r="F651" s="122"/>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4.25" customHeight="1" x14ac:dyDescent="0.2">
      <c r="A652" s="122"/>
      <c r="B652" s="122"/>
      <c r="C652" s="122"/>
      <c r="D652" s="122"/>
      <c r="E652" s="122"/>
      <c r="F652" s="122"/>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4.25" customHeight="1" x14ac:dyDescent="0.2">
      <c r="A653" s="122"/>
      <c r="B653" s="122"/>
      <c r="C653" s="122"/>
      <c r="D653" s="122"/>
      <c r="E653" s="122"/>
      <c r="F653" s="122"/>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4.25" customHeight="1" x14ac:dyDescent="0.2">
      <c r="A654" s="122"/>
      <c r="B654" s="122"/>
      <c r="C654" s="122"/>
      <c r="D654" s="122"/>
      <c r="E654" s="122"/>
      <c r="F654" s="122"/>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4.25" customHeight="1" x14ac:dyDescent="0.2">
      <c r="A655" s="122"/>
      <c r="B655" s="122"/>
      <c r="C655" s="122"/>
      <c r="D655" s="122"/>
      <c r="E655" s="122"/>
      <c r="F655" s="122"/>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4.25" customHeight="1" x14ac:dyDescent="0.2">
      <c r="A656" s="122"/>
      <c r="B656" s="122"/>
      <c r="C656" s="122"/>
      <c r="D656" s="122"/>
      <c r="E656" s="122"/>
      <c r="F656" s="122"/>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4.25" customHeight="1" x14ac:dyDescent="0.2">
      <c r="A657" s="122"/>
      <c r="B657" s="122"/>
      <c r="C657" s="122"/>
      <c r="D657" s="122"/>
      <c r="E657" s="122"/>
      <c r="F657" s="122"/>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4.25" customHeight="1" x14ac:dyDescent="0.2">
      <c r="A658" s="122"/>
      <c r="B658" s="122"/>
      <c r="C658" s="122"/>
      <c r="D658" s="122"/>
      <c r="E658" s="122"/>
      <c r="F658" s="122"/>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4.25" customHeight="1" x14ac:dyDescent="0.2">
      <c r="A659" s="122"/>
      <c r="B659" s="122"/>
      <c r="C659" s="122"/>
      <c r="D659" s="122"/>
      <c r="E659" s="122"/>
      <c r="F659" s="122"/>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4.25" customHeight="1" x14ac:dyDescent="0.2">
      <c r="A660" s="122"/>
      <c r="B660" s="122"/>
      <c r="C660" s="122"/>
      <c r="D660" s="122"/>
      <c r="E660" s="122"/>
      <c r="F660" s="122"/>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4.25" customHeight="1" x14ac:dyDescent="0.2">
      <c r="A661" s="122"/>
      <c r="B661" s="122"/>
      <c r="C661" s="122"/>
      <c r="D661" s="122"/>
      <c r="E661" s="122"/>
      <c r="F661" s="122"/>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4.25" customHeight="1" x14ac:dyDescent="0.2">
      <c r="A662" s="122"/>
      <c r="B662" s="122"/>
      <c r="C662" s="122"/>
      <c r="D662" s="122"/>
      <c r="E662" s="122"/>
      <c r="F662" s="122"/>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4.25" customHeight="1" x14ac:dyDescent="0.2">
      <c r="A663" s="122"/>
      <c r="B663" s="122"/>
      <c r="C663" s="122"/>
      <c r="D663" s="122"/>
      <c r="E663" s="122"/>
      <c r="F663" s="122"/>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4.25" customHeight="1" x14ac:dyDescent="0.2">
      <c r="A664" s="122"/>
      <c r="B664" s="122"/>
      <c r="C664" s="122"/>
      <c r="D664" s="122"/>
      <c r="E664" s="122"/>
      <c r="F664" s="122"/>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4.25" customHeight="1" x14ac:dyDescent="0.2">
      <c r="A665" s="122"/>
      <c r="B665" s="122"/>
      <c r="C665" s="122"/>
      <c r="D665" s="122"/>
      <c r="E665" s="122"/>
      <c r="F665" s="122"/>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4.25" customHeight="1" x14ac:dyDescent="0.2">
      <c r="A666" s="122"/>
      <c r="B666" s="122"/>
      <c r="C666" s="122"/>
      <c r="D666" s="122"/>
      <c r="E666" s="122"/>
      <c r="F666" s="122"/>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4.25" customHeight="1" x14ac:dyDescent="0.2">
      <c r="A667" s="122"/>
      <c r="B667" s="122"/>
      <c r="C667" s="122"/>
      <c r="D667" s="122"/>
      <c r="E667" s="122"/>
      <c r="F667" s="122"/>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4.25" customHeight="1" x14ac:dyDescent="0.2">
      <c r="A668" s="122"/>
      <c r="B668" s="122"/>
      <c r="C668" s="122"/>
      <c r="D668" s="122"/>
      <c r="E668" s="122"/>
      <c r="F668" s="122"/>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4.25" customHeight="1" x14ac:dyDescent="0.2">
      <c r="A669" s="122"/>
      <c r="B669" s="122"/>
      <c r="C669" s="122"/>
      <c r="D669" s="122"/>
      <c r="E669" s="122"/>
      <c r="F669" s="122"/>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4.25" customHeight="1" x14ac:dyDescent="0.2">
      <c r="A670" s="122"/>
      <c r="B670" s="122"/>
      <c r="C670" s="122"/>
      <c r="D670" s="122"/>
      <c r="E670" s="122"/>
      <c r="F670" s="122"/>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4.25" customHeight="1" x14ac:dyDescent="0.2">
      <c r="A671" s="122"/>
      <c r="B671" s="122"/>
      <c r="C671" s="122"/>
      <c r="D671" s="122"/>
      <c r="E671" s="122"/>
      <c r="F671" s="122"/>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4.25" customHeight="1" x14ac:dyDescent="0.2">
      <c r="A672" s="122"/>
      <c r="B672" s="122"/>
      <c r="C672" s="122"/>
      <c r="D672" s="122"/>
      <c r="E672" s="122"/>
      <c r="F672" s="122"/>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4.25" customHeight="1" x14ac:dyDescent="0.2">
      <c r="A673" s="122"/>
      <c r="B673" s="122"/>
      <c r="C673" s="122"/>
      <c r="D673" s="122"/>
      <c r="E673" s="122"/>
      <c r="F673" s="122"/>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4.25" customHeight="1" x14ac:dyDescent="0.2">
      <c r="A674" s="122"/>
      <c r="B674" s="122"/>
      <c r="C674" s="122"/>
      <c r="D674" s="122"/>
      <c r="E674" s="122"/>
      <c r="F674" s="122"/>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4.25" customHeight="1" x14ac:dyDescent="0.2">
      <c r="A675" s="122"/>
      <c r="B675" s="122"/>
      <c r="C675" s="122"/>
      <c r="D675" s="122"/>
      <c r="E675" s="122"/>
      <c r="F675" s="122"/>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4.25" customHeight="1" x14ac:dyDescent="0.2">
      <c r="A676" s="122"/>
      <c r="B676" s="122"/>
      <c r="C676" s="122"/>
      <c r="D676" s="122"/>
      <c r="E676" s="122"/>
      <c r="F676" s="122"/>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4.25" customHeight="1" x14ac:dyDescent="0.2">
      <c r="A677" s="122"/>
      <c r="B677" s="122"/>
      <c r="C677" s="122"/>
      <c r="D677" s="122"/>
      <c r="E677" s="122"/>
      <c r="F677" s="122"/>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4.25" customHeight="1" x14ac:dyDescent="0.2">
      <c r="A678" s="122"/>
      <c r="B678" s="122"/>
      <c r="C678" s="122"/>
      <c r="D678" s="122"/>
      <c r="E678" s="122"/>
      <c r="F678" s="122"/>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4.25" customHeight="1" x14ac:dyDescent="0.2">
      <c r="A679" s="122"/>
      <c r="B679" s="122"/>
      <c r="C679" s="122"/>
      <c r="D679" s="122"/>
      <c r="E679" s="122"/>
      <c r="F679" s="122"/>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4.25" customHeight="1" x14ac:dyDescent="0.2">
      <c r="A680" s="122"/>
      <c r="B680" s="122"/>
      <c r="C680" s="122"/>
      <c r="D680" s="122"/>
      <c r="E680" s="122"/>
      <c r="F680" s="122"/>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4.25" customHeight="1" x14ac:dyDescent="0.2">
      <c r="A681" s="122"/>
      <c r="B681" s="122"/>
      <c r="C681" s="122"/>
      <c r="D681" s="122"/>
      <c r="E681" s="122"/>
      <c r="F681" s="122"/>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4.25" customHeight="1" x14ac:dyDescent="0.2">
      <c r="A682" s="122"/>
      <c r="B682" s="122"/>
      <c r="C682" s="122"/>
      <c r="D682" s="122"/>
      <c r="E682" s="122"/>
      <c r="F682" s="122"/>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4.25" customHeight="1" x14ac:dyDescent="0.2">
      <c r="A683" s="122"/>
      <c r="B683" s="122"/>
      <c r="C683" s="122"/>
      <c r="D683" s="122"/>
      <c r="E683" s="122"/>
      <c r="F683" s="122"/>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4.25" customHeight="1" x14ac:dyDescent="0.2">
      <c r="A684" s="122"/>
      <c r="B684" s="122"/>
      <c r="C684" s="122"/>
      <c r="D684" s="122"/>
      <c r="E684" s="122"/>
      <c r="F684" s="122"/>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4.25" customHeight="1" x14ac:dyDescent="0.2">
      <c r="A685" s="122"/>
      <c r="B685" s="122"/>
      <c r="C685" s="122"/>
      <c r="D685" s="122"/>
      <c r="E685" s="122"/>
      <c r="F685" s="122"/>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4.25" customHeight="1" x14ac:dyDescent="0.2">
      <c r="A686" s="122"/>
      <c r="B686" s="122"/>
      <c r="C686" s="122"/>
      <c r="D686" s="122"/>
      <c r="E686" s="122"/>
      <c r="F686" s="122"/>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4.25" customHeight="1" x14ac:dyDescent="0.2">
      <c r="A687" s="122"/>
      <c r="B687" s="122"/>
      <c r="C687" s="122"/>
      <c r="D687" s="122"/>
      <c r="E687" s="122"/>
      <c r="F687" s="122"/>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4.25" customHeight="1" x14ac:dyDescent="0.2">
      <c r="A688" s="122"/>
      <c r="B688" s="122"/>
      <c r="C688" s="122"/>
      <c r="D688" s="122"/>
      <c r="E688" s="122"/>
      <c r="F688" s="122"/>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4.25" customHeight="1" x14ac:dyDescent="0.2">
      <c r="A689" s="122"/>
      <c r="B689" s="122"/>
      <c r="C689" s="122"/>
      <c r="D689" s="122"/>
      <c r="E689" s="122"/>
      <c r="F689" s="122"/>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4.25" customHeight="1" x14ac:dyDescent="0.2">
      <c r="A690" s="122"/>
      <c r="B690" s="122"/>
      <c r="C690" s="122"/>
      <c r="D690" s="122"/>
      <c r="E690" s="122"/>
      <c r="F690" s="122"/>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4.25" customHeight="1" x14ac:dyDescent="0.2">
      <c r="A691" s="122"/>
      <c r="B691" s="122"/>
      <c r="C691" s="122"/>
      <c r="D691" s="122"/>
      <c r="E691" s="122"/>
      <c r="F691" s="122"/>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4.25" customHeight="1" x14ac:dyDescent="0.2">
      <c r="A692" s="122"/>
      <c r="B692" s="122"/>
      <c r="C692" s="122"/>
      <c r="D692" s="122"/>
      <c r="E692" s="122"/>
      <c r="F692" s="122"/>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4.25" customHeight="1" x14ac:dyDescent="0.2">
      <c r="A693" s="122"/>
      <c r="B693" s="122"/>
      <c r="C693" s="122"/>
      <c r="D693" s="122"/>
      <c r="E693" s="122"/>
      <c r="F693" s="122"/>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4.25" customHeight="1" x14ac:dyDescent="0.2">
      <c r="A694" s="122"/>
      <c r="B694" s="122"/>
      <c r="C694" s="122"/>
      <c r="D694" s="122"/>
      <c r="E694" s="122"/>
      <c r="F694" s="122"/>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4.25" customHeight="1" x14ac:dyDescent="0.2">
      <c r="A695" s="122"/>
      <c r="B695" s="122"/>
      <c r="C695" s="122"/>
      <c r="D695" s="122"/>
      <c r="E695" s="122"/>
      <c r="F695" s="122"/>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4.25" customHeight="1" x14ac:dyDescent="0.2">
      <c r="A696" s="122"/>
      <c r="B696" s="122"/>
      <c r="C696" s="122"/>
      <c r="D696" s="122"/>
      <c r="E696" s="122"/>
      <c r="F696" s="122"/>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4.25" customHeight="1" x14ac:dyDescent="0.2">
      <c r="A697" s="122"/>
      <c r="B697" s="122"/>
      <c r="C697" s="122"/>
      <c r="D697" s="122"/>
      <c r="E697" s="122"/>
      <c r="F697" s="122"/>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4.25" customHeight="1" x14ac:dyDescent="0.2">
      <c r="A698" s="122"/>
      <c r="B698" s="122"/>
      <c r="C698" s="122"/>
      <c r="D698" s="122"/>
      <c r="E698" s="122"/>
      <c r="F698" s="122"/>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4.25" customHeight="1" x14ac:dyDescent="0.2">
      <c r="A699" s="122"/>
      <c r="B699" s="122"/>
      <c r="C699" s="122"/>
      <c r="D699" s="122"/>
      <c r="E699" s="122"/>
      <c r="F699" s="122"/>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4.25" customHeight="1" x14ac:dyDescent="0.2">
      <c r="A700" s="122"/>
      <c r="B700" s="122"/>
      <c r="C700" s="122"/>
      <c r="D700" s="122"/>
      <c r="E700" s="122"/>
      <c r="F700" s="122"/>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4.25" customHeight="1" x14ac:dyDescent="0.2">
      <c r="A701" s="122"/>
      <c r="B701" s="122"/>
      <c r="C701" s="122"/>
      <c r="D701" s="122"/>
      <c r="E701" s="122"/>
      <c r="F701" s="122"/>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4.25" customHeight="1" x14ac:dyDescent="0.2">
      <c r="A702" s="122"/>
      <c r="B702" s="122"/>
      <c r="C702" s="122"/>
      <c r="D702" s="122"/>
      <c r="E702" s="122"/>
      <c r="F702" s="122"/>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4.25" customHeight="1" x14ac:dyDescent="0.2">
      <c r="A703" s="122"/>
      <c r="B703" s="122"/>
      <c r="C703" s="122"/>
      <c r="D703" s="122"/>
      <c r="E703" s="122"/>
      <c r="F703" s="122"/>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4.25" customHeight="1" x14ac:dyDescent="0.2">
      <c r="A704" s="122"/>
      <c r="B704" s="122"/>
      <c r="C704" s="122"/>
      <c r="D704" s="122"/>
      <c r="E704" s="122"/>
      <c r="F704" s="122"/>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4.25" customHeight="1" x14ac:dyDescent="0.2">
      <c r="A705" s="122"/>
      <c r="B705" s="122"/>
      <c r="C705" s="122"/>
      <c r="D705" s="122"/>
      <c r="E705" s="122"/>
      <c r="F705" s="122"/>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4.25" customHeight="1" x14ac:dyDescent="0.2">
      <c r="A706" s="122"/>
      <c r="B706" s="122"/>
      <c r="C706" s="122"/>
      <c r="D706" s="122"/>
      <c r="E706" s="122"/>
      <c r="F706" s="122"/>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4.25" customHeight="1" x14ac:dyDescent="0.2">
      <c r="A707" s="122"/>
      <c r="B707" s="122"/>
      <c r="C707" s="122"/>
      <c r="D707" s="122"/>
      <c r="E707" s="122"/>
      <c r="F707" s="122"/>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4.25" customHeight="1" x14ac:dyDescent="0.2">
      <c r="A708" s="122"/>
      <c r="B708" s="122"/>
      <c r="C708" s="122"/>
      <c r="D708" s="122"/>
      <c r="E708" s="122"/>
      <c r="F708" s="122"/>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4.25" customHeight="1" x14ac:dyDescent="0.2">
      <c r="A709" s="122"/>
      <c r="B709" s="122"/>
      <c r="C709" s="122"/>
      <c r="D709" s="122"/>
      <c r="E709" s="122"/>
      <c r="F709" s="122"/>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4.25" customHeight="1" x14ac:dyDescent="0.2">
      <c r="A710" s="122"/>
      <c r="B710" s="122"/>
      <c r="C710" s="122"/>
      <c r="D710" s="122"/>
      <c r="E710" s="122"/>
      <c r="F710" s="122"/>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4.25" customHeight="1" x14ac:dyDescent="0.2">
      <c r="A711" s="122"/>
      <c r="B711" s="122"/>
      <c r="C711" s="122"/>
      <c r="D711" s="122"/>
      <c r="E711" s="122"/>
      <c r="F711" s="122"/>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4.25" customHeight="1" x14ac:dyDescent="0.2">
      <c r="A712" s="122"/>
      <c r="B712" s="122"/>
      <c r="C712" s="122"/>
      <c r="D712" s="122"/>
      <c r="E712" s="122"/>
      <c r="F712" s="122"/>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4.25" customHeight="1" x14ac:dyDescent="0.2">
      <c r="A713" s="122"/>
      <c r="B713" s="122"/>
      <c r="C713" s="122"/>
      <c r="D713" s="122"/>
      <c r="E713" s="122"/>
      <c r="F713" s="122"/>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4.25" customHeight="1" x14ac:dyDescent="0.2">
      <c r="A714" s="122"/>
      <c r="B714" s="122"/>
      <c r="C714" s="122"/>
      <c r="D714" s="122"/>
      <c r="E714" s="122"/>
      <c r="F714" s="122"/>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4.25" customHeight="1" x14ac:dyDescent="0.2">
      <c r="A715" s="122"/>
      <c r="B715" s="122"/>
      <c r="C715" s="122"/>
      <c r="D715" s="122"/>
      <c r="E715" s="122"/>
      <c r="F715" s="122"/>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4.25" customHeight="1" x14ac:dyDescent="0.2">
      <c r="A716" s="122"/>
      <c r="B716" s="122"/>
      <c r="C716" s="122"/>
      <c r="D716" s="122"/>
      <c r="E716" s="122"/>
      <c r="F716" s="122"/>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4.25" customHeight="1" x14ac:dyDescent="0.2">
      <c r="A717" s="122"/>
      <c r="B717" s="122"/>
      <c r="C717" s="122"/>
      <c r="D717" s="122"/>
      <c r="E717" s="122"/>
      <c r="F717" s="122"/>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4.25" customHeight="1" x14ac:dyDescent="0.2">
      <c r="A718" s="122"/>
      <c r="B718" s="122"/>
      <c r="C718" s="122"/>
      <c r="D718" s="122"/>
      <c r="E718" s="122"/>
      <c r="F718" s="122"/>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4.25" customHeight="1" x14ac:dyDescent="0.2">
      <c r="A719" s="122"/>
      <c r="B719" s="122"/>
      <c r="C719" s="122"/>
      <c r="D719" s="122"/>
      <c r="E719" s="122"/>
      <c r="F719" s="122"/>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4.25" customHeight="1" x14ac:dyDescent="0.2">
      <c r="A720" s="122"/>
      <c r="B720" s="122"/>
      <c r="C720" s="122"/>
      <c r="D720" s="122"/>
      <c r="E720" s="122"/>
      <c r="F720" s="122"/>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4.25" customHeight="1" x14ac:dyDescent="0.2">
      <c r="A721" s="122"/>
      <c r="B721" s="122"/>
      <c r="C721" s="122"/>
      <c r="D721" s="122"/>
      <c r="E721" s="122"/>
      <c r="F721" s="122"/>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4.25" customHeight="1" x14ac:dyDescent="0.2">
      <c r="A722" s="122"/>
      <c r="B722" s="122"/>
      <c r="C722" s="122"/>
      <c r="D722" s="122"/>
      <c r="E722" s="122"/>
      <c r="F722" s="122"/>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4.25" customHeight="1" x14ac:dyDescent="0.2">
      <c r="A723" s="122"/>
      <c r="B723" s="122"/>
      <c r="C723" s="122"/>
      <c r="D723" s="122"/>
      <c r="E723" s="122"/>
      <c r="F723" s="122"/>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4.25" customHeight="1" x14ac:dyDescent="0.2">
      <c r="A724" s="122"/>
      <c r="B724" s="122"/>
      <c r="C724" s="122"/>
      <c r="D724" s="122"/>
      <c r="E724" s="122"/>
      <c r="F724" s="122"/>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4.25" customHeight="1" x14ac:dyDescent="0.2">
      <c r="A725" s="122"/>
      <c r="B725" s="122"/>
      <c r="C725" s="122"/>
      <c r="D725" s="122"/>
      <c r="E725" s="122"/>
      <c r="F725" s="122"/>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4.25" customHeight="1" x14ac:dyDescent="0.2">
      <c r="A726" s="122"/>
      <c r="B726" s="122"/>
      <c r="C726" s="122"/>
      <c r="D726" s="122"/>
      <c r="E726" s="122"/>
      <c r="F726" s="122"/>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4.25" customHeight="1" x14ac:dyDescent="0.2">
      <c r="A727" s="122"/>
      <c r="B727" s="122"/>
      <c r="C727" s="122"/>
      <c r="D727" s="122"/>
      <c r="E727" s="122"/>
      <c r="F727" s="122"/>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4.25" customHeight="1" x14ac:dyDescent="0.2">
      <c r="A728" s="122"/>
      <c r="B728" s="122"/>
      <c r="C728" s="122"/>
      <c r="D728" s="122"/>
      <c r="E728" s="122"/>
      <c r="F728" s="122"/>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4.25" customHeight="1" x14ac:dyDescent="0.2">
      <c r="A729" s="122"/>
      <c r="B729" s="122"/>
      <c r="C729" s="122"/>
      <c r="D729" s="122"/>
      <c r="E729" s="122"/>
      <c r="F729" s="122"/>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4.25" customHeight="1" x14ac:dyDescent="0.2">
      <c r="A730" s="122"/>
      <c r="B730" s="122"/>
      <c r="C730" s="122"/>
      <c r="D730" s="122"/>
      <c r="E730" s="122"/>
      <c r="F730" s="122"/>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4.25" customHeight="1" x14ac:dyDescent="0.2">
      <c r="A731" s="122"/>
      <c r="B731" s="122"/>
      <c r="C731" s="122"/>
      <c r="D731" s="122"/>
      <c r="E731" s="122"/>
      <c r="F731" s="122"/>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4.25" customHeight="1" x14ac:dyDescent="0.2">
      <c r="A732" s="122"/>
      <c r="B732" s="122"/>
      <c r="C732" s="122"/>
      <c r="D732" s="122"/>
      <c r="E732" s="122"/>
      <c r="F732" s="122"/>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4.25" customHeight="1" x14ac:dyDescent="0.2">
      <c r="A733" s="122"/>
      <c r="B733" s="122"/>
      <c r="C733" s="122"/>
      <c r="D733" s="122"/>
      <c r="E733" s="122"/>
      <c r="F733" s="122"/>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4.25" customHeight="1" x14ac:dyDescent="0.2">
      <c r="A734" s="122"/>
      <c r="B734" s="122"/>
      <c r="C734" s="122"/>
      <c r="D734" s="122"/>
      <c r="E734" s="122"/>
      <c r="F734" s="122"/>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4.25" customHeight="1" x14ac:dyDescent="0.2">
      <c r="A735" s="122"/>
      <c r="B735" s="122"/>
      <c r="C735" s="122"/>
      <c r="D735" s="122"/>
      <c r="E735" s="122"/>
      <c r="F735" s="122"/>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4.25" customHeight="1" x14ac:dyDescent="0.2">
      <c r="A736" s="122"/>
      <c r="B736" s="122"/>
      <c r="C736" s="122"/>
      <c r="D736" s="122"/>
      <c r="E736" s="122"/>
      <c r="F736" s="122"/>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4.25" customHeight="1" x14ac:dyDescent="0.2">
      <c r="A737" s="122"/>
      <c r="B737" s="122"/>
      <c r="C737" s="122"/>
      <c r="D737" s="122"/>
      <c r="E737" s="122"/>
      <c r="F737" s="122"/>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4.25" customHeight="1" x14ac:dyDescent="0.2">
      <c r="A738" s="122"/>
      <c r="B738" s="122"/>
      <c r="C738" s="122"/>
      <c r="D738" s="122"/>
      <c r="E738" s="122"/>
      <c r="F738" s="122"/>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4.25" customHeight="1" x14ac:dyDescent="0.2">
      <c r="A739" s="122"/>
      <c r="B739" s="122"/>
      <c r="C739" s="122"/>
      <c r="D739" s="122"/>
      <c r="E739" s="122"/>
      <c r="F739" s="122"/>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4.25" customHeight="1" x14ac:dyDescent="0.2">
      <c r="A740" s="122"/>
      <c r="B740" s="122"/>
      <c r="C740" s="122"/>
      <c r="D740" s="122"/>
      <c r="E740" s="122"/>
      <c r="F740" s="122"/>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4.25" customHeight="1" x14ac:dyDescent="0.2">
      <c r="A741" s="122"/>
      <c r="B741" s="122"/>
      <c r="C741" s="122"/>
      <c r="D741" s="122"/>
      <c r="E741" s="122"/>
      <c r="F741" s="122"/>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4.25" customHeight="1" x14ac:dyDescent="0.2">
      <c r="A742" s="122"/>
      <c r="B742" s="122"/>
      <c r="C742" s="122"/>
      <c r="D742" s="122"/>
      <c r="E742" s="122"/>
      <c r="F742" s="122"/>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4.25" customHeight="1" x14ac:dyDescent="0.2">
      <c r="A743" s="122"/>
      <c r="B743" s="122"/>
      <c r="C743" s="122"/>
      <c r="D743" s="122"/>
      <c r="E743" s="122"/>
      <c r="F743" s="122"/>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4.25" customHeight="1" x14ac:dyDescent="0.2">
      <c r="A744" s="122"/>
      <c r="B744" s="122"/>
      <c r="C744" s="122"/>
      <c r="D744" s="122"/>
      <c r="E744" s="122"/>
      <c r="F744" s="122"/>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4.25" customHeight="1" x14ac:dyDescent="0.2">
      <c r="A745" s="122"/>
      <c r="B745" s="122"/>
      <c r="C745" s="122"/>
      <c r="D745" s="122"/>
      <c r="E745" s="122"/>
      <c r="F745" s="122"/>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4.25" customHeight="1" x14ac:dyDescent="0.2">
      <c r="A746" s="122"/>
      <c r="B746" s="122"/>
      <c r="C746" s="122"/>
      <c r="D746" s="122"/>
      <c r="E746" s="122"/>
      <c r="F746" s="122"/>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4.25" customHeight="1" x14ac:dyDescent="0.2">
      <c r="A747" s="122"/>
      <c r="B747" s="122"/>
      <c r="C747" s="122"/>
      <c r="D747" s="122"/>
      <c r="E747" s="122"/>
      <c r="F747" s="122"/>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4.25" customHeight="1" x14ac:dyDescent="0.2">
      <c r="A748" s="122"/>
      <c r="B748" s="122"/>
      <c r="C748" s="122"/>
      <c r="D748" s="122"/>
      <c r="E748" s="122"/>
      <c r="F748" s="122"/>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4.25" customHeight="1" x14ac:dyDescent="0.2">
      <c r="A749" s="122"/>
      <c r="B749" s="122"/>
      <c r="C749" s="122"/>
      <c r="D749" s="122"/>
      <c r="E749" s="122"/>
      <c r="F749" s="122"/>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4.25" customHeight="1" x14ac:dyDescent="0.2">
      <c r="A750" s="122"/>
      <c r="B750" s="122"/>
      <c r="C750" s="122"/>
      <c r="D750" s="122"/>
      <c r="E750" s="122"/>
      <c r="F750" s="122"/>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4.25" customHeight="1" x14ac:dyDescent="0.2">
      <c r="A751" s="122"/>
      <c r="B751" s="122"/>
      <c r="C751" s="122"/>
      <c r="D751" s="122"/>
      <c r="E751" s="122"/>
      <c r="F751" s="122"/>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4.25" customHeight="1" x14ac:dyDescent="0.2">
      <c r="A752" s="122"/>
      <c r="B752" s="122"/>
      <c r="C752" s="122"/>
      <c r="D752" s="122"/>
      <c r="E752" s="122"/>
      <c r="F752" s="122"/>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4.25" customHeight="1" x14ac:dyDescent="0.2">
      <c r="A753" s="122"/>
      <c r="B753" s="122"/>
      <c r="C753" s="122"/>
      <c r="D753" s="122"/>
      <c r="E753" s="122"/>
      <c r="F753" s="122"/>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4.25" customHeight="1" x14ac:dyDescent="0.2">
      <c r="A754" s="122"/>
      <c r="B754" s="122"/>
      <c r="C754" s="122"/>
      <c r="D754" s="122"/>
      <c r="E754" s="122"/>
      <c r="F754" s="122"/>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4.25" customHeight="1" x14ac:dyDescent="0.2">
      <c r="A755" s="122"/>
      <c r="B755" s="122"/>
      <c r="C755" s="122"/>
      <c r="D755" s="122"/>
      <c r="E755" s="122"/>
      <c r="F755" s="122"/>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4.25" customHeight="1" x14ac:dyDescent="0.2">
      <c r="A756" s="122"/>
      <c r="B756" s="122"/>
      <c r="C756" s="122"/>
      <c r="D756" s="122"/>
      <c r="E756" s="122"/>
      <c r="F756" s="122"/>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4.25" customHeight="1" x14ac:dyDescent="0.2">
      <c r="A757" s="122"/>
      <c r="B757" s="122"/>
      <c r="C757" s="122"/>
      <c r="D757" s="122"/>
      <c r="E757" s="122"/>
      <c r="F757" s="122"/>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4.25" customHeight="1" x14ac:dyDescent="0.2">
      <c r="A758" s="122"/>
      <c r="B758" s="122"/>
      <c r="C758" s="122"/>
      <c r="D758" s="122"/>
      <c r="E758" s="122"/>
      <c r="F758" s="122"/>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4.25" customHeight="1" x14ac:dyDescent="0.2">
      <c r="A759" s="122"/>
      <c r="B759" s="122"/>
      <c r="C759" s="122"/>
      <c r="D759" s="122"/>
      <c r="E759" s="122"/>
      <c r="F759" s="122"/>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4.25" customHeight="1" x14ac:dyDescent="0.2">
      <c r="A760" s="122"/>
      <c r="B760" s="122"/>
      <c r="C760" s="122"/>
      <c r="D760" s="122"/>
      <c r="E760" s="122"/>
      <c r="F760" s="122"/>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4.25" customHeight="1" x14ac:dyDescent="0.2">
      <c r="A761" s="122"/>
      <c r="B761" s="122"/>
      <c r="C761" s="122"/>
      <c r="D761" s="122"/>
      <c r="E761" s="122"/>
      <c r="F761" s="122"/>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4.25" customHeight="1" x14ac:dyDescent="0.2">
      <c r="A762" s="122"/>
      <c r="B762" s="122"/>
      <c r="C762" s="122"/>
      <c r="D762" s="122"/>
      <c r="E762" s="122"/>
      <c r="F762" s="122"/>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4.25" customHeight="1" x14ac:dyDescent="0.2">
      <c r="A763" s="122"/>
      <c r="B763" s="122"/>
      <c r="C763" s="122"/>
      <c r="D763" s="122"/>
      <c r="E763" s="122"/>
      <c r="F763" s="122"/>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4.25" customHeight="1" x14ac:dyDescent="0.2">
      <c r="A764" s="122"/>
      <c r="B764" s="122"/>
      <c r="C764" s="122"/>
      <c r="D764" s="122"/>
      <c r="E764" s="122"/>
      <c r="F764" s="122"/>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4.25" customHeight="1" x14ac:dyDescent="0.2">
      <c r="A765" s="122"/>
      <c r="B765" s="122"/>
      <c r="C765" s="122"/>
      <c r="D765" s="122"/>
      <c r="E765" s="122"/>
      <c r="F765" s="122"/>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4.25" customHeight="1" x14ac:dyDescent="0.2">
      <c r="A766" s="122"/>
      <c r="B766" s="122"/>
      <c r="C766" s="122"/>
      <c r="D766" s="122"/>
      <c r="E766" s="122"/>
      <c r="F766" s="122"/>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4.25" customHeight="1" x14ac:dyDescent="0.2">
      <c r="A767" s="122"/>
      <c r="B767" s="122"/>
      <c r="C767" s="122"/>
      <c r="D767" s="122"/>
      <c r="E767" s="122"/>
      <c r="F767" s="122"/>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4.25" customHeight="1" x14ac:dyDescent="0.2">
      <c r="A768" s="122"/>
      <c r="B768" s="122"/>
      <c r="C768" s="122"/>
      <c r="D768" s="122"/>
      <c r="E768" s="122"/>
      <c r="F768" s="122"/>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4.25" customHeight="1" x14ac:dyDescent="0.2">
      <c r="A769" s="122"/>
      <c r="B769" s="122"/>
      <c r="C769" s="122"/>
      <c r="D769" s="122"/>
      <c r="E769" s="122"/>
      <c r="F769" s="122"/>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4.25" customHeight="1" x14ac:dyDescent="0.2">
      <c r="A770" s="122"/>
      <c r="B770" s="122"/>
      <c r="C770" s="122"/>
      <c r="D770" s="122"/>
      <c r="E770" s="122"/>
      <c r="F770" s="122"/>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4.25" customHeight="1" x14ac:dyDescent="0.2">
      <c r="A771" s="122"/>
      <c r="B771" s="122"/>
      <c r="C771" s="122"/>
      <c r="D771" s="122"/>
      <c r="E771" s="122"/>
      <c r="F771" s="122"/>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4.25" customHeight="1" x14ac:dyDescent="0.2">
      <c r="A772" s="122"/>
      <c r="B772" s="122"/>
      <c r="C772" s="122"/>
      <c r="D772" s="122"/>
      <c r="E772" s="122"/>
      <c r="F772" s="122"/>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4.25" customHeight="1" x14ac:dyDescent="0.2">
      <c r="A773" s="122"/>
      <c r="B773" s="122"/>
      <c r="C773" s="122"/>
      <c r="D773" s="122"/>
      <c r="E773" s="122"/>
      <c r="F773" s="122"/>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4.25" customHeight="1" x14ac:dyDescent="0.2">
      <c r="A774" s="122"/>
      <c r="B774" s="122"/>
      <c r="C774" s="122"/>
      <c r="D774" s="122"/>
      <c r="E774" s="122"/>
      <c r="F774" s="122"/>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4.25" customHeight="1" x14ac:dyDescent="0.2">
      <c r="A775" s="122"/>
      <c r="B775" s="122"/>
      <c r="C775" s="122"/>
      <c r="D775" s="122"/>
      <c r="E775" s="122"/>
      <c r="F775" s="122"/>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4.25" customHeight="1" x14ac:dyDescent="0.2">
      <c r="A776" s="122"/>
      <c r="B776" s="122"/>
      <c r="C776" s="122"/>
      <c r="D776" s="122"/>
      <c r="E776" s="122"/>
      <c r="F776" s="122"/>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4.25" customHeight="1" x14ac:dyDescent="0.2">
      <c r="A777" s="122"/>
      <c r="B777" s="122"/>
      <c r="C777" s="122"/>
      <c r="D777" s="122"/>
      <c r="E777" s="122"/>
      <c r="F777" s="122"/>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4.25" customHeight="1" x14ac:dyDescent="0.2">
      <c r="A778" s="122"/>
      <c r="B778" s="122"/>
      <c r="C778" s="122"/>
      <c r="D778" s="122"/>
      <c r="E778" s="122"/>
      <c r="F778" s="122"/>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4.25" customHeight="1" x14ac:dyDescent="0.2">
      <c r="A779" s="122"/>
      <c r="B779" s="122"/>
      <c r="C779" s="122"/>
      <c r="D779" s="122"/>
      <c r="E779" s="122"/>
      <c r="F779" s="122"/>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4.25" customHeight="1" x14ac:dyDescent="0.2">
      <c r="A780" s="122"/>
      <c r="B780" s="122"/>
      <c r="C780" s="122"/>
      <c r="D780" s="122"/>
      <c r="E780" s="122"/>
      <c r="F780" s="122"/>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4.25" customHeight="1" x14ac:dyDescent="0.2">
      <c r="A781" s="122"/>
      <c r="B781" s="122"/>
      <c r="C781" s="122"/>
      <c r="D781" s="122"/>
      <c r="E781" s="122"/>
      <c r="F781" s="122"/>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4.25" customHeight="1" x14ac:dyDescent="0.2">
      <c r="A782" s="122"/>
      <c r="B782" s="122"/>
      <c r="C782" s="122"/>
      <c r="D782" s="122"/>
      <c r="E782" s="122"/>
      <c r="F782" s="122"/>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4.25" customHeight="1" x14ac:dyDescent="0.2">
      <c r="A783" s="122"/>
      <c r="B783" s="122"/>
      <c r="C783" s="122"/>
      <c r="D783" s="122"/>
      <c r="E783" s="122"/>
      <c r="F783" s="122"/>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4.25" customHeight="1" x14ac:dyDescent="0.2">
      <c r="A784" s="122"/>
      <c r="B784" s="122"/>
      <c r="C784" s="122"/>
      <c r="D784" s="122"/>
      <c r="E784" s="122"/>
      <c r="F784" s="122"/>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4.25" customHeight="1" x14ac:dyDescent="0.2">
      <c r="A785" s="122"/>
      <c r="B785" s="122"/>
      <c r="C785" s="122"/>
      <c r="D785" s="122"/>
      <c r="E785" s="122"/>
      <c r="F785" s="122"/>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4.25" customHeight="1" x14ac:dyDescent="0.2">
      <c r="A786" s="122"/>
      <c r="B786" s="122"/>
      <c r="C786" s="122"/>
      <c r="D786" s="122"/>
      <c r="E786" s="122"/>
      <c r="F786" s="122"/>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4.25" customHeight="1" x14ac:dyDescent="0.2">
      <c r="A787" s="122"/>
      <c r="B787" s="122"/>
      <c r="C787" s="122"/>
      <c r="D787" s="122"/>
      <c r="E787" s="122"/>
      <c r="F787" s="122"/>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4.25" customHeight="1" x14ac:dyDescent="0.2">
      <c r="A788" s="122"/>
      <c r="B788" s="122"/>
      <c r="C788" s="122"/>
      <c r="D788" s="122"/>
      <c r="E788" s="122"/>
      <c r="F788" s="122"/>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4.25" customHeight="1" x14ac:dyDescent="0.2">
      <c r="A789" s="122"/>
      <c r="B789" s="122"/>
      <c r="C789" s="122"/>
      <c r="D789" s="122"/>
      <c r="E789" s="122"/>
      <c r="F789" s="122"/>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4.25" customHeight="1" x14ac:dyDescent="0.2">
      <c r="A790" s="122"/>
      <c r="B790" s="122"/>
      <c r="C790" s="122"/>
      <c r="D790" s="122"/>
      <c r="E790" s="122"/>
      <c r="F790" s="122"/>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4.25" customHeight="1" x14ac:dyDescent="0.2">
      <c r="A791" s="122"/>
      <c r="B791" s="122"/>
      <c r="C791" s="122"/>
      <c r="D791" s="122"/>
      <c r="E791" s="122"/>
      <c r="F791" s="122"/>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4.25" customHeight="1" x14ac:dyDescent="0.2">
      <c r="A792" s="122"/>
      <c r="B792" s="122"/>
      <c r="C792" s="122"/>
      <c r="D792" s="122"/>
      <c r="E792" s="122"/>
      <c r="F792" s="122"/>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4.25" customHeight="1" x14ac:dyDescent="0.2">
      <c r="A793" s="122"/>
      <c r="B793" s="122"/>
      <c r="C793" s="122"/>
      <c r="D793" s="122"/>
      <c r="E793" s="122"/>
      <c r="F793" s="122"/>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4.25" customHeight="1" x14ac:dyDescent="0.2">
      <c r="A794" s="122"/>
      <c r="B794" s="122"/>
      <c r="C794" s="122"/>
      <c r="D794" s="122"/>
      <c r="E794" s="122"/>
      <c r="F794" s="122"/>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4.25" customHeight="1" x14ac:dyDescent="0.2">
      <c r="A795" s="122"/>
      <c r="B795" s="122"/>
      <c r="C795" s="122"/>
      <c r="D795" s="122"/>
      <c r="E795" s="122"/>
      <c r="F795" s="122"/>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4.25" customHeight="1" x14ac:dyDescent="0.2">
      <c r="A796" s="122"/>
      <c r="B796" s="122"/>
      <c r="C796" s="122"/>
      <c r="D796" s="122"/>
      <c r="E796" s="122"/>
      <c r="F796" s="122"/>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4.25" customHeight="1" x14ac:dyDescent="0.2">
      <c r="A797" s="122"/>
      <c r="B797" s="122"/>
      <c r="C797" s="122"/>
      <c r="D797" s="122"/>
      <c r="E797" s="122"/>
      <c r="F797" s="122"/>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4.25" customHeight="1" x14ac:dyDescent="0.2">
      <c r="A798" s="122"/>
      <c r="B798" s="122"/>
      <c r="C798" s="122"/>
      <c r="D798" s="122"/>
      <c r="E798" s="122"/>
      <c r="F798" s="122"/>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4.25" customHeight="1" x14ac:dyDescent="0.2">
      <c r="A799" s="122"/>
      <c r="B799" s="122"/>
      <c r="C799" s="122"/>
      <c r="D799" s="122"/>
      <c r="E799" s="122"/>
      <c r="F799" s="122"/>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4.25" customHeight="1" x14ac:dyDescent="0.2">
      <c r="A800" s="122"/>
      <c r="B800" s="122"/>
      <c r="C800" s="122"/>
      <c r="D800" s="122"/>
      <c r="E800" s="122"/>
      <c r="F800" s="122"/>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4.25" customHeight="1" x14ac:dyDescent="0.2">
      <c r="A801" s="122"/>
      <c r="B801" s="122"/>
      <c r="C801" s="122"/>
      <c r="D801" s="122"/>
      <c r="E801" s="122"/>
      <c r="F801" s="122"/>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4.25" customHeight="1" x14ac:dyDescent="0.2">
      <c r="A802" s="122"/>
      <c r="B802" s="122"/>
      <c r="C802" s="122"/>
      <c r="D802" s="122"/>
      <c r="E802" s="122"/>
      <c r="F802" s="122"/>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4.25" customHeight="1" x14ac:dyDescent="0.2">
      <c r="A803" s="122"/>
      <c r="B803" s="122"/>
      <c r="C803" s="122"/>
      <c r="D803" s="122"/>
      <c r="E803" s="122"/>
      <c r="F803" s="122"/>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4.25" customHeight="1" x14ac:dyDescent="0.2">
      <c r="A804" s="122"/>
      <c r="B804" s="122"/>
      <c r="C804" s="122"/>
      <c r="D804" s="122"/>
      <c r="E804" s="122"/>
      <c r="F804" s="122"/>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4.25" customHeight="1" x14ac:dyDescent="0.2">
      <c r="A805" s="122"/>
      <c r="B805" s="122"/>
      <c r="C805" s="122"/>
      <c r="D805" s="122"/>
      <c r="E805" s="122"/>
      <c r="F805" s="122"/>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4.25" customHeight="1" x14ac:dyDescent="0.2">
      <c r="A806" s="122"/>
      <c r="B806" s="122"/>
      <c r="C806" s="122"/>
      <c r="D806" s="122"/>
      <c r="E806" s="122"/>
      <c r="F806" s="122"/>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4.25" customHeight="1" x14ac:dyDescent="0.2">
      <c r="A807" s="122"/>
      <c r="B807" s="122"/>
      <c r="C807" s="122"/>
      <c r="D807" s="122"/>
      <c r="E807" s="122"/>
      <c r="F807" s="122"/>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4.25" customHeight="1" x14ac:dyDescent="0.2">
      <c r="A808" s="122"/>
      <c r="B808" s="122"/>
      <c r="C808" s="122"/>
      <c r="D808" s="122"/>
      <c r="E808" s="122"/>
      <c r="F808" s="122"/>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4.25" customHeight="1" x14ac:dyDescent="0.2">
      <c r="A809" s="122"/>
      <c r="B809" s="122"/>
      <c r="C809" s="122"/>
      <c r="D809" s="122"/>
      <c r="E809" s="122"/>
      <c r="F809" s="122"/>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4.25" customHeight="1" x14ac:dyDescent="0.2">
      <c r="A810" s="122"/>
      <c r="B810" s="122"/>
      <c r="C810" s="122"/>
      <c r="D810" s="122"/>
      <c r="E810" s="122"/>
      <c r="F810" s="122"/>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4.25" customHeight="1" x14ac:dyDescent="0.2">
      <c r="A811" s="122"/>
      <c r="B811" s="122"/>
      <c r="C811" s="122"/>
      <c r="D811" s="122"/>
      <c r="E811" s="122"/>
      <c r="F811" s="122"/>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4.25" customHeight="1" x14ac:dyDescent="0.2">
      <c r="A812" s="122"/>
      <c r="B812" s="122"/>
      <c r="C812" s="122"/>
      <c r="D812" s="122"/>
      <c r="E812" s="122"/>
      <c r="F812" s="122"/>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4.25" customHeight="1" x14ac:dyDescent="0.2">
      <c r="A813" s="122"/>
      <c r="B813" s="122"/>
      <c r="C813" s="122"/>
      <c r="D813" s="122"/>
      <c r="E813" s="122"/>
      <c r="F813" s="122"/>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4.25" customHeight="1" x14ac:dyDescent="0.2">
      <c r="A814" s="122"/>
      <c r="B814" s="122"/>
      <c r="C814" s="122"/>
      <c r="D814" s="122"/>
      <c r="E814" s="122"/>
      <c r="F814" s="122"/>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4.25" customHeight="1" x14ac:dyDescent="0.2">
      <c r="A815" s="122"/>
      <c r="B815" s="122"/>
      <c r="C815" s="122"/>
      <c r="D815" s="122"/>
      <c r="E815" s="122"/>
      <c r="F815" s="122"/>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4.25" customHeight="1" x14ac:dyDescent="0.2">
      <c r="A816" s="122"/>
      <c r="B816" s="122"/>
      <c r="C816" s="122"/>
      <c r="D816" s="122"/>
      <c r="E816" s="122"/>
      <c r="F816" s="122"/>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4.25" customHeight="1" x14ac:dyDescent="0.2">
      <c r="A817" s="122"/>
      <c r="B817" s="122"/>
      <c r="C817" s="122"/>
      <c r="D817" s="122"/>
      <c r="E817" s="122"/>
      <c r="F817" s="122"/>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4.25" customHeight="1" x14ac:dyDescent="0.2">
      <c r="A818" s="122"/>
      <c r="B818" s="122"/>
      <c r="C818" s="122"/>
      <c r="D818" s="122"/>
      <c r="E818" s="122"/>
      <c r="F818" s="122"/>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4.25" customHeight="1" x14ac:dyDescent="0.2">
      <c r="A819" s="122"/>
      <c r="B819" s="122"/>
      <c r="C819" s="122"/>
      <c r="D819" s="122"/>
      <c r="E819" s="122"/>
      <c r="F819" s="122"/>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4.25" customHeight="1" x14ac:dyDescent="0.2">
      <c r="A820" s="122"/>
      <c r="B820" s="122"/>
      <c r="C820" s="122"/>
      <c r="D820" s="122"/>
      <c r="E820" s="122"/>
      <c r="F820" s="122"/>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4.25" customHeight="1" x14ac:dyDescent="0.2">
      <c r="A821" s="122"/>
      <c r="B821" s="122"/>
      <c r="C821" s="122"/>
      <c r="D821" s="122"/>
      <c r="E821" s="122"/>
      <c r="F821" s="122"/>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4.25" customHeight="1" x14ac:dyDescent="0.2">
      <c r="A822" s="122"/>
      <c r="B822" s="122"/>
      <c r="C822" s="122"/>
      <c r="D822" s="122"/>
      <c r="E822" s="122"/>
      <c r="F822" s="122"/>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4.25" customHeight="1" x14ac:dyDescent="0.2">
      <c r="A823" s="122"/>
      <c r="B823" s="122"/>
      <c r="C823" s="122"/>
      <c r="D823" s="122"/>
      <c r="E823" s="122"/>
      <c r="F823" s="122"/>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4.25" customHeight="1" x14ac:dyDescent="0.2">
      <c r="A824" s="122"/>
      <c r="B824" s="122"/>
      <c r="C824" s="122"/>
      <c r="D824" s="122"/>
      <c r="E824" s="122"/>
      <c r="F824" s="122"/>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4.25" customHeight="1" x14ac:dyDescent="0.2">
      <c r="A825" s="122"/>
      <c r="B825" s="122"/>
      <c r="C825" s="122"/>
      <c r="D825" s="122"/>
      <c r="E825" s="122"/>
      <c r="F825" s="122"/>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4.25" customHeight="1" x14ac:dyDescent="0.2">
      <c r="A826" s="122"/>
      <c r="B826" s="122"/>
      <c r="C826" s="122"/>
      <c r="D826" s="122"/>
      <c r="E826" s="122"/>
      <c r="F826" s="122"/>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4.25" customHeight="1" x14ac:dyDescent="0.2">
      <c r="A827" s="122"/>
      <c r="B827" s="122"/>
      <c r="C827" s="122"/>
      <c r="D827" s="122"/>
      <c r="E827" s="122"/>
      <c r="F827" s="122"/>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4.25" customHeight="1" x14ac:dyDescent="0.2">
      <c r="A828" s="122"/>
      <c r="B828" s="122"/>
      <c r="C828" s="122"/>
      <c r="D828" s="122"/>
      <c r="E828" s="122"/>
      <c r="F828" s="122"/>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4.25" customHeight="1" x14ac:dyDescent="0.2">
      <c r="A829" s="122"/>
      <c r="B829" s="122"/>
      <c r="C829" s="122"/>
      <c r="D829" s="122"/>
      <c r="E829" s="122"/>
      <c r="F829" s="122"/>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4.25" customHeight="1" x14ac:dyDescent="0.2">
      <c r="A830" s="122"/>
      <c r="B830" s="122"/>
      <c r="C830" s="122"/>
      <c r="D830" s="122"/>
      <c r="E830" s="122"/>
      <c r="F830" s="122"/>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4.25" customHeight="1" x14ac:dyDescent="0.2">
      <c r="A831" s="122"/>
      <c r="B831" s="122"/>
      <c r="C831" s="122"/>
      <c r="D831" s="122"/>
      <c r="E831" s="122"/>
      <c r="F831" s="122"/>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4.25" customHeight="1" x14ac:dyDescent="0.2">
      <c r="A832" s="122"/>
      <c r="B832" s="122"/>
      <c r="C832" s="122"/>
      <c r="D832" s="122"/>
      <c r="E832" s="122"/>
      <c r="F832" s="122"/>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4.25" customHeight="1" x14ac:dyDescent="0.2">
      <c r="A833" s="122"/>
      <c r="B833" s="122"/>
      <c r="C833" s="122"/>
      <c r="D833" s="122"/>
      <c r="E833" s="122"/>
      <c r="F833" s="122"/>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4.25" customHeight="1" x14ac:dyDescent="0.2">
      <c r="A834" s="122"/>
      <c r="B834" s="122"/>
      <c r="C834" s="122"/>
      <c r="D834" s="122"/>
      <c r="E834" s="122"/>
      <c r="F834" s="122"/>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4.25" customHeight="1" x14ac:dyDescent="0.2">
      <c r="A835" s="122"/>
      <c r="B835" s="122"/>
      <c r="C835" s="122"/>
      <c r="D835" s="122"/>
      <c r="E835" s="122"/>
      <c r="F835" s="122"/>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4.25" customHeight="1" x14ac:dyDescent="0.2">
      <c r="A836" s="122"/>
      <c r="B836" s="122"/>
      <c r="C836" s="122"/>
      <c r="D836" s="122"/>
      <c r="E836" s="122"/>
      <c r="F836" s="122"/>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4.25" customHeight="1" x14ac:dyDescent="0.2">
      <c r="A837" s="122"/>
      <c r="B837" s="122"/>
      <c r="C837" s="122"/>
      <c r="D837" s="122"/>
      <c r="E837" s="122"/>
      <c r="F837" s="122"/>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4.25" customHeight="1" x14ac:dyDescent="0.2">
      <c r="A838" s="122"/>
      <c r="B838" s="122"/>
      <c r="C838" s="122"/>
      <c r="D838" s="122"/>
      <c r="E838" s="122"/>
      <c r="F838" s="122"/>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4.25" customHeight="1" x14ac:dyDescent="0.2">
      <c r="A839" s="122"/>
      <c r="B839" s="122"/>
      <c r="C839" s="122"/>
      <c r="D839" s="122"/>
      <c r="E839" s="122"/>
      <c r="F839" s="122"/>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4.25" customHeight="1" x14ac:dyDescent="0.2">
      <c r="A840" s="122"/>
      <c r="B840" s="122"/>
      <c r="C840" s="122"/>
      <c r="D840" s="122"/>
      <c r="E840" s="122"/>
      <c r="F840" s="122"/>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4.25" customHeight="1" x14ac:dyDescent="0.2">
      <c r="A841" s="122"/>
      <c r="B841" s="122"/>
      <c r="C841" s="122"/>
      <c r="D841" s="122"/>
      <c r="E841" s="122"/>
      <c r="F841" s="122"/>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4.25" customHeight="1" x14ac:dyDescent="0.2">
      <c r="A842" s="122"/>
      <c r="B842" s="122"/>
      <c r="C842" s="122"/>
      <c r="D842" s="122"/>
      <c r="E842" s="122"/>
      <c r="F842" s="122"/>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4.25" customHeight="1" x14ac:dyDescent="0.2">
      <c r="A843" s="122"/>
      <c r="B843" s="122"/>
      <c r="C843" s="122"/>
      <c r="D843" s="122"/>
      <c r="E843" s="122"/>
      <c r="F843" s="122"/>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4.25" customHeight="1" x14ac:dyDescent="0.2">
      <c r="A844" s="122"/>
      <c r="B844" s="122"/>
      <c r="C844" s="122"/>
      <c r="D844" s="122"/>
      <c r="E844" s="122"/>
      <c r="F844" s="122"/>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4.25" customHeight="1" x14ac:dyDescent="0.2">
      <c r="A845" s="122"/>
      <c r="B845" s="122"/>
      <c r="C845" s="122"/>
      <c r="D845" s="122"/>
      <c r="E845" s="122"/>
      <c r="F845" s="122"/>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4.25" customHeight="1" x14ac:dyDescent="0.2">
      <c r="A846" s="122"/>
      <c r="B846" s="122"/>
      <c r="C846" s="122"/>
      <c r="D846" s="122"/>
      <c r="E846" s="122"/>
      <c r="F846" s="122"/>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4.25" customHeight="1" x14ac:dyDescent="0.2">
      <c r="A847" s="122"/>
      <c r="B847" s="122"/>
      <c r="C847" s="122"/>
      <c r="D847" s="122"/>
      <c r="E847" s="122"/>
      <c r="F847" s="122"/>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4.25" customHeight="1" x14ac:dyDescent="0.2">
      <c r="A848" s="122"/>
      <c r="B848" s="122"/>
      <c r="C848" s="122"/>
      <c r="D848" s="122"/>
      <c r="E848" s="122"/>
      <c r="F848" s="122"/>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4.25" customHeight="1" x14ac:dyDescent="0.2">
      <c r="A849" s="122"/>
      <c r="B849" s="122"/>
      <c r="C849" s="122"/>
      <c r="D849" s="122"/>
      <c r="E849" s="122"/>
      <c r="F849" s="122"/>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4.25" customHeight="1" x14ac:dyDescent="0.2">
      <c r="A850" s="122"/>
      <c r="B850" s="122"/>
      <c r="C850" s="122"/>
      <c r="D850" s="122"/>
      <c r="E850" s="122"/>
      <c r="F850" s="122"/>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4.25" customHeight="1" x14ac:dyDescent="0.2">
      <c r="A851" s="122"/>
      <c r="B851" s="122"/>
      <c r="C851" s="122"/>
      <c r="D851" s="122"/>
      <c r="E851" s="122"/>
      <c r="F851" s="122"/>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4.25" customHeight="1" x14ac:dyDescent="0.2">
      <c r="A852" s="122"/>
      <c r="B852" s="122"/>
      <c r="C852" s="122"/>
      <c r="D852" s="122"/>
      <c r="E852" s="122"/>
      <c r="F852" s="122"/>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4.25" customHeight="1" x14ac:dyDescent="0.2">
      <c r="A853" s="122"/>
      <c r="B853" s="122"/>
      <c r="C853" s="122"/>
      <c r="D853" s="122"/>
      <c r="E853" s="122"/>
      <c r="F853" s="122"/>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4.25" customHeight="1" x14ac:dyDescent="0.2">
      <c r="A854" s="122"/>
      <c r="B854" s="122"/>
      <c r="C854" s="122"/>
      <c r="D854" s="122"/>
      <c r="E854" s="122"/>
      <c r="F854" s="122"/>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4.25" customHeight="1" x14ac:dyDescent="0.2">
      <c r="A855" s="122"/>
      <c r="B855" s="122"/>
      <c r="C855" s="122"/>
      <c r="D855" s="122"/>
      <c r="E855" s="122"/>
      <c r="F855" s="122"/>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4.25" customHeight="1" x14ac:dyDescent="0.2">
      <c r="A856" s="122"/>
      <c r="B856" s="122"/>
      <c r="C856" s="122"/>
      <c r="D856" s="122"/>
      <c r="E856" s="122"/>
      <c r="F856" s="122"/>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4.25" customHeight="1" x14ac:dyDescent="0.2">
      <c r="A857" s="122"/>
      <c r="B857" s="122"/>
      <c r="C857" s="122"/>
      <c r="D857" s="122"/>
      <c r="E857" s="122"/>
      <c r="F857" s="122"/>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4.25" customHeight="1" x14ac:dyDescent="0.2">
      <c r="A858" s="122"/>
      <c r="B858" s="122"/>
      <c r="C858" s="122"/>
      <c r="D858" s="122"/>
      <c r="E858" s="122"/>
      <c r="F858" s="122"/>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4.25" customHeight="1" x14ac:dyDescent="0.2">
      <c r="A859" s="122"/>
      <c r="B859" s="122"/>
      <c r="C859" s="122"/>
      <c r="D859" s="122"/>
      <c r="E859" s="122"/>
      <c r="F859" s="122"/>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4.25" customHeight="1" x14ac:dyDescent="0.2">
      <c r="A860" s="122"/>
      <c r="B860" s="122"/>
      <c r="C860" s="122"/>
      <c r="D860" s="122"/>
      <c r="E860" s="122"/>
      <c r="F860" s="122"/>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4.25" customHeight="1" x14ac:dyDescent="0.2">
      <c r="A861" s="122"/>
      <c r="B861" s="122"/>
      <c r="C861" s="122"/>
      <c r="D861" s="122"/>
      <c r="E861" s="122"/>
      <c r="F861" s="122"/>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4.25" customHeight="1" x14ac:dyDescent="0.2">
      <c r="A862" s="122"/>
      <c r="B862" s="122"/>
      <c r="C862" s="122"/>
      <c r="D862" s="122"/>
      <c r="E862" s="122"/>
      <c r="F862" s="122"/>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4.25" customHeight="1" x14ac:dyDescent="0.2">
      <c r="A863" s="122"/>
      <c r="B863" s="122"/>
      <c r="C863" s="122"/>
      <c r="D863" s="122"/>
      <c r="E863" s="122"/>
      <c r="F863" s="122"/>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4.25" customHeight="1" x14ac:dyDescent="0.2">
      <c r="A864" s="122"/>
      <c r="B864" s="122"/>
      <c r="C864" s="122"/>
      <c r="D864" s="122"/>
      <c r="E864" s="122"/>
      <c r="F864" s="122"/>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4.25" customHeight="1" x14ac:dyDescent="0.2">
      <c r="A865" s="122"/>
      <c r="B865" s="122"/>
      <c r="C865" s="122"/>
      <c r="D865" s="122"/>
      <c r="E865" s="122"/>
      <c r="F865" s="122"/>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4.25" customHeight="1" x14ac:dyDescent="0.2">
      <c r="A866" s="122"/>
      <c r="B866" s="122"/>
      <c r="C866" s="122"/>
      <c r="D866" s="122"/>
      <c r="E866" s="122"/>
      <c r="F866" s="122"/>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4.25" customHeight="1" x14ac:dyDescent="0.2">
      <c r="A867" s="122"/>
      <c r="B867" s="122"/>
      <c r="C867" s="122"/>
      <c r="D867" s="122"/>
      <c r="E867" s="122"/>
      <c r="F867" s="122"/>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4.25" customHeight="1" x14ac:dyDescent="0.2">
      <c r="A868" s="122"/>
      <c r="B868" s="122"/>
      <c r="C868" s="122"/>
      <c r="D868" s="122"/>
      <c r="E868" s="122"/>
      <c r="F868" s="122"/>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4.25" customHeight="1" x14ac:dyDescent="0.2">
      <c r="A869" s="122"/>
      <c r="B869" s="122"/>
      <c r="C869" s="122"/>
      <c r="D869" s="122"/>
      <c r="E869" s="122"/>
      <c r="F869" s="122"/>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4.25" customHeight="1" x14ac:dyDescent="0.2">
      <c r="A870" s="122"/>
      <c r="B870" s="122"/>
      <c r="C870" s="122"/>
      <c r="D870" s="122"/>
      <c r="E870" s="122"/>
      <c r="F870" s="122"/>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4.25" customHeight="1" x14ac:dyDescent="0.2">
      <c r="A871" s="122"/>
      <c r="B871" s="122"/>
      <c r="C871" s="122"/>
      <c r="D871" s="122"/>
      <c r="E871" s="122"/>
      <c r="F871" s="122"/>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4.25" customHeight="1" x14ac:dyDescent="0.2">
      <c r="A872" s="122"/>
      <c r="B872" s="122"/>
      <c r="C872" s="122"/>
      <c r="D872" s="122"/>
      <c r="E872" s="122"/>
      <c r="F872" s="122"/>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4.25" customHeight="1" x14ac:dyDescent="0.2">
      <c r="A873" s="122"/>
      <c r="B873" s="122"/>
      <c r="C873" s="122"/>
      <c r="D873" s="122"/>
      <c r="E873" s="122"/>
      <c r="F873" s="122"/>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4.25" customHeight="1" x14ac:dyDescent="0.2">
      <c r="A874" s="122"/>
      <c r="B874" s="122"/>
      <c r="C874" s="122"/>
      <c r="D874" s="122"/>
      <c r="E874" s="122"/>
      <c r="F874" s="122"/>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4.25" customHeight="1" x14ac:dyDescent="0.2">
      <c r="A875" s="122"/>
      <c r="B875" s="122"/>
      <c r="C875" s="122"/>
      <c r="D875" s="122"/>
      <c r="E875" s="122"/>
      <c r="F875" s="122"/>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4.25" customHeight="1" x14ac:dyDescent="0.2">
      <c r="A876" s="122"/>
      <c r="B876" s="122"/>
      <c r="C876" s="122"/>
      <c r="D876" s="122"/>
      <c r="E876" s="122"/>
      <c r="F876" s="122"/>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4.25" customHeight="1" x14ac:dyDescent="0.2">
      <c r="A877" s="122"/>
      <c r="B877" s="122"/>
      <c r="C877" s="122"/>
      <c r="D877" s="122"/>
      <c r="E877" s="122"/>
      <c r="F877" s="122"/>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4.25" customHeight="1" x14ac:dyDescent="0.2">
      <c r="A878" s="122"/>
      <c r="B878" s="122"/>
      <c r="C878" s="122"/>
      <c r="D878" s="122"/>
      <c r="E878" s="122"/>
      <c r="F878" s="122"/>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4.25" customHeight="1" x14ac:dyDescent="0.2">
      <c r="A879" s="122"/>
      <c r="B879" s="122"/>
      <c r="C879" s="122"/>
      <c r="D879" s="122"/>
      <c r="E879" s="122"/>
      <c r="F879" s="122"/>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4.25" customHeight="1" x14ac:dyDescent="0.2">
      <c r="A880" s="122"/>
      <c r="B880" s="122"/>
      <c r="C880" s="122"/>
      <c r="D880" s="122"/>
      <c r="E880" s="122"/>
      <c r="F880" s="122"/>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4.25" customHeight="1" x14ac:dyDescent="0.2">
      <c r="A881" s="122"/>
      <c r="B881" s="122"/>
      <c r="C881" s="122"/>
      <c r="D881" s="122"/>
      <c r="E881" s="122"/>
      <c r="F881" s="122"/>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4.25" customHeight="1" x14ac:dyDescent="0.2">
      <c r="A882" s="122"/>
      <c r="B882" s="122"/>
      <c r="C882" s="122"/>
      <c r="D882" s="122"/>
      <c r="E882" s="122"/>
      <c r="F882" s="122"/>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4.25" customHeight="1" x14ac:dyDescent="0.2">
      <c r="A883" s="122"/>
      <c r="B883" s="122"/>
      <c r="C883" s="122"/>
      <c r="D883" s="122"/>
      <c r="E883" s="122"/>
      <c r="F883" s="122"/>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4.25" customHeight="1" x14ac:dyDescent="0.2">
      <c r="A884" s="122"/>
      <c r="B884" s="122"/>
      <c r="C884" s="122"/>
      <c r="D884" s="122"/>
      <c r="E884" s="122"/>
      <c r="F884" s="122"/>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4.25" customHeight="1" x14ac:dyDescent="0.2">
      <c r="A885" s="122"/>
      <c r="B885" s="122"/>
      <c r="C885" s="122"/>
      <c r="D885" s="122"/>
      <c r="E885" s="122"/>
      <c r="F885" s="122"/>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4.25" customHeight="1" x14ac:dyDescent="0.2">
      <c r="A886" s="122"/>
      <c r="B886" s="122"/>
      <c r="C886" s="122"/>
      <c r="D886" s="122"/>
      <c r="E886" s="122"/>
      <c r="F886" s="122"/>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4.25" customHeight="1" x14ac:dyDescent="0.2">
      <c r="A887" s="122"/>
      <c r="B887" s="122"/>
      <c r="C887" s="122"/>
      <c r="D887" s="122"/>
      <c r="E887" s="122"/>
      <c r="F887" s="122"/>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4.25" customHeight="1" x14ac:dyDescent="0.2">
      <c r="A888" s="122"/>
      <c r="B888" s="122"/>
      <c r="C888" s="122"/>
      <c r="D888" s="122"/>
      <c r="E888" s="122"/>
      <c r="F888" s="122"/>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4.25" customHeight="1" x14ac:dyDescent="0.2">
      <c r="A889" s="122"/>
      <c r="B889" s="122"/>
      <c r="C889" s="122"/>
      <c r="D889" s="122"/>
      <c r="E889" s="122"/>
      <c r="F889" s="122"/>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4.25" customHeight="1" x14ac:dyDescent="0.2">
      <c r="A890" s="122"/>
      <c r="B890" s="122"/>
      <c r="C890" s="122"/>
      <c r="D890" s="122"/>
      <c r="E890" s="122"/>
      <c r="F890" s="122"/>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4.25" customHeight="1" x14ac:dyDescent="0.2">
      <c r="A891" s="122"/>
      <c r="B891" s="122"/>
      <c r="C891" s="122"/>
      <c r="D891" s="122"/>
      <c r="E891" s="122"/>
      <c r="F891" s="122"/>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4.25" customHeight="1" x14ac:dyDescent="0.2">
      <c r="A892" s="122"/>
      <c r="B892" s="122"/>
      <c r="C892" s="122"/>
      <c r="D892" s="122"/>
      <c r="E892" s="122"/>
      <c r="F892" s="122"/>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4.25" customHeight="1" x14ac:dyDescent="0.2">
      <c r="A893" s="122"/>
      <c r="B893" s="122"/>
      <c r="C893" s="122"/>
      <c r="D893" s="122"/>
      <c r="E893" s="122"/>
      <c r="F893" s="122"/>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4.25" customHeight="1" x14ac:dyDescent="0.2">
      <c r="A894" s="122"/>
      <c r="B894" s="122"/>
      <c r="C894" s="122"/>
      <c r="D894" s="122"/>
      <c r="E894" s="122"/>
      <c r="F894" s="122"/>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4.25" customHeight="1" x14ac:dyDescent="0.2">
      <c r="A895" s="122"/>
      <c r="B895" s="122"/>
      <c r="C895" s="122"/>
      <c r="D895" s="122"/>
      <c r="E895" s="122"/>
      <c r="F895" s="122"/>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4.25" customHeight="1" x14ac:dyDescent="0.2">
      <c r="A896" s="122"/>
      <c r="B896" s="122"/>
      <c r="C896" s="122"/>
      <c r="D896" s="122"/>
      <c r="E896" s="122"/>
      <c r="F896" s="122"/>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4.25" customHeight="1" x14ac:dyDescent="0.2">
      <c r="A897" s="122"/>
      <c r="B897" s="122"/>
      <c r="C897" s="122"/>
      <c r="D897" s="122"/>
      <c r="E897" s="122"/>
      <c r="F897" s="122"/>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4.25" customHeight="1" x14ac:dyDescent="0.2">
      <c r="A898" s="122"/>
      <c r="B898" s="122"/>
      <c r="C898" s="122"/>
      <c r="D898" s="122"/>
      <c r="E898" s="122"/>
      <c r="F898" s="122"/>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4.25" customHeight="1" x14ac:dyDescent="0.2">
      <c r="A899" s="122"/>
      <c r="B899" s="122"/>
      <c r="C899" s="122"/>
      <c r="D899" s="122"/>
      <c r="E899" s="122"/>
      <c r="F899" s="122"/>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4.25" customHeight="1" x14ac:dyDescent="0.2">
      <c r="A900" s="122"/>
      <c r="B900" s="122"/>
      <c r="C900" s="122"/>
      <c r="D900" s="122"/>
      <c r="E900" s="122"/>
      <c r="F900" s="122"/>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4.25" customHeight="1" x14ac:dyDescent="0.2">
      <c r="A901" s="122"/>
      <c r="B901" s="122"/>
      <c r="C901" s="122"/>
      <c r="D901" s="122"/>
      <c r="E901" s="122"/>
      <c r="F901" s="122"/>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4.25" customHeight="1" x14ac:dyDescent="0.2">
      <c r="A902" s="122"/>
      <c r="B902" s="122"/>
      <c r="C902" s="122"/>
      <c r="D902" s="122"/>
      <c r="E902" s="122"/>
      <c r="F902" s="122"/>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4.25" customHeight="1" x14ac:dyDescent="0.2">
      <c r="A903" s="122"/>
      <c r="B903" s="122"/>
      <c r="C903" s="122"/>
      <c r="D903" s="122"/>
      <c r="E903" s="122"/>
      <c r="F903" s="122"/>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4.25" customHeight="1" x14ac:dyDescent="0.2">
      <c r="A904" s="122"/>
      <c r="B904" s="122"/>
      <c r="C904" s="122"/>
      <c r="D904" s="122"/>
      <c r="E904" s="122"/>
      <c r="F904" s="122"/>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4.25" customHeight="1" x14ac:dyDescent="0.2">
      <c r="A905" s="122"/>
      <c r="B905" s="122"/>
      <c r="C905" s="122"/>
      <c r="D905" s="122"/>
      <c r="E905" s="122"/>
      <c r="F905" s="122"/>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4.25" customHeight="1" x14ac:dyDescent="0.2">
      <c r="A906" s="122"/>
      <c r="B906" s="122"/>
      <c r="C906" s="122"/>
      <c r="D906" s="122"/>
      <c r="E906" s="122"/>
      <c r="F906" s="122"/>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4.25" customHeight="1" x14ac:dyDescent="0.2">
      <c r="A907" s="122"/>
      <c r="B907" s="122"/>
      <c r="C907" s="122"/>
      <c r="D907" s="122"/>
      <c r="E907" s="122"/>
      <c r="F907" s="122"/>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4.25" customHeight="1" x14ac:dyDescent="0.2">
      <c r="A908" s="122"/>
      <c r="B908" s="122"/>
      <c r="C908" s="122"/>
      <c r="D908" s="122"/>
      <c r="E908" s="122"/>
      <c r="F908" s="122"/>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4.25" customHeight="1" x14ac:dyDescent="0.2">
      <c r="A909" s="122"/>
      <c r="B909" s="122"/>
      <c r="C909" s="122"/>
      <c r="D909" s="122"/>
      <c r="E909" s="122"/>
      <c r="F909" s="122"/>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4.25" customHeight="1" x14ac:dyDescent="0.2">
      <c r="A910" s="122"/>
      <c r="B910" s="122"/>
      <c r="C910" s="122"/>
      <c r="D910" s="122"/>
      <c r="E910" s="122"/>
      <c r="F910" s="122"/>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4.25" customHeight="1" x14ac:dyDescent="0.2">
      <c r="A911" s="122"/>
      <c r="B911" s="122"/>
      <c r="C911" s="122"/>
      <c r="D911" s="122"/>
      <c r="E911" s="122"/>
      <c r="F911" s="122"/>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4.25" customHeight="1" x14ac:dyDescent="0.2">
      <c r="A912" s="122"/>
      <c r="B912" s="122"/>
      <c r="C912" s="122"/>
      <c r="D912" s="122"/>
      <c r="E912" s="122"/>
      <c r="F912" s="122"/>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4.25" customHeight="1" x14ac:dyDescent="0.2">
      <c r="A913" s="122"/>
      <c r="B913" s="122"/>
      <c r="C913" s="122"/>
      <c r="D913" s="122"/>
      <c r="E913" s="122"/>
      <c r="F913" s="122"/>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4.25" customHeight="1" x14ac:dyDescent="0.2">
      <c r="A914" s="122"/>
      <c r="B914" s="122"/>
      <c r="C914" s="122"/>
      <c r="D914" s="122"/>
      <c r="E914" s="122"/>
      <c r="F914" s="122"/>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4.25" customHeight="1" x14ac:dyDescent="0.2">
      <c r="A915" s="122"/>
      <c r="B915" s="122"/>
      <c r="C915" s="122"/>
      <c r="D915" s="122"/>
      <c r="E915" s="122"/>
      <c r="F915" s="122"/>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4.25" customHeight="1" x14ac:dyDescent="0.2">
      <c r="A916" s="122"/>
      <c r="B916" s="122"/>
      <c r="C916" s="122"/>
      <c r="D916" s="122"/>
      <c r="E916" s="122"/>
      <c r="F916" s="122"/>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4.25" customHeight="1" x14ac:dyDescent="0.2">
      <c r="A917" s="122"/>
      <c r="B917" s="122"/>
      <c r="C917" s="122"/>
      <c r="D917" s="122"/>
      <c r="E917" s="122"/>
      <c r="F917" s="122"/>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4.25" customHeight="1" x14ac:dyDescent="0.2">
      <c r="A918" s="122"/>
      <c r="B918" s="122"/>
      <c r="C918" s="122"/>
      <c r="D918" s="122"/>
      <c r="E918" s="122"/>
      <c r="F918" s="122"/>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4.25" customHeight="1" x14ac:dyDescent="0.2">
      <c r="A919" s="122"/>
      <c r="B919" s="122"/>
      <c r="C919" s="122"/>
      <c r="D919" s="122"/>
      <c r="E919" s="122"/>
      <c r="F919" s="122"/>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4.25" customHeight="1" x14ac:dyDescent="0.2">
      <c r="A920" s="122"/>
      <c r="B920" s="122"/>
      <c r="C920" s="122"/>
      <c r="D920" s="122"/>
      <c r="E920" s="122"/>
      <c r="F920" s="122"/>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4.25" customHeight="1" x14ac:dyDescent="0.2">
      <c r="A921" s="122"/>
      <c r="B921" s="122"/>
      <c r="C921" s="122"/>
      <c r="D921" s="122"/>
      <c r="E921" s="122"/>
      <c r="F921" s="122"/>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4.25" customHeight="1" x14ac:dyDescent="0.2">
      <c r="A922" s="122"/>
      <c r="B922" s="122"/>
      <c r="C922" s="122"/>
      <c r="D922" s="122"/>
      <c r="E922" s="122"/>
      <c r="F922" s="122"/>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4.25" customHeight="1" x14ac:dyDescent="0.2">
      <c r="A923" s="122"/>
      <c r="B923" s="122"/>
      <c r="C923" s="122"/>
      <c r="D923" s="122"/>
      <c r="E923" s="122"/>
      <c r="F923" s="122"/>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4.25" customHeight="1" x14ac:dyDescent="0.2">
      <c r="A924" s="122"/>
      <c r="B924" s="122"/>
      <c r="C924" s="122"/>
      <c r="D924" s="122"/>
      <c r="E924" s="122"/>
      <c r="F924" s="122"/>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4.25" customHeight="1" x14ac:dyDescent="0.2">
      <c r="A925" s="122"/>
      <c r="B925" s="122"/>
      <c r="C925" s="122"/>
      <c r="D925" s="122"/>
      <c r="E925" s="122"/>
      <c r="F925" s="122"/>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4.25" customHeight="1" x14ac:dyDescent="0.2">
      <c r="A926" s="122"/>
      <c r="B926" s="122"/>
      <c r="C926" s="122"/>
      <c r="D926" s="122"/>
      <c r="E926" s="122"/>
      <c r="F926" s="122"/>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4.25" customHeight="1" x14ac:dyDescent="0.2">
      <c r="A927" s="122"/>
      <c r="B927" s="122"/>
      <c r="C927" s="122"/>
      <c r="D927" s="122"/>
      <c r="E927" s="122"/>
      <c r="F927" s="122"/>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4.25" customHeight="1" x14ac:dyDescent="0.2">
      <c r="A928" s="122"/>
      <c r="B928" s="122"/>
      <c r="C928" s="122"/>
      <c r="D928" s="122"/>
      <c r="E928" s="122"/>
      <c r="F928" s="122"/>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4.25" customHeight="1" x14ac:dyDescent="0.2">
      <c r="A929" s="122"/>
      <c r="B929" s="122"/>
      <c r="C929" s="122"/>
      <c r="D929" s="122"/>
      <c r="E929" s="122"/>
      <c r="F929" s="122"/>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4.25" customHeight="1" x14ac:dyDescent="0.2">
      <c r="A930" s="122"/>
      <c r="B930" s="122"/>
      <c r="C930" s="122"/>
      <c r="D930" s="122"/>
      <c r="E930" s="122"/>
      <c r="F930" s="122"/>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4.25" customHeight="1" x14ac:dyDescent="0.2">
      <c r="A931" s="122"/>
      <c r="B931" s="122"/>
      <c r="C931" s="122"/>
      <c r="D931" s="122"/>
      <c r="E931" s="122"/>
      <c r="F931" s="122"/>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4.25" customHeight="1" x14ac:dyDescent="0.2">
      <c r="A932" s="122"/>
      <c r="B932" s="122"/>
      <c r="C932" s="122"/>
      <c r="D932" s="122"/>
      <c r="E932" s="122"/>
      <c r="F932" s="122"/>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4.25" customHeight="1" x14ac:dyDescent="0.2">
      <c r="A933" s="122"/>
      <c r="B933" s="122"/>
      <c r="C933" s="122"/>
      <c r="D933" s="122"/>
      <c r="E933" s="122"/>
      <c r="F933" s="122"/>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4.25" customHeight="1" x14ac:dyDescent="0.2">
      <c r="A934" s="122"/>
      <c r="B934" s="122"/>
      <c r="C934" s="122"/>
      <c r="D934" s="122"/>
      <c r="E934" s="122"/>
      <c r="F934" s="122"/>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4.25" customHeight="1" x14ac:dyDescent="0.2">
      <c r="A935" s="122"/>
      <c r="B935" s="122"/>
      <c r="C935" s="122"/>
      <c r="D935" s="122"/>
      <c r="E935" s="122"/>
      <c r="F935" s="122"/>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4.25" customHeight="1" x14ac:dyDescent="0.2">
      <c r="A936" s="122"/>
      <c r="B936" s="122"/>
      <c r="C936" s="122"/>
      <c r="D936" s="122"/>
      <c r="E936" s="122"/>
      <c r="F936" s="122"/>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4.25" customHeight="1" x14ac:dyDescent="0.2">
      <c r="A937" s="122"/>
      <c r="B937" s="122"/>
      <c r="C937" s="122"/>
      <c r="D937" s="122"/>
      <c r="E937" s="122"/>
      <c r="F937" s="122"/>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4.25" customHeight="1" x14ac:dyDescent="0.2">
      <c r="A938" s="122"/>
      <c r="B938" s="122"/>
      <c r="C938" s="122"/>
      <c r="D938" s="122"/>
      <c r="E938" s="122"/>
      <c r="F938" s="122"/>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4.25" customHeight="1" x14ac:dyDescent="0.2">
      <c r="A939" s="122"/>
      <c r="B939" s="122"/>
      <c r="C939" s="122"/>
      <c r="D939" s="122"/>
      <c r="E939" s="122"/>
      <c r="F939" s="122"/>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4.25" customHeight="1" x14ac:dyDescent="0.2">
      <c r="A940" s="122"/>
      <c r="B940" s="122"/>
      <c r="C940" s="122"/>
      <c r="D940" s="122"/>
      <c r="E940" s="122"/>
      <c r="F940" s="122"/>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4.25" customHeight="1" x14ac:dyDescent="0.2">
      <c r="A941" s="122"/>
      <c r="B941" s="122"/>
      <c r="C941" s="122"/>
      <c r="D941" s="122"/>
      <c r="E941" s="122"/>
      <c r="F941" s="122"/>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4.25" customHeight="1" x14ac:dyDescent="0.2">
      <c r="A942" s="122"/>
      <c r="B942" s="122"/>
      <c r="C942" s="122"/>
      <c r="D942" s="122"/>
      <c r="E942" s="122"/>
      <c r="F942" s="122"/>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4.25" customHeight="1" x14ac:dyDescent="0.2">
      <c r="A943" s="122"/>
      <c r="B943" s="122"/>
      <c r="C943" s="122"/>
      <c r="D943" s="122"/>
      <c r="E943" s="122"/>
      <c r="F943" s="122"/>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4.25" customHeight="1" x14ac:dyDescent="0.2">
      <c r="A944" s="122"/>
      <c r="B944" s="122"/>
      <c r="C944" s="122"/>
      <c r="D944" s="122"/>
      <c r="E944" s="122"/>
      <c r="F944" s="122"/>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4.25" customHeight="1" x14ac:dyDescent="0.2">
      <c r="A945" s="122"/>
      <c r="B945" s="122"/>
      <c r="C945" s="122"/>
      <c r="D945" s="122"/>
      <c r="E945" s="122"/>
      <c r="F945" s="122"/>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4.25" customHeight="1" x14ac:dyDescent="0.2">
      <c r="A946" s="122"/>
      <c r="B946" s="122"/>
      <c r="C946" s="122"/>
      <c r="D946" s="122"/>
      <c r="E946" s="122"/>
      <c r="F946" s="122"/>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4.25" customHeight="1" x14ac:dyDescent="0.2">
      <c r="A947" s="122"/>
      <c r="B947" s="122"/>
      <c r="C947" s="122"/>
      <c r="D947" s="122"/>
      <c r="E947" s="122"/>
      <c r="F947" s="122"/>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4.25" customHeight="1" x14ac:dyDescent="0.2">
      <c r="A948" s="122"/>
      <c r="B948" s="122"/>
      <c r="C948" s="122"/>
      <c r="D948" s="122"/>
      <c r="E948" s="122"/>
      <c r="F948" s="122"/>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4.25" customHeight="1" x14ac:dyDescent="0.2">
      <c r="A949" s="122"/>
      <c r="B949" s="122"/>
      <c r="C949" s="122"/>
      <c r="D949" s="122"/>
      <c r="E949" s="122"/>
      <c r="F949" s="122"/>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4.25" customHeight="1" x14ac:dyDescent="0.2">
      <c r="A950" s="122"/>
      <c r="B950" s="122"/>
      <c r="C950" s="122"/>
      <c r="D950" s="122"/>
      <c r="E950" s="122"/>
      <c r="F950" s="122"/>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4.25" customHeight="1" x14ac:dyDescent="0.2">
      <c r="A951" s="122"/>
      <c r="B951" s="122"/>
      <c r="C951" s="122"/>
      <c r="D951" s="122"/>
      <c r="E951" s="122"/>
      <c r="F951" s="122"/>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4.25" customHeight="1" x14ac:dyDescent="0.2">
      <c r="A952" s="122"/>
      <c r="B952" s="122"/>
      <c r="C952" s="122"/>
      <c r="D952" s="122"/>
      <c r="E952" s="122"/>
      <c r="F952" s="122"/>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4.25" customHeight="1" x14ac:dyDescent="0.2">
      <c r="A953" s="122"/>
      <c r="B953" s="122"/>
      <c r="C953" s="122"/>
      <c r="D953" s="122"/>
      <c r="E953" s="122"/>
      <c r="F953" s="122"/>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4.25" customHeight="1" x14ac:dyDescent="0.2">
      <c r="A954" s="122"/>
      <c r="B954" s="122"/>
      <c r="C954" s="122"/>
      <c r="D954" s="122"/>
      <c r="E954" s="122"/>
      <c r="F954" s="122"/>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4.25" customHeight="1" x14ac:dyDescent="0.2">
      <c r="A955" s="122"/>
      <c r="B955" s="122"/>
      <c r="C955" s="122"/>
      <c r="D955" s="122"/>
      <c r="E955" s="122"/>
      <c r="F955" s="122"/>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4.25" customHeight="1" x14ac:dyDescent="0.2">
      <c r="A956" s="122"/>
      <c r="B956" s="122"/>
      <c r="C956" s="122"/>
      <c r="D956" s="122"/>
      <c r="E956" s="122"/>
      <c r="F956" s="122"/>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4.25" customHeight="1" x14ac:dyDescent="0.2">
      <c r="A957" s="122"/>
      <c r="B957" s="122"/>
      <c r="C957" s="122"/>
      <c r="D957" s="122"/>
      <c r="E957" s="122"/>
      <c r="F957" s="122"/>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4.25" customHeight="1" x14ac:dyDescent="0.2">
      <c r="A958" s="122"/>
      <c r="B958" s="122"/>
      <c r="C958" s="122"/>
      <c r="D958" s="122"/>
      <c r="E958" s="122"/>
      <c r="F958" s="122"/>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4.25" customHeight="1" x14ac:dyDescent="0.2">
      <c r="A959" s="122"/>
      <c r="B959" s="122"/>
      <c r="C959" s="122"/>
      <c r="D959" s="122"/>
      <c r="E959" s="122"/>
      <c r="F959" s="122"/>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4.25" customHeight="1" x14ac:dyDescent="0.2">
      <c r="A960" s="122"/>
      <c r="B960" s="122"/>
      <c r="C960" s="122"/>
      <c r="D960" s="122"/>
      <c r="E960" s="122"/>
      <c r="F960" s="122"/>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4.25" customHeight="1" x14ac:dyDescent="0.2">
      <c r="A961" s="122"/>
      <c r="B961" s="122"/>
      <c r="C961" s="122"/>
      <c r="D961" s="122"/>
      <c r="E961" s="122"/>
      <c r="F961" s="122"/>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4.25" customHeight="1" x14ac:dyDescent="0.2">
      <c r="A962" s="122"/>
      <c r="B962" s="122"/>
      <c r="C962" s="122"/>
      <c r="D962" s="122"/>
      <c r="E962" s="122"/>
      <c r="F962" s="122"/>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4.25" customHeight="1" x14ac:dyDescent="0.2">
      <c r="A963" s="122"/>
      <c r="B963" s="122"/>
      <c r="C963" s="122"/>
      <c r="D963" s="122"/>
      <c r="E963" s="122"/>
      <c r="F963" s="122"/>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4.25" customHeight="1" x14ac:dyDescent="0.2">
      <c r="A964" s="122"/>
      <c r="B964" s="122"/>
      <c r="C964" s="122"/>
      <c r="D964" s="122"/>
      <c r="E964" s="122"/>
      <c r="F964" s="122"/>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4.25" customHeight="1" x14ac:dyDescent="0.2">
      <c r="A965" s="122"/>
      <c r="B965" s="122"/>
      <c r="C965" s="122"/>
      <c r="D965" s="122"/>
      <c r="E965" s="122"/>
      <c r="F965" s="122"/>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4.25" customHeight="1" x14ac:dyDescent="0.2">
      <c r="A966" s="122"/>
      <c r="B966" s="122"/>
      <c r="C966" s="122"/>
      <c r="D966" s="122"/>
      <c r="E966" s="122"/>
      <c r="F966" s="122"/>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4.25" customHeight="1" x14ac:dyDescent="0.2">
      <c r="A967" s="122"/>
      <c r="B967" s="122"/>
      <c r="C967" s="122"/>
      <c r="D967" s="122"/>
      <c r="E967" s="122"/>
      <c r="F967" s="122"/>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4.25" customHeight="1" x14ac:dyDescent="0.2">
      <c r="A968" s="122"/>
      <c r="B968" s="122"/>
      <c r="C968" s="122"/>
      <c r="D968" s="122"/>
      <c r="E968" s="122"/>
      <c r="F968" s="122"/>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4.25" customHeight="1" x14ac:dyDescent="0.2">
      <c r="A969" s="122"/>
      <c r="B969" s="122"/>
      <c r="C969" s="122"/>
      <c r="D969" s="122"/>
      <c r="E969" s="122"/>
      <c r="F969" s="122"/>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4.25" customHeight="1" x14ac:dyDescent="0.2">
      <c r="A970" s="122"/>
      <c r="B970" s="122"/>
      <c r="C970" s="122"/>
      <c r="D970" s="122"/>
      <c r="E970" s="122"/>
      <c r="F970" s="122"/>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4.25" customHeight="1" x14ac:dyDescent="0.2">
      <c r="A971" s="122"/>
      <c r="B971" s="122"/>
      <c r="C971" s="122"/>
      <c r="D971" s="122"/>
      <c r="E971" s="122"/>
      <c r="F971" s="122"/>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4.25" customHeight="1" x14ac:dyDescent="0.2">
      <c r="A972" s="122"/>
      <c r="B972" s="122"/>
      <c r="C972" s="122"/>
      <c r="D972" s="122"/>
      <c r="E972" s="122"/>
      <c r="F972" s="122"/>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4.25" customHeight="1" x14ac:dyDescent="0.2">
      <c r="A973" s="122"/>
      <c r="B973" s="122"/>
      <c r="C973" s="122"/>
      <c r="D973" s="122"/>
      <c r="E973" s="122"/>
      <c r="F973" s="122"/>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4.25" customHeight="1" x14ac:dyDescent="0.2">
      <c r="A974" s="122"/>
      <c r="B974" s="122"/>
      <c r="C974" s="122"/>
      <c r="D974" s="122"/>
      <c r="E974" s="122"/>
      <c r="F974" s="122"/>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4.25" customHeight="1" x14ac:dyDescent="0.2">
      <c r="A975" s="122"/>
      <c r="B975" s="122"/>
      <c r="C975" s="122"/>
      <c r="D975" s="122"/>
      <c r="E975" s="122"/>
      <c r="F975" s="122"/>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4.25" customHeight="1" x14ac:dyDescent="0.2">
      <c r="A976" s="122"/>
      <c r="B976" s="122"/>
      <c r="C976" s="122"/>
      <c r="D976" s="122"/>
      <c r="E976" s="122"/>
      <c r="F976" s="122"/>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4.25" customHeight="1" x14ac:dyDescent="0.2">
      <c r="A977" s="122"/>
      <c r="B977" s="122"/>
      <c r="C977" s="122"/>
      <c r="D977" s="122"/>
      <c r="E977" s="122"/>
      <c r="F977" s="122"/>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4.25" customHeight="1" x14ac:dyDescent="0.2">
      <c r="A978" s="122"/>
      <c r="B978" s="122"/>
      <c r="C978" s="122"/>
      <c r="D978" s="122"/>
      <c r="E978" s="122"/>
      <c r="F978" s="122"/>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4.25" customHeight="1" x14ac:dyDescent="0.2">
      <c r="A979" s="122"/>
      <c r="B979" s="122"/>
      <c r="C979" s="122"/>
      <c r="D979" s="122"/>
      <c r="E979" s="122"/>
      <c r="F979" s="122"/>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4.25" customHeight="1" x14ac:dyDescent="0.2">
      <c r="A980" s="122"/>
      <c r="B980" s="122"/>
      <c r="C980" s="122"/>
      <c r="D980" s="122"/>
      <c r="E980" s="122"/>
      <c r="F980" s="122"/>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4.25" customHeight="1" x14ac:dyDescent="0.2">
      <c r="A981" s="122"/>
      <c r="B981" s="122"/>
      <c r="C981" s="122"/>
      <c r="D981" s="122"/>
      <c r="E981" s="122"/>
      <c r="F981" s="122"/>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4.25" customHeight="1" x14ac:dyDescent="0.2">
      <c r="A982" s="122"/>
      <c r="B982" s="122"/>
      <c r="C982" s="122"/>
      <c r="D982" s="122"/>
      <c r="E982" s="122"/>
      <c r="F982" s="122"/>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4.25" customHeight="1" x14ac:dyDescent="0.2">
      <c r="A983" s="122"/>
      <c r="B983" s="122"/>
      <c r="C983" s="122"/>
      <c r="D983" s="122"/>
      <c r="E983" s="122"/>
      <c r="F983" s="122"/>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4.25" customHeight="1" x14ac:dyDescent="0.2">
      <c r="A984" s="122"/>
      <c r="B984" s="122"/>
      <c r="C984" s="122"/>
      <c r="D984" s="122"/>
      <c r="E984" s="122"/>
      <c r="F984" s="122"/>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4.25" customHeight="1" x14ac:dyDescent="0.2">
      <c r="A985" s="122"/>
      <c r="B985" s="122"/>
      <c r="C985" s="122"/>
      <c r="D985" s="122"/>
      <c r="E985" s="122"/>
      <c r="F985" s="122"/>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4.25" customHeight="1" x14ac:dyDescent="0.2">
      <c r="A986" s="122"/>
      <c r="B986" s="122"/>
      <c r="C986" s="122"/>
      <c r="D986" s="122"/>
      <c r="E986" s="122"/>
      <c r="F986" s="122"/>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4.25" customHeight="1" x14ac:dyDescent="0.2">
      <c r="A987" s="122"/>
      <c r="B987" s="122"/>
      <c r="C987" s="122"/>
      <c r="D987" s="122"/>
      <c r="E987" s="122"/>
      <c r="F987" s="122"/>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4.25" customHeight="1" x14ac:dyDescent="0.2">
      <c r="A988" s="122"/>
      <c r="B988" s="122"/>
      <c r="C988" s="122"/>
      <c r="D988" s="122"/>
      <c r="E988" s="122"/>
      <c r="F988" s="122"/>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4.25" customHeight="1" x14ac:dyDescent="0.2">
      <c r="A989" s="122"/>
      <c r="B989" s="122"/>
      <c r="C989" s="122"/>
      <c r="D989" s="122"/>
      <c r="E989" s="122"/>
      <c r="F989" s="122"/>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4.25" customHeight="1" x14ac:dyDescent="0.2">
      <c r="A990" s="122"/>
      <c r="B990" s="122"/>
      <c r="C990" s="122"/>
      <c r="D990" s="122"/>
      <c r="E990" s="122"/>
      <c r="F990" s="122"/>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4.25" customHeight="1" x14ac:dyDescent="0.2">
      <c r="A991" s="122"/>
      <c r="B991" s="122"/>
      <c r="C991" s="122"/>
      <c r="D991" s="122"/>
      <c r="E991" s="122"/>
      <c r="F991" s="122"/>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4.25" customHeight="1" x14ac:dyDescent="0.2">
      <c r="A992" s="122"/>
      <c r="B992" s="122"/>
      <c r="C992" s="122"/>
      <c r="D992" s="122"/>
      <c r="E992" s="122"/>
      <c r="F992" s="122"/>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4.25" customHeight="1" x14ac:dyDescent="0.2">
      <c r="A993" s="122"/>
      <c r="B993" s="122"/>
      <c r="C993" s="122"/>
      <c r="D993" s="122"/>
      <c r="E993" s="122"/>
      <c r="F993" s="122"/>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4.25" customHeight="1" x14ac:dyDescent="0.2">
      <c r="A994" s="122"/>
      <c r="B994" s="122"/>
      <c r="C994" s="122"/>
      <c r="D994" s="122"/>
      <c r="E994" s="122"/>
      <c r="F994" s="122"/>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4.25" customHeight="1" x14ac:dyDescent="0.2">
      <c r="A995" s="122"/>
      <c r="B995" s="122"/>
      <c r="C995" s="122"/>
      <c r="D995" s="122"/>
      <c r="E995" s="122"/>
      <c r="F995" s="122"/>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4.25" customHeight="1" x14ac:dyDescent="0.2">
      <c r="A996" s="122"/>
      <c r="B996" s="122"/>
      <c r="C996" s="122"/>
      <c r="D996" s="122"/>
      <c r="E996" s="122"/>
      <c r="F996" s="122"/>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4.25" customHeight="1" x14ac:dyDescent="0.2">
      <c r="A997" s="122"/>
      <c r="B997" s="122"/>
      <c r="C997" s="122"/>
      <c r="D997" s="122"/>
      <c r="E997" s="122"/>
      <c r="F997" s="122"/>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4.25" customHeight="1" x14ac:dyDescent="0.2">
      <c r="A998" s="122"/>
      <c r="B998" s="122"/>
      <c r="C998" s="122"/>
      <c r="D998" s="122"/>
      <c r="E998" s="122"/>
      <c r="F998" s="122"/>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4.25" customHeight="1" x14ac:dyDescent="0.2">
      <c r="A999" s="122"/>
      <c r="B999" s="122"/>
      <c r="C999" s="122"/>
      <c r="D999" s="122"/>
      <c r="E999" s="122"/>
      <c r="F999" s="122"/>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4.25" customHeight="1" x14ac:dyDescent="0.2">
      <c r="A1000" s="122"/>
      <c r="B1000" s="122"/>
      <c r="C1000" s="122"/>
      <c r="D1000" s="122"/>
      <c r="E1000" s="122"/>
      <c r="F1000" s="122"/>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586">
    <mergeCell ref="O24:O26"/>
    <mergeCell ref="P24:P26"/>
    <mergeCell ref="H24:H26"/>
    <mergeCell ref="I24:I26"/>
    <mergeCell ref="J24:J26"/>
    <mergeCell ref="K24:K26"/>
    <mergeCell ref="L24:L26"/>
    <mergeCell ref="M24:M26"/>
    <mergeCell ref="N24:N26"/>
    <mergeCell ref="Q27:Q28"/>
    <mergeCell ref="Y27:Y28"/>
    <mergeCell ref="Z27:Z28"/>
    <mergeCell ref="AA27:AA28"/>
    <mergeCell ref="AB27:AB28"/>
    <mergeCell ref="H27:H28"/>
    <mergeCell ref="I27:I28"/>
    <mergeCell ref="J27:J28"/>
    <mergeCell ref="K27:K28"/>
    <mergeCell ref="L27:L28"/>
    <mergeCell ref="M27:M28"/>
    <mergeCell ref="N27:N28"/>
    <mergeCell ref="O29:O31"/>
    <mergeCell ref="P29:P31"/>
    <mergeCell ref="J29:J31"/>
    <mergeCell ref="K29:K31"/>
    <mergeCell ref="L29:L31"/>
    <mergeCell ref="M29:M31"/>
    <mergeCell ref="N29:N31"/>
    <mergeCell ref="O27:O28"/>
    <mergeCell ref="P27:P28"/>
    <mergeCell ref="Q29:Q31"/>
    <mergeCell ref="Y29:Y31"/>
    <mergeCell ref="Z29:Z31"/>
    <mergeCell ref="AA29:AA31"/>
    <mergeCell ref="AB29:AB31"/>
    <mergeCell ref="Q33:Q34"/>
    <mergeCell ref="Y33:Y34"/>
    <mergeCell ref="Z33:Z34"/>
    <mergeCell ref="AA33:AA34"/>
    <mergeCell ref="AB33:AB34"/>
    <mergeCell ref="J37:J38"/>
    <mergeCell ref="K37:K38"/>
    <mergeCell ref="L37:L38"/>
    <mergeCell ref="M37:M38"/>
    <mergeCell ref="A33:A34"/>
    <mergeCell ref="B33:B34"/>
    <mergeCell ref="C33:C34"/>
    <mergeCell ref="D33:D34"/>
    <mergeCell ref="E33:E34"/>
    <mergeCell ref="F33:F34"/>
    <mergeCell ref="G33:G34"/>
    <mergeCell ref="H33:H34"/>
    <mergeCell ref="I33:I34"/>
    <mergeCell ref="J33:J34"/>
    <mergeCell ref="K33:K34"/>
    <mergeCell ref="L33:L34"/>
    <mergeCell ref="M33:M34"/>
    <mergeCell ref="H35:H36"/>
    <mergeCell ref="I35:I36"/>
    <mergeCell ref="J35:J36"/>
    <mergeCell ref="K35:K36"/>
    <mergeCell ref="L35:L36"/>
    <mergeCell ref="M35:M36"/>
    <mergeCell ref="A35:A36"/>
    <mergeCell ref="N33:N34"/>
    <mergeCell ref="O35:O36"/>
    <mergeCell ref="P35:P36"/>
    <mergeCell ref="O33:O34"/>
    <mergeCell ref="P33:P34"/>
    <mergeCell ref="Y35:Y36"/>
    <mergeCell ref="Z35:Z36"/>
    <mergeCell ref="AA35:AA36"/>
    <mergeCell ref="AB35:AB36"/>
    <mergeCell ref="N35:N36"/>
    <mergeCell ref="Q35:Q36"/>
    <mergeCell ref="B35:B36"/>
    <mergeCell ref="C35:C36"/>
    <mergeCell ref="D35:D36"/>
    <mergeCell ref="E35:E36"/>
    <mergeCell ref="F35:F36"/>
    <mergeCell ref="G35:G36"/>
    <mergeCell ref="A39:A41"/>
    <mergeCell ref="B39:B41"/>
    <mergeCell ref="C39:C41"/>
    <mergeCell ref="D39:D41"/>
    <mergeCell ref="E39:E41"/>
    <mergeCell ref="F39:F41"/>
    <mergeCell ref="G39:G41"/>
    <mergeCell ref="G45:G47"/>
    <mergeCell ref="Y39:Y41"/>
    <mergeCell ref="Z39:Z41"/>
    <mergeCell ref="AA39:AA41"/>
    <mergeCell ref="AB39:AB41"/>
    <mergeCell ref="O37:O38"/>
    <mergeCell ref="P37:P38"/>
    <mergeCell ref="Q37:Q38"/>
    <mergeCell ref="Y37:Y38"/>
    <mergeCell ref="Z37:Z38"/>
    <mergeCell ref="AA37:AA38"/>
    <mergeCell ref="AB37:AB38"/>
    <mergeCell ref="O39:O41"/>
    <mergeCell ref="P39:P41"/>
    <mergeCell ref="Q39:Q41"/>
    <mergeCell ref="H39:H41"/>
    <mergeCell ref="I39:I41"/>
    <mergeCell ref="J39:J41"/>
    <mergeCell ref="K39:K41"/>
    <mergeCell ref="L39:L41"/>
    <mergeCell ref="M39:M41"/>
    <mergeCell ref="N39:N41"/>
    <mergeCell ref="H37:H38"/>
    <mergeCell ref="I37:I38"/>
    <mergeCell ref="Q42:Q44"/>
    <mergeCell ref="Y42:Y44"/>
    <mergeCell ref="Z42:Z44"/>
    <mergeCell ref="AA42:AA44"/>
    <mergeCell ref="AB42:AB44"/>
    <mergeCell ref="H42:H44"/>
    <mergeCell ref="I42:I44"/>
    <mergeCell ref="J42:J44"/>
    <mergeCell ref="K42:K44"/>
    <mergeCell ref="L42:L44"/>
    <mergeCell ref="M42:M44"/>
    <mergeCell ref="N42:N44"/>
    <mergeCell ref="A42:A44"/>
    <mergeCell ref="B42:B44"/>
    <mergeCell ref="C42:C44"/>
    <mergeCell ref="D42:D44"/>
    <mergeCell ref="E42:E44"/>
    <mergeCell ref="F42:F44"/>
    <mergeCell ref="G42:G44"/>
    <mergeCell ref="O45:O47"/>
    <mergeCell ref="P45:P47"/>
    <mergeCell ref="O42:O44"/>
    <mergeCell ref="P42:P44"/>
    <mergeCell ref="H45:H47"/>
    <mergeCell ref="I45:I47"/>
    <mergeCell ref="J45:J47"/>
    <mergeCell ref="K45:K47"/>
    <mergeCell ref="L45:L47"/>
    <mergeCell ref="M45:M47"/>
    <mergeCell ref="N45:N47"/>
    <mergeCell ref="A45:A47"/>
    <mergeCell ref="B45:B47"/>
    <mergeCell ref="C45:C47"/>
    <mergeCell ref="D45:D47"/>
    <mergeCell ref="E45:E47"/>
    <mergeCell ref="F45:F47"/>
    <mergeCell ref="Q45:Q47"/>
    <mergeCell ref="Y45:Y47"/>
    <mergeCell ref="Z45:Z47"/>
    <mergeCell ref="AA45:AA47"/>
    <mergeCell ref="AB45:AB47"/>
    <mergeCell ref="Q48:Q50"/>
    <mergeCell ref="Y48:Y50"/>
    <mergeCell ref="Z48:Z50"/>
    <mergeCell ref="AA48:AA50"/>
    <mergeCell ref="AB48:AB50"/>
    <mergeCell ref="A54:A56"/>
    <mergeCell ref="B54:B56"/>
    <mergeCell ref="C54:C56"/>
    <mergeCell ref="D54:D56"/>
    <mergeCell ref="E54:E56"/>
    <mergeCell ref="F54:F56"/>
    <mergeCell ref="G54:G56"/>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57:Q60"/>
    <mergeCell ref="H48:H50"/>
    <mergeCell ref="I48:I50"/>
    <mergeCell ref="J48:J50"/>
    <mergeCell ref="K48:K50"/>
    <mergeCell ref="L48:L50"/>
    <mergeCell ref="M48:M50"/>
    <mergeCell ref="N48:N50"/>
    <mergeCell ref="O51:O53"/>
    <mergeCell ref="P51:P53"/>
    <mergeCell ref="Q51:Q53"/>
    <mergeCell ref="J54:J56"/>
    <mergeCell ref="K54:K56"/>
    <mergeCell ref="L54:L56"/>
    <mergeCell ref="M54:M56"/>
    <mergeCell ref="N54:N56"/>
    <mergeCell ref="H54:H56"/>
    <mergeCell ref="I54:I56"/>
    <mergeCell ref="Y51:Y53"/>
    <mergeCell ref="Z51:Z53"/>
    <mergeCell ref="AA51:AA53"/>
    <mergeCell ref="AB51:AB53"/>
    <mergeCell ref="H51:H53"/>
    <mergeCell ref="I51:I53"/>
    <mergeCell ref="J51:J53"/>
    <mergeCell ref="K51:K53"/>
    <mergeCell ref="L51:L53"/>
    <mergeCell ref="M51:M53"/>
    <mergeCell ref="N51:N53"/>
    <mergeCell ref="A57:A60"/>
    <mergeCell ref="B57:B60"/>
    <mergeCell ref="C57:C60"/>
    <mergeCell ref="D57:D60"/>
    <mergeCell ref="E57:E60"/>
    <mergeCell ref="F57:F60"/>
    <mergeCell ref="G57:G60"/>
    <mergeCell ref="Y57:Y60"/>
    <mergeCell ref="Z57:Z60"/>
    <mergeCell ref="H57:H60"/>
    <mergeCell ref="I57:I60"/>
    <mergeCell ref="J57:J60"/>
    <mergeCell ref="K57:K60"/>
    <mergeCell ref="L57:L60"/>
    <mergeCell ref="M57:M60"/>
    <mergeCell ref="N57:N60"/>
    <mergeCell ref="Q61:Q63"/>
    <mergeCell ref="R61:R63"/>
    <mergeCell ref="Y61:Y63"/>
    <mergeCell ref="Z61:Z63"/>
    <mergeCell ref="AA61:AA63"/>
    <mergeCell ref="AB61:AB63"/>
    <mergeCell ref="H61:H63"/>
    <mergeCell ref="I61:I63"/>
    <mergeCell ref="J61:J63"/>
    <mergeCell ref="K61:K63"/>
    <mergeCell ref="L61:L63"/>
    <mergeCell ref="M61:M63"/>
    <mergeCell ref="AA57:AA60"/>
    <mergeCell ref="AB57:AB60"/>
    <mergeCell ref="O54:O56"/>
    <mergeCell ref="P54:P56"/>
    <mergeCell ref="Q54:Q56"/>
    <mergeCell ref="Y54:Y56"/>
    <mergeCell ref="Z54:Z56"/>
    <mergeCell ref="AA54:AA56"/>
    <mergeCell ref="AB54:AB56"/>
    <mergeCell ref="O57:O60"/>
    <mergeCell ref="P57:P60"/>
    <mergeCell ref="A61:A63"/>
    <mergeCell ref="B61:B63"/>
    <mergeCell ref="C61:C63"/>
    <mergeCell ref="D61:D63"/>
    <mergeCell ref="E61:E63"/>
    <mergeCell ref="F61:F63"/>
    <mergeCell ref="G61:G63"/>
    <mergeCell ref="O65:O67"/>
    <mergeCell ref="A65:A67"/>
    <mergeCell ref="B65:B67"/>
    <mergeCell ref="C65:C67"/>
    <mergeCell ref="D65:D67"/>
    <mergeCell ref="E65:E67"/>
    <mergeCell ref="F65:F67"/>
    <mergeCell ref="G65:G67"/>
    <mergeCell ref="P65:P67"/>
    <mergeCell ref="O61:O63"/>
    <mergeCell ref="P61:P63"/>
    <mergeCell ref="H65:H67"/>
    <mergeCell ref="I65:I67"/>
    <mergeCell ref="J65:J67"/>
    <mergeCell ref="K65:K67"/>
    <mergeCell ref="L65:L67"/>
    <mergeCell ref="M65:M67"/>
    <mergeCell ref="N65:N67"/>
    <mergeCell ref="N61:N63"/>
    <mergeCell ref="Q65:Q67"/>
    <mergeCell ref="Y65:Y67"/>
    <mergeCell ref="Z65:Z67"/>
    <mergeCell ref="AA65:AA67"/>
    <mergeCell ref="AB65:AB67"/>
    <mergeCell ref="Q68:Q70"/>
    <mergeCell ref="Y68:Y70"/>
    <mergeCell ref="Z68:Z70"/>
    <mergeCell ref="AA68:AA70"/>
    <mergeCell ref="AB68:AB70"/>
    <mergeCell ref="A68:A70"/>
    <mergeCell ref="B68:B70"/>
    <mergeCell ref="C68:C70"/>
    <mergeCell ref="D68:D70"/>
    <mergeCell ref="E68:E70"/>
    <mergeCell ref="F68:F70"/>
    <mergeCell ref="G68:G70"/>
    <mergeCell ref="H73:H76"/>
    <mergeCell ref="I73:I76"/>
    <mergeCell ref="A71:A72"/>
    <mergeCell ref="B71:B72"/>
    <mergeCell ref="C71:C72"/>
    <mergeCell ref="D71:D72"/>
    <mergeCell ref="E71:E72"/>
    <mergeCell ref="F71:F72"/>
    <mergeCell ref="G71:G72"/>
    <mergeCell ref="J73:J76"/>
    <mergeCell ref="K73:K76"/>
    <mergeCell ref="L73:L76"/>
    <mergeCell ref="M73:M76"/>
    <mergeCell ref="N73:N76"/>
    <mergeCell ref="A73:A76"/>
    <mergeCell ref="B73:B76"/>
    <mergeCell ref="C73:C76"/>
    <mergeCell ref="D73:D76"/>
    <mergeCell ref="E73:E76"/>
    <mergeCell ref="F73:F76"/>
    <mergeCell ref="G73:G76"/>
    <mergeCell ref="O68:O70"/>
    <mergeCell ref="P68:P70"/>
    <mergeCell ref="H68:H70"/>
    <mergeCell ref="I68:I70"/>
    <mergeCell ref="J68:J70"/>
    <mergeCell ref="K68:K70"/>
    <mergeCell ref="L68:L70"/>
    <mergeCell ref="M68:M70"/>
    <mergeCell ref="N68:N70"/>
    <mergeCell ref="O71:O72"/>
    <mergeCell ref="P71:P72"/>
    <mergeCell ref="Q71:Q72"/>
    <mergeCell ref="Y71:Y72"/>
    <mergeCell ref="Z71:Z72"/>
    <mergeCell ref="AA71:AA72"/>
    <mergeCell ref="AB71:AB72"/>
    <mergeCell ref="H71:H72"/>
    <mergeCell ref="I71:I72"/>
    <mergeCell ref="J71:J72"/>
    <mergeCell ref="K71:K72"/>
    <mergeCell ref="L71:L72"/>
    <mergeCell ref="M71:M72"/>
    <mergeCell ref="N71:N72"/>
    <mergeCell ref="O73:O76"/>
    <mergeCell ref="P73:P76"/>
    <mergeCell ref="Q73:Q76"/>
    <mergeCell ref="Y73:Y76"/>
    <mergeCell ref="Z73:Z76"/>
    <mergeCell ref="AA73:AA76"/>
    <mergeCell ref="AB73:AB76"/>
    <mergeCell ref="Q77:Q79"/>
    <mergeCell ref="Y77:Y79"/>
    <mergeCell ref="Z77:Z79"/>
    <mergeCell ref="AA77:AA79"/>
    <mergeCell ref="AB77:AB79"/>
    <mergeCell ref="O77:O79"/>
    <mergeCell ref="P77:P79"/>
    <mergeCell ref="A77:A79"/>
    <mergeCell ref="B77:B79"/>
    <mergeCell ref="C77:C79"/>
    <mergeCell ref="D77:D79"/>
    <mergeCell ref="E77:E79"/>
    <mergeCell ref="F77:F79"/>
    <mergeCell ref="G77:G79"/>
    <mergeCell ref="H83:H85"/>
    <mergeCell ref="I83:I85"/>
    <mergeCell ref="H77:H79"/>
    <mergeCell ref="I77:I79"/>
    <mergeCell ref="A80:A81"/>
    <mergeCell ref="B80:B81"/>
    <mergeCell ref="C80:C81"/>
    <mergeCell ref="D80:D81"/>
    <mergeCell ref="E80:E81"/>
    <mergeCell ref="F80:F81"/>
    <mergeCell ref="G80:G81"/>
    <mergeCell ref="K83:K85"/>
    <mergeCell ref="L83:L85"/>
    <mergeCell ref="M83:M85"/>
    <mergeCell ref="N83:N85"/>
    <mergeCell ref="A83:A85"/>
    <mergeCell ref="B83:B85"/>
    <mergeCell ref="C83:C85"/>
    <mergeCell ref="D83:D85"/>
    <mergeCell ref="E83:E85"/>
    <mergeCell ref="F83:F85"/>
    <mergeCell ref="G83:G85"/>
    <mergeCell ref="Q86:Q88"/>
    <mergeCell ref="Y86:Y88"/>
    <mergeCell ref="Z86:Z88"/>
    <mergeCell ref="AA86:AA88"/>
    <mergeCell ref="AB86:AB88"/>
    <mergeCell ref="P86:P88"/>
    <mergeCell ref="Z80:Z81"/>
    <mergeCell ref="AA80:AA81"/>
    <mergeCell ref="AB80:AB81"/>
    <mergeCell ref="P80:P81"/>
    <mergeCell ref="Q80:Q81"/>
    <mergeCell ref="Y80:Y81"/>
    <mergeCell ref="E10:E13"/>
    <mergeCell ref="N10:N13"/>
    <mergeCell ref="AA10:AA13"/>
    <mergeCell ref="AB10:AB13"/>
    <mergeCell ref="O83:O85"/>
    <mergeCell ref="P83:P85"/>
    <mergeCell ref="Q83:Q85"/>
    <mergeCell ref="Y83:Y85"/>
    <mergeCell ref="Z83:Z85"/>
    <mergeCell ref="AA83:AA85"/>
    <mergeCell ref="AB83:AB85"/>
    <mergeCell ref="H80:H81"/>
    <mergeCell ref="I80:I81"/>
    <mergeCell ref="J80:J81"/>
    <mergeCell ref="K80:K81"/>
    <mergeCell ref="L80:L81"/>
    <mergeCell ref="M80:M81"/>
    <mergeCell ref="N80:N81"/>
    <mergeCell ref="J77:J79"/>
    <mergeCell ref="K77:K79"/>
    <mergeCell ref="L77:L79"/>
    <mergeCell ref="M77:M79"/>
    <mergeCell ref="N77:N79"/>
    <mergeCell ref="O80:O81"/>
    <mergeCell ref="A1:W2"/>
    <mergeCell ref="X1:AB8"/>
    <mergeCell ref="A3:D3"/>
    <mergeCell ref="J3:M3"/>
    <mergeCell ref="N3:P3"/>
    <mergeCell ref="T3:W3"/>
    <mergeCell ref="R4:W4"/>
    <mergeCell ref="E3:I3"/>
    <mergeCell ref="A5:N5"/>
    <mergeCell ref="L10:L13"/>
    <mergeCell ref="M10:M13"/>
    <mergeCell ref="O10:O13"/>
    <mergeCell ref="P10:P13"/>
    <mergeCell ref="Q10:Q13"/>
    <mergeCell ref="Y10:Y13"/>
    <mergeCell ref="Z10:Z13"/>
    <mergeCell ref="Q3:S3"/>
    <mergeCell ref="P4:Q4"/>
    <mergeCell ref="O5:W5"/>
    <mergeCell ref="A6:N6"/>
    <mergeCell ref="R6:W6"/>
    <mergeCell ref="A7:N7"/>
    <mergeCell ref="R7:W7"/>
    <mergeCell ref="A8:N8"/>
    <mergeCell ref="O8:W8"/>
    <mergeCell ref="H10:H13"/>
    <mergeCell ref="I10:I13"/>
    <mergeCell ref="F10:F13"/>
    <mergeCell ref="G10:G13"/>
    <mergeCell ref="A10:A13"/>
    <mergeCell ref="B10:B13"/>
    <mergeCell ref="C10:C13"/>
    <mergeCell ref="D10:D13"/>
    <mergeCell ref="G21:G23"/>
    <mergeCell ref="A14:A16"/>
    <mergeCell ref="B14:B16"/>
    <mergeCell ref="C14:C16"/>
    <mergeCell ref="D14:D16"/>
    <mergeCell ref="E14:E16"/>
    <mergeCell ref="AA14:AA16"/>
    <mergeCell ref="AB14:AB16"/>
    <mergeCell ref="J10:J13"/>
    <mergeCell ref="K10:K13"/>
    <mergeCell ref="O14:O16"/>
    <mergeCell ref="P14:P16"/>
    <mergeCell ref="Q14:Q16"/>
    <mergeCell ref="Y14:Y16"/>
    <mergeCell ref="Z14:Z16"/>
    <mergeCell ref="M14:M16"/>
    <mergeCell ref="N14:N16"/>
    <mergeCell ref="F14:F16"/>
    <mergeCell ref="G14:G16"/>
    <mergeCell ref="H14:H16"/>
    <mergeCell ref="I14:I16"/>
    <mergeCell ref="J14:J16"/>
    <mergeCell ref="K14:K16"/>
    <mergeCell ref="L14:L16"/>
    <mergeCell ref="Q18:Q20"/>
    <mergeCell ref="Y18:Y20"/>
    <mergeCell ref="Z18:Z20"/>
    <mergeCell ref="AA18:AA20"/>
    <mergeCell ref="AB18:AB20"/>
    <mergeCell ref="H18:H20"/>
    <mergeCell ref="I18:I20"/>
    <mergeCell ref="J18:J20"/>
    <mergeCell ref="K18:K20"/>
    <mergeCell ref="L18:L20"/>
    <mergeCell ref="M18:M20"/>
    <mergeCell ref="N18:N20"/>
    <mergeCell ref="A18:A20"/>
    <mergeCell ref="B18:B20"/>
    <mergeCell ref="C18:C20"/>
    <mergeCell ref="D18:D20"/>
    <mergeCell ref="E18:E20"/>
    <mergeCell ref="F18:F20"/>
    <mergeCell ref="G18:G20"/>
    <mergeCell ref="O21:O23"/>
    <mergeCell ref="P21:P23"/>
    <mergeCell ref="O18:O20"/>
    <mergeCell ref="P18:P20"/>
    <mergeCell ref="H21:H23"/>
    <mergeCell ref="I21:I23"/>
    <mergeCell ref="J21:J23"/>
    <mergeCell ref="K21:K23"/>
    <mergeCell ref="L21:L23"/>
    <mergeCell ref="M21:M23"/>
    <mergeCell ref="N21:N23"/>
    <mergeCell ref="A21:A23"/>
    <mergeCell ref="B21:B23"/>
    <mergeCell ref="C21:C23"/>
    <mergeCell ref="D21:D23"/>
    <mergeCell ref="E21:E23"/>
    <mergeCell ref="F21:F23"/>
    <mergeCell ref="Q21:Q23"/>
    <mergeCell ref="Y21:Y23"/>
    <mergeCell ref="Z21:Z23"/>
    <mergeCell ref="AA21:AA23"/>
    <mergeCell ref="AB21:AB23"/>
    <mergeCell ref="Q24:Q26"/>
    <mergeCell ref="Y24:Y26"/>
    <mergeCell ref="Z24:Z26"/>
    <mergeCell ref="AA24:AA26"/>
    <mergeCell ref="AB24:AB26"/>
    <mergeCell ref="A24:A26"/>
    <mergeCell ref="B24:B26"/>
    <mergeCell ref="C24:C26"/>
    <mergeCell ref="D24:D26"/>
    <mergeCell ref="E24:E26"/>
    <mergeCell ref="F24:F26"/>
    <mergeCell ref="G24:G26"/>
    <mergeCell ref="H29:H31"/>
    <mergeCell ref="I29:I31"/>
    <mergeCell ref="A29:A31"/>
    <mergeCell ref="B29:B31"/>
    <mergeCell ref="C29:C31"/>
    <mergeCell ref="D29:D31"/>
    <mergeCell ref="E29:E31"/>
    <mergeCell ref="F29:F31"/>
    <mergeCell ref="G29:G31"/>
    <mergeCell ref="A27:A28"/>
    <mergeCell ref="B27:B28"/>
    <mergeCell ref="C27:C28"/>
    <mergeCell ref="D27:D28"/>
    <mergeCell ref="E27:E28"/>
    <mergeCell ref="F27:F28"/>
    <mergeCell ref="G27:G28"/>
    <mergeCell ref="N37:N38"/>
    <mergeCell ref="A37:A38"/>
    <mergeCell ref="B37:B38"/>
    <mergeCell ref="C37:C38"/>
    <mergeCell ref="D37:D38"/>
    <mergeCell ref="E37:E38"/>
    <mergeCell ref="F37:F38"/>
    <mergeCell ref="G37:G38"/>
    <mergeCell ref="O86:O88"/>
    <mergeCell ref="H86:H88"/>
    <mergeCell ref="I86:I88"/>
    <mergeCell ref="J86:J88"/>
    <mergeCell ref="K86:K88"/>
    <mergeCell ref="L86:L88"/>
    <mergeCell ref="M86:M88"/>
    <mergeCell ref="N86:N88"/>
    <mergeCell ref="A86:A88"/>
    <mergeCell ref="B86:B88"/>
    <mergeCell ref="C86:C88"/>
    <mergeCell ref="D86:D88"/>
    <mergeCell ref="E86:E88"/>
    <mergeCell ref="F86:F88"/>
    <mergeCell ref="G86:G88"/>
    <mergeCell ref="J83:J85"/>
    <mergeCell ref="A89:A91"/>
    <mergeCell ref="B89:B91"/>
    <mergeCell ref="C89:C91"/>
    <mergeCell ref="D89:D91"/>
    <mergeCell ref="E89:E91"/>
    <mergeCell ref="F89:F91"/>
    <mergeCell ref="G89:G91"/>
    <mergeCell ref="O89:O91"/>
    <mergeCell ref="P89:P91"/>
    <mergeCell ref="Q89:Q91"/>
    <mergeCell ref="Y89:Y91"/>
    <mergeCell ref="Z89:Z91"/>
    <mergeCell ref="AA89:AA91"/>
    <mergeCell ref="AB89:AB91"/>
    <mergeCell ref="H89:H91"/>
    <mergeCell ref="I89:I91"/>
    <mergeCell ref="J89:J91"/>
    <mergeCell ref="K89:K91"/>
    <mergeCell ref="L89:L91"/>
    <mergeCell ref="M89:M91"/>
    <mergeCell ref="N89:N91"/>
  </mergeCells>
  <dataValidations count="3">
    <dataValidation type="decimal" operator="greaterThan" allowBlank="1" showInputMessage="1" showErrorMessage="1" prompt="Nedozvoljeni unos - Dozvoljeno unijeti broj sa dva decimalna mjesta." sqref="H14 H18 H24 H42 H54 H57 H68 H83 H92">
      <formula1>0</formula1>
    </dataValidation>
    <dataValidation type="decimal" allowBlank="1" showErrorMessage="1" sqref="A10">
      <formula1>1</formula1>
      <formula2>9999</formula2>
    </dataValidation>
    <dataValidation type="custom" allowBlank="1" showInputMessage="1" showErrorMessage="1" prompt="Dozvoljeni unos do 250 znakova  -    " sqref="G14 G17:G18 G24 G27 G29 D33 G32:G33 G42 G45 G54 G57 G64 G68 G77 G82:G83 G92">
      <formula1>LT(LEN(D14),(250))</formula1>
    </dataValidation>
  </dataValidations>
  <pageMargins left="0.7" right="0.7" top="0.75" bottom="0.75" header="0" footer="0"/>
  <pageSetup orientation="landscape"/>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00"/>
  <sheetViews>
    <sheetView workbookViewId="0"/>
  </sheetViews>
  <sheetFormatPr defaultColWidth="14.42578125" defaultRowHeight="15" customHeight="1" x14ac:dyDescent="0.2"/>
  <cols>
    <col min="1" max="1" width="12.42578125" customWidth="1"/>
    <col min="2" max="2" width="21.5703125" customWidth="1"/>
    <col min="3" max="3" width="28" customWidth="1"/>
    <col min="4" max="4" width="29.140625" customWidth="1"/>
    <col min="5" max="5" width="31.42578125" customWidth="1"/>
    <col min="6" max="6" width="26.42578125" customWidth="1"/>
    <col min="7" max="7" width="34" customWidth="1"/>
    <col min="8" max="8" width="30.5703125" customWidth="1"/>
    <col min="9" max="9" width="33.7109375" customWidth="1"/>
    <col min="10" max="10" width="28.42578125" customWidth="1"/>
    <col min="11" max="11" width="21.5703125" customWidth="1"/>
    <col min="12" max="16" width="21.42578125" customWidth="1"/>
    <col min="17" max="18" width="21.5703125" customWidth="1"/>
    <col min="19" max="19" width="21.42578125" customWidth="1"/>
    <col min="20" max="24" width="21.5703125" customWidth="1"/>
    <col min="25" max="25" width="24.85546875" customWidth="1"/>
    <col min="26" max="26" width="24" customWidth="1"/>
    <col min="27" max="28" width="21.42578125" customWidth="1"/>
    <col min="29" max="29" width="55.7109375" customWidth="1"/>
  </cols>
  <sheetData>
    <row r="1" spans="1:29" ht="12.75" customHeight="1" x14ac:dyDescent="0.2">
      <c r="A1" s="939"/>
      <c r="B1" s="732" t="s">
        <v>442</v>
      </c>
      <c r="C1" s="733"/>
      <c r="D1" s="733"/>
      <c r="E1" s="733"/>
      <c r="F1" s="733"/>
      <c r="G1" s="733"/>
      <c r="H1" s="733"/>
      <c r="I1" s="733"/>
      <c r="J1" s="733"/>
      <c r="K1" s="733"/>
      <c r="L1" s="733"/>
      <c r="M1" s="733"/>
      <c r="N1" s="733"/>
      <c r="O1" s="733"/>
      <c r="P1" s="733"/>
      <c r="Q1" s="733"/>
      <c r="R1" s="733"/>
      <c r="S1" s="733"/>
      <c r="T1" s="733"/>
      <c r="U1" s="733"/>
      <c r="V1" s="733"/>
      <c r="W1" s="733"/>
      <c r="X1" s="734"/>
      <c r="Y1" s="738" t="s">
        <v>116</v>
      </c>
      <c r="Z1" s="733"/>
      <c r="AA1" s="733"/>
      <c r="AB1" s="733"/>
      <c r="AC1" s="739"/>
    </row>
    <row r="2" spans="1:29" ht="43.5" customHeight="1" x14ac:dyDescent="0.2">
      <c r="A2" s="755"/>
      <c r="B2" s="742"/>
      <c r="C2" s="694"/>
      <c r="D2" s="694"/>
      <c r="E2" s="694"/>
      <c r="F2" s="694"/>
      <c r="G2" s="694"/>
      <c r="H2" s="694"/>
      <c r="I2" s="694"/>
      <c r="J2" s="694"/>
      <c r="K2" s="694"/>
      <c r="L2" s="694"/>
      <c r="M2" s="694"/>
      <c r="N2" s="694"/>
      <c r="O2" s="694"/>
      <c r="P2" s="694"/>
      <c r="Q2" s="694"/>
      <c r="R2" s="694"/>
      <c r="S2" s="694"/>
      <c r="T2" s="694"/>
      <c r="U2" s="694"/>
      <c r="V2" s="694"/>
      <c r="W2" s="694"/>
      <c r="X2" s="940"/>
      <c r="Y2" s="740"/>
      <c r="Z2" s="638"/>
      <c r="AA2" s="638"/>
      <c r="AB2" s="638"/>
      <c r="AC2" s="741"/>
    </row>
    <row r="3" spans="1:29" ht="48.75" customHeight="1" x14ac:dyDescent="0.2">
      <c r="A3" s="755"/>
      <c r="B3" s="941" t="s">
        <v>117</v>
      </c>
      <c r="C3" s="651"/>
      <c r="D3" s="651"/>
      <c r="E3" s="652"/>
      <c r="F3" s="697" t="s">
        <v>1862</v>
      </c>
      <c r="G3" s="651"/>
      <c r="H3" s="651"/>
      <c r="I3" s="651"/>
      <c r="J3" s="652"/>
      <c r="K3" s="696" t="s">
        <v>119</v>
      </c>
      <c r="L3" s="651"/>
      <c r="M3" s="651"/>
      <c r="N3" s="652"/>
      <c r="O3" s="697" t="s">
        <v>1863</v>
      </c>
      <c r="P3" s="651"/>
      <c r="Q3" s="652"/>
      <c r="R3" s="696" t="s">
        <v>121</v>
      </c>
      <c r="S3" s="651"/>
      <c r="T3" s="652"/>
      <c r="U3" s="698" t="s">
        <v>1864</v>
      </c>
      <c r="V3" s="651"/>
      <c r="W3" s="651"/>
      <c r="X3" s="665"/>
      <c r="Y3" s="740"/>
      <c r="Z3" s="638"/>
      <c r="AA3" s="638"/>
      <c r="AB3" s="638"/>
      <c r="AC3" s="741"/>
    </row>
    <row r="4" spans="1:29" ht="183.75" hidden="1" customHeight="1" x14ac:dyDescent="0.2">
      <c r="A4" s="755"/>
      <c r="B4" s="250"/>
      <c r="C4" s="42"/>
      <c r="D4" s="42"/>
      <c r="E4" s="42"/>
      <c r="F4" s="43"/>
      <c r="G4" s="43"/>
      <c r="H4" s="43"/>
      <c r="I4" s="43"/>
      <c r="J4" s="43"/>
      <c r="K4" s="43"/>
      <c r="L4" s="43"/>
      <c r="M4" s="43"/>
      <c r="N4" s="43"/>
      <c r="O4" s="43"/>
      <c r="P4" s="43"/>
      <c r="Q4" s="702" t="s">
        <v>123</v>
      </c>
      <c r="R4" s="652"/>
      <c r="S4" s="698" t="s">
        <v>124</v>
      </c>
      <c r="T4" s="651"/>
      <c r="U4" s="651"/>
      <c r="V4" s="651"/>
      <c r="W4" s="651"/>
      <c r="X4" s="665"/>
      <c r="Y4" s="740"/>
      <c r="Z4" s="638"/>
      <c r="AA4" s="638"/>
      <c r="AB4" s="638"/>
      <c r="AC4" s="741"/>
    </row>
    <row r="5" spans="1:29" ht="183.75" hidden="1" customHeight="1" x14ac:dyDescent="0.2">
      <c r="A5" s="755"/>
      <c r="B5" s="941" t="s">
        <v>125</v>
      </c>
      <c r="C5" s="651"/>
      <c r="D5" s="651"/>
      <c r="E5" s="651"/>
      <c r="F5" s="651"/>
      <c r="G5" s="651"/>
      <c r="H5" s="651"/>
      <c r="I5" s="651"/>
      <c r="J5" s="651"/>
      <c r="K5" s="651"/>
      <c r="L5" s="651"/>
      <c r="M5" s="651"/>
      <c r="N5" s="651"/>
      <c r="O5" s="652"/>
      <c r="P5" s="698"/>
      <c r="Q5" s="651"/>
      <c r="R5" s="651"/>
      <c r="S5" s="651"/>
      <c r="T5" s="651"/>
      <c r="U5" s="651"/>
      <c r="V5" s="651"/>
      <c r="W5" s="651"/>
      <c r="X5" s="665"/>
      <c r="Y5" s="740"/>
      <c r="Z5" s="638"/>
      <c r="AA5" s="638"/>
      <c r="AB5" s="638"/>
      <c r="AC5" s="741"/>
    </row>
    <row r="6" spans="1:29" ht="183.75" hidden="1" customHeight="1" x14ac:dyDescent="0.2">
      <c r="A6" s="755"/>
      <c r="B6" s="941" t="s">
        <v>126</v>
      </c>
      <c r="C6" s="651"/>
      <c r="D6" s="651"/>
      <c r="E6" s="651"/>
      <c r="F6" s="651"/>
      <c r="G6" s="651"/>
      <c r="H6" s="651"/>
      <c r="I6" s="651"/>
      <c r="J6" s="651"/>
      <c r="K6" s="651"/>
      <c r="L6" s="651"/>
      <c r="M6" s="651"/>
      <c r="N6" s="651"/>
      <c r="O6" s="652"/>
      <c r="P6" s="44" t="s">
        <v>47</v>
      </c>
      <c r="Q6" s="45"/>
      <c r="R6" s="44" t="s">
        <v>48</v>
      </c>
      <c r="S6" s="698"/>
      <c r="T6" s="651"/>
      <c r="U6" s="651"/>
      <c r="V6" s="651"/>
      <c r="W6" s="651"/>
      <c r="X6" s="665"/>
      <c r="Y6" s="740"/>
      <c r="Z6" s="638"/>
      <c r="AA6" s="638"/>
      <c r="AB6" s="638"/>
      <c r="AC6" s="741"/>
    </row>
    <row r="7" spans="1:29" ht="183.75" hidden="1" customHeight="1" x14ac:dyDescent="0.2">
      <c r="A7" s="755"/>
      <c r="B7" s="942" t="s">
        <v>127</v>
      </c>
      <c r="C7" s="651"/>
      <c r="D7" s="651"/>
      <c r="E7" s="651"/>
      <c r="F7" s="651"/>
      <c r="G7" s="651"/>
      <c r="H7" s="651"/>
      <c r="I7" s="651"/>
      <c r="J7" s="651"/>
      <c r="K7" s="651"/>
      <c r="L7" s="651"/>
      <c r="M7" s="651"/>
      <c r="N7" s="651"/>
      <c r="O7" s="652"/>
      <c r="P7" s="44" t="s">
        <v>47</v>
      </c>
      <c r="Q7" s="45"/>
      <c r="R7" s="44" t="s">
        <v>48</v>
      </c>
      <c r="S7" s="698"/>
      <c r="T7" s="651"/>
      <c r="U7" s="651"/>
      <c r="V7" s="651"/>
      <c r="W7" s="651"/>
      <c r="X7" s="665"/>
      <c r="Y7" s="740"/>
      <c r="Z7" s="638"/>
      <c r="AA7" s="638"/>
      <c r="AB7" s="638"/>
      <c r="AC7" s="741"/>
    </row>
    <row r="8" spans="1:29" ht="33.75" customHeight="1" x14ac:dyDescent="0.2">
      <c r="A8" s="730"/>
      <c r="B8" s="938" t="s">
        <v>128</v>
      </c>
      <c r="C8" s="651"/>
      <c r="D8" s="651"/>
      <c r="E8" s="651"/>
      <c r="F8" s="651"/>
      <c r="G8" s="651"/>
      <c r="H8" s="651"/>
      <c r="I8" s="651"/>
      <c r="J8" s="651"/>
      <c r="K8" s="651"/>
      <c r="L8" s="651"/>
      <c r="M8" s="651"/>
      <c r="N8" s="651"/>
      <c r="O8" s="652"/>
      <c r="P8" s="700" t="s">
        <v>129</v>
      </c>
      <c r="Q8" s="651"/>
      <c r="R8" s="651"/>
      <c r="S8" s="651"/>
      <c r="T8" s="651"/>
      <c r="U8" s="651"/>
      <c r="V8" s="651"/>
      <c r="W8" s="651"/>
      <c r="X8" s="665"/>
      <c r="Y8" s="742"/>
      <c r="Z8" s="694"/>
      <c r="AA8" s="694"/>
      <c r="AB8" s="694"/>
      <c r="AC8" s="743"/>
    </row>
    <row r="9" spans="1:29" ht="147.75" customHeight="1" x14ac:dyDescent="0.2">
      <c r="A9" s="251" t="s">
        <v>1865</v>
      </c>
      <c r="B9" s="252" t="s">
        <v>130</v>
      </c>
      <c r="C9" s="253" t="s">
        <v>131</v>
      </c>
      <c r="D9" s="253" t="s">
        <v>132</v>
      </c>
      <c r="E9" s="253" t="s">
        <v>133</v>
      </c>
      <c r="F9" s="254" t="s">
        <v>134</v>
      </c>
      <c r="G9" s="255" t="s">
        <v>56</v>
      </c>
      <c r="H9" s="256" t="s">
        <v>135</v>
      </c>
      <c r="I9" s="257" t="s">
        <v>136</v>
      </c>
      <c r="J9" s="253" t="s">
        <v>137</v>
      </c>
      <c r="K9" s="258" t="s">
        <v>138</v>
      </c>
      <c r="L9" s="258" t="s">
        <v>139</v>
      </c>
      <c r="M9" s="258" t="s">
        <v>1866</v>
      </c>
      <c r="N9" s="259" t="s">
        <v>141</v>
      </c>
      <c r="O9" s="260" t="s">
        <v>374</v>
      </c>
      <c r="P9" s="261" t="s">
        <v>143</v>
      </c>
      <c r="Q9" s="261" t="s">
        <v>144</v>
      </c>
      <c r="R9" s="261" t="s">
        <v>145</v>
      </c>
      <c r="S9" s="261" t="s">
        <v>146</v>
      </c>
      <c r="T9" s="261" t="s">
        <v>147</v>
      </c>
      <c r="U9" s="261" t="s">
        <v>148</v>
      </c>
      <c r="V9" s="261" t="s">
        <v>149</v>
      </c>
      <c r="W9" s="261" t="s">
        <v>150</v>
      </c>
      <c r="X9" s="262" t="s">
        <v>151</v>
      </c>
      <c r="Y9" s="113" t="s">
        <v>152</v>
      </c>
      <c r="Z9" s="56" t="s">
        <v>153</v>
      </c>
      <c r="AA9" s="56" t="s">
        <v>154</v>
      </c>
      <c r="AB9" s="56" t="s">
        <v>155</v>
      </c>
      <c r="AC9" s="114" t="s">
        <v>156</v>
      </c>
    </row>
    <row r="10" spans="1:29" ht="18" customHeight="1" x14ac:dyDescent="0.2">
      <c r="A10" s="263">
        <v>1</v>
      </c>
      <c r="B10" s="123">
        <v>1</v>
      </c>
      <c r="C10" s="124" t="s">
        <v>1867</v>
      </c>
      <c r="D10" s="124"/>
      <c r="E10" s="124"/>
      <c r="F10" s="264" t="s">
        <v>1868</v>
      </c>
      <c r="G10" s="265" t="s">
        <v>1869</v>
      </c>
      <c r="H10" s="266" t="s">
        <v>1870</v>
      </c>
      <c r="I10" s="267">
        <v>27250043</v>
      </c>
      <c r="J10" s="124" t="s">
        <v>1871</v>
      </c>
      <c r="K10" s="124" t="s">
        <v>163</v>
      </c>
      <c r="L10" s="124" t="s">
        <v>164</v>
      </c>
      <c r="M10" s="124" t="s">
        <v>164</v>
      </c>
      <c r="N10" s="124" t="s">
        <v>166</v>
      </c>
      <c r="O10" s="124" t="s">
        <v>164</v>
      </c>
      <c r="P10" s="124" t="s">
        <v>1872</v>
      </c>
      <c r="Q10" s="268" t="s">
        <v>1873</v>
      </c>
      <c r="R10" s="268" t="s">
        <v>1874</v>
      </c>
      <c r="S10" s="269" t="s">
        <v>1875</v>
      </c>
      <c r="T10" s="268">
        <v>0</v>
      </c>
      <c r="U10" s="268">
        <v>250</v>
      </c>
      <c r="V10" s="268">
        <v>350</v>
      </c>
      <c r="W10" s="268">
        <v>500</v>
      </c>
      <c r="X10" s="270">
        <v>700</v>
      </c>
      <c r="Y10" s="113"/>
      <c r="Z10" s="56"/>
      <c r="AA10" s="56"/>
      <c r="AB10" s="56"/>
      <c r="AC10" s="271"/>
    </row>
    <row r="11" spans="1:29" ht="59.25" customHeight="1" x14ac:dyDescent="0.2">
      <c r="A11" s="933">
        <v>2</v>
      </c>
      <c r="B11" s="775">
        <v>2</v>
      </c>
      <c r="C11" s="672" t="s">
        <v>1867</v>
      </c>
      <c r="D11" s="672"/>
      <c r="E11" s="672"/>
      <c r="F11" s="673" t="s">
        <v>1868</v>
      </c>
      <c r="G11" s="675" t="s">
        <v>1876</v>
      </c>
      <c r="H11" s="678" t="s">
        <v>1877</v>
      </c>
      <c r="I11" s="686" t="s">
        <v>1878</v>
      </c>
      <c r="J11" s="672" t="s">
        <v>1871</v>
      </c>
      <c r="K11" s="672" t="s">
        <v>163</v>
      </c>
      <c r="L11" s="672" t="s">
        <v>1879</v>
      </c>
      <c r="M11" s="672" t="s">
        <v>1879</v>
      </c>
      <c r="N11" s="672" t="s">
        <v>1880</v>
      </c>
      <c r="O11" s="672" t="s">
        <v>1879</v>
      </c>
      <c r="P11" s="672" t="s">
        <v>1881</v>
      </c>
      <c r="Q11" s="672" t="s">
        <v>1882</v>
      </c>
      <c r="R11" s="672" t="s">
        <v>1874</v>
      </c>
      <c r="S11" s="57" t="s">
        <v>1883</v>
      </c>
      <c r="T11" s="45" t="s">
        <v>158</v>
      </c>
      <c r="U11" s="57" t="s">
        <v>158</v>
      </c>
      <c r="V11" s="45" t="s">
        <v>158</v>
      </c>
      <c r="W11" s="45" t="s">
        <v>1884</v>
      </c>
      <c r="X11" s="62"/>
      <c r="Y11" s="113"/>
      <c r="Z11" s="943"/>
      <c r="AA11" s="943"/>
      <c r="AB11" s="943"/>
      <c r="AC11" s="271"/>
    </row>
    <row r="12" spans="1:29" ht="66" customHeight="1" x14ac:dyDescent="0.2">
      <c r="A12" s="740"/>
      <c r="B12" s="755"/>
      <c r="C12" s="641"/>
      <c r="D12" s="641"/>
      <c r="E12" s="641"/>
      <c r="F12" s="674"/>
      <c r="G12" s="676"/>
      <c r="H12" s="679"/>
      <c r="I12" s="641"/>
      <c r="J12" s="641"/>
      <c r="K12" s="641"/>
      <c r="L12" s="641"/>
      <c r="M12" s="641"/>
      <c r="N12" s="641"/>
      <c r="O12" s="641"/>
      <c r="P12" s="641"/>
      <c r="Q12" s="641"/>
      <c r="R12" s="641"/>
      <c r="S12" s="57" t="s">
        <v>1885</v>
      </c>
      <c r="T12" s="45">
        <v>0</v>
      </c>
      <c r="U12" s="45">
        <v>7</v>
      </c>
      <c r="V12" s="45">
        <v>14</v>
      </c>
      <c r="W12" s="57">
        <v>14</v>
      </c>
      <c r="X12" s="62">
        <v>14</v>
      </c>
      <c r="Y12" s="113"/>
      <c r="Z12" s="641"/>
      <c r="AA12" s="641"/>
      <c r="AB12" s="641"/>
      <c r="AC12" s="271"/>
    </row>
    <row r="13" spans="1:29" ht="57.75" customHeight="1" x14ac:dyDescent="0.2">
      <c r="A13" s="742"/>
      <c r="B13" s="730"/>
      <c r="C13" s="642"/>
      <c r="D13" s="642"/>
      <c r="E13" s="642"/>
      <c r="F13" s="646"/>
      <c r="G13" s="680"/>
      <c r="H13" s="647"/>
      <c r="I13" s="642"/>
      <c r="J13" s="642"/>
      <c r="K13" s="642"/>
      <c r="L13" s="642"/>
      <c r="M13" s="642"/>
      <c r="N13" s="642"/>
      <c r="O13" s="642"/>
      <c r="P13" s="642"/>
      <c r="Q13" s="642"/>
      <c r="R13" s="642"/>
      <c r="S13" s="57" t="s">
        <v>1886</v>
      </c>
      <c r="T13" s="45">
        <v>0</v>
      </c>
      <c r="U13" s="45">
        <v>1</v>
      </c>
      <c r="V13" s="45">
        <v>2</v>
      </c>
      <c r="W13" s="57">
        <v>4</v>
      </c>
      <c r="X13" s="62">
        <v>5</v>
      </c>
      <c r="Y13" s="113"/>
      <c r="Z13" s="642"/>
      <c r="AA13" s="642"/>
      <c r="AB13" s="642"/>
      <c r="AC13" s="271"/>
    </row>
    <row r="14" spans="1:29" ht="18" customHeight="1" x14ac:dyDescent="0.2">
      <c r="A14" s="263">
        <v>3</v>
      </c>
      <c r="B14" s="136">
        <v>3</v>
      </c>
      <c r="C14" s="64" t="s">
        <v>1867</v>
      </c>
      <c r="D14" s="64"/>
      <c r="E14" s="57"/>
      <c r="F14" s="62" t="s">
        <v>1868</v>
      </c>
      <c r="G14" s="60" t="s">
        <v>1887</v>
      </c>
      <c r="H14" s="84" t="s">
        <v>1888</v>
      </c>
      <c r="I14" s="81" t="s">
        <v>1889</v>
      </c>
      <c r="J14" s="57" t="s">
        <v>1890</v>
      </c>
      <c r="K14" s="57" t="s">
        <v>163</v>
      </c>
      <c r="L14" s="57" t="s">
        <v>1879</v>
      </c>
      <c r="M14" s="57" t="s">
        <v>1879</v>
      </c>
      <c r="N14" s="57" t="s">
        <v>1879</v>
      </c>
      <c r="O14" s="57" t="s">
        <v>1879</v>
      </c>
      <c r="P14" s="57" t="s">
        <v>1891</v>
      </c>
      <c r="Q14" s="57" t="s">
        <v>1892</v>
      </c>
      <c r="R14" s="57" t="s">
        <v>1893</v>
      </c>
      <c r="S14" s="64" t="s">
        <v>1894</v>
      </c>
      <c r="T14" s="75">
        <v>83</v>
      </c>
      <c r="U14" s="75">
        <v>60</v>
      </c>
      <c r="V14" s="75">
        <v>60</v>
      </c>
      <c r="W14" s="64">
        <v>60</v>
      </c>
      <c r="X14" s="65">
        <v>60</v>
      </c>
      <c r="Y14" s="113"/>
      <c r="Z14" s="56"/>
      <c r="AA14" s="56"/>
      <c r="AB14" s="56"/>
      <c r="AC14" s="271"/>
    </row>
    <row r="15" spans="1:29" ht="18" customHeight="1" x14ac:dyDescent="0.2">
      <c r="A15" s="272">
        <v>4</v>
      </c>
      <c r="B15" s="213">
        <v>4</v>
      </c>
      <c r="C15" s="273" t="s">
        <v>1867</v>
      </c>
      <c r="D15" s="57"/>
      <c r="E15" s="66"/>
      <c r="F15" s="65">
        <f>$E$14</f>
        <v>0</v>
      </c>
      <c r="G15" s="208" t="s">
        <v>1895</v>
      </c>
      <c r="H15" s="66" t="s">
        <v>1896</v>
      </c>
      <c r="I15" s="77" t="s">
        <v>1897</v>
      </c>
      <c r="J15" s="64" t="s">
        <v>1898</v>
      </c>
      <c r="K15" s="64" t="s">
        <v>163</v>
      </c>
      <c r="L15" s="64" t="s">
        <v>1879</v>
      </c>
      <c r="M15" s="64" t="s">
        <v>1879</v>
      </c>
      <c r="N15" s="64" t="s">
        <v>1880</v>
      </c>
      <c r="O15" s="64" t="s">
        <v>1880</v>
      </c>
      <c r="P15" s="64" t="s">
        <v>1899</v>
      </c>
      <c r="Q15" s="64" t="s">
        <v>1900</v>
      </c>
      <c r="R15" s="64" t="s">
        <v>179</v>
      </c>
      <c r="S15" s="64" t="s">
        <v>1901</v>
      </c>
      <c r="T15" s="75">
        <v>28</v>
      </c>
      <c r="U15" s="75">
        <v>30</v>
      </c>
      <c r="V15" s="75">
        <v>35</v>
      </c>
      <c r="W15" s="64">
        <v>40</v>
      </c>
      <c r="X15" s="65">
        <v>45</v>
      </c>
      <c r="Y15" s="113"/>
      <c r="Z15" s="56"/>
      <c r="AA15" s="56"/>
      <c r="AB15" s="56"/>
      <c r="AC15" s="271"/>
    </row>
    <row r="16" spans="1:29" ht="18" customHeight="1" x14ac:dyDescent="0.2">
      <c r="A16" s="274">
        <v>5</v>
      </c>
      <c r="B16" s="275">
        <v>5</v>
      </c>
      <c r="C16" s="276" t="s">
        <v>1867</v>
      </c>
      <c r="D16" s="276"/>
      <c r="E16" s="277"/>
      <c r="F16" s="278" t="e">
        <f>#REF!</f>
        <v>#REF!</v>
      </c>
      <c r="G16" s="279" t="s">
        <v>1902</v>
      </c>
      <c r="H16" s="280" t="s">
        <v>1903</v>
      </c>
      <c r="I16" s="281" t="s">
        <v>1904</v>
      </c>
      <c r="J16" s="276" t="s">
        <v>1905</v>
      </c>
      <c r="K16" s="276" t="s">
        <v>470</v>
      </c>
      <c r="L16" s="282" t="s">
        <v>1879</v>
      </c>
      <c r="M16" s="282" t="s">
        <v>1879</v>
      </c>
      <c r="N16" s="282" t="s">
        <v>1880</v>
      </c>
      <c r="O16" s="282" t="s">
        <v>1879</v>
      </c>
      <c r="P16" s="276" t="s">
        <v>1906</v>
      </c>
      <c r="Q16" s="276" t="s">
        <v>1907</v>
      </c>
      <c r="R16" s="276" t="s">
        <v>1908</v>
      </c>
      <c r="S16" s="282" t="s">
        <v>1909</v>
      </c>
      <c r="T16" s="283">
        <v>0</v>
      </c>
      <c r="U16" s="282">
        <v>2</v>
      </c>
      <c r="V16" s="284">
        <v>4</v>
      </c>
      <c r="W16" s="284">
        <v>6</v>
      </c>
      <c r="X16" s="278">
        <v>8</v>
      </c>
      <c r="Y16" s="113"/>
      <c r="Z16" s="56"/>
      <c r="AA16" s="56"/>
      <c r="AB16" s="56"/>
      <c r="AC16" s="271"/>
    </row>
    <row r="17" spans="1:29" ht="88.5" customHeight="1" x14ac:dyDescent="0.2">
      <c r="A17" s="937">
        <v>6</v>
      </c>
      <c r="B17" s="908">
        <v>1</v>
      </c>
      <c r="C17" s="780" t="s">
        <v>1867</v>
      </c>
      <c r="D17" s="780"/>
      <c r="E17" s="780"/>
      <c r="F17" s="905"/>
      <c r="G17" s="786" t="s">
        <v>1910</v>
      </c>
      <c r="H17" s="901" t="s">
        <v>1911</v>
      </c>
      <c r="I17" s="902"/>
      <c r="J17" s="780"/>
      <c r="K17" s="780" t="s">
        <v>163</v>
      </c>
      <c r="L17" s="780" t="s">
        <v>166</v>
      </c>
      <c r="M17" s="780"/>
      <c r="N17" s="780" t="s">
        <v>166</v>
      </c>
      <c r="O17" s="780" t="s">
        <v>166</v>
      </c>
      <c r="P17" s="900" t="s">
        <v>1912</v>
      </c>
      <c r="Q17" s="900" t="s">
        <v>1913</v>
      </c>
      <c r="R17" s="900" t="s">
        <v>1127</v>
      </c>
      <c r="S17" s="286" t="s">
        <v>1914</v>
      </c>
      <c r="T17" s="87">
        <v>1</v>
      </c>
      <c r="U17" s="87">
        <v>1</v>
      </c>
      <c r="V17" s="87">
        <v>1</v>
      </c>
      <c r="W17" s="58">
        <v>1</v>
      </c>
      <c r="X17" s="59">
        <v>1</v>
      </c>
      <c r="Y17" s="140"/>
      <c r="Z17" s="774"/>
      <c r="AA17" s="774"/>
      <c r="AB17" s="774"/>
      <c r="AC17" s="768"/>
    </row>
    <row r="18" spans="1:29" ht="88.5" customHeight="1" x14ac:dyDescent="0.2">
      <c r="A18" s="907"/>
      <c r="B18" s="755"/>
      <c r="C18" s="641"/>
      <c r="D18" s="641"/>
      <c r="E18" s="641"/>
      <c r="F18" s="674"/>
      <c r="G18" s="676"/>
      <c r="H18" s="679"/>
      <c r="I18" s="641"/>
      <c r="J18" s="641"/>
      <c r="K18" s="641"/>
      <c r="L18" s="641"/>
      <c r="M18" s="641"/>
      <c r="N18" s="641"/>
      <c r="O18" s="641"/>
      <c r="P18" s="641"/>
      <c r="Q18" s="641"/>
      <c r="R18" s="641"/>
      <c r="S18" s="68" t="s">
        <v>1915</v>
      </c>
      <c r="T18" s="45">
        <v>473</v>
      </c>
      <c r="U18" s="45">
        <v>20</v>
      </c>
      <c r="V18" s="45">
        <v>20</v>
      </c>
      <c r="W18" s="57">
        <v>20</v>
      </c>
      <c r="X18" s="62">
        <v>20</v>
      </c>
      <c r="Y18" s="140"/>
      <c r="Z18" s="641"/>
      <c r="AA18" s="641"/>
      <c r="AB18" s="641"/>
      <c r="AC18" s="720"/>
    </row>
    <row r="19" spans="1:29" ht="88.5" customHeight="1" x14ac:dyDescent="0.2">
      <c r="A19" s="910"/>
      <c r="B19" s="730"/>
      <c r="C19" s="642"/>
      <c r="D19" s="642"/>
      <c r="E19" s="642"/>
      <c r="F19" s="646"/>
      <c r="G19" s="680"/>
      <c r="H19" s="647"/>
      <c r="I19" s="642"/>
      <c r="J19" s="642"/>
      <c r="K19" s="642"/>
      <c r="L19" s="642"/>
      <c r="M19" s="642"/>
      <c r="N19" s="642"/>
      <c r="O19" s="642"/>
      <c r="P19" s="642"/>
      <c r="Q19" s="642"/>
      <c r="R19" s="642"/>
      <c r="S19" s="68" t="s">
        <v>1916</v>
      </c>
      <c r="T19" s="45">
        <v>12</v>
      </c>
      <c r="U19" s="45">
        <v>12</v>
      </c>
      <c r="V19" s="45">
        <v>12</v>
      </c>
      <c r="W19" s="57">
        <v>12</v>
      </c>
      <c r="X19" s="62">
        <v>12</v>
      </c>
      <c r="Y19" s="140"/>
      <c r="Z19" s="642"/>
      <c r="AA19" s="642"/>
      <c r="AB19" s="642"/>
      <c r="AC19" s="721"/>
    </row>
    <row r="20" spans="1:29" ht="74.25" customHeight="1" x14ac:dyDescent="0.2">
      <c r="A20" s="893">
        <v>7</v>
      </c>
      <c r="B20" s="775">
        <v>2</v>
      </c>
      <c r="C20" s="672" t="s">
        <v>1867</v>
      </c>
      <c r="D20" s="672"/>
      <c r="E20" s="672"/>
      <c r="F20" s="673" t="s">
        <v>1917</v>
      </c>
      <c r="G20" s="675" t="s">
        <v>1918</v>
      </c>
      <c r="H20" s="678" t="s">
        <v>1919</v>
      </c>
      <c r="I20" s="686" t="s">
        <v>1920</v>
      </c>
      <c r="J20" s="672" t="s">
        <v>1921</v>
      </c>
      <c r="K20" s="672" t="s">
        <v>163</v>
      </c>
      <c r="L20" s="672" t="s">
        <v>164</v>
      </c>
      <c r="M20" s="672"/>
      <c r="N20" s="672" t="s">
        <v>166</v>
      </c>
      <c r="O20" s="672" t="s">
        <v>166</v>
      </c>
      <c r="P20" s="672" t="s">
        <v>1922</v>
      </c>
      <c r="Q20" s="681" t="s">
        <v>1913</v>
      </c>
      <c r="R20" s="681" t="s">
        <v>1127</v>
      </c>
      <c r="S20" s="57" t="s">
        <v>1923</v>
      </c>
      <c r="T20" s="45" t="s">
        <v>1924</v>
      </c>
      <c r="U20" s="45">
        <v>615</v>
      </c>
      <c r="V20" s="45">
        <v>665</v>
      </c>
      <c r="W20" s="57">
        <v>715</v>
      </c>
      <c r="X20" s="62">
        <v>765</v>
      </c>
      <c r="Y20" s="140"/>
      <c r="Z20" s="774"/>
      <c r="AA20" s="774"/>
      <c r="AB20" s="774"/>
      <c r="AC20" s="768"/>
    </row>
    <row r="21" spans="1:29" ht="74.25" customHeight="1" x14ac:dyDescent="0.2">
      <c r="A21" s="730"/>
      <c r="B21" s="730"/>
      <c r="C21" s="642"/>
      <c r="D21" s="642"/>
      <c r="E21" s="642"/>
      <c r="F21" s="646"/>
      <c r="G21" s="680"/>
      <c r="H21" s="647"/>
      <c r="I21" s="642"/>
      <c r="J21" s="642"/>
      <c r="K21" s="642"/>
      <c r="L21" s="642"/>
      <c r="M21" s="642"/>
      <c r="N21" s="642"/>
      <c r="O21" s="642"/>
      <c r="P21" s="642"/>
      <c r="Q21" s="642"/>
      <c r="R21" s="642"/>
      <c r="S21" s="57" t="s">
        <v>1925</v>
      </c>
      <c r="T21" s="45" t="s">
        <v>1926</v>
      </c>
      <c r="U21" s="103" t="s">
        <v>1927</v>
      </c>
      <c r="V21" s="45" t="s">
        <v>1928</v>
      </c>
      <c r="W21" s="57" t="s">
        <v>1929</v>
      </c>
      <c r="X21" s="62" t="s">
        <v>1930</v>
      </c>
      <c r="Y21" s="140"/>
      <c r="Z21" s="642"/>
      <c r="AA21" s="642"/>
      <c r="AB21" s="642"/>
      <c r="AC21" s="721"/>
    </row>
    <row r="22" spans="1:29" ht="53.25" customHeight="1" x14ac:dyDescent="0.2">
      <c r="A22" s="936">
        <v>8</v>
      </c>
      <c r="B22" s="886">
        <v>1</v>
      </c>
      <c r="C22" s="887" t="s">
        <v>1867</v>
      </c>
      <c r="D22" s="887"/>
      <c r="E22" s="887"/>
      <c r="F22" s="888" t="s">
        <v>1931</v>
      </c>
      <c r="G22" s="889" t="s">
        <v>1932</v>
      </c>
      <c r="H22" s="895" t="s">
        <v>1933</v>
      </c>
      <c r="I22" s="896">
        <v>4000000</v>
      </c>
      <c r="J22" s="887">
        <v>11</v>
      </c>
      <c r="K22" s="887" t="s">
        <v>253</v>
      </c>
      <c r="L22" s="887" t="s">
        <v>166</v>
      </c>
      <c r="M22" s="887" t="s">
        <v>1934</v>
      </c>
      <c r="N22" s="887" t="s">
        <v>164</v>
      </c>
      <c r="O22" s="887" t="s">
        <v>164</v>
      </c>
      <c r="P22" s="898" t="s">
        <v>1935</v>
      </c>
      <c r="Q22" s="898" t="s">
        <v>1504</v>
      </c>
      <c r="R22" s="898" t="s">
        <v>1504</v>
      </c>
      <c r="S22" s="269" t="s">
        <v>1936</v>
      </c>
      <c r="T22" s="268" t="s">
        <v>1937</v>
      </c>
      <c r="U22" s="268">
        <v>15</v>
      </c>
      <c r="V22" s="268">
        <v>20</v>
      </c>
      <c r="W22" s="124">
        <v>25</v>
      </c>
      <c r="X22" s="264">
        <v>30</v>
      </c>
      <c r="Y22" s="140"/>
      <c r="Z22" s="774"/>
      <c r="AA22" s="774"/>
      <c r="AB22" s="774"/>
      <c r="AC22" s="768"/>
    </row>
    <row r="23" spans="1:29" ht="53.25" customHeight="1" x14ac:dyDescent="0.2">
      <c r="A23" s="670"/>
      <c r="B23" s="727"/>
      <c r="C23" s="722"/>
      <c r="D23" s="722"/>
      <c r="E23" s="722"/>
      <c r="F23" s="759"/>
      <c r="G23" s="761"/>
      <c r="H23" s="763"/>
      <c r="I23" s="722"/>
      <c r="J23" s="722"/>
      <c r="K23" s="722"/>
      <c r="L23" s="722"/>
      <c r="M23" s="722"/>
      <c r="N23" s="722"/>
      <c r="O23" s="722"/>
      <c r="P23" s="722"/>
      <c r="Q23" s="722"/>
      <c r="R23" s="722"/>
      <c r="S23" s="293" t="s">
        <v>1938</v>
      </c>
      <c r="T23" s="283" t="s">
        <v>1939</v>
      </c>
      <c r="U23" s="283">
        <v>6</v>
      </c>
      <c r="V23" s="283">
        <v>7</v>
      </c>
      <c r="W23" s="282">
        <v>8</v>
      </c>
      <c r="X23" s="294">
        <v>9</v>
      </c>
      <c r="Y23" s="140"/>
      <c r="Z23" s="642"/>
      <c r="AA23" s="642"/>
      <c r="AB23" s="642"/>
      <c r="AC23" s="721"/>
    </row>
    <row r="24" spans="1:29" ht="84" customHeight="1" x14ac:dyDescent="0.2">
      <c r="A24" s="885">
        <v>9</v>
      </c>
      <c r="B24" s="908">
        <v>1</v>
      </c>
      <c r="C24" s="900" t="s">
        <v>1867</v>
      </c>
      <c r="D24" s="900"/>
      <c r="E24" s="900"/>
      <c r="F24" s="935" t="s">
        <v>1940</v>
      </c>
      <c r="G24" s="786" t="s">
        <v>1941</v>
      </c>
      <c r="H24" s="891" t="s">
        <v>1942</v>
      </c>
      <c r="I24" s="951" t="s">
        <v>1943</v>
      </c>
      <c r="J24" s="900" t="s">
        <v>1940</v>
      </c>
      <c r="K24" s="900" t="s">
        <v>175</v>
      </c>
      <c r="L24" s="900" t="s">
        <v>164</v>
      </c>
      <c r="M24" s="900" t="s">
        <v>1944</v>
      </c>
      <c r="N24" s="900" t="s">
        <v>164</v>
      </c>
      <c r="O24" s="900" t="s">
        <v>164</v>
      </c>
      <c r="P24" s="900" t="s">
        <v>1945</v>
      </c>
      <c r="Q24" s="900" t="s">
        <v>1946</v>
      </c>
      <c r="R24" s="900" t="s">
        <v>1947</v>
      </c>
      <c r="S24" s="286" t="s">
        <v>1948</v>
      </c>
      <c r="T24" s="87">
        <f>19+17</f>
        <v>36</v>
      </c>
      <c r="U24" s="87">
        <v>14</v>
      </c>
      <c r="V24" s="87">
        <v>0</v>
      </c>
      <c r="W24" s="87">
        <v>0</v>
      </c>
      <c r="X24" s="296">
        <v>0</v>
      </c>
      <c r="Y24" s="140"/>
      <c r="Z24" s="774"/>
      <c r="AA24" s="774"/>
      <c r="AB24" s="774"/>
      <c r="AC24" s="768"/>
    </row>
    <row r="25" spans="1:29" ht="84" customHeight="1" x14ac:dyDescent="0.2">
      <c r="A25" s="755"/>
      <c r="B25" s="755"/>
      <c r="C25" s="641"/>
      <c r="D25" s="641"/>
      <c r="E25" s="641"/>
      <c r="F25" s="776"/>
      <c r="G25" s="676"/>
      <c r="H25" s="782"/>
      <c r="I25" s="641"/>
      <c r="J25" s="641"/>
      <c r="K25" s="641"/>
      <c r="L25" s="641"/>
      <c r="M25" s="641"/>
      <c r="N25" s="641"/>
      <c r="O25" s="641"/>
      <c r="P25" s="641"/>
      <c r="Q25" s="641"/>
      <c r="R25" s="641"/>
      <c r="S25" s="68" t="s">
        <v>1949</v>
      </c>
      <c r="T25" s="45">
        <v>394</v>
      </c>
      <c r="U25" s="45">
        <v>64</v>
      </c>
      <c r="V25" s="45">
        <v>46</v>
      </c>
      <c r="W25" s="45">
        <v>0</v>
      </c>
      <c r="X25" s="105">
        <v>0</v>
      </c>
      <c r="Y25" s="140"/>
      <c r="Z25" s="641"/>
      <c r="AA25" s="641"/>
      <c r="AB25" s="641"/>
      <c r="AC25" s="720"/>
    </row>
    <row r="26" spans="1:29" ht="408.75" customHeight="1" x14ac:dyDescent="0.2">
      <c r="A26" s="730"/>
      <c r="B26" s="730"/>
      <c r="C26" s="771"/>
      <c r="D26" s="771"/>
      <c r="E26" s="771"/>
      <c r="F26" s="785"/>
      <c r="G26" s="764"/>
      <c r="H26" s="860"/>
      <c r="I26" s="771"/>
      <c r="J26" s="771"/>
      <c r="K26" s="771"/>
      <c r="L26" s="771"/>
      <c r="M26" s="771"/>
      <c r="N26" s="771"/>
      <c r="O26" s="771"/>
      <c r="P26" s="771"/>
      <c r="Q26" s="771"/>
      <c r="R26" s="771"/>
      <c r="S26" s="211" t="s">
        <v>1950</v>
      </c>
      <c r="T26" s="75">
        <v>0</v>
      </c>
      <c r="U26" s="75">
        <v>26</v>
      </c>
      <c r="V26" s="75">
        <v>0</v>
      </c>
      <c r="W26" s="75">
        <v>0</v>
      </c>
      <c r="X26" s="297">
        <v>0</v>
      </c>
      <c r="Y26" s="140"/>
      <c r="Z26" s="642"/>
      <c r="AA26" s="642"/>
      <c r="AB26" s="642"/>
      <c r="AC26" s="721"/>
    </row>
    <row r="27" spans="1:29" ht="114.75" customHeight="1" x14ac:dyDescent="0.2">
      <c r="A27" s="893">
        <v>10</v>
      </c>
      <c r="B27" s="886">
        <v>1</v>
      </c>
      <c r="C27" s="887" t="s">
        <v>1867</v>
      </c>
      <c r="D27" s="898" t="s">
        <v>1951</v>
      </c>
      <c r="E27" s="887" t="s">
        <v>1952</v>
      </c>
      <c r="F27" s="888" t="s">
        <v>1953</v>
      </c>
      <c r="G27" s="889" t="s">
        <v>1954</v>
      </c>
      <c r="H27" s="895" t="s">
        <v>1955</v>
      </c>
      <c r="I27" s="896">
        <v>1500000</v>
      </c>
      <c r="J27" s="887" t="s">
        <v>1956</v>
      </c>
      <c r="K27" s="887" t="s">
        <v>288</v>
      </c>
      <c r="L27" s="887" t="s">
        <v>166</v>
      </c>
      <c r="M27" s="887" t="s">
        <v>313</v>
      </c>
      <c r="N27" s="887" t="s">
        <v>164</v>
      </c>
      <c r="O27" s="887" t="s">
        <v>164</v>
      </c>
      <c r="P27" s="898" t="s">
        <v>1957</v>
      </c>
      <c r="Q27" s="898" t="s">
        <v>244</v>
      </c>
      <c r="R27" s="898" t="s">
        <v>249</v>
      </c>
      <c r="S27" s="269" t="s">
        <v>1958</v>
      </c>
      <c r="T27" s="268">
        <v>0</v>
      </c>
      <c r="U27" s="268">
        <v>2</v>
      </c>
      <c r="V27" s="268">
        <v>4</v>
      </c>
      <c r="W27" s="124">
        <v>6</v>
      </c>
      <c r="X27" s="264">
        <v>8</v>
      </c>
      <c r="Y27" s="140"/>
      <c r="Z27" s="774"/>
      <c r="AA27" s="774"/>
      <c r="AB27" s="774"/>
      <c r="AC27" s="768"/>
    </row>
    <row r="28" spans="1:29" ht="114.75" customHeight="1" x14ac:dyDescent="0.2">
      <c r="A28" s="755"/>
      <c r="B28" s="755"/>
      <c r="C28" s="641"/>
      <c r="D28" s="641"/>
      <c r="E28" s="641"/>
      <c r="F28" s="674"/>
      <c r="G28" s="676"/>
      <c r="H28" s="679"/>
      <c r="I28" s="641"/>
      <c r="J28" s="641"/>
      <c r="K28" s="641"/>
      <c r="L28" s="641"/>
      <c r="M28" s="641"/>
      <c r="N28" s="641"/>
      <c r="O28" s="641"/>
      <c r="P28" s="641"/>
      <c r="Q28" s="641"/>
      <c r="R28" s="641"/>
      <c r="S28" s="68" t="s">
        <v>1959</v>
      </c>
      <c r="T28" s="45">
        <v>0</v>
      </c>
      <c r="U28" s="45">
        <v>2</v>
      </c>
      <c r="V28" s="45">
        <v>5</v>
      </c>
      <c r="W28" s="57">
        <v>8</v>
      </c>
      <c r="X28" s="62">
        <v>12</v>
      </c>
      <c r="Y28" s="140"/>
      <c r="Z28" s="641"/>
      <c r="AA28" s="641"/>
      <c r="AB28" s="641"/>
      <c r="AC28" s="720"/>
    </row>
    <row r="29" spans="1:29" ht="114.75" customHeight="1" x14ac:dyDescent="0.2">
      <c r="A29" s="730"/>
      <c r="B29" s="730"/>
      <c r="C29" s="642"/>
      <c r="D29" s="771"/>
      <c r="E29" s="642"/>
      <c r="F29" s="646"/>
      <c r="G29" s="764"/>
      <c r="H29" s="647"/>
      <c r="I29" s="642"/>
      <c r="J29" s="642"/>
      <c r="K29" s="642"/>
      <c r="L29" s="642"/>
      <c r="M29" s="642"/>
      <c r="N29" s="642"/>
      <c r="O29" s="642"/>
      <c r="P29" s="771"/>
      <c r="Q29" s="771"/>
      <c r="R29" s="771"/>
      <c r="S29" s="211" t="s">
        <v>1960</v>
      </c>
      <c r="T29" s="75">
        <v>0</v>
      </c>
      <c r="U29" s="75">
        <v>50</v>
      </c>
      <c r="V29" s="75">
        <v>100</v>
      </c>
      <c r="W29" s="64">
        <v>150</v>
      </c>
      <c r="X29" s="65">
        <v>200</v>
      </c>
      <c r="Y29" s="140"/>
      <c r="Z29" s="642"/>
      <c r="AA29" s="642"/>
      <c r="AB29" s="642"/>
      <c r="AC29" s="721"/>
    </row>
    <row r="30" spans="1:29" ht="18" customHeight="1" x14ac:dyDescent="0.2">
      <c r="A30" s="885">
        <v>11</v>
      </c>
      <c r="B30" s="908">
        <v>2</v>
      </c>
      <c r="C30" s="681" t="s">
        <v>1867</v>
      </c>
      <c r="D30" s="672"/>
      <c r="E30" s="672" t="s">
        <v>1961</v>
      </c>
      <c r="F30" s="673" t="s">
        <v>1962</v>
      </c>
      <c r="G30" s="675" t="s">
        <v>1963</v>
      </c>
      <c r="H30" s="678" t="s">
        <v>1964</v>
      </c>
      <c r="I30" s="686" t="s">
        <v>1965</v>
      </c>
      <c r="J30" s="672" t="s">
        <v>1966</v>
      </c>
      <c r="K30" s="672" t="s">
        <v>288</v>
      </c>
      <c r="L30" s="672" t="s">
        <v>166</v>
      </c>
      <c r="M30" s="672" t="s">
        <v>1967</v>
      </c>
      <c r="N30" s="672" t="s">
        <v>164</v>
      </c>
      <c r="O30" s="672" t="s">
        <v>164</v>
      </c>
      <c r="P30" s="672" t="s">
        <v>1968</v>
      </c>
      <c r="Q30" s="932" t="s">
        <v>1969</v>
      </c>
      <c r="R30" s="948" t="s">
        <v>1970</v>
      </c>
      <c r="S30" s="57" t="s">
        <v>1971</v>
      </c>
      <c r="T30" s="45" t="s">
        <v>1972</v>
      </c>
      <c r="U30" s="45">
        <v>25</v>
      </c>
      <c r="V30" s="45">
        <v>0</v>
      </c>
      <c r="W30" s="45">
        <v>0</v>
      </c>
      <c r="X30" s="62" t="s">
        <v>158</v>
      </c>
      <c r="Y30" s="140"/>
      <c r="Z30" s="774"/>
      <c r="AA30" s="774"/>
      <c r="AB30" s="774"/>
      <c r="AC30" s="768"/>
    </row>
    <row r="31" spans="1:29" ht="18" customHeight="1" x14ac:dyDescent="0.2">
      <c r="A31" s="755"/>
      <c r="B31" s="755"/>
      <c r="C31" s="641"/>
      <c r="D31" s="641"/>
      <c r="E31" s="641"/>
      <c r="F31" s="674"/>
      <c r="G31" s="676"/>
      <c r="H31" s="679"/>
      <c r="I31" s="641"/>
      <c r="J31" s="641"/>
      <c r="K31" s="641"/>
      <c r="L31" s="641"/>
      <c r="M31" s="641"/>
      <c r="N31" s="641"/>
      <c r="O31" s="641"/>
      <c r="P31" s="641"/>
      <c r="Q31" s="641"/>
      <c r="R31" s="641"/>
      <c r="S31" s="57" t="s">
        <v>1971</v>
      </c>
      <c r="T31" s="45" t="s">
        <v>1973</v>
      </c>
      <c r="U31" s="57">
        <v>120</v>
      </c>
      <c r="V31" s="45">
        <v>30</v>
      </c>
      <c r="W31" s="57">
        <v>0</v>
      </c>
      <c r="X31" s="62" t="s">
        <v>158</v>
      </c>
      <c r="Y31" s="140"/>
      <c r="Z31" s="641"/>
      <c r="AA31" s="641"/>
      <c r="AB31" s="641"/>
      <c r="AC31" s="720"/>
    </row>
    <row r="32" spans="1:29" ht="117.75" customHeight="1" x14ac:dyDescent="0.2">
      <c r="A32" s="730"/>
      <c r="B32" s="727"/>
      <c r="C32" s="722"/>
      <c r="D32" s="722"/>
      <c r="E32" s="722"/>
      <c r="F32" s="759"/>
      <c r="G32" s="761"/>
      <c r="H32" s="763"/>
      <c r="I32" s="722"/>
      <c r="J32" s="722"/>
      <c r="K32" s="722"/>
      <c r="L32" s="722"/>
      <c r="M32" s="722"/>
      <c r="N32" s="722"/>
      <c r="O32" s="722"/>
      <c r="P32" s="722"/>
      <c r="Q32" s="722"/>
      <c r="R32" s="722"/>
      <c r="S32" s="282" t="s">
        <v>1974</v>
      </c>
      <c r="T32" s="283">
        <v>1</v>
      </c>
      <c r="U32" s="283">
        <v>1</v>
      </c>
      <c r="V32" s="283">
        <v>0</v>
      </c>
      <c r="W32" s="282">
        <v>0</v>
      </c>
      <c r="X32" s="294">
        <v>0</v>
      </c>
      <c r="Y32" s="140"/>
      <c r="Z32" s="642"/>
      <c r="AA32" s="642"/>
      <c r="AB32" s="642"/>
      <c r="AC32" s="721"/>
    </row>
    <row r="33" spans="1:29" ht="18" customHeight="1" x14ac:dyDescent="0.2">
      <c r="A33" s="885">
        <v>12</v>
      </c>
      <c r="B33" s="908">
        <v>1</v>
      </c>
      <c r="C33" s="780" t="s">
        <v>1867</v>
      </c>
      <c r="D33" s="780"/>
      <c r="E33" s="780"/>
      <c r="F33" s="905" t="s">
        <v>1975</v>
      </c>
      <c r="G33" s="786" t="s">
        <v>1976</v>
      </c>
      <c r="H33" s="901" t="s">
        <v>1977</v>
      </c>
      <c r="I33" s="902">
        <v>20000000</v>
      </c>
      <c r="J33" s="780" t="s">
        <v>1978</v>
      </c>
      <c r="K33" s="780" t="s">
        <v>470</v>
      </c>
      <c r="L33" s="780" t="s">
        <v>164</v>
      </c>
      <c r="M33" s="780" t="s">
        <v>1979</v>
      </c>
      <c r="N33" s="780" t="s">
        <v>166</v>
      </c>
      <c r="O33" s="780" t="s">
        <v>166</v>
      </c>
      <c r="P33" s="780" t="s">
        <v>1980</v>
      </c>
      <c r="Q33" s="949">
        <v>44440</v>
      </c>
      <c r="R33" s="950">
        <v>45627</v>
      </c>
      <c r="S33" s="58" t="s">
        <v>1981</v>
      </c>
      <c r="T33" s="87">
        <v>19</v>
      </c>
      <c r="U33" s="87">
        <v>20</v>
      </c>
      <c r="V33" s="87">
        <v>20</v>
      </c>
      <c r="W33" s="58">
        <v>20</v>
      </c>
      <c r="X33" s="59">
        <v>20</v>
      </c>
      <c r="Y33" s="140"/>
      <c r="Z33" s="774"/>
      <c r="AA33" s="774"/>
      <c r="AB33" s="774"/>
      <c r="AC33" s="768"/>
    </row>
    <row r="34" spans="1:29" ht="155.25" customHeight="1" x14ac:dyDescent="0.2">
      <c r="A34" s="730"/>
      <c r="B34" s="730"/>
      <c r="C34" s="642"/>
      <c r="D34" s="642"/>
      <c r="E34" s="642"/>
      <c r="F34" s="646"/>
      <c r="G34" s="764"/>
      <c r="H34" s="647"/>
      <c r="I34" s="642"/>
      <c r="J34" s="642"/>
      <c r="K34" s="642"/>
      <c r="L34" s="642"/>
      <c r="M34" s="642"/>
      <c r="N34" s="642"/>
      <c r="O34" s="642"/>
      <c r="P34" s="642"/>
      <c r="Q34" s="771"/>
      <c r="R34" s="642"/>
      <c r="S34" s="64" t="s">
        <v>1982</v>
      </c>
      <c r="T34" s="75">
        <v>86</v>
      </c>
      <c r="U34" s="75">
        <v>85</v>
      </c>
      <c r="V34" s="75">
        <v>85</v>
      </c>
      <c r="W34" s="75">
        <v>85</v>
      </c>
      <c r="X34" s="297">
        <v>85</v>
      </c>
      <c r="Y34" s="140"/>
      <c r="Z34" s="642"/>
      <c r="AA34" s="642"/>
      <c r="AB34" s="642"/>
      <c r="AC34" s="721"/>
    </row>
    <row r="35" spans="1:29" ht="182.25" customHeight="1" x14ac:dyDescent="0.2">
      <c r="A35" s="298">
        <v>13</v>
      </c>
      <c r="B35" s="299">
        <v>1</v>
      </c>
      <c r="C35" s="300" t="s">
        <v>1867</v>
      </c>
      <c r="D35" s="300"/>
      <c r="E35" s="300"/>
      <c r="F35" s="301" t="s">
        <v>1983</v>
      </c>
      <c r="G35" s="302" t="s">
        <v>1984</v>
      </c>
      <c r="H35" s="303" t="s">
        <v>1985</v>
      </c>
      <c r="I35" s="304">
        <v>0.5</v>
      </c>
      <c r="J35" s="300" t="s">
        <v>1986</v>
      </c>
      <c r="K35" s="300" t="s">
        <v>470</v>
      </c>
      <c r="L35" s="300" t="s">
        <v>166</v>
      </c>
      <c r="M35" s="300"/>
      <c r="N35" s="300" t="s">
        <v>166</v>
      </c>
      <c r="O35" s="300" t="s">
        <v>166</v>
      </c>
      <c r="P35" s="305" t="s">
        <v>1987</v>
      </c>
      <c r="Q35" s="305" t="s">
        <v>1836</v>
      </c>
      <c r="R35" s="305" t="s">
        <v>179</v>
      </c>
      <c r="S35" s="306" t="s">
        <v>1988</v>
      </c>
      <c r="T35" s="305"/>
      <c r="U35" s="307">
        <v>52471000</v>
      </c>
      <c r="V35" s="307">
        <v>62530790</v>
      </c>
      <c r="W35" s="304">
        <v>69541350</v>
      </c>
      <c r="X35" s="301"/>
      <c r="Y35" s="140"/>
      <c r="Z35" s="173"/>
      <c r="AA35" s="173"/>
      <c r="AB35" s="173"/>
      <c r="AC35" s="156"/>
    </row>
    <row r="36" spans="1:29" ht="191.25" customHeight="1" x14ac:dyDescent="0.2">
      <c r="A36" s="308">
        <v>14</v>
      </c>
      <c r="B36" s="309">
        <v>1</v>
      </c>
      <c r="C36" s="124" t="s">
        <v>1867</v>
      </c>
      <c r="D36" s="124"/>
      <c r="E36" s="124"/>
      <c r="F36" s="264" t="s">
        <v>1989</v>
      </c>
      <c r="G36" s="265" t="s">
        <v>1990</v>
      </c>
      <c r="H36" s="266" t="s">
        <v>1991</v>
      </c>
      <c r="I36" s="267"/>
      <c r="J36" s="124" t="s">
        <v>710</v>
      </c>
      <c r="K36" s="124" t="s">
        <v>1992</v>
      </c>
      <c r="L36" s="124" t="s">
        <v>166</v>
      </c>
      <c r="M36" s="124" t="s">
        <v>166</v>
      </c>
      <c r="N36" s="124" t="s">
        <v>166</v>
      </c>
      <c r="O36" s="124" t="s">
        <v>166</v>
      </c>
      <c r="P36" s="268" t="s">
        <v>1993</v>
      </c>
      <c r="Q36" s="310" t="s">
        <v>1994</v>
      </c>
      <c r="R36" s="311" t="s">
        <v>1995</v>
      </c>
      <c r="S36" s="311" t="s">
        <v>1996</v>
      </c>
      <c r="T36" s="311" t="s">
        <v>171</v>
      </c>
      <c r="U36" s="311">
        <v>0</v>
      </c>
      <c r="V36" s="311">
        <v>1</v>
      </c>
      <c r="W36" s="311">
        <v>1</v>
      </c>
      <c r="X36" s="312">
        <v>1</v>
      </c>
      <c r="Y36" s="313"/>
      <c r="Z36" s="314"/>
      <c r="AA36" s="314"/>
      <c r="AB36" s="314"/>
      <c r="AC36" s="315"/>
    </row>
    <row r="37" spans="1:29" ht="51" customHeight="1" x14ac:dyDescent="0.2">
      <c r="A37" s="944">
        <v>15</v>
      </c>
      <c r="B37" s="934">
        <v>2</v>
      </c>
      <c r="C37" s="672" t="s">
        <v>1867</v>
      </c>
      <c r="D37" s="672"/>
      <c r="E37" s="672"/>
      <c r="F37" s="673" t="s">
        <v>1989</v>
      </c>
      <c r="G37" s="675" t="s">
        <v>1997</v>
      </c>
      <c r="H37" s="678" t="s">
        <v>1998</v>
      </c>
      <c r="I37" s="686"/>
      <c r="J37" s="865" t="s">
        <v>710</v>
      </c>
      <c r="K37" s="672" t="s">
        <v>1992</v>
      </c>
      <c r="L37" s="672" t="s">
        <v>166</v>
      </c>
      <c r="M37" s="672" t="s">
        <v>166</v>
      </c>
      <c r="N37" s="672" t="s">
        <v>166</v>
      </c>
      <c r="O37" s="672" t="s">
        <v>166</v>
      </c>
      <c r="P37" s="849" t="s">
        <v>1999</v>
      </c>
      <c r="Q37" s="880" t="s">
        <v>2000</v>
      </c>
      <c r="R37" s="849" t="s">
        <v>2001</v>
      </c>
      <c r="S37" s="68" t="s">
        <v>2002</v>
      </c>
      <c r="T37" s="45" t="s">
        <v>2003</v>
      </c>
      <c r="U37" s="45">
        <v>1</v>
      </c>
      <c r="V37" s="45">
        <v>1</v>
      </c>
      <c r="W37" s="57">
        <v>1</v>
      </c>
      <c r="X37" s="62">
        <v>1</v>
      </c>
      <c r="Y37" s="313"/>
      <c r="Z37" s="943"/>
      <c r="AA37" s="943"/>
      <c r="AB37" s="943"/>
      <c r="AC37" s="947"/>
    </row>
    <row r="38" spans="1:29" ht="138.75" customHeight="1" x14ac:dyDescent="0.2">
      <c r="A38" s="743"/>
      <c r="B38" s="755"/>
      <c r="C38" s="642"/>
      <c r="D38" s="642"/>
      <c r="E38" s="642"/>
      <c r="F38" s="646"/>
      <c r="G38" s="680"/>
      <c r="H38" s="647"/>
      <c r="I38" s="642"/>
      <c r="J38" s="642"/>
      <c r="K38" s="642"/>
      <c r="L38" s="642"/>
      <c r="M38" s="642"/>
      <c r="N38" s="642"/>
      <c r="O38" s="642"/>
      <c r="P38" s="642"/>
      <c r="Q38" s="642"/>
      <c r="R38" s="642"/>
      <c r="S38" s="68" t="s">
        <v>2004</v>
      </c>
      <c r="T38" s="45" t="s">
        <v>2005</v>
      </c>
      <c r="U38" s="70">
        <v>0.22</v>
      </c>
      <c r="V38" s="70">
        <v>0.25</v>
      </c>
      <c r="W38" s="71">
        <v>0.28000000000000003</v>
      </c>
      <c r="X38" s="72">
        <v>0.3</v>
      </c>
      <c r="Y38" s="313"/>
      <c r="Z38" s="642"/>
      <c r="AA38" s="642"/>
      <c r="AB38" s="642"/>
      <c r="AC38" s="721"/>
    </row>
    <row r="39" spans="1:29" ht="191.25" customHeight="1" x14ac:dyDescent="0.2">
      <c r="A39" s="263">
        <v>16</v>
      </c>
      <c r="B39" s="316">
        <v>3</v>
      </c>
      <c r="C39" s="317" t="s">
        <v>1867</v>
      </c>
      <c r="D39" s="317"/>
      <c r="E39" s="317" t="s">
        <v>2006</v>
      </c>
      <c r="F39" s="318" t="s">
        <v>2007</v>
      </c>
      <c r="G39" s="319" t="s">
        <v>2006</v>
      </c>
      <c r="H39" s="320" t="s">
        <v>2008</v>
      </c>
      <c r="I39" s="321"/>
      <c r="J39" s="317" t="s">
        <v>2007</v>
      </c>
      <c r="K39" s="317" t="s">
        <v>163</v>
      </c>
      <c r="L39" s="317" t="s">
        <v>164</v>
      </c>
      <c r="M39" s="317" t="s">
        <v>2009</v>
      </c>
      <c r="N39" s="317" t="s">
        <v>166</v>
      </c>
      <c r="O39" s="317" t="s">
        <v>164</v>
      </c>
      <c r="P39" s="322" t="s">
        <v>2010</v>
      </c>
      <c r="Q39" s="323">
        <v>44896</v>
      </c>
      <c r="R39" s="323">
        <v>44896</v>
      </c>
      <c r="S39" s="323" t="s">
        <v>2011</v>
      </c>
      <c r="T39" s="322" t="s">
        <v>2012</v>
      </c>
      <c r="U39" s="322">
        <v>265</v>
      </c>
      <c r="V39" s="322">
        <v>280</v>
      </c>
      <c r="W39" s="317">
        <v>300</v>
      </c>
      <c r="X39" s="318">
        <v>300</v>
      </c>
      <c r="Y39" s="140"/>
      <c r="Z39" s="173"/>
      <c r="AA39" s="173"/>
      <c r="AB39" s="173"/>
      <c r="AC39" s="156"/>
    </row>
    <row r="40" spans="1:29" ht="221.25" customHeight="1" x14ac:dyDescent="0.2">
      <c r="A40" s="298">
        <v>17</v>
      </c>
      <c r="B40" s="199">
        <v>1</v>
      </c>
      <c r="C40" s="58" t="s">
        <v>1867</v>
      </c>
      <c r="D40" s="58"/>
      <c r="E40" s="58"/>
      <c r="F40" s="59"/>
      <c r="G40" s="200" t="s">
        <v>2013</v>
      </c>
      <c r="H40" s="324" t="s">
        <v>2014</v>
      </c>
      <c r="I40" s="325">
        <v>1500000</v>
      </c>
      <c r="J40" s="58" t="s">
        <v>2015</v>
      </c>
      <c r="K40" s="58" t="s">
        <v>163</v>
      </c>
      <c r="L40" s="58" t="s">
        <v>166</v>
      </c>
      <c r="M40" s="58"/>
      <c r="N40" s="58" t="s">
        <v>166</v>
      </c>
      <c r="O40" s="58" t="s">
        <v>166</v>
      </c>
      <c r="P40" s="87" t="s">
        <v>2016</v>
      </c>
      <c r="Q40" s="87" t="s">
        <v>2017</v>
      </c>
      <c r="R40" s="87" t="s">
        <v>2017</v>
      </c>
      <c r="S40" s="326" t="s">
        <v>2018</v>
      </c>
      <c r="T40" s="311">
        <v>0</v>
      </c>
      <c r="U40" s="327">
        <v>1</v>
      </c>
      <c r="V40" s="327">
        <v>0</v>
      </c>
      <c r="W40" s="327">
        <v>0</v>
      </c>
      <c r="X40" s="328">
        <v>0</v>
      </c>
      <c r="Y40" s="140"/>
      <c r="Z40" s="173"/>
      <c r="AA40" s="173"/>
      <c r="AB40" s="173"/>
      <c r="AC40" s="156"/>
    </row>
    <row r="41" spans="1:29" ht="18" customHeight="1" x14ac:dyDescent="0.2">
      <c r="A41" s="885">
        <v>18</v>
      </c>
      <c r="B41" s="886">
        <v>1</v>
      </c>
      <c r="C41" s="887" t="s">
        <v>1477</v>
      </c>
      <c r="D41" s="887"/>
      <c r="E41" s="887"/>
      <c r="F41" s="888" t="s">
        <v>1975</v>
      </c>
      <c r="G41" s="889" t="s">
        <v>2019</v>
      </c>
      <c r="H41" s="895" t="s">
        <v>2020</v>
      </c>
      <c r="I41" s="896">
        <v>550000000</v>
      </c>
      <c r="J41" s="887" t="s">
        <v>2021</v>
      </c>
      <c r="K41" s="887" t="s">
        <v>470</v>
      </c>
      <c r="L41" s="887" t="s">
        <v>164</v>
      </c>
      <c r="M41" s="887" t="s">
        <v>2022</v>
      </c>
      <c r="N41" s="887" t="s">
        <v>166</v>
      </c>
      <c r="O41" s="887" t="s">
        <v>166</v>
      </c>
      <c r="P41" s="898" t="s">
        <v>2023</v>
      </c>
      <c r="Q41" s="899">
        <v>44440</v>
      </c>
      <c r="R41" s="899">
        <v>45901</v>
      </c>
      <c r="S41" s="269" t="s">
        <v>2024</v>
      </c>
      <c r="T41" s="268">
        <v>425</v>
      </c>
      <c r="U41" s="268">
        <v>500</v>
      </c>
      <c r="V41" s="268">
        <v>500</v>
      </c>
      <c r="W41" s="124">
        <v>500</v>
      </c>
      <c r="X41" s="264">
        <v>500</v>
      </c>
      <c r="Y41" s="140"/>
      <c r="Z41" s="774"/>
      <c r="AA41" s="774"/>
      <c r="AB41" s="774"/>
      <c r="AC41" s="768"/>
    </row>
    <row r="42" spans="1:29" ht="130.5" customHeight="1" x14ac:dyDescent="0.2">
      <c r="A42" s="730"/>
      <c r="B42" s="730"/>
      <c r="C42" s="642"/>
      <c r="D42" s="642"/>
      <c r="E42" s="642"/>
      <c r="F42" s="646"/>
      <c r="G42" s="764"/>
      <c r="H42" s="647"/>
      <c r="I42" s="642"/>
      <c r="J42" s="642"/>
      <c r="K42" s="642"/>
      <c r="L42" s="642"/>
      <c r="M42" s="642"/>
      <c r="N42" s="642"/>
      <c r="O42" s="642"/>
      <c r="P42" s="771"/>
      <c r="Q42" s="771"/>
      <c r="R42" s="771"/>
      <c r="S42" s="211" t="s">
        <v>2025</v>
      </c>
      <c r="T42" s="75">
        <v>4165</v>
      </c>
      <c r="U42" s="75">
        <v>4200</v>
      </c>
      <c r="V42" s="75">
        <v>4300</v>
      </c>
      <c r="W42" s="64">
        <v>4400</v>
      </c>
      <c r="X42" s="65">
        <v>4500</v>
      </c>
      <c r="Y42" s="140"/>
      <c r="Z42" s="642"/>
      <c r="AA42" s="642"/>
      <c r="AB42" s="642"/>
      <c r="AC42" s="721"/>
    </row>
    <row r="43" spans="1:29" ht="130.5" customHeight="1" x14ac:dyDescent="0.2">
      <c r="A43" s="945">
        <v>19</v>
      </c>
      <c r="B43" s="946">
        <v>1</v>
      </c>
      <c r="C43" s="887" t="s">
        <v>2026</v>
      </c>
      <c r="D43" s="887"/>
      <c r="E43" s="887"/>
      <c r="F43" s="888" t="s">
        <v>2027</v>
      </c>
      <c r="G43" s="889" t="s">
        <v>2028</v>
      </c>
      <c r="H43" s="912" t="s">
        <v>2029</v>
      </c>
      <c r="I43" s="896"/>
      <c r="J43" s="887" t="s">
        <v>2030</v>
      </c>
      <c r="K43" s="887" t="s">
        <v>163</v>
      </c>
      <c r="L43" s="887" t="s">
        <v>164</v>
      </c>
      <c r="M43" s="887"/>
      <c r="N43" s="887" t="s">
        <v>164</v>
      </c>
      <c r="O43" s="887" t="s">
        <v>166</v>
      </c>
      <c r="P43" s="898" t="s">
        <v>2031</v>
      </c>
      <c r="Q43" s="268" t="s">
        <v>2032</v>
      </c>
      <c r="R43" s="268" t="s">
        <v>1472</v>
      </c>
      <c r="S43" s="124" t="s">
        <v>2033</v>
      </c>
      <c r="T43" s="268">
        <v>0</v>
      </c>
      <c r="U43" s="268">
        <v>90</v>
      </c>
      <c r="V43" s="268">
        <v>100</v>
      </c>
      <c r="W43" s="124">
        <v>100</v>
      </c>
      <c r="X43" s="264">
        <v>100</v>
      </c>
      <c r="Y43" s="140"/>
      <c r="Z43" s="774"/>
      <c r="AA43" s="774"/>
      <c r="AB43" s="774"/>
      <c r="AC43" s="768"/>
    </row>
    <row r="44" spans="1:29" ht="130.5" customHeight="1" x14ac:dyDescent="0.2">
      <c r="A44" s="740"/>
      <c r="B44" s="730"/>
      <c r="C44" s="641"/>
      <c r="D44" s="641"/>
      <c r="E44" s="641"/>
      <c r="F44" s="674"/>
      <c r="G44" s="764"/>
      <c r="H44" s="860"/>
      <c r="I44" s="641"/>
      <c r="J44" s="641"/>
      <c r="K44" s="641"/>
      <c r="L44" s="641"/>
      <c r="M44" s="641"/>
      <c r="N44" s="641"/>
      <c r="O44" s="641"/>
      <c r="P44" s="771"/>
      <c r="Q44" s="329" t="s">
        <v>2032</v>
      </c>
      <c r="R44" s="75" t="s">
        <v>1472</v>
      </c>
      <c r="S44" s="64" t="s">
        <v>2034</v>
      </c>
      <c r="T44" s="75">
        <v>0</v>
      </c>
      <c r="U44" s="75">
        <v>90</v>
      </c>
      <c r="V44" s="75">
        <v>100</v>
      </c>
      <c r="W44" s="64">
        <v>100</v>
      </c>
      <c r="X44" s="65">
        <v>100</v>
      </c>
      <c r="Y44" s="140"/>
      <c r="Z44" s="642"/>
      <c r="AA44" s="642"/>
      <c r="AB44" s="642"/>
      <c r="AC44" s="721"/>
    </row>
    <row r="45" spans="1:29" ht="130.5" customHeight="1" x14ac:dyDescent="0.2">
      <c r="A45" s="330">
        <v>20</v>
      </c>
      <c r="B45" s="331">
        <v>2</v>
      </c>
      <c r="C45" s="107" t="s">
        <v>2026</v>
      </c>
      <c r="D45" s="57" t="s">
        <v>2035</v>
      </c>
      <c r="E45" s="57" t="s">
        <v>2036</v>
      </c>
      <c r="F45" s="62" t="s">
        <v>2037</v>
      </c>
      <c r="G45" s="60" t="s">
        <v>2038</v>
      </c>
      <c r="H45" s="84" t="s">
        <v>2039</v>
      </c>
      <c r="I45" s="81" t="s">
        <v>2040</v>
      </c>
      <c r="J45" s="57" t="s">
        <v>2041</v>
      </c>
      <c r="K45" s="57" t="s">
        <v>163</v>
      </c>
      <c r="L45" s="57" t="s">
        <v>164</v>
      </c>
      <c r="M45" s="107" t="s">
        <v>2042</v>
      </c>
      <c r="N45" s="107" t="s">
        <v>164</v>
      </c>
      <c r="O45" s="332" t="s">
        <v>166</v>
      </c>
      <c r="P45" s="174" t="s">
        <v>2043</v>
      </c>
      <c r="Q45" s="57" t="s">
        <v>2044</v>
      </c>
      <c r="R45" s="57" t="s">
        <v>2045</v>
      </c>
      <c r="S45" s="57" t="s">
        <v>2046</v>
      </c>
      <c r="T45" s="71">
        <v>0</v>
      </c>
      <c r="U45" s="71">
        <v>0.25</v>
      </c>
      <c r="V45" s="71">
        <v>0.5</v>
      </c>
      <c r="W45" s="71">
        <v>0.75</v>
      </c>
      <c r="X45" s="72">
        <v>1</v>
      </c>
      <c r="Y45" s="140"/>
      <c r="Z45" s="173"/>
      <c r="AA45" s="173"/>
      <c r="AB45" s="173"/>
      <c r="AC45" s="156"/>
    </row>
    <row r="46" spans="1:29" ht="130.5" customHeight="1" x14ac:dyDescent="0.2">
      <c r="A46" s="933">
        <v>21</v>
      </c>
      <c r="B46" s="934">
        <v>3</v>
      </c>
      <c r="C46" s="672" t="s">
        <v>2026</v>
      </c>
      <c r="D46" s="672" t="s">
        <v>2047</v>
      </c>
      <c r="E46" s="932" t="s">
        <v>2048</v>
      </c>
      <c r="F46" s="673" t="s">
        <v>2049</v>
      </c>
      <c r="G46" s="675" t="s">
        <v>2050</v>
      </c>
      <c r="H46" s="688" t="s">
        <v>2051</v>
      </c>
      <c r="I46" s="686">
        <v>25797000</v>
      </c>
      <c r="J46" s="672" t="s">
        <v>2041</v>
      </c>
      <c r="K46" s="672" t="s">
        <v>163</v>
      </c>
      <c r="L46" s="672" t="s">
        <v>164</v>
      </c>
      <c r="M46" s="672" t="s">
        <v>2052</v>
      </c>
      <c r="N46" s="672" t="s">
        <v>164</v>
      </c>
      <c r="O46" s="672" t="s">
        <v>166</v>
      </c>
      <c r="P46" s="932" t="s">
        <v>2053</v>
      </c>
      <c r="Q46" s="932" t="s">
        <v>2054</v>
      </c>
      <c r="R46" s="672" t="s">
        <v>2055</v>
      </c>
      <c r="S46" s="929" t="s">
        <v>2056</v>
      </c>
      <c r="T46" s="929" t="s">
        <v>2057</v>
      </c>
      <c r="U46" s="929" t="s">
        <v>2058</v>
      </c>
      <c r="V46" s="929" t="s">
        <v>2059</v>
      </c>
      <c r="W46" s="929" t="s">
        <v>2060</v>
      </c>
      <c r="X46" s="930" t="s">
        <v>2061</v>
      </c>
      <c r="Y46" s="140"/>
      <c r="Z46" s="774"/>
      <c r="AA46" s="774"/>
      <c r="AB46" s="774"/>
      <c r="AC46" s="768"/>
    </row>
    <row r="47" spans="1:29" ht="130.5" customHeight="1" x14ac:dyDescent="0.2">
      <c r="A47" s="740"/>
      <c r="B47" s="755"/>
      <c r="C47" s="641"/>
      <c r="D47" s="641"/>
      <c r="E47" s="641"/>
      <c r="F47" s="674"/>
      <c r="G47" s="676"/>
      <c r="H47" s="679"/>
      <c r="I47" s="641"/>
      <c r="J47" s="641"/>
      <c r="K47" s="641"/>
      <c r="L47" s="641"/>
      <c r="M47" s="641"/>
      <c r="N47" s="641"/>
      <c r="O47" s="641"/>
      <c r="P47" s="641"/>
      <c r="Q47" s="641"/>
      <c r="R47" s="641"/>
      <c r="S47" s="641"/>
      <c r="T47" s="641"/>
      <c r="U47" s="641"/>
      <c r="V47" s="641"/>
      <c r="W47" s="641"/>
      <c r="X47" s="776"/>
      <c r="Y47" s="140"/>
      <c r="Z47" s="641"/>
      <c r="AA47" s="641"/>
      <c r="AB47" s="641"/>
      <c r="AC47" s="720"/>
    </row>
    <row r="48" spans="1:29" ht="130.5" customHeight="1" x14ac:dyDescent="0.2">
      <c r="A48" s="788"/>
      <c r="B48" s="727"/>
      <c r="C48" s="722"/>
      <c r="D48" s="722"/>
      <c r="E48" s="722"/>
      <c r="F48" s="759"/>
      <c r="G48" s="761"/>
      <c r="H48" s="763"/>
      <c r="I48" s="722"/>
      <c r="J48" s="722"/>
      <c r="K48" s="722"/>
      <c r="L48" s="722"/>
      <c r="M48" s="722"/>
      <c r="N48" s="722"/>
      <c r="O48" s="722"/>
      <c r="P48" s="722"/>
      <c r="Q48" s="722"/>
      <c r="R48" s="722"/>
      <c r="S48" s="722"/>
      <c r="T48" s="722"/>
      <c r="U48" s="722"/>
      <c r="V48" s="722"/>
      <c r="W48" s="722"/>
      <c r="X48" s="931"/>
      <c r="Y48" s="140"/>
      <c r="Z48" s="642"/>
      <c r="AA48" s="642"/>
      <c r="AB48" s="642"/>
      <c r="AC48" s="721"/>
    </row>
    <row r="49" spans="1:29" ht="183" customHeight="1" x14ac:dyDescent="0.2">
      <c r="A49" s="298">
        <v>22</v>
      </c>
      <c r="B49" s="123">
        <v>1</v>
      </c>
      <c r="C49" s="124" t="s">
        <v>2026</v>
      </c>
      <c r="D49" s="124" t="s">
        <v>2062</v>
      </c>
      <c r="E49" s="124" t="s">
        <v>2063</v>
      </c>
      <c r="F49" s="264" t="s">
        <v>2064</v>
      </c>
      <c r="G49" s="265" t="s">
        <v>2065</v>
      </c>
      <c r="H49" s="266" t="s">
        <v>2066</v>
      </c>
      <c r="I49" s="267">
        <v>1064000000</v>
      </c>
      <c r="J49" s="124" t="s">
        <v>2067</v>
      </c>
      <c r="K49" s="124" t="s">
        <v>470</v>
      </c>
      <c r="L49" s="124" t="s">
        <v>166</v>
      </c>
      <c r="M49" s="124" t="s">
        <v>2068</v>
      </c>
      <c r="N49" s="124" t="s">
        <v>164</v>
      </c>
      <c r="O49" s="124" t="s">
        <v>166</v>
      </c>
      <c r="P49" s="124" t="s">
        <v>2069</v>
      </c>
      <c r="Q49" s="333" t="s">
        <v>2070</v>
      </c>
      <c r="R49" s="334" t="s">
        <v>2071</v>
      </c>
      <c r="S49" s="124" t="s">
        <v>2072</v>
      </c>
      <c r="T49" s="268" t="s">
        <v>706</v>
      </c>
      <c r="U49" s="268">
        <v>15</v>
      </c>
      <c r="V49" s="268">
        <v>60</v>
      </c>
      <c r="W49" s="268">
        <v>100</v>
      </c>
      <c r="X49" s="270">
        <v>100</v>
      </c>
      <c r="Y49" s="140"/>
      <c r="Z49" s="173"/>
      <c r="AA49" s="173"/>
      <c r="AB49" s="173"/>
      <c r="AC49" s="156"/>
    </row>
    <row r="50" spans="1:29" ht="183" customHeight="1" x14ac:dyDescent="0.2">
      <c r="A50" s="335">
        <v>23</v>
      </c>
      <c r="B50" s="213">
        <v>2</v>
      </c>
      <c r="C50" s="57" t="s">
        <v>2026</v>
      </c>
      <c r="D50" s="57" t="s">
        <v>2073</v>
      </c>
      <c r="E50" s="57" t="s">
        <v>2074</v>
      </c>
      <c r="F50" s="62" t="s">
        <v>2064</v>
      </c>
      <c r="G50" s="60" t="s">
        <v>2075</v>
      </c>
      <c r="H50" s="84" t="s">
        <v>2076</v>
      </c>
      <c r="I50" s="81">
        <v>231010717</v>
      </c>
      <c r="J50" s="57" t="s">
        <v>2067</v>
      </c>
      <c r="K50" s="57" t="s">
        <v>470</v>
      </c>
      <c r="L50" s="57" t="s">
        <v>166</v>
      </c>
      <c r="M50" s="57" t="s">
        <v>2077</v>
      </c>
      <c r="N50" s="57" t="s">
        <v>164</v>
      </c>
      <c r="O50" s="57" t="s">
        <v>166</v>
      </c>
      <c r="P50" s="57" t="s">
        <v>2069</v>
      </c>
      <c r="Q50" s="174" t="s">
        <v>2070</v>
      </c>
      <c r="R50" s="83" t="s">
        <v>2071</v>
      </c>
      <c r="S50" s="57" t="s">
        <v>2072</v>
      </c>
      <c r="T50" s="45" t="s">
        <v>706</v>
      </c>
      <c r="U50" s="45">
        <v>0</v>
      </c>
      <c r="V50" s="45">
        <v>60</v>
      </c>
      <c r="W50" s="45">
        <v>100</v>
      </c>
      <c r="X50" s="105">
        <v>100</v>
      </c>
      <c r="Y50" s="140"/>
      <c r="Z50" s="173"/>
      <c r="AA50" s="173"/>
      <c r="AB50" s="173"/>
      <c r="AC50" s="156"/>
    </row>
    <row r="51" spans="1:29" ht="183" customHeight="1" x14ac:dyDescent="0.2">
      <c r="A51" s="335">
        <v>24</v>
      </c>
      <c r="B51" s="213">
        <v>3</v>
      </c>
      <c r="C51" s="57" t="s">
        <v>2026</v>
      </c>
      <c r="D51" s="57" t="s">
        <v>2078</v>
      </c>
      <c r="E51" s="57" t="s">
        <v>2079</v>
      </c>
      <c r="F51" s="62" t="s">
        <v>2064</v>
      </c>
      <c r="G51" s="60" t="s">
        <v>2080</v>
      </c>
      <c r="H51" s="84" t="s">
        <v>2081</v>
      </c>
      <c r="I51" s="81">
        <v>950000000</v>
      </c>
      <c r="J51" s="57" t="s">
        <v>2067</v>
      </c>
      <c r="K51" s="57" t="s">
        <v>470</v>
      </c>
      <c r="L51" s="57" t="s">
        <v>164</v>
      </c>
      <c r="M51" s="57" t="s">
        <v>2082</v>
      </c>
      <c r="N51" s="57" t="s">
        <v>164</v>
      </c>
      <c r="O51" s="57" t="s">
        <v>166</v>
      </c>
      <c r="P51" s="57" t="s">
        <v>2069</v>
      </c>
      <c r="Q51" s="83" t="s">
        <v>2070</v>
      </c>
      <c r="R51" s="57" t="s">
        <v>2071</v>
      </c>
      <c r="S51" s="57" t="s">
        <v>2072</v>
      </c>
      <c r="T51" s="45" t="s">
        <v>2083</v>
      </c>
      <c r="U51" s="45">
        <v>50</v>
      </c>
      <c r="V51" s="45">
        <v>80</v>
      </c>
      <c r="W51" s="45">
        <v>100</v>
      </c>
      <c r="X51" s="105">
        <v>100</v>
      </c>
      <c r="Y51" s="140"/>
      <c r="Z51" s="173"/>
      <c r="AA51" s="173"/>
      <c r="AB51" s="173"/>
      <c r="AC51" s="156"/>
    </row>
    <row r="52" spans="1:29" ht="183" customHeight="1" x14ac:dyDescent="0.2">
      <c r="A52" s="335">
        <v>25</v>
      </c>
      <c r="B52" s="213">
        <v>4</v>
      </c>
      <c r="C52" s="57" t="s">
        <v>2026</v>
      </c>
      <c r="D52" s="57" t="s">
        <v>2084</v>
      </c>
      <c r="E52" s="57" t="s">
        <v>2085</v>
      </c>
      <c r="F52" s="62" t="s">
        <v>2064</v>
      </c>
      <c r="G52" s="60" t="s">
        <v>2086</v>
      </c>
      <c r="H52" s="84" t="s">
        <v>2087</v>
      </c>
      <c r="I52" s="81">
        <v>2857900861</v>
      </c>
      <c r="J52" s="57" t="s">
        <v>2088</v>
      </c>
      <c r="K52" s="57" t="s">
        <v>2089</v>
      </c>
      <c r="L52" s="57" t="s">
        <v>164</v>
      </c>
      <c r="M52" s="57" t="s">
        <v>2090</v>
      </c>
      <c r="N52" s="57" t="s">
        <v>164</v>
      </c>
      <c r="O52" s="57" t="s">
        <v>166</v>
      </c>
      <c r="P52" s="83" t="s">
        <v>2091</v>
      </c>
      <c r="Q52" s="57" t="s">
        <v>2092</v>
      </c>
      <c r="R52" s="45" t="s">
        <v>2093</v>
      </c>
      <c r="S52" s="68" t="s">
        <v>1971</v>
      </c>
      <c r="T52" s="45">
        <v>267</v>
      </c>
      <c r="U52" s="45">
        <v>450</v>
      </c>
      <c r="V52" s="45">
        <v>480</v>
      </c>
      <c r="W52" s="57">
        <v>480</v>
      </c>
      <c r="X52" s="62">
        <v>480</v>
      </c>
      <c r="Y52" s="140"/>
      <c r="Z52" s="173"/>
      <c r="AA52" s="173"/>
      <c r="AB52" s="173"/>
      <c r="AC52" s="156"/>
    </row>
    <row r="53" spans="1:29" ht="183" customHeight="1" x14ac:dyDescent="0.2">
      <c r="A53" s="335">
        <v>26</v>
      </c>
      <c r="B53" s="213">
        <v>5</v>
      </c>
      <c r="C53" s="57" t="s">
        <v>2026</v>
      </c>
      <c r="D53" s="57" t="s">
        <v>2094</v>
      </c>
      <c r="E53" s="57"/>
      <c r="F53" s="62" t="s">
        <v>2095</v>
      </c>
      <c r="G53" s="60" t="s">
        <v>2096</v>
      </c>
      <c r="H53" s="84" t="s">
        <v>2097</v>
      </c>
      <c r="I53" s="81">
        <v>19200000</v>
      </c>
      <c r="J53" s="57" t="s">
        <v>2098</v>
      </c>
      <c r="K53" s="57" t="s">
        <v>253</v>
      </c>
      <c r="L53" s="57" t="s">
        <v>166</v>
      </c>
      <c r="M53" s="57" t="s">
        <v>2099</v>
      </c>
      <c r="N53" s="57" t="s">
        <v>164</v>
      </c>
      <c r="O53" s="57" t="s">
        <v>166</v>
      </c>
      <c r="P53" s="83" t="s">
        <v>2100</v>
      </c>
      <c r="Q53" s="57" t="s">
        <v>2101</v>
      </c>
      <c r="R53" s="45" t="s">
        <v>2101</v>
      </c>
      <c r="S53" s="68" t="s">
        <v>2102</v>
      </c>
      <c r="T53" s="45">
        <v>0</v>
      </c>
      <c r="U53" s="45" t="s">
        <v>2103</v>
      </c>
      <c r="V53" s="45" t="s">
        <v>2103</v>
      </c>
      <c r="W53" s="45" t="s">
        <v>2103</v>
      </c>
      <c r="X53" s="105" t="s">
        <v>2103</v>
      </c>
      <c r="Y53" s="140"/>
      <c r="Z53" s="173"/>
      <c r="AA53" s="173"/>
      <c r="AB53" s="173"/>
      <c r="AC53" s="156"/>
    </row>
    <row r="54" spans="1:29" ht="314.25" customHeight="1" x14ac:dyDescent="0.2">
      <c r="A54" s="335">
        <v>27</v>
      </c>
      <c r="B54" s="316">
        <v>6</v>
      </c>
      <c r="C54" s="282" t="s">
        <v>2026</v>
      </c>
      <c r="D54" s="282" t="s">
        <v>2104</v>
      </c>
      <c r="E54" s="336" t="s">
        <v>2105</v>
      </c>
      <c r="F54" s="294" t="s">
        <v>2106</v>
      </c>
      <c r="G54" s="337" t="s">
        <v>2107</v>
      </c>
      <c r="H54" s="338" t="s">
        <v>2108</v>
      </c>
      <c r="I54" s="339">
        <v>5495154</v>
      </c>
      <c r="J54" s="282" t="s">
        <v>2109</v>
      </c>
      <c r="K54" s="282" t="s">
        <v>470</v>
      </c>
      <c r="L54" s="282" t="s">
        <v>166</v>
      </c>
      <c r="M54" s="282" t="s">
        <v>2110</v>
      </c>
      <c r="N54" s="282" t="s">
        <v>164</v>
      </c>
      <c r="O54" s="282" t="s">
        <v>166</v>
      </c>
      <c r="P54" s="282" t="s">
        <v>2111</v>
      </c>
      <c r="Q54" s="340" t="s">
        <v>2112</v>
      </c>
      <c r="R54" s="282" t="s">
        <v>2113</v>
      </c>
      <c r="S54" s="282" t="s">
        <v>2114</v>
      </c>
      <c r="T54" s="282">
        <v>0</v>
      </c>
      <c r="U54" s="282" t="s">
        <v>2115</v>
      </c>
      <c r="V54" s="282" t="s">
        <v>2116</v>
      </c>
      <c r="W54" s="282" t="s">
        <v>2117</v>
      </c>
      <c r="X54" s="294" t="s">
        <v>672</v>
      </c>
      <c r="Y54" s="140"/>
      <c r="Z54" s="173"/>
      <c r="AA54" s="173"/>
      <c r="AB54" s="173"/>
      <c r="AC54" s="156"/>
    </row>
    <row r="55" spans="1:29" ht="18" customHeight="1" x14ac:dyDescent="0.2">
      <c r="A55" s="920">
        <v>28</v>
      </c>
      <c r="B55" s="886">
        <v>1</v>
      </c>
      <c r="C55" s="921" t="s">
        <v>2026</v>
      </c>
      <c r="D55" s="921" t="s">
        <v>2118</v>
      </c>
      <c r="E55" s="921" t="s">
        <v>2119</v>
      </c>
      <c r="F55" s="922" t="s">
        <v>2120</v>
      </c>
      <c r="G55" s="889" t="s">
        <v>2121</v>
      </c>
      <c r="H55" s="895" t="s">
        <v>2122</v>
      </c>
      <c r="I55" s="924" t="s">
        <v>2123</v>
      </c>
      <c r="J55" s="887" t="s">
        <v>2124</v>
      </c>
      <c r="K55" s="887" t="s">
        <v>2125</v>
      </c>
      <c r="L55" s="887" t="s">
        <v>164</v>
      </c>
      <c r="M55" s="887" t="s">
        <v>2126</v>
      </c>
      <c r="N55" s="887" t="s">
        <v>164</v>
      </c>
      <c r="O55" s="887" t="s">
        <v>166</v>
      </c>
      <c r="P55" s="342" t="s">
        <v>2127</v>
      </c>
      <c r="Q55" s="342" t="s">
        <v>2128</v>
      </c>
      <c r="R55" s="269">
        <v>47818</v>
      </c>
      <c r="S55" s="925" t="s">
        <v>2129</v>
      </c>
      <c r="T55" s="926" t="s">
        <v>2130</v>
      </c>
      <c r="U55" s="927">
        <v>0.47086800125194134</v>
      </c>
      <c r="V55" s="927">
        <v>0.48705841071510036</v>
      </c>
      <c r="W55" s="927">
        <v>0.50380551410922902</v>
      </c>
      <c r="X55" s="928">
        <v>0.52112845289788834</v>
      </c>
      <c r="Y55" s="140"/>
      <c r="Z55" s="774"/>
      <c r="AA55" s="774"/>
      <c r="AB55" s="774"/>
      <c r="AC55" s="768"/>
    </row>
    <row r="56" spans="1:29" ht="18" customHeight="1" x14ac:dyDescent="0.2">
      <c r="A56" s="755"/>
      <c r="B56" s="755"/>
      <c r="C56" s="641"/>
      <c r="D56" s="641"/>
      <c r="E56" s="641"/>
      <c r="F56" s="674"/>
      <c r="G56" s="676"/>
      <c r="H56" s="679"/>
      <c r="I56" s="641"/>
      <c r="J56" s="642"/>
      <c r="K56" s="641"/>
      <c r="L56" s="641"/>
      <c r="M56" s="641"/>
      <c r="N56" s="641"/>
      <c r="O56" s="641"/>
      <c r="P56" s="82" t="s">
        <v>2131</v>
      </c>
      <c r="Q56" s="82" t="s">
        <v>2132</v>
      </c>
      <c r="R56" s="68">
        <v>47818</v>
      </c>
      <c r="S56" s="642"/>
      <c r="T56" s="642"/>
      <c r="U56" s="642"/>
      <c r="V56" s="642"/>
      <c r="W56" s="642"/>
      <c r="X56" s="646"/>
      <c r="Y56" s="140"/>
      <c r="Z56" s="641"/>
      <c r="AA56" s="641"/>
      <c r="AB56" s="641"/>
      <c r="AC56" s="720"/>
    </row>
    <row r="57" spans="1:29" ht="18" customHeight="1" x14ac:dyDescent="0.2">
      <c r="A57" s="755"/>
      <c r="B57" s="755"/>
      <c r="C57" s="641"/>
      <c r="D57" s="641"/>
      <c r="E57" s="641"/>
      <c r="F57" s="674"/>
      <c r="G57" s="676"/>
      <c r="H57" s="679"/>
      <c r="I57" s="641"/>
      <c r="J57" s="73" t="s">
        <v>2133</v>
      </c>
      <c r="K57" s="641"/>
      <c r="L57" s="641"/>
      <c r="M57" s="641"/>
      <c r="N57" s="641"/>
      <c r="O57" s="641"/>
      <c r="P57" s="82"/>
      <c r="Q57" s="82" t="s">
        <v>2134</v>
      </c>
      <c r="R57" s="68">
        <v>11293</v>
      </c>
      <c r="S57" s="343" t="s">
        <v>2135</v>
      </c>
      <c r="T57" s="45">
        <v>20</v>
      </c>
      <c r="U57" s="45">
        <v>23</v>
      </c>
      <c r="V57" s="45">
        <v>27</v>
      </c>
      <c r="W57" s="45">
        <v>29</v>
      </c>
      <c r="X57" s="105">
        <v>29</v>
      </c>
      <c r="Y57" s="140"/>
      <c r="Z57" s="641"/>
      <c r="AA57" s="641"/>
      <c r="AB57" s="641"/>
      <c r="AC57" s="720"/>
    </row>
    <row r="58" spans="1:29" ht="18" customHeight="1" x14ac:dyDescent="0.2">
      <c r="A58" s="755"/>
      <c r="B58" s="755"/>
      <c r="C58" s="641"/>
      <c r="D58" s="641"/>
      <c r="E58" s="641"/>
      <c r="F58" s="674"/>
      <c r="G58" s="676"/>
      <c r="H58" s="679"/>
      <c r="I58" s="641"/>
      <c r="J58" s="73" t="s">
        <v>2136</v>
      </c>
      <c r="K58" s="641"/>
      <c r="L58" s="641"/>
      <c r="M58" s="641"/>
      <c r="N58" s="641"/>
      <c r="O58" s="641"/>
      <c r="P58" s="82" t="s">
        <v>2137</v>
      </c>
      <c r="Q58" s="82" t="s">
        <v>2138</v>
      </c>
      <c r="R58" s="68">
        <v>44197</v>
      </c>
      <c r="S58" s="923" t="s">
        <v>2139</v>
      </c>
      <c r="T58" s="777" t="s">
        <v>2140</v>
      </c>
      <c r="U58" s="681">
        <v>2</v>
      </c>
      <c r="V58" s="681">
        <v>1</v>
      </c>
      <c r="W58" s="681">
        <v>1</v>
      </c>
      <c r="X58" s="772">
        <v>1</v>
      </c>
      <c r="Y58" s="140"/>
      <c r="Z58" s="641"/>
      <c r="AA58" s="641"/>
      <c r="AB58" s="641"/>
      <c r="AC58" s="720"/>
    </row>
    <row r="59" spans="1:29" ht="18" customHeight="1" x14ac:dyDescent="0.2">
      <c r="A59" s="730"/>
      <c r="B59" s="730"/>
      <c r="C59" s="642"/>
      <c r="D59" s="642"/>
      <c r="E59" s="642"/>
      <c r="F59" s="646"/>
      <c r="G59" s="764"/>
      <c r="H59" s="647"/>
      <c r="I59" s="642"/>
      <c r="J59" s="91" t="s">
        <v>2141</v>
      </c>
      <c r="K59" s="642"/>
      <c r="L59" s="642"/>
      <c r="M59" s="642"/>
      <c r="N59" s="642"/>
      <c r="O59" s="642"/>
      <c r="P59" s="210" t="s">
        <v>2142</v>
      </c>
      <c r="Q59" s="210" t="s">
        <v>2143</v>
      </c>
      <c r="R59" s="211">
        <v>44561</v>
      </c>
      <c r="S59" s="642"/>
      <c r="T59" s="771"/>
      <c r="U59" s="771"/>
      <c r="V59" s="771"/>
      <c r="W59" s="771"/>
      <c r="X59" s="785"/>
      <c r="Y59" s="140"/>
      <c r="Z59" s="642"/>
      <c r="AA59" s="642"/>
      <c r="AB59" s="642"/>
      <c r="AC59" s="721"/>
    </row>
    <row r="60" spans="1:29" ht="110.25" customHeight="1" x14ac:dyDescent="0.2">
      <c r="A60" s="885">
        <v>29</v>
      </c>
      <c r="B60" s="886">
        <v>1</v>
      </c>
      <c r="C60" s="887" t="s">
        <v>2026</v>
      </c>
      <c r="D60" s="887" t="s">
        <v>2144</v>
      </c>
      <c r="E60" s="887" t="s">
        <v>2145</v>
      </c>
      <c r="F60" s="888" t="s">
        <v>2146</v>
      </c>
      <c r="G60" s="889" t="s">
        <v>2147</v>
      </c>
      <c r="H60" s="895" t="s">
        <v>2148</v>
      </c>
      <c r="I60" s="896">
        <v>15479943869</v>
      </c>
      <c r="J60" s="887" t="s">
        <v>2149</v>
      </c>
      <c r="K60" s="887" t="s">
        <v>757</v>
      </c>
      <c r="L60" s="887" t="s">
        <v>164</v>
      </c>
      <c r="M60" s="887" t="s">
        <v>2150</v>
      </c>
      <c r="N60" s="887" t="s">
        <v>164</v>
      </c>
      <c r="O60" s="887" t="s">
        <v>164</v>
      </c>
      <c r="P60" s="898" t="s">
        <v>2151</v>
      </c>
      <c r="Q60" s="899">
        <v>44531</v>
      </c>
      <c r="R60" s="899">
        <v>45627</v>
      </c>
      <c r="S60" s="269" t="s">
        <v>2152</v>
      </c>
      <c r="T60" s="268" t="s">
        <v>2153</v>
      </c>
      <c r="U60" s="344">
        <v>12000</v>
      </c>
      <c r="V60" s="345">
        <v>25000</v>
      </c>
      <c r="W60" s="344">
        <v>243000</v>
      </c>
      <c r="X60" s="346">
        <v>339000</v>
      </c>
      <c r="Y60" s="140"/>
      <c r="Z60" s="774"/>
      <c r="AA60" s="774"/>
      <c r="AB60" s="774"/>
      <c r="AC60" s="768"/>
    </row>
    <row r="61" spans="1:29" ht="110.25" customHeight="1" x14ac:dyDescent="0.2">
      <c r="A61" s="730"/>
      <c r="B61" s="730"/>
      <c r="C61" s="642"/>
      <c r="D61" s="642"/>
      <c r="E61" s="642"/>
      <c r="F61" s="646"/>
      <c r="G61" s="680"/>
      <c r="H61" s="647"/>
      <c r="I61" s="642"/>
      <c r="J61" s="642"/>
      <c r="K61" s="642"/>
      <c r="L61" s="642"/>
      <c r="M61" s="642"/>
      <c r="N61" s="642"/>
      <c r="O61" s="642"/>
      <c r="P61" s="642"/>
      <c r="Q61" s="642"/>
      <c r="R61" s="642"/>
      <c r="S61" s="68" t="s">
        <v>2154</v>
      </c>
      <c r="T61" s="45" t="s">
        <v>2155</v>
      </c>
      <c r="U61" s="103">
        <v>109000</v>
      </c>
      <c r="V61" s="103">
        <v>290000</v>
      </c>
      <c r="W61" s="80">
        <v>790000</v>
      </c>
      <c r="X61" s="137">
        <v>1480000</v>
      </c>
      <c r="Y61" s="140"/>
      <c r="Z61" s="642"/>
      <c r="AA61" s="642"/>
      <c r="AB61" s="642"/>
      <c r="AC61" s="721"/>
    </row>
    <row r="62" spans="1:29" ht="110.25" customHeight="1" x14ac:dyDescent="0.2">
      <c r="A62" s="893">
        <v>30</v>
      </c>
      <c r="B62" s="775">
        <v>2</v>
      </c>
      <c r="C62" s="672" t="s">
        <v>2026</v>
      </c>
      <c r="D62" s="672" t="s">
        <v>2156</v>
      </c>
      <c r="E62" s="672" t="s">
        <v>2157</v>
      </c>
      <c r="F62" s="673" t="s">
        <v>2158</v>
      </c>
      <c r="G62" s="675" t="s">
        <v>2159</v>
      </c>
      <c r="H62" s="678" t="s">
        <v>2160</v>
      </c>
      <c r="I62" s="686">
        <v>1220000000</v>
      </c>
      <c r="J62" s="57" t="s">
        <v>2161</v>
      </c>
      <c r="K62" s="672" t="s">
        <v>470</v>
      </c>
      <c r="L62" s="672" t="s">
        <v>164</v>
      </c>
      <c r="M62" s="672" t="s">
        <v>2162</v>
      </c>
      <c r="N62" s="672" t="s">
        <v>164</v>
      </c>
      <c r="O62" s="672" t="s">
        <v>164</v>
      </c>
      <c r="P62" s="672" t="s">
        <v>2163</v>
      </c>
      <c r="Q62" s="83">
        <v>44256</v>
      </c>
      <c r="R62" s="778">
        <v>45627</v>
      </c>
      <c r="S62" s="57" t="s">
        <v>2164</v>
      </c>
      <c r="T62" s="68" t="s">
        <v>2165</v>
      </c>
      <c r="U62" s="103">
        <v>17300</v>
      </c>
      <c r="V62" s="103">
        <v>17300</v>
      </c>
      <c r="W62" s="80">
        <v>25000</v>
      </c>
      <c r="X62" s="137">
        <v>25000</v>
      </c>
      <c r="Y62" s="140"/>
      <c r="Z62" s="774"/>
      <c r="AA62" s="774"/>
      <c r="AB62" s="774"/>
      <c r="AC62" s="768"/>
    </row>
    <row r="63" spans="1:29" ht="110.25" customHeight="1" x14ac:dyDescent="0.2">
      <c r="A63" s="730"/>
      <c r="B63" s="730"/>
      <c r="C63" s="642"/>
      <c r="D63" s="642"/>
      <c r="E63" s="642"/>
      <c r="F63" s="646"/>
      <c r="G63" s="764"/>
      <c r="H63" s="647"/>
      <c r="I63" s="642"/>
      <c r="J63" s="64" t="s">
        <v>2166</v>
      </c>
      <c r="K63" s="642"/>
      <c r="L63" s="642"/>
      <c r="M63" s="642"/>
      <c r="N63" s="642"/>
      <c r="O63" s="642"/>
      <c r="P63" s="642"/>
      <c r="Q63" s="139">
        <v>44896</v>
      </c>
      <c r="R63" s="642"/>
      <c r="S63" s="64" t="s">
        <v>2167</v>
      </c>
      <c r="T63" s="75" t="s">
        <v>2168</v>
      </c>
      <c r="U63" s="75">
        <v>45</v>
      </c>
      <c r="V63" s="75">
        <v>50</v>
      </c>
      <c r="W63" s="64">
        <v>55</v>
      </c>
      <c r="X63" s="65">
        <v>57</v>
      </c>
      <c r="Y63" s="140"/>
      <c r="Z63" s="642"/>
      <c r="AA63" s="642"/>
      <c r="AB63" s="642"/>
      <c r="AC63" s="721"/>
    </row>
    <row r="64" spans="1:29" ht="135.75" customHeight="1" x14ac:dyDescent="0.2">
      <c r="A64" s="885">
        <v>31</v>
      </c>
      <c r="B64" s="886">
        <v>1</v>
      </c>
      <c r="C64" s="887" t="s">
        <v>2026</v>
      </c>
      <c r="D64" s="887" t="s">
        <v>2169</v>
      </c>
      <c r="E64" s="887" t="s">
        <v>2170</v>
      </c>
      <c r="F64" s="888" t="s">
        <v>2171</v>
      </c>
      <c r="G64" s="889" t="s">
        <v>2172</v>
      </c>
      <c r="H64" s="895" t="s">
        <v>2173</v>
      </c>
      <c r="I64" s="896">
        <v>69098184</v>
      </c>
      <c r="J64" s="124" t="s">
        <v>2174</v>
      </c>
      <c r="K64" s="887" t="s">
        <v>253</v>
      </c>
      <c r="L64" s="887" t="s">
        <v>166</v>
      </c>
      <c r="M64" s="887" t="s">
        <v>2175</v>
      </c>
      <c r="N64" s="887" t="s">
        <v>164</v>
      </c>
      <c r="O64" s="887" t="s">
        <v>166</v>
      </c>
      <c r="P64" s="887" t="s">
        <v>2176</v>
      </c>
      <c r="Q64" s="887" t="s">
        <v>2177</v>
      </c>
      <c r="R64" s="887" t="s">
        <v>1268</v>
      </c>
      <c r="S64" s="124" t="s">
        <v>2178</v>
      </c>
      <c r="T64" s="124" t="s">
        <v>2179</v>
      </c>
      <c r="U64" s="347">
        <v>0.25</v>
      </c>
      <c r="V64" s="347">
        <v>0.5</v>
      </c>
      <c r="W64" s="347">
        <v>0.75</v>
      </c>
      <c r="X64" s="348">
        <v>1</v>
      </c>
      <c r="Y64" s="140"/>
      <c r="Z64" s="774"/>
      <c r="AA64" s="774"/>
      <c r="AB64" s="774"/>
      <c r="AC64" s="768"/>
    </row>
    <row r="65" spans="1:29" ht="135.75" customHeight="1" x14ac:dyDescent="0.2">
      <c r="A65" s="755"/>
      <c r="B65" s="755"/>
      <c r="C65" s="641"/>
      <c r="D65" s="641"/>
      <c r="E65" s="641"/>
      <c r="F65" s="674"/>
      <c r="G65" s="676"/>
      <c r="H65" s="679"/>
      <c r="I65" s="641"/>
      <c r="J65" s="57" t="s">
        <v>2180</v>
      </c>
      <c r="K65" s="641"/>
      <c r="L65" s="641"/>
      <c r="M65" s="641"/>
      <c r="N65" s="641"/>
      <c r="O65" s="641"/>
      <c r="P65" s="641"/>
      <c r="Q65" s="641"/>
      <c r="R65" s="641"/>
      <c r="S65" s="57" t="s">
        <v>2181</v>
      </c>
      <c r="T65" s="57" t="s">
        <v>257</v>
      </c>
      <c r="U65" s="57">
        <v>1</v>
      </c>
      <c r="V65" s="57">
        <v>1</v>
      </c>
      <c r="W65" s="57">
        <v>1</v>
      </c>
      <c r="X65" s="62">
        <v>2</v>
      </c>
      <c r="Y65" s="140"/>
      <c r="Z65" s="641"/>
      <c r="AA65" s="641"/>
      <c r="AB65" s="641"/>
      <c r="AC65" s="720"/>
    </row>
    <row r="66" spans="1:29" ht="135.75" customHeight="1" x14ac:dyDescent="0.2">
      <c r="A66" s="755"/>
      <c r="B66" s="755"/>
      <c r="C66" s="641"/>
      <c r="D66" s="641"/>
      <c r="E66" s="641"/>
      <c r="F66" s="674"/>
      <c r="G66" s="676"/>
      <c r="H66" s="679"/>
      <c r="I66" s="641"/>
      <c r="J66" s="57" t="s">
        <v>2182</v>
      </c>
      <c r="K66" s="641"/>
      <c r="L66" s="641"/>
      <c r="M66" s="641"/>
      <c r="N66" s="641"/>
      <c r="O66" s="641"/>
      <c r="P66" s="641"/>
      <c r="Q66" s="641"/>
      <c r="R66" s="641"/>
      <c r="S66" s="672" t="s">
        <v>2183</v>
      </c>
      <c r="T66" s="681" t="s">
        <v>191</v>
      </c>
      <c r="U66" s="681">
        <v>1</v>
      </c>
      <c r="V66" s="724"/>
      <c r="W66" s="672"/>
      <c r="X66" s="673"/>
      <c r="Y66" s="773"/>
      <c r="Z66" s="641"/>
      <c r="AA66" s="641"/>
      <c r="AB66" s="641"/>
      <c r="AC66" s="720"/>
    </row>
    <row r="67" spans="1:29" ht="135.75" customHeight="1" x14ac:dyDescent="0.2">
      <c r="A67" s="755"/>
      <c r="B67" s="755"/>
      <c r="C67" s="641"/>
      <c r="D67" s="641"/>
      <c r="E67" s="641"/>
      <c r="F67" s="674"/>
      <c r="G67" s="676"/>
      <c r="H67" s="679"/>
      <c r="I67" s="641"/>
      <c r="J67" s="57" t="s">
        <v>2184</v>
      </c>
      <c r="K67" s="641"/>
      <c r="L67" s="641"/>
      <c r="M67" s="641"/>
      <c r="N67" s="641"/>
      <c r="O67" s="641"/>
      <c r="P67" s="641"/>
      <c r="Q67" s="641"/>
      <c r="R67" s="641"/>
      <c r="S67" s="641"/>
      <c r="T67" s="641"/>
      <c r="U67" s="641"/>
      <c r="V67" s="641"/>
      <c r="W67" s="641"/>
      <c r="X67" s="674"/>
      <c r="Y67" s="755"/>
      <c r="Z67" s="641"/>
      <c r="AA67" s="641"/>
      <c r="AB67" s="641"/>
      <c r="AC67" s="720"/>
    </row>
    <row r="68" spans="1:29" ht="135.75" customHeight="1" x14ac:dyDescent="0.2">
      <c r="A68" s="730"/>
      <c r="B68" s="730"/>
      <c r="C68" s="642"/>
      <c r="D68" s="642"/>
      <c r="E68" s="642"/>
      <c r="F68" s="646"/>
      <c r="G68" s="680"/>
      <c r="H68" s="647"/>
      <c r="I68" s="642"/>
      <c r="J68" s="57" t="s">
        <v>2185</v>
      </c>
      <c r="K68" s="642"/>
      <c r="L68" s="642"/>
      <c r="M68" s="642"/>
      <c r="N68" s="642"/>
      <c r="O68" s="642"/>
      <c r="P68" s="642"/>
      <c r="Q68" s="642"/>
      <c r="R68" s="642"/>
      <c r="S68" s="642"/>
      <c r="T68" s="642"/>
      <c r="U68" s="642"/>
      <c r="V68" s="642"/>
      <c r="W68" s="642"/>
      <c r="X68" s="646"/>
      <c r="Y68" s="730"/>
      <c r="Z68" s="642"/>
      <c r="AA68" s="642"/>
      <c r="AB68" s="642"/>
      <c r="AC68" s="721"/>
    </row>
    <row r="69" spans="1:29" ht="90" customHeight="1" x14ac:dyDescent="0.2">
      <c r="A69" s="893">
        <v>32</v>
      </c>
      <c r="B69" s="775">
        <v>2</v>
      </c>
      <c r="C69" s="672" t="s">
        <v>2026</v>
      </c>
      <c r="D69" s="672" t="s">
        <v>2169</v>
      </c>
      <c r="E69" s="672" t="s">
        <v>2170</v>
      </c>
      <c r="F69" s="673" t="s">
        <v>2171</v>
      </c>
      <c r="G69" s="675" t="s">
        <v>2186</v>
      </c>
      <c r="H69" s="678" t="s">
        <v>2187</v>
      </c>
      <c r="I69" s="686">
        <v>186497150.36000001</v>
      </c>
      <c r="J69" s="672" t="s">
        <v>2188</v>
      </c>
      <c r="K69" s="672" t="s">
        <v>470</v>
      </c>
      <c r="L69" s="672" t="s">
        <v>166</v>
      </c>
      <c r="M69" s="672" t="s">
        <v>2175</v>
      </c>
      <c r="N69" s="672" t="s">
        <v>164</v>
      </c>
      <c r="O69" s="672" t="s">
        <v>164</v>
      </c>
      <c r="P69" s="672" t="s">
        <v>2189</v>
      </c>
      <c r="Q69" s="681" t="s">
        <v>2190</v>
      </c>
      <c r="R69" s="681" t="s">
        <v>249</v>
      </c>
      <c r="S69" s="682" t="s">
        <v>2191</v>
      </c>
      <c r="T69" s="897" t="s">
        <v>2192</v>
      </c>
      <c r="U69" s="777">
        <v>0.16</v>
      </c>
      <c r="V69" s="777">
        <v>0.4</v>
      </c>
      <c r="W69" s="724">
        <v>0.5</v>
      </c>
      <c r="X69" s="725">
        <v>0.6</v>
      </c>
      <c r="Y69" s="140"/>
      <c r="Z69" s="774"/>
      <c r="AA69" s="774"/>
      <c r="AB69" s="774"/>
      <c r="AC69" s="768"/>
    </row>
    <row r="70" spans="1:29" ht="90" customHeight="1" x14ac:dyDescent="0.2">
      <c r="A70" s="755"/>
      <c r="B70" s="755"/>
      <c r="C70" s="641"/>
      <c r="D70" s="641"/>
      <c r="E70" s="641"/>
      <c r="F70" s="674"/>
      <c r="G70" s="676"/>
      <c r="H70" s="679"/>
      <c r="I70" s="641"/>
      <c r="J70" s="641"/>
      <c r="K70" s="641"/>
      <c r="L70" s="641"/>
      <c r="M70" s="641"/>
      <c r="N70" s="641"/>
      <c r="O70" s="641"/>
      <c r="P70" s="641"/>
      <c r="Q70" s="641"/>
      <c r="R70" s="641"/>
      <c r="S70" s="641"/>
      <c r="T70" s="641"/>
      <c r="U70" s="641"/>
      <c r="V70" s="641"/>
      <c r="W70" s="641"/>
      <c r="X70" s="674"/>
      <c r="Y70" s="140"/>
      <c r="Z70" s="641"/>
      <c r="AA70" s="641"/>
      <c r="AB70" s="641"/>
      <c r="AC70" s="720"/>
    </row>
    <row r="71" spans="1:29" ht="90" customHeight="1" x14ac:dyDescent="0.2">
      <c r="A71" s="730"/>
      <c r="B71" s="730"/>
      <c r="C71" s="642"/>
      <c r="D71" s="642"/>
      <c r="E71" s="642"/>
      <c r="F71" s="646"/>
      <c r="G71" s="680"/>
      <c r="H71" s="647"/>
      <c r="I71" s="642"/>
      <c r="J71" s="642"/>
      <c r="K71" s="642"/>
      <c r="L71" s="642"/>
      <c r="M71" s="642"/>
      <c r="N71" s="642"/>
      <c r="O71" s="642"/>
      <c r="P71" s="642"/>
      <c r="Q71" s="642"/>
      <c r="R71" s="642"/>
      <c r="S71" s="642"/>
      <c r="T71" s="642"/>
      <c r="U71" s="642"/>
      <c r="V71" s="642"/>
      <c r="W71" s="642"/>
      <c r="X71" s="646"/>
      <c r="Y71" s="140"/>
      <c r="Z71" s="642"/>
      <c r="AA71" s="642"/>
      <c r="AB71" s="642"/>
      <c r="AC71" s="721"/>
    </row>
    <row r="72" spans="1:29" ht="90" customHeight="1" x14ac:dyDescent="0.2">
      <c r="A72" s="893">
        <v>33</v>
      </c>
      <c r="B72" s="775">
        <v>3</v>
      </c>
      <c r="C72" s="672" t="s">
        <v>2026</v>
      </c>
      <c r="D72" s="672" t="s">
        <v>2169</v>
      </c>
      <c r="E72" s="672" t="s">
        <v>2170</v>
      </c>
      <c r="F72" s="673" t="s">
        <v>2193</v>
      </c>
      <c r="G72" s="675" t="s">
        <v>2194</v>
      </c>
      <c r="H72" s="678" t="s">
        <v>2195</v>
      </c>
      <c r="I72" s="686">
        <v>701248035.83000004</v>
      </c>
      <c r="J72" s="672" t="s">
        <v>2196</v>
      </c>
      <c r="K72" s="672" t="s">
        <v>470</v>
      </c>
      <c r="L72" s="672" t="s">
        <v>166</v>
      </c>
      <c r="M72" s="672"/>
      <c r="N72" s="672" t="s">
        <v>164</v>
      </c>
      <c r="O72" s="672" t="s">
        <v>164</v>
      </c>
      <c r="P72" s="672" t="s">
        <v>2197</v>
      </c>
      <c r="Q72" s="672" t="s">
        <v>244</v>
      </c>
      <c r="R72" s="672" t="s">
        <v>244</v>
      </c>
      <c r="S72" s="672" t="s">
        <v>2198</v>
      </c>
      <c r="T72" s="672" t="s">
        <v>171</v>
      </c>
      <c r="U72" s="672">
        <v>19</v>
      </c>
      <c r="V72" s="672">
        <v>0</v>
      </c>
      <c r="W72" s="672">
        <v>0</v>
      </c>
      <c r="X72" s="673">
        <v>0</v>
      </c>
      <c r="Y72" s="773"/>
      <c r="Z72" s="774"/>
      <c r="AA72" s="774"/>
      <c r="AB72" s="774"/>
      <c r="AC72" s="768"/>
    </row>
    <row r="73" spans="1:29" ht="90" customHeight="1" x14ac:dyDescent="0.2">
      <c r="A73" s="755"/>
      <c r="B73" s="755"/>
      <c r="C73" s="641"/>
      <c r="D73" s="641"/>
      <c r="E73" s="641"/>
      <c r="F73" s="674"/>
      <c r="G73" s="676"/>
      <c r="H73" s="679"/>
      <c r="I73" s="641"/>
      <c r="J73" s="641"/>
      <c r="K73" s="641"/>
      <c r="L73" s="641"/>
      <c r="M73" s="641"/>
      <c r="N73" s="641"/>
      <c r="O73" s="641"/>
      <c r="P73" s="641"/>
      <c r="Q73" s="641"/>
      <c r="R73" s="641"/>
      <c r="S73" s="641"/>
      <c r="T73" s="641"/>
      <c r="U73" s="641"/>
      <c r="V73" s="641"/>
      <c r="W73" s="641"/>
      <c r="X73" s="674"/>
      <c r="Y73" s="755"/>
      <c r="Z73" s="641"/>
      <c r="AA73" s="641"/>
      <c r="AB73" s="641"/>
      <c r="AC73" s="720"/>
    </row>
    <row r="74" spans="1:29" ht="90" customHeight="1" x14ac:dyDescent="0.2">
      <c r="A74" s="730"/>
      <c r="B74" s="730"/>
      <c r="C74" s="642"/>
      <c r="D74" s="642"/>
      <c r="E74" s="642"/>
      <c r="F74" s="646"/>
      <c r="G74" s="680"/>
      <c r="H74" s="647"/>
      <c r="I74" s="642"/>
      <c r="J74" s="642"/>
      <c r="K74" s="642"/>
      <c r="L74" s="642"/>
      <c r="M74" s="642"/>
      <c r="N74" s="642"/>
      <c r="O74" s="642"/>
      <c r="P74" s="642"/>
      <c r="Q74" s="642"/>
      <c r="R74" s="642"/>
      <c r="S74" s="642"/>
      <c r="T74" s="642"/>
      <c r="U74" s="642"/>
      <c r="V74" s="642"/>
      <c r="W74" s="642"/>
      <c r="X74" s="646"/>
      <c r="Y74" s="730"/>
      <c r="Z74" s="642"/>
      <c r="AA74" s="642"/>
      <c r="AB74" s="642"/>
      <c r="AC74" s="721"/>
    </row>
    <row r="75" spans="1:29" ht="90" customHeight="1" x14ac:dyDescent="0.2">
      <c r="A75" s="893">
        <v>34</v>
      </c>
      <c r="B75" s="775">
        <v>4</v>
      </c>
      <c r="C75" s="672" t="s">
        <v>2026</v>
      </c>
      <c r="D75" s="672" t="s">
        <v>2169</v>
      </c>
      <c r="E75" s="672" t="s">
        <v>2199</v>
      </c>
      <c r="F75" s="673" t="s">
        <v>2193</v>
      </c>
      <c r="G75" s="675" t="s">
        <v>2200</v>
      </c>
      <c r="H75" s="678" t="s">
        <v>2201</v>
      </c>
      <c r="I75" s="686">
        <v>45729704.68</v>
      </c>
      <c r="J75" s="57" t="s">
        <v>2188</v>
      </c>
      <c r="K75" s="672" t="s">
        <v>470</v>
      </c>
      <c r="L75" s="672" t="s">
        <v>166</v>
      </c>
      <c r="M75" s="672" t="s">
        <v>2202</v>
      </c>
      <c r="N75" s="672" t="s">
        <v>164</v>
      </c>
      <c r="O75" s="672" t="s">
        <v>164</v>
      </c>
      <c r="P75" s="672" t="s">
        <v>2203</v>
      </c>
      <c r="Q75" s="672" t="s">
        <v>2204</v>
      </c>
      <c r="R75" s="672" t="s">
        <v>179</v>
      </c>
      <c r="S75" s="57" t="s">
        <v>2205</v>
      </c>
      <c r="T75" s="45" t="s">
        <v>2206</v>
      </c>
      <c r="U75" s="45">
        <v>20</v>
      </c>
      <c r="V75" s="45"/>
      <c r="W75" s="57"/>
      <c r="X75" s="62"/>
      <c r="Y75" s="140"/>
      <c r="Z75" s="774"/>
      <c r="AA75" s="774"/>
      <c r="AB75" s="774"/>
      <c r="AC75" s="768"/>
    </row>
    <row r="76" spans="1:29" ht="90" customHeight="1" x14ac:dyDescent="0.2">
      <c r="A76" s="755"/>
      <c r="B76" s="755"/>
      <c r="C76" s="641"/>
      <c r="D76" s="641"/>
      <c r="E76" s="641"/>
      <c r="F76" s="674"/>
      <c r="G76" s="676"/>
      <c r="H76" s="679"/>
      <c r="I76" s="641"/>
      <c r="J76" s="672" t="s">
        <v>2207</v>
      </c>
      <c r="K76" s="641"/>
      <c r="L76" s="641"/>
      <c r="M76" s="641"/>
      <c r="N76" s="641"/>
      <c r="O76" s="641"/>
      <c r="P76" s="641"/>
      <c r="Q76" s="641"/>
      <c r="R76" s="641"/>
      <c r="S76" s="57" t="s">
        <v>2208</v>
      </c>
      <c r="T76" s="45" t="s">
        <v>171</v>
      </c>
      <c r="U76" s="45">
        <v>15</v>
      </c>
      <c r="V76" s="45"/>
      <c r="W76" s="57"/>
      <c r="X76" s="62"/>
      <c r="Y76" s="140"/>
      <c r="Z76" s="641"/>
      <c r="AA76" s="641"/>
      <c r="AB76" s="641"/>
      <c r="AC76" s="720"/>
    </row>
    <row r="77" spans="1:29" ht="90" customHeight="1" x14ac:dyDescent="0.2">
      <c r="A77" s="730"/>
      <c r="B77" s="730"/>
      <c r="C77" s="642"/>
      <c r="D77" s="642"/>
      <c r="E77" s="642"/>
      <c r="F77" s="646"/>
      <c r="G77" s="680"/>
      <c r="H77" s="647"/>
      <c r="I77" s="642"/>
      <c r="J77" s="642"/>
      <c r="K77" s="642"/>
      <c r="L77" s="642"/>
      <c r="M77" s="642"/>
      <c r="N77" s="642"/>
      <c r="O77" s="642"/>
      <c r="P77" s="642"/>
      <c r="Q77" s="642"/>
      <c r="R77" s="642"/>
      <c r="S77" s="57" t="s">
        <v>2209</v>
      </c>
      <c r="T77" s="45" t="s">
        <v>2210</v>
      </c>
      <c r="U77" s="70">
        <v>0.25</v>
      </c>
      <c r="V77" s="70">
        <v>0.5</v>
      </c>
      <c r="W77" s="71">
        <v>0.75</v>
      </c>
      <c r="X77" s="72">
        <v>1</v>
      </c>
      <c r="Y77" s="140"/>
      <c r="Z77" s="642"/>
      <c r="AA77" s="642"/>
      <c r="AB77" s="642"/>
      <c r="AC77" s="721"/>
    </row>
    <row r="78" spans="1:29" ht="90" customHeight="1" x14ac:dyDescent="0.2">
      <c r="A78" s="893">
        <v>35</v>
      </c>
      <c r="B78" s="775">
        <v>5</v>
      </c>
      <c r="C78" s="672" t="s">
        <v>2026</v>
      </c>
      <c r="D78" s="672" t="s">
        <v>2169</v>
      </c>
      <c r="E78" s="894" t="s">
        <v>2211</v>
      </c>
      <c r="F78" s="673" t="s">
        <v>2193</v>
      </c>
      <c r="G78" s="675" t="s">
        <v>2212</v>
      </c>
      <c r="H78" s="678" t="s">
        <v>2213</v>
      </c>
      <c r="I78" s="686">
        <v>5638000</v>
      </c>
      <c r="J78" s="107" t="s">
        <v>2214</v>
      </c>
      <c r="K78" s="672" t="s">
        <v>470</v>
      </c>
      <c r="L78" s="672"/>
      <c r="M78" s="672" t="s">
        <v>2215</v>
      </c>
      <c r="N78" s="672" t="s">
        <v>1879</v>
      </c>
      <c r="O78" s="672" t="s">
        <v>1879</v>
      </c>
      <c r="P78" s="672" t="s">
        <v>2216</v>
      </c>
      <c r="Q78" s="778" t="s">
        <v>2217</v>
      </c>
      <c r="R78" s="672" t="s">
        <v>179</v>
      </c>
      <c r="S78" s="57" t="s">
        <v>2218</v>
      </c>
      <c r="T78" s="45" t="s">
        <v>171</v>
      </c>
      <c r="U78" s="45">
        <v>0</v>
      </c>
      <c r="V78" s="45">
        <v>0</v>
      </c>
      <c r="W78" s="57">
        <v>1</v>
      </c>
      <c r="X78" s="62">
        <v>1</v>
      </c>
      <c r="Y78" s="140"/>
      <c r="Z78" s="774"/>
      <c r="AA78" s="774"/>
      <c r="AB78" s="774"/>
      <c r="AC78" s="768"/>
    </row>
    <row r="79" spans="1:29" ht="90" customHeight="1" x14ac:dyDescent="0.2">
      <c r="A79" s="730"/>
      <c r="B79" s="730"/>
      <c r="C79" s="642"/>
      <c r="D79" s="642"/>
      <c r="E79" s="642"/>
      <c r="F79" s="646"/>
      <c r="G79" s="680"/>
      <c r="H79" s="647"/>
      <c r="I79" s="642"/>
      <c r="J79" s="64" t="s">
        <v>2219</v>
      </c>
      <c r="K79" s="642"/>
      <c r="L79" s="642"/>
      <c r="M79" s="642"/>
      <c r="N79" s="642"/>
      <c r="O79" s="642"/>
      <c r="P79" s="642"/>
      <c r="Q79" s="642"/>
      <c r="R79" s="642"/>
      <c r="S79" s="64" t="s">
        <v>2220</v>
      </c>
      <c r="T79" s="75" t="s">
        <v>171</v>
      </c>
      <c r="U79" s="75">
        <v>0</v>
      </c>
      <c r="V79" s="75">
        <v>0</v>
      </c>
      <c r="W79" s="64">
        <v>1</v>
      </c>
      <c r="X79" s="65">
        <v>1</v>
      </c>
      <c r="Y79" s="140"/>
      <c r="Z79" s="642"/>
      <c r="AA79" s="642"/>
      <c r="AB79" s="642"/>
      <c r="AC79" s="721"/>
    </row>
    <row r="80" spans="1:29" ht="90" customHeight="1" x14ac:dyDescent="0.2">
      <c r="A80" s="893">
        <v>36</v>
      </c>
      <c r="B80" s="775">
        <v>6</v>
      </c>
      <c r="C80" s="672" t="s">
        <v>2026</v>
      </c>
      <c r="D80" s="672" t="s">
        <v>2169</v>
      </c>
      <c r="E80" s="672" t="s">
        <v>2221</v>
      </c>
      <c r="F80" s="673" t="s">
        <v>2193</v>
      </c>
      <c r="G80" s="675" t="s">
        <v>2222</v>
      </c>
      <c r="H80" s="678" t="s">
        <v>2223</v>
      </c>
      <c r="I80" s="686">
        <v>82427130.980000004</v>
      </c>
      <c r="J80" s="672" t="s">
        <v>2188</v>
      </c>
      <c r="K80" s="672" t="s">
        <v>470</v>
      </c>
      <c r="L80" s="672" t="s">
        <v>1880</v>
      </c>
      <c r="M80" s="672" t="s">
        <v>2224</v>
      </c>
      <c r="N80" s="672" t="s">
        <v>1879</v>
      </c>
      <c r="O80" s="672" t="s">
        <v>1879</v>
      </c>
      <c r="P80" s="672" t="s">
        <v>2225</v>
      </c>
      <c r="Q80" s="778" t="s">
        <v>2226</v>
      </c>
      <c r="R80" s="672" t="s">
        <v>355</v>
      </c>
      <c r="S80" s="57" t="s">
        <v>2227</v>
      </c>
      <c r="T80" s="202" t="s">
        <v>2228</v>
      </c>
      <c r="U80" s="57">
        <v>81</v>
      </c>
      <c r="V80" s="57">
        <v>81</v>
      </c>
      <c r="W80" s="57">
        <v>403</v>
      </c>
      <c r="X80" s="106"/>
      <c r="Y80" s="140"/>
      <c r="Z80" s="774"/>
      <c r="AA80" s="774"/>
      <c r="AB80" s="774"/>
      <c r="AC80" s="768"/>
    </row>
    <row r="81" spans="1:29" ht="90" customHeight="1" x14ac:dyDescent="0.2">
      <c r="A81" s="730"/>
      <c r="B81" s="730"/>
      <c r="C81" s="642"/>
      <c r="D81" s="642"/>
      <c r="E81" s="642"/>
      <c r="F81" s="646"/>
      <c r="G81" s="680"/>
      <c r="H81" s="647"/>
      <c r="I81" s="642"/>
      <c r="J81" s="642"/>
      <c r="K81" s="642"/>
      <c r="L81" s="642"/>
      <c r="M81" s="642"/>
      <c r="N81" s="642"/>
      <c r="O81" s="642"/>
      <c r="P81" s="642"/>
      <c r="Q81" s="642"/>
      <c r="R81" s="642"/>
      <c r="S81" s="64" t="s">
        <v>2229</v>
      </c>
      <c r="T81" s="64" t="s">
        <v>171</v>
      </c>
      <c r="U81" s="64">
        <v>0</v>
      </c>
      <c r="V81" s="64">
        <v>1</v>
      </c>
      <c r="W81" s="64">
        <v>1</v>
      </c>
      <c r="X81" s="65"/>
      <c r="Y81" s="140"/>
      <c r="Z81" s="642"/>
      <c r="AA81" s="642"/>
      <c r="AB81" s="642"/>
      <c r="AC81" s="721"/>
    </row>
    <row r="82" spans="1:29" ht="90" customHeight="1" x14ac:dyDescent="0.2">
      <c r="A82" s="893">
        <v>37</v>
      </c>
      <c r="B82" s="775">
        <v>7</v>
      </c>
      <c r="C82" s="672" t="s">
        <v>2026</v>
      </c>
      <c r="D82" s="672" t="s">
        <v>2169</v>
      </c>
      <c r="E82" s="672" t="s">
        <v>2221</v>
      </c>
      <c r="F82" s="673" t="s">
        <v>2193</v>
      </c>
      <c r="G82" s="675" t="s">
        <v>2230</v>
      </c>
      <c r="H82" s="678" t="s">
        <v>2231</v>
      </c>
      <c r="I82" s="686">
        <v>89640501.650000006</v>
      </c>
      <c r="J82" s="672" t="s">
        <v>2188</v>
      </c>
      <c r="K82" s="672" t="s">
        <v>470</v>
      </c>
      <c r="L82" s="672" t="s">
        <v>1880</v>
      </c>
      <c r="M82" s="672" t="s">
        <v>2232</v>
      </c>
      <c r="N82" s="672" t="s">
        <v>1879</v>
      </c>
      <c r="O82" s="672" t="s">
        <v>1879</v>
      </c>
      <c r="P82" s="672" t="s">
        <v>2233</v>
      </c>
      <c r="Q82" s="672" t="s">
        <v>2234</v>
      </c>
      <c r="R82" s="672" t="s">
        <v>249</v>
      </c>
      <c r="S82" s="57" t="s">
        <v>2235</v>
      </c>
      <c r="T82" s="45" t="s">
        <v>257</v>
      </c>
      <c r="U82" s="45">
        <v>1</v>
      </c>
      <c r="V82" s="45">
        <v>20</v>
      </c>
      <c r="W82" s="57">
        <v>51</v>
      </c>
      <c r="X82" s="106"/>
      <c r="Y82" s="140"/>
      <c r="Z82" s="774"/>
      <c r="AA82" s="774"/>
      <c r="AB82" s="774"/>
      <c r="AC82" s="768"/>
    </row>
    <row r="83" spans="1:29" ht="90" customHeight="1" x14ac:dyDescent="0.2">
      <c r="A83" s="730"/>
      <c r="B83" s="730"/>
      <c r="C83" s="642"/>
      <c r="D83" s="642"/>
      <c r="E83" s="642"/>
      <c r="F83" s="646"/>
      <c r="G83" s="680"/>
      <c r="H83" s="647"/>
      <c r="I83" s="642"/>
      <c r="J83" s="642"/>
      <c r="K83" s="642"/>
      <c r="L83" s="642"/>
      <c r="M83" s="642"/>
      <c r="N83" s="642"/>
      <c r="O83" s="642"/>
      <c r="P83" s="642"/>
      <c r="Q83" s="642"/>
      <c r="R83" s="642"/>
      <c r="S83" s="64" t="s">
        <v>2236</v>
      </c>
      <c r="T83" s="45" t="s">
        <v>171</v>
      </c>
      <c r="U83" s="45">
        <v>0</v>
      </c>
      <c r="V83" s="45">
        <v>0</v>
      </c>
      <c r="W83" s="57">
        <v>1</v>
      </c>
      <c r="X83" s="106"/>
      <c r="Y83" s="140"/>
      <c r="Z83" s="642"/>
      <c r="AA83" s="642"/>
      <c r="AB83" s="642"/>
      <c r="AC83" s="721"/>
    </row>
    <row r="84" spans="1:29" ht="18" customHeight="1" x14ac:dyDescent="0.2">
      <c r="A84" s="885">
        <v>38</v>
      </c>
      <c r="B84" s="886">
        <v>1</v>
      </c>
      <c r="C84" s="887" t="s">
        <v>2237</v>
      </c>
      <c r="D84" s="268"/>
      <c r="E84" s="268" t="s">
        <v>2238</v>
      </c>
      <c r="F84" s="888" t="s">
        <v>2239</v>
      </c>
      <c r="G84" s="889" t="s">
        <v>2240</v>
      </c>
      <c r="H84" s="349" t="s">
        <v>2241</v>
      </c>
      <c r="I84" s="890">
        <v>37000000</v>
      </c>
      <c r="J84" s="887" t="s">
        <v>2242</v>
      </c>
      <c r="K84" s="268" t="s">
        <v>253</v>
      </c>
      <c r="L84" s="124" t="s">
        <v>164</v>
      </c>
      <c r="M84" s="124" t="s">
        <v>2243</v>
      </c>
      <c r="N84" s="124" t="s">
        <v>164</v>
      </c>
      <c r="O84" s="124" t="s">
        <v>164</v>
      </c>
      <c r="P84" s="124" t="s">
        <v>2244</v>
      </c>
      <c r="Q84" s="124" t="s">
        <v>549</v>
      </c>
      <c r="R84" s="124" t="s">
        <v>549</v>
      </c>
      <c r="S84" s="124" t="s">
        <v>2245</v>
      </c>
      <c r="T84" s="124">
        <v>70</v>
      </c>
      <c r="U84" s="124">
        <v>75</v>
      </c>
      <c r="V84" s="124">
        <v>80</v>
      </c>
      <c r="W84" s="124">
        <v>85</v>
      </c>
      <c r="X84" s="264">
        <v>90</v>
      </c>
      <c r="Y84" s="140"/>
      <c r="Z84" s="774"/>
      <c r="AA84" s="774"/>
      <c r="AB84" s="774"/>
      <c r="AC84" s="768"/>
    </row>
    <row r="85" spans="1:29" ht="18" customHeight="1" x14ac:dyDescent="0.2">
      <c r="A85" s="730"/>
      <c r="B85" s="730"/>
      <c r="C85" s="642"/>
      <c r="D85" s="45" t="s">
        <v>2246</v>
      </c>
      <c r="E85" s="45" t="s">
        <v>2247</v>
      </c>
      <c r="F85" s="646"/>
      <c r="G85" s="680"/>
      <c r="H85" s="350" t="s">
        <v>2248</v>
      </c>
      <c r="I85" s="642"/>
      <c r="J85" s="642"/>
      <c r="K85" s="45" t="s">
        <v>253</v>
      </c>
      <c r="L85" s="57" t="s">
        <v>164</v>
      </c>
      <c r="M85" s="57" t="s">
        <v>2243</v>
      </c>
      <c r="N85" s="57" t="s">
        <v>164</v>
      </c>
      <c r="O85" s="57" t="s">
        <v>164</v>
      </c>
      <c r="P85" s="57" t="s">
        <v>2249</v>
      </c>
      <c r="Q85" s="57" t="s">
        <v>549</v>
      </c>
      <c r="R85" s="57" t="s">
        <v>549</v>
      </c>
      <c r="S85" s="57" t="s">
        <v>2250</v>
      </c>
      <c r="T85" s="57">
        <v>70</v>
      </c>
      <c r="U85" s="57">
        <v>75</v>
      </c>
      <c r="V85" s="57">
        <v>80</v>
      </c>
      <c r="W85" s="57">
        <v>85</v>
      </c>
      <c r="X85" s="62">
        <v>90</v>
      </c>
      <c r="Y85" s="140"/>
      <c r="Z85" s="642"/>
      <c r="AA85" s="642"/>
      <c r="AB85" s="642"/>
      <c r="AC85" s="721"/>
    </row>
    <row r="86" spans="1:29" ht="246.75" customHeight="1" x14ac:dyDescent="0.2">
      <c r="A86" s="893">
        <v>39</v>
      </c>
      <c r="B86" s="775">
        <v>2</v>
      </c>
      <c r="C86" s="672" t="s">
        <v>2251</v>
      </c>
      <c r="D86" s="672"/>
      <c r="E86" s="672"/>
      <c r="F86" s="673" t="s">
        <v>2252</v>
      </c>
      <c r="G86" s="675" t="s">
        <v>2253</v>
      </c>
      <c r="H86" s="84" t="s">
        <v>2254</v>
      </c>
      <c r="I86" s="686" t="s">
        <v>2255</v>
      </c>
      <c r="J86" s="672" t="s">
        <v>2256</v>
      </c>
      <c r="K86" s="57" t="s">
        <v>253</v>
      </c>
      <c r="L86" s="57" t="s">
        <v>164</v>
      </c>
      <c r="M86" s="57" t="s">
        <v>2257</v>
      </c>
      <c r="N86" s="57" t="s">
        <v>164</v>
      </c>
      <c r="O86" s="57" t="s">
        <v>164</v>
      </c>
      <c r="P86" s="57" t="s">
        <v>2258</v>
      </c>
      <c r="Q86" s="57" t="s">
        <v>549</v>
      </c>
      <c r="R86" s="57" t="s">
        <v>549</v>
      </c>
      <c r="S86" s="57" t="s">
        <v>2259</v>
      </c>
      <c r="T86" s="57">
        <v>30</v>
      </c>
      <c r="U86" s="57">
        <v>35</v>
      </c>
      <c r="V86" s="57">
        <v>40</v>
      </c>
      <c r="W86" s="57">
        <v>45</v>
      </c>
      <c r="X86" s="62">
        <v>50</v>
      </c>
      <c r="Y86" s="140"/>
      <c r="Z86" s="774"/>
      <c r="AA86" s="774"/>
      <c r="AB86" s="774"/>
      <c r="AC86" s="768"/>
    </row>
    <row r="87" spans="1:29" ht="18" customHeight="1" x14ac:dyDescent="0.2">
      <c r="A87" s="730"/>
      <c r="B87" s="730"/>
      <c r="C87" s="642"/>
      <c r="D87" s="642"/>
      <c r="E87" s="642"/>
      <c r="F87" s="646"/>
      <c r="G87" s="680"/>
      <c r="H87" s="84" t="s">
        <v>2260</v>
      </c>
      <c r="I87" s="642"/>
      <c r="J87" s="642"/>
      <c r="K87" s="57" t="s">
        <v>253</v>
      </c>
      <c r="L87" s="57" t="s">
        <v>164</v>
      </c>
      <c r="M87" s="57" t="s">
        <v>2261</v>
      </c>
      <c r="N87" s="57" t="s">
        <v>164</v>
      </c>
      <c r="O87" s="57" t="s">
        <v>164</v>
      </c>
      <c r="P87" s="57" t="s">
        <v>2262</v>
      </c>
      <c r="Q87" s="57" t="s">
        <v>549</v>
      </c>
      <c r="R87" s="57" t="s">
        <v>549</v>
      </c>
      <c r="S87" s="57" t="s">
        <v>2259</v>
      </c>
      <c r="T87" s="57">
        <v>30</v>
      </c>
      <c r="U87" s="57">
        <v>35</v>
      </c>
      <c r="V87" s="57">
        <v>40</v>
      </c>
      <c r="W87" s="57">
        <v>45</v>
      </c>
      <c r="X87" s="62">
        <v>50</v>
      </c>
      <c r="Y87" s="140"/>
      <c r="Z87" s="642"/>
      <c r="AA87" s="642"/>
      <c r="AB87" s="642"/>
      <c r="AC87" s="721"/>
    </row>
    <row r="88" spans="1:29" ht="120.75" customHeight="1" x14ac:dyDescent="0.2">
      <c r="A88" s="287">
        <v>40</v>
      </c>
      <c r="B88" s="136">
        <v>3</v>
      </c>
      <c r="C88" s="64" t="s">
        <v>2263</v>
      </c>
      <c r="D88" s="64"/>
      <c r="E88" s="64"/>
      <c r="F88" s="65" t="s">
        <v>2252</v>
      </c>
      <c r="G88" s="208" t="s">
        <v>2264</v>
      </c>
      <c r="H88" s="66" t="s">
        <v>2265</v>
      </c>
      <c r="I88" s="351">
        <v>1500000</v>
      </c>
      <c r="J88" s="77" t="s">
        <v>2266</v>
      </c>
      <c r="K88" s="64" t="s">
        <v>253</v>
      </c>
      <c r="L88" s="64" t="s">
        <v>164</v>
      </c>
      <c r="M88" s="64" t="s">
        <v>2267</v>
      </c>
      <c r="N88" s="64" t="s">
        <v>164</v>
      </c>
      <c r="O88" s="64" t="s">
        <v>164</v>
      </c>
      <c r="P88" s="64" t="s">
        <v>2265</v>
      </c>
      <c r="Q88" s="64" t="s">
        <v>549</v>
      </c>
      <c r="R88" s="64" t="s">
        <v>549</v>
      </c>
      <c r="S88" s="64" t="s">
        <v>2268</v>
      </c>
      <c r="T88" s="64">
        <v>50</v>
      </c>
      <c r="U88" s="64">
        <v>60</v>
      </c>
      <c r="V88" s="64">
        <v>75</v>
      </c>
      <c r="W88" s="64">
        <v>80</v>
      </c>
      <c r="X88" s="65">
        <v>90</v>
      </c>
      <c r="Y88" s="140"/>
      <c r="Z88" s="173"/>
      <c r="AA88" s="173"/>
      <c r="AB88" s="173"/>
      <c r="AC88" s="156"/>
    </row>
    <row r="89" spans="1:29" ht="18" customHeight="1" x14ac:dyDescent="0.2">
      <c r="A89" s="295">
        <v>41</v>
      </c>
      <c r="B89" s="288">
        <v>1</v>
      </c>
      <c r="C89" s="289" t="s">
        <v>2269</v>
      </c>
      <c r="D89" s="311"/>
      <c r="E89" s="311"/>
      <c r="F89" s="352"/>
      <c r="G89" s="353" t="s">
        <v>2264</v>
      </c>
      <c r="H89" s="291" t="s">
        <v>2270</v>
      </c>
      <c r="I89" s="292"/>
      <c r="J89" s="289" t="s">
        <v>2271</v>
      </c>
      <c r="K89" s="289" t="s">
        <v>163</v>
      </c>
      <c r="L89" s="289" t="s">
        <v>166</v>
      </c>
      <c r="M89" s="289" t="s">
        <v>2272</v>
      </c>
      <c r="N89" s="289" t="s">
        <v>166</v>
      </c>
      <c r="O89" s="289" t="s">
        <v>166</v>
      </c>
      <c r="P89" s="311" t="s">
        <v>2273</v>
      </c>
      <c r="Q89" s="311" t="s">
        <v>2274</v>
      </c>
      <c r="R89" s="311" t="s">
        <v>2274</v>
      </c>
      <c r="S89" s="289" t="s">
        <v>2275</v>
      </c>
      <c r="T89" s="354">
        <v>0</v>
      </c>
      <c r="U89" s="355">
        <v>1</v>
      </c>
      <c r="V89" s="356">
        <v>0</v>
      </c>
      <c r="W89" s="357">
        <v>0</v>
      </c>
      <c r="X89" s="358">
        <v>0</v>
      </c>
      <c r="Y89" s="140"/>
      <c r="Z89" s="173"/>
      <c r="AA89" s="173"/>
      <c r="AB89" s="173"/>
      <c r="AC89" s="156"/>
    </row>
    <row r="90" spans="1:29" ht="18" customHeight="1" x14ac:dyDescent="0.2">
      <c r="A90" s="885">
        <v>42</v>
      </c>
      <c r="B90" s="886">
        <v>1</v>
      </c>
      <c r="C90" s="887" t="s">
        <v>2026</v>
      </c>
      <c r="D90" s="887"/>
      <c r="E90" s="887"/>
      <c r="F90" s="888" t="s">
        <v>2027</v>
      </c>
      <c r="G90" s="889" t="s">
        <v>2028</v>
      </c>
      <c r="H90" s="912" t="s">
        <v>2029</v>
      </c>
      <c r="I90" s="896"/>
      <c r="J90" s="887" t="s">
        <v>2030</v>
      </c>
      <c r="K90" s="887" t="s">
        <v>163</v>
      </c>
      <c r="L90" s="887" t="s">
        <v>164</v>
      </c>
      <c r="M90" s="887"/>
      <c r="N90" s="887" t="s">
        <v>164</v>
      </c>
      <c r="O90" s="887" t="s">
        <v>166</v>
      </c>
      <c r="P90" s="898" t="s">
        <v>2031</v>
      </c>
      <c r="Q90" s="268" t="s">
        <v>2032</v>
      </c>
      <c r="R90" s="268" t="s">
        <v>1472</v>
      </c>
      <c r="S90" s="124" t="s">
        <v>2033</v>
      </c>
      <c r="T90" s="268">
        <v>0</v>
      </c>
      <c r="U90" s="268">
        <v>90</v>
      </c>
      <c r="V90" s="268">
        <v>100</v>
      </c>
      <c r="W90" s="124">
        <v>100</v>
      </c>
      <c r="X90" s="264">
        <v>100</v>
      </c>
      <c r="Y90" s="140"/>
      <c r="Z90" s="774"/>
      <c r="AA90" s="774"/>
      <c r="AB90" s="774"/>
      <c r="AC90" s="768"/>
    </row>
    <row r="91" spans="1:29" ht="138" customHeight="1" x14ac:dyDescent="0.2">
      <c r="A91" s="730"/>
      <c r="B91" s="730"/>
      <c r="C91" s="642"/>
      <c r="D91" s="642"/>
      <c r="E91" s="642"/>
      <c r="F91" s="646"/>
      <c r="G91" s="764"/>
      <c r="H91" s="860"/>
      <c r="I91" s="642"/>
      <c r="J91" s="642"/>
      <c r="K91" s="642"/>
      <c r="L91" s="642"/>
      <c r="M91" s="642"/>
      <c r="N91" s="642"/>
      <c r="O91" s="642"/>
      <c r="P91" s="771"/>
      <c r="Q91" s="75" t="s">
        <v>2032</v>
      </c>
      <c r="R91" s="75" t="s">
        <v>1472</v>
      </c>
      <c r="S91" s="64" t="s">
        <v>2034</v>
      </c>
      <c r="T91" s="75">
        <v>0</v>
      </c>
      <c r="U91" s="75">
        <v>90</v>
      </c>
      <c r="V91" s="75">
        <v>100</v>
      </c>
      <c r="W91" s="64">
        <v>100</v>
      </c>
      <c r="X91" s="65">
        <v>100</v>
      </c>
      <c r="Y91" s="140"/>
      <c r="Z91" s="642"/>
      <c r="AA91" s="642"/>
      <c r="AB91" s="642"/>
      <c r="AC91" s="721"/>
    </row>
    <row r="92" spans="1:29" ht="179.25" customHeight="1" x14ac:dyDescent="0.2">
      <c r="A92" s="885">
        <v>43</v>
      </c>
      <c r="B92" s="886">
        <v>1</v>
      </c>
      <c r="C92" s="898" t="s">
        <v>449</v>
      </c>
      <c r="D92" s="898"/>
      <c r="E92" s="898"/>
      <c r="F92" s="916" t="s">
        <v>1940</v>
      </c>
      <c r="G92" s="889" t="s">
        <v>2276</v>
      </c>
      <c r="H92" s="912" t="s">
        <v>2277</v>
      </c>
      <c r="I92" s="913" t="s">
        <v>2278</v>
      </c>
      <c r="J92" s="898" t="s">
        <v>1940</v>
      </c>
      <c r="K92" s="898" t="s">
        <v>163</v>
      </c>
      <c r="L92" s="898" t="s">
        <v>164</v>
      </c>
      <c r="M92" s="898" t="s">
        <v>2279</v>
      </c>
      <c r="N92" s="898" t="s">
        <v>164</v>
      </c>
      <c r="O92" s="898" t="s">
        <v>164</v>
      </c>
      <c r="P92" s="898" t="s">
        <v>2280</v>
      </c>
      <c r="Q92" s="898" t="s">
        <v>2281</v>
      </c>
      <c r="R92" s="899">
        <v>44896</v>
      </c>
      <c r="S92" s="268"/>
      <c r="T92" s="268">
        <v>10</v>
      </c>
      <c r="U92" s="268">
        <v>32</v>
      </c>
      <c r="V92" s="268">
        <v>32</v>
      </c>
      <c r="W92" s="268">
        <v>32</v>
      </c>
      <c r="X92" s="270">
        <v>32</v>
      </c>
      <c r="Y92" s="140"/>
      <c r="Z92" s="774"/>
      <c r="AA92" s="774"/>
      <c r="AB92" s="774"/>
      <c r="AC92" s="768"/>
    </row>
    <row r="93" spans="1:29" ht="179.25" customHeight="1" x14ac:dyDescent="0.2">
      <c r="A93" s="755"/>
      <c r="B93" s="755"/>
      <c r="C93" s="641"/>
      <c r="D93" s="641"/>
      <c r="E93" s="641"/>
      <c r="F93" s="776"/>
      <c r="G93" s="676"/>
      <c r="H93" s="782"/>
      <c r="I93" s="641"/>
      <c r="J93" s="641"/>
      <c r="K93" s="641"/>
      <c r="L93" s="641"/>
      <c r="M93" s="641"/>
      <c r="N93" s="641"/>
      <c r="O93" s="641"/>
      <c r="P93" s="641"/>
      <c r="Q93" s="641"/>
      <c r="R93" s="641"/>
      <c r="S93" s="45" t="s">
        <v>2282</v>
      </c>
      <c r="T93" s="45">
        <v>1</v>
      </c>
      <c r="U93" s="45">
        <v>4</v>
      </c>
      <c r="V93" s="45">
        <v>4</v>
      </c>
      <c r="W93" s="45">
        <v>4</v>
      </c>
      <c r="X93" s="105">
        <v>4</v>
      </c>
      <c r="Y93" s="140"/>
      <c r="Z93" s="641"/>
      <c r="AA93" s="641"/>
      <c r="AB93" s="641"/>
      <c r="AC93" s="720"/>
    </row>
    <row r="94" spans="1:29" ht="179.25" customHeight="1" x14ac:dyDescent="0.2">
      <c r="A94" s="730"/>
      <c r="B94" s="730"/>
      <c r="C94" s="771"/>
      <c r="D94" s="771"/>
      <c r="E94" s="771"/>
      <c r="F94" s="785"/>
      <c r="G94" s="764"/>
      <c r="H94" s="860"/>
      <c r="I94" s="771"/>
      <c r="J94" s="771"/>
      <c r="K94" s="771"/>
      <c r="L94" s="771"/>
      <c r="M94" s="771"/>
      <c r="N94" s="771"/>
      <c r="O94" s="771"/>
      <c r="P94" s="771"/>
      <c r="Q94" s="771"/>
      <c r="R94" s="771"/>
      <c r="S94" s="75" t="s">
        <v>2283</v>
      </c>
      <c r="T94" s="75">
        <v>0</v>
      </c>
      <c r="U94" s="75">
        <v>0</v>
      </c>
      <c r="V94" s="75">
        <v>1</v>
      </c>
      <c r="W94" s="75">
        <v>0</v>
      </c>
      <c r="X94" s="297">
        <v>0</v>
      </c>
      <c r="Y94" s="140"/>
      <c r="Z94" s="642"/>
      <c r="AA94" s="642"/>
      <c r="AB94" s="642"/>
      <c r="AC94" s="721"/>
    </row>
    <row r="95" spans="1:29" ht="18" customHeight="1" x14ac:dyDescent="0.2">
      <c r="A95" s="885">
        <v>44</v>
      </c>
      <c r="B95" s="886">
        <v>1</v>
      </c>
      <c r="C95" s="898" t="s">
        <v>449</v>
      </c>
      <c r="D95" s="887"/>
      <c r="E95" s="887"/>
      <c r="F95" s="888" t="s">
        <v>2284</v>
      </c>
      <c r="G95" s="889" t="s">
        <v>2285</v>
      </c>
      <c r="H95" s="895" t="s">
        <v>2286</v>
      </c>
      <c r="I95" s="896">
        <v>1800000</v>
      </c>
      <c r="J95" s="887" t="s">
        <v>2287</v>
      </c>
      <c r="K95" s="887" t="s">
        <v>163</v>
      </c>
      <c r="L95" s="887" t="s">
        <v>164</v>
      </c>
      <c r="M95" s="887" t="s">
        <v>305</v>
      </c>
      <c r="N95" s="887" t="s">
        <v>166</v>
      </c>
      <c r="O95" s="887" t="s">
        <v>164</v>
      </c>
      <c r="P95" s="898" t="s">
        <v>2288</v>
      </c>
      <c r="Q95" s="899" t="s">
        <v>168</v>
      </c>
      <c r="R95" s="899" t="s">
        <v>2289</v>
      </c>
      <c r="S95" s="359" t="s">
        <v>2290</v>
      </c>
      <c r="T95" s="268">
        <v>20</v>
      </c>
      <c r="U95" s="268">
        <v>21</v>
      </c>
      <c r="V95" s="268">
        <v>21</v>
      </c>
      <c r="W95" s="124">
        <v>21</v>
      </c>
      <c r="X95" s="264">
        <v>21</v>
      </c>
      <c r="Y95" s="140"/>
      <c r="Z95" s="774"/>
      <c r="AA95" s="774"/>
      <c r="AB95" s="774"/>
      <c r="AC95" s="768"/>
    </row>
    <row r="96" spans="1:29" ht="18" customHeight="1" x14ac:dyDescent="0.2">
      <c r="A96" s="730"/>
      <c r="B96" s="730"/>
      <c r="C96" s="771"/>
      <c r="D96" s="642"/>
      <c r="E96" s="642"/>
      <c r="F96" s="646"/>
      <c r="G96" s="764"/>
      <c r="H96" s="647"/>
      <c r="I96" s="642"/>
      <c r="J96" s="642"/>
      <c r="K96" s="642"/>
      <c r="L96" s="642"/>
      <c r="M96" s="642"/>
      <c r="N96" s="642"/>
      <c r="O96" s="642"/>
      <c r="P96" s="771"/>
      <c r="Q96" s="771"/>
      <c r="R96" s="771"/>
      <c r="S96" s="211" t="s">
        <v>2291</v>
      </c>
      <c r="T96" s="75">
        <v>80</v>
      </c>
      <c r="U96" s="75">
        <v>85</v>
      </c>
      <c r="V96" s="75">
        <v>90</v>
      </c>
      <c r="W96" s="64">
        <v>95</v>
      </c>
      <c r="X96" s="65">
        <v>100</v>
      </c>
      <c r="Y96" s="140"/>
      <c r="Z96" s="642"/>
      <c r="AA96" s="642"/>
      <c r="AB96" s="642"/>
      <c r="AC96" s="721"/>
    </row>
    <row r="97" spans="1:29" ht="198.75" customHeight="1" x14ac:dyDescent="0.2">
      <c r="A97" s="885">
        <v>45</v>
      </c>
      <c r="B97" s="886">
        <v>1</v>
      </c>
      <c r="C97" s="887" t="s">
        <v>449</v>
      </c>
      <c r="D97" s="887" t="s">
        <v>2292</v>
      </c>
      <c r="E97" s="887" t="s">
        <v>2293</v>
      </c>
      <c r="F97" s="888"/>
      <c r="G97" s="889" t="s">
        <v>2294</v>
      </c>
      <c r="H97" s="895" t="s">
        <v>2295</v>
      </c>
      <c r="I97" s="917">
        <v>12500000</v>
      </c>
      <c r="J97" s="887"/>
      <c r="K97" s="887" t="s">
        <v>470</v>
      </c>
      <c r="L97" s="887" t="s">
        <v>164</v>
      </c>
      <c r="M97" s="887" t="s">
        <v>351</v>
      </c>
      <c r="N97" s="887" t="s">
        <v>166</v>
      </c>
      <c r="O97" s="887" t="s">
        <v>164</v>
      </c>
      <c r="P97" s="898" t="s">
        <v>2296</v>
      </c>
      <c r="Q97" s="898" t="s">
        <v>2297</v>
      </c>
      <c r="R97" s="898" t="s">
        <v>2298</v>
      </c>
      <c r="S97" s="919" t="s">
        <v>2299</v>
      </c>
      <c r="T97" s="360" t="s">
        <v>2300</v>
      </c>
      <c r="U97" s="124" t="s">
        <v>2301</v>
      </c>
      <c r="V97" s="124" t="s">
        <v>2301</v>
      </c>
      <c r="W97" s="124" t="s">
        <v>2302</v>
      </c>
      <c r="X97" s="361" t="s">
        <v>2303</v>
      </c>
      <c r="Y97" s="140"/>
      <c r="Z97" s="774"/>
      <c r="AA97" s="774"/>
      <c r="AB97" s="774"/>
      <c r="AC97" s="768"/>
    </row>
    <row r="98" spans="1:29" ht="198.75" customHeight="1" x14ac:dyDescent="0.2">
      <c r="A98" s="755"/>
      <c r="B98" s="755"/>
      <c r="C98" s="641"/>
      <c r="D98" s="641"/>
      <c r="E98" s="641"/>
      <c r="F98" s="674"/>
      <c r="G98" s="676"/>
      <c r="H98" s="679"/>
      <c r="I98" s="641"/>
      <c r="J98" s="641"/>
      <c r="K98" s="641"/>
      <c r="L98" s="641"/>
      <c r="M98" s="641"/>
      <c r="N98" s="641"/>
      <c r="O98" s="641"/>
      <c r="P98" s="641"/>
      <c r="Q98" s="641"/>
      <c r="R98" s="641"/>
      <c r="S98" s="641"/>
      <c r="T98" s="76" t="s">
        <v>2304</v>
      </c>
      <c r="U98" s="57">
        <v>76</v>
      </c>
      <c r="V98" s="57">
        <v>76</v>
      </c>
      <c r="W98" s="57">
        <v>73</v>
      </c>
      <c r="X98" s="62">
        <v>60</v>
      </c>
      <c r="Y98" s="140"/>
      <c r="Z98" s="641"/>
      <c r="AA98" s="641"/>
      <c r="AB98" s="641"/>
      <c r="AC98" s="720"/>
    </row>
    <row r="99" spans="1:29" ht="198.75" customHeight="1" x14ac:dyDescent="0.2">
      <c r="A99" s="755"/>
      <c r="B99" s="755"/>
      <c r="C99" s="641"/>
      <c r="D99" s="641"/>
      <c r="E99" s="641"/>
      <c r="F99" s="674"/>
      <c r="G99" s="676"/>
      <c r="H99" s="679"/>
      <c r="I99" s="641"/>
      <c r="J99" s="641"/>
      <c r="K99" s="641"/>
      <c r="L99" s="641"/>
      <c r="M99" s="641"/>
      <c r="N99" s="641"/>
      <c r="O99" s="641"/>
      <c r="P99" s="641"/>
      <c r="Q99" s="641"/>
      <c r="R99" s="641"/>
      <c r="S99" s="642"/>
      <c r="T99" s="362" t="s">
        <v>2305</v>
      </c>
      <c r="U99" s="71">
        <v>0.5</v>
      </c>
      <c r="V99" s="71">
        <v>0.5</v>
      </c>
      <c r="W99" s="71">
        <v>0.4</v>
      </c>
      <c r="X99" s="72">
        <v>0.3</v>
      </c>
      <c r="Y99" s="140"/>
      <c r="Z99" s="641"/>
      <c r="AA99" s="641"/>
      <c r="AB99" s="641"/>
      <c r="AC99" s="720"/>
    </row>
    <row r="100" spans="1:29" ht="198.75" customHeight="1" x14ac:dyDescent="0.2">
      <c r="A100" s="755"/>
      <c r="B100" s="755"/>
      <c r="C100" s="641"/>
      <c r="D100" s="641"/>
      <c r="E100" s="641"/>
      <c r="F100" s="674"/>
      <c r="G100" s="676"/>
      <c r="H100" s="679"/>
      <c r="I100" s="641"/>
      <c r="J100" s="641"/>
      <c r="K100" s="641"/>
      <c r="L100" s="641"/>
      <c r="M100" s="641"/>
      <c r="N100" s="641"/>
      <c r="O100" s="641"/>
      <c r="P100" s="641"/>
      <c r="Q100" s="641"/>
      <c r="R100" s="641"/>
      <c r="S100" s="918" t="s">
        <v>2306</v>
      </c>
      <c r="T100" s="363" t="s">
        <v>2307</v>
      </c>
      <c r="U100" s="71">
        <v>0.55000000000000004</v>
      </c>
      <c r="V100" s="71">
        <v>0.56999999999999995</v>
      </c>
      <c r="W100" s="71">
        <v>0.64</v>
      </c>
      <c r="X100" s="72">
        <v>1</v>
      </c>
      <c r="Y100" s="140"/>
      <c r="Z100" s="641"/>
      <c r="AA100" s="641"/>
      <c r="AB100" s="641"/>
      <c r="AC100" s="720"/>
    </row>
    <row r="101" spans="1:29" ht="198.75" customHeight="1" x14ac:dyDescent="0.2">
      <c r="A101" s="755"/>
      <c r="B101" s="755"/>
      <c r="C101" s="641"/>
      <c r="D101" s="641"/>
      <c r="E101" s="641"/>
      <c r="F101" s="674"/>
      <c r="G101" s="676"/>
      <c r="H101" s="679"/>
      <c r="I101" s="641"/>
      <c r="J101" s="641"/>
      <c r="K101" s="641"/>
      <c r="L101" s="641"/>
      <c r="M101" s="641"/>
      <c r="N101" s="641"/>
      <c r="O101" s="641"/>
      <c r="P101" s="641"/>
      <c r="Q101" s="641"/>
      <c r="R101" s="641"/>
      <c r="S101" s="641"/>
      <c r="T101" s="362" t="s">
        <v>2308</v>
      </c>
      <c r="U101" s="57" t="s">
        <v>2309</v>
      </c>
      <c r="V101" s="57" t="s">
        <v>2309</v>
      </c>
      <c r="W101" s="57" t="s">
        <v>2310</v>
      </c>
      <c r="X101" s="62" t="s">
        <v>2311</v>
      </c>
      <c r="Y101" s="140"/>
      <c r="Z101" s="641"/>
      <c r="AA101" s="641"/>
      <c r="AB101" s="641"/>
      <c r="AC101" s="720"/>
    </row>
    <row r="102" spans="1:29" ht="198.75" customHeight="1" x14ac:dyDescent="0.2">
      <c r="A102" s="755"/>
      <c r="B102" s="755"/>
      <c r="C102" s="641"/>
      <c r="D102" s="641"/>
      <c r="E102" s="641"/>
      <c r="F102" s="674"/>
      <c r="G102" s="676"/>
      <c r="H102" s="679"/>
      <c r="I102" s="641"/>
      <c r="J102" s="641"/>
      <c r="K102" s="641"/>
      <c r="L102" s="641"/>
      <c r="M102" s="641"/>
      <c r="N102" s="641"/>
      <c r="O102" s="641"/>
      <c r="P102" s="641"/>
      <c r="Q102" s="641"/>
      <c r="R102" s="641"/>
      <c r="S102" s="642"/>
      <c r="T102" s="362" t="s">
        <v>2312</v>
      </c>
      <c r="U102" s="57">
        <v>139</v>
      </c>
      <c r="V102" s="57">
        <v>139</v>
      </c>
      <c r="W102" s="57">
        <v>120</v>
      </c>
      <c r="X102" s="62">
        <v>15</v>
      </c>
      <c r="Y102" s="140"/>
      <c r="Z102" s="641"/>
      <c r="AA102" s="641"/>
      <c r="AB102" s="641"/>
      <c r="AC102" s="720"/>
    </row>
    <row r="103" spans="1:29" ht="198.75" customHeight="1" x14ac:dyDescent="0.2">
      <c r="A103" s="755"/>
      <c r="B103" s="755"/>
      <c r="C103" s="641"/>
      <c r="D103" s="641"/>
      <c r="E103" s="641"/>
      <c r="F103" s="674"/>
      <c r="G103" s="676"/>
      <c r="H103" s="679"/>
      <c r="I103" s="641"/>
      <c r="J103" s="641"/>
      <c r="K103" s="641"/>
      <c r="L103" s="641"/>
      <c r="M103" s="641"/>
      <c r="N103" s="641"/>
      <c r="O103" s="641"/>
      <c r="P103" s="641"/>
      <c r="Q103" s="641"/>
      <c r="R103" s="641"/>
      <c r="S103" s="918" t="s">
        <v>2313</v>
      </c>
      <c r="T103" s="45" t="s">
        <v>2314</v>
      </c>
      <c r="U103" s="364"/>
      <c r="V103" s="364"/>
      <c r="W103" s="364"/>
      <c r="X103" s="673" t="s">
        <v>2315</v>
      </c>
      <c r="Y103" s="140"/>
      <c r="Z103" s="641"/>
      <c r="AA103" s="641"/>
      <c r="AB103" s="641"/>
      <c r="AC103" s="720"/>
    </row>
    <row r="104" spans="1:29" ht="198.75" customHeight="1" x14ac:dyDescent="0.2">
      <c r="A104" s="730"/>
      <c r="B104" s="730"/>
      <c r="C104" s="642"/>
      <c r="D104" s="642"/>
      <c r="E104" s="642"/>
      <c r="F104" s="646"/>
      <c r="G104" s="764"/>
      <c r="H104" s="647"/>
      <c r="I104" s="642"/>
      <c r="J104" s="642"/>
      <c r="K104" s="642"/>
      <c r="L104" s="642"/>
      <c r="M104" s="642"/>
      <c r="N104" s="642"/>
      <c r="O104" s="642"/>
      <c r="P104" s="771"/>
      <c r="Q104" s="771"/>
      <c r="R104" s="771"/>
      <c r="S104" s="642"/>
      <c r="T104" s="119" t="s">
        <v>2316</v>
      </c>
      <c r="U104" s="365"/>
      <c r="V104" s="365"/>
      <c r="W104" s="365"/>
      <c r="X104" s="646"/>
      <c r="Y104" s="140"/>
      <c r="Z104" s="642"/>
      <c r="AA104" s="642"/>
      <c r="AB104" s="642"/>
      <c r="AC104" s="721"/>
    </row>
    <row r="105" spans="1:29" ht="42.75" customHeight="1" x14ac:dyDescent="0.2">
      <c r="A105" s="885">
        <v>46</v>
      </c>
      <c r="B105" s="914">
        <v>1</v>
      </c>
      <c r="C105" s="898" t="s">
        <v>1553</v>
      </c>
      <c r="D105" s="898" t="s">
        <v>2317</v>
      </c>
      <c r="E105" s="898"/>
      <c r="F105" s="916" t="s">
        <v>1940</v>
      </c>
      <c r="G105" s="889" t="s">
        <v>2318</v>
      </c>
      <c r="H105" s="912" t="s">
        <v>2319</v>
      </c>
      <c r="I105" s="913" t="s">
        <v>2320</v>
      </c>
      <c r="J105" s="898" t="s">
        <v>1940</v>
      </c>
      <c r="K105" s="898" t="s">
        <v>597</v>
      </c>
      <c r="L105" s="898" t="s">
        <v>166</v>
      </c>
      <c r="M105" s="898" t="s">
        <v>2321</v>
      </c>
      <c r="N105" s="898" t="s">
        <v>164</v>
      </c>
      <c r="O105" s="898" t="s">
        <v>164</v>
      </c>
      <c r="P105" s="898" t="s">
        <v>2322</v>
      </c>
      <c r="Q105" s="898" t="s">
        <v>2323</v>
      </c>
      <c r="R105" s="898" t="s">
        <v>2324</v>
      </c>
      <c r="S105" s="268" t="s">
        <v>2325</v>
      </c>
      <c r="T105" s="268">
        <v>2</v>
      </c>
      <c r="U105" s="268">
        <v>2</v>
      </c>
      <c r="V105" s="268">
        <v>2</v>
      </c>
      <c r="W105" s="268">
        <v>2</v>
      </c>
      <c r="X105" s="270">
        <v>2</v>
      </c>
      <c r="Y105" s="140"/>
      <c r="Z105" s="774"/>
      <c r="AA105" s="774"/>
      <c r="AB105" s="774"/>
      <c r="AC105" s="768"/>
    </row>
    <row r="106" spans="1:29" ht="18" customHeight="1" x14ac:dyDescent="0.2">
      <c r="A106" s="755"/>
      <c r="B106" s="755"/>
      <c r="C106" s="641"/>
      <c r="D106" s="641"/>
      <c r="E106" s="641"/>
      <c r="F106" s="776"/>
      <c r="G106" s="676"/>
      <c r="H106" s="782"/>
      <c r="I106" s="641"/>
      <c r="J106" s="641"/>
      <c r="K106" s="641"/>
      <c r="L106" s="641"/>
      <c r="M106" s="641"/>
      <c r="N106" s="641"/>
      <c r="O106" s="641"/>
      <c r="P106" s="641"/>
      <c r="Q106" s="641"/>
      <c r="R106" s="641"/>
      <c r="S106" s="45" t="s">
        <v>2326</v>
      </c>
      <c r="T106" s="45">
        <v>1</v>
      </c>
      <c r="U106" s="45">
        <v>1</v>
      </c>
      <c r="V106" s="45">
        <v>2</v>
      </c>
      <c r="W106" s="45">
        <v>2</v>
      </c>
      <c r="X106" s="105">
        <v>2</v>
      </c>
      <c r="Y106" s="140"/>
      <c r="Z106" s="641"/>
      <c r="AA106" s="641"/>
      <c r="AB106" s="641"/>
      <c r="AC106" s="720"/>
    </row>
    <row r="107" spans="1:29" ht="18" customHeight="1" x14ac:dyDescent="0.2">
      <c r="A107" s="730"/>
      <c r="B107" s="915"/>
      <c r="C107" s="771"/>
      <c r="D107" s="771"/>
      <c r="E107" s="771"/>
      <c r="F107" s="785"/>
      <c r="G107" s="764"/>
      <c r="H107" s="860"/>
      <c r="I107" s="771"/>
      <c r="J107" s="771"/>
      <c r="K107" s="771"/>
      <c r="L107" s="771"/>
      <c r="M107" s="771"/>
      <c r="N107" s="771"/>
      <c r="O107" s="771"/>
      <c r="P107" s="771"/>
      <c r="Q107" s="771"/>
      <c r="R107" s="771"/>
      <c r="S107" s="75" t="s">
        <v>2327</v>
      </c>
      <c r="T107" s="75">
        <v>0</v>
      </c>
      <c r="U107" s="75">
        <v>0</v>
      </c>
      <c r="V107" s="75">
        <v>0</v>
      </c>
      <c r="W107" s="75">
        <v>0</v>
      </c>
      <c r="X107" s="297">
        <v>1</v>
      </c>
      <c r="Y107" s="140"/>
      <c r="Z107" s="642"/>
      <c r="AA107" s="642"/>
      <c r="AB107" s="642"/>
      <c r="AC107" s="721"/>
    </row>
    <row r="108" spans="1:29" ht="42.75" customHeight="1" x14ac:dyDescent="0.2">
      <c r="A108" s="885">
        <v>47</v>
      </c>
      <c r="B108" s="886">
        <v>1</v>
      </c>
      <c r="C108" s="887" t="s">
        <v>2328</v>
      </c>
      <c r="D108" s="887"/>
      <c r="E108" s="887"/>
      <c r="F108" s="888"/>
      <c r="G108" s="889" t="s">
        <v>2329</v>
      </c>
      <c r="H108" s="895" t="s">
        <v>2330</v>
      </c>
      <c r="I108" s="896">
        <v>100000</v>
      </c>
      <c r="J108" s="887" t="s">
        <v>2331</v>
      </c>
      <c r="K108" s="887" t="s">
        <v>253</v>
      </c>
      <c r="L108" s="887" t="s">
        <v>166</v>
      </c>
      <c r="M108" s="887" t="s">
        <v>158</v>
      </c>
      <c r="N108" s="887" t="s">
        <v>166</v>
      </c>
      <c r="O108" s="887" t="s">
        <v>166</v>
      </c>
      <c r="P108" s="898" t="s">
        <v>2332</v>
      </c>
      <c r="Q108" s="898" t="s">
        <v>2333</v>
      </c>
      <c r="R108" s="899">
        <v>44621</v>
      </c>
      <c r="S108" s="899" t="s">
        <v>2334</v>
      </c>
      <c r="T108" s="898" t="s">
        <v>191</v>
      </c>
      <c r="U108" s="898">
        <v>0</v>
      </c>
      <c r="V108" s="898">
        <v>1</v>
      </c>
      <c r="W108" s="887" t="s">
        <v>710</v>
      </c>
      <c r="X108" s="888" t="s">
        <v>710</v>
      </c>
      <c r="Y108" s="773"/>
      <c r="Z108" s="774"/>
      <c r="AA108" s="774"/>
      <c r="AB108" s="774"/>
      <c r="AC108" s="768"/>
    </row>
    <row r="109" spans="1:29" ht="15" customHeight="1" x14ac:dyDescent="0.2">
      <c r="A109" s="755"/>
      <c r="B109" s="755"/>
      <c r="C109" s="641"/>
      <c r="D109" s="641"/>
      <c r="E109" s="641"/>
      <c r="F109" s="674"/>
      <c r="G109" s="676"/>
      <c r="H109" s="679"/>
      <c r="I109" s="641"/>
      <c r="J109" s="641"/>
      <c r="K109" s="641"/>
      <c r="L109" s="641"/>
      <c r="M109" s="641"/>
      <c r="N109" s="641"/>
      <c r="O109" s="641"/>
      <c r="P109" s="641"/>
      <c r="Q109" s="641"/>
      <c r="R109" s="641"/>
      <c r="S109" s="641"/>
      <c r="T109" s="641"/>
      <c r="U109" s="641"/>
      <c r="V109" s="641"/>
      <c r="W109" s="641"/>
      <c r="X109" s="674"/>
      <c r="Y109" s="755"/>
      <c r="Z109" s="641"/>
      <c r="AA109" s="641"/>
      <c r="AB109" s="641"/>
      <c r="AC109" s="720"/>
    </row>
    <row r="110" spans="1:29" ht="62.25" customHeight="1" x14ac:dyDescent="0.2">
      <c r="A110" s="730"/>
      <c r="B110" s="730"/>
      <c r="C110" s="642"/>
      <c r="D110" s="642"/>
      <c r="E110" s="642"/>
      <c r="F110" s="646"/>
      <c r="G110" s="680"/>
      <c r="H110" s="647"/>
      <c r="I110" s="642"/>
      <c r="J110" s="642"/>
      <c r="K110" s="642"/>
      <c r="L110" s="642"/>
      <c r="M110" s="642"/>
      <c r="N110" s="642"/>
      <c r="O110" s="642"/>
      <c r="P110" s="642"/>
      <c r="Q110" s="642"/>
      <c r="R110" s="642"/>
      <c r="S110" s="642"/>
      <c r="T110" s="642"/>
      <c r="U110" s="642"/>
      <c r="V110" s="642"/>
      <c r="W110" s="642"/>
      <c r="X110" s="646"/>
      <c r="Y110" s="730"/>
      <c r="Z110" s="642"/>
      <c r="AA110" s="642"/>
      <c r="AB110" s="642"/>
      <c r="AC110" s="721"/>
    </row>
    <row r="111" spans="1:29" ht="14.25" customHeight="1" x14ac:dyDescent="0.2">
      <c r="A111" s="893">
        <v>48</v>
      </c>
      <c r="B111" s="775">
        <v>2</v>
      </c>
      <c r="C111" s="672" t="s">
        <v>2328</v>
      </c>
      <c r="D111" s="672"/>
      <c r="E111" s="672"/>
      <c r="F111" s="673"/>
      <c r="G111" s="675" t="s">
        <v>906</v>
      </c>
      <c r="H111" s="678"/>
      <c r="I111" s="686"/>
      <c r="J111" s="672"/>
      <c r="K111" s="672" t="s">
        <v>253</v>
      </c>
      <c r="L111" s="672" t="s">
        <v>166</v>
      </c>
      <c r="M111" s="672" t="s">
        <v>158</v>
      </c>
      <c r="N111" s="672" t="s">
        <v>166</v>
      </c>
      <c r="O111" s="672" t="s">
        <v>166</v>
      </c>
      <c r="P111" s="672" t="s">
        <v>2335</v>
      </c>
      <c r="Q111" s="672" t="s">
        <v>244</v>
      </c>
      <c r="R111" s="672" t="s">
        <v>179</v>
      </c>
      <c r="S111" s="672" t="s">
        <v>2336</v>
      </c>
      <c r="T111" s="681" t="s">
        <v>2337</v>
      </c>
      <c r="U111" s="681">
        <v>1</v>
      </c>
      <c r="V111" s="681">
        <v>1</v>
      </c>
      <c r="W111" s="672">
        <v>1</v>
      </c>
      <c r="X111" s="673">
        <v>1</v>
      </c>
      <c r="Y111" s="773"/>
      <c r="Z111" s="774"/>
      <c r="AA111" s="774"/>
      <c r="AB111" s="774"/>
      <c r="AC111" s="768"/>
    </row>
    <row r="112" spans="1:29" ht="14.25" customHeight="1" x14ac:dyDescent="0.2">
      <c r="A112" s="755"/>
      <c r="B112" s="755"/>
      <c r="C112" s="641"/>
      <c r="D112" s="641"/>
      <c r="E112" s="641"/>
      <c r="F112" s="674"/>
      <c r="G112" s="676"/>
      <c r="H112" s="679"/>
      <c r="I112" s="641"/>
      <c r="J112" s="641"/>
      <c r="K112" s="641"/>
      <c r="L112" s="641"/>
      <c r="M112" s="641"/>
      <c r="N112" s="641"/>
      <c r="O112" s="641"/>
      <c r="P112" s="641"/>
      <c r="Q112" s="641"/>
      <c r="R112" s="641"/>
      <c r="S112" s="641"/>
      <c r="T112" s="641"/>
      <c r="U112" s="641"/>
      <c r="V112" s="641"/>
      <c r="W112" s="641"/>
      <c r="X112" s="674"/>
      <c r="Y112" s="755"/>
      <c r="Z112" s="641"/>
      <c r="AA112" s="641"/>
      <c r="AB112" s="641"/>
      <c r="AC112" s="720"/>
    </row>
    <row r="113" spans="1:29" ht="15" customHeight="1" x14ac:dyDescent="0.2">
      <c r="A113" s="730"/>
      <c r="B113" s="730"/>
      <c r="C113" s="642"/>
      <c r="D113" s="642"/>
      <c r="E113" s="642"/>
      <c r="F113" s="646"/>
      <c r="G113" s="680"/>
      <c r="H113" s="647"/>
      <c r="I113" s="642"/>
      <c r="J113" s="642"/>
      <c r="K113" s="642"/>
      <c r="L113" s="642"/>
      <c r="M113" s="642"/>
      <c r="N113" s="642"/>
      <c r="O113" s="642"/>
      <c r="P113" s="642"/>
      <c r="Q113" s="642"/>
      <c r="R113" s="642"/>
      <c r="S113" s="642"/>
      <c r="T113" s="642"/>
      <c r="U113" s="642"/>
      <c r="V113" s="642"/>
      <c r="W113" s="642"/>
      <c r="X113" s="646"/>
      <c r="Y113" s="730"/>
      <c r="Z113" s="642"/>
      <c r="AA113" s="642"/>
      <c r="AB113" s="642"/>
      <c r="AC113" s="721"/>
    </row>
    <row r="114" spans="1:29" ht="36.75" customHeight="1" x14ac:dyDescent="0.2">
      <c r="A114" s="893">
        <v>49</v>
      </c>
      <c r="B114" s="775">
        <v>3</v>
      </c>
      <c r="C114" s="672" t="s">
        <v>2328</v>
      </c>
      <c r="D114" s="672"/>
      <c r="E114" s="672"/>
      <c r="F114" s="673"/>
      <c r="G114" s="675" t="s">
        <v>2338</v>
      </c>
      <c r="H114" s="678" t="s">
        <v>2339</v>
      </c>
      <c r="I114" s="686"/>
      <c r="J114" s="672"/>
      <c r="K114" s="672" t="s">
        <v>253</v>
      </c>
      <c r="L114" s="672" t="s">
        <v>166</v>
      </c>
      <c r="M114" s="672" t="s">
        <v>158</v>
      </c>
      <c r="N114" s="672" t="s">
        <v>166</v>
      </c>
      <c r="O114" s="672" t="s">
        <v>166</v>
      </c>
      <c r="P114" s="672" t="s">
        <v>2340</v>
      </c>
      <c r="Q114" s="672" t="s">
        <v>244</v>
      </c>
      <c r="R114" s="672" t="s">
        <v>179</v>
      </c>
      <c r="S114" s="57" t="s">
        <v>2341</v>
      </c>
      <c r="T114" s="45" t="s">
        <v>2342</v>
      </c>
      <c r="U114" s="45">
        <v>1</v>
      </c>
      <c r="V114" s="45">
        <v>1</v>
      </c>
      <c r="W114" s="57">
        <v>1</v>
      </c>
      <c r="X114" s="62">
        <v>1</v>
      </c>
      <c r="Y114" s="140"/>
      <c r="Z114" s="774"/>
      <c r="AA114" s="774"/>
      <c r="AB114" s="774"/>
      <c r="AC114" s="768"/>
    </row>
    <row r="115" spans="1:29" ht="15" customHeight="1" x14ac:dyDescent="0.2">
      <c r="A115" s="755"/>
      <c r="B115" s="755"/>
      <c r="C115" s="641"/>
      <c r="D115" s="641"/>
      <c r="E115" s="641"/>
      <c r="F115" s="674"/>
      <c r="G115" s="676"/>
      <c r="H115" s="679"/>
      <c r="I115" s="641"/>
      <c r="J115" s="641"/>
      <c r="K115" s="641"/>
      <c r="L115" s="641"/>
      <c r="M115" s="641"/>
      <c r="N115" s="641"/>
      <c r="O115" s="641"/>
      <c r="P115" s="641"/>
      <c r="Q115" s="641"/>
      <c r="R115" s="641"/>
      <c r="S115" s="672" t="s">
        <v>2343</v>
      </c>
      <c r="T115" s="681">
        <v>6</v>
      </c>
      <c r="U115" s="681">
        <v>8</v>
      </c>
      <c r="V115" s="681">
        <v>8</v>
      </c>
      <c r="W115" s="672">
        <v>8</v>
      </c>
      <c r="X115" s="673">
        <v>8</v>
      </c>
      <c r="Y115" s="773"/>
      <c r="Z115" s="641"/>
      <c r="AA115" s="641"/>
      <c r="AB115" s="641"/>
      <c r="AC115" s="720"/>
    </row>
    <row r="116" spans="1:29" ht="50.25" customHeight="1" x14ac:dyDescent="0.2">
      <c r="A116" s="730"/>
      <c r="B116" s="730"/>
      <c r="C116" s="642"/>
      <c r="D116" s="642"/>
      <c r="E116" s="642"/>
      <c r="F116" s="646"/>
      <c r="G116" s="764"/>
      <c r="H116" s="647"/>
      <c r="I116" s="642"/>
      <c r="J116" s="642"/>
      <c r="K116" s="642"/>
      <c r="L116" s="642"/>
      <c r="M116" s="642"/>
      <c r="N116" s="642"/>
      <c r="O116" s="642"/>
      <c r="P116" s="642"/>
      <c r="Q116" s="642"/>
      <c r="R116" s="642"/>
      <c r="S116" s="642"/>
      <c r="T116" s="642"/>
      <c r="U116" s="642"/>
      <c r="V116" s="642"/>
      <c r="W116" s="642"/>
      <c r="X116" s="646"/>
      <c r="Y116" s="730"/>
      <c r="Z116" s="642"/>
      <c r="AA116" s="642"/>
      <c r="AB116" s="642"/>
      <c r="AC116" s="721"/>
    </row>
    <row r="117" spans="1:29" ht="18" customHeight="1" x14ac:dyDescent="0.2">
      <c r="A117" s="287">
        <v>50</v>
      </c>
      <c r="B117" s="136">
        <v>3</v>
      </c>
      <c r="C117" s="64" t="s">
        <v>971</v>
      </c>
      <c r="D117" s="64" t="s">
        <v>158</v>
      </c>
      <c r="E117" s="64" t="s">
        <v>158</v>
      </c>
      <c r="F117" s="65"/>
      <c r="G117" s="208" t="s">
        <v>2338</v>
      </c>
      <c r="H117" s="66" t="s">
        <v>2344</v>
      </c>
      <c r="I117" s="366"/>
      <c r="J117" s="64" t="s">
        <v>2345</v>
      </c>
      <c r="K117" s="64" t="s">
        <v>253</v>
      </c>
      <c r="L117" s="64"/>
      <c r="M117" s="64"/>
      <c r="N117" s="64" t="s">
        <v>166</v>
      </c>
      <c r="O117" s="64" t="s">
        <v>166</v>
      </c>
      <c r="P117" s="75" t="s">
        <v>2346</v>
      </c>
      <c r="Q117" s="75" t="s">
        <v>2347</v>
      </c>
      <c r="R117" s="75" t="s">
        <v>1504</v>
      </c>
      <c r="S117" s="119" t="s">
        <v>2348</v>
      </c>
      <c r="T117" s="119" t="s">
        <v>2349</v>
      </c>
      <c r="U117" s="64">
        <v>100</v>
      </c>
      <c r="V117" s="64">
        <v>120</v>
      </c>
      <c r="W117" s="64">
        <v>130</v>
      </c>
      <c r="X117" s="65">
        <v>140</v>
      </c>
      <c r="Y117" s="140"/>
      <c r="Z117" s="173"/>
      <c r="AA117" s="173"/>
      <c r="AB117" s="173"/>
      <c r="AC117" s="156"/>
    </row>
    <row r="118" spans="1:29" ht="56.25" customHeight="1" x14ac:dyDescent="0.2">
      <c r="A118" s="885">
        <v>51</v>
      </c>
      <c r="B118" s="886">
        <v>1</v>
      </c>
      <c r="C118" s="887" t="s">
        <v>971</v>
      </c>
      <c r="D118" s="887"/>
      <c r="E118" s="887"/>
      <c r="F118" s="888" t="s">
        <v>1931</v>
      </c>
      <c r="G118" s="889" t="s">
        <v>2329</v>
      </c>
      <c r="H118" s="895" t="s">
        <v>2350</v>
      </c>
      <c r="I118" s="896">
        <v>0</v>
      </c>
      <c r="J118" s="887">
        <v>11</v>
      </c>
      <c r="K118" s="887" t="s">
        <v>253</v>
      </c>
      <c r="L118" s="887" t="s">
        <v>166</v>
      </c>
      <c r="M118" s="887" t="s">
        <v>1934</v>
      </c>
      <c r="N118" s="887" t="s">
        <v>164</v>
      </c>
      <c r="O118" s="887" t="s">
        <v>164</v>
      </c>
      <c r="P118" s="887" t="s">
        <v>2351</v>
      </c>
      <c r="Q118" s="887" t="s">
        <v>1836</v>
      </c>
      <c r="R118" s="887" t="s">
        <v>1504</v>
      </c>
      <c r="S118" s="124" t="s">
        <v>2352</v>
      </c>
      <c r="T118" s="124" t="s">
        <v>191</v>
      </c>
      <c r="U118" s="124">
        <v>100</v>
      </c>
      <c r="V118" s="124">
        <v>100</v>
      </c>
      <c r="W118" s="124">
        <v>100</v>
      </c>
      <c r="X118" s="264">
        <v>100</v>
      </c>
      <c r="Y118" s="140"/>
      <c r="Z118" s="774"/>
      <c r="AA118" s="774"/>
      <c r="AB118" s="774"/>
      <c r="AC118" s="768"/>
    </row>
    <row r="119" spans="1:29" ht="56.25" customHeight="1" x14ac:dyDescent="0.2">
      <c r="A119" s="755"/>
      <c r="B119" s="755"/>
      <c r="C119" s="641"/>
      <c r="D119" s="641"/>
      <c r="E119" s="641"/>
      <c r="F119" s="674"/>
      <c r="G119" s="676"/>
      <c r="H119" s="679"/>
      <c r="I119" s="641"/>
      <c r="J119" s="641"/>
      <c r="K119" s="641"/>
      <c r="L119" s="641"/>
      <c r="M119" s="641"/>
      <c r="N119" s="641"/>
      <c r="O119" s="641"/>
      <c r="P119" s="641"/>
      <c r="Q119" s="641"/>
      <c r="R119" s="641"/>
      <c r="S119" s="672" t="s">
        <v>2353</v>
      </c>
      <c r="T119" s="672" t="s">
        <v>1649</v>
      </c>
      <c r="U119" s="672">
        <v>100</v>
      </c>
      <c r="V119" s="672" t="s">
        <v>971</v>
      </c>
      <c r="W119" s="672" t="s">
        <v>971</v>
      </c>
      <c r="X119" s="673" t="s">
        <v>971</v>
      </c>
      <c r="Y119" s="773"/>
      <c r="Z119" s="641"/>
      <c r="AA119" s="641"/>
      <c r="AB119" s="641"/>
      <c r="AC119" s="720"/>
    </row>
    <row r="120" spans="1:29" ht="27.75" customHeight="1" x14ac:dyDescent="0.2">
      <c r="A120" s="730"/>
      <c r="B120" s="730"/>
      <c r="C120" s="642"/>
      <c r="D120" s="642"/>
      <c r="E120" s="642"/>
      <c r="F120" s="646"/>
      <c r="G120" s="680"/>
      <c r="H120" s="647"/>
      <c r="I120" s="642"/>
      <c r="J120" s="642"/>
      <c r="K120" s="642"/>
      <c r="L120" s="642"/>
      <c r="M120" s="642"/>
      <c r="N120" s="642"/>
      <c r="O120" s="642"/>
      <c r="P120" s="642"/>
      <c r="Q120" s="642"/>
      <c r="R120" s="642"/>
      <c r="S120" s="642"/>
      <c r="T120" s="642"/>
      <c r="U120" s="642"/>
      <c r="V120" s="642"/>
      <c r="W120" s="642"/>
      <c r="X120" s="646"/>
      <c r="Y120" s="730"/>
      <c r="Z120" s="642"/>
      <c r="AA120" s="642"/>
      <c r="AB120" s="642"/>
      <c r="AC120" s="721"/>
    </row>
    <row r="121" spans="1:29" ht="56.25" customHeight="1" x14ac:dyDescent="0.2">
      <c r="A121" s="893">
        <v>52</v>
      </c>
      <c r="B121" s="775">
        <v>2</v>
      </c>
      <c r="C121" s="672" t="s">
        <v>971</v>
      </c>
      <c r="D121" s="672"/>
      <c r="E121" s="672"/>
      <c r="F121" s="673" t="s">
        <v>1931</v>
      </c>
      <c r="G121" s="675" t="s">
        <v>906</v>
      </c>
      <c r="H121" s="678" t="s">
        <v>2354</v>
      </c>
      <c r="I121" s="686">
        <v>0</v>
      </c>
      <c r="J121" s="672">
        <v>11</v>
      </c>
      <c r="K121" s="672" t="s">
        <v>253</v>
      </c>
      <c r="L121" s="672" t="s">
        <v>166</v>
      </c>
      <c r="M121" s="672" t="s">
        <v>2355</v>
      </c>
      <c r="N121" s="672" t="s">
        <v>166</v>
      </c>
      <c r="O121" s="672" t="s">
        <v>166</v>
      </c>
      <c r="P121" s="672" t="s">
        <v>2356</v>
      </c>
      <c r="Q121" s="672" t="s">
        <v>1504</v>
      </c>
      <c r="R121" s="672" t="s">
        <v>1504</v>
      </c>
      <c r="S121" s="672" t="s">
        <v>613</v>
      </c>
      <c r="T121" s="681" t="s">
        <v>191</v>
      </c>
      <c r="U121" s="681">
        <v>5</v>
      </c>
      <c r="V121" s="681">
        <v>5</v>
      </c>
      <c r="W121" s="672">
        <v>5</v>
      </c>
      <c r="X121" s="673">
        <v>5</v>
      </c>
      <c r="Y121" s="773"/>
      <c r="Z121" s="774"/>
      <c r="AA121" s="774"/>
      <c r="AB121" s="774"/>
      <c r="AC121" s="768"/>
    </row>
    <row r="122" spans="1:29" ht="73.5" customHeight="1" x14ac:dyDescent="0.2">
      <c r="A122" s="730"/>
      <c r="B122" s="730"/>
      <c r="C122" s="642"/>
      <c r="D122" s="642"/>
      <c r="E122" s="642"/>
      <c r="F122" s="646"/>
      <c r="G122" s="680"/>
      <c r="H122" s="647"/>
      <c r="I122" s="642"/>
      <c r="J122" s="642"/>
      <c r="K122" s="642"/>
      <c r="L122" s="642"/>
      <c r="M122" s="642"/>
      <c r="N122" s="642"/>
      <c r="O122" s="642"/>
      <c r="P122" s="642"/>
      <c r="Q122" s="642"/>
      <c r="R122" s="642"/>
      <c r="S122" s="641"/>
      <c r="T122" s="771"/>
      <c r="U122" s="771"/>
      <c r="V122" s="771"/>
      <c r="W122" s="641"/>
      <c r="X122" s="674"/>
      <c r="Y122" s="730"/>
      <c r="Z122" s="642"/>
      <c r="AA122" s="642"/>
      <c r="AB122" s="642"/>
      <c r="AC122" s="721"/>
    </row>
    <row r="123" spans="1:29" ht="18" customHeight="1" x14ac:dyDescent="0.2">
      <c r="A123" s="295">
        <v>53</v>
      </c>
      <c r="B123" s="288">
        <v>1</v>
      </c>
      <c r="C123" s="289" t="s">
        <v>971</v>
      </c>
      <c r="D123" s="289" t="s">
        <v>2357</v>
      </c>
      <c r="E123" s="289" t="s">
        <v>2358</v>
      </c>
      <c r="F123" s="290" t="s">
        <v>2359</v>
      </c>
      <c r="G123" s="353" t="s">
        <v>2338</v>
      </c>
      <c r="H123" s="291" t="s">
        <v>2360</v>
      </c>
      <c r="I123" s="292">
        <v>18053700</v>
      </c>
      <c r="J123" s="289" t="s">
        <v>2361</v>
      </c>
      <c r="K123" s="289" t="s">
        <v>253</v>
      </c>
      <c r="L123" s="289" t="s">
        <v>164</v>
      </c>
      <c r="M123" s="289" t="s">
        <v>2362</v>
      </c>
      <c r="N123" s="289" t="s">
        <v>164</v>
      </c>
      <c r="O123" s="289" t="s">
        <v>166</v>
      </c>
      <c r="P123" s="289" t="s">
        <v>2363</v>
      </c>
      <c r="Q123" s="367">
        <v>44531</v>
      </c>
      <c r="R123" s="367">
        <v>45627</v>
      </c>
      <c r="S123" s="289" t="s">
        <v>2364</v>
      </c>
      <c r="T123" s="368">
        <v>0.5</v>
      </c>
      <c r="U123" s="368">
        <v>0.6</v>
      </c>
      <c r="V123" s="368">
        <v>0.7</v>
      </c>
      <c r="W123" s="368">
        <v>0.8</v>
      </c>
      <c r="X123" s="369">
        <v>0.9</v>
      </c>
      <c r="Y123" s="140"/>
      <c r="Z123" s="173"/>
      <c r="AA123" s="173"/>
      <c r="AB123" s="173"/>
      <c r="AC123" s="156"/>
    </row>
    <row r="124" spans="1:29" ht="83.25" customHeight="1" x14ac:dyDescent="0.2">
      <c r="A124" s="885">
        <v>54</v>
      </c>
      <c r="B124" s="886">
        <v>1</v>
      </c>
      <c r="C124" s="887" t="s">
        <v>971</v>
      </c>
      <c r="D124" s="898"/>
      <c r="E124" s="898"/>
      <c r="F124" s="888"/>
      <c r="G124" s="909" t="s">
        <v>906</v>
      </c>
      <c r="H124" s="912" t="s">
        <v>2365</v>
      </c>
      <c r="I124" s="686"/>
      <c r="J124" s="672" t="s">
        <v>2366</v>
      </c>
      <c r="K124" s="681" t="s">
        <v>253</v>
      </c>
      <c r="L124" s="681" t="s">
        <v>166</v>
      </c>
      <c r="M124" s="672"/>
      <c r="N124" s="681" t="s">
        <v>166</v>
      </c>
      <c r="O124" s="681" t="s">
        <v>166</v>
      </c>
      <c r="P124" s="681" t="s">
        <v>2367</v>
      </c>
      <c r="Q124" s="681" t="s">
        <v>2274</v>
      </c>
      <c r="R124" s="682" t="s">
        <v>549</v>
      </c>
      <c r="S124" s="124" t="s">
        <v>2368</v>
      </c>
      <c r="T124" s="370">
        <v>55</v>
      </c>
      <c r="U124" s="371">
        <v>60</v>
      </c>
      <c r="V124" s="372">
        <v>65</v>
      </c>
      <c r="W124" s="373">
        <v>70</v>
      </c>
      <c r="X124" s="374">
        <v>70</v>
      </c>
      <c r="Y124" s="140"/>
      <c r="Z124" s="774"/>
      <c r="AA124" s="774"/>
      <c r="AB124" s="774"/>
      <c r="AC124" s="768"/>
    </row>
    <row r="125" spans="1:29" ht="102.75" customHeight="1" x14ac:dyDescent="0.2">
      <c r="A125" s="730"/>
      <c r="B125" s="730"/>
      <c r="C125" s="642"/>
      <c r="D125" s="771"/>
      <c r="E125" s="771"/>
      <c r="F125" s="646"/>
      <c r="G125" s="642"/>
      <c r="H125" s="860"/>
      <c r="I125" s="642"/>
      <c r="J125" s="642"/>
      <c r="K125" s="642"/>
      <c r="L125" s="642"/>
      <c r="M125" s="642"/>
      <c r="N125" s="642"/>
      <c r="O125" s="642"/>
      <c r="P125" s="642"/>
      <c r="Q125" s="642"/>
      <c r="R125" s="642"/>
      <c r="S125" s="375" t="s">
        <v>2369</v>
      </c>
      <c r="T125" s="376">
        <v>0</v>
      </c>
      <c r="U125" s="202">
        <v>3</v>
      </c>
      <c r="V125" s="377">
        <v>1</v>
      </c>
      <c r="W125" s="378">
        <v>1</v>
      </c>
      <c r="X125" s="379">
        <v>2</v>
      </c>
      <c r="Y125" s="380"/>
      <c r="Z125" s="642"/>
      <c r="AA125" s="642"/>
      <c r="AB125" s="642"/>
      <c r="AC125" s="721"/>
    </row>
    <row r="126" spans="1:29" ht="45.75" customHeight="1" x14ac:dyDescent="0.2">
      <c r="A126" s="911">
        <v>55</v>
      </c>
      <c r="B126" s="904">
        <v>1</v>
      </c>
      <c r="C126" s="780" t="s">
        <v>971</v>
      </c>
      <c r="D126" s="780"/>
      <c r="E126" s="780"/>
      <c r="F126" s="905"/>
      <c r="G126" s="786" t="s">
        <v>2338</v>
      </c>
      <c r="H126" s="901" t="s">
        <v>2370</v>
      </c>
      <c r="I126" s="902">
        <v>2400000</v>
      </c>
      <c r="J126" s="780" t="s">
        <v>2371</v>
      </c>
      <c r="K126" s="780">
        <v>0</v>
      </c>
      <c r="L126" s="780" t="s">
        <v>166</v>
      </c>
      <c r="M126" s="780" t="s">
        <v>166</v>
      </c>
      <c r="N126" s="780" t="s">
        <v>2372</v>
      </c>
      <c r="O126" s="780" t="s">
        <v>166</v>
      </c>
      <c r="P126" s="891" t="s">
        <v>2373</v>
      </c>
      <c r="Q126" s="900" t="s">
        <v>2374</v>
      </c>
      <c r="R126" s="900" t="s">
        <v>2375</v>
      </c>
      <c r="S126" s="286" t="s">
        <v>2376</v>
      </c>
      <c r="T126" s="87">
        <v>0</v>
      </c>
      <c r="U126" s="87">
        <v>100</v>
      </c>
      <c r="V126" s="87">
        <v>0</v>
      </c>
      <c r="W126" s="58">
        <v>0</v>
      </c>
      <c r="X126" s="59">
        <v>0</v>
      </c>
      <c r="Y126" s="380"/>
      <c r="Z126" s="774"/>
      <c r="AA126" s="774"/>
      <c r="AB126" s="774"/>
      <c r="AC126" s="768"/>
    </row>
    <row r="127" spans="1:29" ht="45.75" customHeight="1" x14ac:dyDescent="0.2">
      <c r="A127" s="907"/>
      <c r="B127" s="740"/>
      <c r="C127" s="641"/>
      <c r="D127" s="641"/>
      <c r="E127" s="641"/>
      <c r="F127" s="674"/>
      <c r="G127" s="676"/>
      <c r="H127" s="679"/>
      <c r="I127" s="641"/>
      <c r="J127" s="641"/>
      <c r="K127" s="641"/>
      <c r="L127" s="641"/>
      <c r="M127" s="641"/>
      <c r="N127" s="641"/>
      <c r="O127" s="641"/>
      <c r="P127" s="782"/>
      <c r="Q127" s="641"/>
      <c r="R127" s="641"/>
      <c r="S127" s="68" t="s">
        <v>2377</v>
      </c>
      <c r="T127" s="45">
        <v>0</v>
      </c>
      <c r="U127" s="45">
        <v>0</v>
      </c>
      <c r="V127" s="45">
        <v>100</v>
      </c>
      <c r="W127" s="57">
        <v>0</v>
      </c>
      <c r="X127" s="62">
        <v>0</v>
      </c>
      <c r="Y127" s="140"/>
      <c r="Z127" s="641"/>
      <c r="AA127" s="641"/>
      <c r="AB127" s="641"/>
      <c r="AC127" s="720"/>
    </row>
    <row r="128" spans="1:29" ht="45.75" customHeight="1" x14ac:dyDescent="0.2">
      <c r="A128" s="670"/>
      <c r="B128" s="788"/>
      <c r="C128" s="722"/>
      <c r="D128" s="722"/>
      <c r="E128" s="722"/>
      <c r="F128" s="759"/>
      <c r="G128" s="761"/>
      <c r="H128" s="763"/>
      <c r="I128" s="722"/>
      <c r="J128" s="722"/>
      <c r="K128" s="722"/>
      <c r="L128" s="722"/>
      <c r="M128" s="722"/>
      <c r="N128" s="722"/>
      <c r="O128" s="722"/>
      <c r="P128" s="892"/>
      <c r="Q128" s="722"/>
      <c r="R128" s="722"/>
      <c r="S128" s="293" t="s">
        <v>2378</v>
      </c>
      <c r="T128" s="283">
        <v>0</v>
      </c>
      <c r="U128" s="283">
        <v>0</v>
      </c>
      <c r="V128" s="283">
        <v>0</v>
      </c>
      <c r="W128" s="282">
        <v>100</v>
      </c>
      <c r="X128" s="294">
        <v>0</v>
      </c>
      <c r="Y128" s="140"/>
      <c r="Z128" s="642"/>
      <c r="AA128" s="642"/>
      <c r="AB128" s="642"/>
      <c r="AC128" s="721"/>
    </row>
    <row r="129" spans="1:29" ht="99.75" customHeight="1" x14ac:dyDescent="0.2">
      <c r="A129" s="381">
        <v>56</v>
      </c>
      <c r="B129" s="123">
        <v>1</v>
      </c>
      <c r="C129" s="124" t="s">
        <v>2379</v>
      </c>
      <c r="D129" s="124"/>
      <c r="E129" s="124"/>
      <c r="F129" s="264" t="s">
        <v>2027</v>
      </c>
      <c r="G129" s="265" t="s">
        <v>2380</v>
      </c>
      <c r="H129" s="266" t="s">
        <v>2381</v>
      </c>
      <c r="I129" s="267"/>
      <c r="J129" s="124" t="s">
        <v>2382</v>
      </c>
      <c r="K129" s="124" t="s">
        <v>253</v>
      </c>
      <c r="L129" s="124" t="s">
        <v>166</v>
      </c>
      <c r="M129" s="124"/>
      <c r="N129" s="124" t="s">
        <v>166</v>
      </c>
      <c r="O129" s="124" t="s">
        <v>166</v>
      </c>
      <c r="P129" s="266" t="s">
        <v>2383</v>
      </c>
      <c r="Q129" s="124" t="s">
        <v>244</v>
      </c>
      <c r="R129" s="124" t="s">
        <v>244</v>
      </c>
      <c r="S129" s="124" t="s">
        <v>2369</v>
      </c>
      <c r="T129" s="268">
        <v>-2</v>
      </c>
      <c r="U129" s="268">
        <v>1</v>
      </c>
      <c r="V129" s="268"/>
      <c r="W129" s="124"/>
      <c r="X129" s="264"/>
      <c r="Y129" s="140"/>
      <c r="Z129" s="173"/>
      <c r="AA129" s="173"/>
      <c r="AB129" s="173"/>
      <c r="AC129" s="156"/>
    </row>
    <row r="130" spans="1:29" ht="18" customHeight="1" x14ac:dyDescent="0.2">
      <c r="A130" s="906">
        <v>57</v>
      </c>
      <c r="B130" s="775">
        <v>2</v>
      </c>
      <c r="C130" s="672" t="s">
        <v>2379</v>
      </c>
      <c r="D130" s="672"/>
      <c r="E130" s="672"/>
      <c r="F130" s="673" t="s">
        <v>2027</v>
      </c>
      <c r="G130" s="675" t="s">
        <v>2384</v>
      </c>
      <c r="H130" s="382" t="s">
        <v>2385</v>
      </c>
      <c r="I130" s="81"/>
      <c r="J130" s="57" t="e">
        <f t="shared" ref="J130:J131" si="0">#REF!</f>
        <v>#REF!</v>
      </c>
      <c r="K130" s="58" t="s">
        <v>253</v>
      </c>
      <c r="L130" s="138" t="s">
        <v>166</v>
      </c>
      <c r="M130" s="138"/>
      <c r="N130" s="138" t="s">
        <v>166</v>
      </c>
      <c r="O130" s="138" t="s">
        <v>166</v>
      </c>
      <c r="P130" s="329" t="s">
        <v>2386</v>
      </c>
      <c r="Q130" s="87" t="s">
        <v>2032</v>
      </c>
      <c r="R130" s="87" t="s">
        <v>179</v>
      </c>
      <c r="S130" s="102" t="s">
        <v>2387</v>
      </c>
      <c r="T130" s="87">
        <v>0</v>
      </c>
      <c r="U130" s="87">
        <v>100</v>
      </c>
      <c r="V130" s="87">
        <v>100</v>
      </c>
      <c r="W130" s="58">
        <v>100</v>
      </c>
      <c r="X130" s="59">
        <v>100</v>
      </c>
      <c r="Y130" s="140"/>
      <c r="Z130" s="774"/>
      <c r="AA130" s="774"/>
      <c r="AB130" s="774"/>
      <c r="AC130" s="768"/>
    </row>
    <row r="131" spans="1:29" ht="18" customHeight="1" x14ac:dyDescent="0.2">
      <c r="A131" s="907"/>
      <c r="B131" s="755"/>
      <c r="C131" s="641"/>
      <c r="D131" s="641"/>
      <c r="E131" s="641"/>
      <c r="F131" s="674"/>
      <c r="G131" s="676"/>
      <c r="H131" s="678" t="s">
        <v>2388</v>
      </c>
      <c r="I131" s="686"/>
      <c r="J131" s="672" t="e">
        <f t="shared" si="0"/>
        <v>#REF!</v>
      </c>
      <c r="K131" s="672" t="s">
        <v>253</v>
      </c>
      <c r="L131" s="672" t="s">
        <v>166</v>
      </c>
      <c r="M131" s="672"/>
      <c r="N131" s="672" t="s">
        <v>166</v>
      </c>
      <c r="O131" s="672" t="s">
        <v>166</v>
      </c>
      <c r="P131" s="119" t="s">
        <v>2389</v>
      </c>
      <c r="Q131" s="57" t="s">
        <v>822</v>
      </c>
      <c r="R131" s="57" t="s">
        <v>822</v>
      </c>
      <c r="S131" s="76" t="s">
        <v>2390</v>
      </c>
      <c r="T131" s="45">
        <v>0</v>
      </c>
      <c r="U131" s="45">
        <v>1</v>
      </c>
      <c r="V131" s="45">
        <v>0</v>
      </c>
      <c r="W131" s="57">
        <v>0</v>
      </c>
      <c r="X131" s="62">
        <v>0</v>
      </c>
      <c r="Y131" s="140"/>
      <c r="Z131" s="641"/>
      <c r="AA131" s="641"/>
      <c r="AB131" s="641"/>
      <c r="AC131" s="720"/>
    </row>
    <row r="132" spans="1:29" ht="30.75" customHeight="1" x14ac:dyDescent="0.2">
      <c r="A132" s="907"/>
      <c r="B132" s="755"/>
      <c r="C132" s="641"/>
      <c r="D132" s="641"/>
      <c r="E132" s="641"/>
      <c r="F132" s="674"/>
      <c r="G132" s="676"/>
      <c r="H132" s="647"/>
      <c r="I132" s="642"/>
      <c r="J132" s="642"/>
      <c r="K132" s="642"/>
      <c r="L132" s="642"/>
      <c r="M132" s="642"/>
      <c r="N132" s="642"/>
      <c r="O132" s="642"/>
      <c r="P132" s="76" t="s">
        <v>2391</v>
      </c>
      <c r="Q132" s="58" t="s">
        <v>2392</v>
      </c>
      <c r="R132" s="57" t="s">
        <v>2393</v>
      </c>
      <c r="S132" s="76" t="s">
        <v>2394</v>
      </c>
      <c r="T132" s="45">
        <v>0</v>
      </c>
      <c r="U132" s="45">
        <v>0</v>
      </c>
      <c r="V132" s="45">
        <v>1</v>
      </c>
      <c r="W132" s="57">
        <v>0</v>
      </c>
      <c r="X132" s="62">
        <v>1</v>
      </c>
      <c r="Y132" s="140"/>
      <c r="Z132" s="641"/>
      <c r="AA132" s="641"/>
      <c r="AB132" s="641"/>
      <c r="AC132" s="720"/>
    </row>
    <row r="133" spans="1:29" ht="51.75" customHeight="1" x14ac:dyDescent="0.2">
      <c r="A133" s="910"/>
      <c r="B133" s="730"/>
      <c r="C133" s="642"/>
      <c r="D133" s="642"/>
      <c r="E133" s="642"/>
      <c r="F133" s="646"/>
      <c r="G133" s="680"/>
      <c r="H133" s="84" t="s">
        <v>2395</v>
      </c>
      <c r="I133" s="81">
        <v>400000</v>
      </c>
      <c r="J133" s="57" t="e">
        <f>#REF!</f>
        <v>#REF!</v>
      </c>
      <c r="K133" s="57" t="s">
        <v>253</v>
      </c>
      <c r="L133" s="57" t="s">
        <v>166</v>
      </c>
      <c r="M133" s="57"/>
      <c r="N133" s="57" t="s">
        <v>166</v>
      </c>
      <c r="O133" s="57" t="s">
        <v>166</v>
      </c>
      <c r="P133" s="107" t="s">
        <v>2396</v>
      </c>
      <c r="Q133" s="87" t="s">
        <v>2397</v>
      </c>
      <c r="R133" s="87" t="s">
        <v>2398</v>
      </c>
      <c r="S133" s="383" t="s">
        <v>2399</v>
      </c>
      <c r="T133" s="87">
        <v>0</v>
      </c>
      <c r="U133" s="87">
        <v>0</v>
      </c>
      <c r="V133" s="87">
        <v>1</v>
      </c>
      <c r="W133" s="58">
        <v>0</v>
      </c>
      <c r="X133" s="59">
        <v>1</v>
      </c>
      <c r="Y133" s="140"/>
      <c r="Z133" s="642"/>
      <c r="AA133" s="642"/>
      <c r="AB133" s="642"/>
      <c r="AC133" s="721"/>
    </row>
    <row r="134" spans="1:29" ht="28.5" customHeight="1" x14ac:dyDescent="0.2">
      <c r="A134" s="906">
        <v>58</v>
      </c>
      <c r="B134" s="908">
        <v>3</v>
      </c>
      <c r="C134" s="780" t="s">
        <v>2379</v>
      </c>
      <c r="D134" s="780"/>
      <c r="E134" s="780"/>
      <c r="F134" s="905" t="s">
        <v>2027</v>
      </c>
      <c r="G134" s="675" t="s">
        <v>2329</v>
      </c>
      <c r="H134" s="781" t="s">
        <v>2400</v>
      </c>
      <c r="I134" s="686">
        <v>500000</v>
      </c>
      <c r="J134" s="672" t="s">
        <v>2030</v>
      </c>
      <c r="K134" s="672" t="s">
        <v>253</v>
      </c>
      <c r="L134" s="672" t="s">
        <v>166</v>
      </c>
      <c r="M134" s="672"/>
      <c r="N134" s="672" t="s">
        <v>166</v>
      </c>
      <c r="O134" s="672" t="s">
        <v>166</v>
      </c>
      <c r="P134" s="57" t="s">
        <v>2401</v>
      </c>
      <c r="Q134" s="57" t="s">
        <v>2402</v>
      </c>
      <c r="R134" s="57" t="s">
        <v>179</v>
      </c>
      <c r="S134" s="102" t="s">
        <v>2403</v>
      </c>
      <c r="T134" s="45">
        <v>0</v>
      </c>
      <c r="U134" s="45">
        <v>100</v>
      </c>
      <c r="V134" s="45">
        <v>100</v>
      </c>
      <c r="W134" s="57">
        <v>100</v>
      </c>
      <c r="X134" s="62">
        <v>100</v>
      </c>
      <c r="Y134" s="140"/>
      <c r="Z134" s="774"/>
      <c r="AA134" s="774"/>
      <c r="AB134" s="774"/>
      <c r="AC134" s="768"/>
    </row>
    <row r="135" spans="1:29" ht="28.5" customHeight="1" x14ac:dyDescent="0.2">
      <c r="A135" s="907"/>
      <c r="B135" s="755"/>
      <c r="C135" s="641"/>
      <c r="D135" s="641"/>
      <c r="E135" s="641"/>
      <c r="F135" s="674"/>
      <c r="G135" s="676"/>
      <c r="H135" s="783"/>
      <c r="I135" s="642"/>
      <c r="J135" s="642"/>
      <c r="K135" s="642"/>
      <c r="L135" s="642"/>
      <c r="M135" s="642"/>
      <c r="N135" s="642"/>
      <c r="O135" s="642"/>
      <c r="P135" s="384" t="s">
        <v>2404</v>
      </c>
      <c r="Q135" s="87" t="s">
        <v>244</v>
      </c>
      <c r="R135" s="87" t="s">
        <v>2405</v>
      </c>
      <c r="S135" s="76" t="s">
        <v>2406</v>
      </c>
      <c r="T135" s="87">
        <v>150</v>
      </c>
      <c r="U135" s="87">
        <v>150</v>
      </c>
      <c r="V135" s="87">
        <v>150</v>
      </c>
      <c r="W135" s="58">
        <v>150</v>
      </c>
      <c r="X135" s="59">
        <v>150</v>
      </c>
      <c r="Y135" s="140"/>
      <c r="Z135" s="641"/>
      <c r="AA135" s="641"/>
      <c r="AB135" s="641"/>
      <c r="AC135" s="720"/>
    </row>
    <row r="136" spans="1:29" ht="28.5" customHeight="1" x14ac:dyDescent="0.2">
      <c r="A136" s="907"/>
      <c r="B136" s="755"/>
      <c r="C136" s="641"/>
      <c r="D136" s="641"/>
      <c r="E136" s="641"/>
      <c r="F136" s="674"/>
      <c r="G136" s="676"/>
      <c r="H136" s="781" t="s">
        <v>2407</v>
      </c>
      <c r="I136" s="686">
        <v>700000</v>
      </c>
      <c r="J136" s="672" t="e">
        <f>#REF!</f>
        <v>#REF!</v>
      </c>
      <c r="K136" s="672" t="s">
        <v>253</v>
      </c>
      <c r="L136" s="672" t="s">
        <v>166</v>
      </c>
      <c r="M136" s="672"/>
      <c r="N136" s="672" t="s">
        <v>166</v>
      </c>
      <c r="O136" s="672" t="s">
        <v>166</v>
      </c>
      <c r="P136" s="79" t="s">
        <v>2408</v>
      </c>
      <c r="Q136" s="57" t="s">
        <v>169</v>
      </c>
      <c r="R136" s="57" t="s">
        <v>2409</v>
      </c>
      <c r="S136" s="76" t="s">
        <v>2410</v>
      </c>
      <c r="T136" s="45">
        <v>0</v>
      </c>
      <c r="U136" s="45">
        <v>1</v>
      </c>
      <c r="V136" s="45">
        <v>1</v>
      </c>
      <c r="W136" s="58">
        <v>0</v>
      </c>
      <c r="X136" s="59">
        <v>0</v>
      </c>
      <c r="Y136" s="140"/>
      <c r="Z136" s="641"/>
      <c r="AA136" s="641"/>
      <c r="AB136" s="641"/>
      <c r="AC136" s="720"/>
    </row>
    <row r="137" spans="1:29" ht="28.5" customHeight="1" x14ac:dyDescent="0.2">
      <c r="A137" s="670"/>
      <c r="B137" s="727"/>
      <c r="C137" s="722"/>
      <c r="D137" s="722"/>
      <c r="E137" s="722"/>
      <c r="F137" s="759"/>
      <c r="G137" s="761"/>
      <c r="H137" s="892"/>
      <c r="I137" s="722"/>
      <c r="J137" s="722"/>
      <c r="K137" s="722"/>
      <c r="L137" s="722"/>
      <c r="M137" s="722"/>
      <c r="N137" s="722"/>
      <c r="O137" s="722"/>
      <c r="P137" s="336" t="s">
        <v>2411</v>
      </c>
      <c r="Q137" s="317" t="s">
        <v>1874</v>
      </c>
      <c r="R137" s="282" t="s">
        <v>1874</v>
      </c>
      <c r="S137" s="336" t="s">
        <v>2412</v>
      </c>
      <c r="T137" s="283">
        <v>0</v>
      </c>
      <c r="U137" s="283">
        <v>0</v>
      </c>
      <c r="V137" s="283">
        <v>0</v>
      </c>
      <c r="W137" s="282">
        <v>1</v>
      </c>
      <c r="X137" s="294">
        <v>0</v>
      </c>
      <c r="Y137" s="140"/>
      <c r="Z137" s="642"/>
      <c r="AA137" s="642"/>
      <c r="AB137" s="642"/>
      <c r="AC137" s="721"/>
    </row>
    <row r="138" spans="1:29" ht="71.25" customHeight="1" x14ac:dyDescent="0.2">
      <c r="A138" s="385">
        <v>59</v>
      </c>
      <c r="B138" s="386">
        <v>1</v>
      </c>
      <c r="C138" s="124" t="s">
        <v>2379</v>
      </c>
      <c r="D138" s="124"/>
      <c r="E138" s="124"/>
      <c r="F138" s="264" t="s">
        <v>2027</v>
      </c>
      <c r="G138" s="265" t="s">
        <v>2380</v>
      </c>
      <c r="H138" s="266" t="s">
        <v>2413</v>
      </c>
      <c r="I138" s="267"/>
      <c r="J138" s="124" t="s">
        <v>2414</v>
      </c>
      <c r="K138" s="124" t="s">
        <v>253</v>
      </c>
      <c r="L138" s="124" t="s">
        <v>166</v>
      </c>
      <c r="M138" s="124"/>
      <c r="N138" s="124" t="s">
        <v>166</v>
      </c>
      <c r="O138" s="124" t="s">
        <v>166</v>
      </c>
      <c r="P138" s="266" t="s">
        <v>2415</v>
      </c>
      <c r="Q138" s="124" t="s">
        <v>244</v>
      </c>
      <c r="R138" s="124" t="s">
        <v>244</v>
      </c>
      <c r="S138" s="124" t="s">
        <v>2369</v>
      </c>
      <c r="T138" s="268">
        <v>0</v>
      </c>
      <c r="U138" s="268">
        <v>2</v>
      </c>
      <c r="V138" s="268">
        <v>4</v>
      </c>
      <c r="W138" s="124">
        <v>6</v>
      </c>
      <c r="X138" s="264">
        <v>8</v>
      </c>
      <c r="Y138" s="140"/>
      <c r="Z138" s="173"/>
      <c r="AA138" s="173"/>
      <c r="AB138" s="173"/>
      <c r="AC138" s="156"/>
    </row>
    <row r="139" spans="1:29" ht="28.5" customHeight="1" x14ac:dyDescent="0.2">
      <c r="A139" s="903">
        <v>60</v>
      </c>
      <c r="B139" s="904">
        <v>2</v>
      </c>
      <c r="C139" s="672" t="s">
        <v>2379</v>
      </c>
      <c r="D139" s="672"/>
      <c r="E139" s="672"/>
      <c r="F139" s="673" t="s">
        <v>2027</v>
      </c>
      <c r="G139" s="675" t="s">
        <v>2384</v>
      </c>
      <c r="H139" s="382" t="s">
        <v>2385</v>
      </c>
      <c r="I139" s="81"/>
      <c r="J139" s="57" t="s">
        <v>2030</v>
      </c>
      <c r="K139" s="58" t="s">
        <v>253</v>
      </c>
      <c r="L139" s="138" t="s">
        <v>166</v>
      </c>
      <c r="M139" s="138"/>
      <c r="N139" s="138" t="s">
        <v>166</v>
      </c>
      <c r="O139" s="138" t="s">
        <v>166</v>
      </c>
      <c r="P139" s="329" t="s">
        <v>2386</v>
      </c>
      <c r="Q139" s="87" t="s">
        <v>2032</v>
      </c>
      <c r="R139" s="87" t="s">
        <v>179</v>
      </c>
      <c r="S139" s="102" t="s">
        <v>2387</v>
      </c>
      <c r="T139" s="87">
        <v>0</v>
      </c>
      <c r="U139" s="87">
        <v>100</v>
      </c>
      <c r="V139" s="87">
        <v>100</v>
      </c>
      <c r="W139" s="58">
        <v>100</v>
      </c>
      <c r="X139" s="59">
        <v>100</v>
      </c>
      <c r="Y139" s="140"/>
      <c r="Z139" s="774"/>
      <c r="AA139" s="774"/>
      <c r="AB139" s="774"/>
      <c r="AC139" s="768"/>
    </row>
    <row r="140" spans="1:29" ht="28.5" customHeight="1" x14ac:dyDescent="0.2">
      <c r="A140" s="740"/>
      <c r="B140" s="740"/>
      <c r="C140" s="641"/>
      <c r="D140" s="641"/>
      <c r="E140" s="641"/>
      <c r="F140" s="674"/>
      <c r="G140" s="676"/>
      <c r="H140" s="678" t="s">
        <v>2388</v>
      </c>
      <c r="I140" s="686"/>
      <c r="J140" s="672" t="s">
        <v>2030</v>
      </c>
      <c r="K140" s="672" t="s">
        <v>253</v>
      </c>
      <c r="L140" s="672" t="s">
        <v>166</v>
      </c>
      <c r="M140" s="672"/>
      <c r="N140" s="672" t="s">
        <v>166</v>
      </c>
      <c r="O140" s="672" t="s">
        <v>166</v>
      </c>
      <c r="P140" s="119" t="s">
        <v>2389</v>
      </c>
      <c r="Q140" s="57" t="s">
        <v>822</v>
      </c>
      <c r="R140" s="57" t="s">
        <v>822</v>
      </c>
      <c r="S140" s="76" t="s">
        <v>2390</v>
      </c>
      <c r="T140" s="45">
        <v>0</v>
      </c>
      <c r="U140" s="45">
        <v>1</v>
      </c>
      <c r="V140" s="45">
        <v>0</v>
      </c>
      <c r="W140" s="57">
        <v>0</v>
      </c>
      <c r="X140" s="62">
        <v>0</v>
      </c>
      <c r="Y140" s="140"/>
      <c r="Z140" s="641"/>
      <c r="AA140" s="641"/>
      <c r="AB140" s="641"/>
      <c r="AC140" s="720"/>
    </row>
    <row r="141" spans="1:29" ht="28.5" customHeight="1" x14ac:dyDescent="0.2">
      <c r="A141" s="740"/>
      <c r="B141" s="740"/>
      <c r="C141" s="641"/>
      <c r="D141" s="641"/>
      <c r="E141" s="641"/>
      <c r="F141" s="674"/>
      <c r="G141" s="676"/>
      <c r="H141" s="647"/>
      <c r="I141" s="642"/>
      <c r="J141" s="642"/>
      <c r="K141" s="642"/>
      <c r="L141" s="642"/>
      <c r="M141" s="642"/>
      <c r="N141" s="642"/>
      <c r="O141" s="642"/>
      <c r="P141" s="76" t="s">
        <v>2391</v>
      </c>
      <c r="Q141" s="58" t="s">
        <v>2392</v>
      </c>
      <c r="R141" s="57" t="s">
        <v>2393</v>
      </c>
      <c r="S141" s="76" t="s">
        <v>2394</v>
      </c>
      <c r="T141" s="45">
        <v>0</v>
      </c>
      <c r="U141" s="45">
        <v>0</v>
      </c>
      <c r="V141" s="45">
        <v>1</v>
      </c>
      <c r="W141" s="57">
        <v>0</v>
      </c>
      <c r="X141" s="62">
        <v>1</v>
      </c>
      <c r="Y141" s="140"/>
      <c r="Z141" s="641"/>
      <c r="AA141" s="641"/>
      <c r="AB141" s="641"/>
      <c r="AC141" s="720"/>
    </row>
    <row r="142" spans="1:29" ht="28.5" customHeight="1" x14ac:dyDescent="0.2">
      <c r="A142" s="742"/>
      <c r="B142" s="742"/>
      <c r="C142" s="642"/>
      <c r="D142" s="642"/>
      <c r="E142" s="642"/>
      <c r="F142" s="646"/>
      <c r="G142" s="680"/>
      <c r="H142" s="84" t="s">
        <v>2395</v>
      </c>
      <c r="I142" s="81">
        <v>400000</v>
      </c>
      <c r="J142" s="57" t="s">
        <v>2030</v>
      </c>
      <c r="K142" s="57" t="s">
        <v>253</v>
      </c>
      <c r="L142" s="57" t="s">
        <v>166</v>
      </c>
      <c r="M142" s="57"/>
      <c r="N142" s="57" t="s">
        <v>166</v>
      </c>
      <c r="O142" s="57" t="s">
        <v>166</v>
      </c>
      <c r="P142" s="107" t="s">
        <v>2396</v>
      </c>
      <c r="Q142" s="87" t="s">
        <v>2397</v>
      </c>
      <c r="R142" s="87" t="s">
        <v>2398</v>
      </c>
      <c r="S142" s="383" t="s">
        <v>2399</v>
      </c>
      <c r="T142" s="87">
        <v>0</v>
      </c>
      <c r="U142" s="87">
        <v>0</v>
      </c>
      <c r="V142" s="87">
        <v>1</v>
      </c>
      <c r="W142" s="58">
        <v>0</v>
      </c>
      <c r="X142" s="59">
        <v>1</v>
      </c>
      <c r="Y142" s="140"/>
      <c r="Z142" s="642"/>
      <c r="AA142" s="642"/>
      <c r="AB142" s="642"/>
      <c r="AC142" s="721"/>
    </row>
    <row r="143" spans="1:29" ht="28.5" customHeight="1" x14ac:dyDescent="0.2">
      <c r="A143" s="903">
        <v>61</v>
      </c>
      <c r="B143" s="904">
        <v>3</v>
      </c>
      <c r="C143" s="780" t="s">
        <v>2379</v>
      </c>
      <c r="D143" s="780"/>
      <c r="E143" s="780"/>
      <c r="F143" s="905" t="s">
        <v>2027</v>
      </c>
      <c r="G143" s="675" t="s">
        <v>2329</v>
      </c>
      <c r="H143" s="781" t="s">
        <v>2400</v>
      </c>
      <c r="I143" s="686">
        <v>500000</v>
      </c>
      <c r="J143" s="672" t="s">
        <v>2030</v>
      </c>
      <c r="K143" s="672" t="s">
        <v>253</v>
      </c>
      <c r="L143" s="672" t="s">
        <v>166</v>
      </c>
      <c r="M143" s="672"/>
      <c r="N143" s="672" t="s">
        <v>166</v>
      </c>
      <c r="O143" s="672" t="s">
        <v>166</v>
      </c>
      <c r="P143" s="57" t="s">
        <v>2401</v>
      </c>
      <c r="Q143" s="57" t="s">
        <v>2402</v>
      </c>
      <c r="R143" s="57" t="s">
        <v>179</v>
      </c>
      <c r="S143" s="102" t="s">
        <v>2403</v>
      </c>
      <c r="T143" s="45">
        <v>0</v>
      </c>
      <c r="U143" s="45">
        <v>100</v>
      </c>
      <c r="V143" s="45">
        <v>100</v>
      </c>
      <c r="W143" s="57">
        <v>100</v>
      </c>
      <c r="X143" s="62">
        <v>100</v>
      </c>
      <c r="Y143" s="140"/>
      <c r="Z143" s="774"/>
      <c r="AA143" s="774"/>
      <c r="AB143" s="774"/>
      <c r="AC143" s="768"/>
    </row>
    <row r="144" spans="1:29" ht="18" customHeight="1" x14ac:dyDescent="0.2">
      <c r="A144" s="740"/>
      <c r="B144" s="740"/>
      <c r="C144" s="641"/>
      <c r="D144" s="641"/>
      <c r="E144" s="641"/>
      <c r="F144" s="674"/>
      <c r="G144" s="676"/>
      <c r="H144" s="783"/>
      <c r="I144" s="642"/>
      <c r="J144" s="642"/>
      <c r="K144" s="642"/>
      <c r="L144" s="642"/>
      <c r="M144" s="642"/>
      <c r="N144" s="642"/>
      <c r="O144" s="642"/>
      <c r="P144" s="384" t="s">
        <v>2404</v>
      </c>
      <c r="Q144" s="87" t="s">
        <v>244</v>
      </c>
      <c r="R144" s="87" t="s">
        <v>2405</v>
      </c>
      <c r="S144" s="76" t="s">
        <v>2406</v>
      </c>
      <c r="T144" s="87">
        <v>150</v>
      </c>
      <c r="U144" s="87">
        <v>150</v>
      </c>
      <c r="V144" s="87">
        <v>150</v>
      </c>
      <c r="W144" s="58">
        <v>150</v>
      </c>
      <c r="X144" s="59">
        <v>150</v>
      </c>
      <c r="Y144" s="140"/>
      <c r="Z144" s="641"/>
      <c r="AA144" s="641"/>
      <c r="AB144" s="641"/>
      <c r="AC144" s="720"/>
    </row>
    <row r="145" spans="1:29" ht="18" customHeight="1" x14ac:dyDescent="0.2">
      <c r="A145" s="740"/>
      <c r="B145" s="740"/>
      <c r="C145" s="641"/>
      <c r="D145" s="641"/>
      <c r="E145" s="641"/>
      <c r="F145" s="674"/>
      <c r="G145" s="676"/>
      <c r="H145" s="781" t="s">
        <v>2407</v>
      </c>
      <c r="I145" s="686">
        <v>700000</v>
      </c>
      <c r="J145" s="672" t="s">
        <v>2030</v>
      </c>
      <c r="K145" s="672" t="s">
        <v>253</v>
      </c>
      <c r="L145" s="672" t="s">
        <v>166</v>
      </c>
      <c r="M145" s="672"/>
      <c r="N145" s="672" t="s">
        <v>166</v>
      </c>
      <c r="O145" s="672" t="s">
        <v>166</v>
      </c>
      <c r="P145" s="79" t="s">
        <v>2408</v>
      </c>
      <c r="Q145" s="57" t="s">
        <v>169</v>
      </c>
      <c r="R145" s="57" t="s">
        <v>2409</v>
      </c>
      <c r="S145" s="76" t="s">
        <v>2410</v>
      </c>
      <c r="T145" s="45">
        <v>0</v>
      </c>
      <c r="U145" s="45">
        <v>1</v>
      </c>
      <c r="V145" s="45">
        <v>1</v>
      </c>
      <c r="W145" s="58">
        <v>0</v>
      </c>
      <c r="X145" s="59">
        <v>0</v>
      </c>
      <c r="Y145" s="140"/>
      <c r="Z145" s="641"/>
      <c r="AA145" s="641"/>
      <c r="AB145" s="641"/>
      <c r="AC145" s="720"/>
    </row>
    <row r="146" spans="1:29" ht="165.75" customHeight="1" x14ac:dyDescent="0.2">
      <c r="A146" s="788"/>
      <c r="B146" s="788"/>
      <c r="C146" s="722"/>
      <c r="D146" s="722"/>
      <c r="E146" s="722"/>
      <c r="F146" s="759"/>
      <c r="G146" s="761"/>
      <c r="H146" s="892"/>
      <c r="I146" s="722"/>
      <c r="J146" s="722"/>
      <c r="K146" s="722"/>
      <c r="L146" s="722"/>
      <c r="M146" s="722"/>
      <c r="N146" s="722"/>
      <c r="O146" s="722"/>
      <c r="P146" s="336" t="s">
        <v>2411</v>
      </c>
      <c r="Q146" s="317" t="s">
        <v>1874</v>
      </c>
      <c r="R146" s="282" t="s">
        <v>1874</v>
      </c>
      <c r="S146" s="336" t="s">
        <v>2412</v>
      </c>
      <c r="T146" s="283">
        <v>0</v>
      </c>
      <c r="U146" s="283">
        <v>0</v>
      </c>
      <c r="V146" s="283">
        <v>0</v>
      </c>
      <c r="W146" s="282">
        <v>1</v>
      </c>
      <c r="X146" s="294">
        <v>0</v>
      </c>
      <c r="Y146" s="248"/>
      <c r="Z146" s="722"/>
      <c r="AA146" s="722"/>
      <c r="AB146" s="722"/>
      <c r="AC146" s="723"/>
    </row>
    <row r="147" spans="1:29" ht="18" customHeight="1" x14ac:dyDescent="0.2">
      <c r="A147" s="135"/>
      <c r="B147" s="122"/>
      <c r="C147" s="122"/>
      <c r="D147" s="122"/>
      <c r="E147" s="122"/>
      <c r="F147" s="122"/>
      <c r="G147" s="122"/>
      <c r="H147" s="122"/>
      <c r="I147" s="168"/>
      <c r="J147" s="122"/>
      <c r="K147" s="122"/>
      <c r="L147" s="122"/>
      <c r="M147" s="122"/>
      <c r="N147" s="122"/>
      <c r="O147" s="122"/>
      <c r="P147" s="122"/>
      <c r="Q147" s="122"/>
      <c r="R147" s="122"/>
      <c r="S147" s="122"/>
      <c r="T147" s="122"/>
      <c r="U147" s="122"/>
      <c r="V147" s="122"/>
      <c r="W147" s="122"/>
      <c r="X147" s="122"/>
      <c r="Y147" s="122"/>
      <c r="Z147" s="122"/>
      <c r="AA147" s="122"/>
      <c r="AB147" s="122"/>
      <c r="AC147" s="122"/>
    </row>
    <row r="148" spans="1:29" ht="18" customHeight="1" x14ac:dyDescent="0.2">
      <c r="A148" s="135"/>
      <c r="B148" s="122"/>
      <c r="C148" s="122"/>
      <c r="D148" s="122"/>
      <c r="E148" s="122"/>
      <c r="F148" s="122"/>
      <c r="G148" s="122"/>
      <c r="H148" s="122"/>
      <c r="I148" s="168"/>
      <c r="J148" s="122"/>
      <c r="K148" s="122"/>
      <c r="L148" s="122"/>
      <c r="M148" s="122"/>
      <c r="N148" s="122"/>
      <c r="O148" s="122"/>
      <c r="P148" s="122"/>
      <c r="Q148" s="122"/>
      <c r="R148" s="122"/>
      <c r="S148" s="122"/>
      <c r="T148" s="122"/>
      <c r="U148" s="122"/>
      <c r="V148" s="122"/>
      <c r="W148" s="122"/>
      <c r="X148" s="122"/>
      <c r="Y148" s="122"/>
      <c r="Z148" s="122"/>
      <c r="AA148" s="122"/>
      <c r="AB148" s="122"/>
      <c r="AC148" s="122"/>
    </row>
    <row r="149" spans="1:29" ht="18" customHeight="1" x14ac:dyDescent="0.2">
      <c r="A149" s="135"/>
      <c r="B149" s="122"/>
      <c r="C149" s="122"/>
      <c r="D149" s="122"/>
      <c r="E149" s="122"/>
      <c r="F149" s="122"/>
      <c r="G149" s="122"/>
      <c r="H149" s="122"/>
      <c r="I149" s="168"/>
      <c r="J149" s="122"/>
      <c r="K149" s="122"/>
      <c r="L149" s="122"/>
      <c r="M149" s="122"/>
      <c r="N149" s="122"/>
      <c r="O149" s="122"/>
      <c r="P149" s="122"/>
      <c r="Q149" s="122"/>
      <c r="R149" s="122"/>
      <c r="S149" s="122"/>
      <c r="T149" s="122"/>
      <c r="U149" s="122"/>
      <c r="V149" s="122"/>
      <c r="W149" s="122"/>
      <c r="X149" s="122"/>
      <c r="Y149" s="122"/>
      <c r="Z149" s="122"/>
      <c r="AA149" s="122"/>
      <c r="AB149" s="122"/>
      <c r="AC149" s="122"/>
    </row>
    <row r="150" spans="1:29" ht="18" customHeight="1" x14ac:dyDescent="0.2">
      <c r="A150" s="135"/>
      <c r="B150" s="122"/>
      <c r="C150" s="122"/>
      <c r="D150" s="122"/>
      <c r="E150" s="122"/>
      <c r="F150" s="122"/>
      <c r="G150" s="122"/>
      <c r="H150" s="122"/>
      <c r="I150" s="168"/>
      <c r="J150" s="122"/>
      <c r="K150" s="122"/>
      <c r="L150" s="122"/>
      <c r="M150" s="122"/>
      <c r="N150" s="122"/>
      <c r="O150" s="122"/>
      <c r="P150" s="122"/>
      <c r="Q150" s="122"/>
      <c r="R150" s="122"/>
      <c r="S150" s="122"/>
      <c r="T150" s="122"/>
      <c r="U150" s="122"/>
      <c r="V150" s="122"/>
      <c r="W150" s="122"/>
      <c r="X150" s="122"/>
      <c r="Y150" s="122"/>
      <c r="Z150" s="122"/>
      <c r="AA150" s="122"/>
      <c r="AB150" s="122"/>
      <c r="AC150" s="122"/>
    </row>
    <row r="151" spans="1:29" ht="18" customHeight="1" x14ac:dyDescent="0.2">
      <c r="A151" s="135"/>
      <c r="B151" s="122"/>
      <c r="C151" s="122"/>
      <c r="D151" s="122"/>
      <c r="E151" s="122"/>
      <c r="F151" s="122"/>
      <c r="G151" s="122"/>
      <c r="H151" s="122"/>
      <c r="I151" s="168"/>
      <c r="J151" s="122"/>
      <c r="K151" s="122"/>
      <c r="L151" s="122"/>
      <c r="M151" s="122"/>
      <c r="N151" s="122"/>
      <c r="O151" s="122"/>
      <c r="P151" s="122"/>
      <c r="Q151" s="122"/>
      <c r="R151" s="122"/>
      <c r="S151" s="122"/>
      <c r="T151" s="122"/>
      <c r="U151" s="122"/>
      <c r="V151" s="122"/>
      <c r="W151" s="122"/>
      <c r="X151" s="122"/>
      <c r="Y151" s="122"/>
      <c r="Z151" s="122"/>
      <c r="AA151" s="122"/>
      <c r="AB151" s="122"/>
      <c r="AC151" s="122"/>
    </row>
    <row r="152" spans="1:29" ht="18" customHeight="1" x14ac:dyDescent="0.2">
      <c r="A152" s="135"/>
      <c r="B152" s="122"/>
      <c r="C152" s="122"/>
      <c r="D152" s="122"/>
      <c r="E152" s="122"/>
      <c r="F152" s="122"/>
      <c r="G152" s="122"/>
      <c r="H152" s="122"/>
      <c r="I152" s="168"/>
      <c r="J152" s="122"/>
      <c r="K152" s="122"/>
      <c r="L152" s="122"/>
      <c r="M152" s="122"/>
      <c r="N152" s="122"/>
      <c r="O152" s="122"/>
      <c r="P152" s="122"/>
      <c r="Q152" s="122"/>
      <c r="R152" s="122"/>
      <c r="S152" s="122"/>
      <c r="T152" s="122"/>
      <c r="U152" s="122"/>
      <c r="V152" s="122"/>
      <c r="W152" s="122"/>
      <c r="X152" s="122"/>
      <c r="Y152" s="122"/>
      <c r="Z152" s="122"/>
      <c r="AA152" s="122"/>
      <c r="AB152" s="122"/>
      <c r="AC152" s="122"/>
    </row>
    <row r="153" spans="1:29" ht="18" customHeight="1" x14ac:dyDescent="0.2">
      <c r="A153" s="135"/>
      <c r="B153" s="122"/>
      <c r="C153" s="122"/>
      <c r="D153" s="122"/>
      <c r="E153" s="122"/>
      <c r="F153" s="122"/>
      <c r="G153" s="122"/>
      <c r="H153" s="122"/>
      <c r="I153" s="168"/>
      <c r="J153" s="122"/>
      <c r="K153" s="122"/>
      <c r="L153" s="122"/>
      <c r="M153" s="122"/>
      <c r="N153" s="122"/>
      <c r="O153" s="122"/>
      <c r="P153" s="122"/>
      <c r="Q153" s="122"/>
      <c r="R153" s="122"/>
      <c r="S153" s="122"/>
      <c r="T153" s="122"/>
      <c r="U153" s="122"/>
      <c r="V153" s="122"/>
      <c r="W153" s="122"/>
      <c r="X153" s="122"/>
      <c r="Y153" s="122"/>
      <c r="Z153" s="122"/>
      <c r="AA153" s="122"/>
      <c r="AB153" s="122"/>
      <c r="AC153" s="122"/>
    </row>
    <row r="154" spans="1:29" ht="18" customHeight="1" x14ac:dyDescent="0.2">
      <c r="A154" s="135"/>
      <c r="B154" s="122"/>
      <c r="C154" s="122"/>
      <c r="D154" s="122"/>
      <c r="E154" s="122"/>
      <c r="F154" s="122"/>
      <c r="G154" s="122"/>
      <c r="H154" s="122"/>
      <c r="I154" s="168"/>
      <c r="J154" s="122"/>
      <c r="K154" s="122"/>
      <c r="L154" s="122"/>
      <c r="M154" s="122"/>
      <c r="N154" s="122"/>
      <c r="O154" s="122"/>
      <c r="P154" s="122"/>
      <c r="Q154" s="122"/>
      <c r="R154" s="122"/>
      <c r="S154" s="122"/>
      <c r="T154" s="122"/>
      <c r="U154" s="122"/>
      <c r="V154" s="122"/>
      <c r="W154" s="122"/>
      <c r="X154" s="122"/>
      <c r="Y154" s="122"/>
      <c r="Z154" s="122"/>
      <c r="AA154" s="122"/>
      <c r="AB154" s="122"/>
      <c r="AC154" s="122"/>
    </row>
    <row r="155" spans="1:29" ht="18" customHeight="1" x14ac:dyDescent="0.2">
      <c r="A155" s="135"/>
      <c r="B155" s="122"/>
      <c r="C155" s="122"/>
      <c r="D155" s="122"/>
      <c r="E155" s="122"/>
      <c r="F155" s="122"/>
      <c r="G155" s="122"/>
      <c r="H155" s="122"/>
      <c r="I155" s="168"/>
      <c r="J155" s="122"/>
      <c r="K155" s="122"/>
      <c r="L155" s="122"/>
      <c r="M155" s="122"/>
      <c r="N155" s="122"/>
      <c r="O155" s="122"/>
      <c r="P155" s="122"/>
      <c r="Q155" s="122"/>
      <c r="R155" s="122"/>
      <c r="S155" s="122"/>
      <c r="T155" s="122"/>
      <c r="U155" s="122"/>
      <c r="V155" s="122"/>
      <c r="W155" s="122"/>
      <c r="X155" s="122"/>
      <c r="Y155" s="122"/>
      <c r="Z155" s="122"/>
      <c r="AA155" s="122"/>
      <c r="AB155" s="122"/>
      <c r="AC155" s="122"/>
    </row>
    <row r="156" spans="1:29" ht="18" customHeight="1" x14ac:dyDescent="0.2">
      <c r="A156" s="135"/>
      <c r="B156" s="122"/>
      <c r="C156" s="122"/>
      <c r="D156" s="122"/>
      <c r="E156" s="122"/>
      <c r="F156" s="122"/>
      <c r="G156" s="122"/>
      <c r="H156" s="122"/>
      <c r="I156" s="168"/>
      <c r="J156" s="122"/>
      <c r="K156" s="122"/>
      <c r="L156" s="122"/>
      <c r="M156" s="122"/>
      <c r="N156" s="122"/>
      <c r="O156" s="122"/>
      <c r="P156" s="122"/>
      <c r="Q156" s="122"/>
      <c r="R156" s="122"/>
      <c r="S156" s="122"/>
      <c r="T156" s="122"/>
      <c r="U156" s="122"/>
      <c r="V156" s="122"/>
      <c r="W156" s="122"/>
      <c r="X156" s="122"/>
      <c r="Y156" s="122"/>
      <c r="Z156" s="122"/>
      <c r="AA156" s="122"/>
      <c r="AB156" s="122"/>
      <c r="AC156" s="122"/>
    </row>
    <row r="157" spans="1:29" ht="18" customHeight="1" x14ac:dyDescent="0.2">
      <c r="A157" s="135"/>
      <c r="B157" s="122"/>
      <c r="C157" s="122"/>
      <c r="D157" s="122"/>
      <c r="E157" s="122"/>
      <c r="F157" s="122"/>
      <c r="G157" s="122"/>
      <c r="H157" s="122"/>
      <c r="I157" s="168"/>
      <c r="J157" s="122"/>
      <c r="K157" s="122"/>
      <c r="L157" s="122"/>
      <c r="M157" s="122"/>
      <c r="N157" s="122"/>
      <c r="O157" s="122"/>
      <c r="P157" s="122"/>
      <c r="Q157" s="122"/>
      <c r="R157" s="122"/>
      <c r="S157" s="122"/>
      <c r="T157" s="122"/>
      <c r="U157" s="122"/>
      <c r="V157" s="122"/>
      <c r="W157" s="122"/>
      <c r="X157" s="122"/>
      <c r="Y157" s="122"/>
      <c r="Z157" s="122"/>
      <c r="AA157" s="122"/>
      <c r="AB157" s="122"/>
      <c r="AC157" s="122"/>
    </row>
    <row r="158" spans="1:29" ht="18" customHeight="1" x14ac:dyDescent="0.2">
      <c r="A158" s="135"/>
      <c r="B158" s="122"/>
      <c r="C158" s="122"/>
      <c r="D158" s="122"/>
      <c r="E158" s="122"/>
      <c r="F158" s="122"/>
      <c r="G158" s="122"/>
      <c r="H158" s="122"/>
      <c r="I158" s="168"/>
      <c r="J158" s="122"/>
      <c r="K158" s="122"/>
      <c r="L158" s="122"/>
      <c r="M158" s="122"/>
      <c r="N158" s="122"/>
      <c r="O158" s="122"/>
      <c r="P158" s="122"/>
      <c r="Q158" s="122"/>
      <c r="R158" s="122"/>
      <c r="S158" s="122"/>
      <c r="T158" s="122"/>
      <c r="U158" s="122"/>
      <c r="V158" s="122"/>
      <c r="W158" s="122"/>
      <c r="X158" s="122"/>
      <c r="Y158" s="122"/>
      <c r="Z158" s="122"/>
      <c r="AA158" s="122"/>
      <c r="AB158" s="122"/>
      <c r="AC158" s="122"/>
    </row>
    <row r="159" spans="1:29" ht="18" customHeight="1" x14ac:dyDescent="0.2">
      <c r="A159" s="135"/>
      <c r="B159" s="122"/>
      <c r="C159" s="122"/>
      <c r="D159" s="122"/>
      <c r="E159" s="122"/>
      <c r="F159" s="122"/>
      <c r="G159" s="122"/>
      <c r="H159" s="122"/>
      <c r="I159" s="168"/>
      <c r="J159" s="122"/>
      <c r="K159" s="122"/>
      <c r="L159" s="122"/>
      <c r="M159" s="122"/>
      <c r="N159" s="122"/>
      <c r="O159" s="122"/>
      <c r="P159" s="122"/>
      <c r="Q159" s="122"/>
      <c r="R159" s="122"/>
      <c r="S159" s="122"/>
      <c r="T159" s="122"/>
      <c r="U159" s="122"/>
      <c r="V159" s="122"/>
      <c r="W159" s="122"/>
      <c r="X159" s="122"/>
      <c r="Y159" s="122"/>
      <c r="Z159" s="122"/>
      <c r="AA159" s="122"/>
      <c r="AB159" s="122"/>
      <c r="AC159" s="122"/>
    </row>
    <row r="160" spans="1:29" ht="18" customHeight="1" x14ac:dyDescent="0.2">
      <c r="A160" s="135"/>
      <c r="B160" s="122"/>
      <c r="C160" s="122"/>
      <c r="D160" s="122"/>
      <c r="E160" s="122"/>
      <c r="F160" s="122"/>
      <c r="G160" s="122"/>
      <c r="H160" s="122"/>
      <c r="I160" s="168"/>
      <c r="J160" s="122"/>
      <c r="K160" s="122"/>
      <c r="L160" s="122"/>
      <c r="M160" s="122"/>
      <c r="N160" s="122"/>
      <c r="O160" s="122"/>
      <c r="P160" s="122"/>
      <c r="Q160" s="122"/>
      <c r="R160" s="122"/>
      <c r="S160" s="122"/>
      <c r="T160" s="122"/>
      <c r="U160" s="122"/>
      <c r="V160" s="122"/>
      <c r="W160" s="122"/>
      <c r="X160" s="122"/>
      <c r="Y160" s="122"/>
      <c r="Z160" s="122"/>
      <c r="AA160" s="122"/>
      <c r="AB160" s="122"/>
      <c r="AC160" s="122"/>
    </row>
    <row r="161" spans="1:29" ht="18" customHeight="1" x14ac:dyDescent="0.2">
      <c r="A161" s="135"/>
      <c r="B161" s="122"/>
      <c r="C161" s="122"/>
      <c r="D161" s="122"/>
      <c r="E161" s="122"/>
      <c r="F161" s="122"/>
      <c r="G161" s="122"/>
      <c r="H161" s="122"/>
      <c r="I161" s="168"/>
      <c r="J161" s="122"/>
      <c r="K161" s="122"/>
      <c r="L161" s="122"/>
      <c r="M161" s="122"/>
      <c r="N161" s="122"/>
      <c r="O161" s="122"/>
      <c r="P161" s="122"/>
      <c r="Q161" s="122"/>
      <c r="R161" s="122"/>
      <c r="S161" s="122"/>
      <c r="T161" s="122"/>
      <c r="U161" s="122"/>
      <c r="V161" s="122"/>
      <c r="W161" s="122"/>
      <c r="X161" s="122"/>
      <c r="Y161" s="122"/>
      <c r="Z161" s="122"/>
      <c r="AA161" s="122"/>
      <c r="AB161" s="122"/>
      <c r="AC161" s="122"/>
    </row>
    <row r="162" spans="1:29" ht="18" customHeight="1" x14ac:dyDescent="0.2">
      <c r="A162" s="135"/>
      <c r="B162" s="122"/>
      <c r="C162" s="122"/>
      <c r="D162" s="122"/>
      <c r="E162" s="122"/>
      <c r="F162" s="122"/>
      <c r="G162" s="122"/>
      <c r="H162" s="122"/>
      <c r="I162" s="168"/>
      <c r="J162" s="122"/>
      <c r="K162" s="122"/>
      <c r="L162" s="122"/>
      <c r="M162" s="122"/>
      <c r="N162" s="122"/>
      <c r="O162" s="122"/>
      <c r="P162" s="122"/>
      <c r="Q162" s="122"/>
      <c r="R162" s="122"/>
      <c r="S162" s="122"/>
      <c r="T162" s="122"/>
      <c r="U162" s="122"/>
      <c r="V162" s="122"/>
      <c r="W162" s="122"/>
      <c r="X162" s="122"/>
      <c r="Y162" s="122"/>
      <c r="Z162" s="122"/>
      <c r="AA162" s="122"/>
      <c r="AB162" s="122"/>
      <c r="AC162" s="122"/>
    </row>
    <row r="163" spans="1:29" ht="18" customHeight="1" x14ac:dyDescent="0.2">
      <c r="A163" s="135"/>
      <c r="B163" s="122"/>
      <c r="C163" s="122"/>
      <c r="D163" s="122"/>
      <c r="E163" s="122"/>
      <c r="F163" s="122"/>
      <c r="G163" s="122"/>
      <c r="H163" s="122"/>
      <c r="I163" s="168"/>
      <c r="J163" s="122"/>
      <c r="K163" s="122"/>
      <c r="L163" s="122"/>
      <c r="M163" s="122"/>
      <c r="N163" s="122"/>
      <c r="O163" s="122"/>
      <c r="P163" s="122"/>
      <c r="Q163" s="122"/>
      <c r="R163" s="122"/>
      <c r="S163" s="122"/>
      <c r="T163" s="122"/>
      <c r="U163" s="122"/>
      <c r="V163" s="122"/>
      <c r="W163" s="122"/>
      <c r="X163" s="122"/>
      <c r="Y163" s="122"/>
      <c r="Z163" s="122"/>
      <c r="AA163" s="122"/>
      <c r="AB163" s="122"/>
      <c r="AC163" s="122"/>
    </row>
    <row r="164" spans="1:29" ht="18" customHeight="1" x14ac:dyDescent="0.2">
      <c r="A164" s="135"/>
      <c r="B164" s="122"/>
      <c r="C164" s="122"/>
      <c r="D164" s="122"/>
      <c r="E164" s="122"/>
      <c r="F164" s="122"/>
      <c r="G164" s="122"/>
      <c r="H164" s="122"/>
      <c r="I164" s="168"/>
      <c r="J164" s="122"/>
      <c r="K164" s="122"/>
      <c r="L164" s="122"/>
      <c r="M164" s="122"/>
      <c r="N164" s="122"/>
      <c r="O164" s="122"/>
      <c r="P164" s="122"/>
      <c r="Q164" s="122"/>
      <c r="R164" s="122"/>
      <c r="S164" s="122"/>
      <c r="T164" s="122"/>
      <c r="U164" s="122"/>
      <c r="V164" s="122"/>
      <c r="W164" s="122"/>
      <c r="X164" s="122"/>
      <c r="Y164" s="122"/>
      <c r="Z164" s="122"/>
      <c r="AA164" s="122"/>
      <c r="AB164" s="122"/>
      <c r="AC164" s="122"/>
    </row>
    <row r="165" spans="1:29" ht="18" customHeight="1" x14ac:dyDescent="0.2">
      <c r="A165" s="135"/>
      <c r="B165" s="122"/>
      <c r="C165" s="122"/>
      <c r="D165" s="122"/>
      <c r="E165" s="122"/>
      <c r="F165" s="122"/>
      <c r="G165" s="122"/>
      <c r="H165" s="122"/>
      <c r="I165" s="168"/>
      <c r="J165" s="122"/>
      <c r="K165" s="122"/>
      <c r="L165" s="122"/>
      <c r="M165" s="122"/>
      <c r="N165" s="122"/>
      <c r="O165" s="122"/>
      <c r="P165" s="122"/>
      <c r="Q165" s="122"/>
      <c r="R165" s="122"/>
      <c r="S165" s="122"/>
      <c r="T165" s="122"/>
      <c r="U165" s="122"/>
      <c r="V165" s="122"/>
      <c r="W165" s="122"/>
      <c r="X165" s="122"/>
      <c r="Y165" s="122"/>
      <c r="Z165" s="122"/>
      <c r="AA165" s="122"/>
      <c r="AB165" s="122"/>
      <c r="AC165" s="122"/>
    </row>
    <row r="166" spans="1:29" ht="18" customHeight="1" x14ac:dyDescent="0.2">
      <c r="A166" s="135"/>
      <c r="B166" s="122"/>
      <c r="C166" s="122"/>
      <c r="D166" s="122"/>
      <c r="E166" s="122"/>
      <c r="F166" s="122"/>
      <c r="G166" s="122"/>
      <c r="H166" s="122"/>
      <c r="I166" s="168"/>
      <c r="J166" s="122"/>
      <c r="K166" s="122"/>
      <c r="L166" s="122"/>
      <c r="M166" s="122"/>
      <c r="N166" s="122"/>
      <c r="O166" s="122"/>
      <c r="P166" s="122"/>
      <c r="Q166" s="122"/>
      <c r="R166" s="122"/>
      <c r="S166" s="122"/>
      <c r="T166" s="122"/>
      <c r="U166" s="122"/>
      <c r="V166" s="122"/>
      <c r="W166" s="122"/>
      <c r="X166" s="122"/>
      <c r="Y166" s="122"/>
      <c r="Z166" s="122"/>
      <c r="AA166" s="122"/>
      <c r="AB166" s="122"/>
      <c r="AC166" s="122"/>
    </row>
    <row r="167" spans="1:29" ht="18" customHeight="1" x14ac:dyDescent="0.2">
      <c r="A167" s="135"/>
      <c r="B167" s="122"/>
      <c r="C167" s="122"/>
      <c r="D167" s="122"/>
      <c r="E167" s="122"/>
      <c r="F167" s="122"/>
      <c r="G167" s="122"/>
      <c r="H167" s="122"/>
      <c r="I167" s="168"/>
      <c r="J167" s="122"/>
      <c r="K167" s="122"/>
      <c r="L167" s="122"/>
      <c r="M167" s="122"/>
      <c r="N167" s="122"/>
      <c r="O167" s="122"/>
      <c r="P167" s="122"/>
      <c r="Q167" s="122"/>
      <c r="R167" s="122"/>
      <c r="S167" s="122"/>
      <c r="T167" s="122"/>
      <c r="U167" s="122"/>
      <c r="V167" s="122"/>
      <c r="W167" s="122"/>
      <c r="X167" s="122"/>
      <c r="Y167" s="122"/>
      <c r="Z167" s="122"/>
      <c r="AA167" s="122"/>
      <c r="AB167" s="122"/>
      <c r="AC167" s="122"/>
    </row>
    <row r="168" spans="1:29" ht="18" customHeight="1" x14ac:dyDescent="0.2">
      <c r="A168" s="135"/>
      <c r="B168" s="122"/>
      <c r="C168" s="122"/>
      <c r="D168" s="122"/>
      <c r="E168" s="122"/>
      <c r="F168" s="122"/>
      <c r="G168" s="122"/>
      <c r="H168" s="122"/>
      <c r="I168" s="168"/>
      <c r="J168" s="122"/>
      <c r="K168" s="122"/>
      <c r="L168" s="122"/>
      <c r="M168" s="122"/>
      <c r="N168" s="122"/>
      <c r="O168" s="122"/>
      <c r="P168" s="122"/>
      <c r="Q168" s="122"/>
      <c r="R168" s="122"/>
      <c r="S168" s="122"/>
      <c r="T168" s="122"/>
      <c r="U168" s="122"/>
      <c r="V168" s="122"/>
      <c r="W168" s="122"/>
      <c r="X168" s="122"/>
      <c r="Y168" s="122"/>
      <c r="Z168" s="122"/>
      <c r="AA168" s="122"/>
      <c r="AB168" s="122"/>
      <c r="AC168" s="122"/>
    </row>
    <row r="169" spans="1:29" ht="18" customHeight="1" x14ac:dyDescent="0.2">
      <c r="A169" s="135"/>
      <c r="B169" s="122"/>
      <c r="C169" s="122"/>
      <c r="D169" s="122"/>
      <c r="E169" s="122"/>
      <c r="F169" s="122"/>
      <c r="G169" s="122"/>
      <c r="H169" s="122"/>
      <c r="I169" s="168"/>
      <c r="J169" s="122"/>
      <c r="K169" s="122"/>
      <c r="L169" s="122"/>
      <c r="M169" s="122"/>
      <c r="N169" s="122"/>
      <c r="O169" s="122"/>
      <c r="P169" s="122"/>
      <c r="Q169" s="122"/>
      <c r="R169" s="122"/>
      <c r="S169" s="122"/>
      <c r="T169" s="122"/>
      <c r="U169" s="122"/>
      <c r="V169" s="122"/>
      <c r="W169" s="122"/>
      <c r="X169" s="122"/>
      <c r="Y169" s="122"/>
      <c r="Z169" s="122"/>
      <c r="AA169" s="122"/>
      <c r="AB169" s="122"/>
      <c r="AC169" s="122"/>
    </row>
    <row r="170" spans="1:29" ht="18" customHeight="1" x14ac:dyDescent="0.2">
      <c r="A170" s="135"/>
      <c r="B170" s="122"/>
      <c r="C170" s="122"/>
      <c r="D170" s="122"/>
      <c r="E170" s="122"/>
      <c r="F170" s="122"/>
      <c r="G170" s="122"/>
      <c r="H170" s="122"/>
      <c r="I170" s="168"/>
      <c r="J170" s="122"/>
      <c r="K170" s="122"/>
      <c r="L170" s="122"/>
      <c r="M170" s="122"/>
      <c r="N170" s="122"/>
      <c r="O170" s="122"/>
      <c r="P170" s="122"/>
      <c r="Q170" s="122"/>
      <c r="R170" s="122"/>
      <c r="S170" s="122"/>
      <c r="T170" s="122"/>
      <c r="U170" s="122"/>
      <c r="V170" s="122"/>
      <c r="W170" s="122"/>
      <c r="X170" s="122"/>
      <c r="Y170" s="122"/>
      <c r="Z170" s="122"/>
      <c r="AA170" s="122"/>
      <c r="AB170" s="122"/>
      <c r="AC170" s="122"/>
    </row>
    <row r="171" spans="1:29" ht="18" customHeight="1" x14ac:dyDescent="0.2">
      <c r="A171" s="135"/>
      <c r="B171" s="122"/>
      <c r="C171" s="122"/>
      <c r="D171" s="122"/>
      <c r="E171" s="122"/>
      <c r="F171" s="122"/>
      <c r="G171" s="122"/>
      <c r="H171" s="122"/>
      <c r="I171" s="168"/>
      <c r="J171" s="122"/>
      <c r="K171" s="122"/>
      <c r="L171" s="122"/>
      <c r="M171" s="122"/>
      <c r="N171" s="122"/>
      <c r="O171" s="122"/>
      <c r="P171" s="122"/>
      <c r="Q171" s="122"/>
      <c r="R171" s="122"/>
      <c r="S171" s="122"/>
      <c r="T171" s="122"/>
      <c r="U171" s="122"/>
      <c r="V171" s="122"/>
      <c r="W171" s="122"/>
      <c r="X171" s="122"/>
      <c r="Y171" s="122"/>
      <c r="Z171" s="122"/>
      <c r="AA171" s="122"/>
      <c r="AB171" s="122"/>
      <c r="AC171" s="122"/>
    </row>
    <row r="172" spans="1:29" ht="18" customHeight="1" x14ac:dyDescent="0.2">
      <c r="A172" s="135"/>
      <c r="B172" s="122"/>
      <c r="C172" s="122"/>
      <c r="D172" s="122"/>
      <c r="E172" s="122"/>
      <c r="F172" s="122"/>
      <c r="G172" s="122"/>
      <c r="H172" s="122"/>
      <c r="I172" s="168"/>
      <c r="J172" s="122"/>
      <c r="K172" s="122"/>
      <c r="L172" s="122"/>
      <c r="M172" s="122"/>
      <c r="N172" s="122"/>
      <c r="O172" s="122"/>
      <c r="P172" s="122"/>
      <c r="Q172" s="122"/>
      <c r="R172" s="122"/>
      <c r="S172" s="122"/>
      <c r="T172" s="122"/>
      <c r="U172" s="122"/>
      <c r="V172" s="122"/>
      <c r="W172" s="122"/>
      <c r="X172" s="122"/>
      <c r="Y172" s="122"/>
      <c r="Z172" s="122"/>
      <c r="AA172" s="122"/>
      <c r="AB172" s="122"/>
      <c r="AC172" s="122"/>
    </row>
    <row r="173" spans="1:29" ht="18" customHeight="1" x14ac:dyDescent="0.2">
      <c r="A173" s="135"/>
      <c r="B173" s="122"/>
      <c r="C173" s="122"/>
      <c r="D173" s="122"/>
      <c r="E173" s="122"/>
      <c r="F173" s="122"/>
      <c r="G173" s="122"/>
      <c r="H173" s="122"/>
      <c r="I173" s="168"/>
      <c r="J173" s="122"/>
      <c r="K173" s="122"/>
      <c r="L173" s="122"/>
      <c r="M173" s="122"/>
      <c r="N173" s="122"/>
      <c r="O173" s="122"/>
      <c r="P173" s="122"/>
      <c r="Q173" s="122"/>
      <c r="R173" s="122"/>
      <c r="S173" s="122"/>
      <c r="T173" s="122"/>
      <c r="U173" s="122"/>
      <c r="V173" s="122"/>
      <c r="W173" s="122"/>
      <c r="X173" s="122"/>
      <c r="Y173" s="122"/>
      <c r="Z173" s="122"/>
      <c r="AA173" s="122"/>
      <c r="AB173" s="122"/>
      <c r="AC173" s="122"/>
    </row>
    <row r="174" spans="1:29" ht="18" customHeight="1" x14ac:dyDescent="0.2">
      <c r="A174" s="135"/>
      <c r="B174" s="122"/>
      <c r="C174" s="122"/>
      <c r="D174" s="122"/>
      <c r="E174" s="122"/>
      <c r="F174" s="122"/>
      <c r="G174" s="122"/>
      <c r="H174" s="122"/>
      <c r="I174" s="168"/>
      <c r="J174" s="122"/>
      <c r="K174" s="122"/>
      <c r="L174" s="122"/>
      <c r="M174" s="122"/>
      <c r="N174" s="122"/>
      <c r="O174" s="122"/>
      <c r="P174" s="122"/>
      <c r="Q174" s="122"/>
      <c r="R174" s="122"/>
      <c r="S174" s="122"/>
      <c r="T174" s="122"/>
      <c r="U174" s="122"/>
      <c r="V174" s="122"/>
      <c r="W174" s="122"/>
      <c r="X174" s="122"/>
      <c r="Y174" s="122"/>
      <c r="Z174" s="122"/>
      <c r="AA174" s="122"/>
      <c r="AB174" s="122"/>
      <c r="AC174" s="122"/>
    </row>
    <row r="175" spans="1:29" ht="18" customHeight="1" x14ac:dyDescent="0.2">
      <c r="A175" s="135"/>
      <c r="B175" s="122"/>
      <c r="C175" s="122"/>
      <c r="D175" s="122"/>
      <c r="E175" s="122"/>
      <c r="F175" s="122"/>
      <c r="G175" s="122"/>
      <c r="H175" s="122"/>
      <c r="I175" s="168"/>
      <c r="J175" s="122"/>
      <c r="K175" s="122"/>
      <c r="L175" s="122"/>
      <c r="M175" s="122"/>
      <c r="N175" s="122"/>
      <c r="O175" s="122"/>
      <c r="P175" s="122"/>
      <c r="Q175" s="122"/>
      <c r="R175" s="122"/>
      <c r="S175" s="122"/>
      <c r="T175" s="122"/>
      <c r="U175" s="122"/>
      <c r="V175" s="122"/>
      <c r="W175" s="122"/>
      <c r="X175" s="122"/>
      <c r="Y175" s="122"/>
      <c r="Z175" s="122"/>
      <c r="AA175" s="122"/>
      <c r="AB175" s="122"/>
      <c r="AC175" s="122"/>
    </row>
    <row r="176" spans="1:29" ht="18" customHeight="1" x14ac:dyDescent="0.2">
      <c r="A176" s="135"/>
      <c r="B176" s="122"/>
      <c r="C176" s="122"/>
      <c r="D176" s="122"/>
      <c r="E176" s="122"/>
      <c r="F176" s="122"/>
      <c r="G176" s="122"/>
      <c r="H176" s="122"/>
      <c r="I176" s="168"/>
      <c r="J176" s="122"/>
      <c r="K176" s="122"/>
      <c r="L176" s="122"/>
      <c r="M176" s="122"/>
      <c r="N176" s="122"/>
      <c r="O176" s="122"/>
      <c r="P176" s="122"/>
      <c r="Q176" s="122"/>
      <c r="R176" s="122"/>
      <c r="S176" s="122"/>
      <c r="T176" s="122"/>
      <c r="U176" s="122"/>
      <c r="V176" s="122"/>
      <c r="W176" s="122"/>
      <c r="X176" s="122"/>
      <c r="Y176" s="122"/>
      <c r="Z176" s="122"/>
      <c r="AA176" s="122"/>
      <c r="AB176" s="122"/>
      <c r="AC176" s="122"/>
    </row>
    <row r="177" spans="1:29" ht="18" customHeight="1" x14ac:dyDescent="0.2">
      <c r="A177" s="135"/>
      <c r="B177" s="122"/>
      <c r="C177" s="122"/>
      <c r="D177" s="122"/>
      <c r="E177" s="122"/>
      <c r="F177" s="122"/>
      <c r="G177" s="122"/>
      <c r="H177" s="122"/>
      <c r="I177" s="168"/>
      <c r="J177" s="122"/>
      <c r="K177" s="122"/>
      <c r="L177" s="122"/>
      <c r="M177" s="122"/>
      <c r="N177" s="122"/>
      <c r="O177" s="122"/>
      <c r="P177" s="122"/>
      <c r="Q177" s="122"/>
      <c r="R177" s="122"/>
      <c r="S177" s="122"/>
      <c r="T177" s="122"/>
      <c r="U177" s="122"/>
      <c r="V177" s="122"/>
      <c r="W177" s="122"/>
      <c r="X177" s="122"/>
      <c r="Y177" s="122"/>
      <c r="Z177" s="122"/>
      <c r="AA177" s="122"/>
      <c r="AB177" s="122"/>
      <c r="AC177" s="122"/>
    </row>
    <row r="178" spans="1:29" ht="18" customHeight="1" x14ac:dyDescent="0.2">
      <c r="A178" s="135"/>
      <c r="B178" s="122"/>
      <c r="C178" s="122"/>
      <c r="D178" s="122"/>
      <c r="E178" s="122"/>
      <c r="F178" s="122"/>
      <c r="G178" s="122"/>
      <c r="H178" s="122"/>
      <c r="I178" s="168"/>
      <c r="J178" s="122"/>
      <c r="K178" s="122"/>
      <c r="L178" s="122"/>
      <c r="M178" s="122"/>
      <c r="N178" s="122"/>
      <c r="O178" s="122"/>
      <c r="P178" s="122"/>
      <c r="Q178" s="122"/>
      <c r="R178" s="122"/>
      <c r="S178" s="122"/>
      <c r="T178" s="122"/>
      <c r="U178" s="122"/>
      <c r="V178" s="122"/>
      <c r="W178" s="122"/>
      <c r="X178" s="122"/>
      <c r="Y178" s="122"/>
      <c r="Z178" s="122"/>
      <c r="AA178" s="122"/>
      <c r="AB178" s="122"/>
      <c r="AC178" s="122"/>
    </row>
    <row r="179" spans="1:29" ht="18" customHeight="1" x14ac:dyDescent="0.2">
      <c r="A179" s="135"/>
      <c r="B179" s="122"/>
      <c r="C179" s="122"/>
      <c r="D179" s="122"/>
      <c r="E179" s="122"/>
      <c r="F179" s="122"/>
      <c r="G179" s="122"/>
      <c r="H179" s="122"/>
      <c r="I179" s="168"/>
      <c r="J179" s="122"/>
      <c r="K179" s="122"/>
      <c r="L179" s="122"/>
      <c r="M179" s="122"/>
      <c r="N179" s="122"/>
      <c r="O179" s="122"/>
      <c r="P179" s="122"/>
      <c r="Q179" s="122"/>
      <c r="R179" s="122"/>
      <c r="S179" s="122"/>
      <c r="T179" s="122"/>
      <c r="U179" s="122"/>
      <c r="V179" s="122"/>
      <c r="W179" s="122"/>
      <c r="X179" s="122"/>
      <c r="Y179" s="122"/>
      <c r="Z179" s="122"/>
      <c r="AA179" s="122"/>
      <c r="AB179" s="122"/>
      <c r="AC179" s="122"/>
    </row>
    <row r="180" spans="1:29" ht="18" customHeight="1" x14ac:dyDescent="0.2">
      <c r="A180" s="135"/>
      <c r="B180" s="122"/>
      <c r="C180" s="122"/>
      <c r="D180" s="122"/>
      <c r="E180" s="122"/>
      <c r="F180" s="122"/>
      <c r="G180" s="122"/>
      <c r="H180" s="122"/>
      <c r="I180" s="168"/>
      <c r="J180" s="122"/>
      <c r="K180" s="122"/>
      <c r="L180" s="122"/>
      <c r="M180" s="122"/>
      <c r="N180" s="122"/>
      <c r="O180" s="122"/>
      <c r="P180" s="122"/>
      <c r="Q180" s="122"/>
      <c r="R180" s="122"/>
      <c r="S180" s="122"/>
      <c r="T180" s="122"/>
      <c r="U180" s="122"/>
      <c r="V180" s="122"/>
      <c r="W180" s="122"/>
      <c r="X180" s="122"/>
      <c r="Y180" s="122"/>
      <c r="Z180" s="122"/>
      <c r="AA180" s="122"/>
      <c r="AB180" s="122"/>
      <c r="AC180" s="122"/>
    </row>
    <row r="181" spans="1:29" ht="18" customHeight="1" x14ac:dyDescent="0.2">
      <c r="A181" s="135"/>
      <c r="B181" s="122"/>
      <c r="C181" s="122"/>
      <c r="D181" s="122"/>
      <c r="E181" s="122"/>
      <c r="F181" s="122"/>
      <c r="G181" s="122"/>
      <c r="H181" s="122"/>
      <c r="I181" s="168"/>
      <c r="J181" s="122"/>
      <c r="K181" s="122"/>
      <c r="L181" s="122"/>
      <c r="M181" s="122"/>
      <c r="N181" s="122"/>
      <c r="O181" s="122"/>
      <c r="P181" s="122"/>
      <c r="Q181" s="122"/>
      <c r="R181" s="122"/>
      <c r="S181" s="122"/>
      <c r="T181" s="122"/>
      <c r="U181" s="122"/>
      <c r="V181" s="122"/>
      <c r="W181" s="122"/>
      <c r="X181" s="122"/>
      <c r="Y181" s="122"/>
      <c r="Z181" s="122"/>
      <c r="AA181" s="122"/>
      <c r="AB181" s="122"/>
      <c r="AC181" s="122"/>
    </row>
    <row r="182" spans="1:29" ht="18" customHeight="1" x14ac:dyDescent="0.2">
      <c r="A182" s="135"/>
      <c r="B182" s="122"/>
      <c r="C182" s="122"/>
      <c r="D182" s="122"/>
      <c r="E182" s="122"/>
      <c r="F182" s="122"/>
      <c r="G182" s="122"/>
      <c r="H182" s="122"/>
      <c r="I182" s="168"/>
      <c r="J182" s="122"/>
      <c r="K182" s="122"/>
      <c r="L182" s="122"/>
      <c r="M182" s="122"/>
      <c r="N182" s="122"/>
      <c r="O182" s="122"/>
      <c r="P182" s="122"/>
      <c r="Q182" s="122"/>
      <c r="R182" s="122"/>
      <c r="S182" s="122"/>
      <c r="T182" s="122"/>
      <c r="U182" s="122"/>
      <c r="V182" s="122"/>
      <c r="W182" s="122"/>
      <c r="X182" s="122"/>
      <c r="Y182" s="122"/>
      <c r="Z182" s="122"/>
      <c r="AA182" s="122"/>
      <c r="AB182" s="122"/>
      <c r="AC182" s="122"/>
    </row>
    <row r="183" spans="1:29" ht="18" customHeight="1" x14ac:dyDescent="0.2">
      <c r="A183" s="135"/>
      <c r="B183" s="122"/>
      <c r="C183" s="122"/>
      <c r="D183" s="122"/>
      <c r="E183" s="122"/>
      <c r="F183" s="122"/>
      <c r="G183" s="122"/>
      <c r="H183" s="122"/>
      <c r="I183" s="168"/>
      <c r="J183" s="122"/>
      <c r="K183" s="122"/>
      <c r="L183" s="122"/>
      <c r="M183" s="122"/>
      <c r="N183" s="122"/>
      <c r="O183" s="122"/>
      <c r="P183" s="122"/>
      <c r="Q183" s="122"/>
      <c r="R183" s="122"/>
      <c r="S183" s="122"/>
      <c r="T183" s="122"/>
      <c r="U183" s="122"/>
      <c r="V183" s="122"/>
      <c r="W183" s="122"/>
      <c r="X183" s="122"/>
      <c r="Y183" s="122"/>
      <c r="Z183" s="122"/>
      <c r="AA183" s="122"/>
      <c r="AB183" s="122"/>
      <c r="AC183" s="122"/>
    </row>
    <row r="184" spans="1:29" ht="18" customHeight="1" x14ac:dyDescent="0.2">
      <c r="A184" s="135"/>
      <c r="B184" s="122"/>
      <c r="C184" s="122"/>
      <c r="D184" s="122"/>
      <c r="E184" s="122"/>
      <c r="F184" s="122"/>
      <c r="G184" s="122"/>
      <c r="H184" s="122"/>
      <c r="I184" s="168"/>
      <c r="J184" s="122"/>
      <c r="K184" s="122"/>
      <c r="L184" s="122"/>
      <c r="M184" s="122"/>
      <c r="N184" s="122"/>
      <c r="O184" s="122"/>
      <c r="P184" s="122"/>
      <c r="Q184" s="122"/>
      <c r="R184" s="122"/>
      <c r="S184" s="122"/>
      <c r="T184" s="122"/>
      <c r="U184" s="122"/>
      <c r="V184" s="122"/>
      <c r="W184" s="122"/>
      <c r="X184" s="122"/>
      <c r="Y184" s="122"/>
      <c r="Z184" s="122"/>
      <c r="AA184" s="122"/>
      <c r="AB184" s="122"/>
      <c r="AC184" s="122"/>
    </row>
    <row r="185" spans="1:29" ht="18" customHeight="1" x14ac:dyDescent="0.2">
      <c r="A185" s="135"/>
      <c r="B185" s="122"/>
      <c r="C185" s="122"/>
      <c r="D185" s="122"/>
      <c r="E185" s="122"/>
      <c r="F185" s="122"/>
      <c r="G185" s="122"/>
      <c r="H185" s="122"/>
      <c r="I185" s="168"/>
      <c r="J185" s="122"/>
      <c r="K185" s="122"/>
      <c r="L185" s="122"/>
      <c r="M185" s="122"/>
      <c r="N185" s="122"/>
      <c r="O185" s="122"/>
      <c r="P185" s="122"/>
      <c r="Q185" s="122"/>
      <c r="R185" s="122"/>
      <c r="S185" s="122"/>
      <c r="T185" s="122"/>
      <c r="U185" s="122"/>
      <c r="V185" s="122"/>
      <c r="W185" s="122"/>
      <c r="X185" s="122"/>
      <c r="Y185" s="122"/>
      <c r="Z185" s="122"/>
      <c r="AA185" s="122"/>
      <c r="AB185" s="122"/>
      <c r="AC185" s="122"/>
    </row>
    <row r="186" spans="1:29" ht="18" customHeight="1" x14ac:dyDescent="0.2">
      <c r="A186" s="135"/>
      <c r="B186" s="122"/>
      <c r="C186" s="122"/>
      <c r="D186" s="122"/>
      <c r="E186" s="122"/>
      <c r="F186" s="122"/>
      <c r="G186" s="122"/>
      <c r="H186" s="122"/>
      <c r="I186" s="168"/>
      <c r="J186" s="122"/>
      <c r="K186" s="122"/>
      <c r="L186" s="122"/>
      <c r="M186" s="122"/>
      <c r="N186" s="122"/>
      <c r="O186" s="122"/>
      <c r="P186" s="122"/>
      <c r="Q186" s="122"/>
      <c r="R186" s="122"/>
      <c r="S186" s="122"/>
      <c r="T186" s="122"/>
      <c r="U186" s="122"/>
      <c r="V186" s="122"/>
      <c r="W186" s="122"/>
      <c r="X186" s="122"/>
      <c r="Y186" s="122"/>
      <c r="Z186" s="122"/>
      <c r="AA186" s="122"/>
      <c r="AB186" s="122"/>
      <c r="AC186" s="122"/>
    </row>
    <row r="187" spans="1:29" ht="18" customHeight="1" x14ac:dyDescent="0.2">
      <c r="A187" s="135"/>
      <c r="B187" s="122"/>
      <c r="C187" s="122"/>
      <c r="D187" s="122"/>
      <c r="E187" s="122"/>
      <c r="F187" s="122"/>
      <c r="G187" s="122"/>
      <c r="H187" s="122"/>
      <c r="I187" s="168"/>
      <c r="J187" s="122"/>
      <c r="K187" s="122"/>
      <c r="L187" s="122"/>
      <c r="M187" s="122"/>
      <c r="N187" s="122"/>
      <c r="O187" s="122"/>
      <c r="P187" s="122"/>
      <c r="Q187" s="122"/>
      <c r="R187" s="122"/>
      <c r="S187" s="122"/>
      <c r="T187" s="122"/>
      <c r="U187" s="122"/>
      <c r="V187" s="122"/>
      <c r="W187" s="122"/>
      <c r="X187" s="122"/>
      <c r="Y187" s="122"/>
      <c r="Z187" s="122"/>
      <c r="AA187" s="122"/>
      <c r="AB187" s="122"/>
      <c r="AC187" s="122"/>
    </row>
    <row r="188" spans="1:29" ht="18" customHeight="1" x14ac:dyDescent="0.2">
      <c r="A188" s="135"/>
      <c r="B188" s="122"/>
      <c r="C188" s="122"/>
      <c r="D188" s="122"/>
      <c r="E188" s="122"/>
      <c r="F188" s="122"/>
      <c r="G188" s="122"/>
      <c r="H188" s="122"/>
      <c r="I188" s="168"/>
      <c r="J188" s="122"/>
      <c r="K188" s="122"/>
      <c r="L188" s="122"/>
      <c r="M188" s="122"/>
      <c r="N188" s="122"/>
      <c r="O188" s="122"/>
      <c r="P188" s="122"/>
      <c r="Q188" s="122"/>
      <c r="R188" s="122"/>
      <c r="S188" s="122"/>
      <c r="T188" s="122"/>
      <c r="U188" s="122"/>
      <c r="V188" s="122"/>
      <c r="W188" s="122"/>
      <c r="X188" s="122"/>
      <c r="Y188" s="122"/>
      <c r="Z188" s="122"/>
      <c r="AA188" s="122"/>
      <c r="AB188" s="122"/>
      <c r="AC188" s="122"/>
    </row>
    <row r="189" spans="1:29" ht="18" customHeight="1" x14ac:dyDescent="0.2">
      <c r="A189" s="135"/>
      <c r="B189" s="122"/>
      <c r="C189" s="122"/>
      <c r="D189" s="122"/>
      <c r="E189" s="122"/>
      <c r="F189" s="122"/>
      <c r="G189" s="122"/>
      <c r="H189" s="122"/>
      <c r="I189" s="168"/>
      <c r="J189" s="122"/>
      <c r="K189" s="122"/>
      <c r="L189" s="122"/>
      <c r="M189" s="122"/>
      <c r="N189" s="122"/>
      <c r="O189" s="122"/>
      <c r="P189" s="122"/>
      <c r="Q189" s="122"/>
      <c r="R189" s="122"/>
      <c r="S189" s="122"/>
      <c r="T189" s="122"/>
      <c r="U189" s="122"/>
      <c r="V189" s="122"/>
      <c r="W189" s="122"/>
      <c r="X189" s="122"/>
      <c r="Y189" s="122"/>
      <c r="Z189" s="122"/>
      <c r="AA189" s="122"/>
      <c r="AB189" s="122"/>
      <c r="AC189" s="122"/>
    </row>
    <row r="190" spans="1:29" ht="18" customHeight="1" x14ac:dyDescent="0.2">
      <c r="A190" s="135"/>
      <c r="B190" s="122"/>
      <c r="C190" s="122"/>
      <c r="D190" s="122"/>
      <c r="E190" s="122"/>
      <c r="F190" s="122"/>
      <c r="G190" s="122"/>
      <c r="H190" s="122"/>
      <c r="I190" s="168"/>
      <c r="J190" s="122"/>
      <c r="K190" s="122"/>
      <c r="L190" s="122"/>
      <c r="M190" s="122"/>
      <c r="N190" s="122"/>
      <c r="O190" s="122"/>
      <c r="P190" s="122"/>
      <c r="Q190" s="122"/>
      <c r="R190" s="122"/>
      <c r="S190" s="122"/>
      <c r="T190" s="122"/>
      <c r="U190" s="122"/>
      <c r="V190" s="122"/>
      <c r="W190" s="122"/>
      <c r="X190" s="122"/>
      <c r="Y190" s="122"/>
      <c r="Z190" s="122"/>
      <c r="AA190" s="122"/>
      <c r="AB190" s="122"/>
      <c r="AC190" s="122"/>
    </row>
    <row r="191" spans="1:29" ht="18" customHeight="1" x14ac:dyDescent="0.2">
      <c r="A191" s="135"/>
      <c r="B191" s="122"/>
      <c r="C191" s="122"/>
      <c r="D191" s="122"/>
      <c r="E191" s="122"/>
      <c r="F191" s="122"/>
      <c r="G191" s="122"/>
      <c r="H191" s="122"/>
      <c r="I191" s="168"/>
      <c r="J191" s="122"/>
      <c r="K191" s="122"/>
      <c r="L191" s="122"/>
      <c r="M191" s="122"/>
      <c r="N191" s="122"/>
      <c r="O191" s="122"/>
      <c r="P191" s="122"/>
      <c r="Q191" s="122"/>
      <c r="R191" s="122"/>
      <c r="S191" s="122"/>
      <c r="T191" s="122"/>
      <c r="U191" s="122"/>
      <c r="V191" s="122"/>
      <c r="W191" s="122"/>
      <c r="X191" s="122"/>
      <c r="Y191" s="122"/>
      <c r="Z191" s="122"/>
      <c r="AA191" s="122"/>
      <c r="AB191" s="122"/>
      <c r="AC191" s="122"/>
    </row>
    <row r="192" spans="1:29" ht="18" customHeight="1" x14ac:dyDescent="0.2">
      <c r="A192" s="135"/>
      <c r="B192" s="122"/>
      <c r="C192" s="122"/>
      <c r="D192" s="122"/>
      <c r="E192" s="122"/>
      <c r="F192" s="122"/>
      <c r="G192" s="122"/>
      <c r="H192" s="122"/>
      <c r="I192" s="168"/>
      <c r="J192" s="122"/>
      <c r="K192" s="122"/>
      <c r="L192" s="122"/>
      <c r="M192" s="122"/>
      <c r="N192" s="122"/>
      <c r="O192" s="122"/>
      <c r="P192" s="122"/>
      <c r="Q192" s="122"/>
      <c r="R192" s="122"/>
      <c r="S192" s="122"/>
      <c r="T192" s="122"/>
      <c r="U192" s="122"/>
      <c r="V192" s="122"/>
      <c r="W192" s="122"/>
      <c r="X192" s="122"/>
      <c r="Y192" s="122"/>
      <c r="Z192" s="122"/>
      <c r="AA192" s="122"/>
      <c r="AB192" s="122"/>
      <c r="AC192" s="122"/>
    </row>
    <row r="193" spans="1:29" ht="18" customHeight="1" x14ac:dyDescent="0.2">
      <c r="A193" s="135"/>
      <c r="B193" s="122"/>
      <c r="C193" s="122"/>
      <c r="D193" s="122"/>
      <c r="E193" s="122"/>
      <c r="F193" s="122"/>
      <c r="G193" s="122"/>
      <c r="H193" s="122"/>
      <c r="I193" s="168"/>
      <c r="J193" s="122"/>
      <c r="K193" s="122"/>
      <c r="L193" s="122"/>
      <c r="M193" s="122"/>
      <c r="N193" s="122"/>
      <c r="O193" s="122"/>
      <c r="P193" s="122"/>
      <c r="Q193" s="122"/>
      <c r="R193" s="122"/>
      <c r="S193" s="122"/>
      <c r="T193" s="122"/>
      <c r="U193" s="122"/>
      <c r="V193" s="122"/>
      <c r="W193" s="122"/>
      <c r="X193" s="122"/>
      <c r="Y193" s="122"/>
      <c r="Z193" s="122"/>
      <c r="AA193" s="122"/>
      <c r="AB193" s="122"/>
      <c r="AC193" s="122"/>
    </row>
    <row r="194" spans="1:29" ht="18" customHeight="1" x14ac:dyDescent="0.2">
      <c r="A194" s="135"/>
      <c r="B194" s="122"/>
      <c r="C194" s="122"/>
      <c r="D194" s="122"/>
      <c r="E194" s="122"/>
      <c r="F194" s="122"/>
      <c r="G194" s="122"/>
      <c r="H194" s="122"/>
      <c r="I194" s="168"/>
      <c r="J194" s="122"/>
      <c r="K194" s="122"/>
      <c r="L194" s="122"/>
      <c r="M194" s="122"/>
      <c r="N194" s="122"/>
      <c r="O194" s="122"/>
      <c r="P194" s="122"/>
      <c r="Q194" s="122"/>
      <c r="R194" s="122"/>
      <c r="S194" s="122"/>
      <c r="T194" s="122"/>
      <c r="U194" s="122"/>
      <c r="V194" s="122"/>
      <c r="W194" s="122"/>
      <c r="X194" s="122"/>
      <c r="Y194" s="122"/>
      <c r="Z194" s="122"/>
      <c r="AA194" s="122"/>
      <c r="AB194" s="122"/>
      <c r="AC194" s="122"/>
    </row>
    <row r="195" spans="1:29" ht="18" customHeight="1" x14ac:dyDescent="0.2">
      <c r="A195" s="135"/>
      <c r="B195" s="122"/>
      <c r="C195" s="122"/>
      <c r="D195" s="122"/>
      <c r="E195" s="122"/>
      <c r="F195" s="122"/>
      <c r="G195" s="122"/>
      <c r="H195" s="122"/>
      <c r="I195" s="168"/>
      <c r="J195" s="122"/>
      <c r="K195" s="122"/>
      <c r="L195" s="122"/>
      <c r="M195" s="122"/>
      <c r="N195" s="122"/>
      <c r="O195" s="122"/>
      <c r="P195" s="122"/>
      <c r="Q195" s="122"/>
      <c r="R195" s="122"/>
      <c r="S195" s="122"/>
      <c r="T195" s="122"/>
      <c r="U195" s="122"/>
      <c r="V195" s="122"/>
      <c r="W195" s="122"/>
      <c r="X195" s="122"/>
      <c r="Y195" s="122"/>
      <c r="Z195" s="122"/>
      <c r="AA195" s="122"/>
      <c r="AB195" s="122"/>
      <c r="AC195" s="122"/>
    </row>
    <row r="196" spans="1:29" ht="18" customHeight="1" x14ac:dyDescent="0.2">
      <c r="A196" s="135"/>
      <c r="B196" s="122"/>
      <c r="C196" s="122"/>
      <c r="D196" s="122"/>
      <c r="E196" s="122"/>
      <c r="F196" s="122"/>
      <c r="G196" s="122"/>
      <c r="H196" s="122"/>
      <c r="I196" s="168"/>
      <c r="J196" s="122"/>
      <c r="K196" s="122"/>
      <c r="L196" s="122"/>
      <c r="M196" s="122"/>
      <c r="N196" s="122"/>
      <c r="O196" s="122"/>
      <c r="P196" s="122"/>
      <c r="Q196" s="122"/>
      <c r="R196" s="122"/>
      <c r="S196" s="122"/>
      <c r="T196" s="122"/>
      <c r="U196" s="122"/>
      <c r="V196" s="122"/>
      <c r="W196" s="122"/>
      <c r="X196" s="122"/>
      <c r="Y196" s="122"/>
      <c r="Z196" s="122"/>
      <c r="AA196" s="122"/>
      <c r="AB196" s="122"/>
      <c r="AC196" s="122"/>
    </row>
    <row r="197" spans="1:29" ht="18" customHeight="1" x14ac:dyDescent="0.2">
      <c r="A197" s="135"/>
      <c r="B197" s="122"/>
      <c r="C197" s="122"/>
      <c r="D197" s="122"/>
      <c r="E197" s="122"/>
      <c r="F197" s="122"/>
      <c r="G197" s="122"/>
      <c r="H197" s="122"/>
      <c r="I197" s="168"/>
      <c r="J197" s="122"/>
      <c r="K197" s="122"/>
      <c r="L197" s="122"/>
      <c r="M197" s="122"/>
      <c r="N197" s="122"/>
      <c r="O197" s="122"/>
      <c r="P197" s="122"/>
      <c r="Q197" s="122"/>
      <c r="R197" s="122"/>
      <c r="S197" s="122"/>
      <c r="T197" s="122"/>
      <c r="U197" s="122"/>
      <c r="V197" s="122"/>
      <c r="W197" s="122"/>
      <c r="X197" s="122"/>
      <c r="Y197" s="122"/>
      <c r="Z197" s="122"/>
      <c r="AA197" s="122"/>
      <c r="AB197" s="122"/>
      <c r="AC197" s="122"/>
    </row>
    <row r="198" spans="1:29" ht="18" customHeight="1" x14ac:dyDescent="0.2">
      <c r="A198" s="135"/>
      <c r="B198" s="122"/>
      <c r="C198" s="122"/>
      <c r="D198" s="122"/>
      <c r="E198" s="122"/>
      <c r="F198" s="122"/>
      <c r="G198" s="122"/>
      <c r="H198" s="122"/>
      <c r="I198" s="168"/>
      <c r="J198" s="122"/>
      <c r="K198" s="122"/>
      <c r="L198" s="122"/>
      <c r="M198" s="122"/>
      <c r="N198" s="122"/>
      <c r="O198" s="122"/>
      <c r="P198" s="122"/>
      <c r="Q198" s="122"/>
      <c r="R198" s="122"/>
      <c r="S198" s="122"/>
      <c r="T198" s="122"/>
      <c r="U198" s="122"/>
      <c r="V198" s="122"/>
      <c r="W198" s="122"/>
      <c r="X198" s="122"/>
      <c r="Y198" s="122"/>
      <c r="Z198" s="122"/>
      <c r="AA198" s="122"/>
      <c r="AB198" s="122"/>
      <c r="AC198" s="122"/>
    </row>
    <row r="199" spans="1:29" ht="18" customHeight="1" x14ac:dyDescent="0.2">
      <c r="A199" s="135"/>
      <c r="B199" s="122"/>
      <c r="C199" s="122"/>
      <c r="D199" s="122"/>
      <c r="E199" s="122"/>
      <c r="F199" s="122"/>
      <c r="G199" s="122"/>
      <c r="H199" s="122"/>
      <c r="I199" s="168"/>
      <c r="J199" s="122"/>
      <c r="K199" s="122"/>
      <c r="L199" s="122"/>
      <c r="M199" s="122"/>
      <c r="N199" s="122"/>
      <c r="O199" s="122"/>
      <c r="P199" s="122"/>
      <c r="Q199" s="122"/>
      <c r="R199" s="122"/>
      <c r="S199" s="122"/>
      <c r="T199" s="122"/>
      <c r="U199" s="122"/>
      <c r="V199" s="122"/>
      <c r="W199" s="122"/>
      <c r="X199" s="122"/>
      <c r="Y199" s="122"/>
      <c r="Z199" s="122"/>
      <c r="AA199" s="122"/>
      <c r="AB199" s="122"/>
      <c r="AC199" s="122"/>
    </row>
    <row r="200" spans="1:29" ht="18" customHeight="1" x14ac:dyDescent="0.2">
      <c r="A200" s="135"/>
      <c r="B200" s="122"/>
      <c r="C200" s="122"/>
      <c r="D200" s="122"/>
      <c r="E200" s="122"/>
      <c r="F200" s="122"/>
      <c r="G200" s="122"/>
      <c r="H200" s="122"/>
      <c r="I200" s="168"/>
      <c r="J200" s="122"/>
      <c r="K200" s="122"/>
      <c r="L200" s="122"/>
      <c r="M200" s="122"/>
      <c r="N200" s="122"/>
      <c r="O200" s="122"/>
      <c r="P200" s="122"/>
      <c r="Q200" s="122"/>
      <c r="R200" s="122"/>
      <c r="S200" s="122"/>
      <c r="T200" s="122"/>
      <c r="U200" s="122"/>
      <c r="V200" s="122"/>
      <c r="W200" s="122"/>
      <c r="X200" s="122"/>
      <c r="Y200" s="122"/>
      <c r="Z200" s="122"/>
      <c r="AA200" s="122"/>
      <c r="AB200" s="122"/>
      <c r="AC200" s="122"/>
    </row>
    <row r="201" spans="1:29" ht="18" customHeight="1" x14ac:dyDescent="0.2">
      <c r="A201" s="135"/>
      <c r="B201" s="122"/>
      <c r="C201" s="122"/>
      <c r="D201" s="122"/>
      <c r="E201" s="122"/>
      <c r="F201" s="122"/>
      <c r="G201" s="122"/>
      <c r="H201" s="122"/>
      <c r="I201" s="168"/>
      <c r="J201" s="122"/>
      <c r="K201" s="122"/>
      <c r="L201" s="122"/>
      <c r="M201" s="122"/>
      <c r="N201" s="122"/>
      <c r="O201" s="122"/>
      <c r="P201" s="122"/>
      <c r="Q201" s="122"/>
      <c r="R201" s="122"/>
      <c r="S201" s="122"/>
      <c r="T201" s="122"/>
      <c r="U201" s="122"/>
      <c r="V201" s="122"/>
      <c r="W201" s="122"/>
      <c r="X201" s="122"/>
      <c r="Y201" s="122"/>
      <c r="Z201" s="122"/>
      <c r="AA201" s="122"/>
      <c r="AB201" s="122"/>
      <c r="AC201" s="122"/>
    </row>
    <row r="202" spans="1:29" ht="18" customHeight="1" x14ac:dyDescent="0.2">
      <c r="A202" s="135"/>
      <c r="B202" s="122"/>
      <c r="C202" s="122"/>
      <c r="D202" s="122"/>
      <c r="E202" s="122"/>
      <c r="F202" s="122"/>
      <c r="G202" s="122"/>
      <c r="H202" s="122"/>
      <c r="I202" s="168"/>
      <c r="J202" s="122"/>
      <c r="K202" s="122"/>
      <c r="L202" s="122"/>
      <c r="M202" s="122"/>
      <c r="N202" s="122"/>
      <c r="O202" s="122"/>
      <c r="P202" s="122"/>
      <c r="Q202" s="122"/>
      <c r="R202" s="122"/>
      <c r="S202" s="122"/>
      <c r="T202" s="122"/>
      <c r="U202" s="122"/>
      <c r="V202" s="122"/>
      <c r="W202" s="122"/>
      <c r="X202" s="122"/>
      <c r="Y202" s="122"/>
      <c r="Z202" s="122"/>
      <c r="AA202" s="122"/>
      <c r="AB202" s="122"/>
      <c r="AC202" s="122"/>
    </row>
    <row r="203" spans="1:29" ht="18" customHeight="1" x14ac:dyDescent="0.2">
      <c r="A203" s="135"/>
      <c r="B203" s="122"/>
      <c r="C203" s="122"/>
      <c r="D203" s="122"/>
      <c r="E203" s="122"/>
      <c r="F203" s="122"/>
      <c r="G203" s="122"/>
      <c r="H203" s="122"/>
      <c r="I203" s="168"/>
      <c r="J203" s="122"/>
      <c r="K203" s="122"/>
      <c r="L203" s="122"/>
      <c r="M203" s="122"/>
      <c r="N203" s="122"/>
      <c r="O203" s="122"/>
      <c r="P203" s="122"/>
      <c r="Q203" s="122"/>
      <c r="R203" s="122"/>
      <c r="S203" s="122"/>
      <c r="T203" s="122"/>
      <c r="U203" s="122"/>
      <c r="V203" s="122"/>
      <c r="W203" s="122"/>
      <c r="X203" s="122"/>
      <c r="Y203" s="122"/>
      <c r="Z203" s="122"/>
      <c r="AA203" s="122"/>
      <c r="AB203" s="122"/>
      <c r="AC203" s="122"/>
    </row>
    <row r="204" spans="1:29" ht="18" customHeight="1" x14ac:dyDescent="0.2">
      <c r="A204" s="135"/>
      <c r="B204" s="122"/>
      <c r="C204" s="122"/>
      <c r="D204" s="122"/>
      <c r="E204" s="122"/>
      <c r="F204" s="122"/>
      <c r="G204" s="122"/>
      <c r="H204" s="122"/>
      <c r="I204" s="168"/>
      <c r="J204" s="122"/>
      <c r="K204" s="122"/>
      <c r="L204" s="122"/>
      <c r="M204" s="122"/>
      <c r="N204" s="122"/>
      <c r="O204" s="122"/>
      <c r="P204" s="122"/>
      <c r="Q204" s="122"/>
      <c r="R204" s="122"/>
      <c r="S204" s="122"/>
      <c r="T204" s="122"/>
      <c r="U204" s="122"/>
      <c r="V204" s="122"/>
      <c r="W204" s="122"/>
      <c r="X204" s="122"/>
      <c r="Y204" s="122"/>
      <c r="Z204" s="122"/>
      <c r="AA204" s="122"/>
      <c r="AB204" s="122"/>
      <c r="AC204" s="122"/>
    </row>
    <row r="205" spans="1:29" ht="18" customHeight="1" x14ac:dyDescent="0.2">
      <c r="A205" s="135"/>
      <c r="B205" s="122"/>
      <c r="C205" s="122"/>
      <c r="D205" s="122"/>
      <c r="E205" s="122"/>
      <c r="F205" s="122"/>
      <c r="G205" s="122"/>
      <c r="H205" s="122"/>
      <c r="I205" s="168"/>
      <c r="J205" s="122"/>
      <c r="K205" s="122"/>
      <c r="L205" s="122"/>
      <c r="M205" s="122"/>
      <c r="N205" s="122"/>
      <c r="O205" s="122"/>
      <c r="P205" s="122"/>
      <c r="Q205" s="122"/>
      <c r="R205" s="122"/>
      <c r="S205" s="122"/>
      <c r="T205" s="122"/>
      <c r="U205" s="122"/>
      <c r="V205" s="122"/>
      <c r="W205" s="122"/>
      <c r="X205" s="122"/>
      <c r="Y205" s="122"/>
      <c r="Z205" s="122"/>
      <c r="AA205" s="122"/>
      <c r="AB205" s="122"/>
      <c r="AC205" s="122"/>
    </row>
    <row r="206" spans="1:29" ht="18" customHeight="1" x14ac:dyDescent="0.2">
      <c r="A206" s="135"/>
      <c r="B206" s="122"/>
      <c r="C206" s="122"/>
      <c r="D206" s="122"/>
      <c r="E206" s="122"/>
      <c r="F206" s="122"/>
      <c r="G206" s="122"/>
      <c r="H206" s="122"/>
      <c r="I206" s="168"/>
      <c r="J206" s="122"/>
      <c r="K206" s="122"/>
      <c r="L206" s="122"/>
      <c r="M206" s="122"/>
      <c r="N206" s="122"/>
      <c r="O206" s="122"/>
      <c r="P206" s="122"/>
      <c r="Q206" s="122"/>
      <c r="R206" s="122"/>
      <c r="S206" s="122"/>
      <c r="T206" s="122"/>
      <c r="U206" s="122"/>
      <c r="V206" s="122"/>
      <c r="W206" s="122"/>
      <c r="X206" s="122"/>
      <c r="Y206" s="122"/>
      <c r="Z206" s="122"/>
      <c r="AA206" s="122"/>
      <c r="AB206" s="122"/>
      <c r="AC206" s="122"/>
    </row>
    <row r="207" spans="1:29" ht="18" customHeight="1" x14ac:dyDescent="0.2">
      <c r="A207" s="135"/>
      <c r="B207" s="122"/>
      <c r="C207" s="122"/>
      <c r="D207" s="122"/>
      <c r="E207" s="122"/>
      <c r="F207" s="122"/>
      <c r="G207" s="122"/>
      <c r="H207" s="122"/>
      <c r="I207" s="168"/>
      <c r="J207" s="122"/>
      <c r="K207" s="122"/>
      <c r="L207" s="122"/>
      <c r="M207" s="122"/>
      <c r="N207" s="122"/>
      <c r="O207" s="122"/>
      <c r="P207" s="122"/>
      <c r="Q207" s="122"/>
      <c r="R207" s="122"/>
      <c r="S207" s="122"/>
      <c r="T207" s="122"/>
      <c r="U207" s="122"/>
      <c r="V207" s="122"/>
      <c r="W207" s="122"/>
      <c r="X207" s="122"/>
      <c r="Y207" s="122"/>
      <c r="Z207" s="122"/>
      <c r="AA207" s="122"/>
      <c r="AB207" s="122"/>
      <c r="AC207" s="122"/>
    </row>
    <row r="208" spans="1:29" ht="18" customHeight="1" x14ac:dyDescent="0.2">
      <c r="A208" s="135"/>
      <c r="B208" s="122"/>
      <c r="C208" s="122"/>
      <c r="D208" s="122"/>
      <c r="E208" s="122"/>
      <c r="F208" s="122"/>
      <c r="G208" s="122"/>
      <c r="H208" s="122"/>
      <c r="I208" s="168"/>
      <c r="J208" s="122"/>
      <c r="K208" s="122"/>
      <c r="L208" s="122"/>
      <c r="M208" s="122"/>
      <c r="N208" s="122"/>
      <c r="O208" s="122"/>
      <c r="P208" s="122"/>
      <c r="Q208" s="122"/>
      <c r="R208" s="122"/>
      <c r="S208" s="122"/>
      <c r="T208" s="122"/>
      <c r="U208" s="122"/>
      <c r="V208" s="122"/>
      <c r="W208" s="122"/>
      <c r="X208" s="122"/>
      <c r="Y208" s="122"/>
      <c r="Z208" s="122"/>
      <c r="AA208" s="122"/>
      <c r="AB208" s="122"/>
      <c r="AC208" s="122"/>
    </row>
    <row r="209" spans="1:29" ht="18" customHeight="1" x14ac:dyDescent="0.2">
      <c r="A209" s="135"/>
      <c r="B209" s="122"/>
      <c r="C209" s="122"/>
      <c r="D209" s="122"/>
      <c r="E209" s="122"/>
      <c r="F209" s="122"/>
      <c r="G209" s="122"/>
      <c r="H209" s="122"/>
      <c r="I209" s="168"/>
      <c r="J209" s="122"/>
      <c r="K209" s="122"/>
      <c r="L209" s="122"/>
      <c r="M209" s="122"/>
      <c r="N209" s="122"/>
      <c r="O209" s="122"/>
      <c r="P209" s="122"/>
      <c r="Q209" s="122"/>
      <c r="R209" s="122"/>
      <c r="S209" s="122"/>
      <c r="T209" s="122"/>
      <c r="U209" s="122"/>
      <c r="V209" s="122"/>
      <c r="W209" s="122"/>
      <c r="X209" s="122"/>
      <c r="Y209" s="122"/>
      <c r="Z209" s="122"/>
      <c r="AA209" s="122"/>
      <c r="AB209" s="122"/>
      <c r="AC209" s="122"/>
    </row>
    <row r="210" spans="1:29" ht="18" customHeight="1" x14ac:dyDescent="0.2">
      <c r="A210" s="135"/>
      <c r="B210" s="122"/>
      <c r="C210" s="122"/>
      <c r="D210" s="122"/>
      <c r="E210" s="122"/>
      <c r="F210" s="122"/>
      <c r="G210" s="122"/>
      <c r="H210" s="122"/>
      <c r="I210" s="168"/>
      <c r="J210" s="122"/>
      <c r="K210" s="122"/>
      <c r="L210" s="122"/>
      <c r="M210" s="122"/>
      <c r="N210" s="122"/>
      <c r="O210" s="122"/>
      <c r="P210" s="122"/>
      <c r="Q210" s="122"/>
      <c r="R210" s="122"/>
      <c r="S210" s="122"/>
      <c r="T210" s="122"/>
      <c r="U210" s="122"/>
      <c r="V210" s="122"/>
      <c r="W210" s="122"/>
      <c r="X210" s="122"/>
      <c r="Y210" s="122"/>
      <c r="Z210" s="122"/>
      <c r="AA210" s="122"/>
      <c r="AB210" s="122"/>
      <c r="AC210" s="122"/>
    </row>
    <row r="211" spans="1:29" ht="18" customHeight="1" x14ac:dyDescent="0.2">
      <c r="A211" s="135"/>
      <c r="B211" s="122"/>
      <c r="C211" s="122"/>
      <c r="D211" s="122"/>
      <c r="E211" s="122"/>
      <c r="F211" s="122"/>
      <c r="G211" s="122"/>
      <c r="H211" s="122"/>
      <c r="I211" s="168"/>
      <c r="J211" s="122"/>
      <c r="K211" s="122"/>
      <c r="L211" s="122"/>
      <c r="M211" s="122"/>
      <c r="N211" s="122"/>
      <c r="O211" s="122"/>
      <c r="P211" s="122"/>
      <c r="Q211" s="122"/>
      <c r="R211" s="122"/>
      <c r="S211" s="122"/>
      <c r="T211" s="122"/>
      <c r="U211" s="122"/>
      <c r="V211" s="122"/>
      <c r="W211" s="122"/>
      <c r="X211" s="122"/>
      <c r="Y211" s="122"/>
      <c r="Z211" s="122"/>
      <c r="AA211" s="122"/>
      <c r="AB211" s="122"/>
      <c r="AC211" s="122"/>
    </row>
    <row r="212" spans="1:29" ht="18" customHeight="1" x14ac:dyDescent="0.2">
      <c r="A212" s="135"/>
      <c r="B212" s="122"/>
      <c r="C212" s="122"/>
      <c r="D212" s="122"/>
      <c r="E212" s="122"/>
      <c r="F212" s="122"/>
      <c r="G212" s="122"/>
      <c r="H212" s="122"/>
      <c r="I212" s="168"/>
      <c r="J212" s="122"/>
      <c r="K212" s="122"/>
      <c r="L212" s="122"/>
      <c r="M212" s="122"/>
      <c r="N212" s="122"/>
      <c r="O212" s="122"/>
      <c r="P212" s="122"/>
      <c r="Q212" s="122"/>
      <c r="R212" s="122"/>
      <c r="S212" s="122"/>
      <c r="T212" s="122"/>
      <c r="U212" s="122"/>
      <c r="V212" s="122"/>
      <c r="W212" s="122"/>
      <c r="X212" s="122"/>
      <c r="Y212" s="122"/>
      <c r="Z212" s="122"/>
      <c r="AA212" s="122"/>
      <c r="AB212" s="122"/>
      <c r="AC212" s="122"/>
    </row>
    <row r="213" spans="1:29" ht="18" customHeight="1" x14ac:dyDescent="0.2">
      <c r="A213" s="135"/>
      <c r="B213" s="122"/>
      <c r="C213" s="122"/>
      <c r="D213" s="122"/>
      <c r="E213" s="122"/>
      <c r="F213" s="122"/>
      <c r="G213" s="122"/>
      <c r="H213" s="122"/>
      <c r="I213" s="168"/>
      <c r="J213" s="122"/>
      <c r="K213" s="122"/>
      <c r="L213" s="122"/>
      <c r="M213" s="122"/>
      <c r="N213" s="122"/>
      <c r="O213" s="122"/>
      <c r="P213" s="122"/>
      <c r="Q213" s="122"/>
      <c r="R213" s="122"/>
      <c r="S213" s="122"/>
      <c r="T213" s="122"/>
      <c r="U213" s="122"/>
      <c r="V213" s="122"/>
      <c r="W213" s="122"/>
      <c r="X213" s="122"/>
      <c r="Y213" s="122"/>
      <c r="Z213" s="122"/>
      <c r="AA213" s="122"/>
      <c r="AB213" s="122"/>
      <c r="AC213" s="122"/>
    </row>
    <row r="214" spans="1:29" ht="18" customHeight="1" x14ac:dyDescent="0.2">
      <c r="A214" s="135"/>
      <c r="B214" s="122"/>
      <c r="C214" s="122"/>
      <c r="D214" s="122"/>
      <c r="E214" s="122"/>
      <c r="F214" s="122"/>
      <c r="G214" s="122"/>
      <c r="H214" s="122"/>
      <c r="I214" s="168"/>
      <c r="J214" s="122"/>
      <c r="K214" s="122"/>
      <c r="L214" s="122"/>
      <c r="M214" s="122"/>
      <c r="N214" s="122"/>
      <c r="O214" s="122"/>
      <c r="P214" s="122"/>
      <c r="Q214" s="122"/>
      <c r="R214" s="122"/>
      <c r="S214" s="122"/>
      <c r="T214" s="122"/>
      <c r="U214" s="122"/>
      <c r="V214" s="122"/>
      <c r="W214" s="122"/>
      <c r="X214" s="122"/>
      <c r="Y214" s="122"/>
      <c r="Z214" s="122"/>
      <c r="AA214" s="122"/>
      <c r="AB214" s="122"/>
      <c r="AC214" s="122"/>
    </row>
    <row r="215" spans="1:29" ht="18" customHeight="1" x14ac:dyDescent="0.2">
      <c r="A215" s="135"/>
      <c r="B215" s="122"/>
      <c r="C215" s="122"/>
      <c r="D215" s="122"/>
      <c r="E215" s="122"/>
      <c r="F215" s="122"/>
      <c r="G215" s="122"/>
      <c r="H215" s="122"/>
      <c r="I215" s="168"/>
      <c r="J215" s="122"/>
      <c r="K215" s="122"/>
      <c r="L215" s="122"/>
      <c r="M215" s="122"/>
      <c r="N215" s="122"/>
      <c r="O215" s="122"/>
      <c r="P215" s="122"/>
      <c r="Q215" s="122"/>
      <c r="R215" s="122"/>
      <c r="S215" s="122"/>
      <c r="T215" s="122"/>
      <c r="U215" s="122"/>
      <c r="V215" s="122"/>
      <c r="W215" s="122"/>
      <c r="X215" s="122"/>
      <c r="Y215" s="122"/>
      <c r="Z215" s="122"/>
      <c r="AA215" s="122"/>
      <c r="AB215" s="122"/>
      <c r="AC215" s="122"/>
    </row>
    <row r="216" spans="1:29" ht="18" customHeight="1" x14ac:dyDescent="0.2">
      <c r="A216" s="135"/>
      <c r="B216" s="122"/>
      <c r="C216" s="122"/>
      <c r="D216" s="122"/>
      <c r="E216" s="122"/>
      <c r="F216" s="122"/>
      <c r="G216" s="122"/>
      <c r="H216" s="122"/>
      <c r="I216" s="168"/>
      <c r="J216" s="122"/>
      <c r="K216" s="122"/>
      <c r="L216" s="122"/>
      <c r="M216" s="122"/>
      <c r="N216" s="122"/>
      <c r="O216" s="122"/>
      <c r="P216" s="122"/>
      <c r="Q216" s="122"/>
      <c r="R216" s="122"/>
      <c r="S216" s="122"/>
      <c r="T216" s="122"/>
      <c r="U216" s="122"/>
      <c r="V216" s="122"/>
      <c r="W216" s="122"/>
      <c r="X216" s="122"/>
      <c r="Y216" s="122"/>
      <c r="Z216" s="122"/>
      <c r="AA216" s="122"/>
      <c r="AB216" s="122"/>
      <c r="AC216" s="122"/>
    </row>
    <row r="217" spans="1:29" ht="18" customHeight="1" x14ac:dyDescent="0.2">
      <c r="A217" s="135"/>
      <c r="B217" s="122"/>
      <c r="C217" s="122"/>
      <c r="D217" s="122"/>
      <c r="E217" s="122"/>
      <c r="F217" s="122"/>
      <c r="G217" s="122"/>
      <c r="H217" s="122"/>
      <c r="I217" s="168"/>
      <c r="J217" s="122"/>
      <c r="K217" s="122"/>
      <c r="L217" s="122"/>
      <c r="M217" s="122"/>
      <c r="N217" s="122"/>
      <c r="O217" s="122"/>
      <c r="P217" s="122"/>
      <c r="Q217" s="122"/>
      <c r="R217" s="122"/>
      <c r="S217" s="122"/>
      <c r="T217" s="122"/>
      <c r="U217" s="122"/>
      <c r="V217" s="122"/>
      <c r="W217" s="122"/>
      <c r="X217" s="122"/>
      <c r="Y217" s="122"/>
      <c r="Z217" s="122"/>
      <c r="AA217" s="122"/>
      <c r="AB217" s="122"/>
      <c r="AC217" s="122"/>
    </row>
    <row r="218" spans="1:29" ht="18" customHeight="1" x14ac:dyDescent="0.2">
      <c r="A218" s="135"/>
      <c r="B218" s="122"/>
      <c r="C218" s="122"/>
      <c r="D218" s="122"/>
      <c r="E218" s="122"/>
      <c r="F218" s="122"/>
      <c r="G218" s="122"/>
      <c r="H218" s="122"/>
      <c r="I218" s="168"/>
      <c r="J218" s="122"/>
      <c r="K218" s="122"/>
      <c r="L218" s="122"/>
      <c r="M218" s="122"/>
      <c r="N218" s="122"/>
      <c r="O218" s="122"/>
      <c r="P218" s="122"/>
      <c r="Q218" s="122"/>
      <c r="R218" s="122"/>
      <c r="S218" s="122"/>
      <c r="T218" s="122"/>
      <c r="U218" s="122"/>
      <c r="V218" s="122"/>
      <c r="W218" s="122"/>
      <c r="X218" s="122"/>
      <c r="Y218" s="122"/>
      <c r="Z218" s="122"/>
      <c r="AA218" s="122"/>
      <c r="AB218" s="122"/>
      <c r="AC218" s="122"/>
    </row>
    <row r="219" spans="1:29" ht="18" customHeight="1" x14ac:dyDescent="0.2">
      <c r="A219" s="135"/>
      <c r="B219" s="122"/>
      <c r="C219" s="122"/>
      <c r="D219" s="122"/>
      <c r="E219" s="122"/>
      <c r="F219" s="122"/>
      <c r="G219" s="122"/>
      <c r="H219" s="122"/>
      <c r="I219" s="168"/>
      <c r="J219" s="122"/>
      <c r="K219" s="122"/>
      <c r="L219" s="122"/>
      <c r="M219" s="122"/>
      <c r="N219" s="122"/>
      <c r="O219" s="122"/>
      <c r="P219" s="122"/>
      <c r="Q219" s="122"/>
      <c r="R219" s="122"/>
      <c r="S219" s="122"/>
      <c r="T219" s="122"/>
      <c r="U219" s="122"/>
      <c r="V219" s="122"/>
      <c r="W219" s="122"/>
      <c r="X219" s="122"/>
      <c r="Y219" s="122"/>
      <c r="Z219" s="122"/>
      <c r="AA219" s="122"/>
      <c r="AB219" s="122"/>
      <c r="AC219" s="122"/>
    </row>
    <row r="220" spans="1:29" ht="18" customHeight="1" x14ac:dyDescent="0.2">
      <c r="A220" s="135"/>
      <c r="B220" s="122"/>
      <c r="C220" s="122"/>
      <c r="D220" s="122"/>
      <c r="E220" s="122"/>
      <c r="F220" s="122"/>
      <c r="G220" s="122"/>
      <c r="H220" s="122"/>
      <c r="I220" s="168"/>
      <c r="J220" s="122"/>
      <c r="K220" s="122"/>
      <c r="L220" s="122"/>
      <c r="M220" s="122"/>
      <c r="N220" s="122"/>
      <c r="O220" s="122"/>
      <c r="P220" s="122"/>
      <c r="Q220" s="122"/>
      <c r="R220" s="122"/>
      <c r="S220" s="122"/>
      <c r="T220" s="122"/>
      <c r="U220" s="122"/>
      <c r="V220" s="122"/>
      <c r="W220" s="122"/>
      <c r="X220" s="122"/>
      <c r="Y220" s="122"/>
      <c r="Z220" s="122"/>
      <c r="AA220" s="122"/>
      <c r="AB220" s="122"/>
      <c r="AC220" s="122"/>
    </row>
    <row r="221" spans="1:29" ht="18" customHeight="1" x14ac:dyDescent="0.2">
      <c r="A221" s="135"/>
      <c r="B221" s="122"/>
      <c r="C221" s="122"/>
      <c r="D221" s="122"/>
      <c r="E221" s="122"/>
      <c r="F221" s="122"/>
      <c r="G221" s="122"/>
      <c r="H221" s="122"/>
      <c r="I221" s="168"/>
      <c r="J221" s="122"/>
      <c r="K221" s="122"/>
      <c r="L221" s="122"/>
      <c r="M221" s="122"/>
      <c r="N221" s="122"/>
      <c r="O221" s="122"/>
      <c r="P221" s="122"/>
      <c r="Q221" s="122"/>
      <c r="R221" s="122"/>
      <c r="S221" s="122"/>
      <c r="T221" s="122"/>
      <c r="U221" s="122"/>
      <c r="V221" s="122"/>
      <c r="W221" s="122"/>
      <c r="X221" s="122"/>
      <c r="Y221" s="122"/>
      <c r="Z221" s="122"/>
      <c r="AA221" s="122"/>
      <c r="AB221" s="122"/>
      <c r="AC221" s="122"/>
    </row>
    <row r="222" spans="1:29" ht="18" customHeight="1" x14ac:dyDescent="0.2">
      <c r="A222" s="135"/>
      <c r="B222" s="122"/>
      <c r="C222" s="122"/>
      <c r="D222" s="122"/>
      <c r="E222" s="122"/>
      <c r="F222" s="122"/>
      <c r="G222" s="122"/>
      <c r="H222" s="122"/>
      <c r="I222" s="168"/>
      <c r="J222" s="122"/>
      <c r="K222" s="122"/>
      <c r="L222" s="122"/>
      <c r="M222" s="122"/>
      <c r="N222" s="122"/>
      <c r="O222" s="122"/>
      <c r="P222" s="122"/>
      <c r="Q222" s="122"/>
      <c r="R222" s="122"/>
      <c r="S222" s="122"/>
      <c r="T222" s="122"/>
      <c r="U222" s="122"/>
      <c r="V222" s="122"/>
      <c r="W222" s="122"/>
      <c r="X222" s="122"/>
      <c r="Y222" s="122"/>
      <c r="Z222" s="122"/>
      <c r="AA222" s="122"/>
      <c r="AB222" s="122"/>
      <c r="AC222" s="122"/>
    </row>
    <row r="223" spans="1:29" ht="18" customHeight="1" x14ac:dyDescent="0.2">
      <c r="A223" s="135"/>
      <c r="B223" s="122"/>
      <c r="C223" s="122"/>
      <c r="D223" s="122"/>
      <c r="E223" s="122"/>
      <c r="F223" s="122"/>
      <c r="G223" s="122"/>
      <c r="H223" s="122"/>
      <c r="I223" s="168"/>
      <c r="J223" s="122"/>
      <c r="K223" s="122"/>
      <c r="L223" s="122"/>
      <c r="M223" s="122"/>
      <c r="N223" s="122"/>
      <c r="O223" s="122"/>
      <c r="P223" s="122"/>
      <c r="Q223" s="122"/>
      <c r="R223" s="122"/>
      <c r="S223" s="122"/>
      <c r="T223" s="122"/>
      <c r="U223" s="122"/>
      <c r="V223" s="122"/>
      <c r="W223" s="122"/>
      <c r="X223" s="122"/>
      <c r="Y223" s="122"/>
      <c r="Z223" s="122"/>
      <c r="AA223" s="122"/>
      <c r="AB223" s="122"/>
      <c r="AC223" s="122"/>
    </row>
    <row r="224" spans="1:29" ht="18" customHeight="1" x14ac:dyDescent="0.2">
      <c r="A224" s="135"/>
      <c r="B224" s="122"/>
      <c r="C224" s="122"/>
      <c r="D224" s="122"/>
      <c r="E224" s="122"/>
      <c r="F224" s="122"/>
      <c r="G224" s="122"/>
      <c r="H224" s="122"/>
      <c r="I224" s="168"/>
      <c r="J224" s="122"/>
      <c r="K224" s="122"/>
      <c r="L224" s="122"/>
      <c r="M224" s="122"/>
      <c r="N224" s="122"/>
      <c r="O224" s="122"/>
      <c r="P224" s="122"/>
      <c r="Q224" s="122"/>
      <c r="R224" s="122"/>
      <c r="S224" s="122"/>
      <c r="T224" s="122"/>
      <c r="U224" s="122"/>
      <c r="V224" s="122"/>
      <c r="W224" s="122"/>
      <c r="X224" s="122"/>
      <c r="Y224" s="122"/>
      <c r="Z224" s="122"/>
      <c r="AA224" s="122"/>
      <c r="AB224" s="122"/>
      <c r="AC224" s="122"/>
    </row>
    <row r="225" spans="1:29" ht="18" customHeight="1" x14ac:dyDescent="0.2">
      <c r="A225" s="135"/>
      <c r="B225" s="122"/>
      <c r="C225" s="122"/>
      <c r="D225" s="122"/>
      <c r="E225" s="122"/>
      <c r="F225" s="122"/>
      <c r="G225" s="122"/>
      <c r="H225" s="122"/>
      <c r="I225" s="168"/>
      <c r="J225" s="122"/>
      <c r="K225" s="122"/>
      <c r="L225" s="122"/>
      <c r="M225" s="122"/>
      <c r="N225" s="122"/>
      <c r="O225" s="122"/>
      <c r="P225" s="122"/>
      <c r="Q225" s="122"/>
      <c r="R225" s="122"/>
      <c r="S225" s="122"/>
      <c r="T225" s="122"/>
      <c r="U225" s="122"/>
      <c r="V225" s="122"/>
      <c r="W225" s="122"/>
      <c r="X225" s="122"/>
      <c r="Y225" s="122"/>
      <c r="Z225" s="122"/>
      <c r="AA225" s="122"/>
      <c r="AB225" s="122"/>
      <c r="AC225" s="122"/>
    </row>
    <row r="226" spans="1:29" ht="18" customHeight="1" x14ac:dyDescent="0.2">
      <c r="A226" s="135"/>
      <c r="B226" s="122"/>
      <c r="C226" s="122"/>
      <c r="D226" s="122"/>
      <c r="E226" s="122"/>
      <c r="F226" s="122"/>
      <c r="G226" s="122"/>
      <c r="H226" s="122"/>
      <c r="I226" s="168"/>
      <c r="J226" s="122"/>
      <c r="K226" s="122"/>
      <c r="L226" s="122"/>
      <c r="M226" s="122"/>
      <c r="N226" s="122"/>
      <c r="O226" s="122"/>
      <c r="P226" s="122"/>
      <c r="Q226" s="122"/>
      <c r="R226" s="122"/>
      <c r="S226" s="122"/>
      <c r="T226" s="122"/>
      <c r="U226" s="122"/>
      <c r="V226" s="122"/>
      <c r="W226" s="122"/>
      <c r="X226" s="122"/>
      <c r="Y226" s="122"/>
      <c r="Z226" s="122"/>
      <c r="AA226" s="122"/>
      <c r="AB226" s="122"/>
      <c r="AC226" s="122"/>
    </row>
    <row r="227" spans="1:29" ht="18" customHeight="1" x14ac:dyDescent="0.2">
      <c r="A227" s="135"/>
      <c r="B227" s="122"/>
      <c r="C227" s="122"/>
      <c r="D227" s="122"/>
      <c r="E227" s="122"/>
      <c r="F227" s="122"/>
      <c r="G227" s="122"/>
      <c r="H227" s="122"/>
      <c r="I227" s="168"/>
      <c r="J227" s="122"/>
      <c r="K227" s="122"/>
      <c r="L227" s="122"/>
      <c r="M227" s="122"/>
      <c r="N227" s="122"/>
      <c r="O227" s="122"/>
      <c r="P227" s="122"/>
      <c r="Q227" s="122"/>
      <c r="R227" s="122"/>
      <c r="S227" s="122"/>
      <c r="T227" s="122"/>
      <c r="U227" s="122"/>
      <c r="V227" s="122"/>
      <c r="W227" s="122"/>
      <c r="X227" s="122"/>
      <c r="Y227" s="122"/>
      <c r="Z227" s="122"/>
      <c r="AA227" s="122"/>
      <c r="AB227" s="122"/>
      <c r="AC227" s="122"/>
    </row>
    <row r="228" spans="1:29" ht="18" customHeight="1" x14ac:dyDescent="0.2">
      <c r="A228" s="135"/>
      <c r="B228" s="122"/>
      <c r="C228" s="122"/>
      <c r="D228" s="122"/>
      <c r="E228" s="122"/>
      <c r="F228" s="122"/>
      <c r="G228" s="122"/>
      <c r="H228" s="122"/>
      <c r="I228" s="168"/>
      <c r="J228" s="122"/>
      <c r="K228" s="122"/>
      <c r="L228" s="122"/>
      <c r="M228" s="122"/>
      <c r="N228" s="122"/>
      <c r="O228" s="122"/>
      <c r="P228" s="122"/>
      <c r="Q228" s="122"/>
      <c r="R228" s="122"/>
      <c r="S228" s="122"/>
      <c r="T228" s="122"/>
      <c r="U228" s="122"/>
      <c r="V228" s="122"/>
      <c r="W228" s="122"/>
      <c r="X228" s="122"/>
      <c r="Y228" s="122"/>
      <c r="Z228" s="122"/>
      <c r="AA228" s="122"/>
      <c r="AB228" s="122"/>
      <c r="AC228" s="122"/>
    </row>
    <row r="229" spans="1:29" ht="18" customHeight="1" x14ac:dyDescent="0.2">
      <c r="A229" s="135"/>
      <c r="B229" s="122"/>
      <c r="C229" s="122"/>
      <c r="D229" s="122"/>
      <c r="E229" s="122"/>
      <c r="F229" s="122"/>
      <c r="G229" s="122"/>
      <c r="H229" s="122"/>
      <c r="I229" s="168"/>
      <c r="J229" s="122"/>
      <c r="K229" s="122"/>
      <c r="L229" s="122"/>
      <c r="M229" s="122"/>
      <c r="N229" s="122"/>
      <c r="O229" s="122"/>
      <c r="P229" s="122"/>
      <c r="Q229" s="122"/>
      <c r="R229" s="122"/>
      <c r="S229" s="122"/>
      <c r="T229" s="122"/>
      <c r="U229" s="122"/>
      <c r="V229" s="122"/>
      <c r="W229" s="122"/>
      <c r="X229" s="122"/>
      <c r="Y229" s="122"/>
      <c r="Z229" s="122"/>
      <c r="AA229" s="122"/>
      <c r="AB229" s="122"/>
      <c r="AC229" s="122"/>
    </row>
    <row r="230" spans="1:29" ht="18" customHeight="1" x14ac:dyDescent="0.2">
      <c r="A230" s="135"/>
      <c r="B230" s="122"/>
      <c r="C230" s="122"/>
      <c r="D230" s="122"/>
      <c r="E230" s="122"/>
      <c r="F230" s="122"/>
      <c r="G230" s="122"/>
      <c r="H230" s="122"/>
      <c r="I230" s="168"/>
      <c r="J230" s="122"/>
      <c r="K230" s="122"/>
      <c r="L230" s="122"/>
      <c r="M230" s="122"/>
      <c r="N230" s="122"/>
      <c r="O230" s="122"/>
      <c r="P230" s="122"/>
      <c r="Q230" s="122"/>
      <c r="R230" s="122"/>
      <c r="S230" s="122"/>
      <c r="T230" s="122"/>
      <c r="U230" s="122"/>
      <c r="V230" s="122"/>
      <c r="W230" s="122"/>
      <c r="X230" s="122"/>
      <c r="Y230" s="122"/>
      <c r="Z230" s="122"/>
      <c r="AA230" s="122"/>
      <c r="AB230" s="122"/>
      <c r="AC230" s="122"/>
    </row>
    <row r="231" spans="1:29" ht="18" customHeight="1" x14ac:dyDescent="0.2">
      <c r="A231" s="135"/>
      <c r="B231" s="122"/>
      <c r="C231" s="122"/>
      <c r="D231" s="122"/>
      <c r="E231" s="122"/>
      <c r="F231" s="122"/>
      <c r="G231" s="122"/>
      <c r="H231" s="122"/>
      <c r="I231" s="168"/>
      <c r="J231" s="122"/>
      <c r="K231" s="122"/>
      <c r="L231" s="122"/>
      <c r="M231" s="122"/>
      <c r="N231" s="122"/>
      <c r="O231" s="122"/>
      <c r="P231" s="122"/>
      <c r="Q231" s="122"/>
      <c r="R231" s="122"/>
      <c r="S231" s="122"/>
      <c r="T231" s="122"/>
      <c r="U231" s="122"/>
      <c r="V231" s="122"/>
      <c r="W231" s="122"/>
      <c r="X231" s="122"/>
      <c r="Y231" s="122"/>
      <c r="Z231" s="122"/>
      <c r="AA231" s="122"/>
      <c r="AB231" s="122"/>
      <c r="AC231" s="122"/>
    </row>
    <row r="232" spans="1:29" ht="18" customHeight="1" x14ac:dyDescent="0.2">
      <c r="A232" s="135"/>
      <c r="B232" s="122"/>
      <c r="C232" s="122"/>
      <c r="D232" s="122"/>
      <c r="E232" s="122"/>
      <c r="F232" s="122"/>
      <c r="G232" s="122"/>
      <c r="H232" s="122"/>
      <c r="I232" s="168"/>
      <c r="J232" s="122"/>
      <c r="K232" s="122"/>
      <c r="L232" s="122"/>
      <c r="M232" s="122"/>
      <c r="N232" s="122"/>
      <c r="O232" s="122"/>
      <c r="P232" s="122"/>
      <c r="Q232" s="122"/>
      <c r="R232" s="122"/>
      <c r="S232" s="122"/>
      <c r="T232" s="122"/>
      <c r="U232" s="122"/>
      <c r="V232" s="122"/>
      <c r="W232" s="122"/>
      <c r="X232" s="122"/>
      <c r="Y232" s="122"/>
      <c r="Z232" s="122"/>
      <c r="AA232" s="122"/>
      <c r="AB232" s="122"/>
      <c r="AC232" s="122"/>
    </row>
    <row r="233" spans="1:29" ht="18" customHeight="1" x14ac:dyDescent="0.2">
      <c r="A233" s="135"/>
      <c r="B233" s="122"/>
      <c r="C233" s="122"/>
      <c r="D233" s="122"/>
      <c r="E233" s="122"/>
      <c r="F233" s="122"/>
      <c r="G233" s="122"/>
      <c r="H233" s="122"/>
      <c r="I233" s="168"/>
      <c r="J233" s="122"/>
      <c r="K233" s="122"/>
      <c r="L233" s="122"/>
      <c r="M233" s="122"/>
      <c r="N233" s="122"/>
      <c r="O233" s="122"/>
      <c r="P233" s="122"/>
      <c r="Q233" s="122"/>
      <c r="R233" s="122"/>
      <c r="S233" s="122"/>
      <c r="T233" s="122"/>
      <c r="U233" s="122"/>
      <c r="V233" s="122"/>
      <c r="W233" s="122"/>
      <c r="X233" s="122"/>
      <c r="Y233" s="122"/>
      <c r="Z233" s="122"/>
      <c r="AA233" s="122"/>
      <c r="AB233" s="122"/>
      <c r="AC233" s="122"/>
    </row>
    <row r="234" spans="1:29" ht="18" customHeight="1" x14ac:dyDescent="0.2">
      <c r="A234" s="135"/>
      <c r="B234" s="122"/>
      <c r="C234" s="122"/>
      <c r="D234" s="122"/>
      <c r="E234" s="122"/>
      <c r="F234" s="122"/>
      <c r="G234" s="122"/>
      <c r="H234" s="122"/>
      <c r="I234" s="168"/>
      <c r="J234" s="122"/>
      <c r="K234" s="122"/>
      <c r="L234" s="122"/>
      <c r="M234" s="122"/>
      <c r="N234" s="122"/>
      <c r="O234" s="122"/>
      <c r="P234" s="122"/>
      <c r="Q234" s="122"/>
      <c r="R234" s="122"/>
      <c r="S234" s="122"/>
      <c r="T234" s="122"/>
      <c r="U234" s="122"/>
      <c r="V234" s="122"/>
      <c r="W234" s="122"/>
      <c r="X234" s="122"/>
      <c r="Y234" s="122"/>
      <c r="Z234" s="122"/>
      <c r="AA234" s="122"/>
      <c r="AB234" s="122"/>
      <c r="AC234" s="122"/>
    </row>
    <row r="235" spans="1:29" ht="18" customHeight="1" x14ac:dyDescent="0.2">
      <c r="A235" s="135"/>
      <c r="B235" s="122"/>
      <c r="C235" s="122"/>
      <c r="D235" s="122"/>
      <c r="E235" s="122"/>
      <c r="F235" s="122"/>
      <c r="G235" s="122"/>
      <c r="H235" s="122"/>
      <c r="I235" s="168"/>
      <c r="J235" s="122"/>
      <c r="K235" s="122"/>
      <c r="L235" s="122"/>
      <c r="M235" s="122"/>
      <c r="N235" s="122"/>
      <c r="O235" s="122"/>
      <c r="P235" s="122"/>
      <c r="Q235" s="122"/>
      <c r="R235" s="122"/>
      <c r="S235" s="122"/>
      <c r="T235" s="122"/>
      <c r="U235" s="122"/>
      <c r="V235" s="122"/>
      <c r="W235" s="122"/>
      <c r="X235" s="122"/>
      <c r="Y235" s="122"/>
      <c r="Z235" s="122"/>
      <c r="AA235" s="122"/>
      <c r="AB235" s="122"/>
      <c r="AC235" s="122"/>
    </row>
    <row r="236" spans="1:29" ht="18" customHeight="1" x14ac:dyDescent="0.2">
      <c r="A236" s="135"/>
      <c r="B236" s="122"/>
      <c r="C236" s="122"/>
      <c r="D236" s="122"/>
      <c r="E236" s="122"/>
      <c r="F236" s="122"/>
      <c r="G236" s="122"/>
      <c r="H236" s="122"/>
      <c r="I236" s="168"/>
      <c r="J236" s="122"/>
      <c r="K236" s="122"/>
      <c r="L236" s="122"/>
      <c r="M236" s="122"/>
      <c r="N236" s="122"/>
      <c r="O236" s="122"/>
      <c r="P236" s="122"/>
      <c r="Q236" s="122"/>
      <c r="R236" s="122"/>
      <c r="S236" s="122"/>
      <c r="T236" s="122"/>
      <c r="U236" s="122"/>
      <c r="V236" s="122"/>
      <c r="W236" s="122"/>
      <c r="X236" s="122"/>
      <c r="Y236" s="122"/>
      <c r="Z236" s="122"/>
      <c r="AA236" s="122"/>
      <c r="AB236" s="122"/>
      <c r="AC236" s="122"/>
    </row>
    <row r="237" spans="1:29" ht="18" customHeight="1" x14ac:dyDescent="0.2">
      <c r="A237" s="135"/>
      <c r="B237" s="122"/>
      <c r="C237" s="122"/>
      <c r="D237" s="122"/>
      <c r="E237" s="122"/>
      <c r="F237" s="122"/>
      <c r="G237" s="122"/>
      <c r="H237" s="122"/>
      <c r="I237" s="168"/>
      <c r="J237" s="122"/>
      <c r="K237" s="122"/>
      <c r="L237" s="122"/>
      <c r="M237" s="122"/>
      <c r="N237" s="122"/>
      <c r="O237" s="122"/>
      <c r="P237" s="122"/>
      <c r="Q237" s="122"/>
      <c r="R237" s="122"/>
      <c r="S237" s="122"/>
      <c r="T237" s="122"/>
      <c r="U237" s="122"/>
      <c r="V237" s="122"/>
      <c r="W237" s="122"/>
      <c r="X237" s="122"/>
      <c r="Y237" s="122"/>
      <c r="Z237" s="122"/>
      <c r="AA237" s="122"/>
      <c r="AB237" s="122"/>
      <c r="AC237" s="122"/>
    </row>
    <row r="238" spans="1:29" ht="18" customHeight="1" x14ac:dyDescent="0.2">
      <c r="A238" s="135"/>
      <c r="B238" s="122"/>
      <c r="C238" s="122"/>
      <c r="D238" s="122"/>
      <c r="E238" s="122"/>
      <c r="F238" s="122"/>
      <c r="G238" s="122"/>
      <c r="H238" s="122"/>
      <c r="I238" s="168"/>
      <c r="J238" s="122"/>
      <c r="K238" s="122"/>
      <c r="L238" s="122"/>
      <c r="M238" s="122"/>
      <c r="N238" s="122"/>
      <c r="O238" s="122"/>
      <c r="P238" s="122"/>
      <c r="Q238" s="122"/>
      <c r="R238" s="122"/>
      <c r="S238" s="122"/>
      <c r="T238" s="122"/>
      <c r="U238" s="122"/>
      <c r="V238" s="122"/>
      <c r="W238" s="122"/>
      <c r="X238" s="122"/>
      <c r="Y238" s="122"/>
      <c r="Z238" s="122"/>
      <c r="AA238" s="122"/>
      <c r="AB238" s="122"/>
      <c r="AC238" s="122"/>
    </row>
    <row r="239" spans="1:29" ht="18" customHeight="1" x14ac:dyDescent="0.2">
      <c r="A239" s="135"/>
      <c r="B239" s="122"/>
      <c r="C239" s="122"/>
      <c r="D239" s="122"/>
      <c r="E239" s="122"/>
      <c r="F239" s="122"/>
      <c r="G239" s="122"/>
      <c r="H239" s="122"/>
      <c r="I239" s="168"/>
      <c r="J239" s="122"/>
      <c r="K239" s="122"/>
      <c r="L239" s="122"/>
      <c r="M239" s="122"/>
      <c r="N239" s="122"/>
      <c r="O239" s="122"/>
      <c r="P239" s="122"/>
      <c r="Q239" s="122"/>
      <c r="R239" s="122"/>
      <c r="S239" s="122"/>
      <c r="T239" s="122"/>
      <c r="U239" s="122"/>
      <c r="V239" s="122"/>
      <c r="W239" s="122"/>
      <c r="X239" s="122"/>
      <c r="Y239" s="122"/>
      <c r="Z239" s="122"/>
      <c r="AA239" s="122"/>
      <c r="AB239" s="122"/>
      <c r="AC239" s="122"/>
    </row>
    <row r="240" spans="1:29" ht="18" customHeight="1" x14ac:dyDescent="0.2">
      <c r="A240" s="135"/>
      <c r="B240" s="122"/>
      <c r="C240" s="122"/>
      <c r="D240" s="122"/>
      <c r="E240" s="122"/>
      <c r="F240" s="122"/>
      <c r="G240" s="122"/>
      <c r="H240" s="122"/>
      <c r="I240" s="168"/>
      <c r="J240" s="122"/>
      <c r="K240" s="122"/>
      <c r="L240" s="122"/>
      <c r="M240" s="122"/>
      <c r="N240" s="122"/>
      <c r="O240" s="122"/>
      <c r="P240" s="122"/>
      <c r="Q240" s="122"/>
      <c r="R240" s="122"/>
      <c r="S240" s="122"/>
      <c r="T240" s="122"/>
      <c r="U240" s="122"/>
      <c r="V240" s="122"/>
      <c r="W240" s="122"/>
      <c r="X240" s="122"/>
      <c r="Y240" s="122"/>
      <c r="Z240" s="122"/>
      <c r="AA240" s="122"/>
      <c r="AB240" s="122"/>
      <c r="AC240" s="122"/>
    </row>
    <row r="241" spans="1:29" ht="18" customHeight="1" x14ac:dyDescent="0.2">
      <c r="A241" s="135"/>
      <c r="B241" s="122"/>
      <c r="C241" s="122"/>
      <c r="D241" s="122"/>
      <c r="E241" s="122"/>
      <c r="F241" s="122"/>
      <c r="G241" s="122"/>
      <c r="H241" s="122"/>
      <c r="I241" s="168"/>
      <c r="J241" s="122"/>
      <c r="K241" s="122"/>
      <c r="L241" s="122"/>
      <c r="M241" s="122"/>
      <c r="N241" s="122"/>
      <c r="O241" s="122"/>
      <c r="P241" s="122"/>
      <c r="Q241" s="122"/>
      <c r="R241" s="122"/>
      <c r="S241" s="122"/>
      <c r="T241" s="122"/>
      <c r="U241" s="122"/>
      <c r="V241" s="122"/>
      <c r="W241" s="122"/>
      <c r="X241" s="122"/>
      <c r="Y241" s="122"/>
      <c r="Z241" s="122"/>
      <c r="AA241" s="122"/>
      <c r="AB241" s="122"/>
      <c r="AC241" s="122"/>
    </row>
    <row r="242" spans="1:29" ht="18" customHeight="1" x14ac:dyDescent="0.2">
      <c r="A242" s="135"/>
      <c r="B242" s="122"/>
      <c r="C242" s="122"/>
      <c r="D242" s="122"/>
      <c r="E242" s="122"/>
      <c r="F242" s="122"/>
      <c r="G242" s="122"/>
      <c r="H242" s="122"/>
      <c r="I242" s="168"/>
      <c r="J242" s="122"/>
      <c r="K242" s="122"/>
      <c r="L242" s="122"/>
      <c r="M242" s="122"/>
      <c r="N242" s="122"/>
      <c r="O242" s="122"/>
      <c r="P242" s="122"/>
      <c r="Q242" s="122"/>
      <c r="R242" s="122"/>
      <c r="S242" s="122"/>
      <c r="T242" s="122"/>
      <c r="U242" s="122"/>
      <c r="V242" s="122"/>
      <c r="W242" s="122"/>
      <c r="X242" s="122"/>
      <c r="Y242" s="122"/>
      <c r="Z242" s="122"/>
      <c r="AA242" s="122"/>
      <c r="AB242" s="122"/>
      <c r="AC242" s="122"/>
    </row>
    <row r="243" spans="1:29" ht="18" customHeight="1" x14ac:dyDescent="0.2">
      <c r="A243" s="135"/>
      <c r="B243" s="122"/>
      <c r="C243" s="122"/>
      <c r="D243" s="122"/>
      <c r="E243" s="122"/>
      <c r="F243" s="122"/>
      <c r="G243" s="122"/>
      <c r="H243" s="122"/>
      <c r="I243" s="168"/>
      <c r="J243" s="122"/>
      <c r="K243" s="122"/>
      <c r="L243" s="122"/>
      <c r="M243" s="122"/>
      <c r="N243" s="122"/>
      <c r="O243" s="122"/>
      <c r="P243" s="122"/>
      <c r="Q243" s="122"/>
      <c r="R243" s="122"/>
      <c r="S243" s="122"/>
      <c r="T243" s="122"/>
      <c r="U243" s="122"/>
      <c r="V243" s="122"/>
      <c r="W243" s="122"/>
      <c r="X243" s="122"/>
      <c r="Y243" s="122"/>
      <c r="Z243" s="122"/>
      <c r="AA243" s="122"/>
      <c r="AB243" s="122"/>
      <c r="AC243" s="122"/>
    </row>
    <row r="244" spans="1:29" ht="18" customHeight="1" x14ac:dyDescent="0.2">
      <c r="A244" s="135"/>
      <c r="B244" s="122"/>
      <c r="C244" s="122"/>
      <c r="D244" s="122"/>
      <c r="E244" s="122"/>
      <c r="F244" s="122"/>
      <c r="G244" s="122"/>
      <c r="H244" s="122"/>
      <c r="I244" s="168"/>
      <c r="J244" s="122"/>
      <c r="K244" s="122"/>
      <c r="L244" s="122"/>
      <c r="M244" s="122"/>
      <c r="N244" s="122"/>
      <c r="O244" s="122"/>
      <c r="P244" s="122"/>
      <c r="Q244" s="122"/>
      <c r="R244" s="122"/>
      <c r="S244" s="122"/>
      <c r="T244" s="122"/>
      <c r="U244" s="122"/>
      <c r="V244" s="122"/>
      <c r="W244" s="122"/>
      <c r="X244" s="122"/>
      <c r="Y244" s="122"/>
      <c r="Z244" s="122"/>
      <c r="AA244" s="122"/>
      <c r="AB244" s="122"/>
      <c r="AC244" s="122"/>
    </row>
    <row r="245" spans="1:29" ht="18" customHeight="1" x14ac:dyDescent="0.2">
      <c r="A245" s="135"/>
      <c r="B245" s="122"/>
      <c r="C245" s="122"/>
      <c r="D245" s="122"/>
      <c r="E245" s="122"/>
      <c r="F245" s="122"/>
      <c r="G245" s="122"/>
      <c r="H245" s="122"/>
      <c r="I245" s="168"/>
      <c r="J245" s="122"/>
      <c r="K245" s="122"/>
      <c r="L245" s="122"/>
      <c r="M245" s="122"/>
      <c r="N245" s="122"/>
      <c r="O245" s="122"/>
      <c r="P245" s="122"/>
      <c r="Q245" s="122"/>
      <c r="R245" s="122"/>
      <c r="S245" s="122"/>
      <c r="T245" s="122"/>
      <c r="U245" s="122"/>
      <c r="V245" s="122"/>
      <c r="W245" s="122"/>
      <c r="X245" s="122"/>
      <c r="Y245" s="122"/>
      <c r="Z245" s="122"/>
      <c r="AA245" s="122"/>
      <c r="AB245" s="122"/>
      <c r="AC245" s="122"/>
    </row>
    <row r="246" spans="1:29" ht="18" customHeight="1" x14ac:dyDescent="0.2">
      <c r="A246" s="135"/>
      <c r="B246" s="122"/>
      <c r="C246" s="122"/>
      <c r="D246" s="122"/>
      <c r="E246" s="122"/>
      <c r="F246" s="122"/>
      <c r="G246" s="122"/>
      <c r="H246" s="122"/>
      <c r="I246" s="168"/>
      <c r="J246" s="122"/>
      <c r="K246" s="122"/>
      <c r="L246" s="122"/>
      <c r="M246" s="122"/>
      <c r="N246" s="122"/>
      <c r="O246" s="122"/>
      <c r="P246" s="122"/>
      <c r="Q246" s="122"/>
      <c r="R246" s="122"/>
      <c r="S246" s="122"/>
      <c r="T246" s="122"/>
      <c r="U246" s="122"/>
      <c r="V246" s="122"/>
      <c r="W246" s="122"/>
      <c r="X246" s="122"/>
      <c r="Y246" s="122"/>
      <c r="Z246" s="122"/>
      <c r="AA246" s="122"/>
      <c r="AB246" s="122"/>
      <c r="AC246" s="122"/>
    </row>
    <row r="247" spans="1:29" ht="18" customHeight="1" x14ac:dyDescent="0.2">
      <c r="A247" s="135"/>
      <c r="B247" s="122"/>
      <c r="C247" s="122"/>
      <c r="D247" s="122"/>
      <c r="E247" s="122"/>
      <c r="F247" s="122"/>
      <c r="G247" s="122"/>
      <c r="H247" s="122"/>
      <c r="I247" s="168"/>
      <c r="J247" s="122"/>
      <c r="K247" s="122"/>
      <c r="L247" s="122"/>
      <c r="M247" s="122"/>
      <c r="N247" s="122"/>
      <c r="O247" s="122"/>
      <c r="P247" s="122"/>
      <c r="Q247" s="122"/>
      <c r="R247" s="122"/>
      <c r="S247" s="122"/>
      <c r="T247" s="122"/>
      <c r="U247" s="122"/>
      <c r="V247" s="122"/>
      <c r="W247" s="122"/>
      <c r="X247" s="122"/>
      <c r="Y247" s="122"/>
      <c r="Z247" s="122"/>
      <c r="AA247" s="122"/>
      <c r="AB247" s="122"/>
      <c r="AC247" s="122"/>
    </row>
    <row r="248" spans="1:29" ht="18" customHeight="1" x14ac:dyDescent="0.2">
      <c r="A248" s="135"/>
      <c r="B248" s="122"/>
      <c r="C248" s="122"/>
      <c r="D248" s="122"/>
      <c r="E248" s="122"/>
      <c r="F248" s="122"/>
      <c r="G248" s="122"/>
      <c r="H248" s="122"/>
      <c r="I248" s="168"/>
      <c r="J248" s="122"/>
      <c r="K248" s="122"/>
      <c r="L248" s="122"/>
      <c r="M248" s="122"/>
      <c r="N248" s="122"/>
      <c r="O248" s="122"/>
      <c r="P248" s="122"/>
      <c r="Q248" s="122"/>
      <c r="R248" s="122"/>
      <c r="S248" s="122"/>
      <c r="T248" s="122"/>
      <c r="U248" s="122"/>
      <c r="V248" s="122"/>
      <c r="W248" s="122"/>
      <c r="X248" s="122"/>
      <c r="Y248" s="122"/>
      <c r="Z248" s="122"/>
      <c r="AA248" s="122"/>
      <c r="AB248" s="122"/>
      <c r="AC248" s="122"/>
    </row>
    <row r="249" spans="1:29" ht="18" customHeight="1" x14ac:dyDescent="0.2">
      <c r="A249" s="135"/>
      <c r="B249" s="122"/>
      <c r="C249" s="122"/>
      <c r="D249" s="122"/>
      <c r="E249" s="122"/>
      <c r="F249" s="122"/>
      <c r="G249" s="122"/>
      <c r="H249" s="122"/>
      <c r="I249" s="168"/>
      <c r="J249" s="122"/>
      <c r="K249" s="122"/>
      <c r="L249" s="122"/>
      <c r="M249" s="122"/>
      <c r="N249" s="122"/>
      <c r="O249" s="122"/>
      <c r="P249" s="122"/>
      <c r="Q249" s="122"/>
      <c r="R249" s="122"/>
      <c r="S249" s="122"/>
      <c r="T249" s="122"/>
      <c r="U249" s="122"/>
      <c r="V249" s="122"/>
      <c r="W249" s="122"/>
      <c r="X249" s="122"/>
      <c r="Y249" s="122"/>
      <c r="Z249" s="122"/>
      <c r="AA249" s="122"/>
      <c r="AB249" s="122"/>
      <c r="AC249" s="122"/>
    </row>
    <row r="250" spans="1:29" ht="18" customHeight="1" x14ac:dyDescent="0.2">
      <c r="A250" s="135"/>
      <c r="B250" s="122"/>
      <c r="C250" s="122"/>
      <c r="D250" s="122"/>
      <c r="E250" s="122"/>
      <c r="F250" s="122"/>
      <c r="G250" s="122"/>
      <c r="H250" s="122"/>
      <c r="I250" s="168"/>
      <c r="J250" s="122"/>
      <c r="K250" s="122"/>
      <c r="L250" s="122"/>
      <c r="M250" s="122"/>
      <c r="N250" s="122"/>
      <c r="O250" s="122"/>
      <c r="P250" s="122"/>
      <c r="Q250" s="122"/>
      <c r="R250" s="122"/>
      <c r="S250" s="122"/>
      <c r="T250" s="122"/>
      <c r="U250" s="122"/>
      <c r="V250" s="122"/>
      <c r="W250" s="122"/>
      <c r="X250" s="122"/>
      <c r="Y250" s="122"/>
      <c r="Z250" s="122"/>
      <c r="AA250" s="122"/>
      <c r="AB250" s="122"/>
      <c r="AC250" s="122"/>
    </row>
    <row r="251" spans="1:29" ht="18" customHeight="1" x14ac:dyDescent="0.2">
      <c r="A251" s="135"/>
      <c r="B251" s="122"/>
      <c r="C251" s="122"/>
      <c r="D251" s="122"/>
      <c r="E251" s="122"/>
      <c r="F251" s="122"/>
      <c r="G251" s="122"/>
      <c r="H251" s="122"/>
      <c r="I251" s="168"/>
      <c r="J251" s="122"/>
      <c r="K251" s="122"/>
      <c r="L251" s="122"/>
      <c r="M251" s="122"/>
      <c r="N251" s="122"/>
      <c r="O251" s="122"/>
      <c r="P251" s="122"/>
      <c r="Q251" s="122"/>
      <c r="R251" s="122"/>
      <c r="S251" s="122"/>
      <c r="T251" s="122"/>
      <c r="U251" s="122"/>
      <c r="V251" s="122"/>
      <c r="W251" s="122"/>
      <c r="X251" s="122"/>
      <c r="Y251" s="122"/>
      <c r="Z251" s="122"/>
      <c r="AA251" s="122"/>
      <c r="AB251" s="122"/>
      <c r="AC251" s="122"/>
    </row>
    <row r="252" spans="1:29" ht="18" customHeight="1" x14ac:dyDescent="0.2">
      <c r="A252" s="135"/>
      <c r="B252" s="122"/>
      <c r="C252" s="122"/>
      <c r="D252" s="122"/>
      <c r="E252" s="122"/>
      <c r="F252" s="122"/>
      <c r="G252" s="122"/>
      <c r="H252" s="122"/>
      <c r="I252" s="168"/>
      <c r="J252" s="122"/>
      <c r="K252" s="122"/>
      <c r="L252" s="122"/>
      <c r="M252" s="122"/>
      <c r="N252" s="122"/>
      <c r="O252" s="122"/>
      <c r="P252" s="122"/>
      <c r="Q252" s="122"/>
      <c r="R252" s="122"/>
      <c r="S252" s="122"/>
      <c r="T252" s="122"/>
      <c r="U252" s="122"/>
      <c r="V252" s="122"/>
      <c r="W252" s="122"/>
      <c r="X252" s="122"/>
      <c r="Y252" s="122"/>
      <c r="Z252" s="122"/>
      <c r="AA252" s="122"/>
      <c r="AB252" s="122"/>
      <c r="AC252" s="122"/>
    </row>
    <row r="253" spans="1:29" ht="18" customHeight="1" x14ac:dyDescent="0.2">
      <c r="A253" s="135"/>
      <c r="B253" s="122"/>
      <c r="C253" s="122"/>
      <c r="D253" s="122"/>
      <c r="E253" s="122"/>
      <c r="F253" s="122"/>
      <c r="G253" s="122"/>
      <c r="H253" s="122"/>
      <c r="I253" s="168"/>
      <c r="J253" s="122"/>
      <c r="K253" s="122"/>
      <c r="L253" s="122"/>
      <c r="M253" s="122"/>
      <c r="N253" s="122"/>
      <c r="O253" s="122"/>
      <c r="P253" s="122"/>
      <c r="Q253" s="122"/>
      <c r="R253" s="122"/>
      <c r="S253" s="122"/>
      <c r="T253" s="122"/>
      <c r="U253" s="122"/>
      <c r="V253" s="122"/>
      <c r="W253" s="122"/>
      <c r="X253" s="122"/>
      <c r="Y253" s="122"/>
      <c r="Z253" s="122"/>
      <c r="AA253" s="122"/>
      <c r="AB253" s="122"/>
      <c r="AC253" s="122"/>
    </row>
    <row r="254" spans="1:29" ht="18" customHeight="1" x14ac:dyDescent="0.2">
      <c r="A254" s="135"/>
      <c r="B254" s="122"/>
      <c r="C254" s="122"/>
      <c r="D254" s="122"/>
      <c r="E254" s="122"/>
      <c r="F254" s="122"/>
      <c r="G254" s="122"/>
      <c r="H254" s="122"/>
      <c r="I254" s="168"/>
      <c r="J254" s="122"/>
      <c r="K254" s="122"/>
      <c r="L254" s="122"/>
      <c r="M254" s="122"/>
      <c r="N254" s="122"/>
      <c r="O254" s="122"/>
      <c r="P254" s="122"/>
      <c r="Q254" s="122"/>
      <c r="R254" s="122"/>
      <c r="S254" s="122"/>
      <c r="T254" s="122"/>
      <c r="U254" s="122"/>
      <c r="V254" s="122"/>
      <c r="W254" s="122"/>
      <c r="X254" s="122"/>
      <c r="Y254" s="122"/>
      <c r="Z254" s="122"/>
      <c r="AA254" s="122"/>
      <c r="AB254" s="122"/>
      <c r="AC254" s="122"/>
    </row>
    <row r="255" spans="1:29" ht="18" customHeight="1" x14ac:dyDescent="0.2">
      <c r="A255" s="135"/>
      <c r="B255" s="122"/>
      <c r="C255" s="122"/>
      <c r="D255" s="122"/>
      <c r="E255" s="122"/>
      <c r="F255" s="122"/>
      <c r="G255" s="122"/>
      <c r="H255" s="122"/>
      <c r="I255" s="168"/>
      <c r="J255" s="122"/>
      <c r="K255" s="122"/>
      <c r="L255" s="122"/>
      <c r="M255" s="122"/>
      <c r="N255" s="122"/>
      <c r="O255" s="122"/>
      <c r="P255" s="122"/>
      <c r="Q255" s="122"/>
      <c r="R255" s="122"/>
      <c r="S255" s="122"/>
      <c r="T255" s="122"/>
      <c r="U255" s="122"/>
      <c r="V255" s="122"/>
      <c r="W255" s="122"/>
      <c r="X255" s="122"/>
      <c r="Y255" s="122"/>
      <c r="Z255" s="122"/>
      <c r="AA255" s="122"/>
      <c r="AB255" s="122"/>
      <c r="AC255" s="122"/>
    </row>
    <row r="256" spans="1:29" ht="18" customHeight="1" x14ac:dyDescent="0.2">
      <c r="A256" s="135"/>
      <c r="B256" s="122"/>
      <c r="C256" s="122"/>
      <c r="D256" s="122"/>
      <c r="E256" s="122"/>
      <c r="F256" s="122"/>
      <c r="G256" s="122"/>
      <c r="H256" s="122"/>
      <c r="I256" s="168"/>
      <c r="J256" s="122"/>
      <c r="K256" s="122"/>
      <c r="L256" s="122"/>
      <c r="M256" s="122"/>
      <c r="N256" s="122"/>
      <c r="O256" s="122"/>
      <c r="P256" s="122"/>
      <c r="Q256" s="122"/>
      <c r="R256" s="122"/>
      <c r="S256" s="122"/>
      <c r="T256" s="122"/>
      <c r="U256" s="122"/>
      <c r="V256" s="122"/>
      <c r="W256" s="122"/>
      <c r="X256" s="122"/>
      <c r="Y256" s="122"/>
      <c r="Z256" s="122"/>
      <c r="AA256" s="122"/>
      <c r="AB256" s="122"/>
      <c r="AC256" s="122"/>
    </row>
    <row r="257" spans="1:29" ht="18" customHeight="1" x14ac:dyDescent="0.2">
      <c r="A257" s="135"/>
      <c r="B257" s="122"/>
      <c r="C257" s="122"/>
      <c r="D257" s="122"/>
      <c r="E257" s="122"/>
      <c r="F257" s="122"/>
      <c r="G257" s="122"/>
      <c r="H257" s="122"/>
      <c r="I257" s="168"/>
      <c r="J257" s="122"/>
      <c r="K257" s="122"/>
      <c r="L257" s="122"/>
      <c r="M257" s="122"/>
      <c r="N257" s="122"/>
      <c r="O257" s="122"/>
      <c r="P257" s="122"/>
      <c r="Q257" s="122"/>
      <c r="R257" s="122"/>
      <c r="S257" s="122"/>
      <c r="T257" s="122"/>
      <c r="U257" s="122"/>
      <c r="V257" s="122"/>
      <c r="W257" s="122"/>
      <c r="X257" s="122"/>
      <c r="Y257" s="122"/>
      <c r="Z257" s="122"/>
      <c r="AA257" s="122"/>
      <c r="AB257" s="122"/>
      <c r="AC257" s="122"/>
    </row>
    <row r="258" spans="1:29" ht="18" customHeight="1" x14ac:dyDescent="0.2">
      <c r="A258" s="135"/>
      <c r="B258" s="122"/>
      <c r="C258" s="122"/>
      <c r="D258" s="122"/>
      <c r="E258" s="122"/>
      <c r="F258" s="122"/>
      <c r="G258" s="122"/>
      <c r="H258" s="122"/>
      <c r="I258" s="168"/>
      <c r="J258" s="122"/>
      <c r="K258" s="122"/>
      <c r="L258" s="122"/>
      <c r="M258" s="122"/>
      <c r="N258" s="122"/>
      <c r="O258" s="122"/>
      <c r="P258" s="122"/>
      <c r="Q258" s="122"/>
      <c r="R258" s="122"/>
      <c r="S258" s="122"/>
      <c r="T258" s="122"/>
      <c r="U258" s="122"/>
      <c r="V258" s="122"/>
      <c r="W258" s="122"/>
      <c r="X258" s="122"/>
      <c r="Y258" s="122"/>
      <c r="Z258" s="122"/>
      <c r="AA258" s="122"/>
      <c r="AB258" s="122"/>
      <c r="AC258" s="122"/>
    </row>
    <row r="259" spans="1:29" ht="18" customHeight="1" x14ac:dyDescent="0.2">
      <c r="A259" s="135"/>
      <c r="B259" s="122"/>
      <c r="C259" s="122"/>
      <c r="D259" s="122"/>
      <c r="E259" s="122"/>
      <c r="F259" s="122"/>
      <c r="G259" s="122"/>
      <c r="H259" s="122"/>
      <c r="I259" s="168"/>
      <c r="J259" s="122"/>
      <c r="K259" s="122"/>
      <c r="L259" s="122"/>
      <c r="M259" s="122"/>
      <c r="N259" s="122"/>
      <c r="O259" s="122"/>
      <c r="P259" s="122"/>
      <c r="Q259" s="122"/>
      <c r="R259" s="122"/>
      <c r="S259" s="122"/>
      <c r="T259" s="122"/>
      <c r="U259" s="122"/>
      <c r="V259" s="122"/>
      <c r="W259" s="122"/>
      <c r="X259" s="122"/>
      <c r="Y259" s="122"/>
      <c r="Z259" s="122"/>
      <c r="AA259" s="122"/>
      <c r="AB259" s="122"/>
      <c r="AC259" s="122"/>
    </row>
    <row r="260" spans="1:29" ht="18" customHeight="1" x14ac:dyDescent="0.2">
      <c r="A260" s="135"/>
      <c r="B260" s="122"/>
      <c r="C260" s="122"/>
      <c r="D260" s="122"/>
      <c r="E260" s="122"/>
      <c r="F260" s="122"/>
      <c r="G260" s="122"/>
      <c r="H260" s="122"/>
      <c r="I260" s="168"/>
      <c r="J260" s="122"/>
      <c r="K260" s="122"/>
      <c r="L260" s="122"/>
      <c r="M260" s="122"/>
      <c r="N260" s="122"/>
      <c r="O260" s="122"/>
      <c r="P260" s="122"/>
      <c r="Q260" s="122"/>
      <c r="R260" s="122"/>
      <c r="S260" s="122"/>
      <c r="T260" s="122"/>
      <c r="U260" s="122"/>
      <c r="V260" s="122"/>
      <c r="W260" s="122"/>
      <c r="X260" s="122"/>
      <c r="Y260" s="122"/>
      <c r="Z260" s="122"/>
      <c r="AA260" s="122"/>
      <c r="AB260" s="122"/>
      <c r="AC260" s="122"/>
    </row>
    <row r="261" spans="1:29" ht="18" customHeight="1" x14ac:dyDescent="0.2">
      <c r="A261" s="135"/>
      <c r="B261" s="122"/>
      <c r="C261" s="122"/>
      <c r="D261" s="122"/>
      <c r="E261" s="122"/>
      <c r="F261" s="122"/>
      <c r="G261" s="122"/>
      <c r="H261" s="122"/>
      <c r="I261" s="168"/>
      <c r="J261" s="122"/>
      <c r="K261" s="122"/>
      <c r="L261" s="122"/>
      <c r="M261" s="122"/>
      <c r="N261" s="122"/>
      <c r="O261" s="122"/>
      <c r="P261" s="122"/>
      <c r="Q261" s="122"/>
      <c r="R261" s="122"/>
      <c r="S261" s="122"/>
      <c r="T261" s="122"/>
      <c r="U261" s="122"/>
      <c r="V261" s="122"/>
      <c r="W261" s="122"/>
      <c r="X261" s="122"/>
      <c r="Y261" s="122"/>
      <c r="Z261" s="122"/>
      <c r="AA261" s="122"/>
      <c r="AB261" s="122"/>
      <c r="AC261" s="122"/>
    </row>
    <row r="262" spans="1:29" ht="18" customHeight="1" x14ac:dyDescent="0.2">
      <c r="A262" s="135"/>
      <c r="B262" s="122"/>
      <c r="C262" s="122"/>
      <c r="D262" s="122"/>
      <c r="E262" s="122"/>
      <c r="F262" s="122"/>
      <c r="G262" s="122"/>
      <c r="H262" s="122"/>
      <c r="I262" s="168"/>
      <c r="J262" s="122"/>
      <c r="K262" s="122"/>
      <c r="L262" s="122"/>
      <c r="M262" s="122"/>
      <c r="N262" s="122"/>
      <c r="O262" s="122"/>
      <c r="P262" s="122"/>
      <c r="Q262" s="122"/>
      <c r="R262" s="122"/>
      <c r="S262" s="122"/>
      <c r="T262" s="122"/>
      <c r="U262" s="122"/>
      <c r="V262" s="122"/>
      <c r="W262" s="122"/>
      <c r="X262" s="122"/>
      <c r="Y262" s="122"/>
      <c r="Z262" s="122"/>
      <c r="AA262" s="122"/>
      <c r="AB262" s="122"/>
      <c r="AC262" s="122"/>
    </row>
    <row r="263" spans="1:29" ht="18" customHeight="1" x14ac:dyDescent="0.2">
      <c r="A263" s="135"/>
      <c r="B263" s="122"/>
      <c r="C263" s="122"/>
      <c r="D263" s="122"/>
      <c r="E263" s="122"/>
      <c r="F263" s="122"/>
      <c r="G263" s="122"/>
      <c r="H263" s="122"/>
      <c r="I263" s="168"/>
      <c r="J263" s="122"/>
      <c r="K263" s="122"/>
      <c r="L263" s="122"/>
      <c r="M263" s="122"/>
      <c r="N263" s="122"/>
      <c r="O263" s="122"/>
      <c r="P263" s="122"/>
      <c r="Q263" s="122"/>
      <c r="R263" s="122"/>
      <c r="S263" s="122"/>
      <c r="T263" s="122"/>
      <c r="U263" s="122"/>
      <c r="V263" s="122"/>
      <c r="W263" s="122"/>
      <c r="X263" s="122"/>
      <c r="Y263" s="122"/>
      <c r="Z263" s="122"/>
      <c r="AA263" s="122"/>
      <c r="AB263" s="122"/>
      <c r="AC263" s="122"/>
    </row>
    <row r="264" spans="1:29" ht="18" customHeight="1" x14ac:dyDescent="0.2">
      <c r="A264" s="135"/>
      <c r="B264" s="122"/>
      <c r="C264" s="122"/>
      <c r="D264" s="122"/>
      <c r="E264" s="122"/>
      <c r="F264" s="122"/>
      <c r="G264" s="122"/>
      <c r="H264" s="122"/>
      <c r="I264" s="168"/>
      <c r="J264" s="122"/>
      <c r="K264" s="122"/>
      <c r="L264" s="122"/>
      <c r="M264" s="122"/>
      <c r="N264" s="122"/>
      <c r="O264" s="122"/>
      <c r="P264" s="122"/>
      <c r="Q264" s="122"/>
      <c r="R264" s="122"/>
      <c r="S264" s="122"/>
      <c r="T264" s="122"/>
      <c r="U264" s="122"/>
      <c r="V264" s="122"/>
      <c r="W264" s="122"/>
      <c r="X264" s="122"/>
      <c r="Y264" s="122"/>
      <c r="Z264" s="122"/>
      <c r="AA264" s="122"/>
      <c r="AB264" s="122"/>
      <c r="AC264" s="122"/>
    </row>
    <row r="265" spans="1:29" ht="18" customHeight="1" x14ac:dyDescent="0.2">
      <c r="A265" s="135"/>
      <c r="B265" s="122"/>
      <c r="C265" s="122"/>
      <c r="D265" s="122"/>
      <c r="E265" s="122"/>
      <c r="F265" s="122"/>
      <c r="G265" s="122"/>
      <c r="H265" s="122"/>
      <c r="I265" s="168"/>
      <c r="J265" s="122"/>
      <c r="K265" s="122"/>
      <c r="L265" s="122"/>
      <c r="M265" s="122"/>
      <c r="N265" s="122"/>
      <c r="O265" s="122"/>
      <c r="P265" s="122"/>
      <c r="Q265" s="122"/>
      <c r="R265" s="122"/>
      <c r="S265" s="122"/>
      <c r="T265" s="122"/>
      <c r="U265" s="122"/>
      <c r="V265" s="122"/>
      <c r="W265" s="122"/>
      <c r="X265" s="122"/>
      <c r="Y265" s="122"/>
      <c r="Z265" s="122"/>
      <c r="AA265" s="122"/>
      <c r="AB265" s="122"/>
      <c r="AC265" s="122"/>
    </row>
    <row r="266" spans="1:29" ht="18" customHeight="1" x14ac:dyDescent="0.2">
      <c r="A266" s="135"/>
      <c r="B266" s="122"/>
      <c r="C266" s="122"/>
      <c r="D266" s="122"/>
      <c r="E266" s="122"/>
      <c r="F266" s="122"/>
      <c r="G266" s="122"/>
      <c r="H266" s="122"/>
      <c r="I266" s="168"/>
      <c r="J266" s="122"/>
      <c r="K266" s="122"/>
      <c r="L266" s="122"/>
      <c r="M266" s="122"/>
      <c r="N266" s="122"/>
      <c r="O266" s="122"/>
      <c r="P266" s="122"/>
      <c r="Q266" s="122"/>
      <c r="R266" s="122"/>
      <c r="S266" s="122"/>
      <c r="T266" s="122"/>
      <c r="U266" s="122"/>
      <c r="V266" s="122"/>
      <c r="W266" s="122"/>
      <c r="X266" s="122"/>
      <c r="Y266" s="122"/>
      <c r="Z266" s="122"/>
      <c r="AA266" s="122"/>
      <c r="AB266" s="122"/>
      <c r="AC266" s="122"/>
    </row>
    <row r="267" spans="1:29" ht="18" customHeight="1" x14ac:dyDescent="0.2">
      <c r="A267" s="135"/>
      <c r="B267" s="122"/>
      <c r="C267" s="122"/>
      <c r="D267" s="122"/>
      <c r="E267" s="122"/>
      <c r="F267" s="122"/>
      <c r="G267" s="122"/>
      <c r="H267" s="122"/>
      <c r="I267" s="168"/>
      <c r="J267" s="122"/>
      <c r="K267" s="122"/>
      <c r="L267" s="122"/>
      <c r="M267" s="122"/>
      <c r="N267" s="122"/>
      <c r="O267" s="122"/>
      <c r="P267" s="122"/>
      <c r="Q267" s="122"/>
      <c r="R267" s="122"/>
      <c r="S267" s="122"/>
      <c r="T267" s="122"/>
      <c r="U267" s="122"/>
      <c r="V267" s="122"/>
      <c r="W267" s="122"/>
      <c r="X267" s="122"/>
      <c r="Y267" s="122"/>
      <c r="Z267" s="122"/>
      <c r="AA267" s="122"/>
      <c r="AB267" s="122"/>
      <c r="AC267" s="122"/>
    </row>
    <row r="268" spans="1:29" ht="18" customHeight="1" x14ac:dyDescent="0.2">
      <c r="A268" s="135"/>
      <c r="B268" s="122"/>
      <c r="C268" s="122"/>
      <c r="D268" s="122"/>
      <c r="E268" s="122"/>
      <c r="F268" s="122"/>
      <c r="G268" s="122"/>
      <c r="H268" s="122"/>
      <c r="I268" s="168"/>
      <c r="J268" s="122"/>
      <c r="K268" s="122"/>
      <c r="L268" s="122"/>
      <c r="M268" s="122"/>
      <c r="N268" s="122"/>
      <c r="O268" s="122"/>
      <c r="P268" s="122"/>
      <c r="Q268" s="122"/>
      <c r="R268" s="122"/>
      <c r="S268" s="122"/>
      <c r="T268" s="122"/>
      <c r="U268" s="122"/>
      <c r="V268" s="122"/>
      <c r="W268" s="122"/>
      <c r="X268" s="122"/>
      <c r="Y268" s="122"/>
      <c r="Z268" s="122"/>
      <c r="AA268" s="122"/>
      <c r="AB268" s="122"/>
      <c r="AC268" s="122"/>
    </row>
    <row r="269" spans="1:29" ht="18" customHeight="1" x14ac:dyDescent="0.2">
      <c r="A269" s="135"/>
      <c r="B269" s="122"/>
      <c r="C269" s="122"/>
      <c r="D269" s="122"/>
      <c r="E269" s="122"/>
      <c r="F269" s="122"/>
      <c r="G269" s="122"/>
      <c r="H269" s="122"/>
      <c r="I269" s="168"/>
      <c r="J269" s="122"/>
      <c r="K269" s="122"/>
      <c r="L269" s="122"/>
      <c r="M269" s="122"/>
      <c r="N269" s="122"/>
      <c r="O269" s="122"/>
      <c r="P269" s="122"/>
      <c r="Q269" s="122"/>
      <c r="R269" s="122"/>
      <c r="S269" s="122"/>
      <c r="T269" s="122"/>
      <c r="U269" s="122"/>
      <c r="V269" s="122"/>
      <c r="W269" s="122"/>
      <c r="X269" s="122"/>
      <c r="Y269" s="122"/>
      <c r="Z269" s="122"/>
      <c r="AA269" s="122"/>
      <c r="AB269" s="122"/>
      <c r="AC269" s="122"/>
    </row>
    <row r="270" spans="1:29" ht="18" customHeight="1" x14ac:dyDescent="0.2">
      <c r="A270" s="135"/>
      <c r="B270" s="122"/>
      <c r="C270" s="122"/>
      <c r="D270" s="122"/>
      <c r="E270" s="122"/>
      <c r="F270" s="122"/>
      <c r="G270" s="122"/>
      <c r="H270" s="122"/>
      <c r="I270" s="168"/>
      <c r="J270" s="122"/>
      <c r="K270" s="122"/>
      <c r="L270" s="122"/>
      <c r="M270" s="122"/>
      <c r="N270" s="122"/>
      <c r="O270" s="122"/>
      <c r="P270" s="122"/>
      <c r="Q270" s="122"/>
      <c r="R270" s="122"/>
      <c r="S270" s="122"/>
      <c r="T270" s="122"/>
      <c r="U270" s="122"/>
      <c r="V270" s="122"/>
      <c r="W270" s="122"/>
      <c r="X270" s="122"/>
      <c r="Y270" s="122"/>
      <c r="Z270" s="122"/>
      <c r="AA270" s="122"/>
      <c r="AB270" s="122"/>
      <c r="AC270" s="122"/>
    </row>
    <row r="271" spans="1:29" ht="18" customHeight="1" x14ac:dyDescent="0.2">
      <c r="A271" s="135"/>
      <c r="B271" s="122"/>
      <c r="C271" s="122"/>
      <c r="D271" s="122"/>
      <c r="E271" s="122"/>
      <c r="F271" s="122"/>
      <c r="G271" s="122"/>
      <c r="H271" s="122"/>
      <c r="I271" s="168"/>
      <c r="J271" s="122"/>
      <c r="K271" s="122"/>
      <c r="L271" s="122"/>
      <c r="M271" s="122"/>
      <c r="N271" s="122"/>
      <c r="O271" s="122"/>
      <c r="P271" s="122"/>
      <c r="Q271" s="122"/>
      <c r="R271" s="122"/>
      <c r="S271" s="122"/>
      <c r="T271" s="122"/>
      <c r="U271" s="122"/>
      <c r="V271" s="122"/>
      <c r="W271" s="122"/>
      <c r="X271" s="122"/>
      <c r="Y271" s="122"/>
      <c r="Z271" s="122"/>
      <c r="AA271" s="122"/>
      <c r="AB271" s="122"/>
      <c r="AC271" s="122"/>
    </row>
    <row r="272" spans="1:29" ht="18" customHeight="1" x14ac:dyDescent="0.2">
      <c r="A272" s="135"/>
      <c r="B272" s="122"/>
      <c r="C272" s="122"/>
      <c r="D272" s="122"/>
      <c r="E272" s="122"/>
      <c r="F272" s="122"/>
      <c r="G272" s="122"/>
      <c r="H272" s="122"/>
      <c r="I272" s="168"/>
      <c r="J272" s="122"/>
      <c r="K272" s="122"/>
      <c r="L272" s="122"/>
      <c r="M272" s="122"/>
      <c r="N272" s="122"/>
      <c r="O272" s="122"/>
      <c r="P272" s="122"/>
      <c r="Q272" s="122"/>
      <c r="R272" s="122"/>
      <c r="S272" s="122"/>
      <c r="T272" s="122"/>
      <c r="U272" s="122"/>
      <c r="V272" s="122"/>
      <c r="W272" s="122"/>
      <c r="X272" s="122"/>
      <c r="Y272" s="122"/>
      <c r="Z272" s="122"/>
      <c r="AA272" s="122"/>
      <c r="AB272" s="122"/>
      <c r="AC272" s="122"/>
    </row>
    <row r="273" spans="1:29" ht="18" customHeight="1" x14ac:dyDescent="0.2">
      <c r="A273" s="135"/>
      <c r="B273" s="122"/>
      <c r="C273" s="122"/>
      <c r="D273" s="122"/>
      <c r="E273" s="122"/>
      <c r="F273" s="122"/>
      <c r="G273" s="122"/>
      <c r="H273" s="122"/>
      <c r="I273" s="168"/>
      <c r="J273" s="122"/>
      <c r="K273" s="122"/>
      <c r="L273" s="122"/>
      <c r="M273" s="122"/>
      <c r="N273" s="122"/>
      <c r="O273" s="122"/>
      <c r="P273" s="122"/>
      <c r="Q273" s="122"/>
      <c r="R273" s="122"/>
      <c r="S273" s="122"/>
      <c r="T273" s="122"/>
      <c r="U273" s="122"/>
      <c r="V273" s="122"/>
      <c r="W273" s="122"/>
      <c r="X273" s="122"/>
      <c r="Y273" s="122"/>
      <c r="Z273" s="122"/>
      <c r="AA273" s="122"/>
      <c r="AB273" s="122"/>
      <c r="AC273" s="122"/>
    </row>
    <row r="274" spans="1:29" ht="18" customHeight="1" x14ac:dyDescent="0.2">
      <c r="A274" s="135"/>
      <c r="B274" s="122"/>
      <c r="C274" s="122"/>
      <c r="D274" s="122"/>
      <c r="E274" s="122"/>
      <c r="F274" s="122"/>
      <c r="G274" s="122"/>
      <c r="H274" s="122"/>
      <c r="I274" s="168"/>
      <c r="J274" s="122"/>
      <c r="K274" s="122"/>
      <c r="L274" s="122"/>
      <c r="M274" s="122"/>
      <c r="N274" s="122"/>
      <c r="O274" s="122"/>
      <c r="P274" s="122"/>
      <c r="Q274" s="122"/>
      <c r="R274" s="122"/>
      <c r="S274" s="122"/>
      <c r="T274" s="122"/>
      <c r="U274" s="122"/>
      <c r="V274" s="122"/>
      <c r="W274" s="122"/>
      <c r="X274" s="122"/>
      <c r="Y274" s="122"/>
      <c r="Z274" s="122"/>
      <c r="AA274" s="122"/>
      <c r="AB274" s="122"/>
      <c r="AC274" s="122"/>
    </row>
    <row r="275" spans="1:29" ht="18" customHeight="1" x14ac:dyDescent="0.2">
      <c r="A275" s="135"/>
      <c r="B275" s="122"/>
      <c r="C275" s="122"/>
      <c r="D275" s="122"/>
      <c r="E275" s="122"/>
      <c r="F275" s="122"/>
      <c r="G275" s="122"/>
      <c r="H275" s="122"/>
      <c r="I275" s="168"/>
      <c r="J275" s="122"/>
      <c r="K275" s="122"/>
      <c r="L275" s="122"/>
      <c r="M275" s="122"/>
      <c r="N275" s="122"/>
      <c r="O275" s="122"/>
      <c r="P275" s="122"/>
      <c r="Q275" s="122"/>
      <c r="R275" s="122"/>
      <c r="S275" s="122"/>
      <c r="T275" s="122"/>
      <c r="U275" s="122"/>
      <c r="V275" s="122"/>
      <c r="W275" s="122"/>
      <c r="X275" s="122"/>
      <c r="Y275" s="122"/>
      <c r="Z275" s="122"/>
      <c r="AA275" s="122"/>
      <c r="AB275" s="122"/>
      <c r="AC275" s="122"/>
    </row>
    <row r="276" spans="1:29" ht="18" customHeight="1" x14ac:dyDescent="0.2">
      <c r="A276" s="135"/>
      <c r="B276" s="122"/>
      <c r="C276" s="122"/>
      <c r="D276" s="122"/>
      <c r="E276" s="122"/>
      <c r="F276" s="122"/>
      <c r="G276" s="122"/>
      <c r="H276" s="122"/>
      <c r="I276" s="168"/>
      <c r="J276" s="122"/>
      <c r="K276" s="122"/>
      <c r="L276" s="122"/>
      <c r="M276" s="122"/>
      <c r="N276" s="122"/>
      <c r="O276" s="122"/>
      <c r="P276" s="122"/>
      <c r="Q276" s="122"/>
      <c r="R276" s="122"/>
      <c r="S276" s="122"/>
      <c r="T276" s="122"/>
      <c r="U276" s="122"/>
      <c r="V276" s="122"/>
      <c r="W276" s="122"/>
      <c r="X276" s="122"/>
      <c r="Y276" s="122"/>
      <c r="Z276" s="122"/>
      <c r="AA276" s="122"/>
      <c r="AB276" s="122"/>
      <c r="AC276" s="122"/>
    </row>
    <row r="277" spans="1:29" ht="18" customHeight="1" x14ac:dyDescent="0.2">
      <c r="A277" s="135"/>
      <c r="B277" s="122"/>
      <c r="C277" s="122"/>
      <c r="D277" s="122"/>
      <c r="E277" s="122"/>
      <c r="F277" s="122"/>
      <c r="G277" s="122"/>
      <c r="H277" s="122"/>
      <c r="I277" s="168"/>
      <c r="J277" s="122"/>
      <c r="K277" s="122"/>
      <c r="L277" s="122"/>
      <c r="M277" s="122"/>
      <c r="N277" s="122"/>
      <c r="O277" s="122"/>
      <c r="P277" s="122"/>
      <c r="Q277" s="122"/>
      <c r="R277" s="122"/>
      <c r="S277" s="122"/>
      <c r="T277" s="122"/>
      <c r="U277" s="122"/>
      <c r="V277" s="122"/>
      <c r="W277" s="122"/>
      <c r="X277" s="122"/>
      <c r="Y277" s="122"/>
      <c r="Z277" s="122"/>
      <c r="AA277" s="122"/>
      <c r="AB277" s="122"/>
      <c r="AC277" s="122"/>
    </row>
    <row r="278" spans="1:29" ht="18" customHeight="1" x14ac:dyDescent="0.2">
      <c r="A278" s="135"/>
      <c r="B278" s="122"/>
      <c r="C278" s="122"/>
      <c r="D278" s="122"/>
      <c r="E278" s="122"/>
      <c r="F278" s="122"/>
      <c r="G278" s="122"/>
      <c r="H278" s="122"/>
      <c r="I278" s="168"/>
      <c r="J278" s="122"/>
      <c r="K278" s="122"/>
      <c r="L278" s="122"/>
      <c r="M278" s="122"/>
      <c r="N278" s="122"/>
      <c r="O278" s="122"/>
      <c r="P278" s="122"/>
      <c r="Q278" s="122"/>
      <c r="R278" s="122"/>
      <c r="S278" s="122"/>
      <c r="T278" s="122"/>
      <c r="U278" s="122"/>
      <c r="V278" s="122"/>
      <c r="W278" s="122"/>
      <c r="X278" s="122"/>
      <c r="Y278" s="122"/>
      <c r="Z278" s="122"/>
      <c r="AA278" s="122"/>
      <c r="AB278" s="122"/>
      <c r="AC278" s="122"/>
    </row>
    <row r="279" spans="1:29" ht="18" customHeight="1" x14ac:dyDescent="0.2">
      <c r="A279" s="135"/>
      <c r="B279" s="122"/>
      <c r="C279" s="122"/>
      <c r="D279" s="122"/>
      <c r="E279" s="122"/>
      <c r="F279" s="122"/>
      <c r="G279" s="122"/>
      <c r="H279" s="122"/>
      <c r="I279" s="168"/>
      <c r="J279" s="122"/>
      <c r="K279" s="122"/>
      <c r="L279" s="122"/>
      <c r="M279" s="122"/>
      <c r="N279" s="122"/>
      <c r="O279" s="122"/>
      <c r="P279" s="122"/>
      <c r="Q279" s="122"/>
      <c r="R279" s="122"/>
      <c r="S279" s="122"/>
      <c r="T279" s="122"/>
      <c r="U279" s="122"/>
      <c r="V279" s="122"/>
      <c r="W279" s="122"/>
      <c r="X279" s="122"/>
      <c r="Y279" s="122"/>
      <c r="Z279" s="122"/>
      <c r="AA279" s="122"/>
      <c r="AB279" s="122"/>
      <c r="AC279" s="122"/>
    </row>
    <row r="280" spans="1:29" ht="18" customHeight="1" x14ac:dyDescent="0.2">
      <c r="A280" s="135"/>
      <c r="B280" s="122"/>
      <c r="C280" s="122"/>
      <c r="D280" s="122"/>
      <c r="E280" s="122"/>
      <c r="F280" s="122"/>
      <c r="G280" s="122"/>
      <c r="H280" s="122"/>
      <c r="I280" s="168"/>
      <c r="J280" s="122"/>
      <c r="K280" s="122"/>
      <c r="L280" s="122"/>
      <c r="M280" s="122"/>
      <c r="N280" s="122"/>
      <c r="O280" s="122"/>
      <c r="P280" s="122"/>
      <c r="Q280" s="122"/>
      <c r="R280" s="122"/>
      <c r="S280" s="122"/>
      <c r="T280" s="122"/>
      <c r="U280" s="122"/>
      <c r="V280" s="122"/>
      <c r="W280" s="122"/>
      <c r="X280" s="122"/>
      <c r="Y280" s="122"/>
      <c r="Z280" s="122"/>
      <c r="AA280" s="122"/>
      <c r="AB280" s="122"/>
      <c r="AC280" s="122"/>
    </row>
    <row r="281" spans="1:29" ht="18" customHeight="1" x14ac:dyDescent="0.2">
      <c r="A281" s="135"/>
      <c r="B281" s="122"/>
      <c r="C281" s="122"/>
      <c r="D281" s="122"/>
      <c r="E281" s="122"/>
      <c r="F281" s="122"/>
      <c r="G281" s="122"/>
      <c r="H281" s="122"/>
      <c r="I281" s="168"/>
      <c r="J281" s="122"/>
      <c r="K281" s="122"/>
      <c r="L281" s="122"/>
      <c r="M281" s="122"/>
      <c r="N281" s="122"/>
      <c r="O281" s="122"/>
      <c r="P281" s="122"/>
      <c r="Q281" s="122"/>
      <c r="R281" s="122"/>
      <c r="S281" s="122"/>
      <c r="T281" s="122"/>
      <c r="U281" s="122"/>
      <c r="V281" s="122"/>
      <c r="W281" s="122"/>
      <c r="X281" s="122"/>
      <c r="Y281" s="122"/>
      <c r="Z281" s="122"/>
      <c r="AA281" s="122"/>
      <c r="AB281" s="122"/>
      <c r="AC281" s="122"/>
    </row>
    <row r="282" spans="1:29" ht="18" customHeight="1" x14ac:dyDescent="0.2">
      <c r="A282" s="135"/>
      <c r="B282" s="122"/>
      <c r="C282" s="122"/>
      <c r="D282" s="122"/>
      <c r="E282" s="122"/>
      <c r="F282" s="122"/>
      <c r="G282" s="122"/>
      <c r="H282" s="122"/>
      <c r="I282" s="168"/>
      <c r="J282" s="122"/>
      <c r="K282" s="122"/>
      <c r="L282" s="122"/>
      <c r="M282" s="122"/>
      <c r="N282" s="122"/>
      <c r="O282" s="122"/>
      <c r="P282" s="122"/>
      <c r="Q282" s="122"/>
      <c r="R282" s="122"/>
      <c r="S282" s="122"/>
      <c r="T282" s="122"/>
      <c r="U282" s="122"/>
      <c r="V282" s="122"/>
      <c r="W282" s="122"/>
      <c r="X282" s="122"/>
      <c r="Y282" s="122"/>
      <c r="Z282" s="122"/>
      <c r="AA282" s="122"/>
      <c r="AB282" s="122"/>
      <c r="AC282" s="122"/>
    </row>
    <row r="283" spans="1:29" ht="18" customHeight="1" x14ac:dyDescent="0.2">
      <c r="A283" s="135"/>
      <c r="B283" s="122"/>
      <c r="C283" s="122"/>
      <c r="D283" s="122"/>
      <c r="E283" s="122"/>
      <c r="F283" s="122"/>
      <c r="G283" s="122"/>
      <c r="H283" s="122"/>
      <c r="I283" s="168"/>
      <c r="J283" s="122"/>
      <c r="K283" s="122"/>
      <c r="L283" s="122"/>
      <c r="M283" s="122"/>
      <c r="N283" s="122"/>
      <c r="O283" s="122"/>
      <c r="P283" s="122"/>
      <c r="Q283" s="122"/>
      <c r="R283" s="122"/>
      <c r="S283" s="122"/>
      <c r="T283" s="122"/>
      <c r="U283" s="122"/>
      <c r="V283" s="122"/>
      <c r="W283" s="122"/>
      <c r="X283" s="122"/>
      <c r="Y283" s="122"/>
      <c r="Z283" s="122"/>
      <c r="AA283" s="122"/>
      <c r="AB283" s="122"/>
      <c r="AC283" s="122"/>
    </row>
    <row r="284" spans="1:29" ht="18" customHeight="1" x14ac:dyDescent="0.2">
      <c r="A284" s="135"/>
      <c r="B284" s="122"/>
      <c r="C284" s="122"/>
      <c r="D284" s="122"/>
      <c r="E284" s="122"/>
      <c r="F284" s="122"/>
      <c r="G284" s="122"/>
      <c r="H284" s="122"/>
      <c r="I284" s="168"/>
      <c r="J284" s="122"/>
      <c r="K284" s="122"/>
      <c r="L284" s="122"/>
      <c r="M284" s="122"/>
      <c r="N284" s="122"/>
      <c r="O284" s="122"/>
      <c r="P284" s="122"/>
      <c r="Q284" s="122"/>
      <c r="R284" s="122"/>
      <c r="S284" s="122"/>
      <c r="T284" s="122"/>
      <c r="U284" s="122"/>
      <c r="V284" s="122"/>
      <c r="W284" s="122"/>
      <c r="X284" s="122"/>
      <c r="Y284" s="122"/>
      <c r="Z284" s="122"/>
      <c r="AA284" s="122"/>
      <c r="AB284" s="122"/>
      <c r="AC284" s="122"/>
    </row>
    <row r="285" spans="1:29" ht="18" customHeight="1" x14ac:dyDescent="0.2">
      <c r="A285" s="135"/>
      <c r="B285" s="122"/>
      <c r="C285" s="122"/>
      <c r="D285" s="122"/>
      <c r="E285" s="122"/>
      <c r="F285" s="122"/>
      <c r="G285" s="122"/>
      <c r="H285" s="122"/>
      <c r="I285" s="168"/>
      <c r="J285" s="122"/>
      <c r="K285" s="122"/>
      <c r="L285" s="122"/>
      <c r="M285" s="122"/>
      <c r="N285" s="122"/>
      <c r="O285" s="122"/>
      <c r="P285" s="122"/>
      <c r="Q285" s="122"/>
      <c r="R285" s="122"/>
      <c r="S285" s="122"/>
      <c r="T285" s="122"/>
      <c r="U285" s="122"/>
      <c r="V285" s="122"/>
      <c r="W285" s="122"/>
      <c r="X285" s="122"/>
      <c r="Y285" s="122"/>
      <c r="Z285" s="122"/>
      <c r="AA285" s="122"/>
      <c r="AB285" s="122"/>
      <c r="AC285" s="122"/>
    </row>
    <row r="286" spans="1:29" ht="18" customHeight="1" x14ac:dyDescent="0.2">
      <c r="A286" s="135"/>
      <c r="B286" s="122"/>
      <c r="C286" s="122"/>
      <c r="D286" s="122"/>
      <c r="E286" s="122"/>
      <c r="F286" s="122"/>
      <c r="G286" s="122"/>
      <c r="H286" s="122"/>
      <c r="I286" s="168"/>
      <c r="J286" s="122"/>
      <c r="K286" s="122"/>
      <c r="L286" s="122"/>
      <c r="M286" s="122"/>
      <c r="N286" s="122"/>
      <c r="O286" s="122"/>
      <c r="P286" s="122"/>
      <c r="Q286" s="122"/>
      <c r="R286" s="122"/>
      <c r="S286" s="122"/>
      <c r="T286" s="122"/>
      <c r="U286" s="122"/>
      <c r="V286" s="122"/>
      <c r="W286" s="122"/>
      <c r="X286" s="122"/>
      <c r="Y286" s="122"/>
      <c r="Z286" s="122"/>
      <c r="AA286" s="122"/>
      <c r="AB286" s="122"/>
      <c r="AC286" s="122"/>
    </row>
    <row r="287" spans="1:29" ht="18" customHeight="1" x14ac:dyDescent="0.2">
      <c r="A287" s="135"/>
      <c r="B287" s="122"/>
      <c r="C287" s="122"/>
      <c r="D287" s="122"/>
      <c r="E287" s="122"/>
      <c r="F287" s="122"/>
      <c r="G287" s="122"/>
      <c r="H287" s="122"/>
      <c r="I287" s="168"/>
      <c r="J287" s="122"/>
      <c r="K287" s="122"/>
      <c r="L287" s="122"/>
      <c r="M287" s="122"/>
      <c r="N287" s="122"/>
      <c r="O287" s="122"/>
      <c r="P287" s="122"/>
      <c r="Q287" s="122"/>
      <c r="R287" s="122"/>
      <c r="S287" s="122"/>
      <c r="T287" s="122"/>
      <c r="U287" s="122"/>
      <c r="V287" s="122"/>
      <c r="W287" s="122"/>
      <c r="X287" s="122"/>
      <c r="Y287" s="122"/>
      <c r="Z287" s="122"/>
      <c r="AA287" s="122"/>
      <c r="AB287" s="122"/>
      <c r="AC287" s="122"/>
    </row>
    <row r="288" spans="1:29" ht="18" customHeight="1" x14ac:dyDescent="0.2">
      <c r="A288" s="135"/>
      <c r="B288" s="122"/>
      <c r="C288" s="122"/>
      <c r="D288" s="122"/>
      <c r="E288" s="122"/>
      <c r="F288" s="122"/>
      <c r="G288" s="122"/>
      <c r="H288" s="122"/>
      <c r="I288" s="168"/>
      <c r="J288" s="122"/>
      <c r="K288" s="122"/>
      <c r="L288" s="122"/>
      <c r="M288" s="122"/>
      <c r="N288" s="122"/>
      <c r="O288" s="122"/>
      <c r="P288" s="122"/>
      <c r="Q288" s="122"/>
      <c r="R288" s="122"/>
      <c r="S288" s="122"/>
      <c r="T288" s="122"/>
      <c r="U288" s="122"/>
      <c r="V288" s="122"/>
      <c r="W288" s="122"/>
      <c r="X288" s="122"/>
      <c r="Y288" s="122"/>
      <c r="Z288" s="122"/>
      <c r="AA288" s="122"/>
      <c r="AB288" s="122"/>
      <c r="AC288" s="122"/>
    </row>
    <row r="289" spans="1:29" ht="18" customHeight="1" x14ac:dyDescent="0.2">
      <c r="A289" s="135"/>
      <c r="B289" s="122"/>
      <c r="C289" s="122"/>
      <c r="D289" s="122"/>
      <c r="E289" s="122"/>
      <c r="F289" s="122"/>
      <c r="G289" s="122"/>
      <c r="H289" s="122"/>
      <c r="I289" s="168"/>
      <c r="J289" s="122"/>
      <c r="K289" s="122"/>
      <c r="L289" s="122"/>
      <c r="M289" s="122"/>
      <c r="N289" s="122"/>
      <c r="O289" s="122"/>
      <c r="P289" s="122"/>
      <c r="Q289" s="122"/>
      <c r="R289" s="122"/>
      <c r="S289" s="122"/>
      <c r="T289" s="122"/>
      <c r="U289" s="122"/>
      <c r="V289" s="122"/>
      <c r="W289" s="122"/>
      <c r="X289" s="122"/>
      <c r="Y289" s="122"/>
      <c r="Z289" s="122"/>
      <c r="AA289" s="122"/>
      <c r="AB289" s="122"/>
      <c r="AC289" s="122"/>
    </row>
    <row r="290" spans="1:29" ht="18" customHeight="1" x14ac:dyDescent="0.2">
      <c r="A290" s="135"/>
      <c r="B290" s="122"/>
      <c r="C290" s="122"/>
      <c r="D290" s="122"/>
      <c r="E290" s="122"/>
      <c r="F290" s="122"/>
      <c r="G290" s="122"/>
      <c r="H290" s="122"/>
      <c r="I290" s="168"/>
      <c r="J290" s="122"/>
      <c r="K290" s="122"/>
      <c r="L290" s="122"/>
      <c r="M290" s="122"/>
      <c r="N290" s="122"/>
      <c r="O290" s="122"/>
      <c r="P290" s="122"/>
      <c r="Q290" s="122"/>
      <c r="R290" s="122"/>
      <c r="S290" s="122"/>
      <c r="T290" s="122"/>
      <c r="U290" s="122"/>
      <c r="V290" s="122"/>
      <c r="W290" s="122"/>
      <c r="X290" s="122"/>
      <c r="Y290" s="122"/>
      <c r="Z290" s="122"/>
      <c r="AA290" s="122"/>
      <c r="AB290" s="122"/>
      <c r="AC290" s="122"/>
    </row>
    <row r="291" spans="1:29" ht="18" customHeight="1" x14ac:dyDescent="0.2">
      <c r="A291" s="135"/>
      <c r="B291" s="122"/>
      <c r="C291" s="122"/>
      <c r="D291" s="122"/>
      <c r="E291" s="122"/>
      <c r="F291" s="122"/>
      <c r="G291" s="122"/>
      <c r="H291" s="122"/>
      <c r="I291" s="168"/>
      <c r="J291" s="122"/>
      <c r="K291" s="122"/>
      <c r="L291" s="122"/>
      <c r="M291" s="122"/>
      <c r="N291" s="122"/>
      <c r="O291" s="122"/>
      <c r="P291" s="122"/>
      <c r="Q291" s="122"/>
      <c r="R291" s="122"/>
      <c r="S291" s="122"/>
      <c r="T291" s="122"/>
      <c r="U291" s="122"/>
      <c r="V291" s="122"/>
      <c r="W291" s="122"/>
      <c r="X291" s="122"/>
      <c r="Y291" s="122"/>
      <c r="Z291" s="122"/>
      <c r="AA291" s="122"/>
      <c r="AB291" s="122"/>
      <c r="AC291" s="122"/>
    </row>
    <row r="292" spans="1:29" ht="18" customHeight="1" x14ac:dyDescent="0.2">
      <c r="A292" s="135"/>
      <c r="B292" s="122"/>
      <c r="C292" s="122"/>
      <c r="D292" s="122"/>
      <c r="E292" s="122"/>
      <c r="F292" s="122"/>
      <c r="G292" s="122"/>
      <c r="H292" s="122"/>
      <c r="I292" s="168"/>
      <c r="J292" s="122"/>
      <c r="K292" s="122"/>
      <c r="L292" s="122"/>
      <c r="M292" s="122"/>
      <c r="N292" s="122"/>
      <c r="O292" s="122"/>
      <c r="P292" s="122"/>
      <c r="Q292" s="122"/>
      <c r="R292" s="122"/>
      <c r="S292" s="122"/>
      <c r="T292" s="122"/>
      <c r="U292" s="122"/>
      <c r="V292" s="122"/>
      <c r="W292" s="122"/>
      <c r="X292" s="122"/>
      <c r="Y292" s="122"/>
      <c r="Z292" s="122"/>
      <c r="AA292" s="122"/>
      <c r="AB292" s="122"/>
      <c r="AC292" s="122"/>
    </row>
    <row r="293" spans="1:29" ht="18" customHeight="1" x14ac:dyDescent="0.2">
      <c r="A293" s="135"/>
      <c r="B293" s="122"/>
      <c r="C293" s="122"/>
      <c r="D293" s="122"/>
      <c r="E293" s="122"/>
      <c r="F293" s="122"/>
      <c r="G293" s="122"/>
      <c r="H293" s="122"/>
      <c r="I293" s="168"/>
      <c r="J293" s="122"/>
      <c r="K293" s="122"/>
      <c r="L293" s="122"/>
      <c r="M293" s="122"/>
      <c r="N293" s="122"/>
      <c r="O293" s="122"/>
      <c r="P293" s="122"/>
      <c r="Q293" s="122"/>
      <c r="R293" s="122"/>
      <c r="S293" s="122"/>
      <c r="T293" s="122"/>
      <c r="U293" s="122"/>
      <c r="V293" s="122"/>
      <c r="W293" s="122"/>
      <c r="X293" s="122"/>
      <c r="Y293" s="122"/>
      <c r="Z293" s="122"/>
      <c r="AA293" s="122"/>
      <c r="AB293" s="122"/>
      <c r="AC293" s="122"/>
    </row>
    <row r="294" spans="1:29" ht="18" customHeight="1" x14ac:dyDescent="0.2">
      <c r="A294" s="135"/>
      <c r="B294" s="122"/>
      <c r="C294" s="122"/>
      <c r="D294" s="122"/>
      <c r="E294" s="122"/>
      <c r="F294" s="122"/>
      <c r="G294" s="122"/>
      <c r="H294" s="122"/>
      <c r="I294" s="168"/>
      <c r="J294" s="122"/>
      <c r="K294" s="122"/>
      <c r="L294" s="122"/>
      <c r="M294" s="122"/>
      <c r="N294" s="122"/>
      <c r="O294" s="122"/>
      <c r="P294" s="122"/>
      <c r="Q294" s="122"/>
      <c r="R294" s="122"/>
      <c r="S294" s="122"/>
      <c r="T294" s="122"/>
      <c r="U294" s="122"/>
      <c r="V294" s="122"/>
      <c r="W294" s="122"/>
      <c r="X294" s="122"/>
      <c r="Y294" s="122"/>
      <c r="Z294" s="122"/>
      <c r="AA294" s="122"/>
      <c r="AB294" s="122"/>
      <c r="AC294" s="122"/>
    </row>
    <row r="295" spans="1:29" ht="18" customHeight="1" x14ac:dyDescent="0.2">
      <c r="A295" s="135"/>
      <c r="B295" s="122"/>
      <c r="C295" s="122"/>
      <c r="D295" s="122"/>
      <c r="E295" s="122"/>
      <c r="F295" s="122"/>
      <c r="G295" s="122"/>
      <c r="H295" s="122"/>
      <c r="I295" s="168"/>
      <c r="J295" s="122"/>
      <c r="K295" s="122"/>
      <c r="L295" s="122"/>
      <c r="M295" s="122"/>
      <c r="N295" s="122"/>
      <c r="O295" s="122"/>
      <c r="P295" s="122"/>
      <c r="Q295" s="122"/>
      <c r="R295" s="122"/>
      <c r="S295" s="122"/>
      <c r="T295" s="122"/>
      <c r="U295" s="122"/>
      <c r="V295" s="122"/>
      <c r="W295" s="122"/>
      <c r="X295" s="122"/>
      <c r="Y295" s="122"/>
      <c r="Z295" s="122"/>
      <c r="AA295" s="122"/>
      <c r="AB295" s="122"/>
      <c r="AC295" s="122"/>
    </row>
    <row r="296" spans="1:29" ht="18" customHeight="1" x14ac:dyDescent="0.2">
      <c r="A296" s="135"/>
      <c r="B296" s="122"/>
      <c r="C296" s="122"/>
      <c r="D296" s="122"/>
      <c r="E296" s="122"/>
      <c r="F296" s="122"/>
      <c r="G296" s="122"/>
      <c r="H296" s="122"/>
      <c r="I296" s="168"/>
      <c r="J296" s="122"/>
      <c r="K296" s="122"/>
      <c r="L296" s="122"/>
      <c r="M296" s="122"/>
      <c r="N296" s="122"/>
      <c r="O296" s="122"/>
      <c r="P296" s="122"/>
      <c r="Q296" s="122"/>
      <c r="R296" s="122"/>
      <c r="S296" s="122"/>
      <c r="T296" s="122"/>
      <c r="U296" s="122"/>
      <c r="V296" s="122"/>
      <c r="W296" s="122"/>
      <c r="X296" s="122"/>
      <c r="Y296" s="122"/>
      <c r="Z296" s="122"/>
      <c r="AA296" s="122"/>
      <c r="AB296" s="122"/>
      <c r="AC296" s="122"/>
    </row>
    <row r="297" spans="1:29" ht="18" customHeight="1" x14ac:dyDescent="0.2">
      <c r="A297" s="135"/>
      <c r="B297" s="122"/>
      <c r="C297" s="122"/>
      <c r="D297" s="122"/>
      <c r="E297" s="122"/>
      <c r="F297" s="122"/>
      <c r="G297" s="122"/>
      <c r="H297" s="122"/>
      <c r="I297" s="168"/>
      <c r="J297" s="122"/>
      <c r="K297" s="122"/>
      <c r="L297" s="122"/>
      <c r="M297" s="122"/>
      <c r="N297" s="122"/>
      <c r="O297" s="122"/>
      <c r="P297" s="122"/>
      <c r="Q297" s="122"/>
      <c r="R297" s="122"/>
      <c r="S297" s="122"/>
      <c r="T297" s="122"/>
      <c r="U297" s="122"/>
      <c r="V297" s="122"/>
      <c r="W297" s="122"/>
      <c r="X297" s="122"/>
      <c r="Y297" s="122"/>
      <c r="Z297" s="122"/>
      <c r="AA297" s="122"/>
      <c r="AB297" s="122"/>
      <c r="AC297" s="122"/>
    </row>
    <row r="298" spans="1:29" ht="18" customHeight="1" x14ac:dyDescent="0.2">
      <c r="A298" s="135"/>
      <c r="B298" s="122"/>
      <c r="C298" s="122"/>
      <c r="D298" s="122"/>
      <c r="E298" s="122"/>
      <c r="F298" s="122"/>
      <c r="G298" s="122"/>
      <c r="H298" s="122"/>
      <c r="I298" s="168"/>
      <c r="J298" s="122"/>
      <c r="K298" s="122"/>
      <c r="L298" s="122"/>
      <c r="M298" s="122"/>
      <c r="N298" s="122"/>
      <c r="O298" s="122"/>
      <c r="P298" s="122"/>
      <c r="Q298" s="122"/>
      <c r="R298" s="122"/>
      <c r="S298" s="122"/>
      <c r="T298" s="122"/>
      <c r="U298" s="122"/>
      <c r="V298" s="122"/>
      <c r="W298" s="122"/>
      <c r="X298" s="122"/>
      <c r="Y298" s="122"/>
      <c r="Z298" s="122"/>
      <c r="AA298" s="122"/>
      <c r="AB298" s="122"/>
      <c r="AC298" s="122"/>
    </row>
    <row r="299" spans="1:29" ht="18" customHeight="1" x14ac:dyDescent="0.2">
      <c r="A299" s="135"/>
      <c r="B299" s="122"/>
      <c r="C299" s="122"/>
      <c r="D299" s="122"/>
      <c r="E299" s="122"/>
      <c r="F299" s="122"/>
      <c r="G299" s="122"/>
      <c r="H299" s="122"/>
      <c r="I299" s="168"/>
      <c r="J299" s="122"/>
      <c r="K299" s="122"/>
      <c r="L299" s="122"/>
      <c r="M299" s="122"/>
      <c r="N299" s="122"/>
      <c r="O299" s="122"/>
      <c r="P299" s="122"/>
      <c r="Q299" s="122"/>
      <c r="R299" s="122"/>
      <c r="S299" s="122"/>
      <c r="T299" s="122"/>
      <c r="U299" s="122"/>
      <c r="V299" s="122"/>
      <c r="W299" s="122"/>
      <c r="X299" s="122"/>
      <c r="Y299" s="122"/>
      <c r="Z299" s="122"/>
      <c r="AA299" s="122"/>
      <c r="AB299" s="122"/>
      <c r="AC299" s="122"/>
    </row>
    <row r="300" spans="1:29" ht="18" customHeight="1" x14ac:dyDescent="0.2">
      <c r="A300" s="135"/>
      <c r="B300" s="122"/>
      <c r="C300" s="122"/>
      <c r="D300" s="122"/>
      <c r="E300" s="122"/>
      <c r="F300" s="122"/>
      <c r="G300" s="122"/>
      <c r="H300" s="122"/>
      <c r="I300" s="168"/>
      <c r="J300" s="122"/>
      <c r="K300" s="122"/>
      <c r="L300" s="122"/>
      <c r="M300" s="122"/>
      <c r="N300" s="122"/>
      <c r="O300" s="122"/>
      <c r="P300" s="122"/>
      <c r="Q300" s="122"/>
      <c r="R300" s="122"/>
      <c r="S300" s="122"/>
      <c r="T300" s="122"/>
      <c r="U300" s="122"/>
      <c r="V300" s="122"/>
      <c r="W300" s="122"/>
      <c r="X300" s="122"/>
      <c r="Y300" s="122"/>
      <c r="Z300" s="122"/>
      <c r="AA300" s="122"/>
      <c r="AB300" s="122"/>
      <c r="AC300" s="122"/>
    </row>
    <row r="301" spans="1:29" ht="18" customHeight="1" x14ac:dyDescent="0.2">
      <c r="A301" s="135"/>
      <c r="B301" s="122"/>
      <c r="C301" s="122"/>
      <c r="D301" s="122"/>
      <c r="E301" s="122"/>
      <c r="F301" s="122"/>
      <c r="G301" s="122"/>
      <c r="H301" s="122"/>
      <c r="I301" s="168"/>
      <c r="J301" s="122"/>
      <c r="K301" s="122"/>
      <c r="L301" s="122"/>
      <c r="M301" s="122"/>
      <c r="N301" s="122"/>
      <c r="O301" s="122"/>
      <c r="P301" s="122"/>
      <c r="Q301" s="122"/>
      <c r="R301" s="122"/>
      <c r="S301" s="122"/>
      <c r="T301" s="122"/>
      <c r="U301" s="122"/>
      <c r="V301" s="122"/>
      <c r="W301" s="122"/>
      <c r="X301" s="122"/>
      <c r="Y301" s="122"/>
      <c r="Z301" s="122"/>
      <c r="AA301" s="122"/>
      <c r="AB301" s="122"/>
      <c r="AC301" s="122"/>
    </row>
    <row r="302" spans="1:29" ht="18" customHeight="1" x14ac:dyDescent="0.2">
      <c r="A302" s="135"/>
      <c r="B302" s="122"/>
      <c r="C302" s="122"/>
      <c r="D302" s="122"/>
      <c r="E302" s="122"/>
      <c r="F302" s="122"/>
      <c r="G302" s="122"/>
      <c r="H302" s="122"/>
      <c r="I302" s="168"/>
      <c r="J302" s="122"/>
      <c r="K302" s="122"/>
      <c r="L302" s="122"/>
      <c r="M302" s="122"/>
      <c r="N302" s="122"/>
      <c r="O302" s="122"/>
      <c r="P302" s="122"/>
      <c r="Q302" s="122"/>
      <c r="R302" s="122"/>
      <c r="S302" s="122"/>
      <c r="T302" s="122"/>
      <c r="U302" s="122"/>
      <c r="V302" s="122"/>
      <c r="W302" s="122"/>
      <c r="X302" s="122"/>
      <c r="Y302" s="122"/>
      <c r="Z302" s="122"/>
      <c r="AA302" s="122"/>
      <c r="AB302" s="122"/>
      <c r="AC302" s="122"/>
    </row>
    <row r="303" spans="1:29" ht="18" customHeight="1" x14ac:dyDescent="0.2">
      <c r="A303" s="135"/>
      <c r="B303" s="122"/>
      <c r="C303" s="122"/>
      <c r="D303" s="122"/>
      <c r="E303" s="122"/>
      <c r="F303" s="122"/>
      <c r="G303" s="122"/>
      <c r="H303" s="122"/>
      <c r="I303" s="168"/>
      <c r="J303" s="122"/>
      <c r="K303" s="122"/>
      <c r="L303" s="122"/>
      <c r="M303" s="122"/>
      <c r="N303" s="122"/>
      <c r="O303" s="122"/>
      <c r="P303" s="122"/>
      <c r="Q303" s="122"/>
      <c r="R303" s="122"/>
      <c r="S303" s="122"/>
      <c r="T303" s="122"/>
      <c r="U303" s="122"/>
      <c r="V303" s="122"/>
      <c r="W303" s="122"/>
      <c r="X303" s="122"/>
      <c r="Y303" s="122"/>
      <c r="Z303" s="122"/>
      <c r="AA303" s="122"/>
      <c r="AB303" s="122"/>
      <c r="AC303" s="122"/>
    </row>
    <row r="304" spans="1:29" ht="18" customHeight="1" x14ac:dyDescent="0.2">
      <c r="A304" s="135"/>
      <c r="B304" s="122"/>
      <c r="C304" s="122"/>
      <c r="D304" s="122"/>
      <c r="E304" s="122"/>
      <c r="F304" s="122"/>
      <c r="G304" s="122"/>
      <c r="H304" s="122"/>
      <c r="I304" s="168"/>
      <c r="J304" s="122"/>
      <c r="K304" s="122"/>
      <c r="L304" s="122"/>
      <c r="M304" s="122"/>
      <c r="N304" s="122"/>
      <c r="O304" s="122"/>
      <c r="P304" s="122"/>
      <c r="Q304" s="122"/>
      <c r="R304" s="122"/>
      <c r="S304" s="122"/>
      <c r="T304" s="122"/>
      <c r="U304" s="122"/>
      <c r="V304" s="122"/>
      <c r="W304" s="122"/>
      <c r="X304" s="122"/>
      <c r="Y304" s="122"/>
      <c r="Z304" s="122"/>
      <c r="AA304" s="122"/>
      <c r="AB304" s="122"/>
      <c r="AC304" s="122"/>
    </row>
    <row r="305" spans="1:29" ht="18" customHeight="1" x14ac:dyDescent="0.2">
      <c r="A305" s="135"/>
      <c r="B305" s="122"/>
      <c r="C305" s="122"/>
      <c r="D305" s="122"/>
      <c r="E305" s="122"/>
      <c r="F305" s="122"/>
      <c r="G305" s="122"/>
      <c r="H305" s="122"/>
      <c r="I305" s="168"/>
      <c r="J305" s="122"/>
      <c r="K305" s="122"/>
      <c r="L305" s="122"/>
      <c r="M305" s="122"/>
      <c r="N305" s="122"/>
      <c r="O305" s="122"/>
      <c r="P305" s="122"/>
      <c r="Q305" s="122"/>
      <c r="R305" s="122"/>
      <c r="S305" s="122"/>
      <c r="T305" s="122"/>
      <c r="U305" s="122"/>
      <c r="V305" s="122"/>
      <c r="W305" s="122"/>
      <c r="X305" s="122"/>
      <c r="Y305" s="122"/>
      <c r="Z305" s="122"/>
      <c r="AA305" s="122"/>
      <c r="AB305" s="122"/>
      <c r="AC305" s="122"/>
    </row>
    <row r="306" spans="1:29" ht="18" customHeight="1" x14ac:dyDescent="0.2">
      <c r="A306" s="135"/>
      <c r="B306" s="122"/>
      <c r="C306" s="122"/>
      <c r="D306" s="122"/>
      <c r="E306" s="122"/>
      <c r="F306" s="122"/>
      <c r="G306" s="122"/>
      <c r="H306" s="122"/>
      <c r="I306" s="168"/>
      <c r="J306" s="122"/>
      <c r="K306" s="122"/>
      <c r="L306" s="122"/>
      <c r="M306" s="122"/>
      <c r="N306" s="122"/>
      <c r="O306" s="122"/>
      <c r="P306" s="122"/>
      <c r="Q306" s="122"/>
      <c r="R306" s="122"/>
      <c r="S306" s="122"/>
      <c r="T306" s="122"/>
      <c r="U306" s="122"/>
      <c r="V306" s="122"/>
      <c r="W306" s="122"/>
      <c r="X306" s="122"/>
      <c r="Y306" s="122"/>
      <c r="Z306" s="122"/>
      <c r="AA306" s="122"/>
      <c r="AB306" s="122"/>
      <c r="AC306" s="122"/>
    </row>
    <row r="307" spans="1:29" ht="18" customHeight="1" x14ac:dyDescent="0.2">
      <c r="A307" s="135"/>
      <c r="B307" s="122"/>
      <c r="C307" s="122"/>
      <c r="D307" s="122"/>
      <c r="E307" s="122"/>
      <c r="F307" s="122"/>
      <c r="G307" s="122"/>
      <c r="H307" s="122"/>
      <c r="I307" s="168"/>
      <c r="J307" s="122"/>
      <c r="K307" s="122"/>
      <c r="L307" s="122"/>
      <c r="M307" s="122"/>
      <c r="N307" s="122"/>
      <c r="O307" s="122"/>
      <c r="P307" s="122"/>
      <c r="Q307" s="122"/>
      <c r="R307" s="122"/>
      <c r="S307" s="122"/>
      <c r="T307" s="122"/>
      <c r="U307" s="122"/>
      <c r="V307" s="122"/>
      <c r="W307" s="122"/>
      <c r="X307" s="122"/>
      <c r="Y307" s="122"/>
      <c r="Z307" s="122"/>
      <c r="AA307" s="122"/>
      <c r="AB307" s="122"/>
      <c r="AC307" s="122"/>
    </row>
    <row r="308" spans="1:29" ht="18" customHeight="1" x14ac:dyDescent="0.2">
      <c r="A308" s="135"/>
      <c r="B308" s="122"/>
      <c r="C308" s="122"/>
      <c r="D308" s="122"/>
      <c r="E308" s="122"/>
      <c r="F308" s="122"/>
      <c r="G308" s="122"/>
      <c r="H308" s="122"/>
      <c r="I308" s="168"/>
      <c r="J308" s="122"/>
      <c r="K308" s="122"/>
      <c r="L308" s="122"/>
      <c r="M308" s="122"/>
      <c r="N308" s="122"/>
      <c r="O308" s="122"/>
      <c r="P308" s="122"/>
      <c r="Q308" s="122"/>
      <c r="R308" s="122"/>
      <c r="S308" s="122"/>
      <c r="T308" s="122"/>
      <c r="U308" s="122"/>
      <c r="V308" s="122"/>
      <c r="W308" s="122"/>
      <c r="X308" s="122"/>
      <c r="Y308" s="122"/>
      <c r="Z308" s="122"/>
      <c r="AA308" s="122"/>
      <c r="AB308" s="122"/>
      <c r="AC308" s="122"/>
    </row>
    <row r="309" spans="1:29" ht="18" customHeight="1" x14ac:dyDescent="0.2">
      <c r="A309" s="135"/>
      <c r="B309" s="122"/>
      <c r="C309" s="122"/>
      <c r="D309" s="122"/>
      <c r="E309" s="122"/>
      <c r="F309" s="122"/>
      <c r="G309" s="122"/>
      <c r="H309" s="122"/>
      <c r="I309" s="168"/>
      <c r="J309" s="122"/>
      <c r="K309" s="122"/>
      <c r="L309" s="122"/>
      <c r="M309" s="122"/>
      <c r="N309" s="122"/>
      <c r="O309" s="122"/>
      <c r="P309" s="122"/>
      <c r="Q309" s="122"/>
      <c r="R309" s="122"/>
      <c r="S309" s="122"/>
      <c r="T309" s="122"/>
      <c r="U309" s="122"/>
      <c r="V309" s="122"/>
      <c r="W309" s="122"/>
      <c r="X309" s="122"/>
      <c r="Y309" s="122"/>
      <c r="Z309" s="122"/>
      <c r="AA309" s="122"/>
      <c r="AB309" s="122"/>
      <c r="AC309" s="122"/>
    </row>
    <row r="310" spans="1:29" ht="18" customHeight="1" x14ac:dyDescent="0.2">
      <c r="A310" s="135"/>
      <c r="B310" s="122"/>
      <c r="C310" s="122"/>
      <c r="D310" s="122"/>
      <c r="E310" s="122"/>
      <c r="F310" s="122"/>
      <c r="G310" s="122"/>
      <c r="H310" s="122"/>
      <c r="I310" s="168"/>
      <c r="J310" s="122"/>
      <c r="K310" s="122"/>
      <c r="L310" s="122"/>
      <c r="M310" s="122"/>
      <c r="N310" s="122"/>
      <c r="O310" s="122"/>
      <c r="P310" s="122"/>
      <c r="Q310" s="122"/>
      <c r="R310" s="122"/>
      <c r="S310" s="122"/>
      <c r="T310" s="122"/>
      <c r="U310" s="122"/>
      <c r="V310" s="122"/>
      <c r="W310" s="122"/>
      <c r="X310" s="122"/>
      <c r="Y310" s="122"/>
      <c r="Z310" s="122"/>
      <c r="AA310" s="122"/>
      <c r="AB310" s="122"/>
      <c r="AC310" s="122"/>
    </row>
    <row r="311" spans="1:29" ht="18" customHeight="1" x14ac:dyDescent="0.2">
      <c r="A311" s="135"/>
      <c r="B311" s="122"/>
      <c r="C311" s="122"/>
      <c r="D311" s="122"/>
      <c r="E311" s="122"/>
      <c r="F311" s="122"/>
      <c r="G311" s="122"/>
      <c r="H311" s="122"/>
      <c r="I311" s="168"/>
      <c r="J311" s="122"/>
      <c r="K311" s="122"/>
      <c r="L311" s="122"/>
      <c r="M311" s="122"/>
      <c r="N311" s="122"/>
      <c r="O311" s="122"/>
      <c r="P311" s="122"/>
      <c r="Q311" s="122"/>
      <c r="R311" s="122"/>
      <c r="S311" s="122"/>
      <c r="T311" s="122"/>
      <c r="U311" s="122"/>
      <c r="V311" s="122"/>
      <c r="W311" s="122"/>
      <c r="X311" s="122"/>
      <c r="Y311" s="122"/>
      <c r="Z311" s="122"/>
      <c r="AA311" s="122"/>
      <c r="AB311" s="122"/>
      <c r="AC311" s="122"/>
    </row>
    <row r="312" spans="1:29" ht="18" customHeight="1" x14ac:dyDescent="0.2">
      <c r="A312" s="135"/>
      <c r="B312" s="122"/>
      <c r="C312" s="122"/>
      <c r="D312" s="122"/>
      <c r="E312" s="122"/>
      <c r="F312" s="122"/>
      <c r="G312" s="122"/>
      <c r="H312" s="122"/>
      <c r="I312" s="168"/>
      <c r="J312" s="122"/>
      <c r="K312" s="122"/>
      <c r="L312" s="122"/>
      <c r="M312" s="122"/>
      <c r="N312" s="122"/>
      <c r="O312" s="122"/>
      <c r="P312" s="122"/>
      <c r="Q312" s="122"/>
      <c r="R312" s="122"/>
      <c r="S312" s="122"/>
      <c r="T312" s="122"/>
      <c r="U312" s="122"/>
      <c r="V312" s="122"/>
      <c r="W312" s="122"/>
      <c r="X312" s="122"/>
      <c r="Y312" s="122"/>
      <c r="Z312" s="122"/>
      <c r="AA312" s="122"/>
      <c r="AB312" s="122"/>
      <c r="AC312" s="122"/>
    </row>
    <row r="313" spans="1:29" ht="18" customHeight="1" x14ac:dyDescent="0.2">
      <c r="A313" s="135"/>
      <c r="B313" s="122"/>
      <c r="C313" s="122"/>
      <c r="D313" s="122"/>
      <c r="E313" s="122"/>
      <c r="F313" s="122"/>
      <c r="G313" s="122"/>
      <c r="H313" s="122"/>
      <c r="I313" s="168"/>
      <c r="J313" s="122"/>
      <c r="K313" s="122"/>
      <c r="L313" s="122"/>
      <c r="M313" s="122"/>
      <c r="N313" s="122"/>
      <c r="O313" s="122"/>
      <c r="P313" s="122"/>
      <c r="Q313" s="122"/>
      <c r="R313" s="122"/>
      <c r="S313" s="122"/>
      <c r="T313" s="122"/>
      <c r="U313" s="122"/>
      <c r="V313" s="122"/>
      <c r="W313" s="122"/>
      <c r="X313" s="122"/>
      <c r="Y313" s="122"/>
      <c r="Z313" s="122"/>
      <c r="AA313" s="122"/>
      <c r="AB313" s="122"/>
      <c r="AC313" s="122"/>
    </row>
    <row r="314" spans="1:29" ht="18" customHeight="1" x14ac:dyDescent="0.2">
      <c r="A314" s="135"/>
      <c r="B314" s="122"/>
      <c r="C314" s="122"/>
      <c r="D314" s="122"/>
      <c r="E314" s="122"/>
      <c r="F314" s="122"/>
      <c r="G314" s="122"/>
      <c r="H314" s="122"/>
      <c r="I314" s="168"/>
      <c r="J314" s="122"/>
      <c r="K314" s="122"/>
      <c r="L314" s="122"/>
      <c r="M314" s="122"/>
      <c r="N314" s="122"/>
      <c r="O314" s="122"/>
      <c r="P314" s="122"/>
      <c r="Q314" s="122"/>
      <c r="R314" s="122"/>
      <c r="S314" s="122"/>
      <c r="T314" s="122"/>
      <c r="U314" s="122"/>
      <c r="V314" s="122"/>
      <c r="W314" s="122"/>
      <c r="X314" s="122"/>
      <c r="Y314" s="122"/>
      <c r="Z314" s="122"/>
      <c r="AA314" s="122"/>
      <c r="AB314" s="122"/>
      <c r="AC314" s="122"/>
    </row>
    <row r="315" spans="1:29" ht="18" customHeight="1" x14ac:dyDescent="0.2">
      <c r="A315" s="135"/>
      <c r="B315" s="122"/>
      <c r="C315" s="122"/>
      <c r="D315" s="122"/>
      <c r="E315" s="122"/>
      <c r="F315" s="122"/>
      <c r="G315" s="122"/>
      <c r="H315" s="122"/>
      <c r="I315" s="168"/>
      <c r="J315" s="122"/>
      <c r="K315" s="122"/>
      <c r="L315" s="122"/>
      <c r="M315" s="122"/>
      <c r="N315" s="122"/>
      <c r="O315" s="122"/>
      <c r="P315" s="122"/>
      <c r="Q315" s="122"/>
      <c r="R315" s="122"/>
      <c r="S315" s="122"/>
      <c r="T315" s="122"/>
      <c r="U315" s="122"/>
      <c r="V315" s="122"/>
      <c r="W315" s="122"/>
      <c r="X315" s="122"/>
      <c r="Y315" s="122"/>
      <c r="Z315" s="122"/>
      <c r="AA315" s="122"/>
      <c r="AB315" s="122"/>
      <c r="AC315" s="122"/>
    </row>
    <row r="316" spans="1:29" ht="18" customHeight="1" x14ac:dyDescent="0.2">
      <c r="A316" s="135"/>
      <c r="B316" s="122"/>
      <c r="C316" s="122"/>
      <c r="D316" s="122"/>
      <c r="E316" s="122"/>
      <c r="F316" s="122"/>
      <c r="G316" s="122"/>
      <c r="H316" s="122"/>
      <c r="I316" s="168"/>
      <c r="J316" s="122"/>
      <c r="K316" s="122"/>
      <c r="L316" s="122"/>
      <c r="M316" s="122"/>
      <c r="N316" s="122"/>
      <c r="O316" s="122"/>
      <c r="P316" s="122"/>
      <c r="Q316" s="122"/>
      <c r="R316" s="122"/>
      <c r="S316" s="122"/>
      <c r="T316" s="122"/>
      <c r="U316" s="122"/>
      <c r="V316" s="122"/>
      <c r="W316" s="122"/>
      <c r="X316" s="122"/>
      <c r="Y316" s="122"/>
      <c r="Z316" s="122"/>
      <c r="AA316" s="122"/>
      <c r="AB316" s="122"/>
      <c r="AC316" s="122"/>
    </row>
    <row r="317" spans="1:29" ht="18" customHeight="1" x14ac:dyDescent="0.2">
      <c r="A317" s="135"/>
      <c r="B317" s="122"/>
      <c r="C317" s="122"/>
      <c r="D317" s="122"/>
      <c r="E317" s="122"/>
      <c r="F317" s="122"/>
      <c r="G317" s="122"/>
      <c r="H317" s="122"/>
      <c r="I317" s="168"/>
      <c r="J317" s="122"/>
      <c r="K317" s="122"/>
      <c r="L317" s="122"/>
      <c r="M317" s="122"/>
      <c r="N317" s="122"/>
      <c r="O317" s="122"/>
      <c r="P317" s="122"/>
      <c r="Q317" s="122"/>
      <c r="R317" s="122"/>
      <c r="S317" s="122"/>
      <c r="T317" s="122"/>
      <c r="U317" s="122"/>
      <c r="V317" s="122"/>
      <c r="W317" s="122"/>
      <c r="X317" s="122"/>
      <c r="Y317" s="122"/>
      <c r="Z317" s="122"/>
      <c r="AA317" s="122"/>
      <c r="AB317" s="122"/>
      <c r="AC317" s="122"/>
    </row>
    <row r="318" spans="1:29" ht="18" customHeight="1" x14ac:dyDescent="0.2">
      <c r="A318" s="135"/>
      <c r="B318" s="122"/>
      <c r="C318" s="122"/>
      <c r="D318" s="122"/>
      <c r="E318" s="122"/>
      <c r="F318" s="122"/>
      <c r="G318" s="122"/>
      <c r="H318" s="122"/>
      <c r="I318" s="168"/>
      <c r="J318" s="122"/>
      <c r="K318" s="122"/>
      <c r="L318" s="122"/>
      <c r="M318" s="122"/>
      <c r="N318" s="122"/>
      <c r="O318" s="122"/>
      <c r="P318" s="122"/>
      <c r="Q318" s="122"/>
      <c r="R318" s="122"/>
      <c r="S318" s="122"/>
      <c r="T318" s="122"/>
      <c r="U318" s="122"/>
      <c r="V318" s="122"/>
      <c r="W318" s="122"/>
      <c r="X318" s="122"/>
      <c r="Y318" s="122"/>
      <c r="Z318" s="122"/>
      <c r="AA318" s="122"/>
      <c r="AB318" s="122"/>
      <c r="AC318" s="122"/>
    </row>
    <row r="319" spans="1:29" ht="18" customHeight="1" x14ac:dyDescent="0.2">
      <c r="A319" s="135"/>
      <c r="B319" s="122"/>
      <c r="C319" s="122"/>
      <c r="D319" s="122"/>
      <c r="E319" s="122"/>
      <c r="F319" s="122"/>
      <c r="G319" s="122"/>
      <c r="H319" s="122"/>
      <c r="I319" s="168"/>
      <c r="J319" s="122"/>
      <c r="K319" s="122"/>
      <c r="L319" s="122"/>
      <c r="M319" s="122"/>
      <c r="N319" s="122"/>
      <c r="O319" s="122"/>
      <c r="P319" s="122"/>
      <c r="Q319" s="122"/>
      <c r="R319" s="122"/>
      <c r="S319" s="122"/>
      <c r="T319" s="122"/>
      <c r="U319" s="122"/>
      <c r="V319" s="122"/>
      <c r="W319" s="122"/>
      <c r="X319" s="122"/>
      <c r="Y319" s="122"/>
      <c r="Z319" s="122"/>
      <c r="AA319" s="122"/>
      <c r="AB319" s="122"/>
      <c r="AC319" s="122"/>
    </row>
    <row r="320" spans="1:29" ht="18" customHeight="1" x14ac:dyDescent="0.2">
      <c r="A320" s="135"/>
      <c r="B320" s="122"/>
      <c r="C320" s="122"/>
      <c r="D320" s="122"/>
      <c r="E320" s="122"/>
      <c r="F320" s="122"/>
      <c r="G320" s="122"/>
      <c r="H320" s="122"/>
      <c r="I320" s="168"/>
      <c r="J320" s="122"/>
      <c r="K320" s="122"/>
      <c r="L320" s="122"/>
      <c r="M320" s="122"/>
      <c r="N320" s="122"/>
      <c r="O320" s="122"/>
      <c r="P320" s="122"/>
      <c r="Q320" s="122"/>
      <c r="R320" s="122"/>
      <c r="S320" s="122"/>
      <c r="T320" s="122"/>
      <c r="U320" s="122"/>
      <c r="V320" s="122"/>
      <c r="W320" s="122"/>
      <c r="X320" s="122"/>
      <c r="Y320" s="122"/>
      <c r="Z320" s="122"/>
      <c r="AA320" s="122"/>
      <c r="AB320" s="122"/>
      <c r="AC320" s="122"/>
    </row>
    <row r="321" spans="1:29" ht="18" customHeight="1" x14ac:dyDescent="0.2">
      <c r="A321" s="135"/>
      <c r="B321" s="122"/>
      <c r="C321" s="122"/>
      <c r="D321" s="122"/>
      <c r="E321" s="122"/>
      <c r="F321" s="122"/>
      <c r="G321" s="122"/>
      <c r="H321" s="122"/>
      <c r="I321" s="168"/>
      <c r="J321" s="122"/>
      <c r="K321" s="122"/>
      <c r="L321" s="122"/>
      <c r="M321" s="122"/>
      <c r="N321" s="122"/>
      <c r="O321" s="122"/>
      <c r="P321" s="122"/>
      <c r="Q321" s="122"/>
      <c r="R321" s="122"/>
      <c r="S321" s="122"/>
      <c r="T321" s="122"/>
      <c r="U321" s="122"/>
      <c r="V321" s="122"/>
      <c r="W321" s="122"/>
      <c r="X321" s="122"/>
      <c r="Y321" s="122"/>
      <c r="Z321" s="122"/>
      <c r="AA321" s="122"/>
      <c r="AB321" s="122"/>
      <c r="AC321" s="122"/>
    </row>
    <row r="322" spans="1:29" ht="18" customHeight="1" x14ac:dyDescent="0.2">
      <c r="A322" s="135"/>
      <c r="B322" s="122"/>
      <c r="C322" s="122"/>
      <c r="D322" s="122"/>
      <c r="E322" s="122"/>
      <c r="F322" s="122"/>
      <c r="G322" s="122"/>
      <c r="H322" s="122"/>
      <c r="I322" s="168"/>
      <c r="J322" s="122"/>
      <c r="K322" s="122"/>
      <c r="L322" s="122"/>
      <c r="M322" s="122"/>
      <c r="N322" s="122"/>
      <c r="O322" s="122"/>
      <c r="P322" s="122"/>
      <c r="Q322" s="122"/>
      <c r="R322" s="122"/>
      <c r="S322" s="122"/>
      <c r="T322" s="122"/>
      <c r="U322" s="122"/>
      <c r="V322" s="122"/>
      <c r="W322" s="122"/>
      <c r="X322" s="122"/>
      <c r="Y322" s="122"/>
      <c r="Z322" s="122"/>
      <c r="AA322" s="122"/>
      <c r="AB322" s="122"/>
      <c r="AC322" s="122"/>
    </row>
    <row r="323" spans="1:29" ht="18" customHeight="1" x14ac:dyDescent="0.2">
      <c r="A323" s="135"/>
      <c r="B323" s="122"/>
      <c r="C323" s="122"/>
      <c r="D323" s="122"/>
      <c r="E323" s="122"/>
      <c r="F323" s="122"/>
      <c r="G323" s="122"/>
      <c r="H323" s="122"/>
      <c r="I323" s="168"/>
      <c r="J323" s="122"/>
      <c r="K323" s="122"/>
      <c r="L323" s="122"/>
      <c r="M323" s="122"/>
      <c r="N323" s="122"/>
      <c r="O323" s="122"/>
      <c r="P323" s="122"/>
      <c r="Q323" s="122"/>
      <c r="R323" s="122"/>
      <c r="S323" s="122"/>
      <c r="T323" s="122"/>
      <c r="U323" s="122"/>
      <c r="V323" s="122"/>
      <c r="W323" s="122"/>
      <c r="X323" s="122"/>
      <c r="Y323" s="122"/>
      <c r="Z323" s="122"/>
      <c r="AA323" s="122"/>
      <c r="AB323" s="122"/>
      <c r="AC323" s="122"/>
    </row>
    <row r="324" spans="1:29" ht="18" customHeight="1" x14ac:dyDescent="0.2">
      <c r="A324" s="135"/>
      <c r="B324" s="122"/>
      <c r="C324" s="122"/>
      <c r="D324" s="122"/>
      <c r="E324" s="122"/>
      <c r="F324" s="122"/>
      <c r="G324" s="122"/>
      <c r="H324" s="122"/>
      <c r="I324" s="168"/>
      <c r="J324" s="122"/>
      <c r="K324" s="122"/>
      <c r="L324" s="122"/>
      <c r="M324" s="122"/>
      <c r="N324" s="122"/>
      <c r="O324" s="122"/>
      <c r="P324" s="122"/>
      <c r="Q324" s="122"/>
      <c r="R324" s="122"/>
      <c r="S324" s="122"/>
      <c r="T324" s="122"/>
      <c r="U324" s="122"/>
      <c r="V324" s="122"/>
      <c r="W324" s="122"/>
      <c r="X324" s="122"/>
      <c r="Y324" s="122"/>
      <c r="Z324" s="122"/>
      <c r="AA324" s="122"/>
      <c r="AB324" s="122"/>
      <c r="AC324" s="122"/>
    </row>
    <row r="325" spans="1:29" ht="18" customHeight="1" x14ac:dyDescent="0.2">
      <c r="A325" s="135"/>
      <c r="B325" s="122"/>
      <c r="C325" s="122"/>
      <c r="D325" s="122"/>
      <c r="E325" s="122"/>
      <c r="F325" s="122"/>
      <c r="G325" s="122"/>
      <c r="H325" s="122"/>
      <c r="I325" s="168"/>
      <c r="J325" s="122"/>
      <c r="K325" s="122"/>
      <c r="L325" s="122"/>
      <c r="M325" s="122"/>
      <c r="N325" s="122"/>
      <c r="O325" s="122"/>
      <c r="P325" s="122"/>
      <c r="Q325" s="122"/>
      <c r="R325" s="122"/>
      <c r="S325" s="122"/>
      <c r="T325" s="122"/>
      <c r="U325" s="122"/>
      <c r="V325" s="122"/>
      <c r="W325" s="122"/>
      <c r="X325" s="122"/>
      <c r="Y325" s="122"/>
      <c r="Z325" s="122"/>
      <c r="AA325" s="122"/>
      <c r="AB325" s="122"/>
      <c r="AC325" s="122"/>
    </row>
    <row r="326" spans="1:29" ht="18" customHeight="1" x14ac:dyDescent="0.2">
      <c r="A326" s="135"/>
      <c r="B326" s="122"/>
      <c r="C326" s="122"/>
      <c r="D326" s="122"/>
      <c r="E326" s="122"/>
      <c r="F326" s="122"/>
      <c r="G326" s="122"/>
      <c r="H326" s="122"/>
      <c r="I326" s="168"/>
      <c r="J326" s="122"/>
      <c r="K326" s="122"/>
      <c r="L326" s="122"/>
      <c r="M326" s="122"/>
      <c r="N326" s="122"/>
      <c r="O326" s="122"/>
      <c r="P326" s="122"/>
      <c r="Q326" s="122"/>
      <c r="R326" s="122"/>
      <c r="S326" s="122"/>
      <c r="T326" s="122"/>
      <c r="U326" s="122"/>
      <c r="V326" s="122"/>
      <c r="W326" s="122"/>
      <c r="X326" s="122"/>
      <c r="Y326" s="122"/>
      <c r="Z326" s="122"/>
      <c r="AA326" s="122"/>
      <c r="AB326" s="122"/>
      <c r="AC326" s="122"/>
    </row>
    <row r="327" spans="1:29" ht="18" customHeight="1" x14ac:dyDescent="0.2">
      <c r="A327" s="135"/>
      <c r="B327" s="122"/>
      <c r="C327" s="122"/>
      <c r="D327" s="122"/>
      <c r="E327" s="122"/>
      <c r="F327" s="122"/>
      <c r="G327" s="122"/>
      <c r="H327" s="122"/>
      <c r="I327" s="168"/>
      <c r="J327" s="122"/>
      <c r="K327" s="122"/>
      <c r="L327" s="122"/>
      <c r="M327" s="122"/>
      <c r="N327" s="122"/>
      <c r="O327" s="122"/>
      <c r="P327" s="122"/>
      <c r="Q327" s="122"/>
      <c r="R327" s="122"/>
      <c r="S327" s="122"/>
      <c r="T327" s="122"/>
      <c r="U327" s="122"/>
      <c r="V327" s="122"/>
      <c r="W327" s="122"/>
      <c r="X327" s="122"/>
      <c r="Y327" s="122"/>
      <c r="Z327" s="122"/>
      <c r="AA327" s="122"/>
      <c r="AB327" s="122"/>
      <c r="AC327" s="122"/>
    </row>
    <row r="328" spans="1:29" ht="18" customHeight="1" x14ac:dyDescent="0.2">
      <c r="A328" s="135"/>
      <c r="B328" s="122"/>
      <c r="C328" s="122"/>
      <c r="D328" s="122"/>
      <c r="E328" s="122"/>
      <c r="F328" s="122"/>
      <c r="G328" s="122"/>
      <c r="H328" s="122"/>
      <c r="I328" s="168"/>
      <c r="J328" s="122"/>
      <c r="K328" s="122"/>
      <c r="L328" s="122"/>
      <c r="M328" s="122"/>
      <c r="N328" s="122"/>
      <c r="O328" s="122"/>
      <c r="P328" s="122"/>
      <c r="Q328" s="122"/>
      <c r="R328" s="122"/>
      <c r="S328" s="122"/>
      <c r="T328" s="122"/>
      <c r="U328" s="122"/>
      <c r="V328" s="122"/>
      <c r="W328" s="122"/>
      <c r="X328" s="122"/>
      <c r="Y328" s="122"/>
      <c r="Z328" s="122"/>
      <c r="AA328" s="122"/>
      <c r="AB328" s="122"/>
      <c r="AC328" s="122"/>
    </row>
    <row r="329" spans="1:29" ht="18" customHeight="1" x14ac:dyDescent="0.2">
      <c r="A329" s="135"/>
      <c r="B329" s="122"/>
      <c r="C329" s="122"/>
      <c r="D329" s="122"/>
      <c r="E329" s="122"/>
      <c r="F329" s="122"/>
      <c r="G329" s="122"/>
      <c r="H329" s="122"/>
      <c r="I329" s="168"/>
      <c r="J329" s="122"/>
      <c r="K329" s="122"/>
      <c r="L329" s="122"/>
      <c r="M329" s="122"/>
      <c r="N329" s="122"/>
      <c r="O329" s="122"/>
      <c r="P329" s="122"/>
      <c r="Q329" s="122"/>
      <c r="R329" s="122"/>
      <c r="S329" s="122"/>
      <c r="T329" s="122"/>
      <c r="U329" s="122"/>
      <c r="V329" s="122"/>
      <c r="W329" s="122"/>
      <c r="X329" s="122"/>
      <c r="Y329" s="122"/>
      <c r="Z329" s="122"/>
      <c r="AA329" s="122"/>
      <c r="AB329" s="122"/>
      <c r="AC329" s="122"/>
    </row>
    <row r="330" spans="1:29" ht="18" customHeight="1" x14ac:dyDescent="0.2">
      <c r="A330" s="135"/>
      <c r="B330" s="122"/>
      <c r="C330" s="122"/>
      <c r="D330" s="122"/>
      <c r="E330" s="122"/>
      <c r="F330" s="122"/>
      <c r="G330" s="122"/>
      <c r="H330" s="122"/>
      <c r="I330" s="168"/>
      <c r="J330" s="122"/>
      <c r="K330" s="122"/>
      <c r="L330" s="122"/>
      <c r="M330" s="122"/>
      <c r="N330" s="122"/>
      <c r="O330" s="122"/>
      <c r="P330" s="122"/>
      <c r="Q330" s="122"/>
      <c r="R330" s="122"/>
      <c r="S330" s="122"/>
      <c r="T330" s="122"/>
      <c r="U330" s="122"/>
      <c r="V330" s="122"/>
      <c r="W330" s="122"/>
      <c r="X330" s="122"/>
      <c r="Y330" s="122"/>
      <c r="Z330" s="122"/>
      <c r="AA330" s="122"/>
      <c r="AB330" s="122"/>
      <c r="AC330" s="122"/>
    </row>
    <row r="331" spans="1:29" ht="18" customHeight="1" x14ac:dyDescent="0.2">
      <c r="A331" s="135"/>
      <c r="B331" s="122"/>
      <c r="C331" s="122"/>
      <c r="D331" s="122"/>
      <c r="E331" s="122"/>
      <c r="F331" s="122"/>
      <c r="G331" s="122"/>
      <c r="H331" s="122"/>
      <c r="I331" s="168"/>
      <c r="J331" s="122"/>
      <c r="K331" s="122"/>
      <c r="L331" s="122"/>
      <c r="M331" s="122"/>
      <c r="N331" s="122"/>
      <c r="O331" s="122"/>
      <c r="P331" s="122"/>
      <c r="Q331" s="122"/>
      <c r="R331" s="122"/>
      <c r="S331" s="122"/>
      <c r="T331" s="122"/>
      <c r="U331" s="122"/>
      <c r="V331" s="122"/>
      <c r="W331" s="122"/>
      <c r="X331" s="122"/>
      <c r="Y331" s="122"/>
      <c r="Z331" s="122"/>
      <c r="AA331" s="122"/>
      <c r="AB331" s="122"/>
      <c r="AC331" s="122"/>
    </row>
    <row r="332" spans="1:29" ht="18" customHeight="1" x14ac:dyDescent="0.2">
      <c r="A332" s="135"/>
      <c r="B332" s="122"/>
      <c r="C332" s="122"/>
      <c r="D332" s="122"/>
      <c r="E332" s="122"/>
      <c r="F332" s="122"/>
      <c r="G332" s="122"/>
      <c r="H332" s="122"/>
      <c r="I332" s="168"/>
      <c r="J332" s="122"/>
      <c r="K332" s="122"/>
      <c r="L332" s="122"/>
      <c r="M332" s="122"/>
      <c r="N332" s="122"/>
      <c r="O332" s="122"/>
      <c r="P332" s="122"/>
      <c r="Q332" s="122"/>
      <c r="R332" s="122"/>
      <c r="S332" s="122"/>
      <c r="T332" s="122"/>
      <c r="U332" s="122"/>
      <c r="V332" s="122"/>
      <c r="W332" s="122"/>
      <c r="X332" s="122"/>
      <c r="Y332" s="122"/>
      <c r="Z332" s="122"/>
      <c r="AA332" s="122"/>
      <c r="AB332" s="122"/>
      <c r="AC332" s="122"/>
    </row>
    <row r="333" spans="1:29" ht="18" customHeight="1" x14ac:dyDescent="0.2">
      <c r="A333" s="135"/>
      <c r="B333" s="122"/>
      <c r="C333" s="122"/>
      <c r="D333" s="122"/>
      <c r="E333" s="122"/>
      <c r="F333" s="122"/>
      <c r="G333" s="122"/>
      <c r="H333" s="122"/>
      <c r="I333" s="168"/>
      <c r="J333" s="122"/>
      <c r="K333" s="122"/>
      <c r="L333" s="122"/>
      <c r="M333" s="122"/>
      <c r="N333" s="122"/>
      <c r="O333" s="122"/>
      <c r="P333" s="122"/>
      <c r="Q333" s="122"/>
      <c r="R333" s="122"/>
      <c r="S333" s="122"/>
      <c r="T333" s="122"/>
      <c r="U333" s="122"/>
      <c r="V333" s="122"/>
      <c r="W333" s="122"/>
      <c r="X333" s="122"/>
      <c r="Y333" s="122"/>
      <c r="Z333" s="122"/>
      <c r="AA333" s="122"/>
      <c r="AB333" s="122"/>
      <c r="AC333" s="122"/>
    </row>
    <row r="334" spans="1:29" ht="18" customHeight="1" x14ac:dyDescent="0.2">
      <c r="A334" s="135"/>
      <c r="B334" s="122"/>
      <c r="C334" s="122"/>
      <c r="D334" s="122"/>
      <c r="E334" s="122"/>
      <c r="F334" s="122"/>
      <c r="G334" s="122"/>
      <c r="H334" s="122"/>
      <c r="I334" s="168"/>
      <c r="J334" s="122"/>
      <c r="K334" s="122"/>
      <c r="L334" s="122"/>
      <c r="M334" s="122"/>
      <c r="N334" s="122"/>
      <c r="O334" s="122"/>
      <c r="P334" s="122"/>
      <c r="Q334" s="122"/>
      <c r="R334" s="122"/>
      <c r="S334" s="122"/>
      <c r="T334" s="122"/>
      <c r="U334" s="122"/>
      <c r="V334" s="122"/>
      <c r="W334" s="122"/>
      <c r="X334" s="122"/>
      <c r="Y334" s="122"/>
      <c r="Z334" s="122"/>
      <c r="AA334" s="122"/>
      <c r="AB334" s="122"/>
      <c r="AC334" s="122"/>
    </row>
    <row r="335" spans="1:29" ht="18" customHeight="1" x14ac:dyDescent="0.2">
      <c r="A335" s="135"/>
      <c r="B335" s="122"/>
      <c r="C335" s="122"/>
      <c r="D335" s="122"/>
      <c r="E335" s="122"/>
      <c r="F335" s="122"/>
      <c r="G335" s="122"/>
      <c r="H335" s="122"/>
      <c r="I335" s="168"/>
      <c r="J335" s="122"/>
      <c r="K335" s="122"/>
      <c r="L335" s="122"/>
      <c r="M335" s="122"/>
      <c r="N335" s="122"/>
      <c r="O335" s="122"/>
      <c r="P335" s="122"/>
      <c r="Q335" s="122"/>
      <c r="R335" s="122"/>
      <c r="S335" s="122"/>
      <c r="T335" s="122"/>
      <c r="U335" s="122"/>
      <c r="V335" s="122"/>
      <c r="W335" s="122"/>
      <c r="X335" s="122"/>
      <c r="Y335" s="122"/>
      <c r="Z335" s="122"/>
      <c r="AA335" s="122"/>
      <c r="AB335" s="122"/>
      <c r="AC335" s="122"/>
    </row>
    <row r="336" spans="1:29" ht="18" customHeight="1" x14ac:dyDescent="0.2">
      <c r="A336" s="135"/>
      <c r="B336" s="122"/>
      <c r="C336" s="122"/>
      <c r="D336" s="122"/>
      <c r="E336" s="122"/>
      <c r="F336" s="122"/>
      <c r="G336" s="122"/>
      <c r="H336" s="122"/>
      <c r="I336" s="168"/>
      <c r="J336" s="122"/>
      <c r="K336" s="122"/>
      <c r="L336" s="122"/>
      <c r="M336" s="122"/>
      <c r="N336" s="122"/>
      <c r="O336" s="122"/>
      <c r="P336" s="122"/>
      <c r="Q336" s="122"/>
      <c r="R336" s="122"/>
      <c r="S336" s="122"/>
      <c r="T336" s="122"/>
      <c r="U336" s="122"/>
      <c r="V336" s="122"/>
      <c r="W336" s="122"/>
      <c r="X336" s="122"/>
      <c r="Y336" s="122"/>
      <c r="Z336" s="122"/>
      <c r="AA336" s="122"/>
      <c r="AB336" s="122"/>
      <c r="AC336" s="122"/>
    </row>
    <row r="337" spans="1:29" ht="18" customHeight="1" x14ac:dyDescent="0.2">
      <c r="A337" s="135"/>
      <c r="B337" s="122"/>
      <c r="C337" s="122"/>
      <c r="D337" s="122"/>
      <c r="E337" s="122"/>
      <c r="F337" s="122"/>
      <c r="G337" s="122"/>
      <c r="H337" s="122"/>
      <c r="I337" s="168"/>
      <c r="J337" s="122"/>
      <c r="K337" s="122"/>
      <c r="L337" s="122"/>
      <c r="M337" s="122"/>
      <c r="N337" s="122"/>
      <c r="O337" s="122"/>
      <c r="P337" s="122"/>
      <c r="Q337" s="122"/>
      <c r="R337" s="122"/>
      <c r="S337" s="122"/>
      <c r="T337" s="122"/>
      <c r="U337" s="122"/>
      <c r="V337" s="122"/>
      <c r="W337" s="122"/>
      <c r="X337" s="122"/>
      <c r="Y337" s="122"/>
      <c r="Z337" s="122"/>
      <c r="AA337" s="122"/>
      <c r="AB337" s="122"/>
      <c r="AC337" s="122"/>
    </row>
    <row r="338" spans="1:29" ht="18" customHeight="1" x14ac:dyDescent="0.2">
      <c r="A338" s="135"/>
      <c r="B338" s="122"/>
      <c r="C338" s="122"/>
      <c r="D338" s="122"/>
      <c r="E338" s="122"/>
      <c r="F338" s="122"/>
      <c r="G338" s="122"/>
      <c r="H338" s="122"/>
      <c r="I338" s="168"/>
      <c r="J338" s="122"/>
      <c r="K338" s="122"/>
      <c r="L338" s="122"/>
      <c r="M338" s="122"/>
      <c r="N338" s="122"/>
      <c r="O338" s="122"/>
      <c r="P338" s="122"/>
      <c r="Q338" s="122"/>
      <c r="R338" s="122"/>
      <c r="S338" s="122"/>
      <c r="T338" s="122"/>
      <c r="U338" s="122"/>
      <c r="V338" s="122"/>
      <c r="W338" s="122"/>
      <c r="X338" s="122"/>
      <c r="Y338" s="122"/>
      <c r="Z338" s="122"/>
      <c r="AA338" s="122"/>
      <c r="AB338" s="122"/>
      <c r="AC338" s="122"/>
    </row>
    <row r="339" spans="1:29" ht="18" customHeight="1" x14ac:dyDescent="0.2">
      <c r="A339" s="135"/>
      <c r="B339" s="122"/>
      <c r="C339" s="122"/>
      <c r="D339" s="122"/>
      <c r="E339" s="122"/>
      <c r="F339" s="122"/>
      <c r="G339" s="122"/>
      <c r="H339" s="122"/>
      <c r="I339" s="168"/>
      <c r="J339" s="122"/>
      <c r="K339" s="122"/>
      <c r="L339" s="122"/>
      <c r="M339" s="122"/>
      <c r="N339" s="122"/>
      <c r="O339" s="122"/>
      <c r="P339" s="122"/>
      <c r="Q339" s="122"/>
      <c r="R339" s="122"/>
      <c r="S339" s="122"/>
      <c r="T339" s="122"/>
      <c r="U339" s="122"/>
      <c r="V339" s="122"/>
      <c r="W339" s="122"/>
      <c r="X339" s="122"/>
      <c r="Y339" s="122"/>
      <c r="Z339" s="122"/>
      <c r="AA339" s="122"/>
      <c r="AB339" s="122"/>
      <c r="AC339" s="122"/>
    </row>
    <row r="340" spans="1:29" ht="18" customHeight="1" x14ac:dyDescent="0.2">
      <c r="A340" s="135"/>
      <c r="B340" s="122"/>
      <c r="C340" s="122"/>
      <c r="D340" s="122"/>
      <c r="E340" s="122"/>
      <c r="F340" s="122"/>
      <c r="G340" s="122"/>
      <c r="H340" s="122"/>
      <c r="I340" s="168"/>
      <c r="J340" s="122"/>
      <c r="K340" s="122"/>
      <c r="L340" s="122"/>
      <c r="M340" s="122"/>
      <c r="N340" s="122"/>
      <c r="O340" s="122"/>
      <c r="P340" s="122"/>
      <c r="Q340" s="122"/>
      <c r="R340" s="122"/>
      <c r="S340" s="122"/>
      <c r="T340" s="122"/>
      <c r="U340" s="122"/>
      <c r="V340" s="122"/>
      <c r="W340" s="122"/>
      <c r="X340" s="122"/>
      <c r="Y340" s="122"/>
      <c r="Z340" s="122"/>
      <c r="AA340" s="122"/>
      <c r="AB340" s="122"/>
      <c r="AC340" s="122"/>
    </row>
    <row r="341" spans="1:29" ht="18" customHeight="1" x14ac:dyDescent="0.2">
      <c r="A341" s="135"/>
      <c r="B341" s="122"/>
      <c r="C341" s="122"/>
      <c r="D341" s="122"/>
      <c r="E341" s="122"/>
      <c r="F341" s="122"/>
      <c r="G341" s="122"/>
      <c r="H341" s="122"/>
      <c r="I341" s="168"/>
      <c r="J341" s="122"/>
      <c r="K341" s="122"/>
      <c r="L341" s="122"/>
      <c r="M341" s="122"/>
      <c r="N341" s="122"/>
      <c r="O341" s="122"/>
      <c r="P341" s="122"/>
      <c r="Q341" s="122"/>
      <c r="R341" s="122"/>
      <c r="S341" s="122"/>
      <c r="T341" s="122"/>
      <c r="U341" s="122"/>
      <c r="V341" s="122"/>
      <c r="W341" s="122"/>
      <c r="X341" s="122"/>
      <c r="Y341" s="122"/>
      <c r="Z341" s="122"/>
      <c r="AA341" s="122"/>
      <c r="AB341" s="122"/>
      <c r="AC341" s="122"/>
    </row>
    <row r="342" spans="1:29" ht="18" customHeight="1" x14ac:dyDescent="0.2">
      <c r="A342" s="135"/>
      <c r="B342" s="122"/>
      <c r="C342" s="122"/>
      <c r="D342" s="122"/>
      <c r="E342" s="122"/>
      <c r="F342" s="122"/>
      <c r="G342" s="122"/>
      <c r="H342" s="122"/>
      <c r="I342" s="168"/>
      <c r="J342" s="122"/>
      <c r="K342" s="122"/>
      <c r="L342" s="122"/>
      <c r="M342" s="122"/>
      <c r="N342" s="122"/>
      <c r="O342" s="122"/>
      <c r="P342" s="122"/>
      <c r="Q342" s="122"/>
      <c r="R342" s="122"/>
      <c r="S342" s="122"/>
      <c r="T342" s="122"/>
      <c r="U342" s="122"/>
      <c r="V342" s="122"/>
      <c r="W342" s="122"/>
      <c r="X342" s="122"/>
      <c r="Y342" s="122"/>
      <c r="Z342" s="122"/>
      <c r="AA342" s="122"/>
      <c r="AB342" s="122"/>
      <c r="AC342" s="122"/>
    </row>
    <row r="343" spans="1:29" ht="18" customHeight="1" x14ac:dyDescent="0.2">
      <c r="A343" s="135"/>
      <c r="B343" s="122"/>
      <c r="C343" s="122"/>
      <c r="D343" s="122"/>
      <c r="E343" s="122"/>
      <c r="F343" s="122"/>
      <c r="G343" s="122"/>
      <c r="H343" s="122"/>
      <c r="I343" s="168"/>
      <c r="J343" s="122"/>
      <c r="K343" s="122"/>
      <c r="L343" s="122"/>
      <c r="M343" s="122"/>
      <c r="N343" s="122"/>
      <c r="O343" s="122"/>
      <c r="P343" s="122"/>
      <c r="Q343" s="122"/>
      <c r="R343" s="122"/>
      <c r="S343" s="122"/>
      <c r="T343" s="122"/>
      <c r="U343" s="122"/>
      <c r="V343" s="122"/>
      <c r="W343" s="122"/>
      <c r="X343" s="122"/>
      <c r="Y343" s="122"/>
      <c r="Z343" s="122"/>
      <c r="AA343" s="122"/>
      <c r="AB343" s="122"/>
      <c r="AC343" s="122"/>
    </row>
    <row r="344" spans="1:29" ht="18" customHeight="1" x14ac:dyDescent="0.2">
      <c r="A344" s="135"/>
      <c r="B344" s="122"/>
      <c r="C344" s="122"/>
      <c r="D344" s="122"/>
      <c r="E344" s="122"/>
      <c r="F344" s="122"/>
      <c r="G344" s="122"/>
      <c r="H344" s="122"/>
      <c r="I344" s="168"/>
      <c r="J344" s="122"/>
      <c r="K344" s="122"/>
      <c r="L344" s="122"/>
      <c r="M344" s="122"/>
      <c r="N344" s="122"/>
      <c r="O344" s="122"/>
      <c r="P344" s="122"/>
      <c r="Q344" s="122"/>
      <c r="R344" s="122"/>
      <c r="S344" s="122"/>
      <c r="T344" s="122"/>
      <c r="U344" s="122"/>
      <c r="V344" s="122"/>
      <c r="W344" s="122"/>
      <c r="X344" s="122"/>
      <c r="Y344" s="122"/>
      <c r="Z344" s="122"/>
      <c r="AA344" s="122"/>
      <c r="AB344" s="122"/>
      <c r="AC344" s="122"/>
    </row>
    <row r="345" spans="1:29" ht="18" customHeight="1" x14ac:dyDescent="0.2">
      <c r="A345" s="135"/>
      <c r="B345" s="122"/>
      <c r="C345" s="122"/>
      <c r="D345" s="122"/>
      <c r="E345" s="122"/>
      <c r="F345" s="122"/>
      <c r="G345" s="122"/>
      <c r="H345" s="122"/>
      <c r="I345" s="168"/>
      <c r="J345" s="122"/>
      <c r="K345" s="122"/>
      <c r="L345" s="122"/>
      <c r="M345" s="122"/>
      <c r="N345" s="122"/>
      <c r="O345" s="122"/>
      <c r="P345" s="122"/>
      <c r="Q345" s="122"/>
      <c r="R345" s="122"/>
      <c r="S345" s="122"/>
      <c r="T345" s="122"/>
      <c r="U345" s="122"/>
      <c r="V345" s="122"/>
      <c r="W345" s="122"/>
      <c r="X345" s="122"/>
      <c r="Y345" s="122"/>
      <c r="Z345" s="122"/>
      <c r="AA345" s="122"/>
      <c r="AB345" s="122"/>
      <c r="AC345" s="122"/>
    </row>
    <row r="346" spans="1:29" ht="18" customHeight="1" x14ac:dyDescent="0.2">
      <c r="A346" s="135"/>
      <c r="B346" s="122"/>
      <c r="C346" s="122"/>
      <c r="D346" s="122"/>
      <c r="E346" s="122"/>
      <c r="F346" s="122"/>
      <c r="G346" s="122"/>
      <c r="H346" s="122"/>
      <c r="I346" s="168"/>
      <c r="J346" s="122"/>
      <c r="K346" s="122"/>
      <c r="L346" s="122"/>
      <c r="M346" s="122"/>
      <c r="N346" s="122"/>
      <c r="O346" s="122"/>
      <c r="P346" s="122"/>
      <c r="Q346" s="122"/>
      <c r="R346" s="122"/>
      <c r="S346" s="122"/>
      <c r="T346" s="122"/>
      <c r="U346" s="122"/>
      <c r="V346" s="122"/>
      <c r="W346" s="122"/>
      <c r="X346" s="122"/>
      <c r="Y346" s="122"/>
      <c r="Z346" s="122"/>
      <c r="AA346" s="122"/>
      <c r="AB346" s="122"/>
      <c r="AC346" s="122"/>
    </row>
    <row r="347" spans="1:29" ht="18" customHeight="1" x14ac:dyDescent="0.2">
      <c r="A347" s="135"/>
      <c r="B347" s="122"/>
      <c r="C347" s="122"/>
      <c r="D347" s="122"/>
      <c r="E347" s="122"/>
      <c r="F347" s="122"/>
      <c r="G347" s="122"/>
      <c r="H347" s="122"/>
      <c r="I347" s="168"/>
      <c r="J347" s="122"/>
      <c r="K347" s="122"/>
      <c r="L347" s="122"/>
      <c r="M347" s="122"/>
      <c r="N347" s="122"/>
      <c r="O347" s="122"/>
      <c r="P347" s="122"/>
      <c r="Q347" s="122"/>
      <c r="R347" s="122"/>
      <c r="S347" s="122"/>
      <c r="T347" s="122"/>
      <c r="U347" s="122"/>
      <c r="V347" s="122"/>
      <c r="W347" s="122"/>
      <c r="X347" s="122"/>
      <c r="Y347" s="122"/>
      <c r="Z347" s="122"/>
      <c r="AA347" s="122"/>
      <c r="AB347" s="122"/>
      <c r="AC347" s="122"/>
    </row>
    <row r="348" spans="1:29" ht="18" customHeight="1" x14ac:dyDescent="0.2">
      <c r="A348" s="135"/>
      <c r="B348" s="122"/>
      <c r="C348" s="122"/>
      <c r="D348" s="122"/>
      <c r="E348" s="122"/>
      <c r="F348" s="122"/>
      <c r="G348" s="122"/>
      <c r="H348" s="122"/>
      <c r="I348" s="168"/>
      <c r="J348" s="122"/>
      <c r="K348" s="122"/>
      <c r="L348" s="122"/>
      <c r="M348" s="122"/>
      <c r="N348" s="122"/>
      <c r="O348" s="122"/>
      <c r="P348" s="122"/>
      <c r="Q348" s="122"/>
      <c r="R348" s="122"/>
      <c r="S348" s="122"/>
      <c r="T348" s="122"/>
      <c r="U348" s="122"/>
      <c r="V348" s="122"/>
      <c r="W348" s="122"/>
      <c r="X348" s="122"/>
      <c r="Y348" s="122"/>
      <c r="Z348" s="122"/>
      <c r="AA348" s="122"/>
      <c r="AB348" s="122"/>
      <c r="AC348" s="122"/>
    </row>
    <row r="349" spans="1:29" ht="18" customHeight="1" x14ac:dyDescent="0.2">
      <c r="A349" s="135"/>
      <c r="B349" s="122"/>
      <c r="C349" s="122"/>
      <c r="D349" s="122"/>
      <c r="E349" s="122"/>
      <c r="F349" s="122"/>
      <c r="G349" s="122"/>
      <c r="H349" s="122"/>
      <c r="I349" s="168"/>
      <c r="J349" s="122"/>
      <c r="K349" s="122"/>
      <c r="L349" s="122"/>
      <c r="M349" s="122"/>
      <c r="N349" s="122"/>
      <c r="O349" s="122"/>
      <c r="P349" s="122"/>
      <c r="Q349" s="122"/>
      <c r="R349" s="122"/>
      <c r="S349" s="122"/>
      <c r="T349" s="122"/>
      <c r="U349" s="122"/>
      <c r="V349" s="122"/>
      <c r="W349" s="122"/>
      <c r="X349" s="122"/>
      <c r="Y349" s="122"/>
      <c r="Z349" s="122"/>
      <c r="AA349" s="122"/>
      <c r="AB349" s="122"/>
      <c r="AC349" s="122"/>
    </row>
    <row r="350" spans="1:29" ht="18" customHeight="1" x14ac:dyDescent="0.2">
      <c r="A350" s="135"/>
      <c r="B350" s="122"/>
      <c r="C350" s="122"/>
      <c r="D350" s="122"/>
      <c r="E350" s="122"/>
      <c r="F350" s="122"/>
      <c r="G350" s="122"/>
      <c r="H350" s="122"/>
      <c r="I350" s="168"/>
      <c r="J350" s="122"/>
      <c r="K350" s="122"/>
      <c r="L350" s="122"/>
      <c r="M350" s="122"/>
      <c r="N350" s="122"/>
      <c r="O350" s="122"/>
      <c r="P350" s="122"/>
      <c r="Q350" s="122"/>
      <c r="R350" s="122"/>
      <c r="S350" s="122"/>
      <c r="T350" s="122"/>
      <c r="U350" s="122"/>
      <c r="V350" s="122"/>
      <c r="W350" s="122"/>
      <c r="X350" s="122"/>
      <c r="Y350" s="122"/>
      <c r="Z350" s="122"/>
      <c r="AA350" s="122"/>
      <c r="AB350" s="122"/>
      <c r="AC350" s="122"/>
    </row>
    <row r="351" spans="1:29" ht="18" customHeight="1" x14ac:dyDescent="0.2">
      <c r="A351" s="135"/>
      <c r="B351" s="122"/>
      <c r="C351" s="122"/>
      <c r="D351" s="122"/>
      <c r="E351" s="122"/>
      <c r="F351" s="122"/>
      <c r="G351" s="122"/>
      <c r="H351" s="122"/>
      <c r="I351" s="168"/>
      <c r="J351" s="122"/>
      <c r="K351" s="122"/>
      <c r="L351" s="122"/>
      <c r="M351" s="122"/>
      <c r="N351" s="122"/>
      <c r="O351" s="122"/>
      <c r="P351" s="122"/>
      <c r="Q351" s="122"/>
      <c r="R351" s="122"/>
      <c r="S351" s="122"/>
      <c r="T351" s="122"/>
      <c r="U351" s="122"/>
      <c r="V351" s="122"/>
      <c r="W351" s="122"/>
      <c r="X351" s="122"/>
      <c r="Y351" s="122"/>
      <c r="Z351" s="122"/>
      <c r="AA351" s="122"/>
      <c r="AB351" s="122"/>
      <c r="AC351" s="122"/>
    </row>
    <row r="352" spans="1:29" ht="18" customHeight="1" x14ac:dyDescent="0.2">
      <c r="A352" s="135"/>
      <c r="B352" s="122"/>
      <c r="C352" s="122"/>
      <c r="D352" s="122"/>
      <c r="E352" s="122"/>
      <c r="F352" s="122"/>
      <c r="G352" s="122"/>
      <c r="H352" s="122"/>
      <c r="I352" s="168"/>
      <c r="J352" s="122"/>
      <c r="K352" s="122"/>
      <c r="L352" s="122"/>
      <c r="M352" s="122"/>
      <c r="N352" s="122"/>
      <c r="O352" s="122"/>
      <c r="P352" s="122"/>
      <c r="Q352" s="122"/>
      <c r="R352" s="122"/>
      <c r="S352" s="122"/>
      <c r="T352" s="122"/>
      <c r="U352" s="122"/>
      <c r="V352" s="122"/>
      <c r="W352" s="122"/>
      <c r="X352" s="122"/>
      <c r="Y352" s="122"/>
      <c r="Z352" s="122"/>
      <c r="AA352" s="122"/>
      <c r="AB352" s="122"/>
      <c r="AC352" s="122"/>
    </row>
    <row r="353" spans="1:29" ht="18" customHeight="1" x14ac:dyDescent="0.2">
      <c r="A353" s="135"/>
      <c r="B353" s="122"/>
      <c r="C353" s="122"/>
      <c r="D353" s="122"/>
      <c r="E353" s="122"/>
      <c r="F353" s="122"/>
      <c r="G353" s="122"/>
      <c r="H353" s="122"/>
      <c r="I353" s="168"/>
      <c r="J353" s="122"/>
      <c r="K353" s="122"/>
      <c r="L353" s="122"/>
      <c r="M353" s="122"/>
      <c r="N353" s="122"/>
      <c r="O353" s="122"/>
      <c r="P353" s="122"/>
      <c r="Q353" s="122"/>
      <c r="R353" s="122"/>
      <c r="S353" s="122"/>
      <c r="T353" s="122"/>
      <c r="U353" s="122"/>
      <c r="V353" s="122"/>
      <c r="W353" s="122"/>
      <c r="X353" s="122"/>
      <c r="Y353" s="122"/>
      <c r="Z353" s="122"/>
      <c r="AA353" s="122"/>
      <c r="AB353" s="122"/>
      <c r="AC353" s="122"/>
    </row>
    <row r="354" spans="1:29" ht="18" customHeight="1" x14ac:dyDescent="0.2">
      <c r="A354" s="135"/>
      <c r="B354" s="122"/>
      <c r="C354" s="122"/>
      <c r="D354" s="122"/>
      <c r="E354" s="122"/>
      <c r="F354" s="122"/>
      <c r="G354" s="122"/>
      <c r="H354" s="122"/>
      <c r="I354" s="168"/>
      <c r="J354" s="122"/>
      <c r="K354" s="122"/>
      <c r="L354" s="122"/>
      <c r="M354" s="122"/>
      <c r="N354" s="122"/>
      <c r="O354" s="122"/>
      <c r="P354" s="122"/>
      <c r="Q354" s="122"/>
      <c r="R354" s="122"/>
      <c r="S354" s="122"/>
      <c r="T354" s="122"/>
      <c r="U354" s="122"/>
      <c r="V354" s="122"/>
      <c r="W354" s="122"/>
      <c r="X354" s="122"/>
      <c r="Y354" s="122"/>
      <c r="Z354" s="122"/>
      <c r="AA354" s="122"/>
      <c r="AB354" s="122"/>
      <c r="AC354" s="122"/>
    </row>
    <row r="355" spans="1:29" ht="18" customHeight="1" x14ac:dyDescent="0.2">
      <c r="A355" s="135"/>
      <c r="B355" s="122"/>
      <c r="C355" s="122"/>
      <c r="D355" s="122"/>
      <c r="E355" s="122"/>
      <c r="F355" s="122"/>
      <c r="G355" s="122"/>
      <c r="H355" s="122"/>
      <c r="I355" s="168"/>
      <c r="J355" s="122"/>
      <c r="K355" s="122"/>
      <c r="L355" s="122"/>
      <c r="M355" s="122"/>
      <c r="N355" s="122"/>
      <c r="O355" s="122"/>
      <c r="P355" s="122"/>
      <c r="Q355" s="122"/>
      <c r="R355" s="122"/>
      <c r="S355" s="122"/>
      <c r="T355" s="122"/>
      <c r="U355" s="122"/>
      <c r="V355" s="122"/>
      <c r="W355" s="122"/>
      <c r="X355" s="122"/>
      <c r="Y355" s="122"/>
      <c r="Z355" s="122"/>
      <c r="AA355" s="122"/>
      <c r="AB355" s="122"/>
      <c r="AC355" s="122"/>
    </row>
    <row r="356" spans="1:29" ht="18" customHeight="1" x14ac:dyDescent="0.2">
      <c r="A356" s="135"/>
      <c r="B356" s="122"/>
      <c r="C356" s="122"/>
      <c r="D356" s="122"/>
      <c r="E356" s="122"/>
      <c r="F356" s="122"/>
      <c r="G356" s="122"/>
      <c r="H356" s="122"/>
      <c r="I356" s="168"/>
      <c r="J356" s="122"/>
      <c r="K356" s="122"/>
      <c r="L356" s="122"/>
      <c r="M356" s="122"/>
      <c r="N356" s="122"/>
      <c r="O356" s="122"/>
      <c r="P356" s="122"/>
      <c r="Q356" s="122"/>
      <c r="R356" s="122"/>
      <c r="S356" s="122"/>
      <c r="T356" s="122"/>
      <c r="U356" s="122"/>
      <c r="V356" s="122"/>
      <c r="W356" s="122"/>
      <c r="X356" s="122"/>
      <c r="Y356" s="122"/>
      <c r="Z356" s="122"/>
      <c r="AA356" s="122"/>
      <c r="AB356" s="122"/>
      <c r="AC356" s="122"/>
    </row>
    <row r="357" spans="1:29" ht="18" customHeight="1" x14ac:dyDescent="0.2">
      <c r="A357" s="135"/>
      <c r="B357" s="122"/>
      <c r="C357" s="122"/>
      <c r="D357" s="122"/>
      <c r="E357" s="122"/>
      <c r="F357" s="122"/>
      <c r="G357" s="122"/>
      <c r="H357" s="122"/>
      <c r="I357" s="168"/>
      <c r="J357" s="122"/>
      <c r="K357" s="122"/>
      <c r="L357" s="122"/>
      <c r="M357" s="122"/>
      <c r="N357" s="122"/>
      <c r="O357" s="122"/>
      <c r="P357" s="122"/>
      <c r="Q357" s="122"/>
      <c r="R357" s="122"/>
      <c r="S357" s="122"/>
      <c r="T357" s="122"/>
      <c r="U357" s="122"/>
      <c r="V357" s="122"/>
      <c r="W357" s="122"/>
      <c r="X357" s="122"/>
      <c r="Y357" s="122"/>
      <c r="Z357" s="122"/>
      <c r="AA357" s="122"/>
      <c r="AB357" s="122"/>
      <c r="AC357" s="122"/>
    </row>
    <row r="358" spans="1:29" ht="18" customHeight="1" x14ac:dyDescent="0.2">
      <c r="A358" s="135"/>
      <c r="B358" s="122"/>
      <c r="C358" s="122"/>
      <c r="D358" s="122"/>
      <c r="E358" s="122"/>
      <c r="F358" s="122"/>
      <c r="G358" s="122"/>
      <c r="H358" s="122"/>
      <c r="I358" s="168"/>
      <c r="J358" s="122"/>
      <c r="K358" s="122"/>
      <c r="L358" s="122"/>
      <c r="M358" s="122"/>
      <c r="N358" s="122"/>
      <c r="O358" s="122"/>
      <c r="P358" s="122"/>
      <c r="Q358" s="122"/>
      <c r="R358" s="122"/>
      <c r="S358" s="122"/>
      <c r="T358" s="122"/>
      <c r="U358" s="122"/>
      <c r="V358" s="122"/>
      <c r="W358" s="122"/>
      <c r="X358" s="122"/>
      <c r="Y358" s="122"/>
      <c r="Z358" s="122"/>
      <c r="AA358" s="122"/>
      <c r="AB358" s="122"/>
      <c r="AC358" s="122"/>
    </row>
    <row r="359" spans="1:29" ht="18" customHeight="1" x14ac:dyDescent="0.2">
      <c r="A359" s="135"/>
      <c r="B359" s="122"/>
      <c r="C359" s="122"/>
      <c r="D359" s="122"/>
      <c r="E359" s="122"/>
      <c r="F359" s="122"/>
      <c r="G359" s="122"/>
      <c r="H359" s="122"/>
      <c r="I359" s="168"/>
      <c r="J359" s="122"/>
      <c r="K359" s="122"/>
      <c r="L359" s="122"/>
      <c r="M359" s="122"/>
      <c r="N359" s="122"/>
      <c r="O359" s="122"/>
      <c r="P359" s="122"/>
      <c r="Q359" s="122"/>
      <c r="R359" s="122"/>
      <c r="S359" s="122"/>
      <c r="T359" s="122"/>
      <c r="U359" s="122"/>
      <c r="V359" s="122"/>
      <c r="W359" s="122"/>
      <c r="X359" s="122"/>
      <c r="Y359" s="122"/>
      <c r="Z359" s="122"/>
      <c r="AA359" s="122"/>
      <c r="AB359" s="122"/>
      <c r="AC359" s="122"/>
    </row>
    <row r="360" spans="1:29" ht="18" customHeight="1" x14ac:dyDescent="0.2">
      <c r="A360" s="135"/>
      <c r="B360" s="122"/>
      <c r="C360" s="122"/>
      <c r="D360" s="122"/>
      <c r="E360" s="122"/>
      <c r="F360" s="122"/>
      <c r="G360" s="122"/>
      <c r="H360" s="122"/>
      <c r="I360" s="168"/>
      <c r="J360" s="122"/>
      <c r="K360" s="122"/>
      <c r="L360" s="122"/>
      <c r="M360" s="122"/>
      <c r="N360" s="122"/>
      <c r="O360" s="122"/>
      <c r="P360" s="122"/>
      <c r="Q360" s="122"/>
      <c r="R360" s="122"/>
      <c r="S360" s="122"/>
      <c r="T360" s="122"/>
      <c r="U360" s="122"/>
      <c r="V360" s="122"/>
      <c r="W360" s="122"/>
      <c r="X360" s="122"/>
      <c r="Y360" s="122"/>
      <c r="Z360" s="122"/>
      <c r="AA360" s="122"/>
      <c r="AB360" s="122"/>
      <c r="AC360" s="122"/>
    </row>
    <row r="361" spans="1:29" ht="18" customHeight="1" x14ac:dyDescent="0.2">
      <c r="A361" s="135"/>
      <c r="B361" s="122"/>
      <c r="C361" s="122"/>
      <c r="D361" s="122"/>
      <c r="E361" s="122"/>
      <c r="F361" s="122"/>
      <c r="G361" s="122"/>
      <c r="H361" s="122"/>
      <c r="I361" s="168"/>
      <c r="J361" s="122"/>
      <c r="K361" s="122"/>
      <c r="L361" s="122"/>
      <c r="M361" s="122"/>
      <c r="N361" s="122"/>
      <c r="O361" s="122"/>
      <c r="P361" s="122"/>
      <c r="Q361" s="122"/>
      <c r="R361" s="122"/>
      <c r="S361" s="122"/>
      <c r="T361" s="122"/>
      <c r="U361" s="122"/>
      <c r="V361" s="122"/>
      <c r="W361" s="122"/>
      <c r="X361" s="122"/>
      <c r="Y361" s="122"/>
      <c r="Z361" s="122"/>
      <c r="AA361" s="122"/>
      <c r="AB361" s="122"/>
      <c r="AC361" s="122"/>
    </row>
    <row r="362" spans="1:29" ht="18" customHeight="1" x14ac:dyDescent="0.2">
      <c r="A362" s="135"/>
      <c r="B362" s="122"/>
      <c r="C362" s="122"/>
      <c r="D362" s="122"/>
      <c r="E362" s="122"/>
      <c r="F362" s="122"/>
      <c r="G362" s="122"/>
      <c r="H362" s="122"/>
      <c r="I362" s="168"/>
      <c r="J362" s="122"/>
      <c r="K362" s="122"/>
      <c r="L362" s="122"/>
      <c r="M362" s="122"/>
      <c r="N362" s="122"/>
      <c r="O362" s="122"/>
      <c r="P362" s="122"/>
      <c r="Q362" s="122"/>
      <c r="R362" s="122"/>
      <c r="S362" s="122"/>
      <c r="T362" s="122"/>
      <c r="U362" s="122"/>
      <c r="V362" s="122"/>
      <c r="W362" s="122"/>
      <c r="X362" s="122"/>
      <c r="Y362" s="122"/>
      <c r="Z362" s="122"/>
      <c r="AA362" s="122"/>
      <c r="AB362" s="122"/>
      <c r="AC362" s="122"/>
    </row>
    <row r="363" spans="1:29" ht="18" customHeight="1" x14ac:dyDescent="0.2">
      <c r="A363" s="135"/>
      <c r="B363" s="122"/>
      <c r="C363" s="122"/>
      <c r="D363" s="122"/>
      <c r="E363" s="122"/>
      <c r="F363" s="122"/>
      <c r="G363" s="122"/>
      <c r="H363" s="122"/>
      <c r="I363" s="168"/>
      <c r="J363" s="122"/>
      <c r="K363" s="122"/>
      <c r="L363" s="122"/>
      <c r="M363" s="122"/>
      <c r="N363" s="122"/>
      <c r="O363" s="122"/>
      <c r="P363" s="122"/>
      <c r="Q363" s="122"/>
      <c r="R363" s="122"/>
      <c r="S363" s="122"/>
      <c r="T363" s="122"/>
      <c r="U363" s="122"/>
      <c r="V363" s="122"/>
      <c r="W363" s="122"/>
      <c r="X363" s="122"/>
      <c r="Y363" s="122"/>
      <c r="Z363" s="122"/>
      <c r="AA363" s="122"/>
      <c r="AB363" s="122"/>
      <c r="AC363" s="122"/>
    </row>
    <row r="364" spans="1:29" ht="18" customHeight="1" x14ac:dyDescent="0.2">
      <c r="A364" s="135"/>
      <c r="B364" s="122"/>
      <c r="C364" s="122"/>
      <c r="D364" s="122"/>
      <c r="E364" s="122"/>
      <c r="F364" s="122"/>
      <c r="G364" s="122"/>
      <c r="H364" s="122"/>
      <c r="I364" s="168"/>
      <c r="J364" s="122"/>
      <c r="K364" s="122"/>
      <c r="L364" s="122"/>
      <c r="M364" s="122"/>
      <c r="N364" s="122"/>
      <c r="O364" s="122"/>
      <c r="P364" s="122"/>
      <c r="Q364" s="122"/>
      <c r="R364" s="122"/>
      <c r="S364" s="122"/>
      <c r="T364" s="122"/>
      <c r="U364" s="122"/>
      <c r="V364" s="122"/>
      <c r="W364" s="122"/>
      <c r="X364" s="122"/>
      <c r="Y364" s="122"/>
      <c r="Z364" s="122"/>
      <c r="AA364" s="122"/>
      <c r="AB364" s="122"/>
      <c r="AC364" s="122"/>
    </row>
    <row r="365" spans="1:29" ht="18" customHeight="1" x14ac:dyDescent="0.2">
      <c r="A365" s="135"/>
      <c r="B365" s="122"/>
      <c r="C365" s="122"/>
      <c r="D365" s="122"/>
      <c r="E365" s="122"/>
      <c r="F365" s="122"/>
      <c r="G365" s="122"/>
      <c r="H365" s="122"/>
      <c r="I365" s="168"/>
      <c r="J365" s="122"/>
      <c r="K365" s="122"/>
      <c r="L365" s="122"/>
      <c r="M365" s="122"/>
      <c r="N365" s="122"/>
      <c r="O365" s="122"/>
      <c r="P365" s="122"/>
      <c r="Q365" s="122"/>
      <c r="R365" s="122"/>
      <c r="S365" s="122"/>
      <c r="T365" s="122"/>
      <c r="U365" s="122"/>
      <c r="V365" s="122"/>
      <c r="W365" s="122"/>
      <c r="X365" s="122"/>
      <c r="Y365" s="122"/>
      <c r="Z365" s="122"/>
      <c r="AA365" s="122"/>
      <c r="AB365" s="122"/>
      <c r="AC365" s="122"/>
    </row>
    <row r="366" spans="1:29" ht="18" customHeight="1" x14ac:dyDescent="0.2">
      <c r="A366" s="135"/>
      <c r="B366" s="122"/>
      <c r="C366" s="122"/>
      <c r="D366" s="122"/>
      <c r="E366" s="122"/>
      <c r="F366" s="122"/>
      <c r="G366" s="122"/>
      <c r="H366" s="122"/>
      <c r="I366" s="168"/>
      <c r="J366" s="122"/>
      <c r="K366" s="122"/>
      <c r="L366" s="122"/>
      <c r="M366" s="122"/>
      <c r="N366" s="122"/>
      <c r="O366" s="122"/>
      <c r="P366" s="122"/>
      <c r="Q366" s="122"/>
      <c r="R366" s="122"/>
      <c r="S366" s="122"/>
      <c r="T366" s="122"/>
      <c r="U366" s="122"/>
      <c r="V366" s="122"/>
      <c r="W366" s="122"/>
      <c r="X366" s="122"/>
      <c r="Y366" s="122"/>
      <c r="Z366" s="122"/>
      <c r="AA366" s="122"/>
      <c r="AB366" s="122"/>
      <c r="AC366" s="122"/>
    </row>
    <row r="367" spans="1:29" ht="18" customHeight="1" x14ac:dyDescent="0.2">
      <c r="A367" s="135"/>
      <c r="B367" s="122"/>
      <c r="C367" s="122"/>
      <c r="D367" s="122"/>
      <c r="E367" s="122"/>
      <c r="F367" s="122"/>
      <c r="G367" s="122"/>
      <c r="H367" s="122"/>
      <c r="I367" s="168"/>
      <c r="J367" s="122"/>
      <c r="K367" s="122"/>
      <c r="L367" s="122"/>
      <c r="M367" s="122"/>
      <c r="N367" s="122"/>
      <c r="O367" s="122"/>
      <c r="P367" s="122"/>
      <c r="Q367" s="122"/>
      <c r="R367" s="122"/>
      <c r="S367" s="122"/>
      <c r="T367" s="122"/>
      <c r="U367" s="122"/>
      <c r="V367" s="122"/>
      <c r="W367" s="122"/>
      <c r="X367" s="122"/>
      <c r="Y367" s="122"/>
      <c r="Z367" s="122"/>
      <c r="AA367" s="122"/>
      <c r="AB367" s="122"/>
      <c r="AC367" s="122"/>
    </row>
    <row r="368" spans="1:29" ht="18" customHeight="1" x14ac:dyDescent="0.2">
      <c r="A368" s="135"/>
      <c r="B368" s="122"/>
      <c r="C368" s="122"/>
      <c r="D368" s="122"/>
      <c r="E368" s="122"/>
      <c r="F368" s="122"/>
      <c r="G368" s="122"/>
      <c r="H368" s="122"/>
      <c r="I368" s="168"/>
      <c r="J368" s="122"/>
      <c r="K368" s="122"/>
      <c r="L368" s="122"/>
      <c r="M368" s="122"/>
      <c r="N368" s="122"/>
      <c r="O368" s="122"/>
      <c r="P368" s="122"/>
      <c r="Q368" s="122"/>
      <c r="R368" s="122"/>
      <c r="S368" s="122"/>
      <c r="T368" s="122"/>
      <c r="U368" s="122"/>
      <c r="V368" s="122"/>
      <c r="W368" s="122"/>
      <c r="X368" s="122"/>
      <c r="Y368" s="122"/>
      <c r="Z368" s="122"/>
      <c r="AA368" s="122"/>
      <c r="AB368" s="122"/>
      <c r="AC368" s="122"/>
    </row>
    <row r="369" spans="1:29" ht="18" customHeight="1" x14ac:dyDescent="0.2">
      <c r="A369" s="135"/>
      <c r="B369" s="122"/>
      <c r="C369" s="122"/>
      <c r="D369" s="122"/>
      <c r="E369" s="122"/>
      <c r="F369" s="122"/>
      <c r="G369" s="122"/>
      <c r="H369" s="122"/>
      <c r="I369" s="168"/>
      <c r="J369" s="122"/>
      <c r="K369" s="122"/>
      <c r="L369" s="122"/>
      <c r="M369" s="122"/>
      <c r="N369" s="122"/>
      <c r="O369" s="122"/>
      <c r="P369" s="122"/>
      <c r="Q369" s="122"/>
      <c r="R369" s="122"/>
      <c r="S369" s="122"/>
      <c r="T369" s="122"/>
      <c r="U369" s="122"/>
      <c r="V369" s="122"/>
      <c r="W369" s="122"/>
      <c r="X369" s="122"/>
      <c r="Y369" s="122"/>
      <c r="Z369" s="122"/>
      <c r="AA369" s="122"/>
      <c r="AB369" s="122"/>
      <c r="AC369" s="122"/>
    </row>
    <row r="370" spans="1:29" ht="18" customHeight="1" x14ac:dyDescent="0.2">
      <c r="A370" s="135"/>
      <c r="B370" s="122"/>
      <c r="C370" s="122"/>
      <c r="D370" s="122"/>
      <c r="E370" s="122"/>
      <c r="F370" s="122"/>
      <c r="G370" s="122"/>
      <c r="H370" s="122"/>
      <c r="I370" s="168"/>
      <c r="J370" s="122"/>
      <c r="K370" s="122"/>
      <c r="L370" s="122"/>
      <c r="M370" s="122"/>
      <c r="N370" s="122"/>
      <c r="O370" s="122"/>
      <c r="P370" s="122"/>
      <c r="Q370" s="122"/>
      <c r="R370" s="122"/>
      <c r="S370" s="122"/>
      <c r="T370" s="122"/>
      <c r="U370" s="122"/>
      <c r="V370" s="122"/>
      <c r="W370" s="122"/>
      <c r="X370" s="122"/>
      <c r="Y370" s="122"/>
      <c r="Z370" s="122"/>
      <c r="AA370" s="122"/>
      <c r="AB370" s="122"/>
      <c r="AC370" s="122"/>
    </row>
    <row r="371" spans="1:29" ht="18" customHeight="1" x14ac:dyDescent="0.2">
      <c r="A371" s="135"/>
      <c r="B371" s="122"/>
      <c r="C371" s="122"/>
      <c r="D371" s="122"/>
      <c r="E371" s="122"/>
      <c r="F371" s="122"/>
      <c r="G371" s="122"/>
      <c r="H371" s="122"/>
      <c r="I371" s="168"/>
      <c r="J371" s="122"/>
      <c r="K371" s="122"/>
      <c r="L371" s="122"/>
      <c r="M371" s="122"/>
      <c r="N371" s="122"/>
      <c r="O371" s="122"/>
      <c r="P371" s="122"/>
      <c r="Q371" s="122"/>
      <c r="R371" s="122"/>
      <c r="S371" s="122"/>
      <c r="T371" s="122"/>
      <c r="U371" s="122"/>
      <c r="V371" s="122"/>
      <c r="W371" s="122"/>
      <c r="X371" s="122"/>
      <c r="Y371" s="122"/>
      <c r="Z371" s="122"/>
      <c r="AA371" s="122"/>
      <c r="AB371" s="122"/>
      <c r="AC371" s="122"/>
    </row>
    <row r="372" spans="1:29" ht="18" customHeight="1" x14ac:dyDescent="0.2">
      <c r="A372" s="135"/>
      <c r="B372" s="122"/>
      <c r="C372" s="122"/>
      <c r="D372" s="122"/>
      <c r="E372" s="122"/>
      <c r="F372" s="122"/>
      <c r="G372" s="122"/>
      <c r="H372" s="122"/>
      <c r="I372" s="168"/>
      <c r="J372" s="122"/>
      <c r="K372" s="122"/>
      <c r="L372" s="122"/>
      <c r="M372" s="122"/>
      <c r="N372" s="122"/>
      <c r="O372" s="122"/>
      <c r="P372" s="122"/>
      <c r="Q372" s="122"/>
      <c r="R372" s="122"/>
      <c r="S372" s="122"/>
      <c r="T372" s="122"/>
      <c r="U372" s="122"/>
      <c r="V372" s="122"/>
      <c r="W372" s="122"/>
      <c r="X372" s="122"/>
      <c r="Y372" s="122"/>
      <c r="Z372" s="122"/>
      <c r="AA372" s="122"/>
      <c r="AB372" s="122"/>
      <c r="AC372" s="122"/>
    </row>
    <row r="373" spans="1:29" ht="18" customHeight="1" x14ac:dyDescent="0.2">
      <c r="A373" s="135"/>
      <c r="B373" s="122"/>
      <c r="C373" s="122"/>
      <c r="D373" s="122"/>
      <c r="E373" s="122"/>
      <c r="F373" s="122"/>
      <c r="G373" s="122"/>
      <c r="H373" s="122"/>
      <c r="I373" s="168"/>
      <c r="J373" s="122"/>
      <c r="K373" s="122"/>
      <c r="L373" s="122"/>
      <c r="M373" s="122"/>
      <c r="N373" s="122"/>
      <c r="O373" s="122"/>
      <c r="P373" s="122"/>
      <c r="Q373" s="122"/>
      <c r="R373" s="122"/>
      <c r="S373" s="122"/>
      <c r="T373" s="122"/>
      <c r="U373" s="122"/>
      <c r="V373" s="122"/>
      <c r="W373" s="122"/>
      <c r="X373" s="122"/>
      <c r="Y373" s="122"/>
      <c r="Z373" s="122"/>
      <c r="AA373" s="122"/>
      <c r="AB373" s="122"/>
      <c r="AC373" s="122"/>
    </row>
    <row r="374" spans="1:29" ht="18" customHeight="1" x14ac:dyDescent="0.2">
      <c r="A374" s="135"/>
      <c r="B374" s="122"/>
      <c r="C374" s="122"/>
      <c r="D374" s="122"/>
      <c r="E374" s="122"/>
      <c r="F374" s="122"/>
      <c r="G374" s="122"/>
      <c r="H374" s="122"/>
      <c r="I374" s="168"/>
      <c r="J374" s="122"/>
      <c r="K374" s="122"/>
      <c r="L374" s="122"/>
      <c r="M374" s="122"/>
      <c r="N374" s="122"/>
      <c r="O374" s="122"/>
      <c r="P374" s="122"/>
      <c r="Q374" s="122"/>
      <c r="R374" s="122"/>
      <c r="S374" s="122"/>
      <c r="T374" s="122"/>
      <c r="U374" s="122"/>
      <c r="V374" s="122"/>
      <c r="W374" s="122"/>
      <c r="X374" s="122"/>
      <c r="Y374" s="122"/>
      <c r="Z374" s="122"/>
      <c r="AA374" s="122"/>
      <c r="AB374" s="122"/>
      <c r="AC374" s="122"/>
    </row>
    <row r="375" spans="1:29" ht="18" customHeight="1" x14ac:dyDescent="0.2">
      <c r="A375" s="135"/>
      <c r="B375" s="122"/>
      <c r="C375" s="122"/>
      <c r="D375" s="122"/>
      <c r="E375" s="122"/>
      <c r="F375" s="122"/>
      <c r="G375" s="122"/>
      <c r="H375" s="122"/>
      <c r="I375" s="168"/>
      <c r="J375" s="122"/>
      <c r="K375" s="122"/>
      <c r="L375" s="122"/>
      <c r="M375" s="122"/>
      <c r="N375" s="122"/>
      <c r="O375" s="122"/>
      <c r="P375" s="122"/>
      <c r="Q375" s="122"/>
      <c r="R375" s="122"/>
      <c r="S375" s="122"/>
      <c r="T375" s="122"/>
      <c r="U375" s="122"/>
      <c r="V375" s="122"/>
      <c r="W375" s="122"/>
      <c r="X375" s="122"/>
      <c r="Y375" s="122"/>
      <c r="Z375" s="122"/>
      <c r="AA375" s="122"/>
      <c r="AB375" s="122"/>
      <c r="AC375" s="122"/>
    </row>
    <row r="376" spans="1:29" ht="18" customHeight="1" x14ac:dyDescent="0.2">
      <c r="A376" s="135"/>
      <c r="B376" s="122"/>
      <c r="C376" s="122"/>
      <c r="D376" s="122"/>
      <c r="E376" s="122"/>
      <c r="F376" s="122"/>
      <c r="G376" s="122"/>
      <c r="H376" s="122"/>
      <c r="I376" s="168"/>
      <c r="J376" s="122"/>
      <c r="K376" s="122"/>
      <c r="L376" s="122"/>
      <c r="M376" s="122"/>
      <c r="N376" s="122"/>
      <c r="O376" s="122"/>
      <c r="P376" s="122"/>
      <c r="Q376" s="122"/>
      <c r="R376" s="122"/>
      <c r="S376" s="122"/>
      <c r="T376" s="122"/>
      <c r="U376" s="122"/>
      <c r="V376" s="122"/>
      <c r="W376" s="122"/>
      <c r="X376" s="122"/>
      <c r="Y376" s="122"/>
      <c r="Z376" s="122"/>
      <c r="AA376" s="122"/>
      <c r="AB376" s="122"/>
      <c r="AC376" s="122"/>
    </row>
    <row r="377" spans="1:29" ht="18" customHeight="1" x14ac:dyDescent="0.2">
      <c r="A377" s="135"/>
      <c r="B377" s="122"/>
      <c r="C377" s="122"/>
      <c r="D377" s="122"/>
      <c r="E377" s="122"/>
      <c r="F377" s="122"/>
      <c r="G377" s="122"/>
      <c r="H377" s="122"/>
      <c r="I377" s="168"/>
      <c r="J377" s="122"/>
      <c r="K377" s="122"/>
      <c r="L377" s="122"/>
      <c r="M377" s="122"/>
      <c r="N377" s="122"/>
      <c r="O377" s="122"/>
      <c r="P377" s="122"/>
      <c r="Q377" s="122"/>
      <c r="R377" s="122"/>
      <c r="S377" s="122"/>
      <c r="T377" s="122"/>
      <c r="U377" s="122"/>
      <c r="V377" s="122"/>
      <c r="W377" s="122"/>
      <c r="X377" s="122"/>
      <c r="Y377" s="122"/>
      <c r="Z377" s="122"/>
      <c r="AA377" s="122"/>
      <c r="AB377" s="122"/>
      <c r="AC377" s="122"/>
    </row>
    <row r="378" spans="1:29" ht="18" customHeight="1" x14ac:dyDescent="0.2">
      <c r="A378" s="135"/>
      <c r="B378" s="122"/>
      <c r="C378" s="122"/>
      <c r="D378" s="122"/>
      <c r="E378" s="122"/>
      <c r="F378" s="122"/>
      <c r="G378" s="122"/>
      <c r="H378" s="122"/>
      <c r="I378" s="168"/>
      <c r="J378" s="122"/>
      <c r="K378" s="122"/>
      <c r="L378" s="122"/>
      <c r="M378" s="122"/>
      <c r="N378" s="122"/>
      <c r="O378" s="122"/>
      <c r="P378" s="122"/>
      <c r="Q378" s="122"/>
      <c r="R378" s="122"/>
      <c r="S378" s="122"/>
      <c r="T378" s="122"/>
      <c r="U378" s="122"/>
      <c r="V378" s="122"/>
      <c r="W378" s="122"/>
      <c r="X378" s="122"/>
      <c r="Y378" s="122"/>
      <c r="Z378" s="122"/>
      <c r="AA378" s="122"/>
      <c r="AB378" s="122"/>
      <c r="AC378" s="122"/>
    </row>
    <row r="379" spans="1:29" ht="18" customHeight="1" x14ac:dyDescent="0.2">
      <c r="A379" s="135"/>
      <c r="B379" s="122"/>
      <c r="C379" s="122"/>
      <c r="D379" s="122"/>
      <c r="E379" s="122"/>
      <c r="F379" s="122"/>
      <c r="G379" s="122"/>
      <c r="H379" s="122"/>
      <c r="I379" s="168"/>
      <c r="J379" s="122"/>
      <c r="K379" s="122"/>
      <c r="L379" s="122"/>
      <c r="M379" s="122"/>
      <c r="N379" s="122"/>
      <c r="O379" s="122"/>
      <c r="P379" s="122"/>
      <c r="Q379" s="122"/>
      <c r="R379" s="122"/>
      <c r="S379" s="122"/>
      <c r="T379" s="122"/>
      <c r="U379" s="122"/>
      <c r="V379" s="122"/>
      <c r="W379" s="122"/>
      <c r="X379" s="122"/>
      <c r="Y379" s="122"/>
      <c r="Z379" s="122"/>
      <c r="AA379" s="122"/>
      <c r="AB379" s="122"/>
      <c r="AC379" s="122"/>
    </row>
    <row r="380" spans="1:29" ht="18" customHeight="1" x14ac:dyDescent="0.2">
      <c r="A380" s="135"/>
      <c r="B380" s="122"/>
      <c r="C380" s="122"/>
      <c r="D380" s="122"/>
      <c r="E380" s="122"/>
      <c r="F380" s="122"/>
      <c r="G380" s="122"/>
      <c r="H380" s="122"/>
      <c r="I380" s="168"/>
      <c r="J380" s="122"/>
      <c r="K380" s="122"/>
      <c r="L380" s="122"/>
      <c r="M380" s="122"/>
      <c r="N380" s="122"/>
      <c r="O380" s="122"/>
      <c r="P380" s="122"/>
      <c r="Q380" s="122"/>
      <c r="R380" s="122"/>
      <c r="S380" s="122"/>
      <c r="T380" s="122"/>
      <c r="U380" s="122"/>
      <c r="V380" s="122"/>
      <c r="W380" s="122"/>
      <c r="X380" s="122"/>
      <c r="Y380" s="122"/>
      <c r="Z380" s="122"/>
      <c r="AA380" s="122"/>
      <c r="AB380" s="122"/>
      <c r="AC380" s="122"/>
    </row>
    <row r="381" spans="1:29" ht="18" customHeight="1" x14ac:dyDescent="0.2">
      <c r="A381" s="135"/>
      <c r="B381" s="122"/>
      <c r="C381" s="122"/>
      <c r="D381" s="122"/>
      <c r="E381" s="122"/>
      <c r="F381" s="122"/>
      <c r="G381" s="122"/>
      <c r="H381" s="122"/>
      <c r="I381" s="168"/>
      <c r="J381" s="122"/>
      <c r="K381" s="122"/>
      <c r="L381" s="122"/>
      <c r="M381" s="122"/>
      <c r="N381" s="122"/>
      <c r="O381" s="122"/>
      <c r="P381" s="122"/>
      <c r="Q381" s="122"/>
      <c r="R381" s="122"/>
      <c r="S381" s="122"/>
      <c r="T381" s="122"/>
      <c r="U381" s="122"/>
      <c r="V381" s="122"/>
      <c r="W381" s="122"/>
      <c r="X381" s="122"/>
      <c r="Y381" s="122"/>
      <c r="Z381" s="122"/>
      <c r="AA381" s="122"/>
      <c r="AB381" s="122"/>
      <c r="AC381" s="122"/>
    </row>
    <row r="382" spans="1:29" ht="18" customHeight="1" x14ac:dyDescent="0.2">
      <c r="A382" s="135"/>
      <c r="B382" s="122"/>
      <c r="C382" s="122"/>
      <c r="D382" s="122"/>
      <c r="E382" s="122"/>
      <c r="F382" s="122"/>
      <c r="G382" s="122"/>
      <c r="H382" s="122"/>
      <c r="I382" s="168"/>
      <c r="J382" s="122"/>
      <c r="K382" s="122"/>
      <c r="L382" s="122"/>
      <c r="M382" s="122"/>
      <c r="N382" s="122"/>
      <c r="O382" s="122"/>
      <c r="P382" s="122"/>
      <c r="Q382" s="122"/>
      <c r="R382" s="122"/>
      <c r="S382" s="122"/>
      <c r="T382" s="122"/>
      <c r="U382" s="122"/>
      <c r="V382" s="122"/>
      <c r="W382" s="122"/>
      <c r="X382" s="122"/>
      <c r="Y382" s="122"/>
      <c r="Z382" s="122"/>
      <c r="AA382" s="122"/>
      <c r="AB382" s="122"/>
      <c r="AC382" s="122"/>
    </row>
    <row r="383" spans="1:29" ht="18" customHeight="1" x14ac:dyDescent="0.2">
      <c r="A383" s="135"/>
      <c r="B383" s="122"/>
      <c r="C383" s="122"/>
      <c r="D383" s="122"/>
      <c r="E383" s="122"/>
      <c r="F383" s="122"/>
      <c r="G383" s="122"/>
      <c r="H383" s="122"/>
      <c r="I383" s="168"/>
      <c r="J383" s="122"/>
      <c r="K383" s="122"/>
      <c r="L383" s="122"/>
      <c r="M383" s="122"/>
      <c r="N383" s="122"/>
      <c r="O383" s="122"/>
      <c r="P383" s="122"/>
      <c r="Q383" s="122"/>
      <c r="R383" s="122"/>
      <c r="S383" s="122"/>
      <c r="T383" s="122"/>
      <c r="U383" s="122"/>
      <c r="V383" s="122"/>
      <c r="W383" s="122"/>
      <c r="X383" s="122"/>
      <c r="Y383" s="122"/>
      <c r="Z383" s="122"/>
      <c r="AA383" s="122"/>
      <c r="AB383" s="122"/>
      <c r="AC383" s="122"/>
    </row>
    <row r="384" spans="1:29" ht="18" customHeight="1" x14ac:dyDescent="0.2">
      <c r="A384" s="135"/>
      <c r="B384" s="122"/>
      <c r="C384" s="122"/>
      <c r="D384" s="122"/>
      <c r="E384" s="122"/>
      <c r="F384" s="122"/>
      <c r="G384" s="122"/>
      <c r="H384" s="122"/>
      <c r="I384" s="168"/>
      <c r="J384" s="122"/>
      <c r="K384" s="122"/>
      <c r="L384" s="122"/>
      <c r="M384" s="122"/>
      <c r="N384" s="122"/>
      <c r="O384" s="122"/>
      <c r="P384" s="122"/>
      <c r="Q384" s="122"/>
      <c r="R384" s="122"/>
      <c r="S384" s="122"/>
      <c r="T384" s="122"/>
      <c r="U384" s="122"/>
      <c r="V384" s="122"/>
      <c r="W384" s="122"/>
      <c r="X384" s="122"/>
      <c r="Y384" s="122"/>
      <c r="Z384" s="122"/>
      <c r="AA384" s="122"/>
      <c r="AB384" s="122"/>
      <c r="AC384" s="122"/>
    </row>
    <row r="385" spans="1:29" ht="18" customHeight="1" x14ac:dyDescent="0.2">
      <c r="A385" s="135"/>
      <c r="B385" s="122"/>
      <c r="C385" s="122"/>
      <c r="D385" s="122"/>
      <c r="E385" s="122"/>
      <c r="F385" s="122"/>
      <c r="G385" s="122"/>
      <c r="H385" s="122"/>
      <c r="I385" s="168"/>
      <c r="J385" s="122"/>
      <c r="K385" s="122"/>
      <c r="L385" s="122"/>
      <c r="M385" s="122"/>
      <c r="N385" s="122"/>
      <c r="O385" s="122"/>
      <c r="P385" s="122"/>
      <c r="Q385" s="122"/>
      <c r="R385" s="122"/>
      <c r="S385" s="122"/>
      <c r="T385" s="122"/>
      <c r="U385" s="122"/>
      <c r="V385" s="122"/>
      <c r="W385" s="122"/>
      <c r="X385" s="122"/>
      <c r="Y385" s="122"/>
      <c r="Z385" s="122"/>
      <c r="AA385" s="122"/>
      <c r="AB385" s="122"/>
      <c r="AC385" s="122"/>
    </row>
    <row r="386" spans="1:29" ht="18" customHeight="1" x14ac:dyDescent="0.2">
      <c r="A386" s="135"/>
      <c r="B386" s="122"/>
      <c r="C386" s="122"/>
      <c r="D386" s="122"/>
      <c r="E386" s="122"/>
      <c r="F386" s="122"/>
      <c r="G386" s="122"/>
      <c r="H386" s="122"/>
      <c r="I386" s="168"/>
      <c r="J386" s="122"/>
      <c r="K386" s="122"/>
      <c r="L386" s="122"/>
      <c r="M386" s="122"/>
      <c r="N386" s="122"/>
      <c r="O386" s="122"/>
      <c r="P386" s="122"/>
      <c r="Q386" s="122"/>
      <c r="R386" s="122"/>
      <c r="S386" s="122"/>
      <c r="T386" s="122"/>
      <c r="U386" s="122"/>
      <c r="V386" s="122"/>
      <c r="W386" s="122"/>
      <c r="X386" s="122"/>
      <c r="Y386" s="122"/>
      <c r="Z386" s="122"/>
      <c r="AA386" s="122"/>
      <c r="AB386" s="122"/>
      <c r="AC386" s="122"/>
    </row>
    <row r="387" spans="1:29" ht="18" customHeight="1" x14ac:dyDescent="0.2">
      <c r="A387" s="135"/>
      <c r="B387" s="122"/>
      <c r="C387" s="122"/>
      <c r="D387" s="122"/>
      <c r="E387" s="122"/>
      <c r="F387" s="122"/>
      <c r="G387" s="122"/>
      <c r="H387" s="122"/>
      <c r="I387" s="168"/>
      <c r="J387" s="122"/>
      <c r="K387" s="122"/>
      <c r="L387" s="122"/>
      <c r="M387" s="122"/>
      <c r="N387" s="122"/>
      <c r="O387" s="122"/>
      <c r="P387" s="122"/>
      <c r="Q387" s="122"/>
      <c r="R387" s="122"/>
      <c r="S387" s="122"/>
      <c r="T387" s="122"/>
      <c r="U387" s="122"/>
      <c r="V387" s="122"/>
      <c r="W387" s="122"/>
      <c r="X387" s="122"/>
      <c r="Y387" s="122"/>
      <c r="Z387" s="122"/>
      <c r="AA387" s="122"/>
      <c r="AB387" s="122"/>
      <c r="AC387" s="122"/>
    </row>
    <row r="388" spans="1:29" ht="18" customHeight="1" x14ac:dyDescent="0.2">
      <c r="A388" s="135"/>
      <c r="B388" s="122"/>
      <c r="C388" s="122"/>
      <c r="D388" s="122"/>
      <c r="E388" s="122"/>
      <c r="F388" s="122"/>
      <c r="G388" s="122"/>
      <c r="H388" s="122"/>
      <c r="I388" s="168"/>
      <c r="J388" s="122"/>
      <c r="K388" s="122"/>
      <c r="L388" s="122"/>
      <c r="M388" s="122"/>
      <c r="N388" s="122"/>
      <c r="O388" s="122"/>
      <c r="P388" s="122"/>
      <c r="Q388" s="122"/>
      <c r="R388" s="122"/>
      <c r="S388" s="122"/>
      <c r="T388" s="122"/>
      <c r="U388" s="122"/>
      <c r="V388" s="122"/>
      <c r="W388" s="122"/>
      <c r="X388" s="122"/>
      <c r="Y388" s="122"/>
      <c r="Z388" s="122"/>
      <c r="AA388" s="122"/>
      <c r="AB388" s="122"/>
      <c r="AC388" s="122"/>
    </row>
    <row r="389" spans="1:29" ht="18" customHeight="1" x14ac:dyDescent="0.2">
      <c r="A389" s="135"/>
      <c r="B389" s="122"/>
      <c r="C389" s="122"/>
      <c r="D389" s="122"/>
      <c r="E389" s="122"/>
      <c r="F389" s="122"/>
      <c r="G389" s="122"/>
      <c r="H389" s="122"/>
      <c r="I389" s="168"/>
      <c r="J389" s="122"/>
      <c r="K389" s="122"/>
      <c r="L389" s="122"/>
      <c r="M389" s="122"/>
      <c r="N389" s="122"/>
      <c r="O389" s="122"/>
      <c r="P389" s="122"/>
      <c r="Q389" s="122"/>
      <c r="R389" s="122"/>
      <c r="S389" s="122"/>
      <c r="T389" s="122"/>
      <c r="U389" s="122"/>
      <c r="V389" s="122"/>
      <c r="W389" s="122"/>
      <c r="X389" s="122"/>
      <c r="Y389" s="122"/>
      <c r="Z389" s="122"/>
      <c r="AA389" s="122"/>
      <c r="AB389" s="122"/>
      <c r="AC389" s="122"/>
    </row>
    <row r="390" spans="1:29" ht="18" customHeight="1" x14ac:dyDescent="0.2">
      <c r="A390" s="135"/>
      <c r="B390" s="122"/>
      <c r="C390" s="122"/>
      <c r="D390" s="122"/>
      <c r="E390" s="122"/>
      <c r="F390" s="122"/>
      <c r="G390" s="122"/>
      <c r="H390" s="122"/>
      <c r="I390" s="168"/>
      <c r="J390" s="122"/>
      <c r="K390" s="122"/>
      <c r="L390" s="122"/>
      <c r="M390" s="122"/>
      <c r="N390" s="122"/>
      <c r="O390" s="122"/>
      <c r="P390" s="122"/>
      <c r="Q390" s="122"/>
      <c r="R390" s="122"/>
      <c r="S390" s="122"/>
      <c r="T390" s="122"/>
      <c r="U390" s="122"/>
      <c r="V390" s="122"/>
      <c r="W390" s="122"/>
      <c r="X390" s="122"/>
      <c r="Y390" s="122"/>
      <c r="Z390" s="122"/>
      <c r="AA390" s="122"/>
      <c r="AB390" s="122"/>
      <c r="AC390" s="122"/>
    </row>
    <row r="391" spans="1:29" ht="18" customHeight="1" x14ac:dyDescent="0.2">
      <c r="A391" s="135"/>
      <c r="B391" s="122"/>
      <c r="C391" s="122"/>
      <c r="D391" s="122"/>
      <c r="E391" s="122"/>
      <c r="F391" s="122"/>
      <c r="G391" s="122"/>
      <c r="H391" s="122"/>
      <c r="I391" s="168"/>
      <c r="J391" s="122"/>
      <c r="K391" s="122"/>
      <c r="L391" s="122"/>
      <c r="M391" s="122"/>
      <c r="N391" s="122"/>
      <c r="O391" s="122"/>
      <c r="P391" s="122"/>
      <c r="Q391" s="122"/>
      <c r="R391" s="122"/>
      <c r="S391" s="122"/>
      <c r="T391" s="122"/>
      <c r="U391" s="122"/>
      <c r="V391" s="122"/>
      <c r="W391" s="122"/>
      <c r="X391" s="122"/>
      <c r="Y391" s="122"/>
      <c r="Z391" s="122"/>
      <c r="AA391" s="122"/>
      <c r="AB391" s="122"/>
      <c r="AC391" s="122"/>
    </row>
    <row r="392" spans="1:29" ht="18" customHeight="1" x14ac:dyDescent="0.2">
      <c r="A392" s="135"/>
      <c r="B392" s="122"/>
      <c r="C392" s="122"/>
      <c r="D392" s="122"/>
      <c r="E392" s="122"/>
      <c r="F392" s="122"/>
      <c r="G392" s="122"/>
      <c r="H392" s="122"/>
      <c r="I392" s="168"/>
      <c r="J392" s="122"/>
      <c r="K392" s="122"/>
      <c r="L392" s="122"/>
      <c r="M392" s="122"/>
      <c r="N392" s="122"/>
      <c r="O392" s="122"/>
      <c r="P392" s="122"/>
      <c r="Q392" s="122"/>
      <c r="R392" s="122"/>
      <c r="S392" s="122"/>
      <c r="T392" s="122"/>
      <c r="U392" s="122"/>
      <c r="V392" s="122"/>
      <c r="W392" s="122"/>
      <c r="X392" s="122"/>
      <c r="Y392" s="122"/>
      <c r="Z392" s="122"/>
      <c r="AA392" s="122"/>
      <c r="AB392" s="122"/>
      <c r="AC392" s="122"/>
    </row>
    <row r="393" spans="1:29" ht="18" customHeight="1" x14ac:dyDescent="0.2">
      <c r="A393" s="135"/>
      <c r="B393" s="122"/>
      <c r="C393" s="122"/>
      <c r="D393" s="122"/>
      <c r="E393" s="122"/>
      <c r="F393" s="122"/>
      <c r="G393" s="122"/>
      <c r="H393" s="122"/>
      <c r="I393" s="168"/>
      <c r="J393" s="122"/>
      <c r="K393" s="122"/>
      <c r="L393" s="122"/>
      <c r="M393" s="122"/>
      <c r="N393" s="122"/>
      <c r="O393" s="122"/>
      <c r="P393" s="122"/>
      <c r="Q393" s="122"/>
      <c r="R393" s="122"/>
      <c r="S393" s="122"/>
      <c r="T393" s="122"/>
      <c r="U393" s="122"/>
      <c r="V393" s="122"/>
      <c r="W393" s="122"/>
      <c r="X393" s="122"/>
      <c r="Y393" s="122"/>
      <c r="Z393" s="122"/>
      <c r="AA393" s="122"/>
      <c r="AB393" s="122"/>
      <c r="AC393" s="122"/>
    </row>
    <row r="394" spans="1:29" ht="18" customHeight="1" x14ac:dyDescent="0.2">
      <c r="A394" s="135"/>
      <c r="B394" s="122"/>
      <c r="C394" s="122"/>
      <c r="D394" s="122"/>
      <c r="E394" s="122"/>
      <c r="F394" s="122"/>
      <c r="G394" s="122"/>
      <c r="H394" s="122"/>
      <c r="I394" s="168"/>
      <c r="J394" s="122"/>
      <c r="K394" s="122"/>
      <c r="L394" s="122"/>
      <c r="M394" s="122"/>
      <c r="N394" s="122"/>
      <c r="O394" s="122"/>
      <c r="P394" s="122"/>
      <c r="Q394" s="122"/>
      <c r="R394" s="122"/>
      <c r="S394" s="122"/>
      <c r="T394" s="122"/>
      <c r="U394" s="122"/>
      <c r="V394" s="122"/>
      <c r="W394" s="122"/>
      <c r="X394" s="122"/>
      <c r="Y394" s="122"/>
      <c r="Z394" s="122"/>
      <c r="AA394" s="122"/>
      <c r="AB394" s="122"/>
      <c r="AC394" s="122"/>
    </row>
    <row r="395" spans="1:29" ht="18" customHeight="1" x14ac:dyDescent="0.2">
      <c r="A395" s="135"/>
      <c r="B395" s="122"/>
      <c r="C395" s="122"/>
      <c r="D395" s="122"/>
      <c r="E395" s="122"/>
      <c r="F395" s="122"/>
      <c r="G395" s="122"/>
      <c r="H395" s="122"/>
      <c r="I395" s="168"/>
      <c r="J395" s="122"/>
      <c r="K395" s="122"/>
      <c r="L395" s="122"/>
      <c r="M395" s="122"/>
      <c r="N395" s="122"/>
      <c r="O395" s="122"/>
      <c r="P395" s="122"/>
      <c r="Q395" s="122"/>
      <c r="R395" s="122"/>
      <c r="S395" s="122"/>
      <c r="T395" s="122"/>
      <c r="U395" s="122"/>
      <c r="V395" s="122"/>
      <c r="W395" s="122"/>
      <c r="X395" s="122"/>
      <c r="Y395" s="122"/>
      <c r="Z395" s="122"/>
      <c r="AA395" s="122"/>
      <c r="AB395" s="122"/>
      <c r="AC395" s="122"/>
    </row>
    <row r="396" spans="1:29" ht="18" customHeight="1" x14ac:dyDescent="0.2">
      <c r="A396" s="135"/>
      <c r="B396" s="122"/>
      <c r="C396" s="122"/>
      <c r="D396" s="122"/>
      <c r="E396" s="122"/>
      <c r="F396" s="122"/>
      <c r="G396" s="122"/>
      <c r="H396" s="122"/>
      <c r="I396" s="168"/>
      <c r="J396" s="122"/>
      <c r="K396" s="122"/>
      <c r="L396" s="122"/>
      <c r="M396" s="122"/>
      <c r="N396" s="122"/>
      <c r="O396" s="122"/>
      <c r="P396" s="122"/>
      <c r="Q396" s="122"/>
      <c r="R396" s="122"/>
      <c r="S396" s="122"/>
      <c r="T396" s="122"/>
      <c r="U396" s="122"/>
      <c r="V396" s="122"/>
      <c r="W396" s="122"/>
      <c r="X396" s="122"/>
      <c r="Y396" s="122"/>
      <c r="Z396" s="122"/>
      <c r="AA396" s="122"/>
      <c r="AB396" s="122"/>
      <c r="AC396" s="122"/>
    </row>
    <row r="397" spans="1:29" ht="18" customHeight="1" x14ac:dyDescent="0.2">
      <c r="A397" s="135"/>
      <c r="B397" s="122"/>
      <c r="C397" s="122"/>
      <c r="D397" s="122"/>
      <c r="E397" s="122"/>
      <c r="F397" s="122"/>
      <c r="G397" s="122"/>
      <c r="H397" s="122"/>
      <c r="I397" s="168"/>
      <c r="J397" s="122"/>
      <c r="K397" s="122"/>
      <c r="L397" s="122"/>
      <c r="M397" s="122"/>
      <c r="N397" s="122"/>
      <c r="O397" s="122"/>
      <c r="P397" s="122"/>
      <c r="Q397" s="122"/>
      <c r="R397" s="122"/>
      <c r="S397" s="122"/>
      <c r="T397" s="122"/>
      <c r="U397" s="122"/>
      <c r="V397" s="122"/>
      <c r="W397" s="122"/>
      <c r="X397" s="122"/>
      <c r="Y397" s="122"/>
      <c r="Z397" s="122"/>
      <c r="AA397" s="122"/>
      <c r="AB397" s="122"/>
      <c r="AC397" s="122"/>
    </row>
    <row r="398" spans="1:29" ht="18" customHeight="1" x14ac:dyDescent="0.2">
      <c r="A398" s="135"/>
      <c r="B398" s="122"/>
      <c r="C398" s="122"/>
      <c r="D398" s="122"/>
      <c r="E398" s="122"/>
      <c r="F398" s="122"/>
      <c r="G398" s="122"/>
      <c r="H398" s="122"/>
      <c r="I398" s="168"/>
      <c r="J398" s="122"/>
      <c r="K398" s="122"/>
      <c r="L398" s="122"/>
      <c r="M398" s="122"/>
      <c r="N398" s="122"/>
      <c r="O398" s="122"/>
      <c r="P398" s="122"/>
      <c r="Q398" s="122"/>
      <c r="R398" s="122"/>
      <c r="S398" s="122"/>
      <c r="T398" s="122"/>
      <c r="U398" s="122"/>
      <c r="V398" s="122"/>
      <c r="W398" s="122"/>
      <c r="X398" s="122"/>
      <c r="Y398" s="122"/>
      <c r="Z398" s="122"/>
      <c r="AA398" s="122"/>
      <c r="AB398" s="122"/>
      <c r="AC398" s="122"/>
    </row>
    <row r="399" spans="1:29" ht="18" customHeight="1" x14ac:dyDescent="0.2">
      <c r="A399" s="135"/>
      <c r="B399" s="122"/>
      <c r="C399" s="122"/>
      <c r="D399" s="122"/>
      <c r="E399" s="122"/>
      <c r="F399" s="122"/>
      <c r="G399" s="122"/>
      <c r="H399" s="122"/>
      <c r="I399" s="168"/>
      <c r="J399" s="122"/>
      <c r="K399" s="122"/>
      <c r="L399" s="122"/>
      <c r="M399" s="122"/>
      <c r="N399" s="122"/>
      <c r="O399" s="122"/>
      <c r="P399" s="122"/>
      <c r="Q399" s="122"/>
      <c r="R399" s="122"/>
      <c r="S399" s="122"/>
      <c r="T399" s="122"/>
      <c r="U399" s="122"/>
      <c r="V399" s="122"/>
      <c r="W399" s="122"/>
      <c r="X399" s="122"/>
      <c r="Y399" s="122"/>
      <c r="Z399" s="122"/>
      <c r="AA399" s="122"/>
      <c r="AB399" s="122"/>
      <c r="AC399" s="122"/>
    </row>
    <row r="400" spans="1:29" ht="18" customHeight="1" x14ac:dyDescent="0.2">
      <c r="A400" s="135"/>
      <c r="B400" s="122"/>
      <c r="C400" s="122"/>
      <c r="D400" s="122"/>
      <c r="E400" s="122"/>
      <c r="F400" s="122"/>
      <c r="G400" s="122"/>
      <c r="H400" s="122"/>
      <c r="I400" s="168"/>
      <c r="J400" s="122"/>
      <c r="K400" s="122"/>
      <c r="L400" s="122"/>
      <c r="M400" s="122"/>
      <c r="N400" s="122"/>
      <c r="O400" s="122"/>
      <c r="P400" s="122"/>
      <c r="Q400" s="122"/>
      <c r="R400" s="122"/>
      <c r="S400" s="122"/>
      <c r="T400" s="122"/>
      <c r="U400" s="122"/>
      <c r="V400" s="122"/>
      <c r="W400" s="122"/>
      <c r="X400" s="122"/>
      <c r="Y400" s="122"/>
      <c r="Z400" s="122"/>
      <c r="AA400" s="122"/>
      <c r="AB400" s="122"/>
      <c r="AC400" s="122"/>
    </row>
    <row r="401" spans="1:29" ht="18" customHeight="1" x14ac:dyDescent="0.2">
      <c r="A401" s="135"/>
      <c r="B401" s="122"/>
      <c r="C401" s="122"/>
      <c r="D401" s="122"/>
      <c r="E401" s="122"/>
      <c r="F401" s="122"/>
      <c r="G401" s="122"/>
      <c r="H401" s="122"/>
      <c r="I401" s="168"/>
      <c r="J401" s="122"/>
      <c r="K401" s="122"/>
      <c r="L401" s="122"/>
      <c r="M401" s="122"/>
      <c r="N401" s="122"/>
      <c r="O401" s="122"/>
      <c r="P401" s="122"/>
      <c r="Q401" s="122"/>
      <c r="R401" s="122"/>
      <c r="S401" s="122"/>
      <c r="T401" s="122"/>
      <c r="U401" s="122"/>
      <c r="V401" s="122"/>
      <c r="W401" s="122"/>
      <c r="X401" s="122"/>
      <c r="Y401" s="122"/>
      <c r="Z401" s="122"/>
      <c r="AA401" s="122"/>
      <c r="AB401" s="122"/>
      <c r="AC401" s="122"/>
    </row>
    <row r="402" spans="1:29" ht="18" customHeight="1" x14ac:dyDescent="0.2">
      <c r="A402" s="135"/>
      <c r="B402" s="122"/>
      <c r="C402" s="122"/>
      <c r="D402" s="122"/>
      <c r="E402" s="122"/>
      <c r="F402" s="122"/>
      <c r="G402" s="122"/>
      <c r="H402" s="122"/>
      <c r="I402" s="168"/>
      <c r="J402" s="122"/>
      <c r="K402" s="122"/>
      <c r="L402" s="122"/>
      <c r="M402" s="122"/>
      <c r="N402" s="122"/>
      <c r="O402" s="122"/>
      <c r="P402" s="122"/>
      <c r="Q402" s="122"/>
      <c r="R402" s="122"/>
      <c r="S402" s="122"/>
      <c r="T402" s="122"/>
      <c r="U402" s="122"/>
      <c r="V402" s="122"/>
      <c r="W402" s="122"/>
      <c r="X402" s="122"/>
      <c r="Y402" s="122"/>
      <c r="Z402" s="122"/>
      <c r="AA402" s="122"/>
      <c r="AB402" s="122"/>
      <c r="AC402" s="122"/>
    </row>
    <row r="403" spans="1:29" ht="18" customHeight="1" x14ac:dyDescent="0.2">
      <c r="A403" s="135"/>
      <c r="B403" s="122"/>
      <c r="C403" s="122"/>
      <c r="D403" s="122"/>
      <c r="E403" s="122"/>
      <c r="F403" s="122"/>
      <c r="G403" s="122"/>
      <c r="H403" s="122"/>
      <c r="I403" s="168"/>
      <c r="J403" s="122"/>
      <c r="K403" s="122"/>
      <c r="L403" s="122"/>
      <c r="M403" s="122"/>
      <c r="N403" s="122"/>
      <c r="O403" s="122"/>
      <c r="P403" s="122"/>
      <c r="Q403" s="122"/>
      <c r="R403" s="122"/>
      <c r="S403" s="122"/>
      <c r="T403" s="122"/>
      <c r="U403" s="122"/>
      <c r="V403" s="122"/>
      <c r="W403" s="122"/>
      <c r="X403" s="122"/>
      <c r="Y403" s="122"/>
      <c r="Z403" s="122"/>
      <c r="AA403" s="122"/>
      <c r="AB403" s="122"/>
      <c r="AC403" s="122"/>
    </row>
    <row r="404" spans="1:29" ht="18" customHeight="1" x14ac:dyDescent="0.2">
      <c r="A404" s="135"/>
      <c r="B404" s="122"/>
      <c r="C404" s="122"/>
      <c r="D404" s="122"/>
      <c r="E404" s="122"/>
      <c r="F404" s="122"/>
      <c r="G404" s="122"/>
      <c r="H404" s="122"/>
      <c r="I404" s="168"/>
      <c r="J404" s="122"/>
      <c r="K404" s="122"/>
      <c r="L404" s="122"/>
      <c r="M404" s="122"/>
      <c r="N404" s="122"/>
      <c r="O404" s="122"/>
      <c r="P404" s="122"/>
      <c r="Q404" s="122"/>
      <c r="R404" s="122"/>
      <c r="S404" s="122"/>
      <c r="T404" s="122"/>
      <c r="U404" s="122"/>
      <c r="V404" s="122"/>
      <c r="W404" s="122"/>
      <c r="X404" s="122"/>
      <c r="Y404" s="122"/>
      <c r="Z404" s="122"/>
      <c r="AA404" s="122"/>
      <c r="AB404" s="122"/>
      <c r="AC404" s="122"/>
    </row>
    <row r="405" spans="1:29" ht="18" customHeight="1" x14ac:dyDescent="0.2">
      <c r="A405" s="135"/>
      <c r="B405" s="122"/>
      <c r="C405" s="122"/>
      <c r="D405" s="122"/>
      <c r="E405" s="122"/>
      <c r="F405" s="122"/>
      <c r="G405" s="122"/>
      <c r="H405" s="122"/>
      <c r="I405" s="168"/>
      <c r="J405" s="122"/>
      <c r="K405" s="122"/>
      <c r="L405" s="122"/>
      <c r="M405" s="122"/>
      <c r="N405" s="122"/>
      <c r="O405" s="122"/>
      <c r="P405" s="122"/>
      <c r="Q405" s="122"/>
      <c r="R405" s="122"/>
      <c r="S405" s="122"/>
      <c r="T405" s="122"/>
      <c r="U405" s="122"/>
      <c r="V405" s="122"/>
      <c r="W405" s="122"/>
      <c r="X405" s="122"/>
      <c r="Y405" s="122"/>
      <c r="Z405" s="122"/>
      <c r="AA405" s="122"/>
      <c r="AB405" s="122"/>
      <c r="AC405" s="122"/>
    </row>
    <row r="406" spans="1:29" ht="18" customHeight="1" x14ac:dyDescent="0.2">
      <c r="A406" s="135"/>
      <c r="B406" s="122"/>
      <c r="C406" s="122"/>
      <c r="D406" s="122"/>
      <c r="E406" s="122"/>
      <c r="F406" s="122"/>
      <c r="G406" s="122"/>
      <c r="H406" s="122"/>
      <c r="I406" s="168"/>
      <c r="J406" s="122"/>
      <c r="K406" s="122"/>
      <c r="L406" s="122"/>
      <c r="M406" s="122"/>
      <c r="N406" s="122"/>
      <c r="O406" s="122"/>
      <c r="P406" s="122"/>
      <c r="Q406" s="122"/>
      <c r="R406" s="122"/>
      <c r="S406" s="122"/>
      <c r="T406" s="122"/>
      <c r="U406" s="122"/>
      <c r="V406" s="122"/>
      <c r="W406" s="122"/>
      <c r="X406" s="122"/>
      <c r="Y406" s="122"/>
      <c r="Z406" s="122"/>
      <c r="AA406" s="122"/>
      <c r="AB406" s="122"/>
      <c r="AC406" s="122"/>
    </row>
    <row r="407" spans="1:29" ht="18" customHeight="1" x14ac:dyDescent="0.2">
      <c r="A407" s="135"/>
      <c r="B407" s="122"/>
      <c r="C407" s="122"/>
      <c r="D407" s="122"/>
      <c r="E407" s="122"/>
      <c r="F407" s="122"/>
      <c r="G407" s="122"/>
      <c r="H407" s="122"/>
      <c r="I407" s="168"/>
      <c r="J407" s="122"/>
      <c r="K407" s="122"/>
      <c r="L407" s="122"/>
      <c r="M407" s="122"/>
      <c r="N407" s="122"/>
      <c r="O407" s="122"/>
      <c r="P407" s="122"/>
      <c r="Q407" s="122"/>
      <c r="R407" s="122"/>
      <c r="S407" s="122"/>
      <c r="T407" s="122"/>
      <c r="U407" s="122"/>
      <c r="V407" s="122"/>
      <c r="W407" s="122"/>
      <c r="X407" s="122"/>
      <c r="Y407" s="122"/>
      <c r="Z407" s="122"/>
      <c r="AA407" s="122"/>
      <c r="AB407" s="122"/>
      <c r="AC407" s="122"/>
    </row>
    <row r="408" spans="1:29" ht="18" customHeight="1" x14ac:dyDescent="0.2">
      <c r="A408" s="135"/>
      <c r="B408" s="122"/>
      <c r="C408" s="122"/>
      <c r="D408" s="122"/>
      <c r="E408" s="122"/>
      <c r="F408" s="122"/>
      <c r="G408" s="122"/>
      <c r="H408" s="122"/>
      <c r="I408" s="168"/>
      <c r="J408" s="122"/>
      <c r="K408" s="122"/>
      <c r="L408" s="122"/>
      <c r="M408" s="122"/>
      <c r="N408" s="122"/>
      <c r="O408" s="122"/>
      <c r="P408" s="122"/>
      <c r="Q408" s="122"/>
      <c r="R408" s="122"/>
      <c r="S408" s="122"/>
      <c r="T408" s="122"/>
      <c r="U408" s="122"/>
      <c r="V408" s="122"/>
      <c r="W408" s="122"/>
      <c r="X408" s="122"/>
      <c r="Y408" s="122"/>
      <c r="Z408" s="122"/>
      <c r="AA408" s="122"/>
      <c r="AB408" s="122"/>
      <c r="AC408" s="122"/>
    </row>
    <row r="409" spans="1:29" ht="18" customHeight="1" x14ac:dyDescent="0.2">
      <c r="A409" s="135"/>
      <c r="B409" s="122"/>
      <c r="C409" s="122"/>
      <c r="D409" s="122"/>
      <c r="E409" s="122"/>
      <c r="F409" s="122"/>
      <c r="G409" s="122"/>
      <c r="H409" s="122"/>
      <c r="I409" s="168"/>
      <c r="J409" s="122"/>
      <c r="K409" s="122"/>
      <c r="L409" s="122"/>
      <c r="M409" s="122"/>
      <c r="N409" s="122"/>
      <c r="O409" s="122"/>
      <c r="P409" s="122"/>
      <c r="Q409" s="122"/>
      <c r="R409" s="122"/>
      <c r="S409" s="122"/>
      <c r="T409" s="122"/>
      <c r="U409" s="122"/>
      <c r="V409" s="122"/>
      <c r="W409" s="122"/>
      <c r="X409" s="122"/>
      <c r="Y409" s="122"/>
      <c r="Z409" s="122"/>
      <c r="AA409" s="122"/>
      <c r="AB409" s="122"/>
      <c r="AC409" s="122"/>
    </row>
    <row r="410" spans="1:29" ht="18" customHeight="1" x14ac:dyDescent="0.2">
      <c r="A410" s="135"/>
      <c r="B410" s="122"/>
      <c r="C410" s="122"/>
      <c r="D410" s="122"/>
      <c r="E410" s="122"/>
      <c r="F410" s="122"/>
      <c r="G410" s="122"/>
      <c r="H410" s="122"/>
      <c r="I410" s="168"/>
      <c r="J410" s="122"/>
      <c r="K410" s="122"/>
      <c r="L410" s="122"/>
      <c r="M410" s="122"/>
      <c r="N410" s="122"/>
      <c r="O410" s="122"/>
      <c r="P410" s="122"/>
      <c r="Q410" s="122"/>
      <c r="R410" s="122"/>
      <c r="S410" s="122"/>
      <c r="T410" s="122"/>
      <c r="U410" s="122"/>
      <c r="V410" s="122"/>
      <c r="W410" s="122"/>
      <c r="X410" s="122"/>
      <c r="Y410" s="122"/>
      <c r="Z410" s="122"/>
      <c r="AA410" s="122"/>
      <c r="AB410" s="122"/>
      <c r="AC410" s="122"/>
    </row>
    <row r="411" spans="1:29" ht="18" customHeight="1" x14ac:dyDescent="0.2">
      <c r="A411" s="135"/>
      <c r="B411" s="122"/>
      <c r="C411" s="122"/>
      <c r="D411" s="122"/>
      <c r="E411" s="122"/>
      <c r="F411" s="122"/>
      <c r="G411" s="122"/>
      <c r="H411" s="122"/>
      <c r="I411" s="168"/>
      <c r="J411" s="122"/>
      <c r="K411" s="122"/>
      <c r="L411" s="122"/>
      <c r="M411" s="122"/>
      <c r="N411" s="122"/>
      <c r="O411" s="122"/>
      <c r="P411" s="122"/>
      <c r="Q411" s="122"/>
      <c r="R411" s="122"/>
      <c r="S411" s="122"/>
      <c r="T411" s="122"/>
      <c r="U411" s="122"/>
      <c r="V411" s="122"/>
      <c r="W411" s="122"/>
      <c r="X411" s="122"/>
      <c r="Y411" s="122"/>
      <c r="Z411" s="122"/>
      <c r="AA411" s="122"/>
      <c r="AB411" s="122"/>
      <c r="AC411" s="122"/>
    </row>
    <row r="412" spans="1:29" ht="18" customHeight="1" x14ac:dyDescent="0.2">
      <c r="A412" s="135"/>
      <c r="B412" s="122"/>
      <c r="C412" s="122"/>
      <c r="D412" s="122"/>
      <c r="E412" s="122"/>
      <c r="F412" s="122"/>
      <c r="G412" s="122"/>
      <c r="H412" s="122"/>
      <c r="I412" s="168"/>
      <c r="J412" s="122"/>
      <c r="K412" s="122"/>
      <c r="L412" s="122"/>
      <c r="M412" s="122"/>
      <c r="N412" s="122"/>
      <c r="O412" s="122"/>
      <c r="P412" s="122"/>
      <c r="Q412" s="122"/>
      <c r="R412" s="122"/>
      <c r="S412" s="122"/>
      <c r="T412" s="122"/>
      <c r="U412" s="122"/>
      <c r="V412" s="122"/>
      <c r="W412" s="122"/>
      <c r="X412" s="122"/>
      <c r="Y412" s="122"/>
      <c r="Z412" s="122"/>
      <c r="AA412" s="122"/>
      <c r="AB412" s="122"/>
      <c r="AC412" s="122"/>
    </row>
    <row r="413" spans="1:29" ht="18" customHeight="1" x14ac:dyDescent="0.2">
      <c r="A413" s="135"/>
      <c r="B413" s="122"/>
      <c r="C413" s="122"/>
      <c r="D413" s="122"/>
      <c r="E413" s="122"/>
      <c r="F413" s="122"/>
      <c r="G413" s="122"/>
      <c r="H413" s="122"/>
      <c r="I413" s="168"/>
      <c r="J413" s="122"/>
      <c r="K413" s="122"/>
      <c r="L413" s="122"/>
      <c r="M413" s="122"/>
      <c r="N413" s="122"/>
      <c r="O413" s="122"/>
      <c r="P413" s="122"/>
      <c r="Q413" s="122"/>
      <c r="R413" s="122"/>
      <c r="S413" s="122"/>
      <c r="T413" s="122"/>
      <c r="U413" s="122"/>
      <c r="V413" s="122"/>
      <c r="W413" s="122"/>
      <c r="X413" s="122"/>
      <c r="Y413" s="122"/>
      <c r="Z413" s="122"/>
      <c r="AA413" s="122"/>
      <c r="AB413" s="122"/>
      <c r="AC413" s="122"/>
    </row>
    <row r="414" spans="1:29" ht="18" customHeight="1" x14ac:dyDescent="0.2">
      <c r="A414" s="135"/>
      <c r="B414" s="122"/>
      <c r="C414" s="122"/>
      <c r="D414" s="122"/>
      <c r="E414" s="122"/>
      <c r="F414" s="122"/>
      <c r="G414" s="122"/>
      <c r="H414" s="122"/>
      <c r="I414" s="168"/>
      <c r="J414" s="122"/>
      <c r="K414" s="122"/>
      <c r="L414" s="122"/>
      <c r="M414" s="122"/>
      <c r="N414" s="122"/>
      <c r="O414" s="122"/>
      <c r="P414" s="122"/>
      <c r="Q414" s="122"/>
      <c r="R414" s="122"/>
      <c r="S414" s="122"/>
      <c r="T414" s="122"/>
      <c r="U414" s="122"/>
      <c r="V414" s="122"/>
      <c r="W414" s="122"/>
      <c r="X414" s="122"/>
      <c r="Y414" s="122"/>
      <c r="Z414" s="122"/>
      <c r="AA414" s="122"/>
      <c r="AB414" s="122"/>
      <c r="AC414" s="122"/>
    </row>
    <row r="415" spans="1:29" ht="18" customHeight="1" x14ac:dyDescent="0.2">
      <c r="A415" s="135"/>
      <c r="B415" s="122"/>
      <c r="C415" s="122"/>
      <c r="D415" s="122"/>
      <c r="E415" s="122"/>
      <c r="F415" s="122"/>
      <c r="G415" s="122"/>
      <c r="H415" s="122"/>
      <c r="I415" s="168"/>
      <c r="J415" s="122"/>
      <c r="K415" s="122"/>
      <c r="L415" s="122"/>
      <c r="M415" s="122"/>
      <c r="N415" s="122"/>
      <c r="O415" s="122"/>
      <c r="P415" s="122"/>
      <c r="Q415" s="122"/>
      <c r="R415" s="122"/>
      <c r="S415" s="122"/>
      <c r="T415" s="122"/>
      <c r="U415" s="122"/>
      <c r="V415" s="122"/>
      <c r="W415" s="122"/>
      <c r="X415" s="122"/>
      <c r="Y415" s="122"/>
      <c r="Z415" s="122"/>
      <c r="AA415" s="122"/>
      <c r="AB415" s="122"/>
      <c r="AC415" s="122"/>
    </row>
    <row r="416" spans="1:29" ht="18" customHeight="1" x14ac:dyDescent="0.2">
      <c r="A416" s="135"/>
      <c r="B416" s="122"/>
      <c r="C416" s="122"/>
      <c r="D416" s="122"/>
      <c r="E416" s="122"/>
      <c r="F416" s="122"/>
      <c r="G416" s="122"/>
      <c r="H416" s="122"/>
      <c r="I416" s="168"/>
      <c r="J416" s="122"/>
      <c r="K416" s="122"/>
      <c r="L416" s="122"/>
      <c r="M416" s="122"/>
      <c r="N416" s="122"/>
      <c r="O416" s="122"/>
      <c r="P416" s="122"/>
      <c r="Q416" s="122"/>
      <c r="R416" s="122"/>
      <c r="S416" s="122"/>
      <c r="T416" s="122"/>
      <c r="U416" s="122"/>
      <c r="V416" s="122"/>
      <c r="W416" s="122"/>
      <c r="X416" s="122"/>
      <c r="Y416" s="122"/>
      <c r="Z416" s="122"/>
      <c r="AA416" s="122"/>
      <c r="AB416" s="122"/>
      <c r="AC416" s="122"/>
    </row>
    <row r="417" spans="1:29" ht="18" customHeight="1" x14ac:dyDescent="0.2">
      <c r="A417" s="135"/>
      <c r="B417" s="122"/>
      <c r="C417" s="122"/>
      <c r="D417" s="122"/>
      <c r="E417" s="122"/>
      <c r="F417" s="122"/>
      <c r="G417" s="122"/>
      <c r="H417" s="122"/>
      <c r="I417" s="168"/>
      <c r="J417" s="122"/>
      <c r="K417" s="122"/>
      <c r="L417" s="122"/>
      <c r="M417" s="122"/>
      <c r="N417" s="122"/>
      <c r="O417" s="122"/>
      <c r="P417" s="122"/>
      <c r="Q417" s="122"/>
      <c r="R417" s="122"/>
      <c r="S417" s="122"/>
      <c r="T417" s="122"/>
      <c r="U417" s="122"/>
      <c r="V417" s="122"/>
      <c r="W417" s="122"/>
      <c r="X417" s="122"/>
      <c r="Y417" s="122"/>
      <c r="Z417" s="122"/>
      <c r="AA417" s="122"/>
      <c r="AB417" s="122"/>
      <c r="AC417" s="122"/>
    </row>
    <row r="418" spans="1:29" ht="18" customHeight="1" x14ac:dyDescent="0.2">
      <c r="A418" s="135"/>
      <c r="B418" s="122"/>
      <c r="C418" s="122"/>
      <c r="D418" s="122"/>
      <c r="E418" s="122"/>
      <c r="F418" s="122"/>
      <c r="G418" s="122"/>
      <c r="H418" s="122"/>
      <c r="I418" s="168"/>
      <c r="J418" s="122"/>
      <c r="K418" s="122"/>
      <c r="L418" s="122"/>
      <c r="M418" s="122"/>
      <c r="N418" s="122"/>
      <c r="O418" s="122"/>
      <c r="P418" s="122"/>
      <c r="Q418" s="122"/>
      <c r="R418" s="122"/>
      <c r="S418" s="122"/>
      <c r="T418" s="122"/>
      <c r="U418" s="122"/>
      <c r="V418" s="122"/>
      <c r="W418" s="122"/>
      <c r="X418" s="122"/>
      <c r="Y418" s="122"/>
      <c r="Z418" s="122"/>
      <c r="AA418" s="122"/>
      <c r="AB418" s="122"/>
      <c r="AC418" s="122"/>
    </row>
    <row r="419" spans="1:29" ht="18" customHeight="1" x14ac:dyDescent="0.2">
      <c r="A419" s="135"/>
      <c r="B419" s="122"/>
      <c r="C419" s="122"/>
      <c r="D419" s="122"/>
      <c r="E419" s="122"/>
      <c r="F419" s="122"/>
      <c r="G419" s="122"/>
      <c r="H419" s="122"/>
      <c r="I419" s="168"/>
      <c r="J419" s="122"/>
      <c r="K419" s="122"/>
      <c r="L419" s="122"/>
      <c r="M419" s="122"/>
      <c r="N419" s="122"/>
      <c r="O419" s="122"/>
      <c r="P419" s="122"/>
      <c r="Q419" s="122"/>
      <c r="R419" s="122"/>
      <c r="S419" s="122"/>
      <c r="T419" s="122"/>
      <c r="U419" s="122"/>
      <c r="V419" s="122"/>
      <c r="W419" s="122"/>
      <c r="X419" s="122"/>
      <c r="Y419" s="122"/>
      <c r="Z419" s="122"/>
      <c r="AA419" s="122"/>
      <c r="AB419" s="122"/>
      <c r="AC419" s="122"/>
    </row>
    <row r="420" spans="1:29" ht="18" customHeight="1" x14ac:dyDescent="0.2">
      <c r="A420" s="135"/>
      <c r="B420" s="122"/>
      <c r="C420" s="122"/>
      <c r="D420" s="122"/>
      <c r="E420" s="122"/>
      <c r="F420" s="122"/>
      <c r="G420" s="122"/>
      <c r="H420" s="122"/>
      <c r="I420" s="168"/>
      <c r="J420" s="122"/>
      <c r="K420" s="122"/>
      <c r="L420" s="122"/>
      <c r="M420" s="122"/>
      <c r="N420" s="122"/>
      <c r="O420" s="122"/>
      <c r="P420" s="122"/>
      <c r="Q420" s="122"/>
      <c r="R420" s="122"/>
      <c r="S420" s="122"/>
      <c r="T420" s="122"/>
      <c r="U420" s="122"/>
      <c r="V420" s="122"/>
      <c r="W420" s="122"/>
      <c r="X420" s="122"/>
      <c r="Y420" s="122"/>
      <c r="Z420" s="122"/>
      <c r="AA420" s="122"/>
      <c r="AB420" s="122"/>
      <c r="AC420" s="122"/>
    </row>
    <row r="421" spans="1:29" ht="18" customHeight="1" x14ac:dyDescent="0.2">
      <c r="A421" s="135"/>
      <c r="B421" s="122"/>
      <c r="C421" s="122"/>
      <c r="D421" s="122"/>
      <c r="E421" s="122"/>
      <c r="F421" s="122"/>
      <c r="G421" s="122"/>
      <c r="H421" s="122"/>
      <c r="I421" s="168"/>
      <c r="J421" s="122"/>
      <c r="K421" s="122"/>
      <c r="L421" s="122"/>
      <c r="M421" s="122"/>
      <c r="N421" s="122"/>
      <c r="O421" s="122"/>
      <c r="P421" s="122"/>
      <c r="Q421" s="122"/>
      <c r="R421" s="122"/>
      <c r="S421" s="122"/>
      <c r="T421" s="122"/>
      <c r="U421" s="122"/>
      <c r="V421" s="122"/>
      <c r="W421" s="122"/>
      <c r="X421" s="122"/>
      <c r="Y421" s="122"/>
      <c r="Z421" s="122"/>
      <c r="AA421" s="122"/>
      <c r="AB421" s="122"/>
      <c r="AC421" s="122"/>
    </row>
    <row r="422" spans="1:29" ht="18" customHeight="1" x14ac:dyDescent="0.2">
      <c r="A422" s="135"/>
      <c r="B422" s="122"/>
      <c r="C422" s="122"/>
      <c r="D422" s="122"/>
      <c r="E422" s="122"/>
      <c r="F422" s="122"/>
      <c r="G422" s="122"/>
      <c r="H422" s="122"/>
      <c r="I422" s="168"/>
      <c r="J422" s="122"/>
      <c r="K422" s="122"/>
      <c r="L422" s="122"/>
      <c r="M422" s="122"/>
      <c r="N422" s="122"/>
      <c r="O422" s="122"/>
      <c r="P422" s="122"/>
      <c r="Q422" s="122"/>
      <c r="R422" s="122"/>
      <c r="S422" s="122"/>
      <c r="T422" s="122"/>
      <c r="U422" s="122"/>
      <c r="V422" s="122"/>
      <c r="W422" s="122"/>
      <c r="X422" s="122"/>
      <c r="Y422" s="122"/>
      <c r="Z422" s="122"/>
      <c r="AA422" s="122"/>
      <c r="AB422" s="122"/>
      <c r="AC422" s="122"/>
    </row>
    <row r="423" spans="1:29" ht="18" customHeight="1" x14ac:dyDescent="0.2">
      <c r="A423" s="135"/>
      <c r="B423" s="122"/>
      <c r="C423" s="122"/>
      <c r="D423" s="122"/>
      <c r="E423" s="122"/>
      <c r="F423" s="122"/>
      <c r="G423" s="122"/>
      <c r="H423" s="122"/>
      <c r="I423" s="168"/>
      <c r="J423" s="122"/>
      <c r="K423" s="122"/>
      <c r="L423" s="122"/>
      <c r="M423" s="122"/>
      <c r="N423" s="122"/>
      <c r="O423" s="122"/>
      <c r="P423" s="122"/>
      <c r="Q423" s="122"/>
      <c r="R423" s="122"/>
      <c r="S423" s="122"/>
      <c r="T423" s="122"/>
      <c r="U423" s="122"/>
      <c r="V423" s="122"/>
      <c r="W423" s="122"/>
      <c r="X423" s="122"/>
      <c r="Y423" s="122"/>
      <c r="Z423" s="122"/>
      <c r="AA423" s="122"/>
      <c r="AB423" s="122"/>
      <c r="AC423" s="122"/>
    </row>
    <row r="424" spans="1:29" ht="18" customHeight="1" x14ac:dyDescent="0.2">
      <c r="A424" s="135"/>
      <c r="B424" s="122"/>
      <c r="C424" s="122"/>
      <c r="D424" s="122"/>
      <c r="E424" s="122"/>
      <c r="F424" s="122"/>
      <c r="G424" s="122"/>
      <c r="H424" s="122"/>
      <c r="I424" s="168"/>
      <c r="J424" s="122"/>
      <c r="K424" s="122"/>
      <c r="L424" s="122"/>
      <c r="M424" s="122"/>
      <c r="N424" s="122"/>
      <c r="O424" s="122"/>
      <c r="P424" s="122"/>
      <c r="Q424" s="122"/>
      <c r="R424" s="122"/>
      <c r="S424" s="122"/>
      <c r="T424" s="122"/>
      <c r="U424" s="122"/>
      <c r="V424" s="122"/>
      <c r="W424" s="122"/>
      <c r="X424" s="122"/>
      <c r="Y424" s="122"/>
      <c r="Z424" s="122"/>
      <c r="AA424" s="122"/>
      <c r="AB424" s="122"/>
      <c r="AC424" s="122"/>
    </row>
    <row r="425" spans="1:29" ht="18" customHeight="1" x14ac:dyDescent="0.2">
      <c r="A425" s="135"/>
      <c r="B425" s="122"/>
      <c r="C425" s="122"/>
      <c r="D425" s="122"/>
      <c r="E425" s="122"/>
      <c r="F425" s="122"/>
      <c r="G425" s="122"/>
      <c r="H425" s="122"/>
      <c r="I425" s="168"/>
      <c r="J425" s="122"/>
      <c r="K425" s="122"/>
      <c r="L425" s="122"/>
      <c r="M425" s="122"/>
      <c r="N425" s="122"/>
      <c r="O425" s="122"/>
      <c r="P425" s="122"/>
      <c r="Q425" s="122"/>
      <c r="R425" s="122"/>
      <c r="S425" s="122"/>
      <c r="T425" s="122"/>
      <c r="U425" s="122"/>
      <c r="V425" s="122"/>
      <c r="W425" s="122"/>
      <c r="X425" s="122"/>
      <c r="Y425" s="122"/>
      <c r="Z425" s="122"/>
      <c r="AA425" s="122"/>
      <c r="AB425" s="122"/>
      <c r="AC425" s="122"/>
    </row>
    <row r="426" spans="1:29" ht="18" customHeight="1" x14ac:dyDescent="0.2">
      <c r="A426" s="135"/>
      <c r="B426" s="122"/>
      <c r="C426" s="122"/>
      <c r="D426" s="122"/>
      <c r="E426" s="122"/>
      <c r="F426" s="122"/>
      <c r="G426" s="122"/>
      <c r="H426" s="122"/>
      <c r="I426" s="168"/>
      <c r="J426" s="122"/>
      <c r="K426" s="122"/>
      <c r="L426" s="122"/>
      <c r="M426" s="122"/>
      <c r="N426" s="122"/>
      <c r="O426" s="122"/>
      <c r="P426" s="122"/>
      <c r="Q426" s="122"/>
      <c r="R426" s="122"/>
      <c r="S426" s="122"/>
      <c r="T426" s="122"/>
      <c r="U426" s="122"/>
      <c r="V426" s="122"/>
      <c r="W426" s="122"/>
      <c r="X426" s="122"/>
      <c r="Y426" s="122"/>
      <c r="Z426" s="122"/>
      <c r="AA426" s="122"/>
      <c r="AB426" s="122"/>
      <c r="AC426" s="122"/>
    </row>
    <row r="427" spans="1:29" ht="18" customHeight="1" x14ac:dyDescent="0.2">
      <c r="A427" s="135"/>
      <c r="B427" s="122"/>
      <c r="C427" s="122"/>
      <c r="D427" s="122"/>
      <c r="E427" s="122"/>
      <c r="F427" s="122"/>
      <c r="G427" s="122"/>
      <c r="H427" s="122"/>
      <c r="I427" s="168"/>
      <c r="J427" s="122"/>
      <c r="K427" s="122"/>
      <c r="L427" s="122"/>
      <c r="M427" s="122"/>
      <c r="N427" s="122"/>
      <c r="O427" s="122"/>
      <c r="P427" s="122"/>
      <c r="Q427" s="122"/>
      <c r="R427" s="122"/>
      <c r="S427" s="122"/>
      <c r="T427" s="122"/>
      <c r="U427" s="122"/>
      <c r="V427" s="122"/>
      <c r="W427" s="122"/>
      <c r="X427" s="122"/>
      <c r="Y427" s="122"/>
      <c r="Z427" s="122"/>
      <c r="AA427" s="122"/>
      <c r="AB427" s="122"/>
      <c r="AC427" s="122"/>
    </row>
    <row r="428" spans="1:29" ht="18" customHeight="1" x14ac:dyDescent="0.2">
      <c r="A428" s="135"/>
      <c r="B428" s="122"/>
      <c r="C428" s="122"/>
      <c r="D428" s="122"/>
      <c r="E428" s="122"/>
      <c r="F428" s="122"/>
      <c r="G428" s="122"/>
      <c r="H428" s="122"/>
      <c r="I428" s="168"/>
      <c r="J428" s="122"/>
      <c r="K428" s="122"/>
      <c r="L428" s="122"/>
      <c r="M428" s="122"/>
      <c r="N428" s="122"/>
      <c r="O428" s="122"/>
      <c r="P428" s="122"/>
      <c r="Q428" s="122"/>
      <c r="R428" s="122"/>
      <c r="S428" s="122"/>
      <c r="T428" s="122"/>
      <c r="U428" s="122"/>
      <c r="V428" s="122"/>
      <c r="W428" s="122"/>
      <c r="X428" s="122"/>
      <c r="Y428" s="122"/>
      <c r="Z428" s="122"/>
      <c r="AA428" s="122"/>
      <c r="AB428" s="122"/>
      <c r="AC428" s="122"/>
    </row>
    <row r="429" spans="1:29" ht="18" customHeight="1" x14ac:dyDescent="0.2">
      <c r="A429" s="135"/>
      <c r="B429" s="122"/>
      <c r="C429" s="122"/>
      <c r="D429" s="122"/>
      <c r="E429" s="122"/>
      <c r="F429" s="122"/>
      <c r="G429" s="122"/>
      <c r="H429" s="122"/>
      <c r="I429" s="168"/>
      <c r="J429" s="122"/>
      <c r="K429" s="122"/>
      <c r="L429" s="122"/>
      <c r="M429" s="122"/>
      <c r="N429" s="122"/>
      <c r="O429" s="122"/>
      <c r="P429" s="122"/>
      <c r="Q429" s="122"/>
      <c r="R429" s="122"/>
      <c r="S429" s="122"/>
      <c r="T429" s="122"/>
      <c r="U429" s="122"/>
      <c r="V429" s="122"/>
      <c r="W429" s="122"/>
      <c r="X429" s="122"/>
      <c r="Y429" s="122"/>
      <c r="Z429" s="122"/>
      <c r="AA429" s="122"/>
      <c r="AB429" s="122"/>
      <c r="AC429" s="122"/>
    </row>
    <row r="430" spans="1:29" ht="18" customHeight="1" x14ac:dyDescent="0.2">
      <c r="A430" s="135"/>
      <c r="B430" s="122"/>
      <c r="C430" s="122"/>
      <c r="D430" s="122"/>
      <c r="E430" s="122"/>
      <c r="F430" s="122"/>
      <c r="G430" s="122"/>
      <c r="H430" s="122"/>
      <c r="I430" s="168"/>
      <c r="J430" s="122"/>
      <c r="K430" s="122"/>
      <c r="L430" s="122"/>
      <c r="M430" s="122"/>
      <c r="N430" s="122"/>
      <c r="O430" s="122"/>
      <c r="P430" s="122"/>
      <c r="Q430" s="122"/>
      <c r="R430" s="122"/>
      <c r="S430" s="122"/>
      <c r="T430" s="122"/>
      <c r="U430" s="122"/>
      <c r="V430" s="122"/>
      <c r="W430" s="122"/>
      <c r="X430" s="122"/>
      <c r="Y430" s="122"/>
      <c r="Z430" s="122"/>
      <c r="AA430" s="122"/>
      <c r="AB430" s="122"/>
      <c r="AC430" s="122"/>
    </row>
    <row r="431" spans="1:29" ht="18" customHeight="1" x14ac:dyDescent="0.2">
      <c r="A431" s="135"/>
      <c r="B431" s="122"/>
      <c r="C431" s="122"/>
      <c r="D431" s="122"/>
      <c r="E431" s="122"/>
      <c r="F431" s="122"/>
      <c r="G431" s="122"/>
      <c r="H431" s="122"/>
      <c r="I431" s="168"/>
      <c r="J431" s="122"/>
      <c r="K431" s="122"/>
      <c r="L431" s="122"/>
      <c r="M431" s="122"/>
      <c r="N431" s="122"/>
      <c r="O431" s="122"/>
      <c r="P431" s="122"/>
      <c r="Q431" s="122"/>
      <c r="R431" s="122"/>
      <c r="S431" s="122"/>
      <c r="T431" s="122"/>
      <c r="U431" s="122"/>
      <c r="V431" s="122"/>
      <c r="W431" s="122"/>
      <c r="X431" s="122"/>
      <c r="Y431" s="122"/>
      <c r="Z431" s="122"/>
      <c r="AA431" s="122"/>
      <c r="AB431" s="122"/>
      <c r="AC431" s="122"/>
    </row>
    <row r="432" spans="1:29" ht="18" customHeight="1" x14ac:dyDescent="0.2">
      <c r="A432" s="135"/>
      <c r="B432" s="122"/>
      <c r="C432" s="122"/>
      <c r="D432" s="122"/>
      <c r="E432" s="122"/>
      <c r="F432" s="122"/>
      <c r="G432" s="122"/>
      <c r="H432" s="122"/>
      <c r="I432" s="168"/>
      <c r="J432" s="122"/>
      <c r="K432" s="122"/>
      <c r="L432" s="122"/>
      <c r="M432" s="122"/>
      <c r="N432" s="122"/>
      <c r="O432" s="122"/>
      <c r="P432" s="122"/>
      <c r="Q432" s="122"/>
      <c r="R432" s="122"/>
      <c r="S432" s="122"/>
      <c r="T432" s="122"/>
      <c r="U432" s="122"/>
      <c r="V432" s="122"/>
      <c r="W432" s="122"/>
      <c r="X432" s="122"/>
      <c r="Y432" s="122"/>
      <c r="Z432" s="122"/>
      <c r="AA432" s="122"/>
      <c r="AB432" s="122"/>
      <c r="AC432" s="122"/>
    </row>
    <row r="433" spans="1:29" ht="18" customHeight="1" x14ac:dyDescent="0.2">
      <c r="A433" s="135"/>
      <c r="B433" s="122"/>
      <c r="C433" s="122"/>
      <c r="D433" s="122"/>
      <c r="E433" s="122"/>
      <c r="F433" s="122"/>
      <c r="G433" s="122"/>
      <c r="H433" s="122"/>
      <c r="I433" s="168"/>
      <c r="J433" s="122"/>
      <c r="K433" s="122"/>
      <c r="L433" s="122"/>
      <c r="M433" s="122"/>
      <c r="N433" s="122"/>
      <c r="O433" s="122"/>
      <c r="P433" s="122"/>
      <c r="Q433" s="122"/>
      <c r="R433" s="122"/>
      <c r="S433" s="122"/>
      <c r="T433" s="122"/>
      <c r="U433" s="122"/>
      <c r="V433" s="122"/>
      <c r="W433" s="122"/>
      <c r="X433" s="122"/>
      <c r="Y433" s="122"/>
      <c r="Z433" s="122"/>
      <c r="AA433" s="122"/>
      <c r="AB433" s="122"/>
      <c r="AC433" s="122"/>
    </row>
    <row r="434" spans="1:29" ht="18" customHeight="1" x14ac:dyDescent="0.2">
      <c r="A434" s="135"/>
      <c r="B434" s="122"/>
      <c r="C434" s="122"/>
      <c r="D434" s="122"/>
      <c r="E434" s="122"/>
      <c r="F434" s="122"/>
      <c r="G434" s="122"/>
      <c r="H434" s="122"/>
      <c r="I434" s="168"/>
      <c r="J434" s="122"/>
      <c r="K434" s="122"/>
      <c r="L434" s="122"/>
      <c r="M434" s="122"/>
      <c r="N434" s="122"/>
      <c r="O434" s="122"/>
      <c r="P434" s="122"/>
      <c r="Q434" s="122"/>
      <c r="R434" s="122"/>
      <c r="S434" s="122"/>
      <c r="T434" s="122"/>
      <c r="U434" s="122"/>
      <c r="V434" s="122"/>
      <c r="W434" s="122"/>
      <c r="X434" s="122"/>
      <c r="Y434" s="122"/>
      <c r="Z434" s="122"/>
      <c r="AA434" s="122"/>
      <c r="AB434" s="122"/>
      <c r="AC434" s="122"/>
    </row>
    <row r="435" spans="1:29" ht="18" customHeight="1" x14ac:dyDescent="0.2">
      <c r="A435" s="135"/>
      <c r="B435" s="122"/>
      <c r="C435" s="122"/>
      <c r="D435" s="122"/>
      <c r="E435" s="122"/>
      <c r="F435" s="122"/>
      <c r="G435" s="122"/>
      <c r="H435" s="122"/>
      <c r="I435" s="168"/>
      <c r="J435" s="122"/>
      <c r="K435" s="122"/>
      <c r="L435" s="122"/>
      <c r="M435" s="122"/>
      <c r="N435" s="122"/>
      <c r="O435" s="122"/>
      <c r="P435" s="122"/>
      <c r="Q435" s="122"/>
      <c r="R435" s="122"/>
      <c r="S435" s="122"/>
      <c r="T435" s="122"/>
      <c r="U435" s="122"/>
      <c r="V435" s="122"/>
      <c r="W435" s="122"/>
      <c r="X435" s="122"/>
      <c r="Y435" s="122"/>
      <c r="Z435" s="122"/>
      <c r="AA435" s="122"/>
      <c r="AB435" s="122"/>
      <c r="AC435" s="122"/>
    </row>
    <row r="436" spans="1:29" ht="18" customHeight="1" x14ac:dyDescent="0.2">
      <c r="A436" s="135"/>
      <c r="B436" s="122"/>
      <c r="C436" s="122"/>
      <c r="D436" s="122"/>
      <c r="E436" s="122"/>
      <c r="F436" s="122"/>
      <c r="G436" s="122"/>
      <c r="H436" s="122"/>
      <c r="I436" s="168"/>
      <c r="J436" s="122"/>
      <c r="K436" s="122"/>
      <c r="L436" s="122"/>
      <c r="M436" s="122"/>
      <c r="N436" s="122"/>
      <c r="O436" s="122"/>
      <c r="P436" s="122"/>
      <c r="Q436" s="122"/>
      <c r="R436" s="122"/>
      <c r="S436" s="122"/>
      <c r="T436" s="122"/>
      <c r="U436" s="122"/>
      <c r="V436" s="122"/>
      <c r="W436" s="122"/>
      <c r="X436" s="122"/>
      <c r="Y436" s="122"/>
      <c r="Z436" s="122"/>
      <c r="AA436" s="122"/>
      <c r="AB436" s="122"/>
      <c r="AC436" s="122"/>
    </row>
    <row r="437" spans="1:29" ht="18" customHeight="1" x14ac:dyDescent="0.2">
      <c r="A437" s="135"/>
      <c r="B437" s="122"/>
      <c r="C437" s="122"/>
      <c r="D437" s="122"/>
      <c r="E437" s="122"/>
      <c r="F437" s="122"/>
      <c r="G437" s="122"/>
      <c r="H437" s="122"/>
      <c r="I437" s="168"/>
      <c r="J437" s="122"/>
      <c r="K437" s="122"/>
      <c r="L437" s="122"/>
      <c r="M437" s="122"/>
      <c r="N437" s="122"/>
      <c r="O437" s="122"/>
      <c r="P437" s="122"/>
      <c r="Q437" s="122"/>
      <c r="R437" s="122"/>
      <c r="S437" s="122"/>
      <c r="T437" s="122"/>
      <c r="U437" s="122"/>
      <c r="V437" s="122"/>
      <c r="W437" s="122"/>
      <c r="X437" s="122"/>
      <c r="Y437" s="122"/>
      <c r="Z437" s="122"/>
      <c r="AA437" s="122"/>
      <c r="AB437" s="122"/>
      <c r="AC437" s="122"/>
    </row>
    <row r="438" spans="1:29" ht="18" customHeight="1" x14ac:dyDescent="0.2">
      <c r="A438" s="135"/>
      <c r="B438" s="122"/>
      <c r="C438" s="122"/>
      <c r="D438" s="122"/>
      <c r="E438" s="122"/>
      <c r="F438" s="122"/>
      <c r="G438" s="122"/>
      <c r="H438" s="122"/>
      <c r="I438" s="168"/>
      <c r="J438" s="122"/>
      <c r="K438" s="122"/>
      <c r="L438" s="122"/>
      <c r="M438" s="122"/>
      <c r="N438" s="122"/>
      <c r="O438" s="122"/>
      <c r="P438" s="122"/>
      <c r="Q438" s="122"/>
      <c r="R438" s="122"/>
      <c r="S438" s="122"/>
      <c r="T438" s="122"/>
      <c r="U438" s="122"/>
      <c r="V438" s="122"/>
      <c r="W438" s="122"/>
      <c r="X438" s="122"/>
      <c r="Y438" s="122"/>
      <c r="Z438" s="122"/>
      <c r="AA438" s="122"/>
      <c r="AB438" s="122"/>
      <c r="AC438" s="122"/>
    </row>
    <row r="439" spans="1:29" ht="18" customHeight="1" x14ac:dyDescent="0.2">
      <c r="A439" s="135"/>
      <c r="B439" s="122"/>
      <c r="C439" s="122"/>
      <c r="D439" s="122"/>
      <c r="E439" s="122"/>
      <c r="F439" s="122"/>
      <c r="G439" s="122"/>
      <c r="H439" s="122"/>
      <c r="I439" s="168"/>
      <c r="J439" s="122"/>
      <c r="K439" s="122"/>
      <c r="L439" s="122"/>
      <c r="M439" s="122"/>
      <c r="N439" s="122"/>
      <c r="O439" s="122"/>
      <c r="P439" s="122"/>
      <c r="Q439" s="122"/>
      <c r="R439" s="122"/>
      <c r="S439" s="122"/>
      <c r="T439" s="122"/>
      <c r="U439" s="122"/>
      <c r="V439" s="122"/>
      <c r="W439" s="122"/>
      <c r="X439" s="122"/>
      <c r="Y439" s="122"/>
      <c r="Z439" s="122"/>
      <c r="AA439" s="122"/>
      <c r="AB439" s="122"/>
      <c r="AC439" s="122"/>
    </row>
    <row r="440" spans="1:29" ht="18" customHeight="1" x14ac:dyDescent="0.2">
      <c r="A440" s="135"/>
      <c r="B440" s="122"/>
      <c r="C440" s="122"/>
      <c r="D440" s="122"/>
      <c r="E440" s="122"/>
      <c r="F440" s="122"/>
      <c r="G440" s="122"/>
      <c r="H440" s="122"/>
      <c r="I440" s="168"/>
      <c r="J440" s="122"/>
      <c r="K440" s="122"/>
      <c r="L440" s="122"/>
      <c r="M440" s="122"/>
      <c r="N440" s="122"/>
      <c r="O440" s="122"/>
      <c r="P440" s="122"/>
      <c r="Q440" s="122"/>
      <c r="R440" s="122"/>
      <c r="S440" s="122"/>
      <c r="T440" s="122"/>
      <c r="U440" s="122"/>
      <c r="V440" s="122"/>
      <c r="W440" s="122"/>
      <c r="X440" s="122"/>
      <c r="Y440" s="122"/>
      <c r="Z440" s="122"/>
      <c r="AA440" s="122"/>
      <c r="AB440" s="122"/>
      <c r="AC440" s="122"/>
    </row>
    <row r="441" spans="1:29" ht="18" customHeight="1" x14ac:dyDescent="0.2">
      <c r="A441" s="135"/>
      <c r="B441" s="122"/>
      <c r="C441" s="122"/>
      <c r="D441" s="122"/>
      <c r="E441" s="122"/>
      <c r="F441" s="122"/>
      <c r="G441" s="122"/>
      <c r="H441" s="122"/>
      <c r="I441" s="168"/>
      <c r="J441" s="122"/>
      <c r="K441" s="122"/>
      <c r="L441" s="122"/>
      <c r="M441" s="122"/>
      <c r="N441" s="122"/>
      <c r="O441" s="122"/>
      <c r="P441" s="122"/>
      <c r="Q441" s="122"/>
      <c r="R441" s="122"/>
      <c r="S441" s="122"/>
      <c r="T441" s="122"/>
      <c r="U441" s="122"/>
      <c r="V441" s="122"/>
      <c r="W441" s="122"/>
      <c r="X441" s="122"/>
      <c r="Y441" s="122"/>
      <c r="Z441" s="122"/>
      <c r="AA441" s="122"/>
      <c r="AB441" s="122"/>
      <c r="AC441" s="122"/>
    </row>
    <row r="442" spans="1:29" ht="18" customHeight="1" x14ac:dyDescent="0.2">
      <c r="A442" s="135"/>
      <c r="B442" s="122"/>
      <c r="C442" s="122"/>
      <c r="D442" s="122"/>
      <c r="E442" s="122"/>
      <c r="F442" s="122"/>
      <c r="G442" s="122"/>
      <c r="H442" s="122"/>
      <c r="I442" s="168"/>
      <c r="J442" s="122"/>
      <c r="K442" s="122"/>
      <c r="L442" s="122"/>
      <c r="M442" s="122"/>
      <c r="N442" s="122"/>
      <c r="O442" s="122"/>
      <c r="P442" s="122"/>
      <c r="Q442" s="122"/>
      <c r="R442" s="122"/>
      <c r="S442" s="122"/>
      <c r="T442" s="122"/>
      <c r="U442" s="122"/>
      <c r="V442" s="122"/>
      <c r="W442" s="122"/>
      <c r="X442" s="122"/>
      <c r="Y442" s="122"/>
      <c r="Z442" s="122"/>
      <c r="AA442" s="122"/>
      <c r="AB442" s="122"/>
      <c r="AC442" s="122"/>
    </row>
    <row r="443" spans="1:29" ht="18" customHeight="1" x14ac:dyDescent="0.2">
      <c r="A443" s="135"/>
      <c r="B443" s="122"/>
      <c r="C443" s="122"/>
      <c r="D443" s="122"/>
      <c r="E443" s="122"/>
      <c r="F443" s="122"/>
      <c r="G443" s="122"/>
      <c r="H443" s="122"/>
      <c r="I443" s="168"/>
      <c r="J443" s="122"/>
      <c r="K443" s="122"/>
      <c r="L443" s="122"/>
      <c r="M443" s="122"/>
      <c r="N443" s="122"/>
      <c r="O443" s="122"/>
      <c r="P443" s="122"/>
      <c r="Q443" s="122"/>
      <c r="R443" s="122"/>
      <c r="S443" s="122"/>
      <c r="T443" s="122"/>
      <c r="U443" s="122"/>
      <c r="V443" s="122"/>
      <c r="W443" s="122"/>
      <c r="X443" s="122"/>
      <c r="Y443" s="122"/>
      <c r="Z443" s="122"/>
      <c r="AA443" s="122"/>
      <c r="AB443" s="122"/>
      <c r="AC443" s="122"/>
    </row>
    <row r="444" spans="1:29" ht="18" customHeight="1" x14ac:dyDescent="0.2">
      <c r="A444" s="135"/>
      <c r="B444" s="122"/>
      <c r="C444" s="122"/>
      <c r="D444" s="122"/>
      <c r="E444" s="122"/>
      <c r="F444" s="122"/>
      <c r="G444" s="122"/>
      <c r="H444" s="122"/>
      <c r="I444" s="168"/>
      <c r="J444" s="122"/>
      <c r="K444" s="122"/>
      <c r="L444" s="122"/>
      <c r="M444" s="122"/>
      <c r="N444" s="122"/>
      <c r="O444" s="122"/>
      <c r="P444" s="122"/>
      <c r="Q444" s="122"/>
      <c r="R444" s="122"/>
      <c r="S444" s="122"/>
      <c r="T444" s="122"/>
      <c r="U444" s="122"/>
      <c r="V444" s="122"/>
      <c r="W444" s="122"/>
      <c r="X444" s="122"/>
      <c r="Y444" s="122"/>
      <c r="Z444" s="122"/>
      <c r="AA444" s="122"/>
      <c r="AB444" s="122"/>
      <c r="AC444" s="122"/>
    </row>
    <row r="445" spans="1:29" ht="18" customHeight="1" x14ac:dyDescent="0.2">
      <c r="A445" s="135"/>
      <c r="B445" s="122"/>
      <c r="C445" s="122"/>
      <c r="D445" s="122"/>
      <c r="E445" s="122"/>
      <c r="F445" s="122"/>
      <c r="G445" s="122"/>
      <c r="H445" s="122"/>
      <c r="I445" s="168"/>
      <c r="J445" s="122"/>
      <c r="K445" s="122"/>
      <c r="L445" s="122"/>
      <c r="M445" s="122"/>
      <c r="N445" s="122"/>
      <c r="O445" s="122"/>
      <c r="P445" s="122"/>
      <c r="Q445" s="122"/>
      <c r="R445" s="122"/>
      <c r="S445" s="122"/>
      <c r="T445" s="122"/>
      <c r="U445" s="122"/>
      <c r="V445" s="122"/>
      <c r="W445" s="122"/>
      <c r="X445" s="122"/>
      <c r="Y445" s="122"/>
      <c r="Z445" s="122"/>
      <c r="AA445" s="122"/>
      <c r="AB445" s="122"/>
      <c r="AC445" s="122"/>
    </row>
    <row r="446" spans="1:29" ht="18" customHeight="1" x14ac:dyDescent="0.2">
      <c r="A446" s="135"/>
      <c r="B446" s="122"/>
      <c r="C446" s="122"/>
      <c r="D446" s="122"/>
      <c r="E446" s="122"/>
      <c r="F446" s="122"/>
      <c r="G446" s="122"/>
      <c r="H446" s="122"/>
      <c r="I446" s="168"/>
      <c r="J446" s="122"/>
      <c r="K446" s="122"/>
      <c r="L446" s="122"/>
      <c r="M446" s="122"/>
      <c r="N446" s="122"/>
      <c r="O446" s="122"/>
      <c r="P446" s="122"/>
      <c r="Q446" s="122"/>
      <c r="R446" s="122"/>
      <c r="S446" s="122"/>
      <c r="T446" s="122"/>
      <c r="U446" s="122"/>
      <c r="V446" s="122"/>
      <c r="W446" s="122"/>
      <c r="X446" s="122"/>
      <c r="Y446" s="122"/>
      <c r="Z446" s="122"/>
      <c r="AA446" s="122"/>
      <c r="AB446" s="122"/>
      <c r="AC446" s="122"/>
    </row>
    <row r="447" spans="1:29" ht="18" customHeight="1" x14ac:dyDescent="0.2">
      <c r="A447" s="135"/>
      <c r="B447" s="122"/>
      <c r="C447" s="122"/>
      <c r="D447" s="122"/>
      <c r="E447" s="122"/>
      <c r="F447" s="122"/>
      <c r="G447" s="122"/>
      <c r="H447" s="122"/>
      <c r="I447" s="168"/>
      <c r="J447" s="122"/>
      <c r="K447" s="122"/>
      <c r="L447" s="122"/>
      <c r="M447" s="122"/>
      <c r="N447" s="122"/>
      <c r="O447" s="122"/>
      <c r="P447" s="122"/>
      <c r="Q447" s="122"/>
      <c r="R447" s="122"/>
      <c r="S447" s="122"/>
      <c r="T447" s="122"/>
      <c r="U447" s="122"/>
      <c r="V447" s="122"/>
      <c r="W447" s="122"/>
      <c r="X447" s="122"/>
      <c r="Y447" s="122"/>
      <c r="Z447" s="122"/>
      <c r="AA447" s="122"/>
      <c r="AB447" s="122"/>
      <c r="AC447" s="122"/>
    </row>
    <row r="448" spans="1:29" ht="18" customHeight="1" x14ac:dyDescent="0.2">
      <c r="A448" s="135"/>
      <c r="B448" s="122"/>
      <c r="C448" s="122"/>
      <c r="D448" s="122"/>
      <c r="E448" s="122"/>
      <c r="F448" s="122"/>
      <c r="G448" s="122"/>
      <c r="H448" s="122"/>
      <c r="I448" s="168"/>
      <c r="J448" s="122"/>
      <c r="K448" s="122"/>
      <c r="L448" s="122"/>
      <c r="M448" s="122"/>
      <c r="N448" s="122"/>
      <c r="O448" s="122"/>
      <c r="P448" s="122"/>
      <c r="Q448" s="122"/>
      <c r="R448" s="122"/>
      <c r="S448" s="122"/>
      <c r="T448" s="122"/>
      <c r="U448" s="122"/>
      <c r="V448" s="122"/>
      <c r="W448" s="122"/>
      <c r="X448" s="122"/>
      <c r="Y448" s="122"/>
      <c r="Z448" s="122"/>
      <c r="AA448" s="122"/>
      <c r="AB448" s="122"/>
      <c r="AC448" s="122"/>
    </row>
    <row r="449" spans="1:29" ht="18" customHeight="1" x14ac:dyDescent="0.2">
      <c r="A449" s="135"/>
      <c r="B449" s="122"/>
      <c r="C449" s="122"/>
      <c r="D449" s="122"/>
      <c r="E449" s="122"/>
      <c r="F449" s="122"/>
      <c r="G449" s="122"/>
      <c r="H449" s="122"/>
      <c r="I449" s="168"/>
      <c r="J449" s="122"/>
      <c r="K449" s="122"/>
      <c r="L449" s="122"/>
      <c r="M449" s="122"/>
      <c r="N449" s="122"/>
      <c r="O449" s="122"/>
      <c r="P449" s="122"/>
      <c r="Q449" s="122"/>
      <c r="R449" s="122"/>
      <c r="S449" s="122"/>
      <c r="T449" s="122"/>
      <c r="U449" s="122"/>
      <c r="V449" s="122"/>
      <c r="W449" s="122"/>
      <c r="X449" s="122"/>
      <c r="Y449" s="122"/>
      <c r="Z449" s="122"/>
      <c r="AA449" s="122"/>
      <c r="AB449" s="122"/>
      <c r="AC449" s="122"/>
    </row>
    <row r="450" spans="1:29" ht="18" customHeight="1" x14ac:dyDescent="0.2">
      <c r="A450" s="135"/>
      <c r="B450" s="122"/>
      <c r="C450" s="122"/>
      <c r="D450" s="122"/>
      <c r="E450" s="122"/>
      <c r="F450" s="122"/>
      <c r="G450" s="122"/>
      <c r="H450" s="122"/>
      <c r="I450" s="168"/>
      <c r="J450" s="122"/>
      <c r="K450" s="122"/>
      <c r="L450" s="122"/>
      <c r="M450" s="122"/>
      <c r="N450" s="122"/>
      <c r="O450" s="122"/>
      <c r="P450" s="122"/>
      <c r="Q450" s="122"/>
      <c r="R450" s="122"/>
      <c r="S450" s="122"/>
      <c r="T450" s="122"/>
      <c r="U450" s="122"/>
      <c r="V450" s="122"/>
      <c r="W450" s="122"/>
      <c r="X450" s="122"/>
      <c r="Y450" s="122"/>
      <c r="Z450" s="122"/>
      <c r="AA450" s="122"/>
      <c r="AB450" s="122"/>
      <c r="AC450" s="122"/>
    </row>
    <row r="451" spans="1:29" ht="18" customHeight="1" x14ac:dyDescent="0.2">
      <c r="A451" s="135"/>
      <c r="B451" s="122"/>
      <c r="C451" s="122"/>
      <c r="D451" s="122"/>
      <c r="E451" s="122"/>
      <c r="F451" s="122"/>
      <c r="G451" s="122"/>
      <c r="H451" s="122"/>
      <c r="I451" s="168"/>
      <c r="J451" s="122"/>
      <c r="K451" s="122"/>
      <c r="L451" s="122"/>
      <c r="M451" s="122"/>
      <c r="N451" s="122"/>
      <c r="O451" s="122"/>
      <c r="P451" s="122"/>
      <c r="Q451" s="122"/>
      <c r="R451" s="122"/>
      <c r="S451" s="122"/>
      <c r="T451" s="122"/>
      <c r="U451" s="122"/>
      <c r="V451" s="122"/>
      <c r="W451" s="122"/>
      <c r="X451" s="122"/>
      <c r="Y451" s="122"/>
      <c r="Z451" s="122"/>
      <c r="AA451" s="122"/>
      <c r="AB451" s="122"/>
      <c r="AC451" s="122"/>
    </row>
    <row r="452" spans="1:29" ht="18" customHeight="1" x14ac:dyDescent="0.2">
      <c r="A452" s="135"/>
      <c r="B452" s="122"/>
      <c r="C452" s="122"/>
      <c r="D452" s="122"/>
      <c r="E452" s="122"/>
      <c r="F452" s="122"/>
      <c r="G452" s="122"/>
      <c r="H452" s="122"/>
      <c r="I452" s="168"/>
      <c r="J452" s="122"/>
      <c r="K452" s="122"/>
      <c r="L452" s="122"/>
      <c r="M452" s="122"/>
      <c r="N452" s="122"/>
      <c r="O452" s="122"/>
      <c r="P452" s="122"/>
      <c r="Q452" s="122"/>
      <c r="R452" s="122"/>
      <c r="S452" s="122"/>
      <c r="T452" s="122"/>
      <c r="U452" s="122"/>
      <c r="V452" s="122"/>
      <c r="W452" s="122"/>
      <c r="X452" s="122"/>
      <c r="Y452" s="122"/>
      <c r="Z452" s="122"/>
      <c r="AA452" s="122"/>
      <c r="AB452" s="122"/>
      <c r="AC452" s="122"/>
    </row>
    <row r="453" spans="1:29" ht="18" customHeight="1" x14ac:dyDescent="0.2">
      <c r="A453" s="135"/>
      <c r="B453" s="122"/>
      <c r="C453" s="122"/>
      <c r="D453" s="122"/>
      <c r="E453" s="122"/>
      <c r="F453" s="122"/>
      <c r="G453" s="122"/>
      <c r="H453" s="122"/>
      <c r="I453" s="168"/>
      <c r="J453" s="122"/>
      <c r="K453" s="122"/>
      <c r="L453" s="122"/>
      <c r="M453" s="122"/>
      <c r="N453" s="122"/>
      <c r="O453" s="122"/>
      <c r="P453" s="122"/>
      <c r="Q453" s="122"/>
      <c r="R453" s="122"/>
      <c r="S453" s="122"/>
      <c r="T453" s="122"/>
      <c r="U453" s="122"/>
      <c r="V453" s="122"/>
      <c r="W453" s="122"/>
      <c r="X453" s="122"/>
      <c r="Y453" s="122"/>
      <c r="Z453" s="122"/>
      <c r="AA453" s="122"/>
      <c r="AB453" s="122"/>
      <c r="AC453" s="122"/>
    </row>
    <row r="454" spans="1:29" ht="18" customHeight="1" x14ac:dyDescent="0.2">
      <c r="A454" s="135"/>
      <c r="B454" s="122"/>
      <c r="C454" s="122"/>
      <c r="D454" s="122"/>
      <c r="E454" s="122"/>
      <c r="F454" s="122"/>
      <c r="G454" s="122"/>
      <c r="H454" s="122"/>
      <c r="I454" s="168"/>
      <c r="J454" s="122"/>
      <c r="K454" s="122"/>
      <c r="L454" s="122"/>
      <c r="M454" s="122"/>
      <c r="N454" s="122"/>
      <c r="O454" s="122"/>
      <c r="P454" s="122"/>
      <c r="Q454" s="122"/>
      <c r="R454" s="122"/>
      <c r="S454" s="122"/>
      <c r="T454" s="122"/>
      <c r="U454" s="122"/>
      <c r="V454" s="122"/>
      <c r="W454" s="122"/>
      <c r="X454" s="122"/>
      <c r="Y454" s="122"/>
      <c r="Z454" s="122"/>
      <c r="AA454" s="122"/>
      <c r="AB454" s="122"/>
      <c r="AC454" s="122"/>
    </row>
    <row r="455" spans="1:29" ht="18" customHeight="1" x14ac:dyDescent="0.2">
      <c r="A455" s="135"/>
      <c r="B455" s="122"/>
      <c r="C455" s="122"/>
      <c r="D455" s="122"/>
      <c r="E455" s="122"/>
      <c r="F455" s="122"/>
      <c r="G455" s="122"/>
      <c r="H455" s="122"/>
      <c r="I455" s="168"/>
      <c r="J455" s="122"/>
      <c r="K455" s="122"/>
      <c r="L455" s="122"/>
      <c r="M455" s="122"/>
      <c r="N455" s="122"/>
      <c r="O455" s="122"/>
      <c r="P455" s="122"/>
      <c r="Q455" s="122"/>
      <c r="R455" s="122"/>
      <c r="S455" s="122"/>
      <c r="T455" s="122"/>
      <c r="U455" s="122"/>
      <c r="V455" s="122"/>
      <c r="W455" s="122"/>
      <c r="X455" s="122"/>
      <c r="Y455" s="122"/>
      <c r="Z455" s="122"/>
      <c r="AA455" s="122"/>
      <c r="AB455" s="122"/>
      <c r="AC455" s="122"/>
    </row>
    <row r="456" spans="1:29" ht="18" customHeight="1" x14ac:dyDescent="0.2">
      <c r="A456" s="135"/>
      <c r="B456" s="122"/>
      <c r="C456" s="122"/>
      <c r="D456" s="122"/>
      <c r="E456" s="122"/>
      <c r="F456" s="122"/>
      <c r="G456" s="122"/>
      <c r="H456" s="122"/>
      <c r="I456" s="168"/>
      <c r="J456" s="122"/>
      <c r="K456" s="122"/>
      <c r="L456" s="122"/>
      <c r="M456" s="122"/>
      <c r="N456" s="122"/>
      <c r="O456" s="122"/>
      <c r="P456" s="122"/>
      <c r="Q456" s="122"/>
      <c r="R456" s="122"/>
      <c r="S456" s="122"/>
      <c r="T456" s="122"/>
      <c r="U456" s="122"/>
      <c r="V456" s="122"/>
      <c r="W456" s="122"/>
      <c r="X456" s="122"/>
      <c r="Y456" s="122"/>
      <c r="Z456" s="122"/>
      <c r="AA456" s="122"/>
      <c r="AB456" s="122"/>
      <c r="AC456" s="122"/>
    </row>
    <row r="457" spans="1:29" ht="18" customHeight="1" x14ac:dyDescent="0.2">
      <c r="A457" s="135"/>
      <c r="B457" s="122"/>
      <c r="C457" s="122"/>
      <c r="D457" s="122"/>
      <c r="E457" s="122"/>
      <c r="F457" s="122"/>
      <c r="G457" s="122"/>
      <c r="H457" s="122"/>
      <c r="I457" s="168"/>
      <c r="J457" s="122"/>
      <c r="K457" s="122"/>
      <c r="L457" s="122"/>
      <c r="M457" s="122"/>
      <c r="N457" s="122"/>
      <c r="O457" s="122"/>
      <c r="P457" s="122"/>
      <c r="Q457" s="122"/>
      <c r="R457" s="122"/>
      <c r="S457" s="122"/>
      <c r="T457" s="122"/>
      <c r="U457" s="122"/>
      <c r="V457" s="122"/>
      <c r="W457" s="122"/>
      <c r="X457" s="122"/>
      <c r="Y457" s="122"/>
      <c r="Z457" s="122"/>
      <c r="AA457" s="122"/>
      <c r="AB457" s="122"/>
      <c r="AC457" s="122"/>
    </row>
    <row r="458" spans="1:29" ht="18" customHeight="1" x14ac:dyDescent="0.2">
      <c r="A458" s="135"/>
      <c r="B458" s="122"/>
      <c r="C458" s="122"/>
      <c r="D458" s="122"/>
      <c r="E458" s="122"/>
      <c r="F458" s="122"/>
      <c r="G458" s="122"/>
      <c r="H458" s="122"/>
      <c r="I458" s="168"/>
      <c r="J458" s="122"/>
      <c r="K458" s="122"/>
      <c r="L458" s="122"/>
      <c r="M458" s="122"/>
      <c r="N458" s="122"/>
      <c r="O458" s="122"/>
      <c r="P458" s="122"/>
      <c r="Q458" s="122"/>
      <c r="R458" s="122"/>
      <c r="S458" s="122"/>
      <c r="T458" s="122"/>
      <c r="U458" s="122"/>
      <c r="V458" s="122"/>
      <c r="W458" s="122"/>
      <c r="X458" s="122"/>
      <c r="Y458" s="122"/>
      <c r="Z458" s="122"/>
      <c r="AA458" s="122"/>
      <c r="AB458" s="122"/>
      <c r="AC458" s="122"/>
    </row>
    <row r="459" spans="1:29" ht="18" customHeight="1" x14ac:dyDescent="0.2">
      <c r="A459" s="135"/>
      <c r="B459" s="122"/>
      <c r="C459" s="122"/>
      <c r="D459" s="122"/>
      <c r="E459" s="122"/>
      <c r="F459" s="122"/>
      <c r="G459" s="122"/>
      <c r="H459" s="122"/>
      <c r="I459" s="168"/>
      <c r="J459" s="122"/>
      <c r="K459" s="122"/>
      <c r="L459" s="122"/>
      <c r="M459" s="122"/>
      <c r="N459" s="122"/>
      <c r="O459" s="122"/>
      <c r="P459" s="122"/>
      <c r="Q459" s="122"/>
      <c r="R459" s="122"/>
      <c r="S459" s="122"/>
      <c r="T459" s="122"/>
      <c r="U459" s="122"/>
      <c r="V459" s="122"/>
      <c r="W459" s="122"/>
      <c r="X459" s="122"/>
      <c r="Y459" s="122"/>
      <c r="Z459" s="122"/>
      <c r="AA459" s="122"/>
      <c r="AB459" s="122"/>
      <c r="AC459" s="122"/>
    </row>
    <row r="460" spans="1:29" ht="18" customHeight="1" x14ac:dyDescent="0.2">
      <c r="A460" s="135"/>
      <c r="B460" s="122"/>
      <c r="C460" s="122"/>
      <c r="D460" s="122"/>
      <c r="E460" s="122"/>
      <c r="F460" s="122"/>
      <c r="G460" s="122"/>
      <c r="H460" s="122"/>
      <c r="I460" s="168"/>
      <c r="J460" s="122"/>
      <c r="K460" s="122"/>
      <c r="L460" s="122"/>
      <c r="M460" s="122"/>
      <c r="N460" s="122"/>
      <c r="O460" s="122"/>
      <c r="P460" s="122"/>
      <c r="Q460" s="122"/>
      <c r="R460" s="122"/>
      <c r="S460" s="122"/>
      <c r="T460" s="122"/>
      <c r="U460" s="122"/>
      <c r="V460" s="122"/>
      <c r="W460" s="122"/>
      <c r="X460" s="122"/>
      <c r="Y460" s="122"/>
      <c r="Z460" s="122"/>
      <c r="AA460" s="122"/>
      <c r="AB460" s="122"/>
      <c r="AC460" s="122"/>
    </row>
    <row r="461" spans="1:29" ht="18" customHeight="1" x14ac:dyDescent="0.2">
      <c r="A461" s="135"/>
      <c r="B461" s="122"/>
      <c r="C461" s="122"/>
      <c r="D461" s="122"/>
      <c r="E461" s="122"/>
      <c r="F461" s="122"/>
      <c r="G461" s="122"/>
      <c r="H461" s="122"/>
      <c r="I461" s="168"/>
      <c r="J461" s="122"/>
      <c r="K461" s="122"/>
      <c r="L461" s="122"/>
      <c r="M461" s="122"/>
      <c r="N461" s="122"/>
      <c r="O461" s="122"/>
      <c r="P461" s="122"/>
      <c r="Q461" s="122"/>
      <c r="R461" s="122"/>
      <c r="S461" s="122"/>
      <c r="T461" s="122"/>
      <c r="U461" s="122"/>
      <c r="V461" s="122"/>
      <c r="W461" s="122"/>
      <c r="X461" s="122"/>
      <c r="Y461" s="122"/>
      <c r="Z461" s="122"/>
      <c r="AA461" s="122"/>
      <c r="AB461" s="122"/>
      <c r="AC461" s="122"/>
    </row>
    <row r="462" spans="1:29" ht="18" customHeight="1" x14ac:dyDescent="0.2">
      <c r="A462" s="135"/>
      <c r="B462" s="122"/>
      <c r="C462" s="122"/>
      <c r="D462" s="122"/>
      <c r="E462" s="122"/>
      <c r="F462" s="122"/>
      <c r="G462" s="122"/>
      <c r="H462" s="122"/>
      <c r="I462" s="168"/>
      <c r="J462" s="122"/>
      <c r="K462" s="122"/>
      <c r="L462" s="122"/>
      <c r="M462" s="122"/>
      <c r="N462" s="122"/>
      <c r="O462" s="122"/>
      <c r="P462" s="122"/>
      <c r="Q462" s="122"/>
      <c r="R462" s="122"/>
      <c r="S462" s="122"/>
      <c r="T462" s="122"/>
      <c r="U462" s="122"/>
      <c r="V462" s="122"/>
      <c r="W462" s="122"/>
      <c r="X462" s="122"/>
      <c r="Y462" s="122"/>
      <c r="Z462" s="122"/>
      <c r="AA462" s="122"/>
      <c r="AB462" s="122"/>
      <c r="AC462" s="122"/>
    </row>
    <row r="463" spans="1:29" ht="18" customHeight="1" x14ac:dyDescent="0.2">
      <c r="A463" s="135"/>
      <c r="B463" s="122"/>
      <c r="C463" s="122"/>
      <c r="D463" s="122"/>
      <c r="E463" s="122"/>
      <c r="F463" s="122"/>
      <c r="G463" s="122"/>
      <c r="H463" s="122"/>
      <c r="I463" s="168"/>
      <c r="J463" s="122"/>
      <c r="K463" s="122"/>
      <c r="L463" s="122"/>
      <c r="M463" s="122"/>
      <c r="N463" s="122"/>
      <c r="O463" s="122"/>
      <c r="P463" s="122"/>
      <c r="Q463" s="122"/>
      <c r="R463" s="122"/>
      <c r="S463" s="122"/>
      <c r="T463" s="122"/>
      <c r="U463" s="122"/>
      <c r="V463" s="122"/>
      <c r="W463" s="122"/>
      <c r="X463" s="122"/>
      <c r="Y463" s="122"/>
      <c r="Z463" s="122"/>
      <c r="AA463" s="122"/>
      <c r="AB463" s="122"/>
      <c r="AC463" s="122"/>
    </row>
    <row r="464" spans="1:29" ht="18" customHeight="1" x14ac:dyDescent="0.2">
      <c r="A464" s="135"/>
      <c r="B464" s="122"/>
      <c r="C464" s="122"/>
      <c r="D464" s="122"/>
      <c r="E464" s="122"/>
      <c r="F464" s="122"/>
      <c r="G464" s="122"/>
      <c r="H464" s="122"/>
      <c r="I464" s="168"/>
      <c r="J464" s="122"/>
      <c r="K464" s="122"/>
      <c r="L464" s="122"/>
      <c r="M464" s="122"/>
      <c r="N464" s="122"/>
      <c r="O464" s="122"/>
      <c r="P464" s="122"/>
      <c r="Q464" s="122"/>
      <c r="R464" s="122"/>
      <c r="S464" s="122"/>
      <c r="T464" s="122"/>
      <c r="U464" s="122"/>
      <c r="V464" s="122"/>
      <c r="W464" s="122"/>
      <c r="X464" s="122"/>
      <c r="Y464" s="122"/>
      <c r="Z464" s="122"/>
      <c r="AA464" s="122"/>
      <c r="AB464" s="122"/>
      <c r="AC464" s="122"/>
    </row>
    <row r="465" spans="1:29" ht="18" customHeight="1" x14ac:dyDescent="0.2">
      <c r="A465" s="135"/>
      <c r="B465" s="122"/>
      <c r="C465" s="122"/>
      <c r="D465" s="122"/>
      <c r="E465" s="122"/>
      <c r="F465" s="122"/>
      <c r="G465" s="122"/>
      <c r="H465" s="122"/>
      <c r="I465" s="168"/>
      <c r="J465" s="122"/>
      <c r="K465" s="122"/>
      <c r="L465" s="122"/>
      <c r="M465" s="122"/>
      <c r="N465" s="122"/>
      <c r="O465" s="122"/>
      <c r="P465" s="122"/>
      <c r="Q465" s="122"/>
      <c r="R465" s="122"/>
      <c r="S465" s="122"/>
      <c r="T465" s="122"/>
      <c r="U465" s="122"/>
      <c r="V465" s="122"/>
      <c r="W465" s="122"/>
      <c r="X465" s="122"/>
      <c r="Y465" s="122"/>
      <c r="Z465" s="122"/>
      <c r="AA465" s="122"/>
      <c r="AB465" s="122"/>
      <c r="AC465" s="122"/>
    </row>
    <row r="466" spans="1:29" ht="18" customHeight="1" x14ac:dyDescent="0.2">
      <c r="A466" s="135"/>
      <c r="B466" s="122"/>
      <c r="C466" s="122"/>
      <c r="D466" s="122"/>
      <c r="E466" s="122"/>
      <c r="F466" s="122"/>
      <c r="G466" s="122"/>
      <c r="H466" s="122"/>
      <c r="I466" s="168"/>
      <c r="J466" s="122"/>
      <c r="K466" s="122"/>
      <c r="L466" s="122"/>
      <c r="M466" s="122"/>
      <c r="N466" s="122"/>
      <c r="O466" s="122"/>
      <c r="P466" s="122"/>
      <c r="Q466" s="122"/>
      <c r="R466" s="122"/>
      <c r="S466" s="122"/>
      <c r="T466" s="122"/>
      <c r="U466" s="122"/>
      <c r="V466" s="122"/>
      <c r="W466" s="122"/>
      <c r="X466" s="122"/>
      <c r="Y466" s="122"/>
      <c r="Z466" s="122"/>
      <c r="AA466" s="122"/>
      <c r="AB466" s="122"/>
      <c r="AC466" s="122"/>
    </row>
    <row r="467" spans="1:29" ht="18" customHeight="1" x14ac:dyDescent="0.2">
      <c r="A467" s="135"/>
      <c r="B467" s="122"/>
      <c r="C467" s="122"/>
      <c r="D467" s="122"/>
      <c r="E467" s="122"/>
      <c r="F467" s="122"/>
      <c r="G467" s="122"/>
      <c r="H467" s="122"/>
      <c r="I467" s="168"/>
      <c r="J467" s="122"/>
      <c r="K467" s="122"/>
      <c r="L467" s="122"/>
      <c r="M467" s="122"/>
      <c r="N467" s="122"/>
      <c r="O467" s="122"/>
      <c r="P467" s="122"/>
      <c r="Q467" s="122"/>
      <c r="R467" s="122"/>
      <c r="S467" s="122"/>
      <c r="T467" s="122"/>
      <c r="U467" s="122"/>
      <c r="V467" s="122"/>
      <c r="W467" s="122"/>
      <c r="X467" s="122"/>
      <c r="Y467" s="122"/>
      <c r="Z467" s="122"/>
      <c r="AA467" s="122"/>
      <c r="AB467" s="122"/>
      <c r="AC467" s="122"/>
    </row>
    <row r="468" spans="1:29" ht="18" customHeight="1" x14ac:dyDescent="0.2">
      <c r="A468" s="135"/>
      <c r="B468" s="122"/>
      <c r="C468" s="122"/>
      <c r="D468" s="122"/>
      <c r="E468" s="122"/>
      <c r="F468" s="122"/>
      <c r="G468" s="122"/>
      <c r="H468" s="122"/>
      <c r="I468" s="168"/>
      <c r="J468" s="122"/>
      <c r="K468" s="122"/>
      <c r="L468" s="122"/>
      <c r="M468" s="122"/>
      <c r="N468" s="122"/>
      <c r="O468" s="122"/>
      <c r="P468" s="122"/>
      <c r="Q468" s="122"/>
      <c r="R468" s="122"/>
      <c r="S468" s="122"/>
      <c r="T468" s="122"/>
      <c r="U468" s="122"/>
      <c r="V468" s="122"/>
      <c r="W468" s="122"/>
      <c r="X468" s="122"/>
      <c r="Y468" s="122"/>
      <c r="Z468" s="122"/>
      <c r="AA468" s="122"/>
      <c r="AB468" s="122"/>
      <c r="AC468" s="122"/>
    </row>
    <row r="469" spans="1:29" ht="18" customHeight="1" x14ac:dyDescent="0.2">
      <c r="A469" s="135"/>
      <c r="B469" s="122"/>
      <c r="C469" s="122"/>
      <c r="D469" s="122"/>
      <c r="E469" s="122"/>
      <c r="F469" s="122"/>
      <c r="G469" s="122"/>
      <c r="H469" s="122"/>
      <c r="I469" s="168"/>
      <c r="J469" s="122"/>
      <c r="K469" s="122"/>
      <c r="L469" s="122"/>
      <c r="M469" s="122"/>
      <c r="N469" s="122"/>
      <c r="O469" s="122"/>
      <c r="P469" s="122"/>
      <c r="Q469" s="122"/>
      <c r="R469" s="122"/>
      <c r="S469" s="122"/>
      <c r="T469" s="122"/>
      <c r="U469" s="122"/>
      <c r="V469" s="122"/>
      <c r="W469" s="122"/>
      <c r="X469" s="122"/>
      <c r="Y469" s="122"/>
      <c r="Z469" s="122"/>
      <c r="AA469" s="122"/>
      <c r="AB469" s="122"/>
      <c r="AC469" s="122"/>
    </row>
    <row r="470" spans="1:29" ht="18" customHeight="1" x14ac:dyDescent="0.2">
      <c r="A470" s="135"/>
      <c r="B470" s="122"/>
      <c r="C470" s="122"/>
      <c r="D470" s="122"/>
      <c r="E470" s="122"/>
      <c r="F470" s="122"/>
      <c r="G470" s="122"/>
      <c r="H470" s="122"/>
      <c r="I470" s="168"/>
      <c r="J470" s="122"/>
      <c r="K470" s="122"/>
      <c r="L470" s="122"/>
      <c r="M470" s="122"/>
      <c r="N470" s="122"/>
      <c r="O470" s="122"/>
      <c r="P470" s="122"/>
      <c r="Q470" s="122"/>
      <c r="R470" s="122"/>
      <c r="S470" s="122"/>
      <c r="T470" s="122"/>
      <c r="U470" s="122"/>
      <c r="V470" s="122"/>
      <c r="W470" s="122"/>
      <c r="X470" s="122"/>
      <c r="Y470" s="122"/>
      <c r="Z470" s="122"/>
      <c r="AA470" s="122"/>
      <c r="AB470" s="122"/>
      <c r="AC470" s="122"/>
    </row>
    <row r="471" spans="1:29" ht="18" customHeight="1" x14ac:dyDescent="0.2">
      <c r="A471" s="135"/>
      <c r="B471" s="122"/>
      <c r="C471" s="122"/>
      <c r="D471" s="122"/>
      <c r="E471" s="122"/>
      <c r="F471" s="122"/>
      <c r="G471" s="122"/>
      <c r="H471" s="122"/>
      <c r="I471" s="168"/>
      <c r="J471" s="122"/>
      <c r="K471" s="122"/>
      <c r="L471" s="122"/>
      <c r="M471" s="122"/>
      <c r="N471" s="122"/>
      <c r="O471" s="122"/>
      <c r="P471" s="122"/>
      <c r="Q471" s="122"/>
      <c r="R471" s="122"/>
      <c r="S471" s="122"/>
      <c r="T471" s="122"/>
      <c r="U471" s="122"/>
      <c r="V471" s="122"/>
      <c r="W471" s="122"/>
      <c r="X471" s="122"/>
      <c r="Y471" s="122"/>
      <c r="Z471" s="122"/>
      <c r="AA471" s="122"/>
      <c r="AB471" s="122"/>
      <c r="AC471" s="122"/>
    </row>
    <row r="472" spans="1:29" ht="18" customHeight="1" x14ac:dyDescent="0.2">
      <c r="A472" s="135"/>
      <c r="B472" s="122"/>
      <c r="C472" s="122"/>
      <c r="D472" s="122"/>
      <c r="E472" s="122"/>
      <c r="F472" s="122"/>
      <c r="G472" s="122"/>
      <c r="H472" s="122"/>
      <c r="I472" s="168"/>
      <c r="J472" s="122"/>
      <c r="K472" s="122"/>
      <c r="L472" s="122"/>
      <c r="M472" s="122"/>
      <c r="N472" s="122"/>
      <c r="O472" s="122"/>
      <c r="P472" s="122"/>
      <c r="Q472" s="122"/>
      <c r="R472" s="122"/>
      <c r="S472" s="122"/>
      <c r="T472" s="122"/>
      <c r="U472" s="122"/>
      <c r="V472" s="122"/>
      <c r="W472" s="122"/>
      <c r="X472" s="122"/>
      <c r="Y472" s="122"/>
      <c r="Z472" s="122"/>
      <c r="AA472" s="122"/>
      <c r="AB472" s="122"/>
      <c r="AC472" s="122"/>
    </row>
    <row r="473" spans="1:29" ht="18" customHeight="1" x14ac:dyDescent="0.2">
      <c r="A473" s="135"/>
      <c r="B473" s="122"/>
      <c r="C473" s="122"/>
      <c r="D473" s="122"/>
      <c r="E473" s="122"/>
      <c r="F473" s="122"/>
      <c r="G473" s="122"/>
      <c r="H473" s="122"/>
      <c r="I473" s="168"/>
      <c r="J473" s="122"/>
      <c r="K473" s="122"/>
      <c r="L473" s="122"/>
      <c r="M473" s="122"/>
      <c r="N473" s="122"/>
      <c r="O473" s="122"/>
      <c r="P473" s="122"/>
      <c r="Q473" s="122"/>
      <c r="R473" s="122"/>
      <c r="S473" s="122"/>
      <c r="T473" s="122"/>
      <c r="U473" s="122"/>
      <c r="V473" s="122"/>
      <c r="W473" s="122"/>
      <c r="X473" s="122"/>
      <c r="Y473" s="122"/>
      <c r="Z473" s="122"/>
      <c r="AA473" s="122"/>
      <c r="AB473" s="122"/>
      <c r="AC473" s="122"/>
    </row>
    <row r="474" spans="1:29" ht="18" customHeight="1" x14ac:dyDescent="0.2">
      <c r="A474" s="135"/>
      <c r="B474" s="122"/>
      <c r="C474" s="122"/>
      <c r="D474" s="122"/>
      <c r="E474" s="122"/>
      <c r="F474" s="122"/>
      <c r="G474" s="122"/>
      <c r="H474" s="122"/>
      <c r="I474" s="168"/>
      <c r="J474" s="122"/>
      <c r="K474" s="122"/>
      <c r="L474" s="122"/>
      <c r="M474" s="122"/>
      <c r="N474" s="122"/>
      <c r="O474" s="122"/>
      <c r="P474" s="122"/>
      <c r="Q474" s="122"/>
      <c r="R474" s="122"/>
      <c r="S474" s="122"/>
      <c r="T474" s="122"/>
      <c r="U474" s="122"/>
      <c r="V474" s="122"/>
      <c r="W474" s="122"/>
      <c r="X474" s="122"/>
      <c r="Y474" s="122"/>
      <c r="Z474" s="122"/>
      <c r="AA474" s="122"/>
      <c r="AB474" s="122"/>
      <c r="AC474" s="122"/>
    </row>
    <row r="475" spans="1:29" ht="18" customHeight="1" x14ac:dyDescent="0.2">
      <c r="A475" s="135"/>
      <c r="B475" s="122"/>
      <c r="C475" s="122"/>
      <c r="D475" s="122"/>
      <c r="E475" s="122"/>
      <c r="F475" s="122"/>
      <c r="G475" s="122"/>
      <c r="H475" s="122"/>
      <c r="I475" s="168"/>
      <c r="J475" s="122"/>
      <c r="K475" s="122"/>
      <c r="L475" s="122"/>
      <c r="M475" s="122"/>
      <c r="N475" s="122"/>
      <c r="O475" s="122"/>
      <c r="P475" s="122"/>
      <c r="Q475" s="122"/>
      <c r="R475" s="122"/>
      <c r="S475" s="122"/>
      <c r="T475" s="122"/>
      <c r="U475" s="122"/>
      <c r="V475" s="122"/>
      <c r="W475" s="122"/>
      <c r="X475" s="122"/>
      <c r="Y475" s="122"/>
      <c r="Z475" s="122"/>
      <c r="AA475" s="122"/>
      <c r="AB475" s="122"/>
      <c r="AC475" s="122"/>
    </row>
    <row r="476" spans="1:29" ht="18" customHeight="1" x14ac:dyDescent="0.2">
      <c r="A476" s="135"/>
      <c r="B476" s="122"/>
      <c r="C476" s="122"/>
      <c r="D476" s="122"/>
      <c r="E476" s="122"/>
      <c r="F476" s="122"/>
      <c r="G476" s="122"/>
      <c r="H476" s="122"/>
      <c r="I476" s="168"/>
      <c r="J476" s="122"/>
      <c r="K476" s="122"/>
      <c r="L476" s="122"/>
      <c r="M476" s="122"/>
      <c r="N476" s="122"/>
      <c r="O476" s="122"/>
      <c r="P476" s="122"/>
      <c r="Q476" s="122"/>
      <c r="R476" s="122"/>
      <c r="S476" s="122"/>
      <c r="T476" s="122"/>
      <c r="U476" s="122"/>
      <c r="V476" s="122"/>
      <c r="W476" s="122"/>
      <c r="X476" s="122"/>
      <c r="Y476" s="122"/>
      <c r="Z476" s="122"/>
      <c r="AA476" s="122"/>
      <c r="AB476" s="122"/>
      <c r="AC476" s="122"/>
    </row>
    <row r="477" spans="1:29" ht="18" customHeight="1" x14ac:dyDescent="0.2">
      <c r="A477" s="135"/>
      <c r="B477" s="122"/>
      <c r="C477" s="122"/>
      <c r="D477" s="122"/>
      <c r="E477" s="122"/>
      <c r="F477" s="122"/>
      <c r="G477" s="122"/>
      <c r="H477" s="122"/>
      <c r="I477" s="168"/>
      <c r="J477" s="122"/>
      <c r="K477" s="122"/>
      <c r="L477" s="122"/>
      <c r="M477" s="122"/>
      <c r="N477" s="122"/>
      <c r="O477" s="122"/>
      <c r="P477" s="122"/>
      <c r="Q477" s="122"/>
      <c r="R477" s="122"/>
      <c r="S477" s="122"/>
      <c r="T477" s="122"/>
      <c r="U477" s="122"/>
      <c r="V477" s="122"/>
      <c r="W477" s="122"/>
      <c r="X477" s="122"/>
      <c r="Y477" s="122"/>
      <c r="Z477" s="122"/>
      <c r="AA477" s="122"/>
      <c r="AB477" s="122"/>
      <c r="AC477" s="122"/>
    </row>
    <row r="478" spans="1:29" ht="18" customHeight="1" x14ac:dyDescent="0.2">
      <c r="A478" s="135"/>
      <c r="B478" s="122"/>
      <c r="C478" s="122"/>
      <c r="D478" s="122"/>
      <c r="E478" s="122"/>
      <c r="F478" s="122"/>
      <c r="G478" s="122"/>
      <c r="H478" s="122"/>
      <c r="I478" s="168"/>
      <c r="J478" s="122"/>
      <c r="K478" s="122"/>
      <c r="L478" s="122"/>
      <c r="M478" s="122"/>
      <c r="N478" s="122"/>
      <c r="O478" s="122"/>
      <c r="P478" s="122"/>
      <c r="Q478" s="122"/>
      <c r="R478" s="122"/>
      <c r="S478" s="122"/>
      <c r="T478" s="122"/>
      <c r="U478" s="122"/>
      <c r="V478" s="122"/>
      <c r="W478" s="122"/>
      <c r="X478" s="122"/>
      <c r="Y478" s="122"/>
      <c r="Z478" s="122"/>
      <c r="AA478" s="122"/>
      <c r="AB478" s="122"/>
      <c r="AC478" s="122"/>
    </row>
    <row r="479" spans="1:29" ht="18" customHeight="1" x14ac:dyDescent="0.2">
      <c r="A479" s="135"/>
      <c r="B479" s="122"/>
      <c r="C479" s="122"/>
      <c r="D479" s="122"/>
      <c r="E479" s="122"/>
      <c r="F479" s="122"/>
      <c r="G479" s="122"/>
      <c r="H479" s="122"/>
      <c r="I479" s="168"/>
      <c r="J479" s="122"/>
      <c r="K479" s="122"/>
      <c r="L479" s="122"/>
      <c r="M479" s="122"/>
      <c r="N479" s="122"/>
      <c r="O479" s="122"/>
      <c r="P479" s="122"/>
      <c r="Q479" s="122"/>
      <c r="R479" s="122"/>
      <c r="S479" s="122"/>
      <c r="T479" s="122"/>
      <c r="U479" s="122"/>
      <c r="V479" s="122"/>
      <c r="W479" s="122"/>
      <c r="X479" s="122"/>
      <c r="Y479" s="122"/>
      <c r="Z479" s="122"/>
      <c r="AA479" s="122"/>
      <c r="AB479" s="122"/>
      <c r="AC479" s="122"/>
    </row>
    <row r="480" spans="1:29" ht="18" customHeight="1" x14ac:dyDescent="0.2">
      <c r="A480" s="135"/>
      <c r="B480" s="122"/>
      <c r="C480" s="122"/>
      <c r="D480" s="122"/>
      <c r="E480" s="122"/>
      <c r="F480" s="122"/>
      <c r="G480" s="122"/>
      <c r="H480" s="122"/>
      <c r="I480" s="168"/>
      <c r="J480" s="122"/>
      <c r="K480" s="122"/>
      <c r="L480" s="122"/>
      <c r="M480" s="122"/>
      <c r="N480" s="122"/>
      <c r="O480" s="122"/>
      <c r="P480" s="122"/>
      <c r="Q480" s="122"/>
      <c r="R480" s="122"/>
      <c r="S480" s="122"/>
      <c r="T480" s="122"/>
      <c r="U480" s="122"/>
      <c r="V480" s="122"/>
      <c r="W480" s="122"/>
      <c r="X480" s="122"/>
      <c r="Y480" s="122"/>
      <c r="Z480" s="122"/>
      <c r="AA480" s="122"/>
      <c r="AB480" s="122"/>
      <c r="AC480" s="122"/>
    </row>
    <row r="481" spans="1:29" ht="18" customHeight="1" x14ac:dyDescent="0.2">
      <c r="A481" s="135"/>
      <c r="B481" s="122"/>
      <c r="C481" s="122"/>
      <c r="D481" s="122"/>
      <c r="E481" s="122"/>
      <c r="F481" s="122"/>
      <c r="G481" s="122"/>
      <c r="H481" s="122"/>
      <c r="I481" s="168"/>
      <c r="J481" s="122"/>
      <c r="K481" s="122"/>
      <c r="L481" s="122"/>
      <c r="M481" s="122"/>
      <c r="N481" s="122"/>
      <c r="O481" s="122"/>
      <c r="P481" s="122"/>
      <c r="Q481" s="122"/>
      <c r="R481" s="122"/>
      <c r="S481" s="122"/>
      <c r="T481" s="122"/>
      <c r="U481" s="122"/>
      <c r="V481" s="122"/>
      <c r="W481" s="122"/>
      <c r="X481" s="122"/>
      <c r="Y481" s="122"/>
      <c r="Z481" s="122"/>
      <c r="AA481" s="122"/>
      <c r="AB481" s="122"/>
      <c r="AC481" s="122"/>
    </row>
    <row r="482" spans="1:29" ht="18" customHeight="1" x14ac:dyDescent="0.2">
      <c r="A482" s="135"/>
      <c r="B482" s="122"/>
      <c r="C482" s="122"/>
      <c r="D482" s="122"/>
      <c r="E482" s="122"/>
      <c r="F482" s="122"/>
      <c r="G482" s="122"/>
      <c r="H482" s="122"/>
      <c r="I482" s="168"/>
      <c r="J482" s="122"/>
      <c r="K482" s="122"/>
      <c r="L482" s="122"/>
      <c r="M482" s="122"/>
      <c r="N482" s="122"/>
      <c r="O482" s="122"/>
      <c r="P482" s="122"/>
      <c r="Q482" s="122"/>
      <c r="R482" s="122"/>
      <c r="S482" s="122"/>
      <c r="T482" s="122"/>
      <c r="U482" s="122"/>
      <c r="V482" s="122"/>
      <c r="W482" s="122"/>
      <c r="X482" s="122"/>
      <c r="Y482" s="122"/>
      <c r="Z482" s="122"/>
      <c r="AA482" s="122"/>
      <c r="AB482" s="122"/>
      <c r="AC482" s="122"/>
    </row>
    <row r="483" spans="1:29" ht="18" customHeight="1" x14ac:dyDescent="0.2">
      <c r="A483" s="135"/>
      <c r="B483" s="122"/>
      <c r="C483" s="122"/>
      <c r="D483" s="122"/>
      <c r="E483" s="122"/>
      <c r="F483" s="122"/>
      <c r="G483" s="122"/>
      <c r="H483" s="122"/>
      <c r="I483" s="168"/>
      <c r="J483" s="122"/>
      <c r="K483" s="122"/>
      <c r="L483" s="122"/>
      <c r="M483" s="122"/>
      <c r="N483" s="122"/>
      <c r="O483" s="122"/>
      <c r="P483" s="122"/>
      <c r="Q483" s="122"/>
      <c r="R483" s="122"/>
      <c r="S483" s="122"/>
      <c r="T483" s="122"/>
      <c r="U483" s="122"/>
      <c r="V483" s="122"/>
      <c r="W483" s="122"/>
      <c r="X483" s="122"/>
      <c r="Y483" s="122"/>
      <c r="Z483" s="122"/>
      <c r="AA483" s="122"/>
      <c r="AB483" s="122"/>
      <c r="AC483" s="122"/>
    </row>
    <row r="484" spans="1:29" ht="18" customHeight="1" x14ac:dyDescent="0.2">
      <c r="A484" s="135"/>
      <c r="B484" s="122"/>
      <c r="C484" s="122"/>
      <c r="D484" s="122"/>
      <c r="E484" s="122"/>
      <c r="F484" s="122"/>
      <c r="G484" s="122"/>
      <c r="H484" s="122"/>
      <c r="I484" s="168"/>
      <c r="J484" s="122"/>
      <c r="K484" s="122"/>
      <c r="L484" s="122"/>
      <c r="M484" s="122"/>
      <c r="N484" s="122"/>
      <c r="O484" s="122"/>
      <c r="P484" s="122"/>
      <c r="Q484" s="122"/>
      <c r="R484" s="122"/>
      <c r="S484" s="122"/>
      <c r="T484" s="122"/>
      <c r="U484" s="122"/>
      <c r="V484" s="122"/>
      <c r="W484" s="122"/>
      <c r="X484" s="122"/>
      <c r="Y484" s="122"/>
      <c r="Z484" s="122"/>
      <c r="AA484" s="122"/>
      <c r="AB484" s="122"/>
      <c r="AC484" s="122"/>
    </row>
    <row r="485" spans="1:29" ht="18" customHeight="1" x14ac:dyDescent="0.2">
      <c r="A485" s="135"/>
      <c r="B485" s="122"/>
      <c r="C485" s="122"/>
      <c r="D485" s="122"/>
      <c r="E485" s="122"/>
      <c r="F485" s="122"/>
      <c r="G485" s="122"/>
      <c r="H485" s="122"/>
      <c r="I485" s="168"/>
      <c r="J485" s="122"/>
      <c r="K485" s="122"/>
      <c r="L485" s="122"/>
      <c r="M485" s="122"/>
      <c r="N485" s="122"/>
      <c r="O485" s="122"/>
      <c r="P485" s="122"/>
      <c r="Q485" s="122"/>
      <c r="R485" s="122"/>
      <c r="S485" s="122"/>
      <c r="T485" s="122"/>
      <c r="U485" s="122"/>
      <c r="V485" s="122"/>
      <c r="W485" s="122"/>
      <c r="X485" s="122"/>
      <c r="Y485" s="122"/>
      <c r="Z485" s="122"/>
      <c r="AA485" s="122"/>
      <c r="AB485" s="122"/>
      <c r="AC485" s="122"/>
    </row>
    <row r="486" spans="1:29" ht="18" customHeight="1" x14ac:dyDescent="0.2">
      <c r="A486" s="135"/>
      <c r="B486" s="122"/>
      <c r="C486" s="122"/>
      <c r="D486" s="122"/>
      <c r="E486" s="122"/>
      <c r="F486" s="122"/>
      <c r="G486" s="122"/>
      <c r="H486" s="122"/>
      <c r="I486" s="168"/>
      <c r="J486" s="122"/>
      <c r="K486" s="122"/>
      <c r="L486" s="122"/>
      <c r="M486" s="122"/>
      <c r="N486" s="122"/>
      <c r="O486" s="122"/>
      <c r="P486" s="122"/>
      <c r="Q486" s="122"/>
      <c r="R486" s="122"/>
      <c r="S486" s="122"/>
      <c r="T486" s="122"/>
      <c r="U486" s="122"/>
      <c r="V486" s="122"/>
      <c r="W486" s="122"/>
      <c r="X486" s="122"/>
      <c r="Y486" s="122"/>
      <c r="Z486" s="122"/>
      <c r="AA486" s="122"/>
      <c r="AB486" s="122"/>
      <c r="AC486" s="122"/>
    </row>
    <row r="487" spans="1:29" ht="18" customHeight="1" x14ac:dyDescent="0.2">
      <c r="A487" s="135"/>
      <c r="B487" s="122"/>
      <c r="C487" s="122"/>
      <c r="D487" s="122"/>
      <c r="E487" s="122"/>
      <c r="F487" s="122"/>
      <c r="G487" s="122"/>
      <c r="H487" s="122"/>
      <c r="I487" s="168"/>
      <c r="J487" s="122"/>
      <c r="K487" s="122"/>
      <c r="L487" s="122"/>
      <c r="M487" s="122"/>
      <c r="N487" s="122"/>
      <c r="O487" s="122"/>
      <c r="P487" s="122"/>
      <c r="Q487" s="122"/>
      <c r="R487" s="122"/>
      <c r="S487" s="122"/>
      <c r="T487" s="122"/>
      <c r="U487" s="122"/>
      <c r="V487" s="122"/>
      <c r="W487" s="122"/>
      <c r="X487" s="122"/>
      <c r="Y487" s="122"/>
      <c r="Z487" s="122"/>
      <c r="AA487" s="122"/>
      <c r="AB487" s="122"/>
      <c r="AC487" s="122"/>
    </row>
    <row r="488" spans="1:29" ht="18" customHeight="1" x14ac:dyDescent="0.2">
      <c r="A488" s="135"/>
      <c r="B488" s="122"/>
      <c r="C488" s="122"/>
      <c r="D488" s="122"/>
      <c r="E488" s="122"/>
      <c r="F488" s="122"/>
      <c r="G488" s="122"/>
      <c r="H488" s="122"/>
      <c r="I488" s="168"/>
      <c r="J488" s="122"/>
      <c r="K488" s="122"/>
      <c r="L488" s="122"/>
      <c r="M488" s="122"/>
      <c r="N488" s="122"/>
      <c r="O488" s="122"/>
      <c r="P488" s="122"/>
      <c r="Q488" s="122"/>
      <c r="R488" s="122"/>
      <c r="S488" s="122"/>
      <c r="T488" s="122"/>
      <c r="U488" s="122"/>
      <c r="V488" s="122"/>
      <c r="W488" s="122"/>
      <c r="X488" s="122"/>
      <c r="Y488" s="122"/>
      <c r="Z488" s="122"/>
      <c r="AA488" s="122"/>
      <c r="AB488" s="122"/>
      <c r="AC488" s="122"/>
    </row>
    <row r="489" spans="1:29" ht="18" customHeight="1" x14ac:dyDescent="0.2">
      <c r="A489" s="135"/>
      <c r="B489" s="122"/>
      <c r="C489" s="122"/>
      <c r="D489" s="122"/>
      <c r="E489" s="122"/>
      <c r="F489" s="122"/>
      <c r="G489" s="122"/>
      <c r="H489" s="122"/>
      <c r="I489" s="168"/>
      <c r="J489" s="122"/>
      <c r="K489" s="122"/>
      <c r="L489" s="122"/>
      <c r="M489" s="122"/>
      <c r="N489" s="122"/>
      <c r="O489" s="122"/>
      <c r="P489" s="122"/>
      <c r="Q489" s="122"/>
      <c r="R489" s="122"/>
      <c r="S489" s="122"/>
      <c r="T489" s="122"/>
      <c r="U489" s="122"/>
      <c r="V489" s="122"/>
      <c r="W489" s="122"/>
      <c r="X489" s="122"/>
      <c r="Y489" s="122"/>
      <c r="Z489" s="122"/>
      <c r="AA489" s="122"/>
      <c r="AB489" s="122"/>
      <c r="AC489" s="122"/>
    </row>
    <row r="490" spans="1:29" ht="18" customHeight="1" x14ac:dyDescent="0.2">
      <c r="A490" s="135"/>
      <c r="B490" s="122"/>
      <c r="C490" s="122"/>
      <c r="D490" s="122"/>
      <c r="E490" s="122"/>
      <c r="F490" s="122"/>
      <c r="G490" s="122"/>
      <c r="H490" s="122"/>
      <c r="I490" s="168"/>
      <c r="J490" s="122"/>
      <c r="K490" s="122"/>
      <c r="L490" s="122"/>
      <c r="M490" s="122"/>
      <c r="N490" s="122"/>
      <c r="O490" s="122"/>
      <c r="P490" s="122"/>
      <c r="Q490" s="122"/>
      <c r="R490" s="122"/>
      <c r="S490" s="122"/>
      <c r="T490" s="122"/>
      <c r="U490" s="122"/>
      <c r="V490" s="122"/>
      <c r="W490" s="122"/>
      <c r="X490" s="122"/>
      <c r="Y490" s="122"/>
      <c r="Z490" s="122"/>
      <c r="AA490" s="122"/>
      <c r="AB490" s="122"/>
      <c r="AC490" s="122"/>
    </row>
    <row r="491" spans="1:29" ht="18" customHeight="1" x14ac:dyDescent="0.2">
      <c r="A491" s="135"/>
      <c r="B491" s="122"/>
      <c r="C491" s="122"/>
      <c r="D491" s="122"/>
      <c r="E491" s="122"/>
      <c r="F491" s="122"/>
      <c r="G491" s="122"/>
      <c r="H491" s="122"/>
      <c r="I491" s="168"/>
      <c r="J491" s="122"/>
      <c r="K491" s="122"/>
      <c r="L491" s="122"/>
      <c r="M491" s="122"/>
      <c r="N491" s="122"/>
      <c r="O491" s="122"/>
      <c r="P491" s="122"/>
      <c r="Q491" s="122"/>
      <c r="R491" s="122"/>
      <c r="S491" s="122"/>
      <c r="T491" s="122"/>
      <c r="U491" s="122"/>
      <c r="V491" s="122"/>
      <c r="W491" s="122"/>
      <c r="X491" s="122"/>
      <c r="Y491" s="122"/>
      <c r="Z491" s="122"/>
      <c r="AA491" s="122"/>
      <c r="AB491" s="122"/>
      <c r="AC491" s="122"/>
    </row>
    <row r="492" spans="1:29" ht="18" customHeight="1" x14ac:dyDescent="0.2">
      <c r="A492" s="135"/>
      <c r="B492" s="122"/>
      <c r="C492" s="122"/>
      <c r="D492" s="122"/>
      <c r="E492" s="122"/>
      <c r="F492" s="122"/>
      <c r="G492" s="122"/>
      <c r="H492" s="122"/>
      <c r="I492" s="168"/>
      <c r="J492" s="122"/>
      <c r="K492" s="122"/>
      <c r="L492" s="122"/>
      <c r="M492" s="122"/>
      <c r="N492" s="122"/>
      <c r="O492" s="122"/>
      <c r="P492" s="122"/>
      <c r="Q492" s="122"/>
      <c r="R492" s="122"/>
      <c r="S492" s="122"/>
      <c r="T492" s="122"/>
      <c r="U492" s="122"/>
      <c r="V492" s="122"/>
      <c r="W492" s="122"/>
      <c r="X492" s="122"/>
      <c r="Y492" s="122"/>
      <c r="Z492" s="122"/>
      <c r="AA492" s="122"/>
      <c r="AB492" s="122"/>
      <c r="AC492" s="122"/>
    </row>
    <row r="493" spans="1:29" ht="18" customHeight="1" x14ac:dyDescent="0.2">
      <c r="A493" s="135"/>
      <c r="B493" s="122"/>
      <c r="C493" s="122"/>
      <c r="D493" s="122"/>
      <c r="E493" s="122"/>
      <c r="F493" s="122"/>
      <c r="G493" s="122"/>
      <c r="H493" s="122"/>
      <c r="I493" s="168"/>
      <c r="J493" s="122"/>
      <c r="K493" s="122"/>
      <c r="L493" s="122"/>
      <c r="M493" s="122"/>
      <c r="N493" s="122"/>
      <c r="O493" s="122"/>
      <c r="P493" s="122"/>
      <c r="Q493" s="122"/>
      <c r="R493" s="122"/>
      <c r="S493" s="122"/>
      <c r="T493" s="122"/>
      <c r="U493" s="122"/>
      <c r="V493" s="122"/>
      <c r="W493" s="122"/>
      <c r="X493" s="122"/>
      <c r="Y493" s="122"/>
      <c r="Z493" s="122"/>
      <c r="AA493" s="122"/>
      <c r="AB493" s="122"/>
      <c r="AC493" s="122"/>
    </row>
    <row r="494" spans="1:29" ht="18" customHeight="1" x14ac:dyDescent="0.2">
      <c r="A494" s="135"/>
      <c r="B494" s="122"/>
      <c r="C494" s="122"/>
      <c r="D494" s="122"/>
      <c r="E494" s="122"/>
      <c r="F494" s="122"/>
      <c r="G494" s="122"/>
      <c r="H494" s="122"/>
      <c r="I494" s="168"/>
      <c r="J494" s="122"/>
      <c r="K494" s="122"/>
      <c r="L494" s="122"/>
      <c r="M494" s="122"/>
      <c r="N494" s="122"/>
      <c r="O494" s="122"/>
      <c r="P494" s="122"/>
      <c r="Q494" s="122"/>
      <c r="R494" s="122"/>
      <c r="S494" s="122"/>
      <c r="T494" s="122"/>
      <c r="U494" s="122"/>
      <c r="V494" s="122"/>
      <c r="W494" s="122"/>
      <c r="X494" s="122"/>
      <c r="Y494" s="122"/>
      <c r="Z494" s="122"/>
      <c r="AA494" s="122"/>
      <c r="AB494" s="122"/>
      <c r="AC494" s="122"/>
    </row>
    <row r="495" spans="1:29" ht="18" customHeight="1" x14ac:dyDescent="0.2">
      <c r="A495" s="135"/>
      <c r="B495" s="122"/>
      <c r="C495" s="122"/>
      <c r="D495" s="122"/>
      <c r="E495" s="122"/>
      <c r="F495" s="122"/>
      <c r="G495" s="122"/>
      <c r="H495" s="122"/>
      <c r="I495" s="168"/>
      <c r="J495" s="122"/>
      <c r="K495" s="122"/>
      <c r="L495" s="122"/>
      <c r="M495" s="122"/>
      <c r="N495" s="122"/>
      <c r="O495" s="122"/>
      <c r="P495" s="122"/>
      <c r="Q495" s="122"/>
      <c r="R495" s="122"/>
      <c r="S495" s="122"/>
      <c r="T495" s="122"/>
      <c r="U495" s="122"/>
      <c r="V495" s="122"/>
      <c r="W495" s="122"/>
      <c r="X495" s="122"/>
      <c r="Y495" s="122"/>
      <c r="Z495" s="122"/>
      <c r="AA495" s="122"/>
      <c r="AB495" s="122"/>
      <c r="AC495" s="122"/>
    </row>
    <row r="496" spans="1:29" ht="18" customHeight="1" x14ac:dyDescent="0.2">
      <c r="A496" s="135"/>
      <c r="B496" s="122"/>
      <c r="C496" s="122"/>
      <c r="D496" s="122"/>
      <c r="E496" s="122"/>
      <c r="F496" s="122"/>
      <c r="G496" s="122"/>
      <c r="H496" s="122"/>
      <c r="I496" s="168"/>
      <c r="J496" s="122"/>
      <c r="K496" s="122"/>
      <c r="L496" s="122"/>
      <c r="M496" s="122"/>
      <c r="N496" s="122"/>
      <c r="O496" s="122"/>
      <c r="P496" s="122"/>
      <c r="Q496" s="122"/>
      <c r="R496" s="122"/>
      <c r="S496" s="122"/>
      <c r="T496" s="122"/>
      <c r="U496" s="122"/>
      <c r="V496" s="122"/>
      <c r="W496" s="122"/>
      <c r="X496" s="122"/>
      <c r="Y496" s="122"/>
      <c r="Z496" s="122"/>
      <c r="AA496" s="122"/>
      <c r="AB496" s="122"/>
      <c r="AC496" s="122"/>
    </row>
    <row r="497" spans="1:29" ht="18" customHeight="1" x14ac:dyDescent="0.2">
      <c r="A497" s="135"/>
      <c r="B497" s="122"/>
      <c r="C497" s="122"/>
      <c r="D497" s="122"/>
      <c r="E497" s="122"/>
      <c r="F497" s="122"/>
      <c r="G497" s="122"/>
      <c r="H497" s="122"/>
      <c r="I497" s="168"/>
      <c r="J497" s="122"/>
      <c r="K497" s="122"/>
      <c r="L497" s="122"/>
      <c r="M497" s="122"/>
      <c r="N497" s="122"/>
      <c r="O497" s="122"/>
      <c r="P497" s="122"/>
      <c r="Q497" s="122"/>
      <c r="R497" s="122"/>
      <c r="S497" s="122"/>
      <c r="T497" s="122"/>
      <c r="U497" s="122"/>
      <c r="V497" s="122"/>
      <c r="W497" s="122"/>
      <c r="X497" s="122"/>
      <c r="Y497" s="122"/>
      <c r="Z497" s="122"/>
      <c r="AA497" s="122"/>
      <c r="AB497" s="122"/>
      <c r="AC497" s="122"/>
    </row>
    <row r="498" spans="1:29" ht="18" customHeight="1" x14ac:dyDescent="0.2">
      <c r="A498" s="135"/>
      <c r="B498" s="122"/>
      <c r="C498" s="122"/>
      <c r="D498" s="122"/>
      <c r="E498" s="122"/>
      <c r="F498" s="122"/>
      <c r="G498" s="122"/>
      <c r="H498" s="122"/>
      <c r="I498" s="168"/>
      <c r="J498" s="122"/>
      <c r="K498" s="122"/>
      <c r="L498" s="122"/>
      <c r="M498" s="122"/>
      <c r="N498" s="122"/>
      <c r="O498" s="122"/>
      <c r="P498" s="122"/>
      <c r="Q498" s="122"/>
      <c r="R498" s="122"/>
      <c r="S498" s="122"/>
      <c r="T498" s="122"/>
      <c r="U498" s="122"/>
      <c r="V498" s="122"/>
      <c r="W498" s="122"/>
      <c r="X498" s="122"/>
      <c r="Y498" s="122"/>
      <c r="Z498" s="122"/>
      <c r="AA498" s="122"/>
      <c r="AB498" s="122"/>
      <c r="AC498" s="122"/>
    </row>
    <row r="499" spans="1:29" ht="18" customHeight="1" x14ac:dyDescent="0.2">
      <c r="A499" s="135"/>
      <c r="B499" s="122"/>
      <c r="C499" s="122"/>
      <c r="D499" s="122"/>
      <c r="E499" s="122"/>
      <c r="F499" s="122"/>
      <c r="G499" s="122"/>
      <c r="H499" s="122"/>
      <c r="I499" s="168"/>
      <c r="J499" s="122"/>
      <c r="K499" s="122"/>
      <c r="L499" s="122"/>
      <c r="M499" s="122"/>
      <c r="N499" s="122"/>
      <c r="O499" s="122"/>
      <c r="P499" s="122"/>
      <c r="Q499" s="122"/>
      <c r="R499" s="122"/>
      <c r="S499" s="122"/>
      <c r="T499" s="122"/>
      <c r="U499" s="122"/>
      <c r="V499" s="122"/>
      <c r="W499" s="122"/>
      <c r="X499" s="122"/>
      <c r="Y499" s="122"/>
      <c r="Z499" s="122"/>
      <c r="AA499" s="122"/>
      <c r="AB499" s="122"/>
      <c r="AC499" s="122"/>
    </row>
    <row r="500" spans="1:29" ht="18" customHeight="1" x14ac:dyDescent="0.2">
      <c r="A500" s="135"/>
      <c r="B500" s="122"/>
      <c r="C500" s="122"/>
      <c r="D500" s="122"/>
      <c r="E500" s="122"/>
      <c r="F500" s="122"/>
      <c r="G500" s="122"/>
      <c r="H500" s="122"/>
      <c r="I500" s="168"/>
      <c r="J500" s="122"/>
      <c r="K500" s="122"/>
      <c r="L500" s="122"/>
      <c r="M500" s="122"/>
      <c r="N500" s="122"/>
      <c r="O500" s="122"/>
      <c r="P500" s="122"/>
      <c r="Q500" s="122"/>
      <c r="R500" s="122"/>
      <c r="S500" s="122"/>
      <c r="T500" s="122"/>
      <c r="U500" s="122"/>
      <c r="V500" s="122"/>
      <c r="W500" s="122"/>
      <c r="X500" s="122"/>
      <c r="Y500" s="122"/>
      <c r="Z500" s="122"/>
      <c r="AA500" s="122"/>
      <c r="AB500" s="122"/>
      <c r="AC500" s="122"/>
    </row>
    <row r="501" spans="1:29" ht="18" customHeight="1" x14ac:dyDescent="0.2">
      <c r="A501" s="135"/>
      <c r="B501" s="122"/>
      <c r="C501" s="122"/>
      <c r="D501" s="122"/>
      <c r="E501" s="122"/>
      <c r="F501" s="122"/>
      <c r="G501" s="122"/>
      <c r="H501" s="122"/>
      <c r="I501" s="168"/>
      <c r="J501" s="122"/>
      <c r="K501" s="122"/>
      <c r="L501" s="122"/>
      <c r="M501" s="122"/>
      <c r="N501" s="122"/>
      <c r="O501" s="122"/>
      <c r="P501" s="122"/>
      <c r="Q501" s="122"/>
      <c r="R501" s="122"/>
      <c r="S501" s="122"/>
      <c r="T501" s="122"/>
      <c r="U501" s="122"/>
      <c r="V501" s="122"/>
      <c r="W501" s="122"/>
      <c r="X501" s="122"/>
      <c r="Y501" s="122"/>
      <c r="Z501" s="122"/>
      <c r="AA501" s="122"/>
      <c r="AB501" s="122"/>
      <c r="AC501" s="122"/>
    </row>
    <row r="502" spans="1:29" ht="18" customHeight="1" x14ac:dyDescent="0.2">
      <c r="A502" s="135"/>
      <c r="B502" s="122"/>
      <c r="C502" s="122"/>
      <c r="D502" s="122"/>
      <c r="E502" s="122"/>
      <c r="F502" s="122"/>
      <c r="G502" s="122"/>
      <c r="H502" s="122"/>
      <c r="I502" s="168"/>
      <c r="J502" s="122"/>
      <c r="K502" s="122"/>
      <c r="L502" s="122"/>
      <c r="M502" s="122"/>
      <c r="N502" s="122"/>
      <c r="O502" s="122"/>
      <c r="P502" s="122"/>
      <c r="Q502" s="122"/>
      <c r="R502" s="122"/>
      <c r="S502" s="122"/>
      <c r="T502" s="122"/>
      <c r="U502" s="122"/>
      <c r="V502" s="122"/>
      <c r="W502" s="122"/>
      <c r="X502" s="122"/>
      <c r="Y502" s="122"/>
      <c r="Z502" s="122"/>
      <c r="AA502" s="122"/>
      <c r="AB502" s="122"/>
      <c r="AC502" s="122"/>
    </row>
    <row r="503" spans="1:29" ht="18" customHeight="1" x14ac:dyDescent="0.2">
      <c r="A503" s="135"/>
      <c r="B503" s="122"/>
      <c r="C503" s="122"/>
      <c r="D503" s="122"/>
      <c r="E503" s="122"/>
      <c r="F503" s="122"/>
      <c r="G503" s="122"/>
      <c r="H503" s="122"/>
      <c r="I503" s="168"/>
      <c r="J503" s="122"/>
      <c r="K503" s="122"/>
      <c r="L503" s="122"/>
      <c r="M503" s="122"/>
      <c r="N503" s="122"/>
      <c r="O503" s="122"/>
      <c r="P503" s="122"/>
      <c r="Q503" s="122"/>
      <c r="R503" s="122"/>
      <c r="S503" s="122"/>
      <c r="T503" s="122"/>
      <c r="U503" s="122"/>
      <c r="V503" s="122"/>
      <c r="W503" s="122"/>
      <c r="X503" s="122"/>
      <c r="Y503" s="122"/>
      <c r="Z503" s="122"/>
      <c r="AA503" s="122"/>
      <c r="AB503" s="122"/>
      <c r="AC503" s="122"/>
    </row>
    <row r="504" spans="1:29" ht="18" customHeight="1" x14ac:dyDescent="0.2">
      <c r="A504" s="135"/>
      <c r="B504" s="122"/>
      <c r="C504" s="122"/>
      <c r="D504" s="122"/>
      <c r="E504" s="122"/>
      <c r="F504" s="122"/>
      <c r="G504" s="122"/>
      <c r="H504" s="122"/>
      <c r="I504" s="168"/>
      <c r="J504" s="122"/>
      <c r="K504" s="122"/>
      <c r="L504" s="122"/>
      <c r="M504" s="122"/>
      <c r="N504" s="122"/>
      <c r="O504" s="122"/>
      <c r="P504" s="122"/>
      <c r="Q504" s="122"/>
      <c r="R504" s="122"/>
      <c r="S504" s="122"/>
      <c r="T504" s="122"/>
      <c r="U504" s="122"/>
      <c r="V504" s="122"/>
      <c r="W504" s="122"/>
      <c r="X504" s="122"/>
      <c r="Y504" s="122"/>
      <c r="Z504" s="122"/>
      <c r="AA504" s="122"/>
      <c r="AB504" s="122"/>
      <c r="AC504" s="122"/>
    </row>
    <row r="505" spans="1:29" ht="18" customHeight="1" x14ac:dyDescent="0.2">
      <c r="A505" s="135"/>
      <c r="B505" s="122"/>
      <c r="C505" s="122"/>
      <c r="D505" s="122"/>
      <c r="E505" s="122"/>
      <c r="F505" s="122"/>
      <c r="G505" s="122"/>
      <c r="H505" s="122"/>
      <c r="I505" s="168"/>
      <c r="J505" s="122"/>
      <c r="K505" s="122"/>
      <c r="L505" s="122"/>
      <c r="M505" s="122"/>
      <c r="N505" s="122"/>
      <c r="O505" s="122"/>
      <c r="P505" s="122"/>
      <c r="Q505" s="122"/>
      <c r="R505" s="122"/>
      <c r="S505" s="122"/>
      <c r="T505" s="122"/>
      <c r="U505" s="122"/>
      <c r="V505" s="122"/>
      <c r="W505" s="122"/>
      <c r="X505" s="122"/>
      <c r="Y505" s="122"/>
      <c r="Z505" s="122"/>
      <c r="AA505" s="122"/>
      <c r="AB505" s="122"/>
      <c r="AC505" s="122"/>
    </row>
    <row r="506" spans="1:29" ht="18" customHeight="1" x14ac:dyDescent="0.2">
      <c r="A506" s="135"/>
      <c r="B506" s="122"/>
      <c r="C506" s="122"/>
      <c r="D506" s="122"/>
      <c r="E506" s="122"/>
      <c r="F506" s="122"/>
      <c r="G506" s="122"/>
      <c r="H506" s="122"/>
      <c r="I506" s="168"/>
      <c r="J506" s="122"/>
      <c r="K506" s="122"/>
      <c r="L506" s="122"/>
      <c r="M506" s="122"/>
      <c r="N506" s="122"/>
      <c r="O506" s="122"/>
      <c r="P506" s="122"/>
      <c r="Q506" s="122"/>
      <c r="R506" s="122"/>
      <c r="S506" s="122"/>
      <c r="T506" s="122"/>
      <c r="U506" s="122"/>
      <c r="V506" s="122"/>
      <c r="W506" s="122"/>
      <c r="X506" s="122"/>
      <c r="Y506" s="122"/>
      <c r="Z506" s="122"/>
      <c r="AA506" s="122"/>
      <c r="AB506" s="122"/>
      <c r="AC506" s="122"/>
    </row>
    <row r="507" spans="1:29" ht="18" customHeight="1" x14ac:dyDescent="0.2">
      <c r="A507" s="135"/>
      <c r="B507" s="122"/>
      <c r="C507" s="122"/>
      <c r="D507" s="122"/>
      <c r="E507" s="122"/>
      <c r="F507" s="122"/>
      <c r="G507" s="122"/>
      <c r="H507" s="122"/>
      <c r="I507" s="168"/>
      <c r="J507" s="122"/>
      <c r="K507" s="122"/>
      <c r="L507" s="122"/>
      <c r="M507" s="122"/>
      <c r="N507" s="122"/>
      <c r="O507" s="122"/>
      <c r="P507" s="122"/>
      <c r="Q507" s="122"/>
      <c r="R507" s="122"/>
      <c r="S507" s="122"/>
      <c r="T507" s="122"/>
      <c r="U507" s="122"/>
      <c r="V507" s="122"/>
      <c r="W507" s="122"/>
      <c r="X507" s="122"/>
      <c r="Y507" s="122"/>
      <c r="Z507" s="122"/>
      <c r="AA507" s="122"/>
      <c r="AB507" s="122"/>
      <c r="AC507" s="122"/>
    </row>
    <row r="508" spans="1:29" ht="18" customHeight="1" x14ac:dyDescent="0.2">
      <c r="A508" s="135"/>
      <c r="B508" s="122"/>
      <c r="C508" s="122"/>
      <c r="D508" s="122"/>
      <c r="E508" s="122"/>
      <c r="F508" s="122"/>
      <c r="G508" s="122"/>
      <c r="H508" s="122"/>
      <c r="I508" s="168"/>
      <c r="J508" s="122"/>
      <c r="K508" s="122"/>
      <c r="L508" s="122"/>
      <c r="M508" s="122"/>
      <c r="N508" s="122"/>
      <c r="O508" s="122"/>
      <c r="P508" s="122"/>
      <c r="Q508" s="122"/>
      <c r="R508" s="122"/>
      <c r="S508" s="122"/>
      <c r="T508" s="122"/>
      <c r="U508" s="122"/>
      <c r="V508" s="122"/>
      <c r="W508" s="122"/>
      <c r="X508" s="122"/>
      <c r="Y508" s="122"/>
      <c r="Z508" s="122"/>
      <c r="AA508" s="122"/>
      <c r="AB508" s="122"/>
      <c r="AC508" s="122"/>
    </row>
    <row r="509" spans="1:29" ht="18" customHeight="1" x14ac:dyDescent="0.2">
      <c r="A509" s="135"/>
      <c r="B509" s="122"/>
      <c r="C509" s="122"/>
      <c r="D509" s="122"/>
      <c r="E509" s="122"/>
      <c r="F509" s="122"/>
      <c r="G509" s="122"/>
      <c r="H509" s="122"/>
      <c r="I509" s="168"/>
      <c r="J509" s="122"/>
      <c r="K509" s="122"/>
      <c r="L509" s="122"/>
      <c r="M509" s="122"/>
      <c r="N509" s="122"/>
      <c r="O509" s="122"/>
      <c r="P509" s="122"/>
      <c r="Q509" s="122"/>
      <c r="R509" s="122"/>
      <c r="S509" s="122"/>
      <c r="T509" s="122"/>
      <c r="U509" s="122"/>
      <c r="V509" s="122"/>
      <c r="W509" s="122"/>
      <c r="X509" s="122"/>
      <c r="Y509" s="122"/>
      <c r="Z509" s="122"/>
      <c r="AA509" s="122"/>
      <c r="AB509" s="122"/>
      <c r="AC509" s="122"/>
    </row>
    <row r="510" spans="1:29" ht="18" customHeight="1" x14ac:dyDescent="0.2">
      <c r="A510" s="135"/>
      <c r="B510" s="122"/>
      <c r="C510" s="122"/>
      <c r="D510" s="122"/>
      <c r="E510" s="122"/>
      <c r="F510" s="122"/>
      <c r="G510" s="122"/>
      <c r="H510" s="122"/>
      <c r="I510" s="168"/>
      <c r="J510" s="122"/>
      <c r="K510" s="122"/>
      <c r="L510" s="122"/>
      <c r="M510" s="122"/>
      <c r="N510" s="122"/>
      <c r="O510" s="122"/>
      <c r="P510" s="122"/>
      <c r="Q510" s="122"/>
      <c r="R510" s="122"/>
      <c r="S510" s="122"/>
      <c r="T510" s="122"/>
      <c r="U510" s="122"/>
      <c r="V510" s="122"/>
      <c r="W510" s="122"/>
      <c r="X510" s="122"/>
      <c r="Y510" s="122"/>
      <c r="Z510" s="122"/>
      <c r="AA510" s="122"/>
      <c r="AB510" s="122"/>
      <c r="AC510" s="122"/>
    </row>
    <row r="511" spans="1:29" ht="18" customHeight="1" x14ac:dyDescent="0.2">
      <c r="A511" s="135"/>
      <c r="B511" s="122"/>
      <c r="C511" s="122"/>
      <c r="D511" s="122"/>
      <c r="E511" s="122"/>
      <c r="F511" s="122"/>
      <c r="G511" s="122"/>
      <c r="H511" s="122"/>
      <c r="I511" s="168"/>
      <c r="J511" s="122"/>
      <c r="K511" s="122"/>
      <c r="L511" s="122"/>
      <c r="M511" s="122"/>
      <c r="N511" s="122"/>
      <c r="O511" s="122"/>
      <c r="P511" s="122"/>
      <c r="Q511" s="122"/>
      <c r="R511" s="122"/>
      <c r="S511" s="122"/>
      <c r="T511" s="122"/>
      <c r="U511" s="122"/>
      <c r="V511" s="122"/>
      <c r="W511" s="122"/>
      <c r="X511" s="122"/>
      <c r="Y511" s="122"/>
      <c r="Z511" s="122"/>
      <c r="AA511" s="122"/>
      <c r="AB511" s="122"/>
      <c r="AC511" s="122"/>
    </row>
    <row r="512" spans="1:29" ht="18" customHeight="1" x14ac:dyDescent="0.2">
      <c r="A512" s="135"/>
      <c r="B512" s="122"/>
      <c r="C512" s="122"/>
      <c r="D512" s="122"/>
      <c r="E512" s="122"/>
      <c r="F512" s="122"/>
      <c r="G512" s="122"/>
      <c r="H512" s="122"/>
      <c r="I512" s="168"/>
      <c r="J512" s="122"/>
      <c r="K512" s="122"/>
      <c r="L512" s="122"/>
      <c r="M512" s="122"/>
      <c r="N512" s="122"/>
      <c r="O512" s="122"/>
      <c r="P512" s="122"/>
      <c r="Q512" s="122"/>
      <c r="R512" s="122"/>
      <c r="S512" s="122"/>
      <c r="T512" s="122"/>
      <c r="U512" s="122"/>
      <c r="V512" s="122"/>
      <c r="W512" s="122"/>
      <c r="X512" s="122"/>
      <c r="Y512" s="122"/>
      <c r="Z512" s="122"/>
      <c r="AA512" s="122"/>
      <c r="AB512" s="122"/>
      <c r="AC512" s="122"/>
    </row>
    <row r="513" spans="1:29" ht="18" customHeight="1" x14ac:dyDescent="0.2">
      <c r="A513" s="135"/>
      <c r="B513" s="122"/>
      <c r="C513" s="122"/>
      <c r="D513" s="122"/>
      <c r="E513" s="122"/>
      <c r="F513" s="122"/>
      <c r="G513" s="122"/>
      <c r="H513" s="122"/>
      <c r="I513" s="168"/>
      <c r="J513" s="122"/>
      <c r="K513" s="122"/>
      <c r="L513" s="122"/>
      <c r="M513" s="122"/>
      <c r="N513" s="122"/>
      <c r="O513" s="122"/>
      <c r="P513" s="122"/>
      <c r="Q513" s="122"/>
      <c r="R513" s="122"/>
      <c r="S513" s="122"/>
      <c r="T513" s="122"/>
      <c r="U513" s="122"/>
      <c r="V513" s="122"/>
      <c r="W513" s="122"/>
      <c r="X513" s="122"/>
      <c r="Y513" s="122"/>
      <c r="Z513" s="122"/>
      <c r="AA513" s="122"/>
      <c r="AB513" s="122"/>
      <c r="AC513" s="122"/>
    </row>
    <row r="514" spans="1:29" ht="18" customHeight="1" x14ac:dyDescent="0.2">
      <c r="A514" s="135"/>
      <c r="B514" s="122"/>
      <c r="C514" s="122"/>
      <c r="D514" s="122"/>
      <c r="E514" s="122"/>
      <c r="F514" s="122"/>
      <c r="G514" s="122"/>
      <c r="H514" s="122"/>
      <c r="I514" s="168"/>
      <c r="J514" s="122"/>
      <c r="K514" s="122"/>
      <c r="L514" s="122"/>
      <c r="M514" s="122"/>
      <c r="N514" s="122"/>
      <c r="O514" s="122"/>
      <c r="P514" s="122"/>
      <c r="Q514" s="122"/>
      <c r="R514" s="122"/>
      <c r="S514" s="122"/>
      <c r="T514" s="122"/>
      <c r="U514" s="122"/>
      <c r="V514" s="122"/>
      <c r="W514" s="122"/>
      <c r="X514" s="122"/>
      <c r="Y514" s="122"/>
      <c r="Z514" s="122"/>
      <c r="AA514" s="122"/>
      <c r="AB514" s="122"/>
      <c r="AC514" s="122"/>
    </row>
    <row r="515" spans="1:29" ht="18" customHeight="1" x14ac:dyDescent="0.2">
      <c r="A515" s="135"/>
      <c r="B515" s="122"/>
      <c r="C515" s="122"/>
      <c r="D515" s="122"/>
      <c r="E515" s="122"/>
      <c r="F515" s="122"/>
      <c r="G515" s="122"/>
      <c r="H515" s="122"/>
      <c r="I515" s="168"/>
      <c r="J515" s="122"/>
      <c r="K515" s="122"/>
      <c r="L515" s="122"/>
      <c r="M515" s="122"/>
      <c r="N515" s="122"/>
      <c r="O515" s="122"/>
      <c r="P515" s="122"/>
      <c r="Q515" s="122"/>
      <c r="R515" s="122"/>
      <c r="S515" s="122"/>
      <c r="T515" s="122"/>
      <c r="U515" s="122"/>
      <c r="V515" s="122"/>
      <c r="W515" s="122"/>
      <c r="X515" s="122"/>
      <c r="Y515" s="122"/>
      <c r="Z515" s="122"/>
      <c r="AA515" s="122"/>
      <c r="AB515" s="122"/>
      <c r="AC515" s="122"/>
    </row>
    <row r="516" spans="1:29" ht="18" customHeight="1" x14ac:dyDescent="0.2">
      <c r="A516" s="135"/>
      <c r="B516" s="122"/>
      <c r="C516" s="122"/>
      <c r="D516" s="122"/>
      <c r="E516" s="122"/>
      <c r="F516" s="122"/>
      <c r="G516" s="122"/>
      <c r="H516" s="122"/>
      <c r="I516" s="168"/>
      <c r="J516" s="122"/>
      <c r="K516" s="122"/>
      <c r="L516" s="122"/>
      <c r="M516" s="122"/>
      <c r="N516" s="122"/>
      <c r="O516" s="122"/>
      <c r="P516" s="122"/>
      <c r="Q516" s="122"/>
      <c r="R516" s="122"/>
      <c r="S516" s="122"/>
      <c r="T516" s="122"/>
      <c r="U516" s="122"/>
      <c r="V516" s="122"/>
      <c r="W516" s="122"/>
      <c r="X516" s="122"/>
      <c r="Y516" s="122"/>
      <c r="Z516" s="122"/>
      <c r="AA516" s="122"/>
      <c r="AB516" s="122"/>
      <c r="AC516" s="122"/>
    </row>
    <row r="517" spans="1:29" ht="18" customHeight="1" x14ac:dyDescent="0.2">
      <c r="A517" s="135"/>
      <c r="B517" s="122"/>
      <c r="C517" s="122"/>
      <c r="D517" s="122"/>
      <c r="E517" s="122"/>
      <c r="F517" s="122"/>
      <c r="G517" s="122"/>
      <c r="H517" s="122"/>
      <c r="I517" s="168"/>
      <c r="J517" s="122"/>
      <c r="K517" s="122"/>
      <c r="L517" s="122"/>
      <c r="M517" s="122"/>
      <c r="N517" s="122"/>
      <c r="O517" s="122"/>
      <c r="P517" s="122"/>
      <c r="Q517" s="122"/>
      <c r="R517" s="122"/>
      <c r="S517" s="122"/>
      <c r="T517" s="122"/>
      <c r="U517" s="122"/>
      <c r="V517" s="122"/>
      <c r="W517" s="122"/>
      <c r="X517" s="122"/>
      <c r="Y517" s="122"/>
      <c r="Z517" s="122"/>
      <c r="AA517" s="122"/>
      <c r="AB517" s="122"/>
      <c r="AC517" s="122"/>
    </row>
    <row r="518" spans="1:29" ht="18" customHeight="1" x14ac:dyDescent="0.2">
      <c r="A518" s="135"/>
      <c r="B518" s="122"/>
      <c r="C518" s="122"/>
      <c r="D518" s="122"/>
      <c r="E518" s="122"/>
      <c r="F518" s="122"/>
      <c r="G518" s="122"/>
      <c r="H518" s="122"/>
      <c r="I518" s="168"/>
      <c r="J518" s="122"/>
      <c r="K518" s="122"/>
      <c r="L518" s="122"/>
      <c r="M518" s="122"/>
      <c r="N518" s="122"/>
      <c r="O518" s="122"/>
      <c r="P518" s="122"/>
      <c r="Q518" s="122"/>
      <c r="R518" s="122"/>
      <c r="S518" s="122"/>
      <c r="T518" s="122"/>
      <c r="U518" s="122"/>
      <c r="V518" s="122"/>
      <c r="W518" s="122"/>
      <c r="X518" s="122"/>
      <c r="Y518" s="122"/>
      <c r="Z518" s="122"/>
      <c r="AA518" s="122"/>
      <c r="AB518" s="122"/>
      <c r="AC518" s="122"/>
    </row>
    <row r="519" spans="1:29" ht="18" customHeight="1" x14ac:dyDescent="0.2">
      <c r="A519" s="135"/>
      <c r="B519" s="122"/>
      <c r="C519" s="122"/>
      <c r="D519" s="122"/>
      <c r="E519" s="122"/>
      <c r="F519" s="122"/>
      <c r="G519" s="122"/>
      <c r="H519" s="122"/>
      <c r="I519" s="168"/>
      <c r="J519" s="122"/>
      <c r="K519" s="122"/>
      <c r="L519" s="122"/>
      <c r="M519" s="122"/>
      <c r="N519" s="122"/>
      <c r="O519" s="122"/>
      <c r="P519" s="122"/>
      <c r="Q519" s="122"/>
      <c r="R519" s="122"/>
      <c r="S519" s="122"/>
      <c r="T519" s="122"/>
      <c r="U519" s="122"/>
      <c r="V519" s="122"/>
      <c r="W519" s="122"/>
      <c r="X519" s="122"/>
      <c r="Y519" s="122"/>
      <c r="Z519" s="122"/>
      <c r="AA519" s="122"/>
      <c r="AB519" s="122"/>
      <c r="AC519" s="122"/>
    </row>
    <row r="520" spans="1:29" ht="18" customHeight="1" x14ac:dyDescent="0.2">
      <c r="A520" s="135"/>
      <c r="B520" s="122"/>
      <c r="C520" s="122"/>
      <c r="D520" s="122"/>
      <c r="E520" s="122"/>
      <c r="F520" s="122"/>
      <c r="G520" s="122"/>
      <c r="H520" s="122"/>
      <c r="I520" s="168"/>
      <c r="J520" s="122"/>
      <c r="K520" s="122"/>
      <c r="L520" s="122"/>
      <c r="M520" s="122"/>
      <c r="N520" s="122"/>
      <c r="O520" s="122"/>
      <c r="P520" s="122"/>
      <c r="Q520" s="122"/>
      <c r="R520" s="122"/>
      <c r="S520" s="122"/>
      <c r="T520" s="122"/>
      <c r="U520" s="122"/>
      <c r="V520" s="122"/>
      <c r="W520" s="122"/>
      <c r="X520" s="122"/>
      <c r="Y520" s="122"/>
      <c r="Z520" s="122"/>
      <c r="AA520" s="122"/>
      <c r="AB520" s="122"/>
      <c r="AC520" s="122"/>
    </row>
    <row r="521" spans="1:29" ht="18" customHeight="1" x14ac:dyDescent="0.2">
      <c r="A521" s="135"/>
      <c r="B521" s="122"/>
      <c r="C521" s="122"/>
      <c r="D521" s="122"/>
      <c r="E521" s="122"/>
      <c r="F521" s="122"/>
      <c r="G521" s="122"/>
      <c r="H521" s="122"/>
      <c r="I521" s="168"/>
      <c r="J521" s="122"/>
      <c r="K521" s="122"/>
      <c r="L521" s="122"/>
      <c r="M521" s="122"/>
      <c r="N521" s="122"/>
      <c r="O521" s="122"/>
      <c r="P521" s="122"/>
      <c r="Q521" s="122"/>
      <c r="R521" s="122"/>
      <c r="S521" s="122"/>
      <c r="T521" s="122"/>
      <c r="U521" s="122"/>
      <c r="V521" s="122"/>
      <c r="W521" s="122"/>
      <c r="X521" s="122"/>
      <c r="Y521" s="122"/>
      <c r="Z521" s="122"/>
      <c r="AA521" s="122"/>
      <c r="AB521" s="122"/>
      <c r="AC521" s="122"/>
    </row>
    <row r="522" spans="1:29" ht="18" customHeight="1" x14ac:dyDescent="0.2">
      <c r="A522" s="135"/>
      <c r="B522" s="122"/>
      <c r="C522" s="122"/>
      <c r="D522" s="122"/>
      <c r="E522" s="122"/>
      <c r="F522" s="122"/>
      <c r="G522" s="122"/>
      <c r="H522" s="122"/>
      <c r="I522" s="168"/>
      <c r="J522" s="122"/>
      <c r="K522" s="122"/>
      <c r="L522" s="122"/>
      <c r="M522" s="122"/>
      <c r="N522" s="122"/>
      <c r="O522" s="122"/>
      <c r="P522" s="122"/>
      <c r="Q522" s="122"/>
      <c r="R522" s="122"/>
      <c r="S522" s="122"/>
      <c r="T522" s="122"/>
      <c r="U522" s="122"/>
      <c r="V522" s="122"/>
      <c r="W522" s="122"/>
      <c r="X522" s="122"/>
      <c r="Y522" s="122"/>
      <c r="Z522" s="122"/>
      <c r="AA522" s="122"/>
      <c r="AB522" s="122"/>
      <c r="AC522" s="122"/>
    </row>
    <row r="523" spans="1:29" ht="18" customHeight="1" x14ac:dyDescent="0.2">
      <c r="A523" s="135"/>
      <c r="B523" s="122"/>
      <c r="C523" s="122"/>
      <c r="D523" s="122"/>
      <c r="E523" s="122"/>
      <c r="F523" s="122"/>
      <c r="G523" s="122"/>
      <c r="H523" s="122"/>
      <c r="I523" s="168"/>
      <c r="J523" s="122"/>
      <c r="K523" s="122"/>
      <c r="L523" s="122"/>
      <c r="M523" s="122"/>
      <c r="N523" s="122"/>
      <c r="O523" s="122"/>
      <c r="P523" s="122"/>
      <c r="Q523" s="122"/>
      <c r="R523" s="122"/>
      <c r="S523" s="122"/>
      <c r="T523" s="122"/>
      <c r="U523" s="122"/>
      <c r="V523" s="122"/>
      <c r="W523" s="122"/>
      <c r="X523" s="122"/>
      <c r="Y523" s="122"/>
      <c r="Z523" s="122"/>
      <c r="AA523" s="122"/>
      <c r="AB523" s="122"/>
      <c r="AC523" s="122"/>
    </row>
    <row r="524" spans="1:29" ht="18" customHeight="1" x14ac:dyDescent="0.2">
      <c r="A524" s="135"/>
      <c r="B524" s="122"/>
      <c r="C524" s="122"/>
      <c r="D524" s="122"/>
      <c r="E524" s="122"/>
      <c r="F524" s="122"/>
      <c r="G524" s="122"/>
      <c r="H524" s="122"/>
      <c r="I524" s="168"/>
      <c r="J524" s="122"/>
      <c r="K524" s="122"/>
      <c r="L524" s="122"/>
      <c r="M524" s="122"/>
      <c r="N524" s="122"/>
      <c r="O524" s="122"/>
      <c r="P524" s="122"/>
      <c r="Q524" s="122"/>
      <c r="R524" s="122"/>
      <c r="S524" s="122"/>
      <c r="T524" s="122"/>
      <c r="U524" s="122"/>
      <c r="V524" s="122"/>
      <c r="W524" s="122"/>
      <c r="X524" s="122"/>
      <c r="Y524" s="122"/>
      <c r="Z524" s="122"/>
      <c r="AA524" s="122"/>
      <c r="AB524" s="122"/>
      <c r="AC524" s="122"/>
    </row>
    <row r="525" spans="1:29" ht="18" customHeight="1" x14ac:dyDescent="0.2">
      <c r="A525" s="135"/>
      <c r="B525" s="122"/>
      <c r="C525" s="122"/>
      <c r="D525" s="122"/>
      <c r="E525" s="122"/>
      <c r="F525" s="122"/>
      <c r="G525" s="122"/>
      <c r="H525" s="122"/>
      <c r="I525" s="168"/>
      <c r="J525" s="122"/>
      <c r="K525" s="122"/>
      <c r="L525" s="122"/>
      <c r="M525" s="122"/>
      <c r="N525" s="122"/>
      <c r="O525" s="122"/>
      <c r="P525" s="122"/>
      <c r="Q525" s="122"/>
      <c r="R525" s="122"/>
      <c r="S525" s="122"/>
      <c r="T525" s="122"/>
      <c r="U525" s="122"/>
      <c r="V525" s="122"/>
      <c r="W525" s="122"/>
      <c r="X525" s="122"/>
      <c r="Y525" s="122"/>
      <c r="Z525" s="122"/>
      <c r="AA525" s="122"/>
      <c r="AB525" s="122"/>
      <c r="AC525" s="122"/>
    </row>
    <row r="526" spans="1:29" ht="18" customHeight="1" x14ac:dyDescent="0.2">
      <c r="A526" s="135"/>
      <c r="B526" s="122"/>
      <c r="C526" s="122"/>
      <c r="D526" s="122"/>
      <c r="E526" s="122"/>
      <c r="F526" s="122"/>
      <c r="G526" s="122"/>
      <c r="H526" s="122"/>
      <c r="I526" s="168"/>
      <c r="J526" s="122"/>
      <c r="K526" s="122"/>
      <c r="L526" s="122"/>
      <c r="M526" s="122"/>
      <c r="N526" s="122"/>
      <c r="O526" s="122"/>
      <c r="P526" s="122"/>
      <c r="Q526" s="122"/>
      <c r="R526" s="122"/>
      <c r="S526" s="122"/>
      <c r="T526" s="122"/>
      <c r="U526" s="122"/>
      <c r="V526" s="122"/>
      <c r="W526" s="122"/>
      <c r="X526" s="122"/>
      <c r="Y526" s="122"/>
      <c r="Z526" s="122"/>
      <c r="AA526" s="122"/>
      <c r="AB526" s="122"/>
      <c r="AC526" s="122"/>
    </row>
    <row r="527" spans="1:29" ht="18" customHeight="1" x14ac:dyDescent="0.2">
      <c r="A527" s="135"/>
      <c r="B527" s="122"/>
      <c r="C527" s="122"/>
      <c r="D527" s="122"/>
      <c r="E527" s="122"/>
      <c r="F527" s="122"/>
      <c r="G527" s="122"/>
      <c r="H527" s="122"/>
      <c r="I527" s="168"/>
      <c r="J527" s="122"/>
      <c r="K527" s="122"/>
      <c r="L527" s="122"/>
      <c r="M527" s="122"/>
      <c r="N527" s="122"/>
      <c r="O527" s="122"/>
      <c r="P527" s="122"/>
      <c r="Q527" s="122"/>
      <c r="R527" s="122"/>
      <c r="S527" s="122"/>
      <c r="T527" s="122"/>
      <c r="U527" s="122"/>
      <c r="V527" s="122"/>
      <c r="W527" s="122"/>
      <c r="X527" s="122"/>
      <c r="Y527" s="122"/>
      <c r="Z527" s="122"/>
      <c r="AA527" s="122"/>
      <c r="AB527" s="122"/>
      <c r="AC527" s="122"/>
    </row>
    <row r="528" spans="1:29" ht="18" customHeight="1" x14ac:dyDescent="0.2">
      <c r="A528" s="135"/>
      <c r="B528" s="122"/>
      <c r="C528" s="122"/>
      <c r="D528" s="122"/>
      <c r="E528" s="122"/>
      <c r="F528" s="122"/>
      <c r="G528" s="122"/>
      <c r="H528" s="122"/>
      <c r="I528" s="168"/>
      <c r="J528" s="122"/>
      <c r="K528" s="122"/>
      <c r="L528" s="122"/>
      <c r="M528" s="122"/>
      <c r="N528" s="122"/>
      <c r="O528" s="122"/>
      <c r="P528" s="122"/>
      <c r="Q528" s="122"/>
      <c r="R528" s="122"/>
      <c r="S528" s="122"/>
      <c r="T528" s="122"/>
      <c r="U528" s="122"/>
      <c r="V528" s="122"/>
      <c r="W528" s="122"/>
      <c r="X528" s="122"/>
      <c r="Y528" s="122"/>
      <c r="Z528" s="122"/>
      <c r="AA528" s="122"/>
      <c r="AB528" s="122"/>
      <c r="AC528" s="122"/>
    </row>
    <row r="529" spans="1:29" ht="18" customHeight="1" x14ac:dyDescent="0.2">
      <c r="A529" s="135"/>
      <c r="B529" s="122"/>
      <c r="C529" s="122"/>
      <c r="D529" s="122"/>
      <c r="E529" s="122"/>
      <c r="F529" s="122"/>
      <c r="G529" s="122"/>
      <c r="H529" s="122"/>
      <c r="I529" s="168"/>
      <c r="J529" s="122"/>
      <c r="K529" s="122"/>
      <c r="L529" s="122"/>
      <c r="M529" s="122"/>
      <c r="N529" s="122"/>
      <c r="O529" s="122"/>
      <c r="P529" s="122"/>
      <c r="Q529" s="122"/>
      <c r="R529" s="122"/>
      <c r="S529" s="122"/>
      <c r="T529" s="122"/>
      <c r="U529" s="122"/>
      <c r="V529" s="122"/>
      <c r="W529" s="122"/>
      <c r="X529" s="122"/>
      <c r="Y529" s="122"/>
      <c r="Z529" s="122"/>
      <c r="AA529" s="122"/>
      <c r="AB529" s="122"/>
      <c r="AC529" s="122"/>
    </row>
    <row r="530" spans="1:29" ht="18" customHeight="1" x14ac:dyDescent="0.2">
      <c r="A530" s="135"/>
      <c r="B530" s="122"/>
      <c r="C530" s="122"/>
      <c r="D530" s="122"/>
      <c r="E530" s="122"/>
      <c r="F530" s="122"/>
      <c r="G530" s="122"/>
      <c r="H530" s="122"/>
      <c r="I530" s="168"/>
      <c r="J530" s="122"/>
      <c r="K530" s="122"/>
      <c r="L530" s="122"/>
      <c r="M530" s="122"/>
      <c r="N530" s="122"/>
      <c r="O530" s="122"/>
      <c r="P530" s="122"/>
      <c r="Q530" s="122"/>
      <c r="R530" s="122"/>
      <c r="S530" s="122"/>
      <c r="T530" s="122"/>
      <c r="U530" s="122"/>
      <c r="V530" s="122"/>
      <c r="W530" s="122"/>
      <c r="X530" s="122"/>
      <c r="Y530" s="122"/>
      <c r="Z530" s="122"/>
      <c r="AA530" s="122"/>
      <c r="AB530" s="122"/>
      <c r="AC530" s="122"/>
    </row>
    <row r="531" spans="1:29" ht="18" customHeight="1" x14ac:dyDescent="0.2">
      <c r="A531" s="135"/>
      <c r="B531" s="122"/>
      <c r="C531" s="122"/>
      <c r="D531" s="122"/>
      <c r="E531" s="122"/>
      <c r="F531" s="122"/>
      <c r="G531" s="122"/>
      <c r="H531" s="122"/>
      <c r="I531" s="168"/>
      <c r="J531" s="122"/>
      <c r="K531" s="122"/>
      <c r="L531" s="122"/>
      <c r="M531" s="122"/>
      <c r="N531" s="122"/>
      <c r="O531" s="122"/>
      <c r="P531" s="122"/>
      <c r="Q531" s="122"/>
      <c r="R531" s="122"/>
      <c r="S531" s="122"/>
      <c r="T531" s="122"/>
      <c r="U531" s="122"/>
      <c r="V531" s="122"/>
      <c r="W531" s="122"/>
      <c r="X531" s="122"/>
      <c r="Y531" s="122"/>
      <c r="Z531" s="122"/>
      <c r="AA531" s="122"/>
      <c r="AB531" s="122"/>
      <c r="AC531" s="122"/>
    </row>
    <row r="532" spans="1:29" ht="18" customHeight="1" x14ac:dyDescent="0.2">
      <c r="A532" s="135"/>
      <c r="B532" s="122"/>
      <c r="C532" s="122"/>
      <c r="D532" s="122"/>
      <c r="E532" s="122"/>
      <c r="F532" s="122"/>
      <c r="G532" s="122"/>
      <c r="H532" s="122"/>
      <c r="I532" s="168"/>
      <c r="J532" s="122"/>
      <c r="K532" s="122"/>
      <c r="L532" s="122"/>
      <c r="M532" s="122"/>
      <c r="N532" s="122"/>
      <c r="O532" s="122"/>
      <c r="P532" s="122"/>
      <c r="Q532" s="122"/>
      <c r="R532" s="122"/>
      <c r="S532" s="122"/>
      <c r="T532" s="122"/>
      <c r="U532" s="122"/>
      <c r="V532" s="122"/>
      <c r="W532" s="122"/>
      <c r="X532" s="122"/>
      <c r="Y532" s="122"/>
      <c r="Z532" s="122"/>
      <c r="AA532" s="122"/>
      <c r="AB532" s="122"/>
      <c r="AC532" s="122"/>
    </row>
    <row r="533" spans="1:29" ht="18" customHeight="1" x14ac:dyDescent="0.2">
      <c r="A533" s="135"/>
      <c r="B533" s="122"/>
      <c r="C533" s="122"/>
      <c r="D533" s="122"/>
      <c r="E533" s="122"/>
      <c r="F533" s="122"/>
      <c r="G533" s="122"/>
      <c r="H533" s="122"/>
      <c r="I533" s="168"/>
      <c r="J533" s="122"/>
      <c r="K533" s="122"/>
      <c r="L533" s="122"/>
      <c r="M533" s="122"/>
      <c r="N533" s="122"/>
      <c r="O533" s="122"/>
      <c r="P533" s="122"/>
      <c r="Q533" s="122"/>
      <c r="R533" s="122"/>
      <c r="S533" s="122"/>
      <c r="T533" s="122"/>
      <c r="U533" s="122"/>
      <c r="V533" s="122"/>
      <c r="W533" s="122"/>
      <c r="X533" s="122"/>
      <c r="Y533" s="122"/>
      <c r="Z533" s="122"/>
      <c r="AA533" s="122"/>
      <c r="AB533" s="122"/>
      <c r="AC533" s="122"/>
    </row>
    <row r="534" spans="1:29" ht="18" customHeight="1" x14ac:dyDescent="0.2">
      <c r="A534" s="135"/>
      <c r="B534" s="122"/>
      <c r="C534" s="122"/>
      <c r="D534" s="122"/>
      <c r="E534" s="122"/>
      <c r="F534" s="122"/>
      <c r="G534" s="122"/>
      <c r="H534" s="122"/>
      <c r="I534" s="168"/>
      <c r="J534" s="122"/>
      <c r="K534" s="122"/>
      <c r="L534" s="122"/>
      <c r="M534" s="122"/>
      <c r="N534" s="122"/>
      <c r="O534" s="122"/>
      <c r="P534" s="122"/>
      <c r="Q534" s="122"/>
      <c r="R534" s="122"/>
      <c r="S534" s="122"/>
      <c r="T534" s="122"/>
      <c r="U534" s="122"/>
      <c r="V534" s="122"/>
      <c r="W534" s="122"/>
      <c r="X534" s="122"/>
      <c r="Y534" s="122"/>
      <c r="Z534" s="122"/>
      <c r="AA534" s="122"/>
      <c r="AB534" s="122"/>
      <c r="AC534" s="122"/>
    </row>
    <row r="535" spans="1:29" ht="18" customHeight="1" x14ac:dyDescent="0.2">
      <c r="A535" s="135"/>
      <c r="B535" s="122"/>
      <c r="C535" s="122"/>
      <c r="D535" s="122"/>
      <c r="E535" s="122"/>
      <c r="F535" s="122"/>
      <c r="G535" s="122"/>
      <c r="H535" s="122"/>
      <c r="I535" s="168"/>
      <c r="J535" s="122"/>
      <c r="K535" s="122"/>
      <c r="L535" s="122"/>
      <c r="M535" s="122"/>
      <c r="N535" s="122"/>
      <c r="O535" s="122"/>
      <c r="P535" s="122"/>
      <c r="Q535" s="122"/>
      <c r="R535" s="122"/>
      <c r="S535" s="122"/>
      <c r="T535" s="122"/>
      <c r="U535" s="122"/>
      <c r="V535" s="122"/>
      <c r="W535" s="122"/>
      <c r="X535" s="122"/>
      <c r="Y535" s="122"/>
      <c r="Z535" s="122"/>
      <c r="AA535" s="122"/>
      <c r="AB535" s="122"/>
      <c r="AC535" s="122"/>
    </row>
    <row r="536" spans="1:29" ht="18" customHeight="1" x14ac:dyDescent="0.2">
      <c r="A536" s="135"/>
      <c r="B536" s="122"/>
      <c r="C536" s="122"/>
      <c r="D536" s="122"/>
      <c r="E536" s="122"/>
      <c r="F536" s="122"/>
      <c r="G536" s="122"/>
      <c r="H536" s="122"/>
      <c r="I536" s="168"/>
      <c r="J536" s="122"/>
      <c r="K536" s="122"/>
      <c r="L536" s="122"/>
      <c r="M536" s="122"/>
      <c r="N536" s="122"/>
      <c r="O536" s="122"/>
      <c r="P536" s="122"/>
      <c r="Q536" s="122"/>
      <c r="R536" s="122"/>
      <c r="S536" s="122"/>
      <c r="T536" s="122"/>
      <c r="U536" s="122"/>
      <c r="V536" s="122"/>
      <c r="W536" s="122"/>
      <c r="X536" s="122"/>
      <c r="Y536" s="122"/>
      <c r="Z536" s="122"/>
      <c r="AA536" s="122"/>
      <c r="AB536" s="122"/>
      <c r="AC536" s="122"/>
    </row>
    <row r="537" spans="1:29" ht="18" customHeight="1" x14ac:dyDescent="0.2">
      <c r="A537" s="135"/>
      <c r="B537" s="122"/>
      <c r="C537" s="122"/>
      <c r="D537" s="122"/>
      <c r="E537" s="122"/>
      <c r="F537" s="122"/>
      <c r="G537" s="122"/>
      <c r="H537" s="122"/>
      <c r="I537" s="168"/>
      <c r="J537" s="122"/>
      <c r="K537" s="122"/>
      <c r="L537" s="122"/>
      <c r="M537" s="122"/>
      <c r="N537" s="122"/>
      <c r="O537" s="122"/>
      <c r="P537" s="122"/>
      <c r="Q537" s="122"/>
      <c r="R537" s="122"/>
      <c r="S537" s="122"/>
      <c r="T537" s="122"/>
      <c r="U537" s="122"/>
      <c r="V537" s="122"/>
      <c r="W537" s="122"/>
      <c r="X537" s="122"/>
      <c r="Y537" s="122"/>
      <c r="Z537" s="122"/>
      <c r="AA537" s="122"/>
      <c r="AB537" s="122"/>
      <c r="AC537" s="122"/>
    </row>
    <row r="538" spans="1:29" ht="18" customHeight="1" x14ac:dyDescent="0.2">
      <c r="A538" s="135"/>
      <c r="B538" s="122"/>
      <c r="C538" s="122"/>
      <c r="D538" s="122"/>
      <c r="E538" s="122"/>
      <c r="F538" s="122"/>
      <c r="G538" s="122"/>
      <c r="H538" s="122"/>
      <c r="I538" s="168"/>
      <c r="J538" s="122"/>
      <c r="K538" s="122"/>
      <c r="L538" s="122"/>
      <c r="M538" s="122"/>
      <c r="N538" s="122"/>
      <c r="O538" s="122"/>
      <c r="P538" s="122"/>
      <c r="Q538" s="122"/>
      <c r="R538" s="122"/>
      <c r="S538" s="122"/>
      <c r="T538" s="122"/>
      <c r="U538" s="122"/>
      <c r="V538" s="122"/>
      <c r="W538" s="122"/>
      <c r="X538" s="122"/>
      <c r="Y538" s="122"/>
      <c r="Z538" s="122"/>
      <c r="AA538" s="122"/>
      <c r="AB538" s="122"/>
      <c r="AC538" s="122"/>
    </row>
    <row r="539" spans="1:29" ht="18" customHeight="1" x14ac:dyDescent="0.2">
      <c r="A539" s="135"/>
      <c r="B539" s="122"/>
      <c r="C539" s="122"/>
      <c r="D539" s="122"/>
      <c r="E539" s="122"/>
      <c r="F539" s="122"/>
      <c r="G539" s="122"/>
      <c r="H539" s="122"/>
      <c r="I539" s="168"/>
      <c r="J539" s="122"/>
      <c r="K539" s="122"/>
      <c r="L539" s="122"/>
      <c r="M539" s="122"/>
      <c r="N539" s="122"/>
      <c r="O539" s="122"/>
      <c r="P539" s="122"/>
      <c r="Q539" s="122"/>
      <c r="R539" s="122"/>
      <c r="S539" s="122"/>
      <c r="T539" s="122"/>
      <c r="U539" s="122"/>
      <c r="V539" s="122"/>
      <c r="W539" s="122"/>
      <c r="X539" s="122"/>
      <c r="Y539" s="122"/>
      <c r="Z539" s="122"/>
      <c r="AA539" s="122"/>
      <c r="AB539" s="122"/>
      <c r="AC539" s="122"/>
    </row>
    <row r="540" spans="1:29" ht="18" customHeight="1" x14ac:dyDescent="0.2">
      <c r="A540" s="135"/>
      <c r="B540" s="122"/>
      <c r="C540" s="122"/>
      <c r="D540" s="122"/>
      <c r="E540" s="122"/>
      <c r="F540" s="122"/>
      <c r="G540" s="122"/>
      <c r="H540" s="122"/>
      <c r="I540" s="168"/>
      <c r="J540" s="122"/>
      <c r="K540" s="122"/>
      <c r="L540" s="122"/>
      <c r="M540" s="122"/>
      <c r="N540" s="122"/>
      <c r="O540" s="122"/>
      <c r="P540" s="122"/>
      <c r="Q540" s="122"/>
      <c r="R540" s="122"/>
      <c r="S540" s="122"/>
      <c r="T540" s="122"/>
      <c r="U540" s="122"/>
      <c r="V540" s="122"/>
      <c r="W540" s="122"/>
      <c r="X540" s="122"/>
      <c r="Y540" s="122"/>
      <c r="Z540" s="122"/>
      <c r="AA540" s="122"/>
      <c r="AB540" s="122"/>
      <c r="AC540" s="122"/>
    </row>
    <row r="541" spans="1:29" ht="18" customHeight="1" x14ac:dyDescent="0.2">
      <c r="A541" s="135"/>
      <c r="B541" s="122"/>
      <c r="C541" s="122"/>
      <c r="D541" s="122"/>
      <c r="E541" s="122"/>
      <c r="F541" s="122"/>
      <c r="G541" s="122"/>
      <c r="H541" s="122"/>
      <c r="I541" s="168"/>
      <c r="J541" s="122"/>
      <c r="K541" s="122"/>
      <c r="L541" s="122"/>
      <c r="M541" s="122"/>
      <c r="N541" s="122"/>
      <c r="O541" s="122"/>
      <c r="P541" s="122"/>
      <c r="Q541" s="122"/>
      <c r="R541" s="122"/>
      <c r="S541" s="122"/>
      <c r="T541" s="122"/>
      <c r="U541" s="122"/>
      <c r="V541" s="122"/>
      <c r="W541" s="122"/>
      <c r="X541" s="122"/>
      <c r="Y541" s="122"/>
      <c r="Z541" s="122"/>
      <c r="AA541" s="122"/>
      <c r="AB541" s="122"/>
      <c r="AC541" s="122"/>
    </row>
    <row r="542" spans="1:29" ht="18" customHeight="1" x14ac:dyDescent="0.2">
      <c r="A542" s="135"/>
      <c r="B542" s="122"/>
      <c r="C542" s="122"/>
      <c r="D542" s="122"/>
      <c r="E542" s="122"/>
      <c r="F542" s="122"/>
      <c r="G542" s="122"/>
      <c r="H542" s="122"/>
      <c r="I542" s="168"/>
      <c r="J542" s="122"/>
      <c r="K542" s="122"/>
      <c r="L542" s="122"/>
      <c r="M542" s="122"/>
      <c r="N542" s="122"/>
      <c r="O542" s="122"/>
      <c r="P542" s="122"/>
      <c r="Q542" s="122"/>
      <c r="R542" s="122"/>
      <c r="S542" s="122"/>
      <c r="T542" s="122"/>
      <c r="U542" s="122"/>
      <c r="V542" s="122"/>
      <c r="W542" s="122"/>
      <c r="X542" s="122"/>
      <c r="Y542" s="122"/>
      <c r="Z542" s="122"/>
      <c r="AA542" s="122"/>
      <c r="AB542" s="122"/>
      <c r="AC542" s="122"/>
    </row>
    <row r="543" spans="1:29" ht="18" customHeight="1" x14ac:dyDescent="0.2">
      <c r="A543" s="135"/>
      <c r="B543" s="122"/>
      <c r="C543" s="122"/>
      <c r="D543" s="122"/>
      <c r="E543" s="122"/>
      <c r="F543" s="122"/>
      <c r="G543" s="122"/>
      <c r="H543" s="122"/>
      <c r="I543" s="168"/>
      <c r="J543" s="122"/>
      <c r="K543" s="122"/>
      <c r="L543" s="122"/>
      <c r="M543" s="122"/>
      <c r="N543" s="122"/>
      <c r="O543" s="122"/>
      <c r="P543" s="122"/>
      <c r="Q543" s="122"/>
      <c r="R543" s="122"/>
      <c r="S543" s="122"/>
      <c r="T543" s="122"/>
      <c r="U543" s="122"/>
      <c r="V543" s="122"/>
      <c r="W543" s="122"/>
      <c r="X543" s="122"/>
      <c r="Y543" s="122"/>
      <c r="Z543" s="122"/>
      <c r="AA543" s="122"/>
      <c r="AB543" s="122"/>
      <c r="AC543" s="122"/>
    </row>
    <row r="544" spans="1:29" ht="18" customHeight="1" x14ac:dyDescent="0.2">
      <c r="A544" s="135"/>
      <c r="B544" s="122"/>
      <c r="C544" s="122"/>
      <c r="D544" s="122"/>
      <c r="E544" s="122"/>
      <c r="F544" s="122"/>
      <c r="G544" s="122"/>
      <c r="H544" s="122"/>
      <c r="I544" s="168"/>
      <c r="J544" s="122"/>
      <c r="K544" s="122"/>
      <c r="L544" s="122"/>
      <c r="M544" s="122"/>
      <c r="N544" s="122"/>
      <c r="O544" s="122"/>
      <c r="P544" s="122"/>
      <c r="Q544" s="122"/>
      <c r="R544" s="122"/>
      <c r="S544" s="122"/>
      <c r="T544" s="122"/>
      <c r="U544" s="122"/>
      <c r="V544" s="122"/>
      <c r="W544" s="122"/>
      <c r="X544" s="122"/>
      <c r="Y544" s="122"/>
      <c r="Z544" s="122"/>
      <c r="AA544" s="122"/>
      <c r="AB544" s="122"/>
      <c r="AC544" s="122"/>
    </row>
    <row r="545" spans="1:29" ht="18" customHeight="1" x14ac:dyDescent="0.2">
      <c r="A545" s="135"/>
      <c r="B545" s="122"/>
      <c r="C545" s="122"/>
      <c r="D545" s="122"/>
      <c r="E545" s="122"/>
      <c r="F545" s="122"/>
      <c r="G545" s="122"/>
      <c r="H545" s="122"/>
      <c r="I545" s="168"/>
      <c r="J545" s="122"/>
      <c r="K545" s="122"/>
      <c r="L545" s="122"/>
      <c r="M545" s="122"/>
      <c r="N545" s="122"/>
      <c r="O545" s="122"/>
      <c r="P545" s="122"/>
      <c r="Q545" s="122"/>
      <c r="R545" s="122"/>
      <c r="S545" s="122"/>
      <c r="T545" s="122"/>
      <c r="U545" s="122"/>
      <c r="V545" s="122"/>
      <c r="W545" s="122"/>
      <c r="X545" s="122"/>
      <c r="Y545" s="122"/>
      <c r="Z545" s="122"/>
      <c r="AA545" s="122"/>
      <c r="AB545" s="122"/>
      <c r="AC545" s="122"/>
    </row>
    <row r="546" spans="1:29" ht="18" customHeight="1" x14ac:dyDescent="0.2">
      <c r="A546" s="135"/>
      <c r="B546" s="122"/>
      <c r="C546" s="122"/>
      <c r="D546" s="122"/>
      <c r="E546" s="122"/>
      <c r="F546" s="122"/>
      <c r="G546" s="122"/>
      <c r="H546" s="122"/>
      <c r="I546" s="168"/>
      <c r="J546" s="122"/>
      <c r="K546" s="122"/>
      <c r="L546" s="122"/>
      <c r="M546" s="122"/>
      <c r="N546" s="122"/>
      <c r="O546" s="122"/>
      <c r="P546" s="122"/>
      <c r="Q546" s="122"/>
      <c r="R546" s="122"/>
      <c r="S546" s="122"/>
      <c r="T546" s="122"/>
      <c r="U546" s="122"/>
      <c r="V546" s="122"/>
      <c r="W546" s="122"/>
      <c r="X546" s="122"/>
      <c r="Y546" s="122"/>
      <c r="Z546" s="122"/>
      <c r="AA546" s="122"/>
      <c r="AB546" s="122"/>
      <c r="AC546" s="122"/>
    </row>
    <row r="547" spans="1:29" ht="18" customHeight="1" x14ac:dyDescent="0.2">
      <c r="A547" s="135"/>
      <c r="B547" s="122"/>
      <c r="C547" s="122"/>
      <c r="D547" s="122"/>
      <c r="E547" s="122"/>
      <c r="F547" s="122"/>
      <c r="G547" s="122"/>
      <c r="H547" s="122"/>
      <c r="I547" s="168"/>
      <c r="J547" s="122"/>
      <c r="K547" s="122"/>
      <c r="L547" s="122"/>
      <c r="M547" s="122"/>
      <c r="N547" s="122"/>
      <c r="O547" s="122"/>
      <c r="P547" s="122"/>
      <c r="Q547" s="122"/>
      <c r="R547" s="122"/>
      <c r="S547" s="122"/>
      <c r="T547" s="122"/>
      <c r="U547" s="122"/>
      <c r="V547" s="122"/>
      <c r="W547" s="122"/>
      <c r="X547" s="122"/>
      <c r="Y547" s="122"/>
      <c r="Z547" s="122"/>
      <c r="AA547" s="122"/>
      <c r="AB547" s="122"/>
      <c r="AC547" s="122"/>
    </row>
    <row r="548" spans="1:29" ht="18" customHeight="1" x14ac:dyDescent="0.2">
      <c r="A548" s="135"/>
      <c r="B548" s="122"/>
      <c r="C548" s="122"/>
      <c r="D548" s="122"/>
      <c r="E548" s="122"/>
      <c r="F548" s="122"/>
      <c r="G548" s="122"/>
      <c r="H548" s="122"/>
      <c r="I548" s="168"/>
      <c r="J548" s="122"/>
      <c r="K548" s="122"/>
      <c r="L548" s="122"/>
      <c r="M548" s="122"/>
      <c r="N548" s="122"/>
      <c r="O548" s="122"/>
      <c r="P548" s="122"/>
      <c r="Q548" s="122"/>
      <c r="R548" s="122"/>
      <c r="S548" s="122"/>
      <c r="T548" s="122"/>
      <c r="U548" s="122"/>
      <c r="V548" s="122"/>
      <c r="W548" s="122"/>
      <c r="X548" s="122"/>
      <c r="Y548" s="122"/>
      <c r="Z548" s="122"/>
      <c r="AA548" s="122"/>
      <c r="AB548" s="122"/>
      <c r="AC548" s="122"/>
    </row>
    <row r="549" spans="1:29" ht="18" customHeight="1" x14ac:dyDescent="0.2">
      <c r="A549" s="135"/>
      <c r="B549" s="122"/>
      <c r="C549" s="122"/>
      <c r="D549" s="122"/>
      <c r="E549" s="122"/>
      <c r="F549" s="122"/>
      <c r="G549" s="122"/>
      <c r="H549" s="122"/>
      <c r="I549" s="168"/>
      <c r="J549" s="122"/>
      <c r="K549" s="122"/>
      <c r="L549" s="122"/>
      <c r="M549" s="122"/>
      <c r="N549" s="122"/>
      <c r="O549" s="122"/>
      <c r="P549" s="122"/>
      <c r="Q549" s="122"/>
      <c r="R549" s="122"/>
      <c r="S549" s="122"/>
      <c r="T549" s="122"/>
      <c r="U549" s="122"/>
      <c r="V549" s="122"/>
      <c r="W549" s="122"/>
      <c r="X549" s="122"/>
      <c r="Y549" s="122"/>
      <c r="Z549" s="122"/>
      <c r="AA549" s="122"/>
      <c r="AB549" s="122"/>
      <c r="AC549" s="122"/>
    </row>
    <row r="550" spans="1:29" ht="18" customHeight="1" x14ac:dyDescent="0.2">
      <c r="A550" s="135"/>
      <c r="B550" s="122"/>
      <c r="C550" s="122"/>
      <c r="D550" s="122"/>
      <c r="E550" s="122"/>
      <c r="F550" s="122"/>
      <c r="G550" s="122"/>
      <c r="H550" s="122"/>
      <c r="I550" s="168"/>
      <c r="J550" s="122"/>
      <c r="K550" s="122"/>
      <c r="L550" s="122"/>
      <c r="M550" s="122"/>
      <c r="N550" s="122"/>
      <c r="O550" s="122"/>
      <c r="P550" s="122"/>
      <c r="Q550" s="122"/>
      <c r="R550" s="122"/>
      <c r="S550" s="122"/>
      <c r="T550" s="122"/>
      <c r="U550" s="122"/>
      <c r="V550" s="122"/>
      <c r="W550" s="122"/>
      <c r="X550" s="122"/>
      <c r="Y550" s="122"/>
      <c r="Z550" s="122"/>
      <c r="AA550" s="122"/>
      <c r="AB550" s="122"/>
      <c r="AC550" s="122"/>
    </row>
    <row r="551" spans="1:29" ht="18" customHeight="1" x14ac:dyDescent="0.2">
      <c r="A551" s="135"/>
      <c r="B551" s="122"/>
      <c r="C551" s="122"/>
      <c r="D551" s="122"/>
      <c r="E551" s="122"/>
      <c r="F551" s="122"/>
      <c r="G551" s="122"/>
      <c r="H551" s="122"/>
      <c r="I551" s="168"/>
      <c r="J551" s="122"/>
      <c r="K551" s="122"/>
      <c r="L551" s="122"/>
      <c r="M551" s="122"/>
      <c r="N551" s="122"/>
      <c r="O551" s="122"/>
      <c r="P551" s="122"/>
      <c r="Q551" s="122"/>
      <c r="R551" s="122"/>
      <c r="S551" s="122"/>
      <c r="T551" s="122"/>
      <c r="U551" s="122"/>
      <c r="V551" s="122"/>
      <c r="W551" s="122"/>
      <c r="X551" s="122"/>
      <c r="Y551" s="122"/>
      <c r="Z551" s="122"/>
      <c r="AA551" s="122"/>
      <c r="AB551" s="122"/>
      <c r="AC551" s="122"/>
    </row>
    <row r="552" spans="1:29" ht="18" customHeight="1" x14ac:dyDescent="0.2">
      <c r="A552" s="135"/>
      <c r="B552" s="122"/>
      <c r="C552" s="122"/>
      <c r="D552" s="122"/>
      <c r="E552" s="122"/>
      <c r="F552" s="122"/>
      <c r="G552" s="122"/>
      <c r="H552" s="122"/>
      <c r="I552" s="168"/>
      <c r="J552" s="122"/>
      <c r="K552" s="122"/>
      <c r="L552" s="122"/>
      <c r="M552" s="122"/>
      <c r="N552" s="122"/>
      <c r="O552" s="122"/>
      <c r="P552" s="122"/>
      <c r="Q552" s="122"/>
      <c r="R552" s="122"/>
      <c r="S552" s="122"/>
      <c r="T552" s="122"/>
      <c r="U552" s="122"/>
      <c r="V552" s="122"/>
      <c r="W552" s="122"/>
      <c r="X552" s="122"/>
      <c r="Y552" s="122"/>
      <c r="Z552" s="122"/>
      <c r="AA552" s="122"/>
      <c r="AB552" s="122"/>
      <c r="AC552" s="122"/>
    </row>
    <row r="553" spans="1:29" ht="18" customHeight="1" x14ac:dyDescent="0.2">
      <c r="A553" s="135"/>
      <c r="B553" s="122"/>
      <c r="C553" s="122"/>
      <c r="D553" s="122"/>
      <c r="E553" s="122"/>
      <c r="F553" s="122"/>
      <c r="G553" s="122"/>
      <c r="H553" s="122"/>
      <c r="I553" s="168"/>
      <c r="J553" s="122"/>
      <c r="K553" s="122"/>
      <c r="L553" s="122"/>
      <c r="M553" s="122"/>
      <c r="N553" s="122"/>
      <c r="O553" s="122"/>
      <c r="P553" s="122"/>
      <c r="Q553" s="122"/>
      <c r="R553" s="122"/>
      <c r="S553" s="122"/>
      <c r="T553" s="122"/>
      <c r="U553" s="122"/>
      <c r="V553" s="122"/>
      <c r="W553" s="122"/>
      <c r="X553" s="122"/>
      <c r="Y553" s="122"/>
      <c r="Z553" s="122"/>
      <c r="AA553" s="122"/>
      <c r="AB553" s="122"/>
      <c r="AC553" s="122"/>
    </row>
    <row r="554" spans="1:29" ht="18" customHeight="1" x14ac:dyDescent="0.2">
      <c r="A554" s="135"/>
      <c r="B554" s="122"/>
      <c r="C554" s="122"/>
      <c r="D554" s="122"/>
      <c r="E554" s="122"/>
      <c r="F554" s="122"/>
      <c r="G554" s="122"/>
      <c r="H554" s="122"/>
      <c r="I554" s="168"/>
      <c r="J554" s="122"/>
      <c r="K554" s="122"/>
      <c r="L554" s="122"/>
      <c r="M554" s="122"/>
      <c r="N554" s="122"/>
      <c r="O554" s="122"/>
      <c r="P554" s="122"/>
      <c r="Q554" s="122"/>
      <c r="R554" s="122"/>
      <c r="S554" s="122"/>
      <c r="T554" s="122"/>
      <c r="U554" s="122"/>
      <c r="V554" s="122"/>
      <c r="W554" s="122"/>
      <c r="X554" s="122"/>
      <c r="Y554" s="122"/>
      <c r="Z554" s="122"/>
      <c r="AA554" s="122"/>
      <c r="AB554" s="122"/>
      <c r="AC554" s="122"/>
    </row>
    <row r="555" spans="1:29" ht="18" customHeight="1" x14ac:dyDescent="0.2">
      <c r="A555" s="135"/>
      <c r="B555" s="122"/>
      <c r="C555" s="122"/>
      <c r="D555" s="122"/>
      <c r="E555" s="122"/>
      <c r="F555" s="122"/>
      <c r="G555" s="122"/>
      <c r="H555" s="122"/>
      <c r="I555" s="168"/>
      <c r="J555" s="122"/>
      <c r="K555" s="122"/>
      <c r="L555" s="122"/>
      <c r="M555" s="122"/>
      <c r="N555" s="122"/>
      <c r="O555" s="122"/>
      <c r="P555" s="122"/>
      <c r="Q555" s="122"/>
      <c r="R555" s="122"/>
      <c r="S555" s="122"/>
      <c r="T555" s="122"/>
      <c r="U555" s="122"/>
      <c r="V555" s="122"/>
      <c r="W555" s="122"/>
      <c r="X555" s="122"/>
      <c r="Y555" s="122"/>
      <c r="Z555" s="122"/>
      <c r="AA555" s="122"/>
      <c r="AB555" s="122"/>
      <c r="AC555" s="122"/>
    </row>
    <row r="556" spans="1:29" ht="18" customHeight="1" x14ac:dyDescent="0.2">
      <c r="A556" s="135"/>
      <c r="B556" s="122"/>
      <c r="C556" s="122"/>
      <c r="D556" s="122"/>
      <c r="E556" s="122"/>
      <c r="F556" s="122"/>
      <c r="G556" s="122"/>
      <c r="H556" s="122"/>
      <c r="I556" s="168"/>
      <c r="J556" s="122"/>
      <c r="K556" s="122"/>
      <c r="L556" s="122"/>
      <c r="M556" s="122"/>
      <c r="N556" s="122"/>
      <c r="O556" s="122"/>
      <c r="P556" s="122"/>
      <c r="Q556" s="122"/>
      <c r="R556" s="122"/>
      <c r="S556" s="122"/>
      <c r="T556" s="122"/>
      <c r="U556" s="122"/>
      <c r="V556" s="122"/>
      <c r="W556" s="122"/>
      <c r="X556" s="122"/>
      <c r="Y556" s="122"/>
      <c r="Z556" s="122"/>
      <c r="AA556" s="122"/>
      <c r="AB556" s="122"/>
      <c r="AC556" s="122"/>
    </row>
    <row r="557" spans="1:29" ht="18" customHeight="1" x14ac:dyDescent="0.2">
      <c r="A557" s="135"/>
      <c r="B557" s="122"/>
      <c r="C557" s="122"/>
      <c r="D557" s="122"/>
      <c r="E557" s="122"/>
      <c r="F557" s="122"/>
      <c r="G557" s="122"/>
      <c r="H557" s="122"/>
      <c r="I557" s="168"/>
      <c r="J557" s="122"/>
      <c r="K557" s="122"/>
      <c r="L557" s="122"/>
      <c r="M557" s="122"/>
      <c r="N557" s="122"/>
      <c r="O557" s="122"/>
      <c r="P557" s="122"/>
      <c r="Q557" s="122"/>
      <c r="R557" s="122"/>
      <c r="S557" s="122"/>
      <c r="T557" s="122"/>
      <c r="U557" s="122"/>
      <c r="V557" s="122"/>
      <c r="W557" s="122"/>
      <c r="X557" s="122"/>
      <c r="Y557" s="122"/>
      <c r="Z557" s="122"/>
      <c r="AA557" s="122"/>
      <c r="AB557" s="122"/>
      <c r="AC557" s="122"/>
    </row>
    <row r="558" spans="1:29" ht="18" customHeight="1" x14ac:dyDescent="0.2">
      <c r="A558" s="135"/>
      <c r="B558" s="122"/>
      <c r="C558" s="122"/>
      <c r="D558" s="122"/>
      <c r="E558" s="122"/>
      <c r="F558" s="122"/>
      <c r="G558" s="122"/>
      <c r="H558" s="122"/>
      <c r="I558" s="168"/>
      <c r="J558" s="122"/>
      <c r="K558" s="122"/>
      <c r="L558" s="122"/>
      <c r="M558" s="122"/>
      <c r="N558" s="122"/>
      <c r="O558" s="122"/>
      <c r="P558" s="122"/>
      <c r="Q558" s="122"/>
      <c r="R558" s="122"/>
      <c r="S558" s="122"/>
      <c r="T558" s="122"/>
      <c r="U558" s="122"/>
      <c r="V558" s="122"/>
      <c r="W558" s="122"/>
      <c r="X558" s="122"/>
      <c r="Y558" s="122"/>
      <c r="Z558" s="122"/>
      <c r="AA558" s="122"/>
      <c r="AB558" s="122"/>
      <c r="AC558" s="122"/>
    </row>
    <row r="559" spans="1:29" ht="18" customHeight="1" x14ac:dyDescent="0.2">
      <c r="A559" s="135"/>
      <c r="B559" s="122"/>
      <c r="C559" s="122"/>
      <c r="D559" s="122"/>
      <c r="E559" s="122"/>
      <c r="F559" s="122"/>
      <c r="G559" s="122"/>
      <c r="H559" s="122"/>
      <c r="I559" s="168"/>
      <c r="J559" s="122"/>
      <c r="K559" s="122"/>
      <c r="L559" s="122"/>
      <c r="M559" s="122"/>
      <c r="N559" s="122"/>
      <c r="O559" s="122"/>
      <c r="P559" s="122"/>
      <c r="Q559" s="122"/>
      <c r="R559" s="122"/>
      <c r="S559" s="122"/>
      <c r="T559" s="122"/>
      <c r="U559" s="122"/>
      <c r="V559" s="122"/>
      <c r="W559" s="122"/>
      <c r="X559" s="122"/>
      <c r="Y559" s="122"/>
      <c r="Z559" s="122"/>
      <c r="AA559" s="122"/>
      <c r="AB559" s="122"/>
      <c r="AC559" s="122"/>
    </row>
    <row r="560" spans="1:29" ht="18" customHeight="1" x14ac:dyDescent="0.2">
      <c r="A560" s="135"/>
      <c r="B560" s="122"/>
      <c r="C560" s="122"/>
      <c r="D560" s="122"/>
      <c r="E560" s="122"/>
      <c r="F560" s="122"/>
      <c r="G560" s="122"/>
      <c r="H560" s="122"/>
      <c r="I560" s="168"/>
      <c r="J560" s="122"/>
      <c r="K560" s="122"/>
      <c r="L560" s="122"/>
      <c r="M560" s="122"/>
      <c r="N560" s="122"/>
      <c r="O560" s="122"/>
      <c r="P560" s="122"/>
      <c r="Q560" s="122"/>
      <c r="R560" s="122"/>
      <c r="S560" s="122"/>
      <c r="T560" s="122"/>
      <c r="U560" s="122"/>
      <c r="V560" s="122"/>
      <c r="W560" s="122"/>
      <c r="X560" s="122"/>
      <c r="Y560" s="122"/>
      <c r="Z560" s="122"/>
      <c r="AA560" s="122"/>
      <c r="AB560" s="122"/>
      <c r="AC560" s="122"/>
    </row>
    <row r="561" spans="1:29" ht="18" customHeight="1" x14ac:dyDescent="0.2">
      <c r="A561" s="135"/>
      <c r="B561" s="122"/>
      <c r="C561" s="122"/>
      <c r="D561" s="122"/>
      <c r="E561" s="122"/>
      <c r="F561" s="122"/>
      <c r="G561" s="122"/>
      <c r="H561" s="122"/>
      <c r="I561" s="168"/>
      <c r="J561" s="122"/>
      <c r="K561" s="122"/>
      <c r="L561" s="122"/>
      <c r="M561" s="122"/>
      <c r="N561" s="122"/>
      <c r="O561" s="122"/>
      <c r="P561" s="122"/>
      <c r="Q561" s="122"/>
      <c r="R561" s="122"/>
      <c r="S561" s="122"/>
      <c r="T561" s="122"/>
      <c r="U561" s="122"/>
      <c r="V561" s="122"/>
      <c r="W561" s="122"/>
      <c r="X561" s="122"/>
      <c r="Y561" s="122"/>
      <c r="Z561" s="122"/>
      <c r="AA561" s="122"/>
      <c r="AB561" s="122"/>
      <c r="AC561" s="122"/>
    </row>
    <row r="562" spans="1:29" ht="18" customHeight="1" x14ac:dyDescent="0.2">
      <c r="A562" s="135"/>
      <c r="B562" s="122"/>
      <c r="C562" s="122"/>
      <c r="D562" s="122"/>
      <c r="E562" s="122"/>
      <c r="F562" s="122"/>
      <c r="G562" s="122"/>
      <c r="H562" s="122"/>
      <c r="I562" s="168"/>
      <c r="J562" s="122"/>
      <c r="K562" s="122"/>
      <c r="L562" s="122"/>
      <c r="M562" s="122"/>
      <c r="N562" s="122"/>
      <c r="O562" s="122"/>
      <c r="P562" s="122"/>
      <c r="Q562" s="122"/>
      <c r="R562" s="122"/>
      <c r="S562" s="122"/>
      <c r="T562" s="122"/>
      <c r="U562" s="122"/>
      <c r="V562" s="122"/>
      <c r="W562" s="122"/>
      <c r="X562" s="122"/>
      <c r="Y562" s="122"/>
      <c r="Z562" s="122"/>
      <c r="AA562" s="122"/>
      <c r="AB562" s="122"/>
      <c r="AC562" s="122"/>
    </row>
    <row r="563" spans="1:29" ht="18" customHeight="1" x14ac:dyDescent="0.2">
      <c r="A563" s="135"/>
      <c r="B563" s="122"/>
      <c r="C563" s="122"/>
      <c r="D563" s="122"/>
      <c r="E563" s="122"/>
      <c r="F563" s="122"/>
      <c r="G563" s="122"/>
      <c r="H563" s="122"/>
      <c r="I563" s="168"/>
      <c r="J563" s="122"/>
      <c r="K563" s="122"/>
      <c r="L563" s="122"/>
      <c r="M563" s="122"/>
      <c r="N563" s="122"/>
      <c r="O563" s="122"/>
      <c r="P563" s="122"/>
      <c r="Q563" s="122"/>
      <c r="R563" s="122"/>
      <c r="S563" s="122"/>
      <c r="T563" s="122"/>
      <c r="U563" s="122"/>
      <c r="V563" s="122"/>
      <c r="W563" s="122"/>
      <c r="X563" s="122"/>
      <c r="Y563" s="122"/>
      <c r="Z563" s="122"/>
      <c r="AA563" s="122"/>
      <c r="AB563" s="122"/>
      <c r="AC563" s="122"/>
    </row>
    <row r="564" spans="1:29" ht="18" customHeight="1" x14ac:dyDescent="0.2">
      <c r="A564" s="135"/>
      <c r="B564" s="122"/>
      <c r="C564" s="122"/>
      <c r="D564" s="122"/>
      <c r="E564" s="122"/>
      <c r="F564" s="122"/>
      <c r="G564" s="122"/>
      <c r="H564" s="122"/>
      <c r="I564" s="168"/>
      <c r="J564" s="122"/>
      <c r="K564" s="122"/>
      <c r="L564" s="122"/>
      <c r="M564" s="122"/>
      <c r="N564" s="122"/>
      <c r="O564" s="122"/>
      <c r="P564" s="122"/>
      <c r="Q564" s="122"/>
      <c r="R564" s="122"/>
      <c r="S564" s="122"/>
      <c r="T564" s="122"/>
      <c r="U564" s="122"/>
      <c r="V564" s="122"/>
      <c r="W564" s="122"/>
      <c r="X564" s="122"/>
      <c r="Y564" s="122"/>
      <c r="Z564" s="122"/>
      <c r="AA564" s="122"/>
      <c r="AB564" s="122"/>
      <c r="AC564" s="122"/>
    </row>
    <row r="565" spans="1:29" ht="18" customHeight="1" x14ac:dyDescent="0.2">
      <c r="A565" s="135"/>
      <c r="B565" s="122"/>
      <c r="C565" s="122"/>
      <c r="D565" s="122"/>
      <c r="E565" s="122"/>
      <c r="F565" s="122"/>
      <c r="G565" s="122"/>
      <c r="H565" s="122"/>
      <c r="I565" s="168"/>
      <c r="J565" s="122"/>
      <c r="K565" s="122"/>
      <c r="L565" s="122"/>
      <c r="M565" s="122"/>
      <c r="N565" s="122"/>
      <c r="O565" s="122"/>
      <c r="P565" s="122"/>
      <c r="Q565" s="122"/>
      <c r="R565" s="122"/>
      <c r="S565" s="122"/>
      <c r="T565" s="122"/>
      <c r="U565" s="122"/>
      <c r="V565" s="122"/>
      <c r="W565" s="122"/>
      <c r="X565" s="122"/>
      <c r="Y565" s="122"/>
      <c r="Z565" s="122"/>
      <c r="AA565" s="122"/>
      <c r="AB565" s="122"/>
      <c r="AC565" s="122"/>
    </row>
    <row r="566" spans="1:29" ht="18" customHeight="1" x14ac:dyDescent="0.2">
      <c r="A566" s="135"/>
      <c r="B566" s="122"/>
      <c r="C566" s="122"/>
      <c r="D566" s="122"/>
      <c r="E566" s="122"/>
      <c r="F566" s="122"/>
      <c r="G566" s="122"/>
      <c r="H566" s="122"/>
      <c r="I566" s="168"/>
      <c r="J566" s="122"/>
      <c r="K566" s="122"/>
      <c r="L566" s="122"/>
      <c r="M566" s="122"/>
      <c r="N566" s="122"/>
      <c r="O566" s="122"/>
      <c r="P566" s="122"/>
      <c r="Q566" s="122"/>
      <c r="R566" s="122"/>
      <c r="S566" s="122"/>
      <c r="T566" s="122"/>
      <c r="U566" s="122"/>
      <c r="V566" s="122"/>
      <c r="W566" s="122"/>
      <c r="X566" s="122"/>
      <c r="Y566" s="122"/>
      <c r="Z566" s="122"/>
      <c r="AA566" s="122"/>
      <c r="AB566" s="122"/>
      <c r="AC566" s="122"/>
    </row>
    <row r="567" spans="1:29" ht="18" customHeight="1" x14ac:dyDescent="0.2">
      <c r="A567" s="135"/>
      <c r="B567" s="122"/>
      <c r="C567" s="122"/>
      <c r="D567" s="122"/>
      <c r="E567" s="122"/>
      <c r="F567" s="122"/>
      <c r="G567" s="122"/>
      <c r="H567" s="122"/>
      <c r="I567" s="168"/>
      <c r="J567" s="122"/>
      <c r="K567" s="122"/>
      <c r="L567" s="122"/>
      <c r="M567" s="122"/>
      <c r="N567" s="122"/>
      <c r="O567" s="122"/>
      <c r="P567" s="122"/>
      <c r="Q567" s="122"/>
      <c r="R567" s="122"/>
      <c r="S567" s="122"/>
      <c r="T567" s="122"/>
      <c r="U567" s="122"/>
      <c r="V567" s="122"/>
      <c r="W567" s="122"/>
      <c r="X567" s="122"/>
      <c r="Y567" s="122"/>
      <c r="Z567" s="122"/>
      <c r="AA567" s="122"/>
      <c r="AB567" s="122"/>
      <c r="AC567" s="122"/>
    </row>
    <row r="568" spans="1:29" ht="18" customHeight="1" x14ac:dyDescent="0.2">
      <c r="A568" s="135"/>
      <c r="B568" s="122"/>
      <c r="C568" s="122"/>
      <c r="D568" s="122"/>
      <c r="E568" s="122"/>
      <c r="F568" s="122"/>
      <c r="G568" s="122"/>
      <c r="H568" s="122"/>
      <c r="I568" s="168"/>
      <c r="J568" s="122"/>
      <c r="K568" s="122"/>
      <c r="L568" s="122"/>
      <c r="M568" s="122"/>
      <c r="N568" s="122"/>
      <c r="O568" s="122"/>
      <c r="P568" s="122"/>
      <c r="Q568" s="122"/>
      <c r="R568" s="122"/>
      <c r="S568" s="122"/>
      <c r="T568" s="122"/>
      <c r="U568" s="122"/>
      <c r="V568" s="122"/>
      <c r="W568" s="122"/>
      <c r="X568" s="122"/>
      <c r="Y568" s="122"/>
      <c r="Z568" s="122"/>
      <c r="AA568" s="122"/>
      <c r="AB568" s="122"/>
      <c r="AC568" s="122"/>
    </row>
    <row r="569" spans="1:29" ht="18" customHeight="1" x14ac:dyDescent="0.2">
      <c r="A569" s="135"/>
      <c r="B569" s="122"/>
      <c r="C569" s="122"/>
      <c r="D569" s="122"/>
      <c r="E569" s="122"/>
      <c r="F569" s="122"/>
      <c r="G569" s="122"/>
      <c r="H569" s="122"/>
      <c r="I569" s="168"/>
      <c r="J569" s="122"/>
      <c r="K569" s="122"/>
      <c r="L569" s="122"/>
      <c r="M569" s="122"/>
      <c r="N569" s="122"/>
      <c r="O569" s="122"/>
      <c r="P569" s="122"/>
      <c r="Q569" s="122"/>
      <c r="R569" s="122"/>
      <c r="S569" s="122"/>
      <c r="T569" s="122"/>
      <c r="U569" s="122"/>
      <c r="V569" s="122"/>
      <c r="W569" s="122"/>
      <c r="X569" s="122"/>
      <c r="Y569" s="122"/>
      <c r="Z569" s="122"/>
      <c r="AA569" s="122"/>
      <c r="AB569" s="122"/>
      <c r="AC569" s="122"/>
    </row>
    <row r="570" spans="1:29" ht="18" customHeight="1" x14ac:dyDescent="0.2">
      <c r="A570" s="135"/>
      <c r="B570" s="122"/>
      <c r="C570" s="122"/>
      <c r="D570" s="122"/>
      <c r="E570" s="122"/>
      <c r="F570" s="122"/>
      <c r="G570" s="122"/>
      <c r="H570" s="122"/>
      <c r="I570" s="168"/>
      <c r="J570" s="122"/>
      <c r="K570" s="122"/>
      <c r="L570" s="122"/>
      <c r="M570" s="122"/>
      <c r="N570" s="122"/>
      <c r="O570" s="122"/>
      <c r="P570" s="122"/>
      <c r="Q570" s="122"/>
      <c r="R570" s="122"/>
      <c r="S570" s="122"/>
      <c r="T570" s="122"/>
      <c r="U570" s="122"/>
      <c r="V570" s="122"/>
      <c r="W570" s="122"/>
      <c r="X570" s="122"/>
      <c r="Y570" s="122"/>
      <c r="Z570" s="122"/>
      <c r="AA570" s="122"/>
      <c r="AB570" s="122"/>
      <c r="AC570" s="122"/>
    </row>
    <row r="571" spans="1:29" ht="18" customHeight="1" x14ac:dyDescent="0.2">
      <c r="A571" s="135"/>
      <c r="B571" s="122"/>
      <c r="C571" s="122"/>
      <c r="D571" s="122"/>
      <c r="E571" s="122"/>
      <c r="F571" s="122"/>
      <c r="G571" s="122"/>
      <c r="H571" s="122"/>
      <c r="I571" s="168"/>
      <c r="J571" s="122"/>
      <c r="K571" s="122"/>
      <c r="L571" s="122"/>
      <c r="M571" s="122"/>
      <c r="N571" s="122"/>
      <c r="O571" s="122"/>
      <c r="P571" s="122"/>
      <c r="Q571" s="122"/>
      <c r="R571" s="122"/>
      <c r="S571" s="122"/>
      <c r="T571" s="122"/>
      <c r="U571" s="122"/>
      <c r="V571" s="122"/>
      <c r="W571" s="122"/>
      <c r="X571" s="122"/>
      <c r="Y571" s="122"/>
      <c r="Z571" s="122"/>
      <c r="AA571" s="122"/>
      <c r="AB571" s="122"/>
      <c r="AC571" s="122"/>
    </row>
    <row r="572" spans="1:29" ht="18" customHeight="1" x14ac:dyDescent="0.2">
      <c r="A572" s="135"/>
      <c r="B572" s="122"/>
      <c r="C572" s="122"/>
      <c r="D572" s="122"/>
      <c r="E572" s="122"/>
      <c r="F572" s="122"/>
      <c r="G572" s="122"/>
      <c r="H572" s="122"/>
      <c r="I572" s="168"/>
      <c r="J572" s="122"/>
      <c r="K572" s="122"/>
      <c r="L572" s="122"/>
      <c r="M572" s="122"/>
      <c r="N572" s="122"/>
      <c r="O572" s="122"/>
      <c r="P572" s="122"/>
      <c r="Q572" s="122"/>
      <c r="R572" s="122"/>
      <c r="S572" s="122"/>
      <c r="T572" s="122"/>
      <c r="U572" s="122"/>
      <c r="V572" s="122"/>
      <c r="W572" s="122"/>
      <c r="X572" s="122"/>
      <c r="Y572" s="122"/>
      <c r="Z572" s="122"/>
      <c r="AA572" s="122"/>
      <c r="AB572" s="122"/>
      <c r="AC572" s="122"/>
    </row>
    <row r="573" spans="1:29" ht="18" customHeight="1" x14ac:dyDescent="0.2">
      <c r="A573" s="135"/>
      <c r="B573" s="122"/>
      <c r="C573" s="122"/>
      <c r="D573" s="122"/>
      <c r="E573" s="122"/>
      <c r="F573" s="122"/>
      <c r="G573" s="122"/>
      <c r="H573" s="122"/>
      <c r="I573" s="168"/>
      <c r="J573" s="122"/>
      <c r="K573" s="122"/>
      <c r="L573" s="122"/>
      <c r="M573" s="122"/>
      <c r="N573" s="122"/>
      <c r="O573" s="122"/>
      <c r="P573" s="122"/>
      <c r="Q573" s="122"/>
      <c r="R573" s="122"/>
      <c r="S573" s="122"/>
      <c r="T573" s="122"/>
      <c r="U573" s="122"/>
      <c r="V573" s="122"/>
      <c r="W573" s="122"/>
      <c r="X573" s="122"/>
      <c r="Y573" s="122"/>
      <c r="Z573" s="122"/>
      <c r="AA573" s="122"/>
      <c r="AB573" s="122"/>
      <c r="AC573" s="122"/>
    </row>
    <row r="574" spans="1:29" ht="18" customHeight="1" x14ac:dyDescent="0.2">
      <c r="A574" s="135"/>
      <c r="B574" s="122"/>
      <c r="C574" s="122"/>
      <c r="D574" s="122"/>
      <c r="E574" s="122"/>
      <c r="F574" s="122"/>
      <c r="G574" s="122"/>
      <c r="H574" s="122"/>
      <c r="I574" s="168"/>
      <c r="J574" s="122"/>
      <c r="K574" s="122"/>
      <c r="L574" s="122"/>
      <c r="M574" s="122"/>
      <c r="N574" s="122"/>
      <c r="O574" s="122"/>
      <c r="P574" s="122"/>
      <c r="Q574" s="122"/>
      <c r="R574" s="122"/>
      <c r="S574" s="122"/>
      <c r="T574" s="122"/>
      <c r="U574" s="122"/>
      <c r="V574" s="122"/>
      <c r="W574" s="122"/>
      <c r="X574" s="122"/>
      <c r="Y574" s="122"/>
      <c r="Z574" s="122"/>
      <c r="AA574" s="122"/>
      <c r="AB574" s="122"/>
      <c r="AC574" s="122"/>
    </row>
    <row r="575" spans="1:29" ht="18" customHeight="1" x14ac:dyDescent="0.2">
      <c r="A575" s="135"/>
      <c r="B575" s="122"/>
      <c r="C575" s="122"/>
      <c r="D575" s="122"/>
      <c r="E575" s="122"/>
      <c r="F575" s="122"/>
      <c r="G575" s="122"/>
      <c r="H575" s="122"/>
      <c r="I575" s="168"/>
      <c r="J575" s="122"/>
      <c r="K575" s="122"/>
      <c r="L575" s="122"/>
      <c r="M575" s="122"/>
      <c r="N575" s="122"/>
      <c r="O575" s="122"/>
      <c r="P575" s="122"/>
      <c r="Q575" s="122"/>
      <c r="R575" s="122"/>
      <c r="S575" s="122"/>
      <c r="T575" s="122"/>
      <c r="U575" s="122"/>
      <c r="V575" s="122"/>
      <c r="W575" s="122"/>
      <c r="X575" s="122"/>
      <c r="Y575" s="122"/>
      <c r="Z575" s="122"/>
      <c r="AA575" s="122"/>
      <c r="AB575" s="122"/>
      <c r="AC575" s="122"/>
    </row>
    <row r="576" spans="1:29" ht="18" customHeight="1" x14ac:dyDescent="0.2">
      <c r="A576" s="135"/>
      <c r="B576" s="122"/>
      <c r="C576" s="122"/>
      <c r="D576" s="122"/>
      <c r="E576" s="122"/>
      <c r="F576" s="122"/>
      <c r="G576" s="122"/>
      <c r="H576" s="122"/>
      <c r="I576" s="168"/>
      <c r="J576" s="122"/>
      <c r="K576" s="122"/>
      <c r="L576" s="122"/>
      <c r="M576" s="122"/>
      <c r="N576" s="122"/>
      <c r="O576" s="122"/>
      <c r="P576" s="122"/>
      <c r="Q576" s="122"/>
      <c r="R576" s="122"/>
      <c r="S576" s="122"/>
      <c r="T576" s="122"/>
      <c r="U576" s="122"/>
      <c r="V576" s="122"/>
      <c r="W576" s="122"/>
      <c r="X576" s="122"/>
      <c r="Y576" s="122"/>
      <c r="Z576" s="122"/>
      <c r="AA576" s="122"/>
      <c r="AB576" s="122"/>
      <c r="AC576" s="122"/>
    </row>
    <row r="577" spans="1:29" ht="18" customHeight="1" x14ac:dyDescent="0.2">
      <c r="A577" s="135"/>
      <c r="B577" s="122"/>
      <c r="C577" s="122"/>
      <c r="D577" s="122"/>
      <c r="E577" s="122"/>
      <c r="F577" s="122"/>
      <c r="G577" s="122"/>
      <c r="H577" s="122"/>
      <c r="I577" s="168"/>
      <c r="J577" s="122"/>
      <c r="K577" s="122"/>
      <c r="L577" s="122"/>
      <c r="M577" s="122"/>
      <c r="N577" s="122"/>
      <c r="O577" s="122"/>
      <c r="P577" s="122"/>
      <c r="Q577" s="122"/>
      <c r="R577" s="122"/>
      <c r="S577" s="122"/>
      <c r="T577" s="122"/>
      <c r="U577" s="122"/>
      <c r="V577" s="122"/>
      <c r="W577" s="122"/>
      <c r="X577" s="122"/>
      <c r="Y577" s="122"/>
      <c r="Z577" s="122"/>
      <c r="AA577" s="122"/>
      <c r="AB577" s="122"/>
      <c r="AC577" s="122"/>
    </row>
    <row r="578" spans="1:29" ht="18" customHeight="1" x14ac:dyDescent="0.2">
      <c r="A578" s="135"/>
      <c r="B578" s="122"/>
      <c r="C578" s="122"/>
      <c r="D578" s="122"/>
      <c r="E578" s="122"/>
      <c r="F578" s="122"/>
      <c r="G578" s="122"/>
      <c r="H578" s="122"/>
      <c r="I578" s="168"/>
      <c r="J578" s="122"/>
      <c r="K578" s="122"/>
      <c r="L578" s="122"/>
      <c r="M578" s="122"/>
      <c r="N578" s="122"/>
      <c r="O578" s="122"/>
      <c r="P578" s="122"/>
      <c r="Q578" s="122"/>
      <c r="R578" s="122"/>
      <c r="S578" s="122"/>
      <c r="T578" s="122"/>
      <c r="U578" s="122"/>
      <c r="V578" s="122"/>
      <c r="W578" s="122"/>
      <c r="X578" s="122"/>
      <c r="Y578" s="122"/>
      <c r="Z578" s="122"/>
      <c r="AA578" s="122"/>
      <c r="AB578" s="122"/>
      <c r="AC578" s="122"/>
    </row>
    <row r="579" spans="1:29" ht="18" customHeight="1" x14ac:dyDescent="0.2">
      <c r="A579" s="135"/>
      <c r="B579" s="122"/>
      <c r="C579" s="122"/>
      <c r="D579" s="122"/>
      <c r="E579" s="122"/>
      <c r="F579" s="122"/>
      <c r="G579" s="122"/>
      <c r="H579" s="122"/>
      <c r="I579" s="168"/>
      <c r="J579" s="122"/>
      <c r="K579" s="122"/>
      <c r="L579" s="122"/>
      <c r="M579" s="122"/>
      <c r="N579" s="122"/>
      <c r="O579" s="122"/>
      <c r="P579" s="122"/>
      <c r="Q579" s="122"/>
      <c r="R579" s="122"/>
      <c r="S579" s="122"/>
      <c r="T579" s="122"/>
      <c r="U579" s="122"/>
      <c r="V579" s="122"/>
      <c r="W579" s="122"/>
      <c r="X579" s="122"/>
      <c r="Y579" s="122"/>
      <c r="Z579" s="122"/>
      <c r="AA579" s="122"/>
      <c r="AB579" s="122"/>
      <c r="AC579" s="122"/>
    </row>
    <row r="580" spans="1:29" ht="18" customHeight="1" x14ac:dyDescent="0.2">
      <c r="A580" s="135"/>
      <c r="B580" s="122"/>
      <c r="C580" s="122"/>
      <c r="D580" s="122"/>
      <c r="E580" s="122"/>
      <c r="F580" s="122"/>
      <c r="G580" s="122"/>
      <c r="H580" s="122"/>
      <c r="I580" s="168"/>
      <c r="J580" s="122"/>
      <c r="K580" s="122"/>
      <c r="L580" s="122"/>
      <c r="M580" s="122"/>
      <c r="N580" s="122"/>
      <c r="O580" s="122"/>
      <c r="P580" s="122"/>
      <c r="Q580" s="122"/>
      <c r="R580" s="122"/>
      <c r="S580" s="122"/>
      <c r="T580" s="122"/>
      <c r="U580" s="122"/>
      <c r="V580" s="122"/>
      <c r="W580" s="122"/>
      <c r="X580" s="122"/>
      <c r="Y580" s="122"/>
      <c r="Z580" s="122"/>
      <c r="AA580" s="122"/>
      <c r="AB580" s="122"/>
      <c r="AC580" s="122"/>
    </row>
    <row r="581" spans="1:29" ht="18" customHeight="1" x14ac:dyDescent="0.2">
      <c r="A581" s="135"/>
      <c r="B581" s="122"/>
      <c r="C581" s="122"/>
      <c r="D581" s="122"/>
      <c r="E581" s="122"/>
      <c r="F581" s="122"/>
      <c r="G581" s="122"/>
      <c r="H581" s="122"/>
      <c r="I581" s="168"/>
      <c r="J581" s="122"/>
      <c r="K581" s="122"/>
      <c r="L581" s="122"/>
      <c r="M581" s="122"/>
      <c r="N581" s="122"/>
      <c r="O581" s="122"/>
      <c r="P581" s="122"/>
      <c r="Q581" s="122"/>
      <c r="R581" s="122"/>
      <c r="S581" s="122"/>
      <c r="T581" s="122"/>
      <c r="U581" s="122"/>
      <c r="V581" s="122"/>
      <c r="W581" s="122"/>
      <c r="X581" s="122"/>
      <c r="Y581" s="122"/>
      <c r="Z581" s="122"/>
      <c r="AA581" s="122"/>
      <c r="AB581" s="122"/>
      <c r="AC581" s="122"/>
    </row>
    <row r="582" spans="1:29" ht="18" customHeight="1" x14ac:dyDescent="0.2">
      <c r="A582" s="135"/>
      <c r="B582" s="122"/>
      <c r="C582" s="122"/>
      <c r="D582" s="122"/>
      <c r="E582" s="122"/>
      <c r="F582" s="122"/>
      <c r="G582" s="122"/>
      <c r="H582" s="122"/>
      <c r="I582" s="168"/>
      <c r="J582" s="122"/>
      <c r="K582" s="122"/>
      <c r="L582" s="122"/>
      <c r="M582" s="122"/>
      <c r="N582" s="122"/>
      <c r="O582" s="122"/>
      <c r="P582" s="122"/>
      <c r="Q582" s="122"/>
      <c r="R582" s="122"/>
      <c r="S582" s="122"/>
      <c r="T582" s="122"/>
      <c r="U582" s="122"/>
      <c r="V582" s="122"/>
      <c r="W582" s="122"/>
      <c r="X582" s="122"/>
      <c r="Y582" s="122"/>
      <c r="Z582" s="122"/>
      <c r="AA582" s="122"/>
      <c r="AB582" s="122"/>
      <c r="AC582" s="122"/>
    </row>
    <row r="583" spans="1:29" ht="18" customHeight="1" x14ac:dyDescent="0.2">
      <c r="A583" s="135"/>
      <c r="B583" s="122"/>
      <c r="C583" s="122"/>
      <c r="D583" s="122"/>
      <c r="E583" s="122"/>
      <c r="F583" s="122"/>
      <c r="G583" s="122"/>
      <c r="H583" s="122"/>
      <c r="I583" s="168"/>
      <c r="J583" s="122"/>
      <c r="K583" s="122"/>
      <c r="L583" s="122"/>
      <c r="M583" s="122"/>
      <c r="N583" s="122"/>
      <c r="O583" s="122"/>
      <c r="P583" s="122"/>
      <c r="Q583" s="122"/>
      <c r="R583" s="122"/>
      <c r="S583" s="122"/>
      <c r="T583" s="122"/>
      <c r="U583" s="122"/>
      <c r="V583" s="122"/>
      <c r="W583" s="122"/>
      <c r="X583" s="122"/>
      <c r="Y583" s="122"/>
      <c r="Z583" s="122"/>
      <c r="AA583" s="122"/>
      <c r="AB583" s="122"/>
      <c r="AC583" s="122"/>
    </row>
    <row r="584" spans="1:29" ht="18" customHeight="1" x14ac:dyDescent="0.2">
      <c r="A584" s="135"/>
      <c r="B584" s="122"/>
      <c r="C584" s="122"/>
      <c r="D584" s="122"/>
      <c r="E584" s="122"/>
      <c r="F584" s="122"/>
      <c r="G584" s="122"/>
      <c r="H584" s="122"/>
      <c r="I584" s="168"/>
      <c r="J584" s="122"/>
      <c r="K584" s="122"/>
      <c r="L584" s="122"/>
      <c r="M584" s="122"/>
      <c r="N584" s="122"/>
      <c r="O584" s="122"/>
      <c r="P584" s="122"/>
      <c r="Q584" s="122"/>
      <c r="R584" s="122"/>
      <c r="S584" s="122"/>
      <c r="T584" s="122"/>
      <c r="U584" s="122"/>
      <c r="V584" s="122"/>
      <c r="W584" s="122"/>
      <c r="X584" s="122"/>
      <c r="Y584" s="122"/>
      <c r="Z584" s="122"/>
      <c r="AA584" s="122"/>
      <c r="AB584" s="122"/>
      <c r="AC584" s="122"/>
    </row>
    <row r="585" spans="1:29" ht="18" customHeight="1" x14ac:dyDescent="0.2">
      <c r="A585" s="135"/>
      <c r="B585" s="122"/>
      <c r="C585" s="122"/>
      <c r="D585" s="122"/>
      <c r="E585" s="122"/>
      <c r="F585" s="122"/>
      <c r="G585" s="122"/>
      <c r="H585" s="122"/>
      <c r="I585" s="168"/>
      <c r="J585" s="122"/>
      <c r="K585" s="122"/>
      <c r="L585" s="122"/>
      <c r="M585" s="122"/>
      <c r="N585" s="122"/>
      <c r="O585" s="122"/>
      <c r="P585" s="122"/>
      <c r="Q585" s="122"/>
      <c r="R585" s="122"/>
      <c r="S585" s="122"/>
      <c r="T585" s="122"/>
      <c r="U585" s="122"/>
      <c r="V585" s="122"/>
      <c r="W585" s="122"/>
      <c r="X585" s="122"/>
      <c r="Y585" s="122"/>
      <c r="Z585" s="122"/>
      <c r="AA585" s="122"/>
      <c r="AB585" s="122"/>
      <c r="AC585" s="122"/>
    </row>
    <row r="586" spans="1:29" ht="18" customHeight="1" x14ac:dyDescent="0.2">
      <c r="A586" s="135"/>
      <c r="B586" s="122"/>
      <c r="C586" s="122"/>
      <c r="D586" s="122"/>
      <c r="E586" s="122"/>
      <c r="F586" s="122"/>
      <c r="G586" s="122"/>
      <c r="H586" s="122"/>
      <c r="I586" s="168"/>
      <c r="J586" s="122"/>
      <c r="K586" s="122"/>
      <c r="L586" s="122"/>
      <c r="M586" s="122"/>
      <c r="N586" s="122"/>
      <c r="O586" s="122"/>
      <c r="P586" s="122"/>
      <c r="Q586" s="122"/>
      <c r="R586" s="122"/>
      <c r="S586" s="122"/>
      <c r="T586" s="122"/>
      <c r="U586" s="122"/>
      <c r="V586" s="122"/>
      <c r="W586" s="122"/>
      <c r="X586" s="122"/>
      <c r="Y586" s="122"/>
      <c r="Z586" s="122"/>
      <c r="AA586" s="122"/>
      <c r="AB586" s="122"/>
      <c r="AC586" s="122"/>
    </row>
    <row r="587" spans="1:29" ht="18" customHeight="1" x14ac:dyDescent="0.2">
      <c r="A587" s="135"/>
      <c r="B587" s="122"/>
      <c r="C587" s="122"/>
      <c r="D587" s="122"/>
      <c r="E587" s="122"/>
      <c r="F587" s="122"/>
      <c r="G587" s="122"/>
      <c r="H587" s="122"/>
      <c r="I587" s="168"/>
      <c r="J587" s="122"/>
      <c r="K587" s="122"/>
      <c r="L587" s="122"/>
      <c r="M587" s="122"/>
      <c r="N587" s="122"/>
      <c r="O587" s="122"/>
      <c r="P587" s="122"/>
      <c r="Q587" s="122"/>
      <c r="R587" s="122"/>
      <c r="S587" s="122"/>
      <c r="T587" s="122"/>
      <c r="U587" s="122"/>
      <c r="V587" s="122"/>
      <c r="W587" s="122"/>
      <c r="X587" s="122"/>
      <c r="Y587" s="122"/>
      <c r="Z587" s="122"/>
      <c r="AA587" s="122"/>
      <c r="AB587" s="122"/>
      <c r="AC587" s="122"/>
    </row>
    <row r="588" spans="1:29" ht="18" customHeight="1" x14ac:dyDescent="0.2">
      <c r="A588" s="135"/>
      <c r="B588" s="122"/>
      <c r="C588" s="122"/>
      <c r="D588" s="122"/>
      <c r="E588" s="122"/>
      <c r="F588" s="122"/>
      <c r="G588" s="122"/>
      <c r="H588" s="122"/>
      <c r="I588" s="168"/>
      <c r="J588" s="122"/>
      <c r="K588" s="122"/>
      <c r="L588" s="122"/>
      <c r="M588" s="122"/>
      <c r="N588" s="122"/>
      <c r="O588" s="122"/>
      <c r="P588" s="122"/>
      <c r="Q588" s="122"/>
      <c r="R588" s="122"/>
      <c r="S588" s="122"/>
      <c r="T588" s="122"/>
      <c r="U588" s="122"/>
      <c r="V588" s="122"/>
      <c r="W588" s="122"/>
      <c r="X588" s="122"/>
      <c r="Y588" s="122"/>
      <c r="Z588" s="122"/>
      <c r="AA588" s="122"/>
      <c r="AB588" s="122"/>
      <c r="AC588" s="122"/>
    </row>
    <row r="589" spans="1:29" ht="18" customHeight="1" x14ac:dyDescent="0.2">
      <c r="A589" s="135"/>
      <c r="B589" s="122"/>
      <c r="C589" s="122"/>
      <c r="D589" s="122"/>
      <c r="E589" s="122"/>
      <c r="F589" s="122"/>
      <c r="G589" s="122"/>
      <c r="H589" s="122"/>
      <c r="I589" s="168"/>
      <c r="J589" s="122"/>
      <c r="K589" s="122"/>
      <c r="L589" s="122"/>
      <c r="M589" s="122"/>
      <c r="N589" s="122"/>
      <c r="O589" s="122"/>
      <c r="P589" s="122"/>
      <c r="Q589" s="122"/>
      <c r="R589" s="122"/>
      <c r="S589" s="122"/>
      <c r="T589" s="122"/>
      <c r="U589" s="122"/>
      <c r="V589" s="122"/>
      <c r="W589" s="122"/>
      <c r="X589" s="122"/>
      <c r="Y589" s="122"/>
      <c r="Z589" s="122"/>
      <c r="AA589" s="122"/>
      <c r="AB589" s="122"/>
      <c r="AC589" s="122"/>
    </row>
    <row r="590" spans="1:29" ht="18" customHeight="1" x14ac:dyDescent="0.2">
      <c r="A590" s="135"/>
      <c r="B590" s="122"/>
      <c r="C590" s="122"/>
      <c r="D590" s="122"/>
      <c r="E590" s="122"/>
      <c r="F590" s="122"/>
      <c r="G590" s="122"/>
      <c r="H590" s="122"/>
      <c r="I590" s="168"/>
      <c r="J590" s="122"/>
      <c r="K590" s="122"/>
      <c r="L590" s="122"/>
      <c r="M590" s="122"/>
      <c r="N590" s="122"/>
      <c r="O590" s="122"/>
      <c r="P590" s="122"/>
      <c r="Q590" s="122"/>
      <c r="R590" s="122"/>
      <c r="S590" s="122"/>
      <c r="T590" s="122"/>
      <c r="U590" s="122"/>
      <c r="V590" s="122"/>
      <c r="W590" s="122"/>
      <c r="X590" s="122"/>
      <c r="Y590" s="122"/>
      <c r="Z590" s="122"/>
      <c r="AA590" s="122"/>
      <c r="AB590" s="122"/>
      <c r="AC590" s="122"/>
    </row>
    <row r="591" spans="1:29" ht="18" customHeight="1" x14ac:dyDescent="0.2">
      <c r="A591" s="135"/>
      <c r="B591" s="122"/>
      <c r="C591" s="122"/>
      <c r="D591" s="122"/>
      <c r="E591" s="122"/>
      <c r="F591" s="122"/>
      <c r="G591" s="122"/>
      <c r="H591" s="122"/>
      <c r="I591" s="168"/>
      <c r="J591" s="122"/>
      <c r="K591" s="122"/>
      <c r="L591" s="122"/>
      <c r="M591" s="122"/>
      <c r="N591" s="122"/>
      <c r="O591" s="122"/>
      <c r="P591" s="122"/>
      <c r="Q591" s="122"/>
      <c r="R591" s="122"/>
      <c r="S591" s="122"/>
      <c r="T591" s="122"/>
      <c r="U591" s="122"/>
      <c r="V591" s="122"/>
      <c r="W591" s="122"/>
      <c r="X591" s="122"/>
      <c r="Y591" s="122"/>
      <c r="Z591" s="122"/>
      <c r="AA591" s="122"/>
      <c r="AB591" s="122"/>
      <c r="AC591" s="122"/>
    </row>
    <row r="592" spans="1:29" ht="18" customHeight="1" x14ac:dyDescent="0.2">
      <c r="A592" s="135"/>
      <c r="B592" s="122"/>
      <c r="C592" s="122"/>
      <c r="D592" s="122"/>
      <c r="E592" s="122"/>
      <c r="F592" s="122"/>
      <c r="G592" s="122"/>
      <c r="H592" s="122"/>
      <c r="I592" s="168"/>
      <c r="J592" s="122"/>
      <c r="K592" s="122"/>
      <c r="L592" s="122"/>
      <c r="M592" s="122"/>
      <c r="N592" s="122"/>
      <c r="O592" s="122"/>
      <c r="P592" s="122"/>
      <c r="Q592" s="122"/>
      <c r="R592" s="122"/>
      <c r="S592" s="122"/>
      <c r="T592" s="122"/>
      <c r="U592" s="122"/>
      <c r="V592" s="122"/>
      <c r="W592" s="122"/>
      <c r="X592" s="122"/>
      <c r="Y592" s="122"/>
      <c r="Z592" s="122"/>
      <c r="AA592" s="122"/>
      <c r="AB592" s="122"/>
      <c r="AC592" s="122"/>
    </row>
    <row r="593" spans="1:29" ht="18" customHeight="1" x14ac:dyDescent="0.2">
      <c r="A593" s="135"/>
      <c r="B593" s="122"/>
      <c r="C593" s="122"/>
      <c r="D593" s="122"/>
      <c r="E593" s="122"/>
      <c r="F593" s="122"/>
      <c r="G593" s="122"/>
      <c r="H593" s="122"/>
      <c r="I593" s="168"/>
      <c r="J593" s="122"/>
      <c r="K593" s="122"/>
      <c r="L593" s="122"/>
      <c r="M593" s="122"/>
      <c r="N593" s="122"/>
      <c r="O593" s="122"/>
      <c r="P593" s="122"/>
      <c r="Q593" s="122"/>
      <c r="R593" s="122"/>
      <c r="S593" s="122"/>
      <c r="T593" s="122"/>
      <c r="U593" s="122"/>
      <c r="V593" s="122"/>
      <c r="W593" s="122"/>
      <c r="X593" s="122"/>
      <c r="Y593" s="122"/>
      <c r="Z593" s="122"/>
      <c r="AA593" s="122"/>
      <c r="AB593" s="122"/>
      <c r="AC593" s="122"/>
    </row>
    <row r="594" spans="1:29" ht="18" customHeight="1" x14ac:dyDescent="0.2">
      <c r="A594" s="135"/>
      <c r="B594" s="122"/>
      <c r="C594" s="122"/>
      <c r="D594" s="122"/>
      <c r="E594" s="122"/>
      <c r="F594" s="122"/>
      <c r="G594" s="122"/>
      <c r="H594" s="122"/>
      <c r="I594" s="168"/>
      <c r="J594" s="122"/>
      <c r="K594" s="122"/>
      <c r="L594" s="122"/>
      <c r="M594" s="122"/>
      <c r="N594" s="122"/>
      <c r="O594" s="122"/>
      <c r="P594" s="122"/>
      <c r="Q594" s="122"/>
      <c r="R594" s="122"/>
      <c r="S594" s="122"/>
      <c r="T594" s="122"/>
      <c r="U594" s="122"/>
      <c r="V594" s="122"/>
      <c r="W594" s="122"/>
      <c r="X594" s="122"/>
      <c r="Y594" s="122"/>
      <c r="Z594" s="122"/>
      <c r="AA594" s="122"/>
      <c r="AB594" s="122"/>
      <c r="AC594" s="122"/>
    </row>
    <row r="595" spans="1:29" ht="18" customHeight="1" x14ac:dyDescent="0.2">
      <c r="A595" s="135"/>
      <c r="B595" s="122"/>
      <c r="C595" s="122"/>
      <c r="D595" s="122"/>
      <c r="E595" s="122"/>
      <c r="F595" s="122"/>
      <c r="G595" s="122"/>
      <c r="H595" s="122"/>
      <c r="I595" s="168"/>
      <c r="J595" s="122"/>
      <c r="K595" s="122"/>
      <c r="L595" s="122"/>
      <c r="M595" s="122"/>
      <c r="N595" s="122"/>
      <c r="O595" s="122"/>
      <c r="P595" s="122"/>
      <c r="Q595" s="122"/>
      <c r="R595" s="122"/>
      <c r="S595" s="122"/>
      <c r="T595" s="122"/>
      <c r="U595" s="122"/>
      <c r="V595" s="122"/>
      <c r="W595" s="122"/>
      <c r="X595" s="122"/>
      <c r="Y595" s="122"/>
      <c r="Z595" s="122"/>
      <c r="AA595" s="122"/>
      <c r="AB595" s="122"/>
      <c r="AC595" s="122"/>
    </row>
    <row r="596" spans="1:29" ht="18" customHeight="1" x14ac:dyDescent="0.2">
      <c r="A596" s="135"/>
      <c r="B596" s="122"/>
      <c r="C596" s="122"/>
      <c r="D596" s="122"/>
      <c r="E596" s="122"/>
      <c r="F596" s="122"/>
      <c r="G596" s="122"/>
      <c r="H596" s="122"/>
      <c r="I596" s="168"/>
      <c r="J596" s="122"/>
      <c r="K596" s="122"/>
      <c r="L596" s="122"/>
      <c r="M596" s="122"/>
      <c r="N596" s="122"/>
      <c r="O596" s="122"/>
      <c r="P596" s="122"/>
      <c r="Q596" s="122"/>
      <c r="R596" s="122"/>
      <c r="S596" s="122"/>
      <c r="T596" s="122"/>
      <c r="U596" s="122"/>
      <c r="V596" s="122"/>
      <c r="W596" s="122"/>
      <c r="X596" s="122"/>
      <c r="Y596" s="122"/>
      <c r="Z596" s="122"/>
      <c r="AA596" s="122"/>
      <c r="AB596" s="122"/>
      <c r="AC596" s="122"/>
    </row>
    <row r="597" spans="1:29" ht="18" customHeight="1" x14ac:dyDescent="0.2">
      <c r="A597" s="135"/>
      <c r="B597" s="122"/>
      <c r="C597" s="122"/>
      <c r="D597" s="122"/>
      <c r="E597" s="122"/>
      <c r="F597" s="122"/>
      <c r="G597" s="122"/>
      <c r="H597" s="122"/>
      <c r="I597" s="168"/>
      <c r="J597" s="122"/>
      <c r="K597" s="122"/>
      <c r="L597" s="122"/>
      <c r="M597" s="122"/>
      <c r="N597" s="122"/>
      <c r="O597" s="122"/>
      <c r="P597" s="122"/>
      <c r="Q597" s="122"/>
      <c r="R597" s="122"/>
      <c r="S597" s="122"/>
      <c r="T597" s="122"/>
      <c r="U597" s="122"/>
      <c r="V597" s="122"/>
      <c r="W597" s="122"/>
      <c r="X597" s="122"/>
      <c r="Y597" s="122"/>
      <c r="Z597" s="122"/>
      <c r="AA597" s="122"/>
      <c r="AB597" s="122"/>
      <c r="AC597" s="122"/>
    </row>
    <row r="598" spans="1:29" ht="18" customHeight="1" x14ac:dyDescent="0.2">
      <c r="A598" s="135"/>
      <c r="B598" s="122"/>
      <c r="C598" s="122"/>
      <c r="D598" s="122"/>
      <c r="E598" s="122"/>
      <c r="F598" s="122"/>
      <c r="G598" s="122"/>
      <c r="H598" s="122"/>
      <c r="I598" s="168"/>
      <c r="J598" s="122"/>
      <c r="K598" s="122"/>
      <c r="L598" s="122"/>
      <c r="M598" s="122"/>
      <c r="N598" s="122"/>
      <c r="O598" s="122"/>
      <c r="P598" s="122"/>
      <c r="Q598" s="122"/>
      <c r="R598" s="122"/>
      <c r="S598" s="122"/>
      <c r="T598" s="122"/>
      <c r="U598" s="122"/>
      <c r="V598" s="122"/>
      <c r="W598" s="122"/>
      <c r="X598" s="122"/>
      <c r="Y598" s="122"/>
      <c r="Z598" s="122"/>
      <c r="AA598" s="122"/>
      <c r="AB598" s="122"/>
      <c r="AC598" s="122"/>
    </row>
    <row r="599" spans="1:29" ht="18" customHeight="1" x14ac:dyDescent="0.2">
      <c r="A599" s="135"/>
      <c r="B599" s="122"/>
      <c r="C599" s="122"/>
      <c r="D599" s="122"/>
      <c r="E599" s="122"/>
      <c r="F599" s="122"/>
      <c r="G599" s="122"/>
      <c r="H599" s="122"/>
      <c r="I599" s="168"/>
      <c r="J599" s="122"/>
      <c r="K599" s="122"/>
      <c r="L599" s="122"/>
      <c r="M599" s="122"/>
      <c r="N599" s="122"/>
      <c r="O599" s="122"/>
      <c r="P599" s="122"/>
      <c r="Q599" s="122"/>
      <c r="R599" s="122"/>
      <c r="S599" s="122"/>
      <c r="T599" s="122"/>
      <c r="U599" s="122"/>
      <c r="V599" s="122"/>
      <c r="W599" s="122"/>
      <c r="X599" s="122"/>
      <c r="Y599" s="122"/>
      <c r="Z599" s="122"/>
      <c r="AA599" s="122"/>
      <c r="AB599" s="122"/>
      <c r="AC599" s="122"/>
    </row>
    <row r="600" spans="1:29" ht="18" customHeight="1" x14ac:dyDescent="0.2">
      <c r="A600" s="135"/>
      <c r="B600" s="122"/>
      <c r="C600" s="122"/>
      <c r="D600" s="122"/>
      <c r="E600" s="122"/>
      <c r="F600" s="122"/>
      <c r="G600" s="122"/>
      <c r="H600" s="122"/>
      <c r="I600" s="168"/>
      <c r="J600" s="122"/>
      <c r="K600" s="122"/>
      <c r="L600" s="122"/>
      <c r="M600" s="122"/>
      <c r="N600" s="122"/>
      <c r="O600" s="122"/>
      <c r="P600" s="122"/>
      <c r="Q600" s="122"/>
      <c r="R600" s="122"/>
      <c r="S600" s="122"/>
      <c r="T600" s="122"/>
      <c r="U600" s="122"/>
      <c r="V600" s="122"/>
      <c r="W600" s="122"/>
      <c r="X600" s="122"/>
      <c r="Y600" s="122"/>
      <c r="Z600" s="122"/>
      <c r="AA600" s="122"/>
      <c r="AB600" s="122"/>
      <c r="AC600" s="122"/>
    </row>
    <row r="601" spans="1:29" ht="18" customHeight="1" x14ac:dyDescent="0.2">
      <c r="A601" s="135"/>
      <c r="B601" s="122"/>
      <c r="C601" s="122"/>
      <c r="D601" s="122"/>
      <c r="E601" s="122"/>
      <c r="F601" s="122"/>
      <c r="G601" s="122"/>
      <c r="H601" s="122"/>
      <c r="I601" s="168"/>
      <c r="J601" s="122"/>
      <c r="K601" s="122"/>
      <c r="L601" s="122"/>
      <c r="M601" s="122"/>
      <c r="N601" s="122"/>
      <c r="O601" s="122"/>
      <c r="P601" s="122"/>
      <c r="Q601" s="122"/>
      <c r="R601" s="122"/>
      <c r="S601" s="122"/>
      <c r="T601" s="122"/>
      <c r="U601" s="122"/>
      <c r="V601" s="122"/>
      <c r="W601" s="122"/>
      <c r="X601" s="122"/>
      <c r="Y601" s="122"/>
      <c r="Z601" s="122"/>
      <c r="AA601" s="122"/>
      <c r="AB601" s="122"/>
      <c r="AC601" s="122"/>
    </row>
    <row r="602" spans="1:29" ht="18" customHeight="1" x14ac:dyDescent="0.2">
      <c r="A602" s="135"/>
      <c r="B602" s="122"/>
      <c r="C602" s="122"/>
      <c r="D602" s="122"/>
      <c r="E602" s="122"/>
      <c r="F602" s="122"/>
      <c r="G602" s="122"/>
      <c r="H602" s="122"/>
      <c r="I602" s="168"/>
      <c r="J602" s="122"/>
      <c r="K602" s="122"/>
      <c r="L602" s="122"/>
      <c r="M602" s="122"/>
      <c r="N602" s="122"/>
      <c r="O602" s="122"/>
      <c r="P602" s="122"/>
      <c r="Q602" s="122"/>
      <c r="R602" s="122"/>
      <c r="S602" s="122"/>
      <c r="T602" s="122"/>
      <c r="U602" s="122"/>
      <c r="V602" s="122"/>
      <c r="W602" s="122"/>
      <c r="X602" s="122"/>
      <c r="Y602" s="122"/>
      <c r="Z602" s="122"/>
      <c r="AA602" s="122"/>
      <c r="AB602" s="122"/>
      <c r="AC602" s="122"/>
    </row>
    <row r="603" spans="1:29" ht="18" customHeight="1" x14ac:dyDescent="0.2">
      <c r="A603" s="135"/>
      <c r="B603" s="122"/>
      <c r="C603" s="122"/>
      <c r="D603" s="122"/>
      <c r="E603" s="122"/>
      <c r="F603" s="122"/>
      <c r="G603" s="122"/>
      <c r="H603" s="122"/>
      <c r="I603" s="168"/>
      <c r="J603" s="122"/>
      <c r="K603" s="122"/>
      <c r="L603" s="122"/>
      <c r="M603" s="122"/>
      <c r="N603" s="122"/>
      <c r="O603" s="122"/>
      <c r="P603" s="122"/>
      <c r="Q603" s="122"/>
      <c r="R603" s="122"/>
      <c r="S603" s="122"/>
      <c r="T603" s="122"/>
      <c r="U603" s="122"/>
      <c r="V603" s="122"/>
      <c r="W603" s="122"/>
      <c r="X603" s="122"/>
      <c r="Y603" s="122"/>
      <c r="Z603" s="122"/>
      <c r="AA603" s="122"/>
      <c r="AB603" s="122"/>
      <c r="AC603" s="122"/>
    </row>
    <row r="604" spans="1:29" ht="18" customHeight="1" x14ac:dyDescent="0.2">
      <c r="A604" s="135"/>
      <c r="B604" s="122"/>
      <c r="C604" s="122"/>
      <c r="D604" s="122"/>
      <c r="E604" s="122"/>
      <c r="F604" s="122"/>
      <c r="G604" s="122"/>
      <c r="H604" s="122"/>
      <c r="I604" s="168"/>
      <c r="J604" s="122"/>
      <c r="K604" s="122"/>
      <c r="L604" s="122"/>
      <c r="M604" s="122"/>
      <c r="N604" s="122"/>
      <c r="O604" s="122"/>
      <c r="P604" s="122"/>
      <c r="Q604" s="122"/>
      <c r="R604" s="122"/>
      <c r="S604" s="122"/>
      <c r="T604" s="122"/>
      <c r="U604" s="122"/>
      <c r="V604" s="122"/>
      <c r="W604" s="122"/>
      <c r="X604" s="122"/>
      <c r="Y604" s="122"/>
      <c r="Z604" s="122"/>
      <c r="AA604" s="122"/>
      <c r="AB604" s="122"/>
      <c r="AC604" s="122"/>
    </row>
    <row r="605" spans="1:29" ht="18" customHeight="1" x14ac:dyDescent="0.2">
      <c r="A605" s="135"/>
      <c r="B605" s="122"/>
      <c r="C605" s="122"/>
      <c r="D605" s="122"/>
      <c r="E605" s="122"/>
      <c r="F605" s="122"/>
      <c r="G605" s="122"/>
      <c r="H605" s="122"/>
      <c r="I605" s="168"/>
      <c r="J605" s="122"/>
      <c r="K605" s="122"/>
      <c r="L605" s="122"/>
      <c r="M605" s="122"/>
      <c r="N605" s="122"/>
      <c r="O605" s="122"/>
      <c r="P605" s="122"/>
      <c r="Q605" s="122"/>
      <c r="R605" s="122"/>
      <c r="S605" s="122"/>
      <c r="T605" s="122"/>
      <c r="U605" s="122"/>
      <c r="V605" s="122"/>
      <c r="W605" s="122"/>
      <c r="X605" s="122"/>
      <c r="Y605" s="122"/>
      <c r="Z605" s="122"/>
      <c r="AA605" s="122"/>
      <c r="AB605" s="122"/>
      <c r="AC605" s="122"/>
    </row>
    <row r="606" spans="1:29" ht="18" customHeight="1" x14ac:dyDescent="0.2">
      <c r="A606" s="135"/>
      <c r="B606" s="122"/>
      <c r="C606" s="122"/>
      <c r="D606" s="122"/>
      <c r="E606" s="122"/>
      <c r="F606" s="122"/>
      <c r="G606" s="122"/>
      <c r="H606" s="122"/>
      <c r="I606" s="168"/>
      <c r="J606" s="122"/>
      <c r="K606" s="122"/>
      <c r="L606" s="122"/>
      <c r="M606" s="122"/>
      <c r="N606" s="122"/>
      <c r="O606" s="122"/>
      <c r="P606" s="122"/>
      <c r="Q606" s="122"/>
      <c r="R606" s="122"/>
      <c r="S606" s="122"/>
      <c r="T606" s="122"/>
      <c r="U606" s="122"/>
      <c r="V606" s="122"/>
      <c r="W606" s="122"/>
      <c r="X606" s="122"/>
      <c r="Y606" s="122"/>
      <c r="Z606" s="122"/>
      <c r="AA606" s="122"/>
      <c r="AB606" s="122"/>
      <c r="AC606" s="122"/>
    </row>
    <row r="607" spans="1:29" ht="18" customHeight="1" x14ac:dyDescent="0.2">
      <c r="A607" s="135"/>
      <c r="B607" s="122"/>
      <c r="C607" s="122"/>
      <c r="D607" s="122"/>
      <c r="E607" s="122"/>
      <c r="F607" s="122"/>
      <c r="G607" s="122"/>
      <c r="H607" s="122"/>
      <c r="I607" s="168"/>
      <c r="J607" s="122"/>
      <c r="K607" s="122"/>
      <c r="L607" s="122"/>
      <c r="M607" s="122"/>
      <c r="N607" s="122"/>
      <c r="O607" s="122"/>
      <c r="P607" s="122"/>
      <c r="Q607" s="122"/>
      <c r="R607" s="122"/>
      <c r="S607" s="122"/>
      <c r="T607" s="122"/>
      <c r="U607" s="122"/>
      <c r="V607" s="122"/>
      <c r="W607" s="122"/>
      <c r="X607" s="122"/>
      <c r="Y607" s="122"/>
      <c r="Z607" s="122"/>
      <c r="AA607" s="122"/>
      <c r="AB607" s="122"/>
      <c r="AC607" s="122"/>
    </row>
    <row r="608" spans="1:29" ht="18" customHeight="1" x14ac:dyDescent="0.2">
      <c r="A608" s="135"/>
      <c r="B608" s="122"/>
      <c r="C608" s="122"/>
      <c r="D608" s="122"/>
      <c r="E608" s="122"/>
      <c r="F608" s="122"/>
      <c r="G608" s="122"/>
      <c r="H608" s="122"/>
      <c r="I608" s="168"/>
      <c r="J608" s="122"/>
      <c r="K608" s="122"/>
      <c r="L608" s="122"/>
      <c r="M608" s="122"/>
      <c r="N608" s="122"/>
      <c r="O608" s="122"/>
      <c r="P608" s="122"/>
      <c r="Q608" s="122"/>
      <c r="R608" s="122"/>
      <c r="S608" s="122"/>
      <c r="T608" s="122"/>
      <c r="U608" s="122"/>
      <c r="V608" s="122"/>
      <c r="W608" s="122"/>
      <c r="X608" s="122"/>
      <c r="Y608" s="122"/>
      <c r="Z608" s="122"/>
      <c r="AA608" s="122"/>
      <c r="AB608" s="122"/>
      <c r="AC608" s="122"/>
    </row>
    <row r="609" spans="1:29" ht="18" customHeight="1" x14ac:dyDescent="0.2">
      <c r="A609" s="135"/>
      <c r="B609" s="122"/>
      <c r="C609" s="122"/>
      <c r="D609" s="122"/>
      <c r="E609" s="122"/>
      <c r="F609" s="122"/>
      <c r="G609" s="122"/>
      <c r="H609" s="122"/>
      <c r="I609" s="168"/>
      <c r="J609" s="122"/>
      <c r="K609" s="122"/>
      <c r="L609" s="122"/>
      <c r="M609" s="122"/>
      <c r="N609" s="122"/>
      <c r="O609" s="122"/>
      <c r="P609" s="122"/>
      <c r="Q609" s="122"/>
      <c r="R609" s="122"/>
      <c r="S609" s="122"/>
      <c r="T609" s="122"/>
      <c r="U609" s="122"/>
      <c r="V609" s="122"/>
      <c r="W609" s="122"/>
      <c r="X609" s="122"/>
      <c r="Y609" s="122"/>
      <c r="Z609" s="122"/>
      <c r="AA609" s="122"/>
      <c r="AB609" s="122"/>
      <c r="AC609" s="122"/>
    </row>
    <row r="610" spans="1:29" ht="18" customHeight="1" x14ac:dyDescent="0.2">
      <c r="A610" s="135"/>
      <c r="B610" s="122"/>
      <c r="C610" s="122"/>
      <c r="D610" s="122"/>
      <c r="E610" s="122"/>
      <c r="F610" s="122"/>
      <c r="G610" s="122"/>
      <c r="H610" s="122"/>
      <c r="I610" s="168"/>
      <c r="J610" s="122"/>
      <c r="K610" s="122"/>
      <c r="L610" s="122"/>
      <c r="M610" s="122"/>
      <c r="N610" s="122"/>
      <c r="O610" s="122"/>
      <c r="P610" s="122"/>
      <c r="Q610" s="122"/>
      <c r="R610" s="122"/>
      <c r="S610" s="122"/>
      <c r="T610" s="122"/>
      <c r="U610" s="122"/>
      <c r="V610" s="122"/>
      <c r="W610" s="122"/>
      <c r="X610" s="122"/>
      <c r="Y610" s="122"/>
      <c r="Z610" s="122"/>
      <c r="AA610" s="122"/>
      <c r="AB610" s="122"/>
      <c r="AC610" s="122"/>
    </row>
    <row r="611" spans="1:29" ht="18" customHeight="1" x14ac:dyDescent="0.2">
      <c r="A611" s="135"/>
      <c r="B611" s="122"/>
      <c r="C611" s="122"/>
      <c r="D611" s="122"/>
      <c r="E611" s="122"/>
      <c r="F611" s="122"/>
      <c r="G611" s="122"/>
      <c r="H611" s="122"/>
      <c r="I611" s="168"/>
      <c r="J611" s="122"/>
      <c r="K611" s="122"/>
      <c r="L611" s="122"/>
      <c r="M611" s="122"/>
      <c r="N611" s="122"/>
      <c r="O611" s="122"/>
      <c r="P611" s="122"/>
      <c r="Q611" s="122"/>
      <c r="R611" s="122"/>
      <c r="S611" s="122"/>
      <c r="T611" s="122"/>
      <c r="U611" s="122"/>
      <c r="V611" s="122"/>
      <c r="W611" s="122"/>
      <c r="X611" s="122"/>
      <c r="Y611" s="122"/>
      <c r="Z611" s="122"/>
      <c r="AA611" s="122"/>
      <c r="AB611" s="122"/>
      <c r="AC611" s="122"/>
    </row>
    <row r="612" spans="1:29" ht="18" customHeight="1" x14ac:dyDescent="0.2">
      <c r="A612" s="135"/>
      <c r="B612" s="122"/>
      <c r="C612" s="122"/>
      <c r="D612" s="122"/>
      <c r="E612" s="122"/>
      <c r="F612" s="122"/>
      <c r="G612" s="122"/>
      <c r="H612" s="122"/>
      <c r="I612" s="168"/>
      <c r="J612" s="122"/>
      <c r="K612" s="122"/>
      <c r="L612" s="122"/>
      <c r="M612" s="122"/>
      <c r="N612" s="122"/>
      <c r="O612" s="122"/>
      <c r="P612" s="122"/>
      <c r="Q612" s="122"/>
      <c r="R612" s="122"/>
      <c r="S612" s="122"/>
      <c r="T612" s="122"/>
      <c r="U612" s="122"/>
      <c r="V612" s="122"/>
      <c r="W612" s="122"/>
      <c r="X612" s="122"/>
      <c r="Y612" s="122"/>
      <c r="Z612" s="122"/>
      <c r="AA612" s="122"/>
      <c r="AB612" s="122"/>
      <c r="AC612" s="122"/>
    </row>
    <row r="613" spans="1:29" ht="18" customHeight="1" x14ac:dyDescent="0.2">
      <c r="A613" s="135"/>
      <c r="B613" s="122"/>
      <c r="C613" s="122"/>
      <c r="D613" s="122"/>
      <c r="E613" s="122"/>
      <c r="F613" s="122"/>
      <c r="G613" s="122"/>
      <c r="H613" s="122"/>
      <c r="I613" s="168"/>
      <c r="J613" s="122"/>
      <c r="K613" s="122"/>
      <c r="L613" s="122"/>
      <c r="M613" s="122"/>
      <c r="N613" s="122"/>
      <c r="O613" s="122"/>
      <c r="P613" s="122"/>
      <c r="Q613" s="122"/>
      <c r="R613" s="122"/>
      <c r="S613" s="122"/>
      <c r="T613" s="122"/>
      <c r="U613" s="122"/>
      <c r="V613" s="122"/>
      <c r="W613" s="122"/>
      <c r="X613" s="122"/>
      <c r="Y613" s="122"/>
      <c r="Z613" s="122"/>
      <c r="AA613" s="122"/>
      <c r="AB613" s="122"/>
      <c r="AC613" s="122"/>
    </row>
    <row r="614" spans="1:29" ht="18" customHeight="1" x14ac:dyDescent="0.2">
      <c r="A614" s="135"/>
      <c r="B614" s="122"/>
      <c r="C614" s="122"/>
      <c r="D614" s="122"/>
      <c r="E614" s="122"/>
      <c r="F614" s="122"/>
      <c r="G614" s="122"/>
      <c r="H614" s="122"/>
      <c r="I614" s="168"/>
      <c r="J614" s="122"/>
      <c r="K614" s="122"/>
      <c r="L614" s="122"/>
      <c r="M614" s="122"/>
      <c r="N614" s="122"/>
      <c r="O614" s="122"/>
      <c r="P614" s="122"/>
      <c r="Q614" s="122"/>
      <c r="R614" s="122"/>
      <c r="S614" s="122"/>
      <c r="T614" s="122"/>
      <c r="U614" s="122"/>
      <c r="V614" s="122"/>
      <c r="W614" s="122"/>
      <c r="X614" s="122"/>
      <c r="Y614" s="122"/>
      <c r="Z614" s="122"/>
      <c r="AA614" s="122"/>
      <c r="AB614" s="122"/>
      <c r="AC614" s="122"/>
    </row>
    <row r="615" spans="1:29" ht="18" customHeight="1" x14ac:dyDescent="0.2">
      <c r="A615" s="135"/>
      <c r="B615" s="122"/>
      <c r="C615" s="122"/>
      <c r="D615" s="122"/>
      <c r="E615" s="122"/>
      <c r="F615" s="122"/>
      <c r="G615" s="122"/>
      <c r="H615" s="122"/>
      <c r="I615" s="168"/>
      <c r="J615" s="122"/>
      <c r="K615" s="122"/>
      <c r="L615" s="122"/>
      <c r="M615" s="122"/>
      <c r="N615" s="122"/>
      <c r="O615" s="122"/>
      <c r="P615" s="122"/>
      <c r="Q615" s="122"/>
      <c r="R615" s="122"/>
      <c r="S615" s="122"/>
      <c r="T615" s="122"/>
      <c r="U615" s="122"/>
      <c r="V615" s="122"/>
      <c r="W615" s="122"/>
      <c r="X615" s="122"/>
      <c r="Y615" s="122"/>
      <c r="Z615" s="122"/>
      <c r="AA615" s="122"/>
      <c r="AB615" s="122"/>
      <c r="AC615" s="122"/>
    </row>
    <row r="616" spans="1:29" ht="18" customHeight="1" x14ac:dyDescent="0.2">
      <c r="A616" s="135"/>
      <c r="B616" s="122"/>
      <c r="C616" s="122"/>
      <c r="D616" s="122"/>
      <c r="E616" s="122"/>
      <c r="F616" s="122"/>
      <c r="G616" s="122"/>
      <c r="H616" s="122"/>
      <c r="I616" s="168"/>
      <c r="J616" s="122"/>
      <c r="K616" s="122"/>
      <c r="L616" s="122"/>
      <c r="M616" s="122"/>
      <c r="N616" s="122"/>
      <c r="O616" s="122"/>
      <c r="P616" s="122"/>
      <c r="Q616" s="122"/>
      <c r="R616" s="122"/>
      <c r="S616" s="122"/>
      <c r="T616" s="122"/>
      <c r="U616" s="122"/>
      <c r="V616" s="122"/>
      <c r="W616" s="122"/>
      <c r="X616" s="122"/>
      <c r="Y616" s="122"/>
      <c r="Z616" s="122"/>
      <c r="AA616" s="122"/>
      <c r="AB616" s="122"/>
      <c r="AC616" s="122"/>
    </row>
    <row r="617" spans="1:29" ht="18" customHeight="1" x14ac:dyDescent="0.2">
      <c r="A617" s="135"/>
      <c r="B617" s="122"/>
      <c r="C617" s="122"/>
      <c r="D617" s="122"/>
      <c r="E617" s="122"/>
      <c r="F617" s="122"/>
      <c r="G617" s="122"/>
      <c r="H617" s="122"/>
      <c r="I617" s="168"/>
      <c r="J617" s="122"/>
      <c r="K617" s="122"/>
      <c r="L617" s="122"/>
      <c r="M617" s="122"/>
      <c r="N617" s="122"/>
      <c r="O617" s="122"/>
      <c r="P617" s="122"/>
      <c r="Q617" s="122"/>
      <c r="R617" s="122"/>
      <c r="S617" s="122"/>
      <c r="T617" s="122"/>
      <c r="U617" s="122"/>
      <c r="V617" s="122"/>
      <c r="W617" s="122"/>
      <c r="X617" s="122"/>
      <c r="Y617" s="122"/>
      <c r="Z617" s="122"/>
      <c r="AA617" s="122"/>
      <c r="AB617" s="122"/>
      <c r="AC617" s="122"/>
    </row>
    <row r="618" spans="1:29" ht="18" customHeight="1" x14ac:dyDescent="0.2">
      <c r="A618" s="135"/>
      <c r="B618" s="122"/>
      <c r="C618" s="122"/>
      <c r="D618" s="122"/>
      <c r="E618" s="122"/>
      <c r="F618" s="122"/>
      <c r="G618" s="122"/>
      <c r="H618" s="122"/>
      <c r="I618" s="168"/>
      <c r="J618" s="122"/>
      <c r="K618" s="122"/>
      <c r="L618" s="122"/>
      <c r="M618" s="122"/>
      <c r="N618" s="122"/>
      <c r="O618" s="122"/>
      <c r="P618" s="122"/>
      <c r="Q618" s="122"/>
      <c r="R618" s="122"/>
      <c r="S618" s="122"/>
      <c r="T618" s="122"/>
      <c r="U618" s="122"/>
      <c r="V618" s="122"/>
      <c r="W618" s="122"/>
      <c r="X618" s="122"/>
      <c r="Y618" s="122"/>
      <c r="Z618" s="122"/>
      <c r="AA618" s="122"/>
      <c r="AB618" s="122"/>
      <c r="AC618" s="122"/>
    </row>
    <row r="619" spans="1:29" ht="18" customHeight="1" x14ac:dyDescent="0.2">
      <c r="A619" s="135"/>
      <c r="B619" s="122"/>
      <c r="C619" s="122"/>
      <c r="D619" s="122"/>
      <c r="E619" s="122"/>
      <c r="F619" s="122"/>
      <c r="G619" s="122"/>
      <c r="H619" s="122"/>
      <c r="I619" s="168"/>
      <c r="J619" s="122"/>
      <c r="K619" s="122"/>
      <c r="L619" s="122"/>
      <c r="M619" s="122"/>
      <c r="N619" s="122"/>
      <c r="O619" s="122"/>
      <c r="P619" s="122"/>
      <c r="Q619" s="122"/>
      <c r="R619" s="122"/>
      <c r="S619" s="122"/>
      <c r="T619" s="122"/>
      <c r="U619" s="122"/>
      <c r="V619" s="122"/>
      <c r="W619" s="122"/>
      <c r="X619" s="122"/>
      <c r="Y619" s="122"/>
      <c r="Z619" s="122"/>
      <c r="AA619" s="122"/>
      <c r="AB619" s="122"/>
      <c r="AC619" s="122"/>
    </row>
    <row r="620" spans="1:29" ht="18" customHeight="1" x14ac:dyDescent="0.2">
      <c r="A620" s="135"/>
      <c r="B620" s="122"/>
      <c r="C620" s="122"/>
      <c r="D620" s="122"/>
      <c r="E620" s="122"/>
      <c r="F620" s="122"/>
      <c r="G620" s="122"/>
      <c r="H620" s="122"/>
      <c r="I620" s="168"/>
      <c r="J620" s="122"/>
      <c r="K620" s="122"/>
      <c r="L620" s="122"/>
      <c r="M620" s="122"/>
      <c r="N620" s="122"/>
      <c r="O620" s="122"/>
      <c r="P620" s="122"/>
      <c r="Q620" s="122"/>
      <c r="R620" s="122"/>
      <c r="S620" s="122"/>
      <c r="T620" s="122"/>
      <c r="U620" s="122"/>
      <c r="V620" s="122"/>
      <c r="W620" s="122"/>
      <c r="X620" s="122"/>
      <c r="Y620" s="122"/>
      <c r="Z620" s="122"/>
      <c r="AA620" s="122"/>
      <c r="AB620" s="122"/>
      <c r="AC620" s="122"/>
    </row>
    <row r="621" spans="1:29" ht="18" customHeight="1" x14ac:dyDescent="0.2">
      <c r="A621" s="135"/>
      <c r="B621" s="122"/>
      <c r="C621" s="122"/>
      <c r="D621" s="122"/>
      <c r="E621" s="122"/>
      <c r="F621" s="122"/>
      <c r="G621" s="122"/>
      <c r="H621" s="122"/>
      <c r="I621" s="168"/>
      <c r="J621" s="122"/>
      <c r="K621" s="122"/>
      <c r="L621" s="122"/>
      <c r="M621" s="122"/>
      <c r="N621" s="122"/>
      <c r="O621" s="122"/>
      <c r="P621" s="122"/>
      <c r="Q621" s="122"/>
      <c r="R621" s="122"/>
      <c r="S621" s="122"/>
      <c r="T621" s="122"/>
      <c r="U621" s="122"/>
      <c r="V621" s="122"/>
      <c r="W621" s="122"/>
      <c r="X621" s="122"/>
      <c r="Y621" s="122"/>
      <c r="Z621" s="122"/>
      <c r="AA621" s="122"/>
      <c r="AB621" s="122"/>
      <c r="AC621" s="122"/>
    </row>
    <row r="622" spans="1:29" ht="18" customHeight="1" x14ac:dyDescent="0.2">
      <c r="A622" s="135"/>
      <c r="B622" s="122"/>
      <c r="C622" s="122"/>
      <c r="D622" s="122"/>
      <c r="E622" s="122"/>
      <c r="F622" s="122"/>
      <c r="G622" s="122"/>
      <c r="H622" s="122"/>
      <c r="I622" s="168"/>
      <c r="J622" s="122"/>
      <c r="K622" s="122"/>
      <c r="L622" s="122"/>
      <c r="M622" s="122"/>
      <c r="N622" s="122"/>
      <c r="O622" s="122"/>
      <c r="P622" s="122"/>
      <c r="Q622" s="122"/>
      <c r="R622" s="122"/>
      <c r="S622" s="122"/>
      <c r="T622" s="122"/>
      <c r="U622" s="122"/>
      <c r="V622" s="122"/>
      <c r="W622" s="122"/>
      <c r="X622" s="122"/>
      <c r="Y622" s="122"/>
      <c r="Z622" s="122"/>
      <c r="AA622" s="122"/>
      <c r="AB622" s="122"/>
      <c r="AC622" s="122"/>
    </row>
    <row r="623" spans="1:29" ht="18" customHeight="1" x14ac:dyDescent="0.2">
      <c r="A623" s="135"/>
      <c r="B623" s="122"/>
      <c r="C623" s="122"/>
      <c r="D623" s="122"/>
      <c r="E623" s="122"/>
      <c r="F623" s="122"/>
      <c r="G623" s="122"/>
      <c r="H623" s="122"/>
      <c r="I623" s="168"/>
      <c r="J623" s="122"/>
      <c r="K623" s="122"/>
      <c r="L623" s="122"/>
      <c r="M623" s="122"/>
      <c r="N623" s="122"/>
      <c r="O623" s="122"/>
      <c r="P623" s="122"/>
      <c r="Q623" s="122"/>
      <c r="R623" s="122"/>
      <c r="S623" s="122"/>
      <c r="T623" s="122"/>
      <c r="U623" s="122"/>
      <c r="V623" s="122"/>
      <c r="W623" s="122"/>
      <c r="X623" s="122"/>
      <c r="Y623" s="122"/>
      <c r="Z623" s="122"/>
      <c r="AA623" s="122"/>
      <c r="AB623" s="122"/>
      <c r="AC623" s="122"/>
    </row>
    <row r="624" spans="1:29" ht="18" customHeight="1" x14ac:dyDescent="0.2">
      <c r="A624" s="135"/>
      <c r="B624" s="122"/>
      <c r="C624" s="122"/>
      <c r="D624" s="122"/>
      <c r="E624" s="122"/>
      <c r="F624" s="122"/>
      <c r="G624" s="122"/>
      <c r="H624" s="122"/>
      <c r="I624" s="168"/>
      <c r="J624" s="122"/>
      <c r="K624" s="122"/>
      <c r="L624" s="122"/>
      <c r="M624" s="122"/>
      <c r="N624" s="122"/>
      <c r="O624" s="122"/>
      <c r="P624" s="122"/>
      <c r="Q624" s="122"/>
      <c r="R624" s="122"/>
      <c r="S624" s="122"/>
      <c r="T624" s="122"/>
      <c r="U624" s="122"/>
      <c r="V624" s="122"/>
      <c r="W624" s="122"/>
      <c r="X624" s="122"/>
      <c r="Y624" s="122"/>
      <c r="Z624" s="122"/>
      <c r="AA624" s="122"/>
      <c r="AB624" s="122"/>
      <c r="AC624" s="122"/>
    </row>
    <row r="625" spans="1:29" ht="18" customHeight="1" x14ac:dyDescent="0.2">
      <c r="A625" s="135"/>
      <c r="B625" s="122"/>
      <c r="C625" s="122"/>
      <c r="D625" s="122"/>
      <c r="E625" s="122"/>
      <c r="F625" s="122"/>
      <c r="G625" s="122"/>
      <c r="H625" s="122"/>
      <c r="I625" s="168"/>
      <c r="J625" s="122"/>
      <c r="K625" s="122"/>
      <c r="L625" s="122"/>
      <c r="M625" s="122"/>
      <c r="N625" s="122"/>
      <c r="O625" s="122"/>
      <c r="P625" s="122"/>
      <c r="Q625" s="122"/>
      <c r="R625" s="122"/>
      <c r="S625" s="122"/>
      <c r="T625" s="122"/>
      <c r="U625" s="122"/>
      <c r="V625" s="122"/>
      <c r="W625" s="122"/>
      <c r="X625" s="122"/>
      <c r="Y625" s="122"/>
      <c r="Z625" s="122"/>
      <c r="AA625" s="122"/>
      <c r="AB625" s="122"/>
      <c r="AC625" s="122"/>
    </row>
    <row r="626" spans="1:29" ht="18" customHeight="1" x14ac:dyDescent="0.2">
      <c r="A626" s="135"/>
      <c r="B626" s="122"/>
      <c r="C626" s="122"/>
      <c r="D626" s="122"/>
      <c r="E626" s="122"/>
      <c r="F626" s="122"/>
      <c r="G626" s="122"/>
      <c r="H626" s="122"/>
      <c r="I626" s="168"/>
      <c r="J626" s="122"/>
      <c r="K626" s="122"/>
      <c r="L626" s="122"/>
      <c r="M626" s="122"/>
      <c r="N626" s="122"/>
      <c r="O626" s="122"/>
      <c r="P626" s="122"/>
      <c r="Q626" s="122"/>
      <c r="R626" s="122"/>
      <c r="S626" s="122"/>
      <c r="T626" s="122"/>
      <c r="U626" s="122"/>
      <c r="V626" s="122"/>
      <c r="W626" s="122"/>
      <c r="X626" s="122"/>
      <c r="Y626" s="122"/>
      <c r="Z626" s="122"/>
      <c r="AA626" s="122"/>
      <c r="AB626" s="122"/>
      <c r="AC626" s="122"/>
    </row>
    <row r="627" spans="1:29" ht="18" customHeight="1" x14ac:dyDescent="0.2">
      <c r="A627" s="135"/>
      <c r="B627" s="122"/>
      <c r="C627" s="122"/>
      <c r="D627" s="122"/>
      <c r="E627" s="122"/>
      <c r="F627" s="122"/>
      <c r="G627" s="122"/>
      <c r="H627" s="122"/>
      <c r="I627" s="168"/>
      <c r="J627" s="122"/>
      <c r="K627" s="122"/>
      <c r="L627" s="122"/>
      <c r="M627" s="122"/>
      <c r="N627" s="122"/>
      <c r="O627" s="122"/>
      <c r="P627" s="122"/>
      <c r="Q627" s="122"/>
      <c r="R627" s="122"/>
      <c r="S627" s="122"/>
      <c r="T627" s="122"/>
      <c r="U627" s="122"/>
      <c r="V627" s="122"/>
      <c r="W627" s="122"/>
      <c r="X627" s="122"/>
      <c r="Y627" s="122"/>
      <c r="Z627" s="122"/>
      <c r="AA627" s="122"/>
      <c r="AB627" s="122"/>
      <c r="AC627" s="122"/>
    </row>
    <row r="628" spans="1:29" ht="18" customHeight="1" x14ac:dyDescent="0.2">
      <c r="A628" s="135"/>
      <c r="B628" s="122"/>
      <c r="C628" s="122"/>
      <c r="D628" s="122"/>
      <c r="E628" s="122"/>
      <c r="F628" s="122"/>
      <c r="G628" s="122"/>
      <c r="H628" s="122"/>
      <c r="I628" s="168"/>
      <c r="J628" s="122"/>
      <c r="K628" s="122"/>
      <c r="L628" s="122"/>
      <c r="M628" s="122"/>
      <c r="N628" s="122"/>
      <c r="O628" s="122"/>
      <c r="P628" s="122"/>
      <c r="Q628" s="122"/>
      <c r="R628" s="122"/>
      <c r="S628" s="122"/>
      <c r="T628" s="122"/>
      <c r="U628" s="122"/>
      <c r="V628" s="122"/>
      <c r="W628" s="122"/>
      <c r="X628" s="122"/>
      <c r="Y628" s="122"/>
      <c r="Z628" s="122"/>
      <c r="AA628" s="122"/>
      <c r="AB628" s="122"/>
      <c r="AC628" s="122"/>
    </row>
    <row r="629" spans="1:29" ht="18" customHeight="1" x14ac:dyDescent="0.2">
      <c r="A629" s="135"/>
      <c r="B629" s="122"/>
      <c r="C629" s="122"/>
      <c r="D629" s="122"/>
      <c r="E629" s="122"/>
      <c r="F629" s="122"/>
      <c r="G629" s="122"/>
      <c r="H629" s="122"/>
      <c r="I629" s="168"/>
      <c r="J629" s="122"/>
      <c r="K629" s="122"/>
      <c r="L629" s="122"/>
      <c r="M629" s="122"/>
      <c r="N629" s="122"/>
      <c r="O629" s="122"/>
      <c r="P629" s="122"/>
      <c r="Q629" s="122"/>
      <c r="R629" s="122"/>
      <c r="S629" s="122"/>
      <c r="T629" s="122"/>
      <c r="U629" s="122"/>
      <c r="V629" s="122"/>
      <c r="W629" s="122"/>
      <c r="X629" s="122"/>
      <c r="Y629" s="122"/>
      <c r="Z629" s="122"/>
      <c r="AA629" s="122"/>
      <c r="AB629" s="122"/>
      <c r="AC629" s="122"/>
    </row>
    <row r="630" spans="1:29" ht="18" customHeight="1" x14ac:dyDescent="0.2">
      <c r="A630" s="135"/>
      <c r="B630" s="122"/>
      <c r="C630" s="122"/>
      <c r="D630" s="122"/>
      <c r="E630" s="122"/>
      <c r="F630" s="122"/>
      <c r="G630" s="122"/>
      <c r="H630" s="122"/>
      <c r="I630" s="168"/>
      <c r="J630" s="122"/>
      <c r="K630" s="122"/>
      <c r="L630" s="122"/>
      <c r="M630" s="122"/>
      <c r="N630" s="122"/>
      <c r="O630" s="122"/>
      <c r="P630" s="122"/>
      <c r="Q630" s="122"/>
      <c r="R630" s="122"/>
      <c r="S630" s="122"/>
      <c r="T630" s="122"/>
      <c r="U630" s="122"/>
      <c r="V630" s="122"/>
      <c r="W630" s="122"/>
      <c r="X630" s="122"/>
      <c r="Y630" s="122"/>
      <c r="Z630" s="122"/>
      <c r="AA630" s="122"/>
      <c r="AB630" s="122"/>
      <c r="AC630" s="122"/>
    </row>
    <row r="631" spans="1:29" ht="18" customHeight="1" x14ac:dyDescent="0.2">
      <c r="A631" s="135"/>
      <c r="B631" s="122"/>
      <c r="C631" s="122"/>
      <c r="D631" s="122"/>
      <c r="E631" s="122"/>
      <c r="F631" s="122"/>
      <c r="G631" s="122"/>
      <c r="H631" s="122"/>
      <c r="I631" s="168"/>
      <c r="J631" s="122"/>
      <c r="K631" s="122"/>
      <c r="L631" s="122"/>
      <c r="M631" s="122"/>
      <c r="N631" s="122"/>
      <c r="O631" s="122"/>
      <c r="P631" s="122"/>
      <c r="Q631" s="122"/>
      <c r="R631" s="122"/>
      <c r="S631" s="122"/>
      <c r="T631" s="122"/>
      <c r="U631" s="122"/>
      <c r="V631" s="122"/>
      <c r="W631" s="122"/>
      <c r="X631" s="122"/>
      <c r="Y631" s="122"/>
      <c r="Z631" s="122"/>
      <c r="AA631" s="122"/>
      <c r="AB631" s="122"/>
      <c r="AC631" s="122"/>
    </row>
    <row r="632" spans="1:29" ht="18" customHeight="1" x14ac:dyDescent="0.2">
      <c r="A632" s="135"/>
      <c r="B632" s="122"/>
      <c r="C632" s="122"/>
      <c r="D632" s="122"/>
      <c r="E632" s="122"/>
      <c r="F632" s="122"/>
      <c r="G632" s="122"/>
      <c r="H632" s="122"/>
      <c r="I632" s="168"/>
      <c r="J632" s="122"/>
      <c r="K632" s="122"/>
      <c r="L632" s="122"/>
      <c r="M632" s="122"/>
      <c r="N632" s="122"/>
      <c r="O632" s="122"/>
      <c r="P632" s="122"/>
      <c r="Q632" s="122"/>
      <c r="R632" s="122"/>
      <c r="S632" s="122"/>
      <c r="T632" s="122"/>
      <c r="U632" s="122"/>
      <c r="V632" s="122"/>
      <c r="W632" s="122"/>
      <c r="X632" s="122"/>
      <c r="Y632" s="122"/>
      <c r="Z632" s="122"/>
      <c r="AA632" s="122"/>
      <c r="AB632" s="122"/>
      <c r="AC632" s="122"/>
    </row>
    <row r="633" spans="1:29" ht="18" customHeight="1" x14ac:dyDescent="0.2">
      <c r="A633" s="135"/>
      <c r="B633" s="122"/>
      <c r="C633" s="122"/>
      <c r="D633" s="122"/>
      <c r="E633" s="122"/>
      <c r="F633" s="122"/>
      <c r="G633" s="122"/>
      <c r="H633" s="122"/>
      <c r="I633" s="168"/>
      <c r="J633" s="122"/>
      <c r="K633" s="122"/>
      <c r="L633" s="122"/>
      <c r="M633" s="122"/>
      <c r="N633" s="122"/>
      <c r="O633" s="122"/>
      <c r="P633" s="122"/>
      <c r="Q633" s="122"/>
      <c r="R633" s="122"/>
      <c r="S633" s="122"/>
      <c r="T633" s="122"/>
      <c r="U633" s="122"/>
      <c r="V633" s="122"/>
      <c r="W633" s="122"/>
      <c r="X633" s="122"/>
      <c r="Y633" s="122"/>
      <c r="Z633" s="122"/>
      <c r="AA633" s="122"/>
      <c r="AB633" s="122"/>
      <c r="AC633" s="122"/>
    </row>
    <row r="634" spans="1:29" ht="18" customHeight="1" x14ac:dyDescent="0.2">
      <c r="A634" s="135"/>
      <c r="B634" s="122"/>
      <c r="C634" s="122"/>
      <c r="D634" s="122"/>
      <c r="E634" s="122"/>
      <c r="F634" s="122"/>
      <c r="G634" s="122"/>
      <c r="H634" s="122"/>
      <c r="I634" s="168"/>
      <c r="J634" s="122"/>
      <c r="K634" s="122"/>
      <c r="L634" s="122"/>
      <c r="M634" s="122"/>
      <c r="N634" s="122"/>
      <c r="O634" s="122"/>
      <c r="P634" s="122"/>
      <c r="Q634" s="122"/>
      <c r="R634" s="122"/>
      <c r="S634" s="122"/>
      <c r="T634" s="122"/>
      <c r="U634" s="122"/>
      <c r="V634" s="122"/>
      <c r="W634" s="122"/>
      <c r="X634" s="122"/>
      <c r="Y634" s="122"/>
      <c r="Z634" s="122"/>
      <c r="AA634" s="122"/>
      <c r="AB634" s="122"/>
      <c r="AC634" s="122"/>
    </row>
    <row r="635" spans="1:29" ht="18" customHeight="1" x14ac:dyDescent="0.2">
      <c r="A635" s="135"/>
      <c r="B635" s="122"/>
      <c r="C635" s="122"/>
      <c r="D635" s="122"/>
      <c r="E635" s="122"/>
      <c r="F635" s="122"/>
      <c r="G635" s="122"/>
      <c r="H635" s="122"/>
      <c r="I635" s="168"/>
      <c r="J635" s="122"/>
      <c r="K635" s="122"/>
      <c r="L635" s="122"/>
      <c r="M635" s="122"/>
      <c r="N635" s="122"/>
      <c r="O635" s="122"/>
      <c r="P635" s="122"/>
      <c r="Q635" s="122"/>
      <c r="R635" s="122"/>
      <c r="S635" s="122"/>
      <c r="T635" s="122"/>
      <c r="U635" s="122"/>
      <c r="V635" s="122"/>
      <c r="W635" s="122"/>
      <c r="X635" s="122"/>
      <c r="Y635" s="122"/>
      <c r="Z635" s="122"/>
      <c r="AA635" s="122"/>
      <c r="AB635" s="122"/>
      <c r="AC635" s="122"/>
    </row>
    <row r="636" spans="1:29" ht="18" customHeight="1" x14ac:dyDescent="0.2">
      <c r="A636" s="135"/>
      <c r="B636" s="122"/>
      <c r="C636" s="122"/>
      <c r="D636" s="122"/>
      <c r="E636" s="122"/>
      <c r="F636" s="122"/>
      <c r="G636" s="122"/>
      <c r="H636" s="122"/>
      <c r="I636" s="168"/>
      <c r="J636" s="122"/>
      <c r="K636" s="122"/>
      <c r="L636" s="122"/>
      <c r="M636" s="122"/>
      <c r="N636" s="122"/>
      <c r="O636" s="122"/>
      <c r="P636" s="122"/>
      <c r="Q636" s="122"/>
      <c r="R636" s="122"/>
      <c r="S636" s="122"/>
      <c r="T636" s="122"/>
      <c r="U636" s="122"/>
      <c r="V636" s="122"/>
      <c r="W636" s="122"/>
      <c r="X636" s="122"/>
      <c r="Y636" s="122"/>
      <c r="Z636" s="122"/>
      <c r="AA636" s="122"/>
      <c r="AB636" s="122"/>
      <c r="AC636" s="122"/>
    </row>
    <row r="637" spans="1:29" ht="18" customHeight="1" x14ac:dyDescent="0.2">
      <c r="A637" s="135"/>
      <c r="B637" s="122"/>
      <c r="C637" s="122"/>
      <c r="D637" s="122"/>
      <c r="E637" s="122"/>
      <c r="F637" s="122"/>
      <c r="G637" s="122"/>
      <c r="H637" s="122"/>
      <c r="I637" s="168"/>
      <c r="J637" s="122"/>
      <c r="K637" s="122"/>
      <c r="L637" s="122"/>
      <c r="M637" s="122"/>
      <c r="N637" s="122"/>
      <c r="O637" s="122"/>
      <c r="P637" s="122"/>
      <c r="Q637" s="122"/>
      <c r="R637" s="122"/>
      <c r="S637" s="122"/>
      <c r="T637" s="122"/>
      <c r="U637" s="122"/>
      <c r="V637" s="122"/>
      <c r="W637" s="122"/>
      <c r="X637" s="122"/>
      <c r="Y637" s="122"/>
      <c r="Z637" s="122"/>
      <c r="AA637" s="122"/>
      <c r="AB637" s="122"/>
      <c r="AC637" s="122"/>
    </row>
    <row r="638" spans="1:29" ht="18" customHeight="1" x14ac:dyDescent="0.2">
      <c r="A638" s="135"/>
      <c r="B638" s="122"/>
      <c r="C638" s="122"/>
      <c r="D638" s="122"/>
      <c r="E638" s="122"/>
      <c r="F638" s="122"/>
      <c r="G638" s="122"/>
      <c r="H638" s="122"/>
      <c r="I638" s="168"/>
      <c r="J638" s="122"/>
      <c r="K638" s="122"/>
      <c r="L638" s="122"/>
      <c r="M638" s="122"/>
      <c r="N638" s="122"/>
      <c r="O638" s="122"/>
      <c r="P638" s="122"/>
      <c r="Q638" s="122"/>
      <c r="R638" s="122"/>
      <c r="S638" s="122"/>
      <c r="T638" s="122"/>
      <c r="U638" s="122"/>
      <c r="V638" s="122"/>
      <c r="W638" s="122"/>
      <c r="X638" s="122"/>
      <c r="Y638" s="122"/>
      <c r="Z638" s="122"/>
      <c r="AA638" s="122"/>
      <c r="AB638" s="122"/>
      <c r="AC638" s="122"/>
    </row>
    <row r="639" spans="1:29" ht="18" customHeight="1" x14ac:dyDescent="0.2">
      <c r="A639" s="135"/>
      <c r="B639" s="122"/>
      <c r="C639" s="122"/>
      <c r="D639" s="122"/>
      <c r="E639" s="122"/>
      <c r="F639" s="122"/>
      <c r="G639" s="122"/>
      <c r="H639" s="122"/>
      <c r="I639" s="168"/>
      <c r="J639" s="122"/>
      <c r="K639" s="122"/>
      <c r="L639" s="122"/>
      <c r="M639" s="122"/>
      <c r="N639" s="122"/>
      <c r="O639" s="122"/>
      <c r="P639" s="122"/>
      <c r="Q639" s="122"/>
      <c r="R639" s="122"/>
      <c r="S639" s="122"/>
      <c r="T639" s="122"/>
      <c r="U639" s="122"/>
      <c r="V639" s="122"/>
      <c r="W639" s="122"/>
      <c r="X639" s="122"/>
      <c r="Y639" s="122"/>
      <c r="Z639" s="122"/>
      <c r="AA639" s="122"/>
      <c r="AB639" s="122"/>
      <c r="AC639" s="122"/>
    </row>
    <row r="640" spans="1:29" ht="18" customHeight="1" x14ac:dyDescent="0.2">
      <c r="A640" s="135"/>
      <c r="B640" s="122"/>
      <c r="C640" s="122"/>
      <c r="D640" s="122"/>
      <c r="E640" s="122"/>
      <c r="F640" s="122"/>
      <c r="G640" s="122"/>
      <c r="H640" s="122"/>
      <c r="I640" s="168"/>
      <c r="J640" s="122"/>
      <c r="K640" s="122"/>
      <c r="L640" s="122"/>
      <c r="M640" s="122"/>
      <c r="N640" s="122"/>
      <c r="O640" s="122"/>
      <c r="P640" s="122"/>
      <c r="Q640" s="122"/>
      <c r="R640" s="122"/>
      <c r="S640" s="122"/>
      <c r="T640" s="122"/>
      <c r="U640" s="122"/>
      <c r="V640" s="122"/>
      <c r="W640" s="122"/>
      <c r="X640" s="122"/>
      <c r="Y640" s="122"/>
      <c r="Z640" s="122"/>
      <c r="AA640" s="122"/>
      <c r="AB640" s="122"/>
      <c r="AC640" s="122"/>
    </row>
    <row r="641" spans="1:29" ht="18" customHeight="1" x14ac:dyDescent="0.2">
      <c r="A641" s="135"/>
      <c r="B641" s="122"/>
      <c r="C641" s="122"/>
      <c r="D641" s="122"/>
      <c r="E641" s="122"/>
      <c r="F641" s="122"/>
      <c r="G641" s="122"/>
      <c r="H641" s="122"/>
      <c r="I641" s="168"/>
      <c r="J641" s="122"/>
      <c r="K641" s="122"/>
      <c r="L641" s="122"/>
      <c r="M641" s="122"/>
      <c r="N641" s="122"/>
      <c r="O641" s="122"/>
      <c r="P641" s="122"/>
      <c r="Q641" s="122"/>
      <c r="R641" s="122"/>
      <c r="S641" s="122"/>
      <c r="T641" s="122"/>
      <c r="U641" s="122"/>
      <c r="V641" s="122"/>
      <c r="W641" s="122"/>
      <c r="X641" s="122"/>
      <c r="Y641" s="122"/>
      <c r="Z641" s="122"/>
      <c r="AA641" s="122"/>
      <c r="AB641" s="122"/>
      <c r="AC641" s="122"/>
    </row>
    <row r="642" spans="1:29" ht="18" customHeight="1" x14ac:dyDescent="0.2">
      <c r="A642" s="135"/>
      <c r="B642" s="122"/>
      <c r="C642" s="122"/>
      <c r="D642" s="122"/>
      <c r="E642" s="122"/>
      <c r="F642" s="122"/>
      <c r="G642" s="122"/>
      <c r="H642" s="122"/>
      <c r="I642" s="168"/>
      <c r="J642" s="122"/>
      <c r="K642" s="122"/>
      <c r="L642" s="122"/>
      <c r="M642" s="122"/>
      <c r="N642" s="122"/>
      <c r="O642" s="122"/>
      <c r="P642" s="122"/>
      <c r="Q642" s="122"/>
      <c r="R642" s="122"/>
      <c r="S642" s="122"/>
      <c r="T642" s="122"/>
      <c r="U642" s="122"/>
      <c r="V642" s="122"/>
      <c r="W642" s="122"/>
      <c r="X642" s="122"/>
      <c r="Y642" s="122"/>
      <c r="Z642" s="122"/>
      <c r="AA642" s="122"/>
      <c r="AB642" s="122"/>
      <c r="AC642" s="122"/>
    </row>
    <row r="643" spans="1:29" ht="18" customHeight="1" x14ac:dyDescent="0.2">
      <c r="A643" s="135"/>
      <c r="B643" s="122"/>
      <c r="C643" s="122"/>
      <c r="D643" s="122"/>
      <c r="E643" s="122"/>
      <c r="F643" s="122"/>
      <c r="G643" s="122"/>
      <c r="H643" s="122"/>
      <c r="I643" s="168"/>
      <c r="J643" s="122"/>
      <c r="K643" s="122"/>
      <c r="L643" s="122"/>
      <c r="M643" s="122"/>
      <c r="N643" s="122"/>
      <c r="O643" s="122"/>
      <c r="P643" s="122"/>
      <c r="Q643" s="122"/>
      <c r="R643" s="122"/>
      <c r="S643" s="122"/>
      <c r="T643" s="122"/>
      <c r="U643" s="122"/>
      <c r="V643" s="122"/>
      <c r="W643" s="122"/>
      <c r="X643" s="122"/>
      <c r="Y643" s="122"/>
      <c r="Z643" s="122"/>
      <c r="AA643" s="122"/>
      <c r="AB643" s="122"/>
      <c r="AC643" s="122"/>
    </row>
    <row r="644" spans="1:29" ht="18" customHeight="1" x14ac:dyDescent="0.2">
      <c r="A644" s="135"/>
      <c r="B644" s="122"/>
      <c r="C644" s="122"/>
      <c r="D644" s="122"/>
      <c r="E644" s="122"/>
      <c r="F644" s="122"/>
      <c r="G644" s="122"/>
      <c r="H644" s="122"/>
      <c r="I644" s="168"/>
      <c r="J644" s="122"/>
      <c r="K644" s="122"/>
      <c r="L644" s="122"/>
      <c r="M644" s="122"/>
      <c r="N644" s="122"/>
      <c r="O644" s="122"/>
      <c r="P644" s="122"/>
      <c r="Q644" s="122"/>
      <c r="R644" s="122"/>
      <c r="S644" s="122"/>
      <c r="T644" s="122"/>
      <c r="U644" s="122"/>
      <c r="V644" s="122"/>
      <c r="W644" s="122"/>
      <c r="X644" s="122"/>
      <c r="Y644" s="122"/>
      <c r="Z644" s="122"/>
      <c r="AA644" s="122"/>
      <c r="AB644" s="122"/>
      <c r="AC644" s="122"/>
    </row>
    <row r="645" spans="1:29" ht="18" customHeight="1" x14ac:dyDescent="0.2">
      <c r="A645" s="135"/>
      <c r="B645" s="122"/>
      <c r="C645" s="122"/>
      <c r="D645" s="122"/>
      <c r="E645" s="122"/>
      <c r="F645" s="122"/>
      <c r="G645" s="122"/>
      <c r="H645" s="122"/>
      <c r="I645" s="168"/>
      <c r="J645" s="122"/>
      <c r="K645" s="122"/>
      <c r="L645" s="122"/>
      <c r="M645" s="122"/>
      <c r="N645" s="122"/>
      <c r="O645" s="122"/>
      <c r="P645" s="122"/>
      <c r="Q645" s="122"/>
      <c r="R645" s="122"/>
      <c r="S645" s="122"/>
      <c r="T645" s="122"/>
      <c r="U645" s="122"/>
      <c r="V645" s="122"/>
      <c r="W645" s="122"/>
      <c r="X645" s="122"/>
      <c r="Y645" s="122"/>
      <c r="Z645" s="122"/>
      <c r="AA645" s="122"/>
      <c r="AB645" s="122"/>
      <c r="AC645" s="122"/>
    </row>
    <row r="646" spans="1:29" ht="18" customHeight="1" x14ac:dyDescent="0.2">
      <c r="A646" s="135"/>
      <c r="B646" s="122"/>
      <c r="C646" s="122"/>
      <c r="D646" s="122"/>
      <c r="E646" s="122"/>
      <c r="F646" s="122"/>
      <c r="G646" s="122"/>
      <c r="H646" s="122"/>
      <c r="I646" s="168"/>
      <c r="J646" s="122"/>
      <c r="K646" s="122"/>
      <c r="L646" s="122"/>
      <c r="M646" s="122"/>
      <c r="N646" s="122"/>
      <c r="O646" s="122"/>
      <c r="P646" s="122"/>
      <c r="Q646" s="122"/>
      <c r="R646" s="122"/>
      <c r="S646" s="122"/>
      <c r="T646" s="122"/>
      <c r="U646" s="122"/>
      <c r="V646" s="122"/>
      <c r="W646" s="122"/>
      <c r="X646" s="122"/>
      <c r="Y646" s="122"/>
      <c r="Z646" s="122"/>
      <c r="AA646" s="122"/>
      <c r="AB646" s="122"/>
      <c r="AC646" s="122"/>
    </row>
    <row r="647" spans="1:29" ht="18" customHeight="1" x14ac:dyDescent="0.2">
      <c r="A647" s="135"/>
      <c r="B647" s="122"/>
      <c r="C647" s="122"/>
      <c r="D647" s="122"/>
      <c r="E647" s="122"/>
      <c r="F647" s="122"/>
      <c r="G647" s="122"/>
      <c r="H647" s="122"/>
      <c r="I647" s="168"/>
      <c r="J647" s="122"/>
      <c r="K647" s="122"/>
      <c r="L647" s="122"/>
      <c r="M647" s="122"/>
      <c r="N647" s="122"/>
      <c r="O647" s="122"/>
      <c r="P647" s="122"/>
      <c r="Q647" s="122"/>
      <c r="R647" s="122"/>
      <c r="S647" s="122"/>
      <c r="T647" s="122"/>
      <c r="U647" s="122"/>
      <c r="V647" s="122"/>
      <c r="W647" s="122"/>
      <c r="X647" s="122"/>
      <c r="Y647" s="122"/>
      <c r="Z647" s="122"/>
      <c r="AA647" s="122"/>
      <c r="AB647" s="122"/>
      <c r="AC647" s="122"/>
    </row>
    <row r="648" spans="1:29" ht="18" customHeight="1" x14ac:dyDescent="0.2">
      <c r="A648" s="135"/>
      <c r="B648" s="122"/>
      <c r="C648" s="122"/>
      <c r="D648" s="122"/>
      <c r="E648" s="122"/>
      <c r="F648" s="122"/>
      <c r="G648" s="122"/>
      <c r="H648" s="122"/>
      <c r="I648" s="168"/>
      <c r="J648" s="122"/>
      <c r="K648" s="122"/>
      <c r="L648" s="122"/>
      <c r="M648" s="122"/>
      <c r="N648" s="122"/>
      <c r="O648" s="122"/>
      <c r="P648" s="122"/>
      <c r="Q648" s="122"/>
      <c r="R648" s="122"/>
      <c r="S648" s="122"/>
      <c r="T648" s="122"/>
      <c r="U648" s="122"/>
      <c r="V648" s="122"/>
      <c r="W648" s="122"/>
      <c r="X648" s="122"/>
      <c r="Y648" s="122"/>
      <c r="Z648" s="122"/>
      <c r="AA648" s="122"/>
      <c r="AB648" s="122"/>
      <c r="AC648" s="122"/>
    </row>
    <row r="649" spans="1:29" ht="18" customHeight="1" x14ac:dyDescent="0.2">
      <c r="A649" s="135"/>
      <c r="B649" s="122"/>
      <c r="C649" s="122"/>
      <c r="D649" s="122"/>
      <c r="E649" s="122"/>
      <c r="F649" s="122"/>
      <c r="G649" s="122"/>
      <c r="H649" s="122"/>
      <c r="I649" s="168"/>
      <c r="J649" s="122"/>
      <c r="K649" s="122"/>
      <c r="L649" s="122"/>
      <c r="M649" s="122"/>
      <c r="N649" s="122"/>
      <c r="O649" s="122"/>
      <c r="P649" s="122"/>
      <c r="Q649" s="122"/>
      <c r="R649" s="122"/>
      <c r="S649" s="122"/>
      <c r="T649" s="122"/>
      <c r="U649" s="122"/>
      <c r="V649" s="122"/>
      <c r="W649" s="122"/>
      <c r="X649" s="122"/>
      <c r="Y649" s="122"/>
      <c r="Z649" s="122"/>
      <c r="AA649" s="122"/>
      <c r="AB649" s="122"/>
      <c r="AC649" s="122"/>
    </row>
    <row r="650" spans="1:29" ht="18" customHeight="1" x14ac:dyDescent="0.2">
      <c r="A650" s="135"/>
      <c r="B650" s="122"/>
      <c r="C650" s="122"/>
      <c r="D650" s="122"/>
      <c r="E650" s="122"/>
      <c r="F650" s="122"/>
      <c r="G650" s="122"/>
      <c r="H650" s="122"/>
      <c r="I650" s="168"/>
      <c r="J650" s="122"/>
      <c r="K650" s="122"/>
      <c r="L650" s="122"/>
      <c r="M650" s="122"/>
      <c r="N650" s="122"/>
      <c r="O650" s="122"/>
      <c r="P650" s="122"/>
      <c r="Q650" s="122"/>
      <c r="R650" s="122"/>
      <c r="S650" s="122"/>
      <c r="T650" s="122"/>
      <c r="U650" s="122"/>
      <c r="V650" s="122"/>
      <c r="W650" s="122"/>
      <c r="X650" s="122"/>
      <c r="Y650" s="122"/>
      <c r="Z650" s="122"/>
      <c r="AA650" s="122"/>
      <c r="AB650" s="122"/>
      <c r="AC650" s="122"/>
    </row>
    <row r="651" spans="1:29" ht="18" customHeight="1" x14ac:dyDescent="0.2">
      <c r="A651" s="135"/>
      <c r="B651" s="122"/>
      <c r="C651" s="122"/>
      <c r="D651" s="122"/>
      <c r="E651" s="122"/>
      <c r="F651" s="122"/>
      <c r="G651" s="122"/>
      <c r="H651" s="122"/>
      <c r="I651" s="168"/>
      <c r="J651" s="122"/>
      <c r="K651" s="122"/>
      <c r="L651" s="122"/>
      <c r="M651" s="122"/>
      <c r="N651" s="122"/>
      <c r="O651" s="122"/>
      <c r="P651" s="122"/>
      <c r="Q651" s="122"/>
      <c r="R651" s="122"/>
      <c r="S651" s="122"/>
      <c r="T651" s="122"/>
      <c r="U651" s="122"/>
      <c r="V651" s="122"/>
      <c r="W651" s="122"/>
      <c r="X651" s="122"/>
      <c r="Y651" s="122"/>
      <c r="Z651" s="122"/>
      <c r="AA651" s="122"/>
      <c r="AB651" s="122"/>
      <c r="AC651" s="122"/>
    </row>
    <row r="652" spans="1:29" ht="18" customHeight="1" x14ac:dyDescent="0.2">
      <c r="A652" s="135"/>
      <c r="B652" s="122"/>
      <c r="C652" s="122"/>
      <c r="D652" s="122"/>
      <c r="E652" s="122"/>
      <c r="F652" s="122"/>
      <c r="G652" s="122"/>
      <c r="H652" s="122"/>
      <c r="I652" s="168"/>
      <c r="J652" s="122"/>
      <c r="K652" s="122"/>
      <c r="L652" s="122"/>
      <c r="M652" s="122"/>
      <c r="N652" s="122"/>
      <c r="O652" s="122"/>
      <c r="P652" s="122"/>
      <c r="Q652" s="122"/>
      <c r="R652" s="122"/>
      <c r="S652" s="122"/>
      <c r="T652" s="122"/>
      <c r="U652" s="122"/>
      <c r="V652" s="122"/>
      <c r="W652" s="122"/>
      <c r="X652" s="122"/>
      <c r="Y652" s="122"/>
      <c r="Z652" s="122"/>
      <c r="AA652" s="122"/>
      <c r="AB652" s="122"/>
      <c r="AC652" s="122"/>
    </row>
    <row r="653" spans="1:29" ht="18" customHeight="1" x14ac:dyDescent="0.2">
      <c r="A653" s="135"/>
      <c r="B653" s="122"/>
      <c r="C653" s="122"/>
      <c r="D653" s="122"/>
      <c r="E653" s="122"/>
      <c r="F653" s="122"/>
      <c r="G653" s="122"/>
      <c r="H653" s="122"/>
      <c r="I653" s="168"/>
      <c r="J653" s="122"/>
      <c r="K653" s="122"/>
      <c r="L653" s="122"/>
      <c r="M653" s="122"/>
      <c r="N653" s="122"/>
      <c r="O653" s="122"/>
      <c r="P653" s="122"/>
      <c r="Q653" s="122"/>
      <c r="R653" s="122"/>
      <c r="S653" s="122"/>
      <c r="T653" s="122"/>
      <c r="U653" s="122"/>
      <c r="V653" s="122"/>
      <c r="W653" s="122"/>
      <c r="X653" s="122"/>
      <c r="Y653" s="122"/>
      <c r="Z653" s="122"/>
      <c r="AA653" s="122"/>
      <c r="AB653" s="122"/>
      <c r="AC653" s="122"/>
    </row>
    <row r="654" spans="1:29" ht="18" customHeight="1" x14ac:dyDescent="0.2">
      <c r="A654" s="135"/>
      <c r="B654" s="122"/>
      <c r="C654" s="122"/>
      <c r="D654" s="122"/>
      <c r="E654" s="122"/>
      <c r="F654" s="122"/>
      <c r="G654" s="122"/>
      <c r="H654" s="122"/>
      <c r="I654" s="168"/>
      <c r="J654" s="122"/>
      <c r="K654" s="122"/>
      <c r="L654" s="122"/>
      <c r="M654" s="122"/>
      <c r="N654" s="122"/>
      <c r="O654" s="122"/>
      <c r="P654" s="122"/>
      <c r="Q654" s="122"/>
      <c r="R654" s="122"/>
      <c r="S654" s="122"/>
      <c r="T654" s="122"/>
      <c r="U654" s="122"/>
      <c r="V654" s="122"/>
      <c r="W654" s="122"/>
      <c r="X654" s="122"/>
      <c r="Y654" s="122"/>
      <c r="Z654" s="122"/>
      <c r="AA654" s="122"/>
      <c r="AB654" s="122"/>
      <c r="AC654" s="122"/>
    </row>
    <row r="655" spans="1:29" ht="18" customHeight="1" x14ac:dyDescent="0.2">
      <c r="A655" s="135"/>
      <c r="B655" s="122"/>
      <c r="C655" s="122"/>
      <c r="D655" s="122"/>
      <c r="E655" s="122"/>
      <c r="F655" s="122"/>
      <c r="G655" s="122"/>
      <c r="H655" s="122"/>
      <c r="I655" s="168"/>
      <c r="J655" s="122"/>
      <c r="K655" s="122"/>
      <c r="L655" s="122"/>
      <c r="M655" s="122"/>
      <c r="N655" s="122"/>
      <c r="O655" s="122"/>
      <c r="P655" s="122"/>
      <c r="Q655" s="122"/>
      <c r="R655" s="122"/>
      <c r="S655" s="122"/>
      <c r="T655" s="122"/>
      <c r="U655" s="122"/>
      <c r="V655" s="122"/>
      <c r="W655" s="122"/>
      <c r="X655" s="122"/>
      <c r="Y655" s="122"/>
      <c r="Z655" s="122"/>
      <c r="AA655" s="122"/>
      <c r="AB655" s="122"/>
      <c r="AC655" s="122"/>
    </row>
    <row r="656" spans="1:29" ht="18" customHeight="1" x14ac:dyDescent="0.2">
      <c r="A656" s="135"/>
      <c r="B656" s="122"/>
      <c r="C656" s="122"/>
      <c r="D656" s="122"/>
      <c r="E656" s="122"/>
      <c r="F656" s="122"/>
      <c r="G656" s="122"/>
      <c r="H656" s="122"/>
      <c r="I656" s="168"/>
      <c r="J656" s="122"/>
      <c r="K656" s="122"/>
      <c r="L656" s="122"/>
      <c r="M656" s="122"/>
      <c r="N656" s="122"/>
      <c r="O656" s="122"/>
      <c r="P656" s="122"/>
      <c r="Q656" s="122"/>
      <c r="R656" s="122"/>
      <c r="S656" s="122"/>
      <c r="T656" s="122"/>
      <c r="U656" s="122"/>
      <c r="V656" s="122"/>
      <c r="W656" s="122"/>
      <c r="X656" s="122"/>
      <c r="Y656" s="122"/>
      <c r="Z656" s="122"/>
      <c r="AA656" s="122"/>
      <c r="AB656" s="122"/>
      <c r="AC656" s="122"/>
    </row>
    <row r="657" spans="1:29" ht="18" customHeight="1" x14ac:dyDescent="0.2">
      <c r="A657" s="135"/>
      <c r="B657" s="122"/>
      <c r="C657" s="122"/>
      <c r="D657" s="122"/>
      <c r="E657" s="122"/>
      <c r="F657" s="122"/>
      <c r="G657" s="122"/>
      <c r="H657" s="122"/>
      <c r="I657" s="168"/>
      <c r="J657" s="122"/>
      <c r="K657" s="122"/>
      <c r="L657" s="122"/>
      <c r="M657" s="122"/>
      <c r="N657" s="122"/>
      <c r="O657" s="122"/>
      <c r="P657" s="122"/>
      <c r="Q657" s="122"/>
      <c r="R657" s="122"/>
      <c r="S657" s="122"/>
      <c r="T657" s="122"/>
      <c r="U657" s="122"/>
      <c r="V657" s="122"/>
      <c r="W657" s="122"/>
      <c r="X657" s="122"/>
      <c r="Y657" s="122"/>
      <c r="Z657" s="122"/>
      <c r="AA657" s="122"/>
      <c r="AB657" s="122"/>
      <c r="AC657" s="122"/>
    </row>
    <row r="658" spans="1:29" ht="18" customHeight="1" x14ac:dyDescent="0.2">
      <c r="A658" s="135"/>
      <c r="B658" s="122"/>
      <c r="C658" s="122"/>
      <c r="D658" s="122"/>
      <c r="E658" s="122"/>
      <c r="F658" s="122"/>
      <c r="G658" s="122"/>
      <c r="H658" s="122"/>
      <c r="I658" s="168"/>
      <c r="J658" s="122"/>
      <c r="K658" s="122"/>
      <c r="L658" s="122"/>
      <c r="M658" s="122"/>
      <c r="N658" s="122"/>
      <c r="O658" s="122"/>
      <c r="P658" s="122"/>
      <c r="Q658" s="122"/>
      <c r="R658" s="122"/>
      <c r="S658" s="122"/>
      <c r="T658" s="122"/>
      <c r="U658" s="122"/>
      <c r="V658" s="122"/>
      <c r="W658" s="122"/>
      <c r="X658" s="122"/>
      <c r="Y658" s="122"/>
      <c r="Z658" s="122"/>
      <c r="AA658" s="122"/>
      <c r="AB658" s="122"/>
      <c r="AC658" s="122"/>
    </row>
    <row r="659" spans="1:29" ht="18" customHeight="1" x14ac:dyDescent="0.2">
      <c r="A659" s="135"/>
      <c r="B659" s="122"/>
      <c r="C659" s="122"/>
      <c r="D659" s="122"/>
      <c r="E659" s="122"/>
      <c r="F659" s="122"/>
      <c r="G659" s="122"/>
      <c r="H659" s="122"/>
      <c r="I659" s="168"/>
      <c r="J659" s="122"/>
      <c r="K659" s="122"/>
      <c r="L659" s="122"/>
      <c r="M659" s="122"/>
      <c r="N659" s="122"/>
      <c r="O659" s="122"/>
      <c r="P659" s="122"/>
      <c r="Q659" s="122"/>
      <c r="R659" s="122"/>
      <c r="S659" s="122"/>
      <c r="T659" s="122"/>
      <c r="U659" s="122"/>
      <c r="V659" s="122"/>
      <c r="W659" s="122"/>
      <c r="X659" s="122"/>
      <c r="Y659" s="122"/>
      <c r="Z659" s="122"/>
      <c r="AA659" s="122"/>
      <c r="AB659" s="122"/>
      <c r="AC659" s="122"/>
    </row>
    <row r="660" spans="1:29" ht="18" customHeight="1" x14ac:dyDescent="0.2">
      <c r="A660" s="135"/>
      <c r="B660" s="122"/>
      <c r="C660" s="122"/>
      <c r="D660" s="122"/>
      <c r="E660" s="122"/>
      <c r="F660" s="122"/>
      <c r="G660" s="122"/>
      <c r="H660" s="122"/>
      <c r="I660" s="168"/>
      <c r="J660" s="122"/>
      <c r="K660" s="122"/>
      <c r="L660" s="122"/>
      <c r="M660" s="122"/>
      <c r="N660" s="122"/>
      <c r="O660" s="122"/>
      <c r="P660" s="122"/>
      <c r="Q660" s="122"/>
      <c r="R660" s="122"/>
      <c r="S660" s="122"/>
      <c r="T660" s="122"/>
      <c r="U660" s="122"/>
      <c r="V660" s="122"/>
      <c r="W660" s="122"/>
      <c r="X660" s="122"/>
      <c r="Y660" s="122"/>
      <c r="Z660" s="122"/>
      <c r="AA660" s="122"/>
      <c r="AB660" s="122"/>
      <c r="AC660" s="122"/>
    </row>
    <row r="661" spans="1:29" ht="18" customHeight="1" x14ac:dyDescent="0.2">
      <c r="A661" s="135"/>
      <c r="B661" s="122"/>
      <c r="C661" s="122"/>
      <c r="D661" s="122"/>
      <c r="E661" s="122"/>
      <c r="F661" s="122"/>
      <c r="G661" s="122"/>
      <c r="H661" s="122"/>
      <c r="I661" s="168"/>
      <c r="J661" s="122"/>
      <c r="K661" s="122"/>
      <c r="L661" s="122"/>
      <c r="M661" s="122"/>
      <c r="N661" s="122"/>
      <c r="O661" s="122"/>
      <c r="P661" s="122"/>
      <c r="Q661" s="122"/>
      <c r="R661" s="122"/>
      <c r="S661" s="122"/>
      <c r="T661" s="122"/>
      <c r="U661" s="122"/>
      <c r="V661" s="122"/>
      <c r="W661" s="122"/>
      <c r="X661" s="122"/>
      <c r="Y661" s="122"/>
      <c r="Z661" s="122"/>
      <c r="AA661" s="122"/>
      <c r="AB661" s="122"/>
      <c r="AC661" s="122"/>
    </row>
    <row r="662" spans="1:29" ht="18" customHeight="1" x14ac:dyDescent="0.2">
      <c r="A662" s="135"/>
      <c r="B662" s="122"/>
      <c r="C662" s="122"/>
      <c r="D662" s="122"/>
      <c r="E662" s="122"/>
      <c r="F662" s="122"/>
      <c r="G662" s="122"/>
      <c r="H662" s="122"/>
      <c r="I662" s="168"/>
      <c r="J662" s="122"/>
      <c r="K662" s="122"/>
      <c r="L662" s="122"/>
      <c r="M662" s="122"/>
      <c r="N662" s="122"/>
      <c r="O662" s="122"/>
      <c r="P662" s="122"/>
      <c r="Q662" s="122"/>
      <c r="R662" s="122"/>
      <c r="S662" s="122"/>
      <c r="T662" s="122"/>
      <c r="U662" s="122"/>
      <c r="V662" s="122"/>
      <c r="W662" s="122"/>
      <c r="X662" s="122"/>
      <c r="Y662" s="122"/>
      <c r="Z662" s="122"/>
      <c r="AA662" s="122"/>
      <c r="AB662" s="122"/>
      <c r="AC662" s="122"/>
    </row>
    <row r="663" spans="1:29" ht="18" customHeight="1" x14ac:dyDescent="0.2">
      <c r="A663" s="135"/>
      <c r="B663" s="122"/>
      <c r="C663" s="122"/>
      <c r="D663" s="122"/>
      <c r="E663" s="122"/>
      <c r="F663" s="122"/>
      <c r="G663" s="122"/>
      <c r="H663" s="122"/>
      <c r="I663" s="168"/>
      <c r="J663" s="122"/>
      <c r="K663" s="122"/>
      <c r="L663" s="122"/>
      <c r="M663" s="122"/>
      <c r="N663" s="122"/>
      <c r="O663" s="122"/>
      <c r="P663" s="122"/>
      <c r="Q663" s="122"/>
      <c r="R663" s="122"/>
      <c r="S663" s="122"/>
      <c r="T663" s="122"/>
      <c r="U663" s="122"/>
      <c r="V663" s="122"/>
      <c r="W663" s="122"/>
      <c r="X663" s="122"/>
      <c r="Y663" s="122"/>
      <c r="Z663" s="122"/>
      <c r="AA663" s="122"/>
      <c r="AB663" s="122"/>
      <c r="AC663" s="122"/>
    </row>
    <row r="664" spans="1:29" ht="18" customHeight="1" x14ac:dyDescent="0.2">
      <c r="A664" s="135"/>
      <c r="B664" s="122"/>
      <c r="C664" s="122"/>
      <c r="D664" s="122"/>
      <c r="E664" s="122"/>
      <c r="F664" s="122"/>
      <c r="G664" s="122"/>
      <c r="H664" s="122"/>
      <c r="I664" s="168"/>
      <c r="J664" s="122"/>
      <c r="K664" s="122"/>
      <c r="L664" s="122"/>
      <c r="M664" s="122"/>
      <c r="N664" s="122"/>
      <c r="O664" s="122"/>
      <c r="P664" s="122"/>
      <c r="Q664" s="122"/>
      <c r="R664" s="122"/>
      <c r="S664" s="122"/>
      <c r="T664" s="122"/>
      <c r="U664" s="122"/>
      <c r="V664" s="122"/>
      <c r="W664" s="122"/>
      <c r="X664" s="122"/>
      <c r="Y664" s="122"/>
      <c r="Z664" s="122"/>
      <c r="AA664" s="122"/>
      <c r="AB664" s="122"/>
      <c r="AC664" s="122"/>
    </row>
    <row r="665" spans="1:29" ht="18" customHeight="1" x14ac:dyDescent="0.2">
      <c r="A665" s="135"/>
      <c r="B665" s="122"/>
      <c r="C665" s="122"/>
      <c r="D665" s="122"/>
      <c r="E665" s="122"/>
      <c r="F665" s="122"/>
      <c r="G665" s="122"/>
      <c r="H665" s="122"/>
      <c r="I665" s="168"/>
      <c r="J665" s="122"/>
      <c r="K665" s="122"/>
      <c r="L665" s="122"/>
      <c r="M665" s="122"/>
      <c r="N665" s="122"/>
      <c r="O665" s="122"/>
      <c r="P665" s="122"/>
      <c r="Q665" s="122"/>
      <c r="R665" s="122"/>
      <c r="S665" s="122"/>
      <c r="T665" s="122"/>
      <c r="U665" s="122"/>
      <c r="V665" s="122"/>
      <c r="W665" s="122"/>
      <c r="X665" s="122"/>
      <c r="Y665" s="122"/>
      <c r="Z665" s="122"/>
      <c r="AA665" s="122"/>
      <c r="AB665" s="122"/>
      <c r="AC665" s="122"/>
    </row>
    <row r="666" spans="1:29" ht="18" customHeight="1" x14ac:dyDescent="0.2">
      <c r="A666" s="135"/>
      <c r="B666" s="122"/>
      <c r="C666" s="122"/>
      <c r="D666" s="122"/>
      <c r="E666" s="122"/>
      <c r="F666" s="122"/>
      <c r="G666" s="122"/>
      <c r="H666" s="122"/>
      <c r="I666" s="168"/>
      <c r="J666" s="122"/>
      <c r="K666" s="122"/>
      <c r="L666" s="122"/>
      <c r="M666" s="122"/>
      <c r="N666" s="122"/>
      <c r="O666" s="122"/>
      <c r="P666" s="122"/>
      <c r="Q666" s="122"/>
      <c r="R666" s="122"/>
      <c r="S666" s="122"/>
      <c r="T666" s="122"/>
      <c r="U666" s="122"/>
      <c r="V666" s="122"/>
      <c r="W666" s="122"/>
      <c r="X666" s="122"/>
      <c r="Y666" s="122"/>
      <c r="Z666" s="122"/>
      <c r="AA666" s="122"/>
      <c r="AB666" s="122"/>
      <c r="AC666" s="122"/>
    </row>
    <row r="667" spans="1:29" ht="18" customHeight="1" x14ac:dyDescent="0.2">
      <c r="A667" s="135"/>
      <c r="B667" s="122"/>
      <c r="C667" s="122"/>
      <c r="D667" s="122"/>
      <c r="E667" s="122"/>
      <c r="F667" s="122"/>
      <c r="G667" s="122"/>
      <c r="H667" s="122"/>
      <c r="I667" s="168"/>
      <c r="J667" s="122"/>
      <c r="K667" s="122"/>
      <c r="L667" s="122"/>
      <c r="M667" s="122"/>
      <c r="N667" s="122"/>
      <c r="O667" s="122"/>
      <c r="P667" s="122"/>
      <c r="Q667" s="122"/>
      <c r="R667" s="122"/>
      <c r="S667" s="122"/>
      <c r="T667" s="122"/>
      <c r="U667" s="122"/>
      <c r="V667" s="122"/>
      <c r="W667" s="122"/>
      <c r="X667" s="122"/>
      <c r="Y667" s="122"/>
      <c r="Z667" s="122"/>
      <c r="AA667" s="122"/>
      <c r="AB667" s="122"/>
      <c r="AC667" s="122"/>
    </row>
    <row r="668" spans="1:29" ht="18" customHeight="1" x14ac:dyDescent="0.2">
      <c r="A668" s="135"/>
      <c r="B668" s="122"/>
      <c r="C668" s="122"/>
      <c r="D668" s="122"/>
      <c r="E668" s="122"/>
      <c r="F668" s="122"/>
      <c r="G668" s="122"/>
      <c r="H668" s="122"/>
      <c r="I668" s="168"/>
      <c r="J668" s="122"/>
      <c r="K668" s="122"/>
      <c r="L668" s="122"/>
      <c r="M668" s="122"/>
      <c r="N668" s="122"/>
      <c r="O668" s="122"/>
      <c r="P668" s="122"/>
      <c r="Q668" s="122"/>
      <c r="R668" s="122"/>
      <c r="S668" s="122"/>
      <c r="T668" s="122"/>
      <c r="U668" s="122"/>
      <c r="V668" s="122"/>
      <c r="W668" s="122"/>
      <c r="X668" s="122"/>
      <c r="Y668" s="122"/>
      <c r="Z668" s="122"/>
      <c r="AA668" s="122"/>
      <c r="AB668" s="122"/>
      <c r="AC668" s="122"/>
    </row>
    <row r="669" spans="1:29" ht="18" customHeight="1" x14ac:dyDescent="0.2">
      <c r="A669" s="135"/>
      <c r="B669" s="122"/>
      <c r="C669" s="122"/>
      <c r="D669" s="122"/>
      <c r="E669" s="122"/>
      <c r="F669" s="122"/>
      <c r="G669" s="122"/>
      <c r="H669" s="122"/>
      <c r="I669" s="168"/>
      <c r="J669" s="122"/>
      <c r="K669" s="122"/>
      <c r="L669" s="122"/>
      <c r="M669" s="122"/>
      <c r="N669" s="122"/>
      <c r="O669" s="122"/>
      <c r="P669" s="122"/>
      <c r="Q669" s="122"/>
      <c r="R669" s="122"/>
      <c r="S669" s="122"/>
      <c r="T669" s="122"/>
      <c r="U669" s="122"/>
      <c r="V669" s="122"/>
      <c r="W669" s="122"/>
      <c r="X669" s="122"/>
      <c r="Y669" s="122"/>
      <c r="Z669" s="122"/>
      <c r="AA669" s="122"/>
      <c r="AB669" s="122"/>
      <c r="AC669" s="122"/>
    </row>
    <row r="670" spans="1:29" ht="18" customHeight="1" x14ac:dyDescent="0.2">
      <c r="A670" s="135"/>
      <c r="B670" s="122"/>
      <c r="C670" s="122"/>
      <c r="D670" s="122"/>
      <c r="E670" s="122"/>
      <c r="F670" s="122"/>
      <c r="G670" s="122"/>
      <c r="H670" s="122"/>
      <c r="I670" s="168"/>
      <c r="J670" s="122"/>
      <c r="K670" s="122"/>
      <c r="L670" s="122"/>
      <c r="M670" s="122"/>
      <c r="N670" s="122"/>
      <c r="O670" s="122"/>
      <c r="P670" s="122"/>
      <c r="Q670" s="122"/>
      <c r="R670" s="122"/>
      <c r="S670" s="122"/>
      <c r="T670" s="122"/>
      <c r="U670" s="122"/>
      <c r="V670" s="122"/>
      <c r="W670" s="122"/>
      <c r="X670" s="122"/>
      <c r="Y670" s="122"/>
      <c r="Z670" s="122"/>
      <c r="AA670" s="122"/>
      <c r="AB670" s="122"/>
      <c r="AC670" s="122"/>
    </row>
    <row r="671" spans="1:29" ht="18" customHeight="1" x14ac:dyDescent="0.2">
      <c r="A671" s="135"/>
      <c r="B671" s="122"/>
      <c r="C671" s="122"/>
      <c r="D671" s="122"/>
      <c r="E671" s="122"/>
      <c r="F671" s="122"/>
      <c r="G671" s="122"/>
      <c r="H671" s="122"/>
      <c r="I671" s="168"/>
      <c r="J671" s="122"/>
      <c r="K671" s="122"/>
      <c r="L671" s="122"/>
      <c r="M671" s="122"/>
      <c r="N671" s="122"/>
      <c r="O671" s="122"/>
      <c r="P671" s="122"/>
      <c r="Q671" s="122"/>
      <c r="R671" s="122"/>
      <c r="S671" s="122"/>
      <c r="T671" s="122"/>
      <c r="U671" s="122"/>
      <c r="V671" s="122"/>
      <c r="W671" s="122"/>
      <c r="X671" s="122"/>
      <c r="Y671" s="122"/>
      <c r="Z671" s="122"/>
      <c r="AA671" s="122"/>
      <c r="AB671" s="122"/>
      <c r="AC671" s="122"/>
    </row>
    <row r="672" spans="1:29" ht="18" customHeight="1" x14ac:dyDescent="0.2">
      <c r="A672" s="135"/>
      <c r="B672" s="122"/>
      <c r="C672" s="122"/>
      <c r="D672" s="122"/>
      <c r="E672" s="122"/>
      <c r="F672" s="122"/>
      <c r="G672" s="122"/>
      <c r="H672" s="122"/>
      <c r="I672" s="168"/>
      <c r="J672" s="122"/>
      <c r="K672" s="122"/>
      <c r="L672" s="122"/>
      <c r="M672" s="122"/>
      <c r="N672" s="122"/>
      <c r="O672" s="122"/>
      <c r="P672" s="122"/>
      <c r="Q672" s="122"/>
      <c r="R672" s="122"/>
      <c r="S672" s="122"/>
      <c r="T672" s="122"/>
      <c r="U672" s="122"/>
      <c r="V672" s="122"/>
      <c r="W672" s="122"/>
      <c r="X672" s="122"/>
      <c r="Y672" s="122"/>
      <c r="Z672" s="122"/>
      <c r="AA672" s="122"/>
      <c r="AB672" s="122"/>
      <c r="AC672" s="122"/>
    </row>
    <row r="673" spans="1:29" ht="18" customHeight="1" x14ac:dyDescent="0.2">
      <c r="A673" s="135"/>
      <c r="B673" s="122"/>
      <c r="C673" s="122"/>
      <c r="D673" s="122"/>
      <c r="E673" s="122"/>
      <c r="F673" s="122"/>
      <c r="G673" s="122"/>
      <c r="H673" s="122"/>
      <c r="I673" s="168"/>
      <c r="J673" s="122"/>
      <c r="K673" s="122"/>
      <c r="L673" s="122"/>
      <c r="M673" s="122"/>
      <c r="N673" s="122"/>
      <c r="O673" s="122"/>
      <c r="P673" s="122"/>
      <c r="Q673" s="122"/>
      <c r="R673" s="122"/>
      <c r="S673" s="122"/>
      <c r="T673" s="122"/>
      <c r="U673" s="122"/>
      <c r="V673" s="122"/>
      <c r="W673" s="122"/>
      <c r="X673" s="122"/>
      <c r="Y673" s="122"/>
      <c r="Z673" s="122"/>
      <c r="AA673" s="122"/>
      <c r="AB673" s="122"/>
      <c r="AC673" s="122"/>
    </row>
    <row r="674" spans="1:29" ht="18" customHeight="1" x14ac:dyDescent="0.2">
      <c r="A674" s="135"/>
      <c r="B674" s="122"/>
      <c r="C674" s="122"/>
      <c r="D674" s="122"/>
      <c r="E674" s="122"/>
      <c r="F674" s="122"/>
      <c r="G674" s="122"/>
      <c r="H674" s="122"/>
      <c r="I674" s="168"/>
      <c r="J674" s="122"/>
      <c r="K674" s="122"/>
      <c r="L674" s="122"/>
      <c r="M674" s="122"/>
      <c r="N674" s="122"/>
      <c r="O674" s="122"/>
      <c r="P674" s="122"/>
      <c r="Q674" s="122"/>
      <c r="R674" s="122"/>
      <c r="S674" s="122"/>
      <c r="T674" s="122"/>
      <c r="U674" s="122"/>
      <c r="V674" s="122"/>
      <c r="W674" s="122"/>
      <c r="X674" s="122"/>
      <c r="Y674" s="122"/>
      <c r="Z674" s="122"/>
      <c r="AA674" s="122"/>
      <c r="AB674" s="122"/>
      <c r="AC674" s="122"/>
    </row>
    <row r="675" spans="1:29" ht="18" customHeight="1" x14ac:dyDescent="0.2">
      <c r="A675" s="135"/>
      <c r="B675" s="122"/>
      <c r="C675" s="122"/>
      <c r="D675" s="122"/>
      <c r="E675" s="122"/>
      <c r="F675" s="122"/>
      <c r="G675" s="122"/>
      <c r="H675" s="122"/>
      <c r="I675" s="168"/>
      <c r="J675" s="122"/>
      <c r="K675" s="122"/>
      <c r="L675" s="122"/>
      <c r="M675" s="122"/>
      <c r="N675" s="122"/>
      <c r="O675" s="122"/>
      <c r="P675" s="122"/>
      <c r="Q675" s="122"/>
      <c r="R675" s="122"/>
      <c r="S675" s="122"/>
      <c r="T675" s="122"/>
      <c r="U675" s="122"/>
      <c r="V675" s="122"/>
      <c r="W675" s="122"/>
      <c r="X675" s="122"/>
      <c r="Y675" s="122"/>
      <c r="Z675" s="122"/>
      <c r="AA675" s="122"/>
      <c r="AB675" s="122"/>
      <c r="AC675" s="122"/>
    </row>
    <row r="676" spans="1:29" ht="18" customHeight="1" x14ac:dyDescent="0.2">
      <c r="A676" s="135"/>
      <c r="B676" s="122"/>
      <c r="C676" s="122"/>
      <c r="D676" s="122"/>
      <c r="E676" s="122"/>
      <c r="F676" s="122"/>
      <c r="G676" s="122"/>
      <c r="H676" s="122"/>
      <c r="I676" s="168"/>
      <c r="J676" s="122"/>
      <c r="K676" s="122"/>
      <c r="L676" s="122"/>
      <c r="M676" s="122"/>
      <c r="N676" s="122"/>
      <c r="O676" s="122"/>
      <c r="P676" s="122"/>
      <c r="Q676" s="122"/>
      <c r="R676" s="122"/>
      <c r="S676" s="122"/>
      <c r="T676" s="122"/>
      <c r="U676" s="122"/>
      <c r="V676" s="122"/>
      <c r="W676" s="122"/>
      <c r="X676" s="122"/>
      <c r="Y676" s="122"/>
      <c r="Z676" s="122"/>
      <c r="AA676" s="122"/>
      <c r="AB676" s="122"/>
      <c r="AC676" s="122"/>
    </row>
    <row r="677" spans="1:29" ht="18" customHeight="1" x14ac:dyDescent="0.2">
      <c r="A677" s="135"/>
      <c r="B677" s="122"/>
      <c r="C677" s="122"/>
      <c r="D677" s="122"/>
      <c r="E677" s="122"/>
      <c r="F677" s="122"/>
      <c r="G677" s="122"/>
      <c r="H677" s="122"/>
      <c r="I677" s="168"/>
      <c r="J677" s="122"/>
      <c r="K677" s="122"/>
      <c r="L677" s="122"/>
      <c r="M677" s="122"/>
      <c r="N677" s="122"/>
      <c r="O677" s="122"/>
      <c r="P677" s="122"/>
      <c r="Q677" s="122"/>
      <c r="R677" s="122"/>
      <c r="S677" s="122"/>
      <c r="T677" s="122"/>
      <c r="U677" s="122"/>
      <c r="V677" s="122"/>
      <c r="W677" s="122"/>
      <c r="X677" s="122"/>
      <c r="Y677" s="122"/>
      <c r="Z677" s="122"/>
      <c r="AA677" s="122"/>
      <c r="AB677" s="122"/>
      <c r="AC677" s="122"/>
    </row>
    <row r="678" spans="1:29" ht="18" customHeight="1" x14ac:dyDescent="0.2">
      <c r="A678" s="135"/>
      <c r="B678" s="122"/>
      <c r="C678" s="122"/>
      <c r="D678" s="122"/>
      <c r="E678" s="122"/>
      <c r="F678" s="122"/>
      <c r="G678" s="122"/>
      <c r="H678" s="122"/>
      <c r="I678" s="168"/>
      <c r="J678" s="122"/>
      <c r="K678" s="122"/>
      <c r="L678" s="122"/>
      <c r="M678" s="122"/>
      <c r="N678" s="122"/>
      <c r="O678" s="122"/>
      <c r="P678" s="122"/>
      <c r="Q678" s="122"/>
      <c r="R678" s="122"/>
      <c r="S678" s="122"/>
      <c r="T678" s="122"/>
      <c r="U678" s="122"/>
      <c r="V678" s="122"/>
      <c r="W678" s="122"/>
      <c r="X678" s="122"/>
      <c r="Y678" s="122"/>
      <c r="Z678" s="122"/>
      <c r="AA678" s="122"/>
      <c r="AB678" s="122"/>
      <c r="AC678" s="122"/>
    </row>
    <row r="679" spans="1:29" ht="18" customHeight="1" x14ac:dyDescent="0.2">
      <c r="A679" s="135"/>
      <c r="B679" s="122"/>
      <c r="C679" s="122"/>
      <c r="D679" s="122"/>
      <c r="E679" s="122"/>
      <c r="F679" s="122"/>
      <c r="G679" s="122"/>
      <c r="H679" s="122"/>
      <c r="I679" s="168"/>
      <c r="J679" s="122"/>
      <c r="K679" s="122"/>
      <c r="L679" s="122"/>
      <c r="M679" s="122"/>
      <c r="N679" s="122"/>
      <c r="O679" s="122"/>
      <c r="P679" s="122"/>
      <c r="Q679" s="122"/>
      <c r="R679" s="122"/>
      <c r="S679" s="122"/>
      <c r="T679" s="122"/>
      <c r="U679" s="122"/>
      <c r="V679" s="122"/>
      <c r="W679" s="122"/>
      <c r="X679" s="122"/>
      <c r="Y679" s="122"/>
      <c r="Z679" s="122"/>
      <c r="AA679" s="122"/>
      <c r="AB679" s="122"/>
      <c r="AC679" s="122"/>
    </row>
    <row r="680" spans="1:29" ht="18" customHeight="1" x14ac:dyDescent="0.2">
      <c r="A680" s="135"/>
      <c r="B680" s="122"/>
      <c r="C680" s="122"/>
      <c r="D680" s="122"/>
      <c r="E680" s="122"/>
      <c r="F680" s="122"/>
      <c r="G680" s="122"/>
      <c r="H680" s="122"/>
      <c r="I680" s="168"/>
      <c r="J680" s="122"/>
      <c r="K680" s="122"/>
      <c r="L680" s="122"/>
      <c r="M680" s="122"/>
      <c r="N680" s="122"/>
      <c r="O680" s="122"/>
      <c r="P680" s="122"/>
      <c r="Q680" s="122"/>
      <c r="R680" s="122"/>
      <c r="S680" s="122"/>
      <c r="T680" s="122"/>
      <c r="U680" s="122"/>
      <c r="V680" s="122"/>
      <c r="W680" s="122"/>
      <c r="X680" s="122"/>
      <c r="Y680" s="122"/>
      <c r="Z680" s="122"/>
      <c r="AA680" s="122"/>
      <c r="AB680" s="122"/>
      <c r="AC680" s="122"/>
    </row>
    <row r="681" spans="1:29" ht="18" customHeight="1" x14ac:dyDescent="0.2">
      <c r="A681" s="135"/>
      <c r="B681" s="122"/>
      <c r="C681" s="122"/>
      <c r="D681" s="122"/>
      <c r="E681" s="122"/>
      <c r="F681" s="122"/>
      <c r="G681" s="122"/>
      <c r="H681" s="122"/>
      <c r="I681" s="168"/>
      <c r="J681" s="122"/>
      <c r="K681" s="122"/>
      <c r="L681" s="122"/>
      <c r="M681" s="122"/>
      <c r="N681" s="122"/>
      <c r="O681" s="122"/>
      <c r="P681" s="122"/>
      <c r="Q681" s="122"/>
      <c r="R681" s="122"/>
      <c r="S681" s="122"/>
      <c r="T681" s="122"/>
      <c r="U681" s="122"/>
      <c r="V681" s="122"/>
      <c r="W681" s="122"/>
      <c r="X681" s="122"/>
      <c r="Y681" s="122"/>
      <c r="Z681" s="122"/>
      <c r="AA681" s="122"/>
      <c r="AB681" s="122"/>
      <c r="AC681" s="122"/>
    </row>
    <row r="682" spans="1:29" ht="18" customHeight="1" x14ac:dyDescent="0.2">
      <c r="A682" s="135"/>
      <c r="B682" s="122"/>
      <c r="C682" s="122"/>
      <c r="D682" s="122"/>
      <c r="E682" s="122"/>
      <c r="F682" s="122"/>
      <c r="G682" s="122"/>
      <c r="H682" s="122"/>
      <c r="I682" s="168"/>
      <c r="J682" s="122"/>
      <c r="K682" s="122"/>
      <c r="L682" s="122"/>
      <c r="M682" s="122"/>
      <c r="N682" s="122"/>
      <c r="O682" s="122"/>
      <c r="P682" s="122"/>
      <c r="Q682" s="122"/>
      <c r="R682" s="122"/>
      <c r="S682" s="122"/>
      <c r="T682" s="122"/>
      <c r="U682" s="122"/>
      <c r="V682" s="122"/>
      <c r="W682" s="122"/>
      <c r="X682" s="122"/>
      <c r="Y682" s="122"/>
      <c r="Z682" s="122"/>
      <c r="AA682" s="122"/>
      <c r="AB682" s="122"/>
      <c r="AC682" s="122"/>
    </row>
    <row r="683" spans="1:29" ht="18" customHeight="1" x14ac:dyDescent="0.2">
      <c r="A683" s="135"/>
      <c r="B683" s="122"/>
      <c r="C683" s="122"/>
      <c r="D683" s="122"/>
      <c r="E683" s="122"/>
      <c r="F683" s="122"/>
      <c r="G683" s="122"/>
      <c r="H683" s="122"/>
      <c r="I683" s="168"/>
      <c r="J683" s="122"/>
      <c r="K683" s="122"/>
      <c r="L683" s="122"/>
      <c r="M683" s="122"/>
      <c r="N683" s="122"/>
      <c r="O683" s="122"/>
      <c r="P683" s="122"/>
      <c r="Q683" s="122"/>
      <c r="R683" s="122"/>
      <c r="S683" s="122"/>
      <c r="T683" s="122"/>
      <c r="U683" s="122"/>
      <c r="V683" s="122"/>
      <c r="W683" s="122"/>
      <c r="X683" s="122"/>
      <c r="Y683" s="122"/>
      <c r="Z683" s="122"/>
      <c r="AA683" s="122"/>
      <c r="AB683" s="122"/>
      <c r="AC683" s="122"/>
    </row>
    <row r="684" spans="1:29" ht="18" customHeight="1" x14ac:dyDescent="0.2">
      <c r="A684" s="135"/>
      <c r="B684" s="122"/>
      <c r="C684" s="122"/>
      <c r="D684" s="122"/>
      <c r="E684" s="122"/>
      <c r="F684" s="122"/>
      <c r="G684" s="122"/>
      <c r="H684" s="122"/>
      <c r="I684" s="168"/>
      <c r="J684" s="122"/>
      <c r="K684" s="122"/>
      <c r="L684" s="122"/>
      <c r="M684" s="122"/>
      <c r="N684" s="122"/>
      <c r="O684" s="122"/>
      <c r="P684" s="122"/>
      <c r="Q684" s="122"/>
      <c r="R684" s="122"/>
      <c r="S684" s="122"/>
      <c r="T684" s="122"/>
      <c r="U684" s="122"/>
      <c r="V684" s="122"/>
      <c r="W684" s="122"/>
      <c r="X684" s="122"/>
      <c r="Y684" s="122"/>
      <c r="Z684" s="122"/>
      <c r="AA684" s="122"/>
      <c r="AB684" s="122"/>
      <c r="AC684" s="122"/>
    </row>
    <row r="685" spans="1:29" ht="18" customHeight="1" x14ac:dyDescent="0.2">
      <c r="A685" s="135"/>
      <c r="B685" s="122"/>
      <c r="C685" s="122"/>
      <c r="D685" s="122"/>
      <c r="E685" s="122"/>
      <c r="F685" s="122"/>
      <c r="G685" s="122"/>
      <c r="H685" s="122"/>
      <c r="I685" s="168"/>
      <c r="J685" s="122"/>
      <c r="K685" s="122"/>
      <c r="L685" s="122"/>
      <c r="M685" s="122"/>
      <c r="N685" s="122"/>
      <c r="O685" s="122"/>
      <c r="P685" s="122"/>
      <c r="Q685" s="122"/>
      <c r="R685" s="122"/>
      <c r="S685" s="122"/>
      <c r="T685" s="122"/>
      <c r="U685" s="122"/>
      <c r="V685" s="122"/>
      <c r="W685" s="122"/>
      <c r="X685" s="122"/>
      <c r="Y685" s="122"/>
      <c r="Z685" s="122"/>
      <c r="AA685" s="122"/>
      <c r="AB685" s="122"/>
      <c r="AC685" s="122"/>
    </row>
    <row r="686" spans="1:29" ht="18" customHeight="1" x14ac:dyDescent="0.2">
      <c r="A686" s="135"/>
      <c r="B686" s="122"/>
      <c r="C686" s="122"/>
      <c r="D686" s="122"/>
      <c r="E686" s="122"/>
      <c r="F686" s="122"/>
      <c r="G686" s="122"/>
      <c r="H686" s="122"/>
      <c r="I686" s="168"/>
      <c r="J686" s="122"/>
      <c r="K686" s="122"/>
      <c r="L686" s="122"/>
      <c r="M686" s="122"/>
      <c r="N686" s="122"/>
      <c r="O686" s="122"/>
      <c r="P686" s="122"/>
      <c r="Q686" s="122"/>
      <c r="R686" s="122"/>
      <c r="S686" s="122"/>
      <c r="T686" s="122"/>
      <c r="U686" s="122"/>
      <c r="V686" s="122"/>
      <c r="W686" s="122"/>
      <c r="X686" s="122"/>
      <c r="Y686" s="122"/>
      <c r="Z686" s="122"/>
      <c r="AA686" s="122"/>
      <c r="AB686" s="122"/>
      <c r="AC686" s="122"/>
    </row>
    <row r="687" spans="1:29" ht="18" customHeight="1" x14ac:dyDescent="0.2">
      <c r="A687" s="135"/>
      <c r="B687" s="122"/>
      <c r="C687" s="122"/>
      <c r="D687" s="122"/>
      <c r="E687" s="122"/>
      <c r="F687" s="122"/>
      <c r="G687" s="122"/>
      <c r="H687" s="122"/>
      <c r="I687" s="168"/>
      <c r="J687" s="122"/>
      <c r="K687" s="122"/>
      <c r="L687" s="122"/>
      <c r="M687" s="122"/>
      <c r="N687" s="122"/>
      <c r="O687" s="122"/>
      <c r="P687" s="122"/>
      <c r="Q687" s="122"/>
      <c r="R687" s="122"/>
      <c r="S687" s="122"/>
      <c r="T687" s="122"/>
      <c r="U687" s="122"/>
      <c r="V687" s="122"/>
      <c r="W687" s="122"/>
      <c r="X687" s="122"/>
      <c r="Y687" s="122"/>
      <c r="Z687" s="122"/>
      <c r="AA687" s="122"/>
      <c r="AB687" s="122"/>
      <c r="AC687" s="122"/>
    </row>
    <row r="688" spans="1:29" ht="18" customHeight="1" x14ac:dyDescent="0.2">
      <c r="A688" s="135"/>
      <c r="B688" s="122"/>
      <c r="C688" s="122"/>
      <c r="D688" s="122"/>
      <c r="E688" s="122"/>
      <c r="F688" s="122"/>
      <c r="G688" s="122"/>
      <c r="H688" s="122"/>
      <c r="I688" s="168"/>
      <c r="J688" s="122"/>
      <c r="K688" s="122"/>
      <c r="L688" s="122"/>
      <c r="M688" s="122"/>
      <c r="N688" s="122"/>
      <c r="O688" s="122"/>
      <c r="P688" s="122"/>
      <c r="Q688" s="122"/>
      <c r="R688" s="122"/>
      <c r="S688" s="122"/>
      <c r="T688" s="122"/>
      <c r="U688" s="122"/>
      <c r="V688" s="122"/>
      <c r="W688" s="122"/>
      <c r="X688" s="122"/>
      <c r="Y688" s="122"/>
      <c r="Z688" s="122"/>
      <c r="AA688" s="122"/>
      <c r="AB688" s="122"/>
      <c r="AC688" s="122"/>
    </row>
    <row r="689" spans="1:29" ht="18" customHeight="1" x14ac:dyDescent="0.2">
      <c r="A689" s="135"/>
      <c r="B689" s="122"/>
      <c r="C689" s="122"/>
      <c r="D689" s="122"/>
      <c r="E689" s="122"/>
      <c r="F689" s="122"/>
      <c r="G689" s="122"/>
      <c r="H689" s="122"/>
      <c r="I689" s="168"/>
      <c r="J689" s="122"/>
      <c r="K689" s="122"/>
      <c r="L689" s="122"/>
      <c r="M689" s="122"/>
      <c r="N689" s="122"/>
      <c r="O689" s="122"/>
      <c r="P689" s="122"/>
      <c r="Q689" s="122"/>
      <c r="R689" s="122"/>
      <c r="S689" s="122"/>
      <c r="T689" s="122"/>
      <c r="U689" s="122"/>
      <c r="V689" s="122"/>
      <c r="W689" s="122"/>
      <c r="X689" s="122"/>
      <c r="Y689" s="122"/>
      <c r="Z689" s="122"/>
      <c r="AA689" s="122"/>
      <c r="AB689" s="122"/>
      <c r="AC689" s="122"/>
    </row>
    <row r="690" spans="1:29" ht="18" customHeight="1" x14ac:dyDescent="0.2">
      <c r="A690" s="135"/>
      <c r="B690" s="122"/>
      <c r="C690" s="122"/>
      <c r="D690" s="122"/>
      <c r="E690" s="122"/>
      <c r="F690" s="122"/>
      <c r="G690" s="122"/>
      <c r="H690" s="122"/>
      <c r="I690" s="168"/>
      <c r="J690" s="122"/>
      <c r="K690" s="122"/>
      <c r="L690" s="122"/>
      <c r="M690" s="122"/>
      <c r="N690" s="122"/>
      <c r="O690" s="122"/>
      <c r="P690" s="122"/>
      <c r="Q690" s="122"/>
      <c r="R690" s="122"/>
      <c r="S690" s="122"/>
      <c r="T690" s="122"/>
      <c r="U690" s="122"/>
      <c r="V690" s="122"/>
      <c r="W690" s="122"/>
      <c r="X690" s="122"/>
      <c r="Y690" s="122"/>
      <c r="Z690" s="122"/>
      <c r="AA690" s="122"/>
      <c r="AB690" s="122"/>
      <c r="AC690" s="122"/>
    </row>
    <row r="691" spans="1:29" ht="18" customHeight="1" x14ac:dyDescent="0.2">
      <c r="A691" s="135"/>
      <c r="B691" s="122"/>
      <c r="C691" s="122"/>
      <c r="D691" s="122"/>
      <c r="E691" s="122"/>
      <c r="F691" s="122"/>
      <c r="G691" s="122"/>
      <c r="H691" s="122"/>
      <c r="I691" s="168"/>
      <c r="J691" s="122"/>
      <c r="K691" s="122"/>
      <c r="L691" s="122"/>
      <c r="M691" s="122"/>
      <c r="N691" s="122"/>
      <c r="O691" s="122"/>
      <c r="P691" s="122"/>
      <c r="Q691" s="122"/>
      <c r="R691" s="122"/>
      <c r="S691" s="122"/>
      <c r="T691" s="122"/>
      <c r="U691" s="122"/>
      <c r="V691" s="122"/>
      <c r="W691" s="122"/>
      <c r="X691" s="122"/>
      <c r="Y691" s="122"/>
      <c r="Z691" s="122"/>
      <c r="AA691" s="122"/>
      <c r="AB691" s="122"/>
      <c r="AC691" s="122"/>
    </row>
    <row r="692" spans="1:29" ht="18" customHeight="1" x14ac:dyDescent="0.2">
      <c r="A692" s="135"/>
      <c r="B692" s="122"/>
      <c r="C692" s="122"/>
      <c r="D692" s="122"/>
      <c r="E692" s="122"/>
      <c r="F692" s="122"/>
      <c r="G692" s="122"/>
      <c r="H692" s="122"/>
      <c r="I692" s="168"/>
      <c r="J692" s="122"/>
      <c r="K692" s="122"/>
      <c r="L692" s="122"/>
      <c r="M692" s="122"/>
      <c r="N692" s="122"/>
      <c r="O692" s="122"/>
      <c r="P692" s="122"/>
      <c r="Q692" s="122"/>
      <c r="R692" s="122"/>
      <c r="S692" s="122"/>
      <c r="T692" s="122"/>
      <c r="U692" s="122"/>
      <c r="V692" s="122"/>
      <c r="W692" s="122"/>
      <c r="X692" s="122"/>
      <c r="Y692" s="122"/>
      <c r="Z692" s="122"/>
      <c r="AA692" s="122"/>
      <c r="AB692" s="122"/>
      <c r="AC692" s="122"/>
    </row>
    <row r="693" spans="1:29" ht="18" customHeight="1" x14ac:dyDescent="0.2">
      <c r="A693" s="135"/>
      <c r="B693" s="122"/>
      <c r="C693" s="122"/>
      <c r="D693" s="122"/>
      <c r="E693" s="122"/>
      <c r="F693" s="122"/>
      <c r="G693" s="122"/>
      <c r="H693" s="122"/>
      <c r="I693" s="168"/>
      <c r="J693" s="122"/>
      <c r="K693" s="122"/>
      <c r="L693" s="122"/>
      <c r="M693" s="122"/>
      <c r="N693" s="122"/>
      <c r="O693" s="122"/>
      <c r="P693" s="122"/>
      <c r="Q693" s="122"/>
      <c r="R693" s="122"/>
      <c r="S693" s="122"/>
      <c r="T693" s="122"/>
      <c r="U693" s="122"/>
      <c r="V693" s="122"/>
      <c r="W693" s="122"/>
      <c r="X693" s="122"/>
      <c r="Y693" s="122"/>
      <c r="Z693" s="122"/>
      <c r="AA693" s="122"/>
      <c r="AB693" s="122"/>
      <c r="AC693" s="122"/>
    </row>
    <row r="694" spans="1:29" ht="18" customHeight="1" x14ac:dyDescent="0.2">
      <c r="A694" s="135"/>
      <c r="B694" s="122"/>
      <c r="C694" s="122"/>
      <c r="D694" s="122"/>
      <c r="E694" s="122"/>
      <c r="F694" s="122"/>
      <c r="G694" s="122"/>
      <c r="H694" s="122"/>
      <c r="I694" s="168"/>
      <c r="J694" s="122"/>
      <c r="K694" s="122"/>
      <c r="L694" s="122"/>
      <c r="M694" s="122"/>
      <c r="N694" s="122"/>
      <c r="O694" s="122"/>
      <c r="P694" s="122"/>
      <c r="Q694" s="122"/>
      <c r="R694" s="122"/>
      <c r="S694" s="122"/>
      <c r="T694" s="122"/>
      <c r="U694" s="122"/>
      <c r="V694" s="122"/>
      <c r="W694" s="122"/>
      <c r="X694" s="122"/>
      <c r="Y694" s="122"/>
      <c r="Z694" s="122"/>
      <c r="AA694" s="122"/>
      <c r="AB694" s="122"/>
      <c r="AC694" s="122"/>
    </row>
    <row r="695" spans="1:29" ht="18" customHeight="1" x14ac:dyDescent="0.2">
      <c r="A695" s="135"/>
      <c r="B695" s="122"/>
      <c r="C695" s="122"/>
      <c r="D695" s="122"/>
      <c r="E695" s="122"/>
      <c r="F695" s="122"/>
      <c r="G695" s="122"/>
      <c r="H695" s="122"/>
      <c r="I695" s="168"/>
      <c r="J695" s="122"/>
      <c r="K695" s="122"/>
      <c r="L695" s="122"/>
      <c r="M695" s="122"/>
      <c r="N695" s="122"/>
      <c r="O695" s="122"/>
      <c r="P695" s="122"/>
      <c r="Q695" s="122"/>
      <c r="R695" s="122"/>
      <c r="S695" s="122"/>
      <c r="T695" s="122"/>
      <c r="U695" s="122"/>
      <c r="V695" s="122"/>
      <c r="W695" s="122"/>
      <c r="X695" s="122"/>
      <c r="Y695" s="122"/>
      <c r="Z695" s="122"/>
      <c r="AA695" s="122"/>
      <c r="AB695" s="122"/>
      <c r="AC695" s="122"/>
    </row>
    <row r="696" spans="1:29" ht="18" customHeight="1" x14ac:dyDescent="0.2">
      <c r="A696" s="135"/>
      <c r="B696" s="122"/>
      <c r="C696" s="122"/>
      <c r="D696" s="122"/>
      <c r="E696" s="122"/>
      <c r="F696" s="122"/>
      <c r="G696" s="122"/>
      <c r="H696" s="122"/>
      <c r="I696" s="168"/>
      <c r="J696" s="122"/>
      <c r="K696" s="122"/>
      <c r="L696" s="122"/>
      <c r="M696" s="122"/>
      <c r="N696" s="122"/>
      <c r="O696" s="122"/>
      <c r="P696" s="122"/>
      <c r="Q696" s="122"/>
      <c r="R696" s="122"/>
      <c r="S696" s="122"/>
      <c r="T696" s="122"/>
      <c r="U696" s="122"/>
      <c r="V696" s="122"/>
      <c r="W696" s="122"/>
      <c r="X696" s="122"/>
      <c r="Y696" s="122"/>
      <c r="Z696" s="122"/>
      <c r="AA696" s="122"/>
      <c r="AB696" s="122"/>
      <c r="AC696" s="122"/>
    </row>
    <row r="697" spans="1:29" ht="18" customHeight="1" x14ac:dyDescent="0.2">
      <c r="A697" s="135"/>
      <c r="B697" s="122"/>
      <c r="C697" s="122"/>
      <c r="D697" s="122"/>
      <c r="E697" s="122"/>
      <c r="F697" s="122"/>
      <c r="G697" s="122"/>
      <c r="H697" s="122"/>
      <c r="I697" s="168"/>
      <c r="J697" s="122"/>
      <c r="K697" s="122"/>
      <c r="L697" s="122"/>
      <c r="M697" s="122"/>
      <c r="N697" s="122"/>
      <c r="O697" s="122"/>
      <c r="P697" s="122"/>
      <c r="Q697" s="122"/>
      <c r="R697" s="122"/>
      <c r="S697" s="122"/>
      <c r="T697" s="122"/>
      <c r="U697" s="122"/>
      <c r="V697" s="122"/>
      <c r="W697" s="122"/>
      <c r="X697" s="122"/>
      <c r="Y697" s="122"/>
      <c r="Z697" s="122"/>
      <c r="AA697" s="122"/>
      <c r="AB697" s="122"/>
      <c r="AC697" s="122"/>
    </row>
    <row r="698" spans="1:29" ht="18" customHeight="1" x14ac:dyDescent="0.2">
      <c r="A698" s="135"/>
      <c r="B698" s="122"/>
      <c r="C698" s="122"/>
      <c r="D698" s="122"/>
      <c r="E698" s="122"/>
      <c r="F698" s="122"/>
      <c r="G698" s="122"/>
      <c r="H698" s="122"/>
      <c r="I698" s="168"/>
      <c r="J698" s="122"/>
      <c r="K698" s="122"/>
      <c r="L698" s="122"/>
      <c r="M698" s="122"/>
      <c r="N698" s="122"/>
      <c r="O698" s="122"/>
      <c r="P698" s="122"/>
      <c r="Q698" s="122"/>
      <c r="R698" s="122"/>
      <c r="S698" s="122"/>
      <c r="T698" s="122"/>
      <c r="U698" s="122"/>
      <c r="V698" s="122"/>
      <c r="W698" s="122"/>
      <c r="X698" s="122"/>
      <c r="Y698" s="122"/>
      <c r="Z698" s="122"/>
      <c r="AA698" s="122"/>
      <c r="AB698" s="122"/>
      <c r="AC698" s="122"/>
    </row>
    <row r="699" spans="1:29" ht="18" customHeight="1" x14ac:dyDescent="0.2">
      <c r="A699" s="135"/>
      <c r="B699" s="122"/>
      <c r="C699" s="122"/>
      <c r="D699" s="122"/>
      <c r="E699" s="122"/>
      <c r="F699" s="122"/>
      <c r="G699" s="122"/>
      <c r="H699" s="122"/>
      <c r="I699" s="168"/>
      <c r="J699" s="122"/>
      <c r="K699" s="122"/>
      <c r="L699" s="122"/>
      <c r="M699" s="122"/>
      <c r="N699" s="122"/>
      <c r="O699" s="122"/>
      <c r="P699" s="122"/>
      <c r="Q699" s="122"/>
      <c r="R699" s="122"/>
      <c r="S699" s="122"/>
      <c r="T699" s="122"/>
      <c r="U699" s="122"/>
      <c r="V699" s="122"/>
      <c r="W699" s="122"/>
      <c r="X699" s="122"/>
      <c r="Y699" s="122"/>
      <c r="Z699" s="122"/>
      <c r="AA699" s="122"/>
      <c r="AB699" s="122"/>
      <c r="AC699" s="122"/>
    </row>
    <row r="700" spans="1:29" ht="18" customHeight="1" x14ac:dyDescent="0.2">
      <c r="A700" s="135"/>
      <c r="B700" s="122"/>
      <c r="C700" s="122"/>
      <c r="D700" s="122"/>
      <c r="E700" s="122"/>
      <c r="F700" s="122"/>
      <c r="G700" s="122"/>
      <c r="H700" s="122"/>
      <c r="I700" s="168"/>
      <c r="J700" s="122"/>
      <c r="K700" s="122"/>
      <c r="L700" s="122"/>
      <c r="M700" s="122"/>
      <c r="N700" s="122"/>
      <c r="O700" s="122"/>
      <c r="P700" s="122"/>
      <c r="Q700" s="122"/>
      <c r="R700" s="122"/>
      <c r="S700" s="122"/>
      <c r="T700" s="122"/>
      <c r="U700" s="122"/>
      <c r="V700" s="122"/>
      <c r="W700" s="122"/>
      <c r="X700" s="122"/>
      <c r="Y700" s="122"/>
      <c r="Z700" s="122"/>
      <c r="AA700" s="122"/>
      <c r="AB700" s="122"/>
      <c r="AC700" s="122"/>
    </row>
    <row r="701" spans="1:29" ht="18" customHeight="1" x14ac:dyDescent="0.2">
      <c r="A701" s="135"/>
      <c r="B701" s="122"/>
      <c r="C701" s="122"/>
      <c r="D701" s="122"/>
      <c r="E701" s="122"/>
      <c r="F701" s="122"/>
      <c r="G701" s="122"/>
      <c r="H701" s="122"/>
      <c r="I701" s="168"/>
      <c r="J701" s="122"/>
      <c r="K701" s="122"/>
      <c r="L701" s="122"/>
      <c r="M701" s="122"/>
      <c r="N701" s="122"/>
      <c r="O701" s="122"/>
      <c r="P701" s="122"/>
      <c r="Q701" s="122"/>
      <c r="R701" s="122"/>
      <c r="S701" s="122"/>
      <c r="T701" s="122"/>
      <c r="U701" s="122"/>
      <c r="V701" s="122"/>
      <c r="W701" s="122"/>
      <c r="X701" s="122"/>
      <c r="Y701" s="122"/>
      <c r="Z701" s="122"/>
      <c r="AA701" s="122"/>
      <c r="AB701" s="122"/>
      <c r="AC701" s="122"/>
    </row>
    <row r="702" spans="1:29" ht="18" customHeight="1" x14ac:dyDescent="0.2">
      <c r="A702" s="135"/>
      <c r="B702" s="122"/>
      <c r="C702" s="122"/>
      <c r="D702" s="122"/>
      <c r="E702" s="122"/>
      <c r="F702" s="122"/>
      <c r="G702" s="122"/>
      <c r="H702" s="122"/>
      <c r="I702" s="168"/>
      <c r="J702" s="122"/>
      <c r="K702" s="122"/>
      <c r="L702" s="122"/>
      <c r="M702" s="122"/>
      <c r="N702" s="122"/>
      <c r="O702" s="122"/>
      <c r="P702" s="122"/>
      <c r="Q702" s="122"/>
      <c r="R702" s="122"/>
      <c r="S702" s="122"/>
      <c r="T702" s="122"/>
      <c r="U702" s="122"/>
      <c r="V702" s="122"/>
      <c r="W702" s="122"/>
      <c r="X702" s="122"/>
      <c r="Y702" s="122"/>
      <c r="Z702" s="122"/>
      <c r="AA702" s="122"/>
      <c r="AB702" s="122"/>
      <c r="AC702" s="122"/>
    </row>
    <row r="703" spans="1:29" ht="18" customHeight="1" x14ac:dyDescent="0.2">
      <c r="A703" s="135"/>
      <c r="B703" s="122"/>
      <c r="C703" s="122"/>
      <c r="D703" s="122"/>
      <c r="E703" s="122"/>
      <c r="F703" s="122"/>
      <c r="G703" s="122"/>
      <c r="H703" s="122"/>
      <c r="I703" s="168"/>
      <c r="J703" s="122"/>
      <c r="K703" s="122"/>
      <c r="L703" s="122"/>
      <c r="M703" s="122"/>
      <c r="N703" s="122"/>
      <c r="O703" s="122"/>
      <c r="P703" s="122"/>
      <c r="Q703" s="122"/>
      <c r="R703" s="122"/>
      <c r="S703" s="122"/>
      <c r="T703" s="122"/>
      <c r="U703" s="122"/>
      <c r="V703" s="122"/>
      <c r="W703" s="122"/>
      <c r="X703" s="122"/>
      <c r="Y703" s="122"/>
      <c r="Z703" s="122"/>
      <c r="AA703" s="122"/>
      <c r="AB703" s="122"/>
      <c r="AC703" s="122"/>
    </row>
    <row r="704" spans="1:29" ht="18" customHeight="1" x14ac:dyDescent="0.2">
      <c r="A704" s="135"/>
      <c r="B704" s="122"/>
      <c r="C704" s="122"/>
      <c r="D704" s="122"/>
      <c r="E704" s="122"/>
      <c r="F704" s="122"/>
      <c r="G704" s="122"/>
      <c r="H704" s="122"/>
      <c r="I704" s="168"/>
      <c r="J704" s="122"/>
      <c r="K704" s="122"/>
      <c r="L704" s="122"/>
      <c r="M704" s="122"/>
      <c r="N704" s="122"/>
      <c r="O704" s="122"/>
      <c r="P704" s="122"/>
      <c r="Q704" s="122"/>
      <c r="R704" s="122"/>
      <c r="S704" s="122"/>
      <c r="T704" s="122"/>
      <c r="U704" s="122"/>
      <c r="V704" s="122"/>
      <c r="W704" s="122"/>
      <c r="X704" s="122"/>
      <c r="Y704" s="122"/>
      <c r="Z704" s="122"/>
      <c r="AA704" s="122"/>
      <c r="AB704" s="122"/>
      <c r="AC704" s="122"/>
    </row>
    <row r="705" spans="1:29" ht="18" customHeight="1" x14ac:dyDescent="0.2">
      <c r="A705" s="135"/>
      <c r="B705" s="122"/>
      <c r="C705" s="122"/>
      <c r="D705" s="122"/>
      <c r="E705" s="122"/>
      <c r="F705" s="122"/>
      <c r="G705" s="122"/>
      <c r="H705" s="122"/>
      <c r="I705" s="168"/>
      <c r="J705" s="122"/>
      <c r="K705" s="122"/>
      <c r="L705" s="122"/>
      <c r="M705" s="122"/>
      <c r="N705" s="122"/>
      <c r="O705" s="122"/>
      <c r="P705" s="122"/>
      <c r="Q705" s="122"/>
      <c r="R705" s="122"/>
      <c r="S705" s="122"/>
      <c r="T705" s="122"/>
      <c r="U705" s="122"/>
      <c r="V705" s="122"/>
      <c r="W705" s="122"/>
      <c r="X705" s="122"/>
      <c r="Y705" s="122"/>
      <c r="Z705" s="122"/>
      <c r="AA705" s="122"/>
      <c r="AB705" s="122"/>
      <c r="AC705" s="122"/>
    </row>
    <row r="706" spans="1:29" ht="18" customHeight="1" x14ac:dyDescent="0.2">
      <c r="A706" s="135"/>
      <c r="B706" s="122"/>
      <c r="C706" s="122"/>
      <c r="D706" s="122"/>
      <c r="E706" s="122"/>
      <c r="F706" s="122"/>
      <c r="G706" s="122"/>
      <c r="H706" s="122"/>
      <c r="I706" s="168"/>
      <c r="J706" s="122"/>
      <c r="K706" s="122"/>
      <c r="L706" s="122"/>
      <c r="M706" s="122"/>
      <c r="N706" s="122"/>
      <c r="O706" s="122"/>
      <c r="P706" s="122"/>
      <c r="Q706" s="122"/>
      <c r="R706" s="122"/>
      <c r="S706" s="122"/>
      <c r="T706" s="122"/>
      <c r="U706" s="122"/>
      <c r="V706" s="122"/>
      <c r="W706" s="122"/>
      <c r="X706" s="122"/>
      <c r="Y706" s="122"/>
      <c r="Z706" s="122"/>
      <c r="AA706" s="122"/>
      <c r="AB706" s="122"/>
      <c r="AC706" s="122"/>
    </row>
    <row r="707" spans="1:29" ht="18" customHeight="1" x14ac:dyDescent="0.2">
      <c r="A707" s="135"/>
      <c r="B707" s="122"/>
      <c r="C707" s="122"/>
      <c r="D707" s="122"/>
      <c r="E707" s="122"/>
      <c r="F707" s="122"/>
      <c r="G707" s="122"/>
      <c r="H707" s="122"/>
      <c r="I707" s="168"/>
      <c r="J707" s="122"/>
      <c r="K707" s="122"/>
      <c r="L707" s="122"/>
      <c r="M707" s="122"/>
      <c r="N707" s="122"/>
      <c r="O707" s="122"/>
      <c r="P707" s="122"/>
      <c r="Q707" s="122"/>
      <c r="R707" s="122"/>
      <c r="S707" s="122"/>
      <c r="T707" s="122"/>
      <c r="U707" s="122"/>
      <c r="V707" s="122"/>
      <c r="W707" s="122"/>
      <c r="X707" s="122"/>
      <c r="Y707" s="122"/>
      <c r="Z707" s="122"/>
      <c r="AA707" s="122"/>
      <c r="AB707" s="122"/>
      <c r="AC707" s="122"/>
    </row>
    <row r="708" spans="1:29" ht="18" customHeight="1" x14ac:dyDescent="0.2">
      <c r="A708" s="135"/>
      <c r="B708" s="122"/>
      <c r="C708" s="122"/>
      <c r="D708" s="122"/>
      <c r="E708" s="122"/>
      <c r="F708" s="122"/>
      <c r="G708" s="122"/>
      <c r="H708" s="122"/>
      <c r="I708" s="168"/>
      <c r="J708" s="122"/>
      <c r="K708" s="122"/>
      <c r="L708" s="122"/>
      <c r="M708" s="122"/>
      <c r="N708" s="122"/>
      <c r="O708" s="122"/>
      <c r="P708" s="122"/>
      <c r="Q708" s="122"/>
      <c r="R708" s="122"/>
      <c r="S708" s="122"/>
      <c r="T708" s="122"/>
      <c r="U708" s="122"/>
      <c r="V708" s="122"/>
      <c r="W708" s="122"/>
      <c r="X708" s="122"/>
      <c r="Y708" s="122"/>
      <c r="Z708" s="122"/>
      <c r="AA708" s="122"/>
      <c r="AB708" s="122"/>
      <c r="AC708" s="122"/>
    </row>
    <row r="709" spans="1:29" ht="18" customHeight="1" x14ac:dyDescent="0.2">
      <c r="A709" s="135"/>
      <c r="B709" s="122"/>
      <c r="C709" s="122"/>
      <c r="D709" s="122"/>
      <c r="E709" s="122"/>
      <c r="F709" s="122"/>
      <c r="G709" s="122"/>
      <c r="H709" s="122"/>
      <c r="I709" s="168"/>
      <c r="J709" s="122"/>
      <c r="K709" s="122"/>
      <c r="L709" s="122"/>
      <c r="M709" s="122"/>
      <c r="N709" s="122"/>
      <c r="O709" s="122"/>
      <c r="P709" s="122"/>
      <c r="Q709" s="122"/>
      <c r="R709" s="122"/>
      <c r="S709" s="122"/>
      <c r="T709" s="122"/>
      <c r="U709" s="122"/>
      <c r="V709" s="122"/>
      <c r="W709" s="122"/>
      <c r="X709" s="122"/>
      <c r="Y709" s="122"/>
      <c r="Z709" s="122"/>
      <c r="AA709" s="122"/>
      <c r="AB709" s="122"/>
      <c r="AC709" s="122"/>
    </row>
    <row r="710" spans="1:29" ht="18" customHeight="1" x14ac:dyDescent="0.2">
      <c r="A710" s="135"/>
      <c r="B710" s="122"/>
      <c r="C710" s="122"/>
      <c r="D710" s="122"/>
      <c r="E710" s="122"/>
      <c r="F710" s="122"/>
      <c r="G710" s="122"/>
      <c r="H710" s="122"/>
      <c r="I710" s="168"/>
      <c r="J710" s="122"/>
      <c r="K710" s="122"/>
      <c r="L710" s="122"/>
      <c r="M710" s="122"/>
      <c r="N710" s="122"/>
      <c r="O710" s="122"/>
      <c r="P710" s="122"/>
      <c r="Q710" s="122"/>
      <c r="R710" s="122"/>
      <c r="S710" s="122"/>
      <c r="T710" s="122"/>
      <c r="U710" s="122"/>
      <c r="V710" s="122"/>
      <c r="W710" s="122"/>
      <c r="X710" s="122"/>
      <c r="Y710" s="122"/>
      <c r="Z710" s="122"/>
      <c r="AA710" s="122"/>
      <c r="AB710" s="122"/>
      <c r="AC710" s="122"/>
    </row>
    <row r="711" spans="1:29" ht="18" customHeight="1" x14ac:dyDescent="0.2">
      <c r="A711" s="135"/>
      <c r="B711" s="122"/>
      <c r="C711" s="122"/>
      <c r="D711" s="122"/>
      <c r="E711" s="122"/>
      <c r="F711" s="122"/>
      <c r="G711" s="122"/>
      <c r="H711" s="122"/>
      <c r="I711" s="168"/>
      <c r="J711" s="122"/>
      <c r="K711" s="122"/>
      <c r="L711" s="122"/>
      <c r="M711" s="122"/>
      <c r="N711" s="122"/>
      <c r="O711" s="122"/>
      <c r="P711" s="122"/>
      <c r="Q711" s="122"/>
      <c r="R711" s="122"/>
      <c r="S711" s="122"/>
      <c r="T711" s="122"/>
      <c r="U711" s="122"/>
      <c r="V711" s="122"/>
      <c r="W711" s="122"/>
      <c r="X711" s="122"/>
      <c r="Y711" s="122"/>
      <c r="Z711" s="122"/>
      <c r="AA711" s="122"/>
      <c r="AB711" s="122"/>
      <c r="AC711" s="122"/>
    </row>
    <row r="712" spans="1:29" ht="18" customHeight="1" x14ac:dyDescent="0.2">
      <c r="A712" s="135"/>
      <c r="B712" s="122"/>
      <c r="C712" s="122"/>
      <c r="D712" s="122"/>
      <c r="E712" s="122"/>
      <c r="F712" s="122"/>
      <c r="G712" s="122"/>
      <c r="H712" s="122"/>
      <c r="I712" s="168"/>
      <c r="J712" s="122"/>
      <c r="K712" s="122"/>
      <c r="L712" s="122"/>
      <c r="M712" s="122"/>
      <c r="N712" s="122"/>
      <c r="O712" s="122"/>
      <c r="P712" s="122"/>
      <c r="Q712" s="122"/>
      <c r="R712" s="122"/>
      <c r="S712" s="122"/>
      <c r="T712" s="122"/>
      <c r="U712" s="122"/>
      <c r="V712" s="122"/>
      <c r="W712" s="122"/>
      <c r="X712" s="122"/>
      <c r="Y712" s="122"/>
      <c r="Z712" s="122"/>
      <c r="AA712" s="122"/>
      <c r="AB712" s="122"/>
      <c r="AC712" s="122"/>
    </row>
    <row r="713" spans="1:29" ht="18" customHeight="1" x14ac:dyDescent="0.2">
      <c r="A713" s="135"/>
      <c r="B713" s="122"/>
      <c r="C713" s="122"/>
      <c r="D713" s="122"/>
      <c r="E713" s="122"/>
      <c r="F713" s="122"/>
      <c r="G713" s="122"/>
      <c r="H713" s="122"/>
      <c r="I713" s="168"/>
      <c r="J713" s="122"/>
      <c r="K713" s="122"/>
      <c r="L713" s="122"/>
      <c r="M713" s="122"/>
      <c r="N713" s="122"/>
      <c r="O713" s="122"/>
      <c r="P713" s="122"/>
      <c r="Q713" s="122"/>
      <c r="R713" s="122"/>
      <c r="S713" s="122"/>
      <c r="T713" s="122"/>
      <c r="U713" s="122"/>
      <c r="V713" s="122"/>
      <c r="W713" s="122"/>
      <c r="X713" s="122"/>
      <c r="Y713" s="122"/>
      <c r="Z713" s="122"/>
      <c r="AA713" s="122"/>
      <c r="AB713" s="122"/>
      <c r="AC713" s="122"/>
    </row>
    <row r="714" spans="1:29" ht="18" customHeight="1" x14ac:dyDescent="0.2">
      <c r="A714" s="135"/>
      <c r="B714" s="122"/>
      <c r="C714" s="122"/>
      <c r="D714" s="122"/>
      <c r="E714" s="122"/>
      <c r="F714" s="122"/>
      <c r="G714" s="122"/>
      <c r="H714" s="122"/>
      <c r="I714" s="168"/>
      <c r="J714" s="122"/>
      <c r="K714" s="122"/>
      <c r="L714" s="122"/>
      <c r="M714" s="122"/>
      <c r="N714" s="122"/>
      <c r="O714" s="122"/>
      <c r="P714" s="122"/>
      <c r="Q714" s="122"/>
      <c r="R714" s="122"/>
      <c r="S714" s="122"/>
      <c r="T714" s="122"/>
      <c r="U714" s="122"/>
      <c r="V714" s="122"/>
      <c r="W714" s="122"/>
      <c r="X714" s="122"/>
      <c r="Y714" s="122"/>
      <c r="Z714" s="122"/>
      <c r="AA714" s="122"/>
      <c r="AB714" s="122"/>
      <c r="AC714" s="122"/>
    </row>
    <row r="715" spans="1:29" ht="18" customHeight="1" x14ac:dyDescent="0.2">
      <c r="A715" s="135"/>
      <c r="B715" s="122"/>
      <c r="C715" s="122"/>
      <c r="D715" s="122"/>
      <c r="E715" s="122"/>
      <c r="F715" s="122"/>
      <c r="G715" s="122"/>
      <c r="H715" s="122"/>
      <c r="I715" s="168"/>
      <c r="J715" s="122"/>
      <c r="K715" s="122"/>
      <c r="L715" s="122"/>
      <c r="M715" s="122"/>
      <c r="N715" s="122"/>
      <c r="O715" s="122"/>
      <c r="P715" s="122"/>
      <c r="Q715" s="122"/>
      <c r="R715" s="122"/>
      <c r="S715" s="122"/>
      <c r="T715" s="122"/>
      <c r="U715" s="122"/>
      <c r="V715" s="122"/>
      <c r="W715" s="122"/>
      <c r="X715" s="122"/>
      <c r="Y715" s="122"/>
      <c r="Z715" s="122"/>
      <c r="AA715" s="122"/>
      <c r="AB715" s="122"/>
      <c r="AC715" s="122"/>
    </row>
    <row r="716" spans="1:29" ht="18" customHeight="1" x14ac:dyDescent="0.2">
      <c r="A716" s="135"/>
      <c r="B716" s="122"/>
      <c r="C716" s="122"/>
      <c r="D716" s="122"/>
      <c r="E716" s="122"/>
      <c r="F716" s="122"/>
      <c r="G716" s="122"/>
      <c r="H716" s="122"/>
      <c r="I716" s="168"/>
      <c r="J716" s="122"/>
      <c r="K716" s="122"/>
      <c r="L716" s="122"/>
      <c r="M716" s="122"/>
      <c r="N716" s="122"/>
      <c r="O716" s="122"/>
      <c r="P716" s="122"/>
      <c r="Q716" s="122"/>
      <c r="R716" s="122"/>
      <c r="S716" s="122"/>
      <c r="T716" s="122"/>
      <c r="U716" s="122"/>
      <c r="V716" s="122"/>
      <c r="W716" s="122"/>
      <c r="X716" s="122"/>
      <c r="Y716" s="122"/>
      <c r="Z716" s="122"/>
      <c r="AA716" s="122"/>
      <c r="AB716" s="122"/>
      <c r="AC716" s="122"/>
    </row>
    <row r="717" spans="1:29" ht="18" customHeight="1" x14ac:dyDescent="0.2">
      <c r="A717" s="135"/>
      <c r="B717" s="122"/>
      <c r="C717" s="122"/>
      <c r="D717" s="122"/>
      <c r="E717" s="122"/>
      <c r="F717" s="122"/>
      <c r="G717" s="122"/>
      <c r="H717" s="122"/>
      <c r="I717" s="168"/>
      <c r="J717" s="122"/>
      <c r="K717" s="122"/>
      <c r="L717" s="122"/>
      <c r="M717" s="122"/>
      <c r="N717" s="122"/>
      <c r="O717" s="122"/>
      <c r="P717" s="122"/>
      <c r="Q717" s="122"/>
      <c r="R717" s="122"/>
      <c r="S717" s="122"/>
      <c r="T717" s="122"/>
      <c r="U717" s="122"/>
      <c r="V717" s="122"/>
      <c r="W717" s="122"/>
      <c r="X717" s="122"/>
      <c r="Y717" s="122"/>
      <c r="Z717" s="122"/>
      <c r="AA717" s="122"/>
      <c r="AB717" s="122"/>
      <c r="AC717" s="122"/>
    </row>
    <row r="718" spans="1:29" ht="18" customHeight="1" x14ac:dyDescent="0.2">
      <c r="A718" s="135"/>
      <c r="B718" s="122"/>
      <c r="C718" s="122"/>
      <c r="D718" s="122"/>
      <c r="E718" s="122"/>
      <c r="F718" s="122"/>
      <c r="G718" s="122"/>
      <c r="H718" s="122"/>
      <c r="I718" s="168"/>
      <c r="J718" s="122"/>
      <c r="K718" s="122"/>
      <c r="L718" s="122"/>
      <c r="M718" s="122"/>
      <c r="N718" s="122"/>
      <c r="O718" s="122"/>
      <c r="P718" s="122"/>
      <c r="Q718" s="122"/>
      <c r="R718" s="122"/>
      <c r="S718" s="122"/>
      <c r="T718" s="122"/>
      <c r="U718" s="122"/>
      <c r="V718" s="122"/>
      <c r="W718" s="122"/>
      <c r="X718" s="122"/>
      <c r="Y718" s="122"/>
      <c r="Z718" s="122"/>
      <c r="AA718" s="122"/>
      <c r="AB718" s="122"/>
      <c r="AC718" s="122"/>
    </row>
    <row r="719" spans="1:29" ht="18" customHeight="1" x14ac:dyDescent="0.2">
      <c r="A719" s="135"/>
      <c r="B719" s="122"/>
      <c r="C719" s="122"/>
      <c r="D719" s="122"/>
      <c r="E719" s="122"/>
      <c r="F719" s="122"/>
      <c r="G719" s="122"/>
      <c r="H719" s="122"/>
      <c r="I719" s="168"/>
      <c r="J719" s="122"/>
      <c r="K719" s="122"/>
      <c r="L719" s="122"/>
      <c r="M719" s="122"/>
      <c r="N719" s="122"/>
      <c r="O719" s="122"/>
      <c r="P719" s="122"/>
      <c r="Q719" s="122"/>
      <c r="R719" s="122"/>
      <c r="S719" s="122"/>
      <c r="T719" s="122"/>
      <c r="U719" s="122"/>
      <c r="V719" s="122"/>
      <c r="W719" s="122"/>
      <c r="X719" s="122"/>
      <c r="Y719" s="122"/>
      <c r="Z719" s="122"/>
      <c r="AA719" s="122"/>
      <c r="AB719" s="122"/>
      <c r="AC719" s="122"/>
    </row>
    <row r="720" spans="1:29" ht="18" customHeight="1" x14ac:dyDescent="0.2">
      <c r="A720" s="135"/>
      <c r="B720" s="122"/>
      <c r="C720" s="122"/>
      <c r="D720" s="122"/>
      <c r="E720" s="122"/>
      <c r="F720" s="122"/>
      <c r="G720" s="122"/>
      <c r="H720" s="122"/>
      <c r="I720" s="168"/>
      <c r="J720" s="122"/>
      <c r="K720" s="122"/>
      <c r="L720" s="122"/>
      <c r="M720" s="122"/>
      <c r="N720" s="122"/>
      <c r="O720" s="122"/>
      <c r="P720" s="122"/>
      <c r="Q720" s="122"/>
      <c r="R720" s="122"/>
      <c r="S720" s="122"/>
      <c r="T720" s="122"/>
      <c r="U720" s="122"/>
      <c r="V720" s="122"/>
      <c r="W720" s="122"/>
      <c r="X720" s="122"/>
      <c r="Y720" s="122"/>
      <c r="Z720" s="122"/>
      <c r="AA720" s="122"/>
      <c r="AB720" s="122"/>
      <c r="AC720" s="122"/>
    </row>
    <row r="721" spans="1:29" ht="18" customHeight="1" x14ac:dyDescent="0.2">
      <c r="A721" s="135"/>
      <c r="B721" s="122"/>
      <c r="C721" s="122"/>
      <c r="D721" s="122"/>
      <c r="E721" s="122"/>
      <c r="F721" s="122"/>
      <c r="G721" s="122"/>
      <c r="H721" s="122"/>
      <c r="I721" s="168"/>
      <c r="J721" s="122"/>
      <c r="K721" s="122"/>
      <c r="L721" s="122"/>
      <c r="M721" s="122"/>
      <c r="N721" s="122"/>
      <c r="O721" s="122"/>
      <c r="P721" s="122"/>
      <c r="Q721" s="122"/>
      <c r="R721" s="122"/>
      <c r="S721" s="122"/>
      <c r="T721" s="122"/>
      <c r="U721" s="122"/>
      <c r="V721" s="122"/>
      <c r="W721" s="122"/>
      <c r="X721" s="122"/>
      <c r="Y721" s="122"/>
      <c r="Z721" s="122"/>
      <c r="AA721" s="122"/>
      <c r="AB721" s="122"/>
      <c r="AC721" s="122"/>
    </row>
    <row r="722" spans="1:29" ht="18" customHeight="1" x14ac:dyDescent="0.2">
      <c r="A722" s="135"/>
      <c r="B722" s="122"/>
      <c r="C722" s="122"/>
      <c r="D722" s="122"/>
      <c r="E722" s="122"/>
      <c r="F722" s="122"/>
      <c r="G722" s="122"/>
      <c r="H722" s="122"/>
      <c r="I722" s="168"/>
      <c r="J722" s="122"/>
      <c r="K722" s="122"/>
      <c r="L722" s="122"/>
      <c r="M722" s="122"/>
      <c r="N722" s="122"/>
      <c r="O722" s="122"/>
      <c r="P722" s="122"/>
      <c r="Q722" s="122"/>
      <c r="R722" s="122"/>
      <c r="S722" s="122"/>
      <c r="T722" s="122"/>
      <c r="U722" s="122"/>
      <c r="V722" s="122"/>
      <c r="W722" s="122"/>
      <c r="X722" s="122"/>
      <c r="Y722" s="122"/>
      <c r="Z722" s="122"/>
      <c r="AA722" s="122"/>
      <c r="AB722" s="122"/>
      <c r="AC722" s="122"/>
    </row>
    <row r="723" spans="1:29" ht="18" customHeight="1" x14ac:dyDescent="0.2">
      <c r="A723" s="135"/>
      <c r="B723" s="122"/>
      <c r="C723" s="122"/>
      <c r="D723" s="122"/>
      <c r="E723" s="122"/>
      <c r="F723" s="122"/>
      <c r="G723" s="122"/>
      <c r="H723" s="122"/>
      <c r="I723" s="168"/>
      <c r="J723" s="122"/>
      <c r="K723" s="122"/>
      <c r="L723" s="122"/>
      <c r="M723" s="122"/>
      <c r="N723" s="122"/>
      <c r="O723" s="122"/>
      <c r="P723" s="122"/>
      <c r="Q723" s="122"/>
      <c r="R723" s="122"/>
      <c r="S723" s="122"/>
      <c r="T723" s="122"/>
      <c r="U723" s="122"/>
      <c r="V723" s="122"/>
      <c r="W723" s="122"/>
      <c r="X723" s="122"/>
      <c r="Y723" s="122"/>
      <c r="Z723" s="122"/>
      <c r="AA723" s="122"/>
      <c r="AB723" s="122"/>
      <c r="AC723" s="122"/>
    </row>
    <row r="724" spans="1:29" ht="18" customHeight="1" x14ac:dyDescent="0.2">
      <c r="A724" s="135"/>
      <c r="B724" s="122"/>
      <c r="C724" s="122"/>
      <c r="D724" s="122"/>
      <c r="E724" s="122"/>
      <c r="F724" s="122"/>
      <c r="G724" s="122"/>
      <c r="H724" s="122"/>
      <c r="I724" s="168"/>
      <c r="J724" s="122"/>
      <c r="K724" s="122"/>
      <c r="L724" s="122"/>
      <c r="M724" s="122"/>
      <c r="N724" s="122"/>
      <c r="O724" s="122"/>
      <c r="P724" s="122"/>
      <c r="Q724" s="122"/>
      <c r="R724" s="122"/>
      <c r="S724" s="122"/>
      <c r="T724" s="122"/>
      <c r="U724" s="122"/>
      <c r="V724" s="122"/>
      <c r="W724" s="122"/>
      <c r="X724" s="122"/>
      <c r="Y724" s="122"/>
      <c r="Z724" s="122"/>
      <c r="AA724" s="122"/>
      <c r="AB724" s="122"/>
      <c r="AC724" s="122"/>
    </row>
    <row r="725" spans="1:29" ht="18" customHeight="1" x14ac:dyDescent="0.2">
      <c r="A725" s="135"/>
      <c r="B725" s="122"/>
      <c r="C725" s="122"/>
      <c r="D725" s="122"/>
      <c r="E725" s="122"/>
      <c r="F725" s="122"/>
      <c r="G725" s="122"/>
      <c r="H725" s="122"/>
      <c r="I725" s="168"/>
      <c r="J725" s="122"/>
      <c r="K725" s="122"/>
      <c r="L725" s="122"/>
      <c r="M725" s="122"/>
      <c r="N725" s="122"/>
      <c r="O725" s="122"/>
      <c r="P725" s="122"/>
      <c r="Q725" s="122"/>
      <c r="R725" s="122"/>
      <c r="S725" s="122"/>
      <c r="T725" s="122"/>
      <c r="U725" s="122"/>
      <c r="V725" s="122"/>
      <c r="W725" s="122"/>
      <c r="X725" s="122"/>
      <c r="Y725" s="122"/>
      <c r="Z725" s="122"/>
      <c r="AA725" s="122"/>
      <c r="AB725" s="122"/>
      <c r="AC725" s="122"/>
    </row>
    <row r="726" spans="1:29" ht="18" customHeight="1" x14ac:dyDescent="0.2">
      <c r="A726" s="135"/>
      <c r="B726" s="122"/>
      <c r="C726" s="122"/>
      <c r="D726" s="122"/>
      <c r="E726" s="122"/>
      <c r="F726" s="122"/>
      <c r="G726" s="122"/>
      <c r="H726" s="122"/>
      <c r="I726" s="168"/>
      <c r="J726" s="122"/>
      <c r="K726" s="122"/>
      <c r="L726" s="122"/>
      <c r="M726" s="122"/>
      <c r="N726" s="122"/>
      <c r="O726" s="122"/>
      <c r="P726" s="122"/>
      <c r="Q726" s="122"/>
      <c r="R726" s="122"/>
      <c r="S726" s="122"/>
      <c r="T726" s="122"/>
      <c r="U726" s="122"/>
      <c r="V726" s="122"/>
      <c r="W726" s="122"/>
      <c r="X726" s="122"/>
      <c r="Y726" s="122"/>
      <c r="Z726" s="122"/>
      <c r="AA726" s="122"/>
      <c r="AB726" s="122"/>
      <c r="AC726" s="122"/>
    </row>
    <row r="727" spans="1:29" ht="18" customHeight="1" x14ac:dyDescent="0.2">
      <c r="A727" s="135"/>
      <c r="B727" s="122"/>
      <c r="C727" s="122"/>
      <c r="D727" s="122"/>
      <c r="E727" s="122"/>
      <c r="F727" s="122"/>
      <c r="G727" s="122"/>
      <c r="H727" s="122"/>
      <c r="I727" s="168"/>
      <c r="J727" s="122"/>
      <c r="K727" s="122"/>
      <c r="L727" s="122"/>
      <c r="M727" s="122"/>
      <c r="N727" s="122"/>
      <c r="O727" s="122"/>
      <c r="P727" s="122"/>
      <c r="Q727" s="122"/>
      <c r="R727" s="122"/>
      <c r="S727" s="122"/>
      <c r="T727" s="122"/>
      <c r="U727" s="122"/>
      <c r="V727" s="122"/>
      <c r="W727" s="122"/>
      <c r="X727" s="122"/>
      <c r="Y727" s="122"/>
      <c r="Z727" s="122"/>
      <c r="AA727" s="122"/>
      <c r="AB727" s="122"/>
      <c r="AC727" s="122"/>
    </row>
    <row r="728" spans="1:29" ht="18" customHeight="1" x14ac:dyDescent="0.2">
      <c r="A728" s="135"/>
      <c r="B728" s="122"/>
      <c r="C728" s="122"/>
      <c r="D728" s="122"/>
      <c r="E728" s="122"/>
      <c r="F728" s="122"/>
      <c r="G728" s="122"/>
      <c r="H728" s="122"/>
      <c r="I728" s="168"/>
      <c r="J728" s="122"/>
      <c r="K728" s="122"/>
      <c r="L728" s="122"/>
      <c r="M728" s="122"/>
      <c r="N728" s="122"/>
      <c r="O728" s="122"/>
      <c r="P728" s="122"/>
      <c r="Q728" s="122"/>
      <c r="R728" s="122"/>
      <c r="S728" s="122"/>
      <c r="T728" s="122"/>
      <c r="U728" s="122"/>
      <c r="V728" s="122"/>
      <c r="W728" s="122"/>
      <c r="X728" s="122"/>
      <c r="Y728" s="122"/>
      <c r="Z728" s="122"/>
      <c r="AA728" s="122"/>
      <c r="AB728" s="122"/>
      <c r="AC728" s="122"/>
    </row>
    <row r="729" spans="1:29" ht="18" customHeight="1" x14ac:dyDescent="0.2">
      <c r="A729" s="135"/>
      <c r="B729" s="122"/>
      <c r="C729" s="122"/>
      <c r="D729" s="122"/>
      <c r="E729" s="122"/>
      <c r="F729" s="122"/>
      <c r="G729" s="122"/>
      <c r="H729" s="122"/>
      <c r="I729" s="168"/>
      <c r="J729" s="122"/>
      <c r="K729" s="122"/>
      <c r="L729" s="122"/>
      <c r="M729" s="122"/>
      <c r="N729" s="122"/>
      <c r="O729" s="122"/>
      <c r="P729" s="122"/>
      <c r="Q729" s="122"/>
      <c r="R729" s="122"/>
      <c r="S729" s="122"/>
      <c r="T729" s="122"/>
      <c r="U729" s="122"/>
      <c r="V729" s="122"/>
      <c r="W729" s="122"/>
      <c r="X729" s="122"/>
      <c r="Y729" s="122"/>
      <c r="Z729" s="122"/>
      <c r="AA729" s="122"/>
      <c r="AB729" s="122"/>
      <c r="AC729" s="122"/>
    </row>
    <row r="730" spans="1:29" ht="18" customHeight="1" x14ac:dyDescent="0.2">
      <c r="A730" s="135"/>
      <c r="B730" s="122"/>
      <c r="C730" s="122"/>
      <c r="D730" s="122"/>
      <c r="E730" s="122"/>
      <c r="F730" s="122"/>
      <c r="G730" s="122"/>
      <c r="H730" s="122"/>
      <c r="I730" s="168"/>
      <c r="J730" s="122"/>
      <c r="K730" s="122"/>
      <c r="L730" s="122"/>
      <c r="M730" s="122"/>
      <c r="N730" s="122"/>
      <c r="O730" s="122"/>
      <c r="P730" s="122"/>
      <c r="Q730" s="122"/>
      <c r="R730" s="122"/>
      <c r="S730" s="122"/>
      <c r="T730" s="122"/>
      <c r="U730" s="122"/>
      <c r="V730" s="122"/>
      <c r="W730" s="122"/>
      <c r="X730" s="122"/>
      <c r="Y730" s="122"/>
      <c r="Z730" s="122"/>
      <c r="AA730" s="122"/>
      <c r="AB730" s="122"/>
      <c r="AC730" s="122"/>
    </row>
    <row r="731" spans="1:29" ht="18" customHeight="1" x14ac:dyDescent="0.2">
      <c r="A731" s="135"/>
      <c r="B731" s="122"/>
      <c r="C731" s="122"/>
      <c r="D731" s="122"/>
      <c r="E731" s="122"/>
      <c r="F731" s="122"/>
      <c r="G731" s="122"/>
      <c r="H731" s="122"/>
      <c r="I731" s="168"/>
      <c r="J731" s="122"/>
      <c r="K731" s="122"/>
      <c r="L731" s="122"/>
      <c r="M731" s="122"/>
      <c r="N731" s="122"/>
      <c r="O731" s="122"/>
      <c r="P731" s="122"/>
      <c r="Q731" s="122"/>
      <c r="R731" s="122"/>
      <c r="S731" s="122"/>
      <c r="T731" s="122"/>
      <c r="U731" s="122"/>
      <c r="V731" s="122"/>
      <c r="W731" s="122"/>
      <c r="X731" s="122"/>
      <c r="Y731" s="122"/>
      <c r="Z731" s="122"/>
      <c r="AA731" s="122"/>
      <c r="AB731" s="122"/>
      <c r="AC731" s="122"/>
    </row>
    <row r="732" spans="1:29" ht="18" customHeight="1" x14ac:dyDescent="0.2">
      <c r="A732" s="135"/>
      <c r="B732" s="122"/>
      <c r="C732" s="122"/>
      <c r="D732" s="122"/>
      <c r="E732" s="122"/>
      <c r="F732" s="122"/>
      <c r="G732" s="122"/>
      <c r="H732" s="122"/>
      <c r="I732" s="168"/>
      <c r="J732" s="122"/>
      <c r="K732" s="122"/>
      <c r="L732" s="122"/>
      <c r="M732" s="122"/>
      <c r="N732" s="122"/>
      <c r="O732" s="122"/>
      <c r="P732" s="122"/>
      <c r="Q732" s="122"/>
      <c r="R732" s="122"/>
      <c r="S732" s="122"/>
      <c r="T732" s="122"/>
      <c r="U732" s="122"/>
      <c r="V732" s="122"/>
      <c r="W732" s="122"/>
      <c r="X732" s="122"/>
      <c r="Y732" s="122"/>
      <c r="Z732" s="122"/>
      <c r="AA732" s="122"/>
      <c r="AB732" s="122"/>
      <c r="AC732" s="122"/>
    </row>
    <row r="733" spans="1:29" ht="18" customHeight="1" x14ac:dyDescent="0.2">
      <c r="A733" s="135"/>
      <c r="B733" s="122"/>
      <c r="C733" s="122"/>
      <c r="D733" s="122"/>
      <c r="E733" s="122"/>
      <c r="F733" s="122"/>
      <c r="G733" s="122"/>
      <c r="H733" s="122"/>
      <c r="I733" s="168"/>
      <c r="J733" s="122"/>
      <c r="K733" s="122"/>
      <c r="L733" s="122"/>
      <c r="M733" s="122"/>
      <c r="N733" s="122"/>
      <c r="O733" s="122"/>
      <c r="P733" s="122"/>
      <c r="Q733" s="122"/>
      <c r="R733" s="122"/>
      <c r="S733" s="122"/>
      <c r="T733" s="122"/>
      <c r="U733" s="122"/>
      <c r="V733" s="122"/>
      <c r="W733" s="122"/>
      <c r="X733" s="122"/>
      <c r="Y733" s="122"/>
      <c r="Z733" s="122"/>
      <c r="AA733" s="122"/>
      <c r="AB733" s="122"/>
      <c r="AC733" s="122"/>
    </row>
    <row r="734" spans="1:29" ht="18" customHeight="1" x14ac:dyDescent="0.2">
      <c r="A734" s="135"/>
      <c r="B734" s="122"/>
      <c r="C734" s="122"/>
      <c r="D734" s="122"/>
      <c r="E734" s="122"/>
      <c r="F734" s="122"/>
      <c r="G734" s="122"/>
      <c r="H734" s="122"/>
      <c r="I734" s="168"/>
      <c r="J734" s="122"/>
      <c r="K734" s="122"/>
      <c r="L734" s="122"/>
      <c r="M734" s="122"/>
      <c r="N734" s="122"/>
      <c r="O734" s="122"/>
      <c r="P734" s="122"/>
      <c r="Q734" s="122"/>
      <c r="R734" s="122"/>
      <c r="S734" s="122"/>
      <c r="T734" s="122"/>
      <c r="U734" s="122"/>
      <c r="V734" s="122"/>
      <c r="W734" s="122"/>
      <c r="X734" s="122"/>
      <c r="Y734" s="122"/>
      <c r="Z734" s="122"/>
      <c r="AA734" s="122"/>
      <c r="AB734" s="122"/>
      <c r="AC734" s="122"/>
    </row>
    <row r="735" spans="1:29" ht="18" customHeight="1" x14ac:dyDescent="0.2">
      <c r="A735" s="135"/>
      <c r="B735" s="122"/>
      <c r="C735" s="122"/>
      <c r="D735" s="122"/>
      <c r="E735" s="122"/>
      <c r="F735" s="122"/>
      <c r="G735" s="122"/>
      <c r="H735" s="122"/>
      <c r="I735" s="168"/>
      <c r="J735" s="122"/>
      <c r="K735" s="122"/>
      <c r="L735" s="122"/>
      <c r="M735" s="122"/>
      <c r="N735" s="122"/>
      <c r="O735" s="122"/>
      <c r="P735" s="122"/>
      <c r="Q735" s="122"/>
      <c r="R735" s="122"/>
      <c r="S735" s="122"/>
      <c r="T735" s="122"/>
      <c r="U735" s="122"/>
      <c r="V735" s="122"/>
      <c r="W735" s="122"/>
      <c r="X735" s="122"/>
      <c r="Y735" s="122"/>
      <c r="Z735" s="122"/>
      <c r="AA735" s="122"/>
      <c r="AB735" s="122"/>
      <c r="AC735" s="122"/>
    </row>
    <row r="736" spans="1:29" ht="18" customHeight="1" x14ac:dyDescent="0.2">
      <c r="A736" s="135"/>
      <c r="B736" s="122"/>
      <c r="C736" s="122"/>
      <c r="D736" s="122"/>
      <c r="E736" s="122"/>
      <c r="F736" s="122"/>
      <c r="G736" s="122"/>
      <c r="H736" s="122"/>
      <c r="I736" s="168"/>
      <c r="J736" s="122"/>
      <c r="K736" s="122"/>
      <c r="L736" s="122"/>
      <c r="M736" s="122"/>
      <c r="N736" s="122"/>
      <c r="O736" s="122"/>
      <c r="P736" s="122"/>
      <c r="Q736" s="122"/>
      <c r="R736" s="122"/>
      <c r="S736" s="122"/>
      <c r="T736" s="122"/>
      <c r="U736" s="122"/>
      <c r="V736" s="122"/>
      <c r="W736" s="122"/>
      <c r="X736" s="122"/>
      <c r="Y736" s="122"/>
      <c r="Z736" s="122"/>
      <c r="AA736" s="122"/>
      <c r="AB736" s="122"/>
      <c r="AC736" s="122"/>
    </row>
    <row r="737" spans="1:29" ht="18" customHeight="1" x14ac:dyDescent="0.2">
      <c r="A737" s="135"/>
      <c r="B737" s="122"/>
      <c r="C737" s="122"/>
      <c r="D737" s="122"/>
      <c r="E737" s="122"/>
      <c r="F737" s="122"/>
      <c r="G737" s="122"/>
      <c r="H737" s="122"/>
      <c r="I737" s="168"/>
      <c r="J737" s="122"/>
      <c r="K737" s="122"/>
      <c r="L737" s="122"/>
      <c r="M737" s="122"/>
      <c r="N737" s="122"/>
      <c r="O737" s="122"/>
      <c r="P737" s="122"/>
      <c r="Q737" s="122"/>
      <c r="R737" s="122"/>
      <c r="S737" s="122"/>
      <c r="T737" s="122"/>
      <c r="U737" s="122"/>
      <c r="V737" s="122"/>
      <c r="W737" s="122"/>
      <c r="X737" s="122"/>
      <c r="Y737" s="122"/>
      <c r="Z737" s="122"/>
      <c r="AA737" s="122"/>
      <c r="AB737" s="122"/>
      <c r="AC737" s="122"/>
    </row>
    <row r="738" spans="1:29" ht="18" customHeight="1" x14ac:dyDescent="0.2">
      <c r="A738" s="135"/>
      <c r="B738" s="122"/>
      <c r="C738" s="122"/>
      <c r="D738" s="122"/>
      <c r="E738" s="122"/>
      <c r="F738" s="122"/>
      <c r="G738" s="122"/>
      <c r="H738" s="122"/>
      <c r="I738" s="168"/>
      <c r="J738" s="122"/>
      <c r="K738" s="122"/>
      <c r="L738" s="122"/>
      <c r="M738" s="122"/>
      <c r="N738" s="122"/>
      <c r="O738" s="122"/>
      <c r="P738" s="122"/>
      <c r="Q738" s="122"/>
      <c r="R738" s="122"/>
      <c r="S738" s="122"/>
      <c r="T738" s="122"/>
      <c r="U738" s="122"/>
      <c r="V738" s="122"/>
      <c r="W738" s="122"/>
      <c r="X738" s="122"/>
      <c r="Y738" s="122"/>
      <c r="Z738" s="122"/>
      <c r="AA738" s="122"/>
      <c r="AB738" s="122"/>
      <c r="AC738" s="122"/>
    </row>
    <row r="739" spans="1:29" ht="18" customHeight="1" x14ac:dyDescent="0.2">
      <c r="A739" s="135"/>
      <c r="B739" s="122"/>
      <c r="C739" s="122"/>
      <c r="D739" s="122"/>
      <c r="E739" s="122"/>
      <c r="F739" s="122"/>
      <c r="G739" s="122"/>
      <c r="H739" s="122"/>
      <c r="I739" s="168"/>
      <c r="J739" s="122"/>
      <c r="K739" s="122"/>
      <c r="L739" s="122"/>
      <c r="M739" s="122"/>
      <c r="N739" s="122"/>
      <c r="O739" s="122"/>
      <c r="P739" s="122"/>
      <c r="Q739" s="122"/>
      <c r="R739" s="122"/>
      <c r="S739" s="122"/>
      <c r="T739" s="122"/>
      <c r="U739" s="122"/>
      <c r="V739" s="122"/>
      <c r="W739" s="122"/>
      <c r="X739" s="122"/>
      <c r="Y739" s="122"/>
      <c r="Z739" s="122"/>
      <c r="AA739" s="122"/>
      <c r="AB739" s="122"/>
      <c r="AC739" s="122"/>
    </row>
    <row r="740" spans="1:29" ht="18" customHeight="1" x14ac:dyDescent="0.2">
      <c r="A740" s="135"/>
      <c r="B740" s="122"/>
      <c r="C740" s="122"/>
      <c r="D740" s="122"/>
      <c r="E740" s="122"/>
      <c r="F740" s="122"/>
      <c r="G740" s="122"/>
      <c r="H740" s="122"/>
      <c r="I740" s="168"/>
      <c r="J740" s="122"/>
      <c r="K740" s="122"/>
      <c r="L740" s="122"/>
      <c r="M740" s="122"/>
      <c r="N740" s="122"/>
      <c r="O740" s="122"/>
      <c r="P740" s="122"/>
      <c r="Q740" s="122"/>
      <c r="R740" s="122"/>
      <c r="S740" s="122"/>
      <c r="T740" s="122"/>
      <c r="U740" s="122"/>
      <c r="V740" s="122"/>
      <c r="W740" s="122"/>
      <c r="X740" s="122"/>
      <c r="Y740" s="122"/>
      <c r="Z740" s="122"/>
      <c r="AA740" s="122"/>
      <c r="AB740" s="122"/>
      <c r="AC740" s="122"/>
    </row>
    <row r="741" spans="1:29" ht="18" customHeight="1" x14ac:dyDescent="0.2">
      <c r="A741" s="135"/>
      <c r="B741" s="122"/>
      <c r="C741" s="122"/>
      <c r="D741" s="122"/>
      <c r="E741" s="122"/>
      <c r="F741" s="122"/>
      <c r="G741" s="122"/>
      <c r="H741" s="122"/>
      <c r="I741" s="168"/>
      <c r="J741" s="122"/>
      <c r="K741" s="122"/>
      <c r="L741" s="122"/>
      <c r="M741" s="122"/>
      <c r="N741" s="122"/>
      <c r="O741" s="122"/>
      <c r="P741" s="122"/>
      <c r="Q741" s="122"/>
      <c r="R741" s="122"/>
      <c r="S741" s="122"/>
      <c r="T741" s="122"/>
      <c r="U741" s="122"/>
      <c r="V741" s="122"/>
      <c r="W741" s="122"/>
      <c r="X741" s="122"/>
      <c r="Y741" s="122"/>
      <c r="Z741" s="122"/>
      <c r="AA741" s="122"/>
      <c r="AB741" s="122"/>
      <c r="AC741" s="122"/>
    </row>
    <row r="742" spans="1:29" ht="18" customHeight="1" x14ac:dyDescent="0.2">
      <c r="A742" s="135"/>
      <c r="B742" s="122"/>
      <c r="C742" s="122"/>
      <c r="D742" s="122"/>
      <c r="E742" s="122"/>
      <c r="F742" s="122"/>
      <c r="G742" s="122"/>
      <c r="H742" s="122"/>
      <c r="I742" s="168"/>
      <c r="J742" s="122"/>
      <c r="K742" s="122"/>
      <c r="L742" s="122"/>
      <c r="M742" s="122"/>
      <c r="N742" s="122"/>
      <c r="O742" s="122"/>
      <c r="P742" s="122"/>
      <c r="Q742" s="122"/>
      <c r="R742" s="122"/>
      <c r="S742" s="122"/>
      <c r="T742" s="122"/>
      <c r="U742" s="122"/>
      <c r="V742" s="122"/>
      <c r="W742" s="122"/>
      <c r="X742" s="122"/>
      <c r="Y742" s="122"/>
      <c r="Z742" s="122"/>
      <c r="AA742" s="122"/>
      <c r="AB742" s="122"/>
      <c r="AC742" s="122"/>
    </row>
    <row r="743" spans="1:29" ht="18" customHeight="1" x14ac:dyDescent="0.2">
      <c r="A743" s="135"/>
      <c r="B743" s="122"/>
      <c r="C743" s="122"/>
      <c r="D743" s="122"/>
      <c r="E743" s="122"/>
      <c r="F743" s="122"/>
      <c r="G743" s="122"/>
      <c r="H743" s="122"/>
      <c r="I743" s="168"/>
      <c r="J743" s="122"/>
      <c r="K743" s="122"/>
      <c r="L743" s="122"/>
      <c r="M743" s="122"/>
      <c r="N743" s="122"/>
      <c r="O743" s="122"/>
      <c r="P743" s="122"/>
      <c r="Q743" s="122"/>
      <c r="R743" s="122"/>
      <c r="S743" s="122"/>
      <c r="T743" s="122"/>
      <c r="U743" s="122"/>
      <c r="V743" s="122"/>
      <c r="W743" s="122"/>
      <c r="X743" s="122"/>
      <c r="Y743" s="122"/>
      <c r="Z743" s="122"/>
      <c r="AA743" s="122"/>
      <c r="AB743" s="122"/>
      <c r="AC743" s="122"/>
    </row>
    <row r="744" spans="1:29" ht="18" customHeight="1" x14ac:dyDescent="0.2">
      <c r="A744" s="135"/>
      <c r="B744" s="122"/>
      <c r="C744" s="122"/>
      <c r="D744" s="122"/>
      <c r="E744" s="122"/>
      <c r="F744" s="122"/>
      <c r="G744" s="122"/>
      <c r="H744" s="122"/>
      <c r="I744" s="168"/>
      <c r="J744" s="122"/>
      <c r="K744" s="122"/>
      <c r="L744" s="122"/>
      <c r="M744" s="122"/>
      <c r="N744" s="122"/>
      <c r="O744" s="122"/>
      <c r="P744" s="122"/>
      <c r="Q744" s="122"/>
      <c r="R744" s="122"/>
      <c r="S744" s="122"/>
      <c r="T744" s="122"/>
      <c r="U744" s="122"/>
      <c r="V744" s="122"/>
      <c r="W744" s="122"/>
      <c r="X744" s="122"/>
      <c r="Y744" s="122"/>
      <c r="Z744" s="122"/>
      <c r="AA744" s="122"/>
      <c r="AB744" s="122"/>
      <c r="AC744" s="122"/>
    </row>
    <row r="745" spans="1:29" ht="18" customHeight="1" x14ac:dyDescent="0.2">
      <c r="A745" s="135"/>
      <c r="B745" s="122"/>
      <c r="C745" s="122"/>
      <c r="D745" s="122"/>
      <c r="E745" s="122"/>
      <c r="F745" s="122"/>
      <c r="G745" s="122"/>
      <c r="H745" s="122"/>
      <c r="I745" s="168"/>
      <c r="J745" s="122"/>
      <c r="K745" s="122"/>
      <c r="L745" s="122"/>
      <c r="M745" s="122"/>
      <c r="N745" s="122"/>
      <c r="O745" s="122"/>
      <c r="P745" s="122"/>
      <c r="Q745" s="122"/>
      <c r="R745" s="122"/>
      <c r="S745" s="122"/>
      <c r="T745" s="122"/>
      <c r="U745" s="122"/>
      <c r="V745" s="122"/>
      <c r="W745" s="122"/>
      <c r="X745" s="122"/>
      <c r="Y745" s="122"/>
      <c r="Z745" s="122"/>
      <c r="AA745" s="122"/>
      <c r="AB745" s="122"/>
      <c r="AC745" s="122"/>
    </row>
    <row r="746" spans="1:29" ht="18" customHeight="1" x14ac:dyDescent="0.2">
      <c r="A746" s="135"/>
      <c r="B746" s="122"/>
      <c r="C746" s="122"/>
      <c r="D746" s="122"/>
      <c r="E746" s="122"/>
      <c r="F746" s="122"/>
      <c r="G746" s="122"/>
      <c r="H746" s="122"/>
      <c r="I746" s="168"/>
      <c r="J746" s="122"/>
      <c r="K746" s="122"/>
      <c r="L746" s="122"/>
      <c r="M746" s="122"/>
      <c r="N746" s="122"/>
      <c r="O746" s="122"/>
      <c r="P746" s="122"/>
      <c r="Q746" s="122"/>
      <c r="R746" s="122"/>
      <c r="S746" s="122"/>
      <c r="T746" s="122"/>
      <c r="U746" s="122"/>
      <c r="V746" s="122"/>
      <c r="W746" s="122"/>
      <c r="X746" s="122"/>
      <c r="Y746" s="122"/>
      <c r="Z746" s="122"/>
      <c r="AA746" s="122"/>
      <c r="AB746" s="122"/>
      <c r="AC746" s="122"/>
    </row>
    <row r="747" spans="1:29" ht="18" customHeight="1" x14ac:dyDescent="0.2">
      <c r="A747" s="135"/>
      <c r="B747" s="122"/>
      <c r="C747" s="122"/>
      <c r="D747" s="122"/>
      <c r="E747" s="122"/>
      <c r="F747" s="122"/>
      <c r="G747" s="122"/>
      <c r="H747" s="122"/>
      <c r="I747" s="168"/>
      <c r="J747" s="122"/>
      <c r="K747" s="122"/>
      <c r="L747" s="122"/>
      <c r="M747" s="122"/>
      <c r="N747" s="122"/>
      <c r="O747" s="122"/>
      <c r="P747" s="122"/>
      <c r="Q747" s="122"/>
      <c r="R747" s="122"/>
      <c r="S747" s="122"/>
      <c r="T747" s="122"/>
      <c r="U747" s="122"/>
      <c r="V747" s="122"/>
      <c r="W747" s="122"/>
      <c r="X747" s="122"/>
      <c r="Y747" s="122"/>
      <c r="Z747" s="122"/>
      <c r="AA747" s="122"/>
      <c r="AB747" s="122"/>
      <c r="AC747" s="122"/>
    </row>
    <row r="748" spans="1:29" ht="18" customHeight="1" x14ac:dyDescent="0.2">
      <c r="A748" s="135"/>
      <c r="B748" s="122"/>
      <c r="C748" s="122"/>
      <c r="D748" s="122"/>
      <c r="E748" s="122"/>
      <c r="F748" s="122"/>
      <c r="G748" s="122"/>
      <c r="H748" s="122"/>
      <c r="I748" s="168"/>
      <c r="J748" s="122"/>
      <c r="K748" s="122"/>
      <c r="L748" s="122"/>
      <c r="M748" s="122"/>
      <c r="N748" s="122"/>
      <c r="O748" s="122"/>
      <c r="P748" s="122"/>
      <c r="Q748" s="122"/>
      <c r="R748" s="122"/>
      <c r="S748" s="122"/>
      <c r="T748" s="122"/>
      <c r="U748" s="122"/>
      <c r="V748" s="122"/>
      <c r="W748" s="122"/>
      <c r="X748" s="122"/>
      <c r="Y748" s="122"/>
      <c r="Z748" s="122"/>
      <c r="AA748" s="122"/>
      <c r="AB748" s="122"/>
      <c r="AC748" s="122"/>
    </row>
    <row r="749" spans="1:29" ht="18" customHeight="1" x14ac:dyDescent="0.2">
      <c r="A749" s="135"/>
      <c r="B749" s="122"/>
      <c r="C749" s="122"/>
      <c r="D749" s="122"/>
      <c r="E749" s="122"/>
      <c r="F749" s="122"/>
      <c r="G749" s="122"/>
      <c r="H749" s="122"/>
      <c r="I749" s="168"/>
      <c r="J749" s="122"/>
      <c r="K749" s="122"/>
      <c r="L749" s="122"/>
      <c r="M749" s="122"/>
      <c r="N749" s="122"/>
      <c r="O749" s="122"/>
      <c r="P749" s="122"/>
      <c r="Q749" s="122"/>
      <c r="R749" s="122"/>
      <c r="S749" s="122"/>
      <c r="T749" s="122"/>
      <c r="U749" s="122"/>
      <c r="V749" s="122"/>
      <c r="W749" s="122"/>
      <c r="X749" s="122"/>
      <c r="Y749" s="122"/>
      <c r="Z749" s="122"/>
      <c r="AA749" s="122"/>
      <c r="AB749" s="122"/>
      <c r="AC749" s="122"/>
    </row>
    <row r="750" spans="1:29" ht="18" customHeight="1" x14ac:dyDescent="0.2">
      <c r="A750" s="135"/>
      <c r="B750" s="122"/>
      <c r="C750" s="122"/>
      <c r="D750" s="122"/>
      <c r="E750" s="122"/>
      <c r="F750" s="122"/>
      <c r="G750" s="122"/>
      <c r="H750" s="122"/>
      <c r="I750" s="168"/>
      <c r="J750" s="122"/>
      <c r="K750" s="122"/>
      <c r="L750" s="122"/>
      <c r="M750" s="122"/>
      <c r="N750" s="122"/>
      <c r="O750" s="122"/>
      <c r="P750" s="122"/>
      <c r="Q750" s="122"/>
      <c r="R750" s="122"/>
      <c r="S750" s="122"/>
      <c r="T750" s="122"/>
      <c r="U750" s="122"/>
      <c r="V750" s="122"/>
      <c r="W750" s="122"/>
      <c r="X750" s="122"/>
      <c r="Y750" s="122"/>
      <c r="Z750" s="122"/>
      <c r="AA750" s="122"/>
      <c r="AB750" s="122"/>
      <c r="AC750" s="122"/>
    </row>
    <row r="751" spans="1:29" ht="18" customHeight="1" x14ac:dyDescent="0.2">
      <c r="A751" s="135"/>
      <c r="B751" s="122"/>
      <c r="C751" s="122"/>
      <c r="D751" s="122"/>
      <c r="E751" s="122"/>
      <c r="F751" s="122"/>
      <c r="G751" s="122"/>
      <c r="H751" s="122"/>
      <c r="I751" s="168"/>
      <c r="J751" s="122"/>
      <c r="K751" s="122"/>
      <c r="L751" s="122"/>
      <c r="M751" s="122"/>
      <c r="N751" s="122"/>
      <c r="O751" s="122"/>
      <c r="P751" s="122"/>
      <c r="Q751" s="122"/>
      <c r="R751" s="122"/>
      <c r="S751" s="122"/>
      <c r="T751" s="122"/>
      <c r="U751" s="122"/>
      <c r="V751" s="122"/>
      <c r="W751" s="122"/>
      <c r="X751" s="122"/>
      <c r="Y751" s="122"/>
      <c r="Z751" s="122"/>
      <c r="AA751" s="122"/>
      <c r="AB751" s="122"/>
      <c r="AC751" s="122"/>
    </row>
    <row r="752" spans="1:29" ht="18" customHeight="1" x14ac:dyDescent="0.2">
      <c r="A752" s="135"/>
      <c r="B752" s="122"/>
      <c r="C752" s="122"/>
      <c r="D752" s="122"/>
      <c r="E752" s="122"/>
      <c r="F752" s="122"/>
      <c r="G752" s="122"/>
      <c r="H752" s="122"/>
      <c r="I752" s="168"/>
      <c r="J752" s="122"/>
      <c r="K752" s="122"/>
      <c r="L752" s="122"/>
      <c r="M752" s="122"/>
      <c r="N752" s="122"/>
      <c r="O752" s="122"/>
      <c r="P752" s="122"/>
      <c r="Q752" s="122"/>
      <c r="R752" s="122"/>
      <c r="S752" s="122"/>
      <c r="T752" s="122"/>
      <c r="U752" s="122"/>
      <c r="V752" s="122"/>
      <c r="W752" s="122"/>
      <c r="X752" s="122"/>
      <c r="Y752" s="122"/>
      <c r="Z752" s="122"/>
      <c r="AA752" s="122"/>
      <c r="AB752" s="122"/>
      <c r="AC752" s="122"/>
    </row>
    <row r="753" spans="1:29" ht="18" customHeight="1" x14ac:dyDescent="0.2">
      <c r="A753" s="135"/>
      <c r="B753" s="122"/>
      <c r="C753" s="122"/>
      <c r="D753" s="122"/>
      <c r="E753" s="122"/>
      <c r="F753" s="122"/>
      <c r="G753" s="122"/>
      <c r="H753" s="122"/>
      <c r="I753" s="168"/>
      <c r="J753" s="122"/>
      <c r="K753" s="122"/>
      <c r="L753" s="122"/>
      <c r="M753" s="122"/>
      <c r="N753" s="122"/>
      <c r="O753" s="122"/>
      <c r="P753" s="122"/>
      <c r="Q753" s="122"/>
      <c r="R753" s="122"/>
      <c r="S753" s="122"/>
      <c r="T753" s="122"/>
      <c r="U753" s="122"/>
      <c r="V753" s="122"/>
      <c r="W753" s="122"/>
      <c r="X753" s="122"/>
      <c r="Y753" s="122"/>
      <c r="Z753" s="122"/>
      <c r="AA753" s="122"/>
      <c r="AB753" s="122"/>
      <c r="AC753" s="122"/>
    </row>
    <row r="754" spans="1:29" ht="18" customHeight="1" x14ac:dyDescent="0.2">
      <c r="A754" s="135"/>
      <c r="B754" s="122"/>
      <c r="C754" s="122"/>
      <c r="D754" s="122"/>
      <c r="E754" s="122"/>
      <c r="F754" s="122"/>
      <c r="G754" s="122"/>
      <c r="H754" s="122"/>
      <c r="I754" s="168"/>
      <c r="J754" s="122"/>
      <c r="K754" s="122"/>
      <c r="L754" s="122"/>
      <c r="M754" s="122"/>
      <c r="N754" s="122"/>
      <c r="O754" s="122"/>
      <c r="P754" s="122"/>
      <c r="Q754" s="122"/>
      <c r="R754" s="122"/>
      <c r="S754" s="122"/>
      <c r="T754" s="122"/>
      <c r="U754" s="122"/>
      <c r="V754" s="122"/>
      <c r="W754" s="122"/>
      <c r="X754" s="122"/>
      <c r="Y754" s="122"/>
      <c r="Z754" s="122"/>
      <c r="AA754" s="122"/>
      <c r="AB754" s="122"/>
      <c r="AC754" s="122"/>
    </row>
    <row r="755" spans="1:29" ht="18" customHeight="1" x14ac:dyDescent="0.2">
      <c r="A755" s="135"/>
      <c r="B755" s="122"/>
      <c r="C755" s="122"/>
      <c r="D755" s="122"/>
      <c r="E755" s="122"/>
      <c r="F755" s="122"/>
      <c r="G755" s="122"/>
      <c r="H755" s="122"/>
      <c r="I755" s="168"/>
      <c r="J755" s="122"/>
      <c r="K755" s="122"/>
      <c r="L755" s="122"/>
      <c r="M755" s="122"/>
      <c r="N755" s="122"/>
      <c r="O755" s="122"/>
      <c r="P755" s="122"/>
      <c r="Q755" s="122"/>
      <c r="R755" s="122"/>
      <c r="S755" s="122"/>
      <c r="T755" s="122"/>
      <c r="U755" s="122"/>
      <c r="V755" s="122"/>
      <c r="W755" s="122"/>
      <c r="X755" s="122"/>
      <c r="Y755" s="122"/>
      <c r="Z755" s="122"/>
      <c r="AA755" s="122"/>
      <c r="AB755" s="122"/>
      <c r="AC755" s="122"/>
    </row>
    <row r="756" spans="1:29" ht="18" customHeight="1" x14ac:dyDescent="0.2">
      <c r="A756" s="135"/>
      <c r="B756" s="122"/>
      <c r="C756" s="122"/>
      <c r="D756" s="122"/>
      <c r="E756" s="122"/>
      <c r="F756" s="122"/>
      <c r="G756" s="122"/>
      <c r="H756" s="122"/>
      <c r="I756" s="168"/>
      <c r="J756" s="122"/>
      <c r="K756" s="122"/>
      <c r="L756" s="122"/>
      <c r="M756" s="122"/>
      <c r="N756" s="122"/>
      <c r="O756" s="122"/>
      <c r="P756" s="122"/>
      <c r="Q756" s="122"/>
      <c r="R756" s="122"/>
      <c r="S756" s="122"/>
      <c r="T756" s="122"/>
      <c r="U756" s="122"/>
      <c r="V756" s="122"/>
      <c r="W756" s="122"/>
      <c r="X756" s="122"/>
      <c r="Y756" s="122"/>
      <c r="Z756" s="122"/>
      <c r="AA756" s="122"/>
      <c r="AB756" s="122"/>
      <c r="AC756" s="122"/>
    </row>
    <row r="757" spans="1:29" ht="18" customHeight="1" x14ac:dyDescent="0.2">
      <c r="A757" s="135"/>
      <c r="B757" s="122"/>
      <c r="C757" s="122"/>
      <c r="D757" s="122"/>
      <c r="E757" s="122"/>
      <c r="F757" s="122"/>
      <c r="G757" s="122"/>
      <c r="H757" s="122"/>
      <c r="I757" s="168"/>
      <c r="J757" s="122"/>
      <c r="K757" s="122"/>
      <c r="L757" s="122"/>
      <c r="M757" s="122"/>
      <c r="N757" s="122"/>
      <c r="O757" s="122"/>
      <c r="P757" s="122"/>
      <c r="Q757" s="122"/>
      <c r="R757" s="122"/>
      <c r="S757" s="122"/>
      <c r="T757" s="122"/>
      <c r="U757" s="122"/>
      <c r="V757" s="122"/>
      <c r="W757" s="122"/>
      <c r="X757" s="122"/>
      <c r="Y757" s="122"/>
      <c r="Z757" s="122"/>
      <c r="AA757" s="122"/>
      <c r="AB757" s="122"/>
      <c r="AC757" s="122"/>
    </row>
    <row r="758" spans="1:29" ht="18" customHeight="1" x14ac:dyDescent="0.2">
      <c r="A758" s="135"/>
      <c r="B758" s="122"/>
      <c r="C758" s="122"/>
      <c r="D758" s="122"/>
      <c r="E758" s="122"/>
      <c r="F758" s="122"/>
      <c r="G758" s="122"/>
      <c r="H758" s="122"/>
      <c r="I758" s="168"/>
      <c r="J758" s="122"/>
      <c r="K758" s="122"/>
      <c r="L758" s="122"/>
      <c r="M758" s="122"/>
      <c r="N758" s="122"/>
      <c r="O758" s="122"/>
      <c r="P758" s="122"/>
      <c r="Q758" s="122"/>
      <c r="R758" s="122"/>
      <c r="S758" s="122"/>
      <c r="T758" s="122"/>
      <c r="U758" s="122"/>
      <c r="V758" s="122"/>
      <c r="W758" s="122"/>
      <c r="X758" s="122"/>
      <c r="Y758" s="122"/>
      <c r="Z758" s="122"/>
      <c r="AA758" s="122"/>
      <c r="AB758" s="122"/>
      <c r="AC758" s="122"/>
    </row>
    <row r="759" spans="1:29" ht="18" customHeight="1" x14ac:dyDescent="0.2">
      <c r="A759" s="135"/>
      <c r="B759" s="122"/>
      <c r="C759" s="122"/>
      <c r="D759" s="122"/>
      <c r="E759" s="122"/>
      <c r="F759" s="122"/>
      <c r="G759" s="122"/>
      <c r="H759" s="122"/>
      <c r="I759" s="168"/>
      <c r="J759" s="122"/>
      <c r="K759" s="122"/>
      <c r="L759" s="122"/>
      <c r="M759" s="122"/>
      <c r="N759" s="122"/>
      <c r="O759" s="122"/>
      <c r="P759" s="122"/>
      <c r="Q759" s="122"/>
      <c r="R759" s="122"/>
      <c r="S759" s="122"/>
      <c r="T759" s="122"/>
      <c r="U759" s="122"/>
      <c r="V759" s="122"/>
      <c r="W759" s="122"/>
      <c r="X759" s="122"/>
      <c r="Y759" s="122"/>
      <c r="Z759" s="122"/>
      <c r="AA759" s="122"/>
      <c r="AB759" s="122"/>
      <c r="AC759" s="122"/>
    </row>
    <row r="760" spans="1:29" ht="18" customHeight="1" x14ac:dyDescent="0.2">
      <c r="A760" s="135"/>
      <c r="B760" s="122"/>
      <c r="C760" s="122"/>
      <c r="D760" s="122"/>
      <c r="E760" s="122"/>
      <c r="F760" s="122"/>
      <c r="G760" s="122"/>
      <c r="H760" s="122"/>
      <c r="I760" s="168"/>
      <c r="J760" s="122"/>
      <c r="K760" s="122"/>
      <c r="L760" s="122"/>
      <c r="M760" s="122"/>
      <c r="N760" s="122"/>
      <c r="O760" s="122"/>
      <c r="P760" s="122"/>
      <c r="Q760" s="122"/>
      <c r="R760" s="122"/>
      <c r="S760" s="122"/>
      <c r="T760" s="122"/>
      <c r="U760" s="122"/>
      <c r="V760" s="122"/>
      <c r="W760" s="122"/>
      <c r="X760" s="122"/>
      <c r="Y760" s="122"/>
      <c r="Z760" s="122"/>
      <c r="AA760" s="122"/>
      <c r="AB760" s="122"/>
      <c r="AC760" s="122"/>
    </row>
    <row r="761" spans="1:29" ht="18" customHeight="1" x14ac:dyDescent="0.2">
      <c r="A761" s="135"/>
      <c r="B761" s="122"/>
      <c r="C761" s="122"/>
      <c r="D761" s="122"/>
      <c r="E761" s="122"/>
      <c r="F761" s="122"/>
      <c r="G761" s="122"/>
      <c r="H761" s="122"/>
      <c r="I761" s="168"/>
      <c r="J761" s="122"/>
      <c r="K761" s="122"/>
      <c r="L761" s="122"/>
      <c r="M761" s="122"/>
      <c r="N761" s="122"/>
      <c r="O761" s="122"/>
      <c r="P761" s="122"/>
      <c r="Q761" s="122"/>
      <c r="R761" s="122"/>
      <c r="S761" s="122"/>
      <c r="T761" s="122"/>
      <c r="U761" s="122"/>
      <c r="V761" s="122"/>
      <c r="W761" s="122"/>
      <c r="X761" s="122"/>
      <c r="Y761" s="122"/>
      <c r="Z761" s="122"/>
      <c r="AA761" s="122"/>
      <c r="AB761" s="122"/>
      <c r="AC761" s="122"/>
    </row>
    <row r="762" spans="1:29" ht="18" customHeight="1" x14ac:dyDescent="0.2">
      <c r="A762" s="135"/>
      <c r="B762" s="122"/>
      <c r="C762" s="122"/>
      <c r="D762" s="122"/>
      <c r="E762" s="122"/>
      <c r="F762" s="122"/>
      <c r="G762" s="122"/>
      <c r="H762" s="122"/>
      <c r="I762" s="168"/>
      <c r="J762" s="122"/>
      <c r="K762" s="122"/>
      <c r="L762" s="122"/>
      <c r="M762" s="122"/>
      <c r="N762" s="122"/>
      <c r="O762" s="122"/>
      <c r="P762" s="122"/>
      <c r="Q762" s="122"/>
      <c r="R762" s="122"/>
      <c r="S762" s="122"/>
      <c r="T762" s="122"/>
      <c r="U762" s="122"/>
      <c r="V762" s="122"/>
      <c r="W762" s="122"/>
      <c r="X762" s="122"/>
      <c r="Y762" s="122"/>
      <c r="Z762" s="122"/>
      <c r="AA762" s="122"/>
      <c r="AB762" s="122"/>
      <c r="AC762" s="122"/>
    </row>
    <row r="763" spans="1:29" ht="18" customHeight="1" x14ac:dyDescent="0.2">
      <c r="A763" s="135"/>
      <c r="B763" s="122"/>
      <c r="C763" s="122"/>
      <c r="D763" s="122"/>
      <c r="E763" s="122"/>
      <c r="F763" s="122"/>
      <c r="G763" s="122"/>
      <c r="H763" s="122"/>
      <c r="I763" s="168"/>
      <c r="J763" s="122"/>
      <c r="K763" s="122"/>
      <c r="L763" s="122"/>
      <c r="M763" s="122"/>
      <c r="N763" s="122"/>
      <c r="O763" s="122"/>
      <c r="P763" s="122"/>
      <c r="Q763" s="122"/>
      <c r="R763" s="122"/>
      <c r="S763" s="122"/>
      <c r="T763" s="122"/>
      <c r="U763" s="122"/>
      <c r="V763" s="122"/>
      <c r="W763" s="122"/>
      <c r="X763" s="122"/>
      <c r="Y763" s="122"/>
      <c r="Z763" s="122"/>
      <c r="AA763" s="122"/>
      <c r="AB763" s="122"/>
      <c r="AC763" s="122"/>
    </row>
    <row r="764" spans="1:29" ht="18" customHeight="1" x14ac:dyDescent="0.2">
      <c r="A764" s="135"/>
      <c r="B764" s="122"/>
      <c r="C764" s="122"/>
      <c r="D764" s="122"/>
      <c r="E764" s="122"/>
      <c r="F764" s="122"/>
      <c r="G764" s="122"/>
      <c r="H764" s="122"/>
      <c r="I764" s="168"/>
      <c r="J764" s="122"/>
      <c r="K764" s="122"/>
      <c r="L764" s="122"/>
      <c r="M764" s="122"/>
      <c r="N764" s="122"/>
      <c r="O764" s="122"/>
      <c r="P764" s="122"/>
      <c r="Q764" s="122"/>
      <c r="R764" s="122"/>
      <c r="S764" s="122"/>
      <c r="T764" s="122"/>
      <c r="U764" s="122"/>
      <c r="V764" s="122"/>
      <c r="W764" s="122"/>
      <c r="X764" s="122"/>
      <c r="Y764" s="122"/>
      <c r="Z764" s="122"/>
      <c r="AA764" s="122"/>
      <c r="AB764" s="122"/>
      <c r="AC764" s="122"/>
    </row>
    <row r="765" spans="1:29" ht="18" customHeight="1" x14ac:dyDescent="0.2">
      <c r="A765" s="135"/>
      <c r="B765" s="122"/>
      <c r="C765" s="122"/>
      <c r="D765" s="122"/>
      <c r="E765" s="122"/>
      <c r="F765" s="122"/>
      <c r="G765" s="122"/>
      <c r="H765" s="122"/>
      <c r="I765" s="168"/>
      <c r="J765" s="122"/>
      <c r="K765" s="122"/>
      <c r="L765" s="122"/>
      <c r="M765" s="122"/>
      <c r="N765" s="122"/>
      <c r="O765" s="122"/>
      <c r="P765" s="122"/>
      <c r="Q765" s="122"/>
      <c r="R765" s="122"/>
      <c r="S765" s="122"/>
      <c r="T765" s="122"/>
      <c r="U765" s="122"/>
      <c r="V765" s="122"/>
      <c r="W765" s="122"/>
      <c r="X765" s="122"/>
      <c r="Y765" s="122"/>
      <c r="Z765" s="122"/>
      <c r="AA765" s="122"/>
      <c r="AB765" s="122"/>
      <c r="AC765" s="122"/>
    </row>
    <row r="766" spans="1:29" ht="18" customHeight="1" x14ac:dyDescent="0.2">
      <c r="A766" s="135"/>
      <c r="B766" s="122"/>
      <c r="C766" s="122"/>
      <c r="D766" s="122"/>
      <c r="E766" s="122"/>
      <c r="F766" s="122"/>
      <c r="G766" s="122"/>
      <c r="H766" s="122"/>
      <c r="I766" s="168"/>
      <c r="J766" s="122"/>
      <c r="K766" s="122"/>
      <c r="L766" s="122"/>
      <c r="M766" s="122"/>
      <c r="N766" s="122"/>
      <c r="O766" s="122"/>
      <c r="P766" s="122"/>
      <c r="Q766" s="122"/>
      <c r="R766" s="122"/>
      <c r="S766" s="122"/>
      <c r="T766" s="122"/>
      <c r="U766" s="122"/>
      <c r="V766" s="122"/>
      <c r="W766" s="122"/>
      <c r="X766" s="122"/>
      <c r="Y766" s="122"/>
      <c r="Z766" s="122"/>
      <c r="AA766" s="122"/>
      <c r="AB766" s="122"/>
      <c r="AC766" s="122"/>
    </row>
    <row r="767" spans="1:29" ht="18" customHeight="1" x14ac:dyDescent="0.2">
      <c r="A767" s="135"/>
      <c r="B767" s="122"/>
      <c r="C767" s="122"/>
      <c r="D767" s="122"/>
      <c r="E767" s="122"/>
      <c r="F767" s="122"/>
      <c r="G767" s="122"/>
      <c r="H767" s="122"/>
      <c r="I767" s="168"/>
      <c r="J767" s="122"/>
      <c r="K767" s="122"/>
      <c r="L767" s="122"/>
      <c r="M767" s="122"/>
      <c r="N767" s="122"/>
      <c r="O767" s="122"/>
      <c r="P767" s="122"/>
      <c r="Q767" s="122"/>
      <c r="R767" s="122"/>
      <c r="S767" s="122"/>
      <c r="T767" s="122"/>
      <c r="U767" s="122"/>
      <c r="V767" s="122"/>
      <c r="W767" s="122"/>
      <c r="X767" s="122"/>
      <c r="Y767" s="122"/>
      <c r="Z767" s="122"/>
      <c r="AA767" s="122"/>
      <c r="AB767" s="122"/>
      <c r="AC767" s="122"/>
    </row>
    <row r="768" spans="1:29" ht="18" customHeight="1" x14ac:dyDescent="0.2">
      <c r="A768" s="135"/>
      <c r="B768" s="122"/>
      <c r="C768" s="122"/>
      <c r="D768" s="122"/>
      <c r="E768" s="122"/>
      <c r="F768" s="122"/>
      <c r="G768" s="122"/>
      <c r="H768" s="122"/>
      <c r="I768" s="168"/>
      <c r="J768" s="122"/>
      <c r="K768" s="122"/>
      <c r="L768" s="122"/>
      <c r="M768" s="122"/>
      <c r="N768" s="122"/>
      <c r="O768" s="122"/>
      <c r="P768" s="122"/>
      <c r="Q768" s="122"/>
      <c r="R768" s="122"/>
      <c r="S768" s="122"/>
      <c r="T768" s="122"/>
      <c r="U768" s="122"/>
      <c r="V768" s="122"/>
      <c r="W768" s="122"/>
      <c r="X768" s="122"/>
      <c r="Y768" s="122"/>
      <c r="Z768" s="122"/>
      <c r="AA768" s="122"/>
      <c r="AB768" s="122"/>
      <c r="AC768" s="122"/>
    </row>
    <row r="769" spans="1:29" ht="18" customHeight="1" x14ac:dyDescent="0.2">
      <c r="A769" s="135"/>
      <c r="B769" s="122"/>
      <c r="C769" s="122"/>
      <c r="D769" s="122"/>
      <c r="E769" s="122"/>
      <c r="F769" s="122"/>
      <c r="G769" s="122"/>
      <c r="H769" s="122"/>
      <c r="I769" s="168"/>
      <c r="J769" s="122"/>
      <c r="K769" s="122"/>
      <c r="L769" s="122"/>
      <c r="M769" s="122"/>
      <c r="N769" s="122"/>
      <c r="O769" s="122"/>
      <c r="P769" s="122"/>
      <c r="Q769" s="122"/>
      <c r="R769" s="122"/>
      <c r="S769" s="122"/>
      <c r="T769" s="122"/>
      <c r="U769" s="122"/>
      <c r="V769" s="122"/>
      <c r="W769" s="122"/>
      <c r="X769" s="122"/>
      <c r="Y769" s="122"/>
      <c r="Z769" s="122"/>
      <c r="AA769" s="122"/>
      <c r="AB769" s="122"/>
      <c r="AC769" s="122"/>
    </row>
    <row r="770" spans="1:29" ht="18" customHeight="1" x14ac:dyDescent="0.2">
      <c r="A770" s="135"/>
      <c r="B770" s="122"/>
      <c r="C770" s="122"/>
      <c r="D770" s="122"/>
      <c r="E770" s="122"/>
      <c r="F770" s="122"/>
      <c r="G770" s="122"/>
      <c r="H770" s="122"/>
      <c r="I770" s="168"/>
      <c r="J770" s="122"/>
      <c r="K770" s="122"/>
      <c r="L770" s="122"/>
      <c r="M770" s="122"/>
      <c r="N770" s="122"/>
      <c r="O770" s="122"/>
      <c r="P770" s="122"/>
      <c r="Q770" s="122"/>
      <c r="R770" s="122"/>
      <c r="S770" s="122"/>
      <c r="T770" s="122"/>
      <c r="U770" s="122"/>
      <c r="V770" s="122"/>
      <c r="W770" s="122"/>
      <c r="X770" s="122"/>
      <c r="Y770" s="122"/>
      <c r="Z770" s="122"/>
      <c r="AA770" s="122"/>
      <c r="AB770" s="122"/>
      <c r="AC770" s="122"/>
    </row>
    <row r="771" spans="1:29" ht="18" customHeight="1" x14ac:dyDescent="0.2">
      <c r="A771" s="135"/>
      <c r="B771" s="122"/>
      <c r="C771" s="122"/>
      <c r="D771" s="122"/>
      <c r="E771" s="122"/>
      <c r="F771" s="122"/>
      <c r="G771" s="122"/>
      <c r="H771" s="122"/>
      <c r="I771" s="168"/>
      <c r="J771" s="122"/>
      <c r="K771" s="122"/>
      <c r="L771" s="122"/>
      <c r="M771" s="122"/>
      <c r="N771" s="122"/>
      <c r="O771" s="122"/>
      <c r="P771" s="122"/>
      <c r="Q771" s="122"/>
      <c r="R771" s="122"/>
      <c r="S771" s="122"/>
      <c r="T771" s="122"/>
      <c r="U771" s="122"/>
      <c r="V771" s="122"/>
      <c r="W771" s="122"/>
      <c r="X771" s="122"/>
      <c r="Y771" s="122"/>
      <c r="Z771" s="122"/>
      <c r="AA771" s="122"/>
      <c r="AB771" s="122"/>
      <c r="AC771" s="122"/>
    </row>
    <row r="772" spans="1:29" ht="18" customHeight="1" x14ac:dyDescent="0.2">
      <c r="A772" s="135"/>
      <c r="B772" s="122"/>
      <c r="C772" s="122"/>
      <c r="D772" s="122"/>
      <c r="E772" s="122"/>
      <c r="F772" s="122"/>
      <c r="G772" s="122"/>
      <c r="H772" s="122"/>
      <c r="I772" s="168"/>
      <c r="J772" s="122"/>
      <c r="K772" s="122"/>
      <c r="L772" s="122"/>
      <c r="M772" s="122"/>
      <c r="N772" s="122"/>
      <c r="O772" s="122"/>
      <c r="P772" s="122"/>
      <c r="Q772" s="122"/>
      <c r="R772" s="122"/>
      <c r="S772" s="122"/>
      <c r="T772" s="122"/>
      <c r="U772" s="122"/>
      <c r="V772" s="122"/>
      <c r="W772" s="122"/>
      <c r="X772" s="122"/>
      <c r="Y772" s="122"/>
      <c r="Z772" s="122"/>
      <c r="AA772" s="122"/>
      <c r="AB772" s="122"/>
      <c r="AC772" s="122"/>
    </row>
    <row r="773" spans="1:29" ht="18" customHeight="1" x14ac:dyDescent="0.2">
      <c r="A773" s="135"/>
      <c r="B773" s="122"/>
      <c r="C773" s="122"/>
      <c r="D773" s="122"/>
      <c r="E773" s="122"/>
      <c r="F773" s="122"/>
      <c r="G773" s="122"/>
      <c r="H773" s="122"/>
      <c r="I773" s="168"/>
      <c r="J773" s="122"/>
      <c r="K773" s="122"/>
      <c r="L773" s="122"/>
      <c r="M773" s="122"/>
      <c r="N773" s="122"/>
      <c r="O773" s="122"/>
      <c r="P773" s="122"/>
      <c r="Q773" s="122"/>
      <c r="R773" s="122"/>
      <c r="S773" s="122"/>
      <c r="T773" s="122"/>
      <c r="U773" s="122"/>
      <c r="V773" s="122"/>
      <c r="W773" s="122"/>
      <c r="X773" s="122"/>
      <c r="Y773" s="122"/>
      <c r="Z773" s="122"/>
      <c r="AA773" s="122"/>
      <c r="AB773" s="122"/>
      <c r="AC773" s="122"/>
    </row>
    <row r="774" spans="1:29" ht="18" customHeight="1" x14ac:dyDescent="0.2">
      <c r="A774" s="135"/>
      <c r="B774" s="122"/>
      <c r="C774" s="122"/>
      <c r="D774" s="122"/>
      <c r="E774" s="122"/>
      <c r="F774" s="122"/>
      <c r="G774" s="122"/>
      <c r="H774" s="122"/>
      <c r="I774" s="168"/>
      <c r="J774" s="122"/>
      <c r="K774" s="122"/>
      <c r="L774" s="122"/>
      <c r="M774" s="122"/>
      <c r="N774" s="122"/>
      <c r="O774" s="122"/>
      <c r="P774" s="122"/>
      <c r="Q774" s="122"/>
      <c r="R774" s="122"/>
      <c r="S774" s="122"/>
      <c r="T774" s="122"/>
      <c r="U774" s="122"/>
      <c r="V774" s="122"/>
      <c r="W774" s="122"/>
      <c r="X774" s="122"/>
      <c r="Y774" s="122"/>
      <c r="Z774" s="122"/>
      <c r="AA774" s="122"/>
      <c r="AB774" s="122"/>
      <c r="AC774" s="122"/>
    </row>
    <row r="775" spans="1:29" ht="18" customHeight="1" x14ac:dyDescent="0.2">
      <c r="A775" s="135"/>
      <c r="B775" s="122"/>
      <c r="C775" s="122"/>
      <c r="D775" s="122"/>
      <c r="E775" s="122"/>
      <c r="F775" s="122"/>
      <c r="G775" s="122"/>
      <c r="H775" s="122"/>
      <c r="I775" s="168"/>
      <c r="J775" s="122"/>
      <c r="K775" s="122"/>
      <c r="L775" s="122"/>
      <c r="M775" s="122"/>
      <c r="N775" s="122"/>
      <c r="O775" s="122"/>
      <c r="P775" s="122"/>
      <c r="Q775" s="122"/>
      <c r="R775" s="122"/>
      <c r="S775" s="122"/>
      <c r="T775" s="122"/>
      <c r="U775" s="122"/>
      <c r="V775" s="122"/>
      <c r="W775" s="122"/>
      <c r="X775" s="122"/>
      <c r="Y775" s="122"/>
      <c r="Z775" s="122"/>
      <c r="AA775" s="122"/>
      <c r="AB775" s="122"/>
      <c r="AC775" s="122"/>
    </row>
    <row r="776" spans="1:29" ht="18" customHeight="1" x14ac:dyDescent="0.2">
      <c r="A776" s="135"/>
      <c r="B776" s="122"/>
      <c r="C776" s="122"/>
      <c r="D776" s="122"/>
      <c r="E776" s="122"/>
      <c r="F776" s="122"/>
      <c r="G776" s="122"/>
      <c r="H776" s="122"/>
      <c r="I776" s="168"/>
      <c r="J776" s="122"/>
      <c r="K776" s="122"/>
      <c r="L776" s="122"/>
      <c r="M776" s="122"/>
      <c r="N776" s="122"/>
      <c r="O776" s="122"/>
      <c r="P776" s="122"/>
      <c r="Q776" s="122"/>
      <c r="R776" s="122"/>
      <c r="S776" s="122"/>
      <c r="T776" s="122"/>
      <c r="U776" s="122"/>
      <c r="V776" s="122"/>
      <c r="W776" s="122"/>
      <c r="X776" s="122"/>
      <c r="Y776" s="122"/>
      <c r="Z776" s="122"/>
      <c r="AA776" s="122"/>
      <c r="AB776" s="122"/>
      <c r="AC776" s="122"/>
    </row>
    <row r="777" spans="1:29" ht="18" customHeight="1" x14ac:dyDescent="0.2">
      <c r="A777" s="135"/>
      <c r="B777" s="122"/>
      <c r="C777" s="122"/>
      <c r="D777" s="122"/>
      <c r="E777" s="122"/>
      <c r="F777" s="122"/>
      <c r="G777" s="122"/>
      <c r="H777" s="122"/>
      <c r="I777" s="168"/>
      <c r="J777" s="122"/>
      <c r="K777" s="122"/>
      <c r="L777" s="122"/>
      <c r="M777" s="122"/>
      <c r="N777" s="122"/>
      <c r="O777" s="122"/>
      <c r="P777" s="122"/>
      <c r="Q777" s="122"/>
      <c r="R777" s="122"/>
      <c r="S777" s="122"/>
      <c r="T777" s="122"/>
      <c r="U777" s="122"/>
      <c r="V777" s="122"/>
      <c r="W777" s="122"/>
      <c r="X777" s="122"/>
      <c r="Y777" s="122"/>
      <c r="Z777" s="122"/>
      <c r="AA777" s="122"/>
      <c r="AB777" s="122"/>
      <c r="AC777" s="122"/>
    </row>
    <row r="778" spans="1:29" ht="18" customHeight="1" x14ac:dyDescent="0.2">
      <c r="A778" s="135"/>
      <c r="B778" s="122"/>
      <c r="C778" s="122"/>
      <c r="D778" s="122"/>
      <c r="E778" s="122"/>
      <c r="F778" s="122"/>
      <c r="G778" s="122"/>
      <c r="H778" s="122"/>
      <c r="I778" s="168"/>
      <c r="J778" s="122"/>
      <c r="K778" s="122"/>
      <c r="L778" s="122"/>
      <c r="M778" s="122"/>
      <c r="N778" s="122"/>
      <c r="O778" s="122"/>
      <c r="P778" s="122"/>
      <c r="Q778" s="122"/>
      <c r="R778" s="122"/>
      <c r="S778" s="122"/>
      <c r="T778" s="122"/>
      <c r="U778" s="122"/>
      <c r="V778" s="122"/>
      <c r="W778" s="122"/>
      <c r="X778" s="122"/>
      <c r="Y778" s="122"/>
      <c r="Z778" s="122"/>
      <c r="AA778" s="122"/>
      <c r="AB778" s="122"/>
      <c r="AC778" s="122"/>
    </row>
    <row r="779" spans="1:29" ht="18" customHeight="1" x14ac:dyDescent="0.2">
      <c r="A779" s="135"/>
      <c r="B779" s="122"/>
      <c r="C779" s="122"/>
      <c r="D779" s="122"/>
      <c r="E779" s="122"/>
      <c r="F779" s="122"/>
      <c r="G779" s="122"/>
      <c r="H779" s="122"/>
      <c r="I779" s="168"/>
      <c r="J779" s="122"/>
      <c r="K779" s="122"/>
      <c r="L779" s="122"/>
      <c r="M779" s="122"/>
      <c r="N779" s="122"/>
      <c r="O779" s="122"/>
      <c r="P779" s="122"/>
      <c r="Q779" s="122"/>
      <c r="R779" s="122"/>
      <c r="S779" s="122"/>
      <c r="T779" s="122"/>
      <c r="U779" s="122"/>
      <c r="V779" s="122"/>
      <c r="W779" s="122"/>
      <c r="X779" s="122"/>
      <c r="Y779" s="122"/>
      <c r="Z779" s="122"/>
      <c r="AA779" s="122"/>
      <c r="AB779" s="122"/>
      <c r="AC779" s="122"/>
    </row>
    <row r="780" spans="1:29" ht="18" customHeight="1" x14ac:dyDescent="0.2">
      <c r="A780" s="135"/>
      <c r="B780" s="122"/>
      <c r="C780" s="122"/>
      <c r="D780" s="122"/>
      <c r="E780" s="122"/>
      <c r="F780" s="122"/>
      <c r="G780" s="122"/>
      <c r="H780" s="122"/>
      <c r="I780" s="168"/>
      <c r="J780" s="122"/>
      <c r="K780" s="122"/>
      <c r="L780" s="122"/>
      <c r="M780" s="122"/>
      <c r="N780" s="122"/>
      <c r="O780" s="122"/>
      <c r="P780" s="122"/>
      <c r="Q780" s="122"/>
      <c r="R780" s="122"/>
      <c r="S780" s="122"/>
      <c r="T780" s="122"/>
      <c r="U780" s="122"/>
      <c r="V780" s="122"/>
      <c r="W780" s="122"/>
      <c r="X780" s="122"/>
      <c r="Y780" s="122"/>
      <c r="Z780" s="122"/>
      <c r="AA780" s="122"/>
      <c r="AB780" s="122"/>
      <c r="AC780" s="122"/>
    </row>
    <row r="781" spans="1:29" ht="18" customHeight="1" x14ac:dyDescent="0.2">
      <c r="A781" s="135"/>
      <c r="B781" s="122"/>
      <c r="C781" s="122"/>
      <c r="D781" s="122"/>
      <c r="E781" s="122"/>
      <c r="F781" s="122"/>
      <c r="G781" s="122"/>
      <c r="H781" s="122"/>
      <c r="I781" s="168"/>
      <c r="J781" s="122"/>
      <c r="K781" s="122"/>
      <c r="L781" s="122"/>
      <c r="M781" s="122"/>
      <c r="N781" s="122"/>
      <c r="O781" s="122"/>
      <c r="P781" s="122"/>
      <c r="Q781" s="122"/>
      <c r="R781" s="122"/>
      <c r="S781" s="122"/>
      <c r="T781" s="122"/>
      <c r="U781" s="122"/>
      <c r="V781" s="122"/>
      <c r="W781" s="122"/>
      <c r="X781" s="122"/>
      <c r="Y781" s="122"/>
      <c r="Z781" s="122"/>
      <c r="AA781" s="122"/>
      <c r="AB781" s="122"/>
      <c r="AC781" s="122"/>
    </row>
    <row r="782" spans="1:29" ht="18" customHeight="1" x14ac:dyDescent="0.2">
      <c r="A782" s="135"/>
      <c r="B782" s="122"/>
      <c r="C782" s="122"/>
      <c r="D782" s="122"/>
      <c r="E782" s="122"/>
      <c r="F782" s="122"/>
      <c r="G782" s="122"/>
      <c r="H782" s="122"/>
      <c r="I782" s="168"/>
      <c r="J782" s="122"/>
      <c r="K782" s="122"/>
      <c r="L782" s="122"/>
      <c r="M782" s="122"/>
      <c r="N782" s="122"/>
      <c r="O782" s="122"/>
      <c r="P782" s="122"/>
      <c r="Q782" s="122"/>
      <c r="R782" s="122"/>
      <c r="S782" s="122"/>
      <c r="T782" s="122"/>
      <c r="U782" s="122"/>
      <c r="V782" s="122"/>
      <c r="W782" s="122"/>
      <c r="X782" s="122"/>
      <c r="Y782" s="122"/>
      <c r="Z782" s="122"/>
      <c r="AA782" s="122"/>
      <c r="AB782" s="122"/>
      <c r="AC782" s="122"/>
    </row>
    <row r="783" spans="1:29" ht="18" customHeight="1" x14ac:dyDescent="0.2">
      <c r="A783" s="135"/>
      <c r="B783" s="122"/>
      <c r="C783" s="122"/>
      <c r="D783" s="122"/>
      <c r="E783" s="122"/>
      <c r="F783" s="122"/>
      <c r="G783" s="122"/>
      <c r="H783" s="122"/>
      <c r="I783" s="168"/>
      <c r="J783" s="122"/>
      <c r="K783" s="122"/>
      <c r="L783" s="122"/>
      <c r="M783" s="122"/>
      <c r="N783" s="122"/>
      <c r="O783" s="122"/>
      <c r="P783" s="122"/>
      <c r="Q783" s="122"/>
      <c r="R783" s="122"/>
      <c r="S783" s="122"/>
      <c r="T783" s="122"/>
      <c r="U783" s="122"/>
      <c r="V783" s="122"/>
      <c r="W783" s="122"/>
      <c r="X783" s="122"/>
      <c r="Y783" s="122"/>
      <c r="Z783" s="122"/>
      <c r="AA783" s="122"/>
      <c r="AB783" s="122"/>
      <c r="AC783" s="122"/>
    </row>
    <row r="784" spans="1:29" ht="18" customHeight="1" x14ac:dyDescent="0.2">
      <c r="A784" s="135"/>
      <c r="B784" s="122"/>
      <c r="C784" s="122"/>
      <c r="D784" s="122"/>
      <c r="E784" s="122"/>
      <c r="F784" s="122"/>
      <c r="G784" s="122"/>
      <c r="H784" s="122"/>
      <c r="I784" s="168"/>
      <c r="J784" s="122"/>
      <c r="K784" s="122"/>
      <c r="L784" s="122"/>
      <c r="M784" s="122"/>
      <c r="N784" s="122"/>
      <c r="O784" s="122"/>
      <c r="P784" s="122"/>
      <c r="Q784" s="122"/>
      <c r="R784" s="122"/>
      <c r="S784" s="122"/>
      <c r="T784" s="122"/>
      <c r="U784" s="122"/>
      <c r="V784" s="122"/>
      <c r="W784" s="122"/>
      <c r="X784" s="122"/>
      <c r="Y784" s="122"/>
      <c r="Z784" s="122"/>
      <c r="AA784" s="122"/>
      <c r="AB784" s="122"/>
      <c r="AC784" s="122"/>
    </row>
    <row r="785" spans="1:29" ht="18" customHeight="1" x14ac:dyDescent="0.2">
      <c r="A785" s="135"/>
      <c r="B785" s="122"/>
      <c r="C785" s="122"/>
      <c r="D785" s="122"/>
      <c r="E785" s="122"/>
      <c r="F785" s="122"/>
      <c r="G785" s="122"/>
      <c r="H785" s="122"/>
      <c r="I785" s="168"/>
      <c r="J785" s="122"/>
      <c r="K785" s="122"/>
      <c r="L785" s="122"/>
      <c r="M785" s="122"/>
      <c r="N785" s="122"/>
      <c r="O785" s="122"/>
      <c r="P785" s="122"/>
      <c r="Q785" s="122"/>
      <c r="R785" s="122"/>
      <c r="S785" s="122"/>
      <c r="T785" s="122"/>
      <c r="U785" s="122"/>
      <c r="V785" s="122"/>
      <c r="W785" s="122"/>
      <c r="X785" s="122"/>
      <c r="Y785" s="122"/>
      <c r="Z785" s="122"/>
      <c r="AA785" s="122"/>
      <c r="AB785" s="122"/>
      <c r="AC785" s="122"/>
    </row>
    <row r="786" spans="1:29" ht="18" customHeight="1" x14ac:dyDescent="0.2">
      <c r="A786" s="135"/>
      <c r="B786" s="122"/>
      <c r="C786" s="122"/>
      <c r="D786" s="122"/>
      <c r="E786" s="122"/>
      <c r="F786" s="122"/>
      <c r="G786" s="122"/>
      <c r="H786" s="122"/>
      <c r="I786" s="168"/>
      <c r="J786" s="122"/>
      <c r="K786" s="122"/>
      <c r="L786" s="122"/>
      <c r="M786" s="122"/>
      <c r="N786" s="122"/>
      <c r="O786" s="122"/>
      <c r="P786" s="122"/>
      <c r="Q786" s="122"/>
      <c r="R786" s="122"/>
      <c r="S786" s="122"/>
      <c r="T786" s="122"/>
      <c r="U786" s="122"/>
      <c r="V786" s="122"/>
      <c r="W786" s="122"/>
      <c r="X786" s="122"/>
      <c r="Y786" s="122"/>
      <c r="Z786" s="122"/>
      <c r="AA786" s="122"/>
      <c r="AB786" s="122"/>
      <c r="AC786" s="122"/>
    </row>
    <row r="787" spans="1:29" ht="18" customHeight="1" x14ac:dyDescent="0.2">
      <c r="A787" s="135"/>
      <c r="B787" s="122"/>
      <c r="C787" s="122"/>
      <c r="D787" s="122"/>
      <c r="E787" s="122"/>
      <c r="F787" s="122"/>
      <c r="G787" s="122"/>
      <c r="H787" s="122"/>
      <c r="I787" s="168"/>
      <c r="J787" s="122"/>
      <c r="K787" s="122"/>
      <c r="L787" s="122"/>
      <c r="M787" s="122"/>
      <c r="N787" s="122"/>
      <c r="O787" s="122"/>
      <c r="P787" s="122"/>
      <c r="Q787" s="122"/>
      <c r="R787" s="122"/>
      <c r="S787" s="122"/>
      <c r="T787" s="122"/>
      <c r="U787" s="122"/>
      <c r="V787" s="122"/>
      <c r="W787" s="122"/>
      <c r="X787" s="122"/>
      <c r="Y787" s="122"/>
      <c r="Z787" s="122"/>
      <c r="AA787" s="122"/>
      <c r="AB787" s="122"/>
      <c r="AC787" s="122"/>
    </row>
    <row r="788" spans="1:29" ht="18" customHeight="1" x14ac:dyDescent="0.2">
      <c r="A788" s="135"/>
      <c r="B788" s="122"/>
      <c r="C788" s="122"/>
      <c r="D788" s="122"/>
      <c r="E788" s="122"/>
      <c r="F788" s="122"/>
      <c r="G788" s="122"/>
      <c r="H788" s="122"/>
      <c r="I788" s="168"/>
      <c r="J788" s="122"/>
      <c r="K788" s="122"/>
      <c r="L788" s="122"/>
      <c r="M788" s="122"/>
      <c r="N788" s="122"/>
      <c r="O788" s="122"/>
      <c r="P788" s="122"/>
      <c r="Q788" s="122"/>
      <c r="R788" s="122"/>
      <c r="S788" s="122"/>
      <c r="T788" s="122"/>
      <c r="U788" s="122"/>
      <c r="V788" s="122"/>
      <c r="W788" s="122"/>
      <c r="X788" s="122"/>
      <c r="Y788" s="122"/>
      <c r="Z788" s="122"/>
      <c r="AA788" s="122"/>
      <c r="AB788" s="122"/>
      <c r="AC788" s="122"/>
    </row>
    <row r="789" spans="1:29" ht="18" customHeight="1" x14ac:dyDescent="0.2">
      <c r="A789" s="135"/>
      <c r="B789" s="122"/>
      <c r="C789" s="122"/>
      <c r="D789" s="122"/>
      <c r="E789" s="122"/>
      <c r="F789" s="122"/>
      <c r="G789" s="122"/>
      <c r="H789" s="122"/>
      <c r="I789" s="168"/>
      <c r="J789" s="122"/>
      <c r="K789" s="122"/>
      <c r="L789" s="122"/>
      <c r="M789" s="122"/>
      <c r="N789" s="122"/>
      <c r="O789" s="122"/>
      <c r="P789" s="122"/>
      <c r="Q789" s="122"/>
      <c r="R789" s="122"/>
      <c r="S789" s="122"/>
      <c r="T789" s="122"/>
      <c r="U789" s="122"/>
      <c r="V789" s="122"/>
      <c r="W789" s="122"/>
      <c r="X789" s="122"/>
      <c r="Y789" s="122"/>
      <c r="Z789" s="122"/>
      <c r="AA789" s="122"/>
      <c r="AB789" s="122"/>
      <c r="AC789" s="122"/>
    </row>
    <row r="790" spans="1:29" ht="18" customHeight="1" x14ac:dyDescent="0.2">
      <c r="A790" s="135"/>
      <c r="B790" s="122"/>
      <c r="C790" s="122"/>
      <c r="D790" s="122"/>
      <c r="E790" s="122"/>
      <c r="F790" s="122"/>
      <c r="G790" s="122"/>
      <c r="H790" s="122"/>
      <c r="I790" s="168"/>
      <c r="J790" s="122"/>
      <c r="K790" s="122"/>
      <c r="L790" s="122"/>
      <c r="M790" s="122"/>
      <c r="N790" s="122"/>
      <c r="O790" s="122"/>
      <c r="P790" s="122"/>
      <c r="Q790" s="122"/>
      <c r="R790" s="122"/>
      <c r="S790" s="122"/>
      <c r="T790" s="122"/>
      <c r="U790" s="122"/>
      <c r="V790" s="122"/>
      <c r="W790" s="122"/>
      <c r="X790" s="122"/>
      <c r="Y790" s="122"/>
      <c r="Z790" s="122"/>
      <c r="AA790" s="122"/>
      <c r="AB790" s="122"/>
      <c r="AC790" s="122"/>
    </row>
    <row r="791" spans="1:29" ht="18" customHeight="1" x14ac:dyDescent="0.2">
      <c r="A791" s="135"/>
      <c r="B791" s="122"/>
      <c r="C791" s="122"/>
      <c r="D791" s="122"/>
      <c r="E791" s="122"/>
      <c r="F791" s="122"/>
      <c r="G791" s="122"/>
      <c r="H791" s="122"/>
      <c r="I791" s="168"/>
      <c r="J791" s="122"/>
      <c r="K791" s="122"/>
      <c r="L791" s="122"/>
      <c r="M791" s="122"/>
      <c r="N791" s="122"/>
      <c r="O791" s="122"/>
      <c r="P791" s="122"/>
      <c r="Q791" s="122"/>
      <c r="R791" s="122"/>
      <c r="S791" s="122"/>
      <c r="T791" s="122"/>
      <c r="U791" s="122"/>
      <c r="V791" s="122"/>
      <c r="W791" s="122"/>
      <c r="X791" s="122"/>
      <c r="Y791" s="122"/>
      <c r="Z791" s="122"/>
      <c r="AA791" s="122"/>
      <c r="AB791" s="122"/>
      <c r="AC791" s="122"/>
    </row>
    <row r="792" spans="1:29" ht="18" customHeight="1" x14ac:dyDescent="0.2">
      <c r="A792" s="135"/>
      <c r="B792" s="122"/>
      <c r="C792" s="122"/>
      <c r="D792" s="122"/>
      <c r="E792" s="122"/>
      <c r="F792" s="122"/>
      <c r="G792" s="122"/>
      <c r="H792" s="122"/>
      <c r="I792" s="168"/>
      <c r="J792" s="122"/>
      <c r="K792" s="122"/>
      <c r="L792" s="122"/>
      <c r="M792" s="122"/>
      <c r="N792" s="122"/>
      <c r="O792" s="122"/>
      <c r="P792" s="122"/>
      <c r="Q792" s="122"/>
      <c r="R792" s="122"/>
      <c r="S792" s="122"/>
      <c r="T792" s="122"/>
      <c r="U792" s="122"/>
      <c r="V792" s="122"/>
      <c r="W792" s="122"/>
      <c r="X792" s="122"/>
      <c r="Y792" s="122"/>
      <c r="Z792" s="122"/>
      <c r="AA792" s="122"/>
      <c r="AB792" s="122"/>
      <c r="AC792" s="122"/>
    </row>
    <row r="793" spans="1:29" ht="18" customHeight="1" x14ac:dyDescent="0.2">
      <c r="A793" s="135"/>
      <c r="B793" s="122"/>
      <c r="C793" s="122"/>
      <c r="D793" s="122"/>
      <c r="E793" s="122"/>
      <c r="F793" s="122"/>
      <c r="G793" s="122"/>
      <c r="H793" s="122"/>
      <c r="I793" s="168"/>
      <c r="J793" s="122"/>
      <c r="K793" s="122"/>
      <c r="L793" s="122"/>
      <c r="M793" s="122"/>
      <c r="N793" s="122"/>
      <c r="O793" s="122"/>
      <c r="P793" s="122"/>
      <c r="Q793" s="122"/>
      <c r="R793" s="122"/>
      <c r="S793" s="122"/>
      <c r="T793" s="122"/>
      <c r="U793" s="122"/>
      <c r="V793" s="122"/>
      <c r="W793" s="122"/>
      <c r="X793" s="122"/>
      <c r="Y793" s="122"/>
      <c r="Z793" s="122"/>
      <c r="AA793" s="122"/>
      <c r="AB793" s="122"/>
      <c r="AC793" s="122"/>
    </row>
    <row r="794" spans="1:29" ht="18" customHeight="1" x14ac:dyDescent="0.2">
      <c r="A794" s="135"/>
      <c r="B794" s="122"/>
      <c r="C794" s="122"/>
      <c r="D794" s="122"/>
      <c r="E794" s="122"/>
      <c r="F794" s="122"/>
      <c r="G794" s="122"/>
      <c r="H794" s="122"/>
      <c r="I794" s="168"/>
      <c r="J794" s="122"/>
      <c r="K794" s="122"/>
      <c r="L794" s="122"/>
      <c r="M794" s="122"/>
      <c r="N794" s="122"/>
      <c r="O794" s="122"/>
      <c r="P794" s="122"/>
      <c r="Q794" s="122"/>
      <c r="R794" s="122"/>
      <c r="S794" s="122"/>
      <c r="T794" s="122"/>
      <c r="U794" s="122"/>
      <c r="V794" s="122"/>
      <c r="W794" s="122"/>
      <c r="X794" s="122"/>
      <c r="Y794" s="122"/>
      <c r="Z794" s="122"/>
      <c r="AA794" s="122"/>
      <c r="AB794" s="122"/>
      <c r="AC794" s="122"/>
    </row>
    <row r="795" spans="1:29" ht="18" customHeight="1" x14ac:dyDescent="0.2">
      <c r="A795" s="135"/>
      <c r="B795" s="122"/>
      <c r="C795" s="122"/>
      <c r="D795" s="122"/>
      <c r="E795" s="122"/>
      <c r="F795" s="122"/>
      <c r="G795" s="122"/>
      <c r="H795" s="122"/>
      <c r="I795" s="168"/>
      <c r="J795" s="122"/>
      <c r="K795" s="122"/>
      <c r="L795" s="122"/>
      <c r="M795" s="122"/>
      <c r="N795" s="122"/>
      <c r="O795" s="122"/>
      <c r="P795" s="122"/>
      <c r="Q795" s="122"/>
      <c r="R795" s="122"/>
      <c r="S795" s="122"/>
      <c r="T795" s="122"/>
      <c r="U795" s="122"/>
      <c r="V795" s="122"/>
      <c r="W795" s="122"/>
      <c r="X795" s="122"/>
      <c r="Y795" s="122"/>
      <c r="Z795" s="122"/>
      <c r="AA795" s="122"/>
      <c r="AB795" s="122"/>
      <c r="AC795" s="122"/>
    </row>
    <row r="796" spans="1:29" ht="18" customHeight="1" x14ac:dyDescent="0.2">
      <c r="A796" s="135"/>
      <c r="B796" s="122"/>
      <c r="C796" s="122"/>
      <c r="D796" s="122"/>
      <c r="E796" s="122"/>
      <c r="F796" s="122"/>
      <c r="G796" s="122"/>
      <c r="H796" s="122"/>
      <c r="I796" s="168"/>
      <c r="J796" s="122"/>
      <c r="K796" s="122"/>
      <c r="L796" s="122"/>
      <c r="M796" s="122"/>
      <c r="N796" s="122"/>
      <c r="O796" s="122"/>
      <c r="P796" s="122"/>
      <c r="Q796" s="122"/>
      <c r="R796" s="122"/>
      <c r="S796" s="122"/>
      <c r="T796" s="122"/>
      <c r="U796" s="122"/>
      <c r="V796" s="122"/>
      <c r="W796" s="122"/>
      <c r="X796" s="122"/>
      <c r="Y796" s="122"/>
      <c r="Z796" s="122"/>
      <c r="AA796" s="122"/>
      <c r="AB796" s="122"/>
      <c r="AC796" s="122"/>
    </row>
    <row r="797" spans="1:29" ht="18" customHeight="1" x14ac:dyDescent="0.2">
      <c r="A797" s="135"/>
      <c r="B797" s="122"/>
      <c r="C797" s="122"/>
      <c r="D797" s="122"/>
      <c r="E797" s="122"/>
      <c r="F797" s="122"/>
      <c r="G797" s="122"/>
      <c r="H797" s="122"/>
      <c r="I797" s="168"/>
      <c r="J797" s="122"/>
      <c r="K797" s="122"/>
      <c r="L797" s="122"/>
      <c r="M797" s="122"/>
      <c r="N797" s="122"/>
      <c r="O797" s="122"/>
      <c r="P797" s="122"/>
      <c r="Q797" s="122"/>
      <c r="R797" s="122"/>
      <c r="S797" s="122"/>
      <c r="T797" s="122"/>
      <c r="U797" s="122"/>
      <c r="V797" s="122"/>
      <c r="W797" s="122"/>
      <c r="X797" s="122"/>
      <c r="Y797" s="122"/>
      <c r="Z797" s="122"/>
      <c r="AA797" s="122"/>
      <c r="AB797" s="122"/>
      <c r="AC797" s="122"/>
    </row>
    <row r="798" spans="1:29" ht="18" customHeight="1" x14ac:dyDescent="0.2">
      <c r="A798" s="135"/>
      <c r="B798" s="122"/>
      <c r="C798" s="122"/>
      <c r="D798" s="122"/>
      <c r="E798" s="122"/>
      <c r="F798" s="122"/>
      <c r="G798" s="122"/>
      <c r="H798" s="122"/>
      <c r="I798" s="168"/>
      <c r="J798" s="122"/>
      <c r="K798" s="122"/>
      <c r="L798" s="122"/>
      <c r="M798" s="122"/>
      <c r="N798" s="122"/>
      <c r="O798" s="122"/>
      <c r="P798" s="122"/>
      <c r="Q798" s="122"/>
      <c r="R798" s="122"/>
      <c r="S798" s="122"/>
      <c r="T798" s="122"/>
      <c r="U798" s="122"/>
      <c r="V798" s="122"/>
      <c r="W798" s="122"/>
      <c r="X798" s="122"/>
      <c r="Y798" s="122"/>
      <c r="Z798" s="122"/>
      <c r="AA798" s="122"/>
      <c r="AB798" s="122"/>
      <c r="AC798" s="122"/>
    </row>
    <row r="799" spans="1:29" ht="18" customHeight="1" x14ac:dyDescent="0.2">
      <c r="A799" s="135"/>
      <c r="B799" s="122"/>
      <c r="C799" s="122"/>
      <c r="D799" s="122"/>
      <c r="E799" s="122"/>
      <c r="F799" s="122"/>
      <c r="G799" s="122"/>
      <c r="H799" s="122"/>
      <c r="I799" s="168"/>
      <c r="J799" s="122"/>
      <c r="K799" s="122"/>
      <c r="L799" s="122"/>
      <c r="M799" s="122"/>
      <c r="N799" s="122"/>
      <c r="O799" s="122"/>
      <c r="P799" s="122"/>
      <c r="Q799" s="122"/>
      <c r="R799" s="122"/>
      <c r="S799" s="122"/>
      <c r="T799" s="122"/>
      <c r="U799" s="122"/>
      <c r="V799" s="122"/>
      <c r="W799" s="122"/>
      <c r="X799" s="122"/>
      <c r="Y799" s="122"/>
      <c r="Z799" s="122"/>
      <c r="AA799" s="122"/>
      <c r="AB799" s="122"/>
      <c r="AC799" s="122"/>
    </row>
    <row r="800" spans="1:29" ht="18" customHeight="1" x14ac:dyDescent="0.2">
      <c r="A800" s="135"/>
      <c r="B800" s="122"/>
      <c r="C800" s="122"/>
      <c r="D800" s="122"/>
      <c r="E800" s="122"/>
      <c r="F800" s="122"/>
      <c r="G800" s="122"/>
      <c r="H800" s="122"/>
      <c r="I800" s="168"/>
      <c r="J800" s="122"/>
      <c r="K800" s="122"/>
      <c r="L800" s="122"/>
      <c r="M800" s="122"/>
      <c r="N800" s="122"/>
      <c r="O800" s="122"/>
      <c r="P800" s="122"/>
      <c r="Q800" s="122"/>
      <c r="R800" s="122"/>
      <c r="S800" s="122"/>
      <c r="T800" s="122"/>
      <c r="U800" s="122"/>
      <c r="V800" s="122"/>
      <c r="W800" s="122"/>
      <c r="X800" s="122"/>
      <c r="Y800" s="122"/>
      <c r="Z800" s="122"/>
      <c r="AA800" s="122"/>
      <c r="AB800" s="122"/>
      <c r="AC800" s="122"/>
    </row>
    <row r="801" spans="1:29" ht="18" customHeight="1" x14ac:dyDescent="0.2">
      <c r="A801" s="135"/>
      <c r="B801" s="122"/>
      <c r="C801" s="122"/>
      <c r="D801" s="122"/>
      <c r="E801" s="122"/>
      <c r="F801" s="122"/>
      <c r="G801" s="122"/>
      <c r="H801" s="122"/>
      <c r="I801" s="168"/>
      <c r="J801" s="122"/>
      <c r="K801" s="122"/>
      <c r="L801" s="122"/>
      <c r="M801" s="122"/>
      <c r="N801" s="122"/>
      <c r="O801" s="122"/>
      <c r="P801" s="122"/>
      <c r="Q801" s="122"/>
      <c r="R801" s="122"/>
      <c r="S801" s="122"/>
      <c r="T801" s="122"/>
      <c r="U801" s="122"/>
      <c r="V801" s="122"/>
      <c r="W801" s="122"/>
      <c r="X801" s="122"/>
      <c r="Y801" s="122"/>
      <c r="Z801" s="122"/>
      <c r="AA801" s="122"/>
      <c r="AB801" s="122"/>
      <c r="AC801" s="122"/>
    </row>
    <row r="802" spans="1:29" ht="18" customHeight="1" x14ac:dyDescent="0.2">
      <c r="A802" s="135"/>
      <c r="B802" s="122"/>
      <c r="C802" s="122"/>
      <c r="D802" s="122"/>
      <c r="E802" s="122"/>
      <c r="F802" s="122"/>
      <c r="G802" s="122"/>
      <c r="H802" s="122"/>
      <c r="I802" s="168"/>
      <c r="J802" s="122"/>
      <c r="K802" s="122"/>
      <c r="L802" s="122"/>
      <c r="M802" s="122"/>
      <c r="N802" s="122"/>
      <c r="O802" s="122"/>
      <c r="P802" s="122"/>
      <c r="Q802" s="122"/>
      <c r="R802" s="122"/>
      <c r="S802" s="122"/>
      <c r="T802" s="122"/>
      <c r="U802" s="122"/>
      <c r="V802" s="122"/>
      <c r="W802" s="122"/>
      <c r="X802" s="122"/>
      <c r="Y802" s="122"/>
      <c r="Z802" s="122"/>
      <c r="AA802" s="122"/>
      <c r="AB802" s="122"/>
      <c r="AC802" s="122"/>
    </row>
    <row r="803" spans="1:29" ht="18" customHeight="1" x14ac:dyDescent="0.2">
      <c r="A803" s="135"/>
      <c r="B803" s="122"/>
      <c r="C803" s="122"/>
      <c r="D803" s="122"/>
      <c r="E803" s="122"/>
      <c r="F803" s="122"/>
      <c r="G803" s="122"/>
      <c r="H803" s="122"/>
      <c r="I803" s="168"/>
      <c r="J803" s="122"/>
      <c r="K803" s="122"/>
      <c r="L803" s="122"/>
      <c r="M803" s="122"/>
      <c r="N803" s="122"/>
      <c r="O803" s="122"/>
      <c r="P803" s="122"/>
      <c r="Q803" s="122"/>
      <c r="R803" s="122"/>
      <c r="S803" s="122"/>
      <c r="T803" s="122"/>
      <c r="U803" s="122"/>
      <c r="V803" s="122"/>
      <c r="W803" s="122"/>
      <c r="X803" s="122"/>
      <c r="Y803" s="122"/>
      <c r="Z803" s="122"/>
      <c r="AA803" s="122"/>
      <c r="AB803" s="122"/>
      <c r="AC803" s="122"/>
    </row>
    <row r="804" spans="1:29" ht="18" customHeight="1" x14ac:dyDescent="0.2">
      <c r="A804" s="135"/>
      <c r="B804" s="122"/>
      <c r="C804" s="122"/>
      <c r="D804" s="122"/>
      <c r="E804" s="122"/>
      <c r="F804" s="122"/>
      <c r="G804" s="122"/>
      <c r="H804" s="122"/>
      <c r="I804" s="168"/>
      <c r="J804" s="122"/>
      <c r="K804" s="122"/>
      <c r="L804" s="122"/>
      <c r="M804" s="122"/>
      <c r="N804" s="122"/>
      <c r="O804" s="122"/>
      <c r="P804" s="122"/>
      <c r="Q804" s="122"/>
      <c r="R804" s="122"/>
      <c r="S804" s="122"/>
      <c r="T804" s="122"/>
      <c r="U804" s="122"/>
      <c r="V804" s="122"/>
      <c r="W804" s="122"/>
      <c r="X804" s="122"/>
      <c r="Y804" s="122"/>
      <c r="Z804" s="122"/>
      <c r="AA804" s="122"/>
      <c r="AB804" s="122"/>
      <c r="AC804" s="122"/>
    </row>
    <row r="805" spans="1:29" ht="18" customHeight="1" x14ac:dyDescent="0.2">
      <c r="A805" s="135"/>
      <c r="B805" s="122"/>
      <c r="C805" s="122"/>
      <c r="D805" s="122"/>
      <c r="E805" s="122"/>
      <c r="F805" s="122"/>
      <c r="G805" s="122"/>
      <c r="H805" s="122"/>
      <c r="I805" s="168"/>
      <c r="J805" s="122"/>
      <c r="K805" s="122"/>
      <c r="L805" s="122"/>
      <c r="M805" s="122"/>
      <c r="N805" s="122"/>
      <c r="O805" s="122"/>
      <c r="P805" s="122"/>
      <c r="Q805" s="122"/>
      <c r="R805" s="122"/>
      <c r="S805" s="122"/>
      <c r="T805" s="122"/>
      <c r="U805" s="122"/>
      <c r="V805" s="122"/>
      <c r="W805" s="122"/>
      <c r="X805" s="122"/>
      <c r="Y805" s="122"/>
      <c r="Z805" s="122"/>
      <c r="AA805" s="122"/>
      <c r="AB805" s="122"/>
      <c r="AC805" s="122"/>
    </row>
    <row r="806" spans="1:29" ht="18" customHeight="1" x14ac:dyDescent="0.2">
      <c r="A806" s="135"/>
      <c r="B806" s="122"/>
      <c r="C806" s="122"/>
      <c r="D806" s="122"/>
      <c r="E806" s="122"/>
      <c r="F806" s="122"/>
      <c r="G806" s="122"/>
      <c r="H806" s="122"/>
      <c r="I806" s="168"/>
      <c r="J806" s="122"/>
      <c r="K806" s="122"/>
      <c r="L806" s="122"/>
      <c r="M806" s="122"/>
      <c r="N806" s="122"/>
      <c r="O806" s="122"/>
      <c r="P806" s="122"/>
      <c r="Q806" s="122"/>
      <c r="R806" s="122"/>
      <c r="S806" s="122"/>
      <c r="T806" s="122"/>
      <c r="U806" s="122"/>
      <c r="V806" s="122"/>
      <c r="W806" s="122"/>
      <c r="X806" s="122"/>
      <c r="Y806" s="122"/>
      <c r="Z806" s="122"/>
      <c r="AA806" s="122"/>
      <c r="AB806" s="122"/>
      <c r="AC806" s="122"/>
    </row>
    <row r="807" spans="1:29" ht="18" customHeight="1" x14ac:dyDescent="0.2">
      <c r="A807" s="135"/>
      <c r="B807" s="122"/>
      <c r="C807" s="122"/>
      <c r="D807" s="122"/>
      <c r="E807" s="122"/>
      <c r="F807" s="122"/>
      <c r="G807" s="122"/>
      <c r="H807" s="122"/>
      <c r="I807" s="168"/>
      <c r="J807" s="122"/>
      <c r="K807" s="122"/>
      <c r="L807" s="122"/>
      <c r="M807" s="122"/>
      <c r="N807" s="122"/>
      <c r="O807" s="122"/>
      <c r="P807" s="122"/>
      <c r="Q807" s="122"/>
      <c r="R807" s="122"/>
      <c r="S807" s="122"/>
      <c r="T807" s="122"/>
      <c r="U807" s="122"/>
      <c r="V807" s="122"/>
      <c r="W807" s="122"/>
      <c r="X807" s="122"/>
      <c r="Y807" s="122"/>
      <c r="Z807" s="122"/>
      <c r="AA807" s="122"/>
      <c r="AB807" s="122"/>
      <c r="AC807" s="122"/>
    </row>
    <row r="808" spans="1:29" ht="18" customHeight="1" x14ac:dyDescent="0.2">
      <c r="A808" s="135"/>
      <c r="B808" s="122"/>
      <c r="C808" s="122"/>
      <c r="D808" s="122"/>
      <c r="E808" s="122"/>
      <c r="F808" s="122"/>
      <c r="G808" s="122"/>
      <c r="H808" s="122"/>
      <c r="I808" s="168"/>
      <c r="J808" s="122"/>
      <c r="K808" s="122"/>
      <c r="L808" s="122"/>
      <c r="M808" s="122"/>
      <c r="N808" s="122"/>
      <c r="O808" s="122"/>
      <c r="P808" s="122"/>
      <c r="Q808" s="122"/>
      <c r="R808" s="122"/>
      <c r="S808" s="122"/>
      <c r="T808" s="122"/>
      <c r="U808" s="122"/>
      <c r="V808" s="122"/>
      <c r="W808" s="122"/>
      <c r="X808" s="122"/>
      <c r="Y808" s="122"/>
      <c r="Z808" s="122"/>
      <c r="AA808" s="122"/>
      <c r="AB808" s="122"/>
      <c r="AC808" s="122"/>
    </row>
    <row r="809" spans="1:29" ht="18" customHeight="1" x14ac:dyDescent="0.2">
      <c r="A809" s="135"/>
      <c r="B809" s="122"/>
      <c r="C809" s="122"/>
      <c r="D809" s="122"/>
      <c r="E809" s="122"/>
      <c r="F809" s="122"/>
      <c r="G809" s="122"/>
      <c r="H809" s="122"/>
      <c r="I809" s="168"/>
      <c r="J809" s="122"/>
      <c r="K809" s="122"/>
      <c r="L809" s="122"/>
      <c r="M809" s="122"/>
      <c r="N809" s="122"/>
      <c r="O809" s="122"/>
      <c r="P809" s="122"/>
      <c r="Q809" s="122"/>
      <c r="R809" s="122"/>
      <c r="S809" s="122"/>
      <c r="T809" s="122"/>
      <c r="U809" s="122"/>
      <c r="V809" s="122"/>
      <c r="W809" s="122"/>
      <c r="X809" s="122"/>
      <c r="Y809" s="122"/>
      <c r="Z809" s="122"/>
      <c r="AA809" s="122"/>
      <c r="AB809" s="122"/>
      <c r="AC809" s="122"/>
    </row>
    <row r="810" spans="1:29" ht="18" customHeight="1" x14ac:dyDescent="0.2">
      <c r="A810" s="135"/>
      <c r="B810" s="122"/>
      <c r="C810" s="122"/>
      <c r="D810" s="122"/>
      <c r="E810" s="122"/>
      <c r="F810" s="122"/>
      <c r="G810" s="122"/>
      <c r="H810" s="122"/>
      <c r="I810" s="168"/>
      <c r="J810" s="122"/>
      <c r="K810" s="122"/>
      <c r="L810" s="122"/>
      <c r="M810" s="122"/>
      <c r="N810" s="122"/>
      <c r="O810" s="122"/>
      <c r="P810" s="122"/>
      <c r="Q810" s="122"/>
      <c r="R810" s="122"/>
      <c r="S810" s="122"/>
      <c r="T810" s="122"/>
      <c r="U810" s="122"/>
      <c r="V810" s="122"/>
      <c r="W810" s="122"/>
      <c r="X810" s="122"/>
      <c r="Y810" s="122"/>
      <c r="Z810" s="122"/>
      <c r="AA810" s="122"/>
      <c r="AB810" s="122"/>
      <c r="AC810" s="122"/>
    </row>
    <row r="811" spans="1:29" ht="18" customHeight="1" x14ac:dyDescent="0.2">
      <c r="A811" s="135"/>
      <c r="B811" s="122"/>
      <c r="C811" s="122"/>
      <c r="D811" s="122"/>
      <c r="E811" s="122"/>
      <c r="F811" s="122"/>
      <c r="G811" s="122"/>
      <c r="H811" s="122"/>
      <c r="I811" s="168"/>
      <c r="J811" s="122"/>
      <c r="K811" s="122"/>
      <c r="L811" s="122"/>
      <c r="M811" s="122"/>
      <c r="N811" s="122"/>
      <c r="O811" s="122"/>
      <c r="P811" s="122"/>
      <c r="Q811" s="122"/>
      <c r="R811" s="122"/>
      <c r="S811" s="122"/>
      <c r="T811" s="122"/>
      <c r="U811" s="122"/>
      <c r="V811" s="122"/>
      <c r="W811" s="122"/>
      <c r="X811" s="122"/>
      <c r="Y811" s="122"/>
      <c r="Z811" s="122"/>
      <c r="AA811" s="122"/>
      <c r="AB811" s="122"/>
      <c r="AC811" s="122"/>
    </row>
    <row r="812" spans="1:29" ht="18" customHeight="1" x14ac:dyDescent="0.2">
      <c r="A812" s="135"/>
      <c r="B812" s="122"/>
      <c r="C812" s="122"/>
      <c r="D812" s="122"/>
      <c r="E812" s="122"/>
      <c r="F812" s="122"/>
      <c r="G812" s="122"/>
      <c r="H812" s="122"/>
      <c r="I812" s="168"/>
      <c r="J812" s="122"/>
      <c r="K812" s="122"/>
      <c r="L812" s="122"/>
      <c r="M812" s="122"/>
      <c r="N812" s="122"/>
      <c r="O812" s="122"/>
      <c r="P812" s="122"/>
      <c r="Q812" s="122"/>
      <c r="R812" s="122"/>
      <c r="S812" s="122"/>
      <c r="T812" s="122"/>
      <c r="U812" s="122"/>
      <c r="V812" s="122"/>
      <c r="W812" s="122"/>
      <c r="X812" s="122"/>
      <c r="Y812" s="122"/>
      <c r="Z812" s="122"/>
      <c r="AA812" s="122"/>
      <c r="AB812" s="122"/>
      <c r="AC812" s="122"/>
    </row>
    <row r="813" spans="1:29" ht="18" customHeight="1" x14ac:dyDescent="0.2">
      <c r="A813" s="135"/>
      <c r="B813" s="122"/>
      <c r="C813" s="122"/>
      <c r="D813" s="122"/>
      <c r="E813" s="122"/>
      <c r="F813" s="122"/>
      <c r="G813" s="122"/>
      <c r="H813" s="122"/>
      <c r="I813" s="168"/>
      <c r="J813" s="122"/>
      <c r="K813" s="122"/>
      <c r="L813" s="122"/>
      <c r="M813" s="122"/>
      <c r="N813" s="122"/>
      <c r="O813" s="122"/>
      <c r="P813" s="122"/>
      <c r="Q813" s="122"/>
      <c r="R813" s="122"/>
      <c r="S813" s="122"/>
      <c r="T813" s="122"/>
      <c r="U813" s="122"/>
      <c r="V813" s="122"/>
      <c r="W813" s="122"/>
      <c r="X813" s="122"/>
      <c r="Y813" s="122"/>
      <c r="Z813" s="122"/>
      <c r="AA813" s="122"/>
      <c r="AB813" s="122"/>
      <c r="AC813" s="122"/>
    </row>
    <row r="814" spans="1:29" ht="18" customHeight="1" x14ac:dyDescent="0.2">
      <c r="A814" s="135"/>
      <c r="B814" s="122"/>
      <c r="C814" s="122"/>
      <c r="D814" s="122"/>
      <c r="E814" s="122"/>
      <c r="F814" s="122"/>
      <c r="G814" s="122"/>
      <c r="H814" s="122"/>
      <c r="I814" s="168"/>
      <c r="J814" s="122"/>
      <c r="K814" s="122"/>
      <c r="L814" s="122"/>
      <c r="M814" s="122"/>
      <c r="N814" s="122"/>
      <c r="O814" s="122"/>
      <c r="P814" s="122"/>
      <c r="Q814" s="122"/>
      <c r="R814" s="122"/>
      <c r="S814" s="122"/>
      <c r="T814" s="122"/>
      <c r="U814" s="122"/>
      <c r="V814" s="122"/>
      <c r="W814" s="122"/>
      <c r="X814" s="122"/>
      <c r="Y814" s="122"/>
      <c r="Z814" s="122"/>
      <c r="AA814" s="122"/>
      <c r="AB814" s="122"/>
      <c r="AC814" s="122"/>
    </row>
    <row r="815" spans="1:29" ht="18" customHeight="1" x14ac:dyDescent="0.2">
      <c r="A815" s="135"/>
      <c r="B815" s="122"/>
      <c r="C815" s="122"/>
      <c r="D815" s="122"/>
      <c r="E815" s="122"/>
      <c r="F815" s="122"/>
      <c r="G815" s="122"/>
      <c r="H815" s="122"/>
      <c r="I815" s="168"/>
      <c r="J815" s="122"/>
      <c r="K815" s="122"/>
      <c r="L815" s="122"/>
      <c r="M815" s="122"/>
      <c r="N815" s="122"/>
      <c r="O815" s="122"/>
      <c r="P815" s="122"/>
      <c r="Q815" s="122"/>
      <c r="R815" s="122"/>
      <c r="S815" s="122"/>
      <c r="T815" s="122"/>
      <c r="U815" s="122"/>
      <c r="V815" s="122"/>
      <c r="W815" s="122"/>
      <c r="X815" s="122"/>
      <c r="Y815" s="122"/>
      <c r="Z815" s="122"/>
      <c r="AA815" s="122"/>
      <c r="AB815" s="122"/>
      <c r="AC815" s="122"/>
    </row>
    <row r="816" spans="1:29" ht="18" customHeight="1" x14ac:dyDescent="0.2">
      <c r="A816" s="135"/>
      <c r="B816" s="122"/>
      <c r="C816" s="122"/>
      <c r="D816" s="122"/>
      <c r="E816" s="122"/>
      <c r="F816" s="122"/>
      <c r="G816" s="122"/>
      <c r="H816" s="122"/>
      <c r="I816" s="168"/>
      <c r="J816" s="122"/>
      <c r="K816" s="122"/>
      <c r="L816" s="122"/>
      <c r="M816" s="122"/>
      <c r="N816" s="122"/>
      <c r="O816" s="122"/>
      <c r="P816" s="122"/>
      <c r="Q816" s="122"/>
      <c r="R816" s="122"/>
      <c r="S816" s="122"/>
      <c r="T816" s="122"/>
      <c r="U816" s="122"/>
      <c r="V816" s="122"/>
      <c r="W816" s="122"/>
      <c r="X816" s="122"/>
      <c r="Y816" s="122"/>
      <c r="Z816" s="122"/>
      <c r="AA816" s="122"/>
      <c r="AB816" s="122"/>
      <c r="AC816" s="122"/>
    </row>
    <row r="817" spans="1:29" ht="18" customHeight="1" x14ac:dyDescent="0.2">
      <c r="A817" s="135"/>
      <c r="B817" s="122"/>
      <c r="C817" s="122"/>
      <c r="D817" s="122"/>
      <c r="E817" s="122"/>
      <c r="F817" s="122"/>
      <c r="G817" s="122"/>
      <c r="H817" s="122"/>
      <c r="I817" s="168"/>
      <c r="J817" s="122"/>
      <c r="K817" s="122"/>
      <c r="L817" s="122"/>
      <c r="M817" s="122"/>
      <c r="N817" s="122"/>
      <c r="O817" s="122"/>
      <c r="P817" s="122"/>
      <c r="Q817" s="122"/>
      <c r="R817" s="122"/>
      <c r="S817" s="122"/>
      <c r="T817" s="122"/>
      <c r="U817" s="122"/>
      <c r="V817" s="122"/>
      <c r="W817" s="122"/>
      <c r="X817" s="122"/>
      <c r="Y817" s="122"/>
      <c r="Z817" s="122"/>
      <c r="AA817" s="122"/>
      <c r="AB817" s="122"/>
      <c r="AC817" s="122"/>
    </row>
    <row r="818" spans="1:29" ht="18" customHeight="1" x14ac:dyDescent="0.2">
      <c r="A818" s="135"/>
      <c r="B818" s="122"/>
      <c r="C818" s="122"/>
      <c r="D818" s="122"/>
      <c r="E818" s="122"/>
      <c r="F818" s="122"/>
      <c r="G818" s="122"/>
      <c r="H818" s="122"/>
      <c r="I818" s="168"/>
      <c r="J818" s="122"/>
      <c r="K818" s="122"/>
      <c r="L818" s="122"/>
      <c r="M818" s="122"/>
      <c r="N818" s="122"/>
      <c r="O818" s="122"/>
      <c r="P818" s="122"/>
      <c r="Q818" s="122"/>
      <c r="R818" s="122"/>
      <c r="S818" s="122"/>
      <c r="T818" s="122"/>
      <c r="U818" s="122"/>
      <c r="V818" s="122"/>
      <c r="W818" s="122"/>
      <c r="X818" s="122"/>
      <c r="Y818" s="122"/>
      <c r="Z818" s="122"/>
      <c r="AA818" s="122"/>
      <c r="AB818" s="122"/>
      <c r="AC818" s="122"/>
    </row>
    <row r="819" spans="1:29" ht="18" customHeight="1" x14ac:dyDescent="0.2">
      <c r="A819" s="135"/>
      <c r="B819" s="122"/>
      <c r="C819" s="122"/>
      <c r="D819" s="122"/>
      <c r="E819" s="122"/>
      <c r="F819" s="122"/>
      <c r="G819" s="122"/>
      <c r="H819" s="122"/>
      <c r="I819" s="168"/>
      <c r="J819" s="122"/>
      <c r="K819" s="122"/>
      <c r="L819" s="122"/>
      <c r="M819" s="122"/>
      <c r="N819" s="122"/>
      <c r="O819" s="122"/>
      <c r="P819" s="122"/>
      <c r="Q819" s="122"/>
      <c r="R819" s="122"/>
      <c r="S819" s="122"/>
      <c r="T819" s="122"/>
      <c r="U819" s="122"/>
      <c r="V819" s="122"/>
      <c r="W819" s="122"/>
      <c r="X819" s="122"/>
      <c r="Y819" s="122"/>
      <c r="Z819" s="122"/>
      <c r="AA819" s="122"/>
      <c r="AB819" s="122"/>
      <c r="AC819" s="122"/>
    </row>
    <row r="820" spans="1:29" ht="18" customHeight="1" x14ac:dyDescent="0.2">
      <c r="A820" s="135"/>
      <c r="B820" s="122"/>
      <c r="C820" s="122"/>
      <c r="D820" s="122"/>
      <c r="E820" s="122"/>
      <c r="F820" s="122"/>
      <c r="G820" s="122"/>
      <c r="H820" s="122"/>
      <c r="I820" s="168"/>
      <c r="J820" s="122"/>
      <c r="K820" s="122"/>
      <c r="L820" s="122"/>
      <c r="M820" s="122"/>
      <c r="N820" s="122"/>
      <c r="O820" s="122"/>
      <c r="P820" s="122"/>
      <c r="Q820" s="122"/>
      <c r="R820" s="122"/>
      <c r="S820" s="122"/>
      <c r="T820" s="122"/>
      <c r="U820" s="122"/>
      <c r="V820" s="122"/>
      <c r="W820" s="122"/>
      <c r="X820" s="122"/>
      <c r="Y820" s="122"/>
      <c r="Z820" s="122"/>
      <c r="AA820" s="122"/>
      <c r="AB820" s="122"/>
      <c r="AC820" s="122"/>
    </row>
    <row r="821" spans="1:29" ht="18" customHeight="1" x14ac:dyDescent="0.2">
      <c r="A821" s="135"/>
      <c r="B821" s="122"/>
      <c r="C821" s="122"/>
      <c r="D821" s="122"/>
      <c r="E821" s="122"/>
      <c r="F821" s="122"/>
      <c r="G821" s="122"/>
      <c r="H821" s="122"/>
      <c r="I821" s="168"/>
      <c r="J821" s="122"/>
      <c r="K821" s="122"/>
      <c r="L821" s="122"/>
      <c r="M821" s="122"/>
      <c r="N821" s="122"/>
      <c r="O821" s="122"/>
      <c r="P821" s="122"/>
      <c r="Q821" s="122"/>
      <c r="R821" s="122"/>
      <c r="S821" s="122"/>
      <c r="T821" s="122"/>
      <c r="U821" s="122"/>
      <c r="V821" s="122"/>
      <c r="W821" s="122"/>
      <c r="X821" s="122"/>
      <c r="Y821" s="122"/>
      <c r="Z821" s="122"/>
      <c r="AA821" s="122"/>
      <c r="AB821" s="122"/>
      <c r="AC821" s="122"/>
    </row>
    <row r="822" spans="1:29" ht="18" customHeight="1" x14ac:dyDescent="0.2">
      <c r="A822" s="135"/>
      <c r="B822" s="122"/>
      <c r="C822" s="122"/>
      <c r="D822" s="122"/>
      <c r="E822" s="122"/>
      <c r="F822" s="122"/>
      <c r="G822" s="122"/>
      <c r="H822" s="122"/>
      <c r="I822" s="168"/>
      <c r="J822" s="122"/>
      <c r="K822" s="122"/>
      <c r="L822" s="122"/>
      <c r="M822" s="122"/>
      <c r="N822" s="122"/>
      <c r="O822" s="122"/>
      <c r="P822" s="122"/>
      <c r="Q822" s="122"/>
      <c r="R822" s="122"/>
      <c r="S822" s="122"/>
      <c r="T822" s="122"/>
      <c r="U822" s="122"/>
      <c r="V822" s="122"/>
      <c r="W822" s="122"/>
      <c r="X822" s="122"/>
      <c r="Y822" s="122"/>
      <c r="Z822" s="122"/>
      <c r="AA822" s="122"/>
      <c r="AB822" s="122"/>
      <c r="AC822" s="122"/>
    </row>
    <row r="823" spans="1:29" ht="18" customHeight="1" x14ac:dyDescent="0.2">
      <c r="A823" s="135"/>
      <c r="B823" s="122"/>
      <c r="C823" s="122"/>
      <c r="D823" s="122"/>
      <c r="E823" s="122"/>
      <c r="F823" s="122"/>
      <c r="G823" s="122"/>
      <c r="H823" s="122"/>
      <c r="I823" s="168"/>
      <c r="J823" s="122"/>
      <c r="K823" s="122"/>
      <c r="L823" s="122"/>
      <c r="M823" s="122"/>
      <c r="N823" s="122"/>
      <c r="O823" s="122"/>
      <c r="P823" s="122"/>
      <c r="Q823" s="122"/>
      <c r="R823" s="122"/>
      <c r="S823" s="122"/>
      <c r="T823" s="122"/>
      <c r="U823" s="122"/>
      <c r="V823" s="122"/>
      <c r="W823" s="122"/>
      <c r="X823" s="122"/>
      <c r="Y823" s="122"/>
      <c r="Z823" s="122"/>
      <c r="AA823" s="122"/>
      <c r="AB823" s="122"/>
      <c r="AC823" s="122"/>
    </row>
    <row r="824" spans="1:29" ht="18" customHeight="1" x14ac:dyDescent="0.2">
      <c r="A824" s="135"/>
      <c r="B824" s="122"/>
      <c r="C824" s="122"/>
      <c r="D824" s="122"/>
      <c r="E824" s="122"/>
      <c r="F824" s="122"/>
      <c r="G824" s="122"/>
      <c r="H824" s="122"/>
      <c r="I824" s="168"/>
      <c r="J824" s="122"/>
      <c r="K824" s="122"/>
      <c r="L824" s="122"/>
      <c r="M824" s="122"/>
      <c r="N824" s="122"/>
      <c r="O824" s="122"/>
      <c r="P824" s="122"/>
      <c r="Q824" s="122"/>
      <c r="R824" s="122"/>
      <c r="S824" s="122"/>
      <c r="T824" s="122"/>
      <c r="U824" s="122"/>
      <c r="V824" s="122"/>
      <c r="W824" s="122"/>
      <c r="X824" s="122"/>
      <c r="Y824" s="122"/>
      <c r="Z824" s="122"/>
      <c r="AA824" s="122"/>
      <c r="AB824" s="122"/>
      <c r="AC824" s="122"/>
    </row>
    <row r="825" spans="1:29" ht="18" customHeight="1" x14ac:dyDescent="0.2">
      <c r="A825" s="135"/>
      <c r="B825" s="122"/>
      <c r="C825" s="122"/>
      <c r="D825" s="122"/>
      <c r="E825" s="122"/>
      <c r="F825" s="122"/>
      <c r="G825" s="122"/>
      <c r="H825" s="122"/>
      <c r="I825" s="168"/>
      <c r="J825" s="122"/>
      <c r="K825" s="122"/>
      <c r="L825" s="122"/>
      <c r="M825" s="122"/>
      <c r="N825" s="122"/>
      <c r="O825" s="122"/>
      <c r="P825" s="122"/>
      <c r="Q825" s="122"/>
      <c r="R825" s="122"/>
      <c r="S825" s="122"/>
      <c r="T825" s="122"/>
      <c r="U825" s="122"/>
      <c r="V825" s="122"/>
      <c r="W825" s="122"/>
      <c r="X825" s="122"/>
      <c r="Y825" s="122"/>
      <c r="Z825" s="122"/>
      <c r="AA825" s="122"/>
      <c r="AB825" s="122"/>
      <c r="AC825" s="122"/>
    </row>
    <row r="826" spans="1:29" ht="18" customHeight="1" x14ac:dyDescent="0.2">
      <c r="A826" s="135"/>
      <c r="B826" s="122"/>
      <c r="C826" s="122"/>
      <c r="D826" s="122"/>
      <c r="E826" s="122"/>
      <c r="F826" s="122"/>
      <c r="G826" s="122"/>
      <c r="H826" s="122"/>
      <c r="I826" s="168"/>
      <c r="J826" s="122"/>
      <c r="K826" s="122"/>
      <c r="L826" s="122"/>
      <c r="M826" s="122"/>
      <c r="N826" s="122"/>
      <c r="O826" s="122"/>
      <c r="P826" s="122"/>
      <c r="Q826" s="122"/>
      <c r="R826" s="122"/>
      <c r="S826" s="122"/>
      <c r="T826" s="122"/>
      <c r="U826" s="122"/>
      <c r="V826" s="122"/>
      <c r="W826" s="122"/>
      <c r="X826" s="122"/>
      <c r="Y826" s="122"/>
      <c r="Z826" s="122"/>
      <c r="AA826" s="122"/>
      <c r="AB826" s="122"/>
      <c r="AC826" s="122"/>
    </row>
    <row r="827" spans="1:29" ht="18" customHeight="1" x14ac:dyDescent="0.2">
      <c r="A827" s="135"/>
      <c r="B827" s="122"/>
      <c r="C827" s="122"/>
      <c r="D827" s="122"/>
      <c r="E827" s="122"/>
      <c r="F827" s="122"/>
      <c r="G827" s="122"/>
      <c r="H827" s="122"/>
      <c r="I827" s="168"/>
      <c r="J827" s="122"/>
      <c r="K827" s="122"/>
      <c r="L827" s="122"/>
      <c r="M827" s="122"/>
      <c r="N827" s="122"/>
      <c r="O827" s="122"/>
      <c r="P827" s="122"/>
      <c r="Q827" s="122"/>
      <c r="R827" s="122"/>
      <c r="S827" s="122"/>
      <c r="T827" s="122"/>
      <c r="U827" s="122"/>
      <c r="V827" s="122"/>
      <c r="W827" s="122"/>
      <c r="X827" s="122"/>
      <c r="Y827" s="122"/>
      <c r="Z827" s="122"/>
      <c r="AA827" s="122"/>
      <c r="AB827" s="122"/>
      <c r="AC827" s="122"/>
    </row>
    <row r="828" spans="1:29" ht="18" customHeight="1" x14ac:dyDescent="0.2">
      <c r="A828" s="135"/>
      <c r="B828" s="122"/>
      <c r="C828" s="122"/>
      <c r="D828" s="122"/>
      <c r="E828" s="122"/>
      <c r="F828" s="122"/>
      <c r="G828" s="122"/>
      <c r="H828" s="122"/>
      <c r="I828" s="168"/>
      <c r="J828" s="122"/>
      <c r="K828" s="122"/>
      <c r="L828" s="122"/>
      <c r="M828" s="122"/>
      <c r="N828" s="122"/>
      <c r="O828" s="122"/>
      <c r="P828" s="122"/>
      <c r="Q828" s="122"/>
      <c r="R828" s="122"/>
      <c r="S828" s="122"/>
      <c r="T828" s="122"/>
      <c r="U828" s="122"/>
      <c r="V828" s="122"/>
      <c r="W828" s="122"/>
      <c r="X828" s="122"/>
      <c r="Y828" s="122"/>
      <c r="Z828" s="122"/>
      <c r="AA828" s="122"/>
      <c r="AB828" s="122"/>
      <c r="AC828" s="122"/>
    </row>
    <row r="829" spans="1:29" ht="18" customHeight="1" x14ac:dyDescent="0.2">
      <c r="A829" s="135"/>
      <c r="B829" s="122"/>
      <c r="C829" s="122"/>
      <c r="D829" s="122"/>
      <c r="E829" s="122"/>
      <c r="F829" s="122"/>
      <c r="G829" s="122"/>
      <c r="H829" s="122"/>
      <c r="I829" s="168"/>
      <c r="J829" s="122"/>
      <c r="K829" s="122"/>
      <c r="L829" s="122"/>
      <c r="M829" s="122"/>
      <c r="N829" s="122"/>
      <c r="O829" s="122"/>
      <c r="P829" s="122"/>
      <c r="Q829" s="122"/>
      <c r="R829" s="122"/>
      <c r="S829" s="122"/>
      <c r="T829" s="122"/>
      <c r="U829" s="122"/>
      <c r="V829" s="122"/>
      <c r="W829" s="122"/>
      <c r="X829" s="122"/>
      <c r="Y829" s="122"/>
      <c r="Z829" s="122"/>
      <c r="AA829" s="122"/>
      <c r="AB829" s="122"/>
      <c r="AC829" s="122"/>
    </row>
    <row r="830" spans="1:29" ht="18" customHeight="1" x14ac:dyDescent="0.2">
      <c r="A830" s="135"/>
      <c r="B830" s="122"/>
      <c r="C830" s="122"/>
      <c r="D830" s="122"/>
      <c r="E830" s="122"/>
      <c r="F830" s="122"/>
      <c r="G830" s="122"/>
      <c r="H830" s="122"/>
      <c r="I830" s="168"/>
      <c r="J830" s="122"/>
      <c r="K830" s="122"/>
      <c r="L830" s="122"/>
      <c r="M830" s="122"/>
      <c r="N830" s="122"/>
      <c r="O830" s="122"/>
      <c r="P830" s="122"/>
      <c r="Q830" s="122"/>
      <c r="R830" s="122"/>
      <c r="S830" s="122"/>
      <c r="T830" s="122"/>
      <c r="U830" s="122"/>
      <c r="V830" s="122"/>
      <c r="W830" s="122"/>
      <c r="X830" s="122"/>
      <c r="Y830" s="122"/>
      <c r="Z830" s="122"/>
      <c r="AA830" s="122"/>
      <c r="AB830" s="122"/>
      <c r="AC830" s="122"/>
    </row>
    <row r="831" spans="1:29" ht="18" customHeight="1" x14ac:dyDescent="0.2">
      <c r="A831" s="135"/>
      <c r="B831" s="122"/>
      <c r="C831" s="122"/>
      <c r="D831" s="122"/>
      <c r="E831" s="122"/>
      <c r="F831" s="122"/>
      <c r="G831" s="122"/>
      <c r="H831" s="122"/>
      <c r="I831" s="168"/>
      <c r="J831" s="122"/>
      <c r="K831" s="122"/>
      <c r="L831" s="122"/>
      <c r="M831" s="122"/>
      <c r="N831" s="122"/>
      <c r="O831" s="122"/>
      <c r="P831" s="122"/>
      <c r="Q831" s="122"/>
      <c r="R831" s="122"/>
      <c r="S831" s="122"/>
      <c r="T831" s="122"/>
      <c r="U831" s="122"/>
      <c r="V831" s="122"/>
      <c r="W831" s="122"/>
      <c r="X831" s="122"/>
      <c r="Y831" s="122"/>
      <c r="Z831" s="122"/>
      <c r="AA831" s="122"/>
      <c r="AB831" s="122"/>
      <c r="AC831" s="122"/>
    </row>
    <row r="832" spans="1:29" ht="18" customHeight="1" x14ac:dyDescent="0.2">
      <c r="A832" s="135"/>
      <c r="B832" s="122"/>
      <c r="C832" s="122"/>
      <c r="D832" s="122"/>
      <c r="E832" s="122"/>
      <c r="F832" s="122"/>
      <c r="G832" s="122"/>
      <c r="H832" s="122"/>
      <c r="I832" s="168"/>
      <c r="J832" s="122"/>
      <c r="K832" s="122"/>
      <c r="L832" s="122"/>
      <c r="M832" s="122"/>
      <c r="N832" s="122"/>
      <c r="O832" s="122"/>
      <c r="P832" s="122"/>
      <c r="Q832" s="122"/>
      <c r="R832" s="122"/>
      <c r="S832" s="122"/>
      <c r="T832" s="122"/>
      <c r="U832" s="122"/>
      <c r="V832" s="122"/>
      <c r="W832" s="122"/>
      <c r="X832" s="122"/>
      <c r="Y832" s="122"/>
      <c r="Z832" s="122"/>
      <c r="AA832" s="122"/>
      <c r="AB832" s="122"/>
      <c r="AC832" s="122"/>
    </row>
    <row r="833" spans="1:29" ht="18" customHeight="1" x14ac:dyDescent="0.2">
      <c r="A833" s="135"/>
      <c r="B833" s="122"/>
      <c r="C833" s="122"/>
      <c r="D833" s="122"/>
      <c r="E833" s="122"/>
      <c r="F833" s="122"/>
      <c r="G833" s="122"/>
      <c r="H833" s="122"/>
      <c r="I833" s="168"/>
      <c r="J833" s="122"/>
      <c r="K833" s="122"/>
      <c r="L833" s="122"/>
      <c r="M833" s="122"/>
      <c r="N833" s="122"/>
      <c r="O833" s="122"/>
      <c r="P833" s="122"/>
      <c r="Q833" s="122"/>
      <c r="R833" s="122"/>
      <c r="S833" s="122"/>
      <c r="T833" s="122"/>
      <c r="U833" s="122"/>
      <c r="V833" s="122"/>
      <c r="W833" s="122"/>
      <c r="X833" s="122"/>
      <c r="Y833" s="122"/>
      <c r="Z833" s="122"/>
      <c r="AA833" s="122"/>
      <c r="AB833" s="122"/>
      <c r="AC833" s="122"/>
    </row>
    <row r="834" spans="1:29" ht="18" customHeight="1" x14ac:dyDescent="0.2">
      <c r="A834" s="135"/>
      <c r="B834" s="122"/>
      <c r="C834" s="122"/>
      <c r="D834" s="122"/>
      <c r="E834" s="122"/>
      <c r="F834" s="122"/>
      <c r="G834" s="122"/>
      <c r="H834" s="122"/>
      <c r="I834" s="168"/>
      <c r="J834" s="122"/>
      <c r="K834" s="122"/>
      <c r="L834" s="122"/>
      <c r="M834" s="122"/>
      <c r="N834" s="122"/>
      <c r="O834" s="122"/>
      <c r="P834" s="122"/>
      <c r="Q834" s="122"/>
      <c r="R834" s="122"/>
      <c r="S834" s="122"/>
      <c r="T834" s="122"/>
      <c r="U834" s="122"/>
      <c r="V834" s="122"/>
      <c r="W834" s="122"/>
      <c r="X834" s="122"/>
      <c r="Y834" s="122"/>
      <c r="Z834" s="122"/>
      <c r="AA834" s="122"/>
      <c r="AB834" s="122"/>
      <c r="AC834" s="122"/>
    </row>
    <row r="835" spans="1:29" ht="18" customHeight="1" x14ac:dyDescent="0.2">
      <c r="A835" s="135"/>
      <c r="B835" s="122"/>
      <c r="C835" s="122"/>
      <c r="D835" s="122"/>
      <c r="E835" s="122"/>
      <c r="F835" s="122"/>
      <c r="G835" s="122"/>
      <c r="H835" s="122"/>
      <c r="I835" s="168"/>
      <c r="J835" s="122"/>
      <c r="K835" s="122"/>
      <c r="L835" s="122"/>
      <c r="M835" s="122"/>
      <c r="N835" s="122"/>
      <c r="O835" s="122"/>
      <c r="P835" s="122"/>
      <c r="Q835" s="122"/>
      <c r="R835" s="122"/>
      <c r="S835" s="122"/>
      <c r="T835" s="122"/>
      <c r="U835" s="122"/>
      <c r="V835" s="122"/>
      <c r="W835" s="122"/>
      <c r="X835" s="122"/>
      <c r="Y835" s="122"/>
      <c r="Z835" s="122"/>
      <c r="AA835" s="122"/>
      <c r="AB835" s="122"/>
      <c r="AC835" s="122"/>
    </row>
    <row r="836" spans="1:29" ht="18" customHeight="1" x14ac:dyDescent="0.2">
      <c r="A836" s="135"/>
      <c r="B836" s="122"/>
      <c r="C836" s="122"/>
      <c r="D836" s="122"/>
      <c r="E836" s="122"/>
      <c r="F836" s="122"/>
      <c r="G836" s="122"/>
      <c r="H836" s="122"/>
      <c r="I836" s="168"/>
      <c r="J836" s="122"/>
      <c r="K836" s="122"/>
      <c r="L836" s="122"/>
      <c r="M836" s="122"/>
      <c r="N836" s="122"/>
      <c r="O836" s="122"/>
      <c r="P836" s="122"/>
      <c r="Q836" s="122"/>
      <c r="R836" s="122"/>
      <c r="S836" s="122"/>
      <c r="T836" s="122"/>
      <c r="U836" s="122"/>
      <c r="V836" s="122"/>
      <c r="W836" s="122"/>
      <c r="X836" s="122"/>
      <c r="Y836" s="122"/>
      <c r="Z836" s="122"/>
      <c r="AA836" s="122"/>
      <c r="AB836" s="122"/>
      <c r="AC836" s="122"/>
    </row>
    <row r="837" spans="1:29" ht="18" customHeight="1" x14ac:dyDescent="0.2">
      <c r="A837" s="135"/>
      <c r="B837" s="122"/>
      <c r="C837" s="122"/>
      <c r="D837" s="122"/>
      <c r="E837" s="122"/>
      <c r="F837" s="122"/>
      <c r="G837" s="122"/>
      <c r="H837" s="122"/>
      <c r="I837" s="168"/>
      <c r="J837" s="122"/>
      <c r="K837" s="122"/>
      <c r="L837" s="122"/>
      <c r="M837" s="122"/>
      <c r="N837" s="122"/>
      <c r="O837" s="122"/>
      <c r="P837" s="122"/>
      <c r="Q837" s="122"/>
      <c r="R837" s="122"/>
      <c r="S837" s="122"/>
      <c r="T837" s="122"/>
      <c r="U837" s="122"/>
      <c r="V837" s="122"/>
      <c r="W837" s="122"/>
      <c r="X837" s="122"/>
      <c r="Y837" s="122"/>
      <c r="Z837" s="122"/>
      <c r="AA837" s="122"/>
      <c r="AB837" s="122"/>
      <c r="AC837" s="122"/>
    </row>
    <row r="838" spans="1:29" ht="18" customHeight="1" x14ac:dyDescent="0.2">
      <c r="A838" s="135"/>
      <c r="B838" s="122"/>
      <c r="C838" s="122"/>
      <c r="D838" s="122"/>
      <c r="E838" s="122"/>
      <c r="F838" s="122"/>
      <c r="G838" s="122"/>
      <c r="H838" s="122"/>
      <c r="I838" s="168"/>
      <c r="J838" s="122"/>
      <c r="K838" s="122"/>
      <c r="L838" s="122"/>
      <c r="M838" s="122"/>
      <c r="N838" s="122"/>
      <c r="O838" s="122"/>
      <c r="P838" s="122"/>
      <c r="Q838" s="122"/>
      <c r="R838" s="122"/>
      <c r="S838" s="122"/>
      <c r="T838" s="122"/>
      <c r="U838" s="122"/>
      <c r="V838" s="122"/>
      <c r="W838" s="122"/>
      <c r="X838" s="122"/>
      <c r="Y838" s="122"/>
      <c r="Z838" s="122"/>
      <c r="AA838" s="122"/>
      <c r="AB838" s="122"/>
      <c r="AC838" s="122"/>
    </row>
    <row r="839" spans="1:29" ht="18" customHeight="1" x14ac:dyDescent="0.2">
      <c r="A839" s="135"/>
      <c r="B839" s="122"/>
      <c r="C839" s="122"/>
      <c r="D839" s="122"/>
      <c r="E839" s="122"/>
      <c r="F839" s="122"/>
      <c r="G839" s="122"/>
      <c r="H839" s="122"/>
      <c r="I839" s="168"/>
      <c r="J839" s="122"/>
      <c r="K839" s="122"/>
      <c r="L839" s="122"/>
      <c r="M839" s="122"/>
      <c r="N839" s="122"/>
      <c r="O839" s="122"/>
      <c r="P839" s="122"/>
      <c r="Q839" s="122"/>
      <c r="R839" s="122"/>
      <c r="S839" s="122"/>
      <c r="T839" s="122"/>
      <c r="U839" s="122"/>
      <c r="V839" s="122"/>
      <c r="W839" s="122"/>
      <c r="X839" s="122"/>
      <c r="Y839" s="122"/>
      <c r="Z839" s="122"/>
      <c r="AA839" s="122"/>
      <c r="AB839" s="122"/>
      <c r="AC839" s="122"/>
    </row>
    <row r="840" spans="1:29" ht="18" customHeight="1" x14ac:dyDescent="0.2">
      <c r="A840" s="135"/>
      <c r="B840" s="122"/>
      <c r="C840" s="122"/>
      <c r="D840" s="122"/>
      <c r="E840" s="122"/>
      <c r="F840" s="122"/>
      <c r="G840" s="122"/>
      <c r="H840" s="122"/>
      <c r="I840" s="168"/>
      <c r="J840" s="122"/>
      <c r="K840" s="122"/>
      <c r="L840" s="122"/>
      <c r="M840" s="122"/>
      <c r="N840" s="122"/>
      <c r="O840" s="122"/>
      <c r="P840" s="122"/>
      <c r="Q840" s="122"/>
      <c r="R840" s="122"/>
      <c r="S840" s="122"/>
      <c r="T840" s="122"/>
      <c r="U840" s="122"/>
      <c r="V840" s="122"/>
      <c r="W840" s="122"/>
      <c r="X840" s="122"/>
      <c r="Y840" s="122"/>
      <c r="Z840" s="122"/>
      <c r="AA840" s="122"/>
      <c r="AB840" s="122"/>
      <c r="AC840" s="122"/>
    </row>
    <row r="841" spans="1:29" ht="18" customHeight="1" x14ac:dyDescent="0.2">
      <c r="A841" s="135"/>
      <c r="B841" s="122"/>
      <c r="C841" s="122"/>
      <c r="D841" s="122"/>
      <c r="E841" s="122"/>
      <c r="F841" s="122"/>
      <c r="G841" s="122"/>
      <c r="H841" s="122"/>
      <c r="I841" s="168"/>
      <c r="J841" s="122"/>
      <c r="K841" s="122"/>
      <c r="L841" s="122"/>
      <c r="M841" s="122"/>
      <c r="N841" s="122"/>
      <c r="O841" s="122"/>
      <c r="P841" s="122"/>
      <c r="Q841" s="122"/>
      <c r="R841" s="122"/>
      <c r="S841" s="122"/>
      <c r="T841" s="122"/>
      <c r="U841" s="122"/>
      <c r="V841" s="122"/>
      <c r="W841" s="122"/>
      <c r="X841" s="122"/>
      <c r="Y841" s="122"/>
      <c r="Z841" s="122"/>
      <c r="AA841" s="122"/>
      <c r="AB841" s="122"/>
      <c r="AC841" s="122"/>
    </row>
    <row r="842" spans="1:29" ht="18" customHeight="1" x14ac:dyDescent="0.2">
      <c r="A842" s="135"/>
      <c r="B842" s="122"/>
      <c r="C842" s="122"/>
      <c r="D842" s="122"/>
      <c r="E842" s="122"/>
      <c r="F842" s="122"/>
      <c r="G842" s="122"/>
      <c r="H842" s="122"/>
      <c r="I842" s="168"/>
      <c r="J842" s="122"/>
      <c r="K842" s="122"/>
      <c r="L842" s="122"/>
      <c r="M842" s="122"/>
      <c r="N842" s="122"/>
      <c r="O842" s="122"/>
      <c r="P842" s="122"/>
      <c r="Q842" s="122"/>
      <c r="R842" s="122"/>
      <c r="S842" s="122"/>
      <c r="T842" s="122"/>
      <c r="U842" s="122"/>
      <c r="V842" s="122"/>
      <c r="W842" s="122"/>
      <c r="X842" s="122"/>
      <c r="Y842" s="122"/>
      <c r="Z842" s="122"/>
      <c r="AA842" s="122"/>
      <c r="AB842" s="122"/>
      <c r="AC842" s="122"/>
    </row>
    <row r="843" spans="1:29" ht="18" customHeight="1" x14ac:dyDescent="0.2">
      <c r="A843" s="135"/>
      <c r="B843" s="122"/>
      <c r="C843" s="122"/>
      <c r="D843" s="122"/>
      <c r="E843" s="122"/>
      <c r="F843" s="122"/>
      <c r="G843" s="122"/>
      <c r="H843" s="122"/>
      <c r="I843" s="168"/>
      <c r="J843" s="122"/>
      <c r="K843" s="122"/>
      <c r="L843" s="122"/>
      <c r="M843" s="122"/>
      <c r="N843" s="122"/>
      <c r="O843" s="122"/>
      <c r="P843" s="122"/>
      <c r="Q843" s="122"/>
      <c r="R843" s="122"/>
      <c r="S843" s="122"/>
      <c r="T843" s="122"/>
      <c r="U843" s="122"/>
      <c r="V843" s="122"/>
      <c r="W843" s="122"/>
      <c r="X843" s="122"/>
      <c r="Y843" s="122"/>
      <c r="Z843" s="122"/>
      <c r="AA843" s="122"/>
      <c r="AB843" s="122"/>
      <c r="AC843" s="122"/>
    </row>
    <row r="844" spans="1:29" ht="18" customHeight="1" x14ac:dyDescent="0.2">
      <c r="A844" s="135"/>
      <c r="B844" s="122"/>
      <c r="C844" s="122"/>
      <c r="D844" s="122"/>
      <c r="E844" s="122"/>
      <c r="F844" s="122"/>
      <c r="G844" s="122"/>
      <c r="H844" s="122"/>
      <c r="I844" s="168"/>
      <c r="J844" s="122"/>
      <c r="K844" s="122"/>
      <c r="L844" s="122"/>
      <c r="M844" s="122"/>
      <c r="N844" s="122"/>
      <c r="O844" s="122"/>
      <c r="P844" s="122"/>
      <c r="Q844" s="122"/>
      <c r="R844" s="122"/>
      <c r="S844" s="122"/>
      <c r="T844" s="122"/>
      <c r="U844" s="122"/>
      <c r="V844" s="122"/>
      <c r="W844" s="122"/>
      <c r="X844" s="122"/>
      <c r="Y844" s="122"/>
      <c r="Z844" s="122"/>
      <c r="AA844" s="122"/>
      <c r="AB844" s="122"/>
      <c r="AC844" s="122"/>
    </row>
    <row r="845" spans="1:29" ht="18" customHeight="1" x14ac:dyDescent="0.2">
      <c r="A845" s="135"/>
      <c r="B845" s="122"/>
      <c r="C845" s="122"/>
      <c r="D845" s="122"/>
      <c r="E845" s="122"/>
      <c r="F845" s="122"/>
      <c r="G845" s="122"/>
      <c r="H845" s="122"/>
      <c r="I845" s="168"/>
      <c r="J845" s="122"/>
      <c r="K845" s="122"/>
      <c r="L845" s="122"/>
      <c r="M845" s="122"/>
      <c r="N845" s="122"/>
      <c r="O845" s="122"/>
      <c r="P845" s="122"/>
      <c r="Q845" s="122"/>
      <c r="R845" s="122"/>
      <c r="S845" s="122"/>
      <c r="T845" s="122"/>
      <c r="U845" s="122"/>
      <c r="V845" s="122"/>
      <c r="W845" s="122"/>
      <c r="X845" s="122"/>
      <c r="Y845" s="122"/>
      <c r="Z845" s="122"/>
      <c r="AA845" s="122"/>
      <c r="AB845" s="122"/>
      <c r="AC845" s="122"/>
    </row>
    <row r="846" spans="1:29" ht="18" customHeight="1" x14ac:dyDescent="0.2">
      <c r="A846" s="135"/>
      <c r="B846" s="122"/>
      <c r="C846" s="122"/>
      <c r="D846" s="122"/>
      <c r="E846" s="122"/>
      <c r="F846" s="122"/>
      <c r="G846" s="122"/>
      <c r="H846" s="122"/>
      <c r="I846" s="168"/>
      <c r="J846" s="122"/>
      <c r="K846" s="122"/>
      <c r="L846" s="122"/>
      <c r="M846" s="122"/>
      <c r="N846" s="122"/>
      <c r="O846" s="122"/>
      <c r="P846" s="122"/>
      <c r="Q846" s="122"/>
      <c r="R846" s="122"/>
      <c r="S846" s="122"/>
      <c r="T846" s="122"/>
      <c r="U846" s="122"/>
      <c r="V846" s="122"/>
      <c r="W846" s="122"/>
      <c r="X846" s="122"/>
      <c r="Y846" s="122"/>
      <c r="Z846" s="122"/>
      <c r="AA846" s="122"/>
      <c r="AB846" s="122"/>
      <c r="AC846" s="122"/>
    </row>
    <row r="847" spans="1:29" ht="18" customHeight="1" x14ac:dyDescent="0.2">
      <c r="A847" s="135"/>
      <c r="B847" s="122"/>
      <c r="C847" s="122"/>
      <c r="D847" s="122"/>
      <c r="E847" s="122"/>
      <c r="F847" s="122"/>
      <c r="G847" s="122"/>
      <c r="H847" s="122"/>
      <c r="I847" s="168"/>
      <c r="J847" s="122"/>
      <c r="K847" s="122"/>
      <c r="L847" s="122"/>
      <c r="M847" s="122"/>
      <c r="N847" s="122"/>
      <c r="O847" s="122"/>
      <c r="P847" s="122"/>
      <c r="Q847" s="122"/>
      <c r="R847" s="122"/>
      <c r="S847" s="122"/>
      <c r="T847" s="122"/>
      <c r="U847" s="122"/>
      <c r="V847" s="122"/>
      <c r="W847" s="122"/>
      <c r="X847" s="122"/>
      <c r="Y847" s="122"/>
      <c r="Z847" s="122"/>
      <c r="AA847" s="122"/>
      <c r="AB847" s="122"/>
      <c r="AC847" s="122"/>
    </row>
    <row r="848" spans="1:29" ht="18" customHeight="1" x14ac:dyDescent="0.2">
      <c r="A848" s="135"/>
      <c r="B848" s="122"/>
      <c r="C848" s="122"/>
      <c r="D848" s="122"/>
      <c r="E848" s="122"/>
      <c r="F848" s="122"/>
      <c r="G848" s="122"/>
      <c r="H848" s="122"/>
      <c r="I848" s="168"/>
      <c r="J848" s="122"/>
      <c r="K848" s="122"/>
      <c r="L848" s="122"/>
      <c r="M848" s="122"/>
      <c r="N848" s="122"/>
      <c r="O848" s="122"/>
      <c r="P848" s="122"/>
      <c r="Q848" s="122"/>
      <c r="R848" s="122"/>
      <c r="S848" s="122"/>
      <c r="T848" s="122"/>
      <c r="U848" s="122"/>
      <c r="V848" s="122"/>
      <c r="W848" s="122"/>
      <c r="X848" s="122"/>
      <c r="Y848" s="122"/>
      <c r="Z848" s="122"/>
      <c r="AA848" s="122"/>
      <c r="AB848" s="122"/>
      <c r="AC848" s="122"/>
    </row>
    <row r="849" spans="1:29" ht="18" customHeight="1" x14ac:dyDescent="0.2">
      <c r="A849" s="135"/>
      <c r="B849" s="122"/>
      <c r="C849" s="122"/>
      <c r="D849" s="122"/>
      <c r="E849" s="122"/>
      <c r="F849" s="122"/>
      <c r="G849" s="122"/>
      <c r="H849" s="122"/>
      <c r="I849" s="168"/>
      <c r="J849" s="122"/>
      <c r="K849" s="122"/>
      <c r="L849" s="122"/>
      <c r="M849" s="122"/>
      <c r="N849" s="122"/>
      <c r="O849" s="122"/>
      <c r="P849" s="122"/>
      <c r="Q849" s="122"/>
      <c r="R849" s="122"/>
      <c r="S849" s="122"/>
      <c r="T849" s="122"/>
      <c r="U849" s="122"/>
      <c r="V849" s="122"/>
      <c r="W849" s="122"/>
      <c r="X849" s="122"/>
      <c r="Y849" s="122"/>
      <c r="Z849" s="122"/>
      <c r="AA849" s="122"/>
      <c r="AB849" s="122"/>
      <c r="AC849" s="122"/>
    </row>
    <row r="850" spans="1:29" ht="18" customHeight="1" x14ac:dyDescent="0.2">
      <c r="A850" s="135"/>
      <c r="B850" s="122"/>
      <c r="C850" s="122"/>
      <c r="D850" s="122"/>
      <c r="E850" s="122"/>
      <c r="F850" s="122"/>
      <c r="G850" s="122"/>
      <c r="H850" s="122"/>
      <c r="I850" s="168"/>
      <c r="J850" s="122"/>
      <c r="K850" s="122"/>
      <c r="L850" s="122"/>
      <c r="M850" s="122"/>
      <c r="N850" s="122"/>
      <c r="O850" s="122"/>
      <c r="P850" s="122"/>
      <c r="Q850" s="122"/>
      <c r="R850" s="122"/>
      <c r="S850" s="122"/>
      <c r="T850" s="122"/>
      <c r="U850" s="122"/>
      <c r="V850" s="122"/>
      <c r="W850" s="122"/>
      <c r="X850" s="122"/>
      <c r="Y850" s="122"/>
      <c r="Z850" s="122"/>
      <c r="AA850" s="122"/>
      <c r="AB850" s="122"/>
      <c r="AC850" s="122"/>
    </row>
    <row r="851" spans="1:29" ht="18" customHeight="1" x14ac:dyDescent="0.2">
      <c r="A851" s="135"/>
      <c r="B851" s="122"/>
      <c r="C851" s="122"/>
      <c r="D851" s="122"/>
      <c r="E851" s="122"/>
      <c r="F851" s="122"/>
      <c r="G851" s="122"/>
      <c r="H851" s="122"/>
      <c r="I851" s="168"/>
      <c r="J851" s="122"/>
      <c r="K851" s="122"/>
      <c r="L851" s="122"/>
      <c r="M851" s="122"/>
      <c r="N851" s="122"/>
      <c r="O851" s="122"/>
      <c r="P851" s="122"/>
      <c r="Q851" s="122"/>
      <c r="R851" s="122"/>
      <c r="S851" s="122"/>
      <c r="T851" s="122"/>
      <c r="U851" s="122"/>
      <c r="V851" s="122"/>
      <c r="W851" s="122"/>
      <c r="X851" s="122"/>
      <c r="Y851" s="122"/>
      <c r="Z851" s="122"/>
      <c r="AA851" s="122"/>
      <c r="AB851" s="122"/>
      <c r="AC851" s="122"/>
    </row>
    <row r="852" spans="1:29" ht="18" customHeight="1" x14ac:dyDescent="0.2">
      <c r="A852" s="135"/>
      <c r="B852" s="122"/>
      <c r="C852" s="122"/>
      <c r="D852" s="122"/>
      <c r="E852" s="122"/>
      <c r="F852" s="122"/>
      <c r="G852" s="122"/>
      <c r="H852" s="122"/>
      <c r="I852" s="168"/>
      <c r="J852" s="122"/>
      <c r="K852" s="122"/>
      <c r="L852" s="122"/>
      <c r="M852" s="122"/>
      <c r="N852" s="122"/>
      <c r="O852" s="122"/>
      <c r="P852" s="122"/>
      <c r="Q852" s="122"/>
      <c r="R852" s="122"/>
      <c r="S852" s="122"/>
      <c r="T852" s="122"/>
      <c r="U852" s="122"/>
      <c r="V852" s="122"/>
      <c r="W852" s="122"/>
      <c r="X852" s="122"/>
      <c r="Y852" s="122"/>
      <c r="Z852" s="122"/>
      <c r="AA852" s="122"/>
      <c r="AB852" s="122"/>
      <c r="AC852" s="122"/>
    </row>
    <row r="853" spans="1:29" ht="18" customHeight="1" x14ac:dyDescent="0.2">
      <c r="A853" s="135"/>
      <c r="B853" s="122"/>
      <c r="C853" s="122"/>
      <c r="D853" s="122"/>
      <c r="E853" s="122"/>
      <c r="F853" s="122"/>
      <c r="G853" s="122"/>
      <c r="H853" s="122"/>
      <c r="I853" s="168"/>
      <c r="J853" s="122"/>
      <c r="K853" s="122"/>
      <c r="L853" s="122"/>
      <c r="M853" s="122"/>
      <c r="N853" s="122"/>
      <c r="O853" s="122"/>
      <c r="P853" s="122"/>
      <c r="Q853" s="122"/>
      <c r="R853" s="122"/>
      <c r="S853" s="122"/>
      <c r="T853" s="122"/>
      <c r="U853" s="122"/>
      <c r="V853" s="122"/>
      <c r="W853" s="122"/>
      <c r="X853" s="122"/>
      <c r="Y853" s="122"/>
      <c r="Z853" s="122"/>
      <c r="AA853" s="122"/>
      <c r="AB853" s="122"/>
      <c r="AC853" s="122"/>
    </row>
    <row r="854" spans="1:29" ht="18" customHeight="1" x14ac:dyDescent="0.2">
      <c r="A854" s="135"/>
      <c r="B854" s="122"/>
      <c r="C854" s="122"/>
      <c r="D854" s="122"/>
      <c r="E854" s="122"/>
      <c r="F854" s="122"/>
      <c r="G854" s="122"/>
      <c r="H854" s="122"/>
      <c r="I854" s="168"/>
      <c r="J854" s="122"/>
      <c r="K854" s="122"/>
      <c r="L854" s="122"/>
      <c r="M854" s="122"/>
      <c r="N854" s="122"/>
      <c r="O854" s="122"/>
      <c r="P854" s="122"/>
      <c r="Q854" s="122"/>
      <c r="R854" s="122"/>
      <c r="S854" s="122"/>
      <c r="T854" s="122"/>
      <c r="U854" s="122"/>
      <c r="V854" s="122"/>
      <c r="W854" s="122"/>
      <c r="X854" s="122"/>
      <c r="Y854" s="122"/>
      <c r="Z854" s="122"/>
      <c r="AA854" s="122"/>
      <c r="AB854" s="122"/>
      <c r="AC854" s="122"/>
    </row>
    <row r="855" spans="1:29" ht="18" customHeight="1" x14ac:dyDescent="0.2">
      <c r="A855" s="135"/>
      <c r="B855" s="122"/>
      <c r="C855" s="122"/>
      <c r="D855" s="122"/>
      <c r="E855" s="122"/>
      <c r="F855" s="122"/>
      <c r="G855" s="122"/>
      <c r="H855" s="122"/>
      <c r="I855" s="168"/>
      <c r="J855" s="122"/>
      <c r="K855" s="122"/>
      <c r="L855" s="122"/>
      <c r="M855" s="122"/>
      <c r="N855" s="122"/>
      <c r="O855" s="122"/>
      <c r="P855" s="122"/>
      <c r="Q855" s="122"/>
      <c r="R855" s="122"/>
      <c r="S855" s="122"/>
      <c r="T855" s="122"/>
      <c r="U855" s="122"/>
      <c r="V855" s="122"/>
      <c r="W855" s="122"/>
      <c r="X855" s="122"/>
      <c r="Y855" s="122"/>
      <c r="Z855" s="122"/>
      <c r="AA855" s="122"/>
      <c r="AB855" s="122"/>
      <c r="AC855" s="122"/>
    </row>
    <row r="856" spans="1:29" ht="18" customHeight="1" x14ac:dyDescent="0.2">
      <c r="A856" s="135"/>
      <c r="B856" s="122"/>
      <c r="C856" s="122"/>
      <c r="D856" s="122"/>
      <c r="E856" s="122"/>
      <c r="F856" s="122"/>
      <c r="G856" s="122"/>
      <c r="H856" s="122"/>
      <c r="I856" s="168"/>
      <c r="J856" s="122"/>
      <c r="K856" s="122"/>
      <c r="L856" s="122"/>
      <c r="M856" s="122"/>
      <c r="N856" s="122"/>
      <c r="O856" s="122"/>
      <c r="P856" s="122"/>
      <c r="Q856" s="122"/>
      <c r="R856" s="122"/>
      <c r="S856" s="122"/>
      <c r="T856" s="122"/>
      <c r="U856" s="122"/>
      <c r="V856" s="122"/>
      <c r="W856" s="122"/>
      <c r="X856" s="122"/>
      <c r="Y856" s="122"/>
      <c r="Z856" s="122"/>
      <c r="AA856" s="122"/>
      <c r="AB856" s="122"/>
      <c r="AC856" s="122"/>
    </row>
    <row r="857" spans="1:29" ht="18" customHeight="1" x14ac:dyDescent="0.2">
      <c r="A857" s="135"/>
      <c r="B857" s="122"/>
      <c r="C857" s="122"/>
      <c r="D857" s="122"/>
      <c r="E857" s="122"/>
      <c r="F857" s="122"/>
      <c r="G857" s="122"/>
      <c r="H857" s="122"/>
      <c r="I857" s="168"/>
      <c r="J857" s="122"/>
      <c r="K857" s="122"/>
      <c r="L857" s="122"/>
      <c r="M857" s="122"/>
      <c r="N857" s="122"/>
      <c r="O857" s="122"/>
      <c r="P857" s="122"/>
      <c r="Q857" s="122"/>
      <c r="R857" s="122"/>
      <c r="S857" s="122"/>
      <c r="T857" s="122"/>
      <c r="U857" s="122"/>
      <c r="V857" s="122"/>
      <c r="W857" s="122"/>
      <c r="X857" s="122"/>
      <c r="Y857" s="122"/>
      <c r="Z857" s="122"/>
      <c r="AA857" s="122"/>
      <c r="AB857" s="122"/>
      <c r="AC857" s="122"/>
    </row>
    <row r="858" spans="1:29" ht="18" customHeight="1" x14ac:dyDescent="0.2">
      <c r="A858" s="135"/>
      <c r="B858" s="122"/>
      <c r="C858" s="122"/>
      <c r="D858" s="122"/>
      <c r="E858" s="122"/>
      <c r="F858" s="122"/>
      <c r="G858" s="122"/>
      <c r="H858" s="122"/>
      <c r="I858" s="168"/>
      <c r="J858" s="122"/>
      <c r="K858" s="122"/>
      <c r="L858" s="122"/>
      <c r="M858" s="122"/>
      <c r="N858" s="122"/>
      <c r="O858" s="122"/>
      <c r="P858" s="122"/>
      <c r="Q858" s="122"/>
      <c r="R858" s="122"/>
      <c r="S858" s="122"/>
      <c r="T858" s="122"/>
      <c r="U858" s="122"/>
      <c r="V858" s="122"/>
      <c r="W858" s="122"/>
      <c r="X858" s="122"/>
      <c r="Y858" s="122"/>
      <c r="Z858" s="122"/>
      <c r="AA858" s="122"/>
      <c r="AB858" s="122"/>
      <c r="AC858" s="122"/>
    </row>
    <row r="859" spans="1:29" ht="18" customHeight="1" x14ac:dyDescent="0.2">
      <c r="A859" s="135"/>
      <c r="B859" s="122"/>
      <c r="C859" s="122"/>
      <c r="D859" s="122"/>
      <c r="E859" s="122"/>
      <c r="F859" s="122"/>
      <c r="G859" s="122"/>
      <c r="H859" s="122"/>
      <c r="I859" s="168"/>
      <c r="J859" s="122"/>
      <c r="K859" s="122"/>
      <c r="L859" s="122"/>
      <c r="M859" s="122"/>
      <c r="N859" s="122"/>
      <c r="O859" s="122"/>
      <c r="P859" s="122"/>
      <c r="Q859" s="122"/>
      <c r="R859" s="122"/>
      <c r="S859" s="122"/>
      <c r="T859" s="122"/>
      <c r="U859" s="122"/>
      <c r="V859" s="122"/>
      <c r="W859" s="122"/>
      <c r="X859" s="122"/>
      <c r="Y859" s="122"/>
      <c r="Z859" s="122"/>
      <c r="AA859" s="122"/>
      <c r="AB859" s="122"/>
      <c r="AC859" s="122"/>
    </row>
    <row r="860" spans="1:29" ht="18" customHeight="1" x14ac:dyDescent="0.2">
      <c r="A860" s="135"/>
      <c r="B860" s="122"/>
      <c r="C860" s="122"/>
      <c r="D860" s="122"/>
      <c r="E860" s="122"/>
      <c r="F860" s="122"/>
      <c r="G860" s="122"/>
      <c r="H860" s="122"/>
      <c r="I860" s="168"/>
      <c r="J860" s="122"/>
      <c r="K860" s="122"/>
      <c r="L860" s="122"/>
      <c r="M860" s="122"/>
      <c r="N860" s="122"/>
      <c r="O860" s="122"/>
      <c r="P860" s="122"/>
      <c r="Q860" s="122"/>
      <c r="R860" s="122"/>
      <c r="S860" s="122"/>
      <c r="T860" s="122"/>
      <c r="U860" s="122"/>
      <c r="V860" s="122"/>
      <c r="W860" s="122"/>
      <c r="X860" s="122"/>
      <c r="Y860" s="122"/>
      <c r="Z860" s="122"/>
      <c r="AA860" s="122"/>
      <c r="AB860" s="122"/>
      <c r="AC860" s="122"/>
    </row>
    <row r="861" spans="1:29" ht="18" customHeight="1" x14ac:dyDescent="0.2">
      <c r="A861" s="135"/>
      <c r="B861" s="122"/>
      <c r="C861" s="122"/>
      <c r="D861" s="122"/>
      <c r="E861" s="122"/>
      <c r="F861" s="122"/>
      <c r="G861" s="122"/>
      <c r="H861" s="122"/>
      <c r="I861" s="168"/>
      <c r="J861" s="122"/>
      <c r="K861" s="122"/>
      <c r="L861" s="122"/>
      <c r="M861" s="122"/>
      <c r="N861" s="122"/>
      <c r="O861" s="122"/>
      <c r="P861" s="122"/>
      <c r="Q861" s="122"/>
      <c r="R861" s="122"/>
      <c r="S861" s="122"/>
      <c r="T861" s="122"/>
      <c r="U861" s="122"/>
      <c r="V861" s="122"/>
      <c r="W861" s="122"/>
      <c r="X861" s="122"/>
      <c r="Y861" s="122"/>
      <c r="Z861" s="122"/>
      <c r="AA861" s="122"/>
      <c r="AB861" s="122"/>
      <c r="AC861" s="122"/>
    </row>
    <row r="862" spans="1:29" ht="18" customHeight="1" x14ac:dyDescent="0.2">
      <c r="A862" s="135"/>
      <c r="B862" s="122"/>
      <c r="C862" s="122"/>
      <c r="D862" s="122"/>
      <c r="E862" s="122"/>
      <c r="F862" s="122"/>
      <c r="G862" s="122"/>
      <c r="H862" s="122"/>
      <c r="I862" s="168"/>
      <c r="J862" s="122"/>
      <c r="K862" s="122"/>
      <c r="L862" s="122"/>
      <c r="M862" s="122"/>
      <c r="N862" s="122"/>
      <c r="O862" s="122"/>
      <c r="P862" s="122"/>
      <c r="Q862" s="122"/>
      <c r="R862" s="122"/>
      <c r="S862" s="122"/>
      <c r="T862" s="122"/>
      <c r="U862" s="122"/>
      <c r="V862" s="122"/>
      <c r="W862" s="122"/>
      <c r="X862" s="122"/>
      <c r="Y862" s="122"/>
      <c r="Z862" s="122"/>
      <c r="AA862" s="122"/>
      <c r="AB862" s="122"/>
      <c r="AC862" s="122"/>
    </row>
    <row r="863" spans="1:29" ht="18" customHeight="1" x14ac:dyDescent="0.2">
      <c r="A863" s="135"/>
      <c r="B863" s="122"/>
      <c r="C863" s="122"/>
      <c r="D863" s="122"/>
      <c r="E863" s="122"/>
      <c r="F863" s="122"/>
      <c r="G863" s="122"/>
      <c r="H863" s="122"/>
      <c r="I863" s="168"/>
      <c r="J863" s="122"/>
      <c r="K863" s="122"/>
      <c r="L863" s="122"/>
      <c r="M863" s="122"/>
      <c r="N863" s="122"/>
      <c r="O863" s="122"/>
      <c r="P863" s="122"/>
      <c r="Q863" s="122"/>
      <c r="R863" s="122"/>
      <c r="S863" s="122"/>
      <c r="T863" s="122"/>
      <c r="U863" s="122"/>
      <c r="V863" s="122"/>
      <c r="W863" s="122"/>
      <c r="X863" s="122"/>
      <c r="Y863" s="122"/>
      <c r="Z863" s="122"/>
      <c r="AA863" s="122"/>
      <c r="AB863" s="122"/>
      <c r="AC863" s="122"/>
    </row>
    <row r="864" spans="1:29" ht="18" customHeight="1" x14ac:dyDescent="0.2">
      <c r="A864" s="135"/>
      <c r="B864" s="122"/>
      <c r="C864" s="122"/>
      <c r="D864" s="122"/>
      <c r="E864" s="122"/>
      <c r="F864" s="122"/>
      <c r="G864" s="122"/>
      <c r="H864" s="122"/>
      <c r="I864" s="168"/>
      <c r="J864" s="122"/>
      <c r="K864" s="122"/>
      <c r="L864" s="122"/>
      <c r="M864" s="122"/>
      <c r="N864" s="122"/>
      <c r="O864" s="122"/>
      <c r="P864" s="122"/>
      <c r="Q864" s="122"/>
      <c r="R864" s="122"/>
      <c r="S864" s="122"/>
      <c r="T864" s="122"/>
      <c r="U864" s="122"/>
      <c r="V864" s="122"/>
      <c r="W864" s="122"/>
      <c r="X864" s="122"/>
      <c r="Y864" s="122"/>
      <c r="Z864" s="122"/>
      <c r="AA864" s="122"/>
      <c r="AB864" s="122"/>
      <c r="AC864" s="122"/>
    </row>
    <row r="865" spans="1:29" ht="18" customHeight="1" x14ac:dyDescent="0.2">
      <c r="A865" s="135"/>
      <c r="B865" s="122"/>
      <c r="C865" s="122"/>
      <c r="D865" s="122"/>
      <c r="E865" s="122"/>
      <c r="F865" s="122"/>
      <c r="G865" s="122"/>
      <c r="H865" s="122"/>
      <c r="I865" s="168"/>
      <c r="J865" s="122"/>
      <c r="K865" s="122"/>
      <c r="L865" s="122"/>
      <c r="M865" s="122"/>
      <c r="N865" s="122"/>
      <c r="O865" s="122"/>
      <c r="P865" s="122"/>
      <c r="Q865" s="122"/>
      <c r="R865" s="122"/>
      <c r="S865" s="122"/>
      <c r="T865" s="122"/>
      <c r="U865" s="122"/>
      <c r="V865" s="122"/>
      <c r="W865" s="122"/>
      <c r="X865" s="122"/>
      <c r="Y865" s="122"/>
      <c r="Z865" s="122"/>
      <c r="AA865" s="122"/>
      <c r="AB865" s="122"/>
      <c r="AC865" s="122"/>
    </row>
    <row r="866" spans="1:29" ht="18" customHeight="1" x14ac:dyDescent="0.2">
      <c r="A866" s="135"/>
      <c r="B866" s="122"/>
      <c r="C866" s="122"/>
      <c r="D866" s="122"/>
      <c r="E866" s="122"/>
      <c r="F866" s="122"/>
      <c r="G866" s="122"/>
      <c r="H866" s="122"/>
      <c r="I866" s="168"/>
      <c r="J866" s="122"/>
      <c r="K866" s="122"/>
      <c r="L866" s="122"/>
      <c r="M866" s="122"/>
      <c r="N866" s="122"/>
      <c r="O866" s="122"/>
      <c r="P866" s="122"/>
      <c r="Q866" s="122"/>
      <c r="R866" s="122"/>
      <c r="S866" s="122"/>
      <c r="T866" s="122"/>
      <c r="U866" s="122"/>
      <c r="V866" s="122"/>
      <c r="W866" s="122"/>
      <c r="X866" s="122"/>
      <c r="Y866" s="122"/>
      <c r="Z866" s="122"/>
      <c r="AA866" s="122"/>
      <c r="AB866" s="122"/>
      <c r="AC866" s="122"/>
    </row>
    <row r="867" spans="1:29" ht="18" customHeight="1" x14ac:dyDescent="0.2">
      <c r="A867" s="135"/>
      <c r="B867" s="122"/>
      <c r="C867" s="122"/>
      <c r="D867" s="122"/>
      <c r="E867" s="122"/>
      <c r="F867" s="122"/>
      <c r="G867" s="122"/>
      <c r="H867" s="122"/>
      <c r="I867" s="168"/>
      <c r="J867" s="122"/>
      <c r="K867" s="122"/>
      <c r="L867" s="122"/>
      <c r="M867" s="122"/>
      <c r="N867" s="122"/>
      <c r="O867" s="122"/>
      <c r="P867" s="122"/>
      <c r="Q867" s="122"/>
      <c r="R867" s="122"/>
      <c r="S867" s="122"/>
      <c r="T867" s="122"/>
      <c r="U867" s="122"/>
      <c r="V867" s="122"/>
      <c r="W867" s="122"/>
      <c r="X867" s="122"/>
      <c r="Y867" s="122"/>
      <c r="Z867" s="122"/>
      <c r="AA867" s="122"/>
      <c r="AB867" s="122"/>
      <c r="AC867" s="122"/>
    </row>
    <row r="868" spans="1:29" ht="18" customHeight="1" x14ac:dyDescent="0.2">
      <c r="A868" s="135"/>
      <c r="B868" s="122"/>
      <c r="C868" s="122"/>
      <c r="D868" s="122"/>
      <c r="E868" s="122"/>
      <c r="F868" s="122"/>
      <c r="G868" s="122"/>
      <c r="H868" s="122"/>
      <c r="I868" s="168"/>
      <c r="J868" s="122"/>
      <c r="K868" s="122"/>
      <c r="L868" s="122"/>
      <c r="M868" s="122"/>
      <c r="N868" s="122"/>
      <c r="O868" s="122"/>
      <c r="P868" s="122"/>
      <c r="Q868" s="122"/>
      <c r="R868" s="122"/>
      <c r="S868" s="122"/>
      <c r="T868" s="122"/>
      <c r="U868" s="122"/>
      <c r="V868" s="122"/>
      <c r="W868" s="122"/>
      <c r="X868" s="122"/>
      <c r="Y868" s="122"/>
      <c r="Z868" s="122"/>
      <c r="AA868" s="122"/>
      <c r="AB868" s="122"/>
      <c r="AC868" s="122"/>
    </row>
    <row r="869" spans="1:29" ht="18" customHeight="1" x14ac:dyDescent="0.2">
      <c r="A869" s="135"/>
      <c r="B869" s="122"/>
      <c r="C869" s="122"/>
      <c r="D869" s="122"/>
      <c r="E869" s="122"/>
      <c r="F869" s="122"/>
      <c r="G869" s="122"/>
      <c r="H869" s="122"/>
      <c r="I869" s="168"/>
      <c r="J869" s="122"/>
      <c r="K869" s="122"/>
      <c r="L869" s="122"/>
      <c r="M869" s="122"/>
      <c r="N869" s="122"/>
      <c r="O869" s="122"/>
      <c r="P869" s="122"/>
      <c r="Q869" s="122"/>
      <c r="R869" s="122"/>
      <c r="S869" s="122"/>
      <c r="T869" s="122"/>
      <c r="U869" s="122"/>
      <c r="V869" s="122"/>
      <c r="W869" s="122"/>
      <c r="X869" s="122"/>
      <c r="Y869" s="122"/>
      <c r="Z869" s="122"/>
      <c r="AA869" s="122"/>
      <c r="AB869" s="122"/>
      <c r="AC869" s="122"/>
    </row>
    <row r="870" spans="1:29" ht="18" customHeight="1" x14ac:dyDescent="0.2">
      <c r="A870" s="135"/>
      <c r="B870" s="122"/>
      <c r="C870" s="122"/>
      <c r="D870" s="122"/>
      <c r="E870" s="122"/>
      <c r="F870" s="122"/>
      <c r="G870" s="122"/>
      <c r="H870" s="122"/>
      <c r="I870" s="168"/>
      <c r="J870" s="122"/>
      <c r="K870" s="122"/>
      <c r="L870" s="122"/>
      <c r="M870" s="122"/>
      <c r="N870" s="122"/>
      <c r="O870" s="122"/>
      <c r="P870" s="122"/>
      <c r="Q870" s="122"/>
      <c r="R870" s="122"/>
      <c r="S870" s="122"/>
      <c r="T870" s="122"/>
      <c r="U870" s="122"/>
      <c r="V870" s="122"/>
      <c r="W870" s="122"/>
      <c r="X870" s="122"/>
      <c r="Y870" s="122"/>
      <c r="Z870" s="122"/>
      <c r="AA870" s="122"/>
      <c r="AB870" s="122"/>
      <c r="AC870" s="122"/>
    </row>
    <row r="871" spans="1:29" ht="18" customHeight="1" x14ac:dyDescent="0.2">
      <c r="A871" s="135"/>
      <c r="B871" s="122"/>
      <c r="C871" s="122"/>
      <c r="D871" s="122"/>
      <c r="E871" s="122"/>
      <c r="F871" s="122"/>
      <c r="G871" s="122"/>
      <c r="H871" s="122"/>
      <c r="I871" s="168"/>
      <c r="J871" s="122"/>
      <c r="K871" s="122"/>
      <c r="L871" s="122"/>
      <c r="M871" s="122"/>
      <c r="N871" s="122"/>
      <c r="O871" s="122"/>
      <c r="P871" s="122"/>
      <c r="Q871" s="122"/>
      <c r="R871" s="122"/>
      <c r="S871" s="122"/>
      <c r="T871" s="122"/>
      <c r="U871" s="122"/>
      <c r="V871" s="122"/>
      <c r="W871" s="122"/>
      <c r="X871" s="122"/>
      <c r="Y871" s="122"/>
      <c r="Z871" s="122"/>
      <c r="AA871" s="122"/>
      <c r="AB871" s="122"/>
      <c r="AC871" s="122"/>
    </row>
    <row r="872" spans="1:29" ht="18" customHeight="1" x14ac:dyDescent="0.2">
      <c r="A872" s="135"/>
      <c r="B872" s="122"/>
      <c r="C872" s="122"/>
      <c r="D872" s="122"/>
      <c r="E872" s="122"/>
      <c r="F872" s="122"/>
      <c r="G872" s="122"/>
      <c r="H872" s="122"/>
      <c r="I872" s="168"/>
      <c r="J872" s="122"/>
      <c r="K872" s="122"/>
      <c r="L872" s="122"/>
      <c r="M872" s="122"/>
      <c r="N872" s="122"/>
      <c r="O872" s="122"/>
      <c r="P872" s="122"/>
      <c r="Q872" s="122"/>
      <c r="R872" s="122"/>
      <c r="S872" s="122"/>
      <c r="T872" s="122"/>
      <c r="U872" s="122"/>
      <c r="V872" s="122"/>
      <c r="W872" s="122"/>
      <c r="X872" s="122"/>
      <c r="Y872" s="122"/>
      <c r="Z872" s="122"/>
      <c r="AA872" s="122"/>
      <c r="AB872" s="122"/>
      <c r="AC872" s="122"/>
    </row>
    <row r="873" spans="1:29" ht="18" customHeight="1" x14ac:dyDescent="0.2">
      <c r="A873" s="135"/>
      <c r="B873" s="122"/>
      <c r="C873" s="122"/>
      <c r="D873" s="122"/>
      <c r="E873" s="122"/>
      <c r="F873" s="122"/>
      <c r="G873" s="122"/>
      <c r="H873" s="122"/>
      <c r="I873" s="168"/>
      <c r="J873" s="122"/>
      <c r="K873" s="122"/>
      <c r="L873" s="122"/>
      <c r="M873" s="122"/>
      <c r="N873" s="122"/>
      <c r="O873" s="122"/>
      <c r="P873" s="122"/>
      <c r="Q873" s="122"/>
      <c r="R873" s="122"/>
      <c r="S873" s="122"/>
      <c r="T873" s="122"/>
      <c r="U873" s="122"/>
      <c r="V873" s="122"/>
      <c r="W873" s="122"/>
      <c r="X873" s="122"/>
      <c r="Y873" s="122"/>
      <c r="Z873" s="122"/>
      <c r="AA873" s="122"/>
      <c r="AB873" s="122"/>
      <c r="AC873" s="122"/>
    </row>
    <row r="874" spans="1:29" ht="18" customHeight="1" x14ac:dyDescent="0.2">
      <c r="A874" s="135"/>
      <c r="B874" s="122"/>
      <c r="C874" s="122"/>
      <c r="D874" s="122"/>
      <c r="E874" s="122"/>
      <c r="F874" s="122"/>
      <c r="G874" s="122"/>
      <c r="H874" s="122"/>
      <c r="I874" s="168"/>
      <c r="J874" s="122"/>
      <c r="K874" s="122"/>
      <c r="L874" s="122"/>
      <c r="M874" s="122"/>
      <c r="N874" s="122"/>
      <c r="O874" s="122"/>
      <c r="P874" s="122"/>
      <c r="Q874" s="122"/>
      <c r="R874" s="122"/>
      <c r="S874" s="122"/>
      <c r="T874" s="122"/>
      <c r="U874" s="122"/>
      <c r="V874" s="122"/>
      <c r="W874" s="122"/>
      <c r="X874" s="122"/>
      <c r="Y874" s="122"/>
      <c r="Z874" s="122"/>
      <c r="AA874" s="122"/>
      <c r="AB874" s="122"/>
      <c r="AC874" s="122"/>
    </row>
    <row r="875" spans="1:29" ht="18" customHeight="1" x14ac:dyDescent="0.2">
      <c r="A875" s="135"/>
      <c r="B875" s="122"/>
      <c r="C875" s="122"/>
      <c r="D875" s="122"/>
      <c r="E875" s="122"/>
      <c r="F875" s="122"/>
      <c r="G875" s="122"/>
      <c r="H875" s="122"/>
      <c r="I875" s="168"/>
      <c r="J875" s="122"/>
      <c r="K875" s="122"/>
      <c r="L875" s="122"/>
      <c r="M875" s="122"/>
      <c r="N875" s="122"/>
      <c r="O875" s="122"/>
      <c r="P875" s="122"/>
      <c r="Q875" s="122"/>
      <c r="R875" s="122"/>
      <c r="S875" s="122"/>
      <c r="T875" s="122"/>
      <c r="U875" s="122"/>
      <c r="V875" s="122"/>
      <c r="W875" s="122"/>
      <c r="X875" s="122"/>
      <c r="Y875" s="122"/>
      <c r="Z875" s="122"/>
      <c r="AA875" s="122"/>
      <c r="AB875" s="122"/>
      <c r="AC875" s="122"/>
    </row>
    <row r="876" spans="1:29" ht="18" customHeight="1" x14ac:dyDescent="0.2">
      <c r="A876" s="135"/>
      <c r="B876" s="122"/>
      <c r="C876" s="122"/>
      <c r="D876" s="122"/>
      <c r="E876" s="122"/>
      <c r="F876" s="122"/>
      <c r="G876" s="122"/>
      <c r="H876" s="122"/>
      <c r="I876" s="168"/>
      <c r="J876" s="122"/>
      <c r="K876" s="122"/>
      <c r="L876" s="122"/>
      <c r="M876" s="122"/>
      <c r="N876" s="122"/>
      <c r="O876" s="122"/>
      <c r="P876" s="122"/>
      <c r="Q876" s="122"/>
      <c r="R876" s="122"/>
      <c r="S876" s="122"/>
      <c r="T876" s="122"/>
      <c r="U876" s="122"/>
      <c r="V876" s="122"/>
      <c r="W876" s="122"/>
      <c r="X876" s="122"/>
      <c r="Y876" s="122"/>
      <c r="Z876" s="122"/>
      <c r="AA876" s="122"/>
      <c r="AB876" s="122"/>
      <c r="AC876" s="122"/>
    </row>
    <row r="877" spans="1:29" ht="18" customHeight="1" x14ac:dyDescent="0.2">
      <c r="A877" s="135"/>
      <c r="B877" s="122"/>
      <c r="C877" s="122"/>
      <c r="D877" s="122"/>
      <c r="E877" s="122"/>
      <c r="F877" s="122"/>
      <c r="G877" s="122"/>
      <c r="H877" s="122"/>
      <c r="I877" s="168"/>
      <c r="J877" s="122"/>
      <c r="K877" s="122"/>
      <c r="L877" s="122"/>
      <c r="M877" s="122"/>
      <c r="N877" s="122"/>
      <c r="O877" s="122"/>
      <c r="P877" s="122"/>
      <c r="Q877" s="122"/>
      <c r="R877" s="122"/>
      <c r="S877" s="122"/>
      <c r="T877" s="122"/>
      <c r="U877" s="122"/>
      <c r="V877" s="122"/>
      <c r="W877" s="122"/>
      <c r="X877" s="122"/>
      <c r="Y877" s="122"/>
      <c r="Z877" s="122"/>
      <c r="AA877" s="122"/>
      <c r="AB877" s="122"/>
      <c r="AC877" s="122"/>
    </row>
    <row r="878" spans="1:29" ht="18" customHeight="1" x14ac:dyDescent="0.2">
      <c r="A878" s="135"/>
      <c r="B878" s="122"/>
      <c r="C878" s="122"/>
      <c r="D878" s="122"/>
      <c r="E878" s="122"/>
      <c r="F878" s="122"/>
      <c r="G878" s="122"/>
      <c r="H878" s="122"/>
      <c r="I878" s="168"/>
      <c r="J878" s="122"/>
      <c r="K878" s="122"/>
      <c r="L878" s="122"/>
      <c r="M878" s="122"/>
      <c r="N878" s="122"/>
      <c r="O878" s="122"/>
      <c r="P878" s="122"/>
      <c r="Q878" s="122"/>
      <c r="R878" s="122"/>
      <c r="S878" s="122"/>
      <c r="T878" s="122"/>
      <c r="U878" s="122"/>
      <c r="V878" s="122"/>
      <c r="W878" s="122"/>
      <c r="X878" s="122"/>
      <c r="Y878" s="122"/>
      <c r="Z878" s="122"/>
      <c r="AA878" s="122"/>
      <c r="AB878" s="122"/>
      <c r="AC878" s="122"/>
    </row>
    <row r="879" spans="1:29" ht="18" customHeight="1" x14ac:dyDescent="0.2">
      <c r="A879" s="135"/>
      <c r="B879" s="122"/>
      <c r="C879" s="122"/>
      <c r="D879" s="122"/>
      <c r="E879" s="122"/>
      <c r="F879" s="122"/>
      <c r="G879" s="122"/>
      <c r="H879" s="122"/>
      <c r="I879" s="168"/>
      <c r="J879" s="122"/>
      <c r="K879" s="122"/>
      <c r="L879" s="122"/>
      <c r="M879" s="122"/>
      <c r="N879" s="122"/>
      <c r="O879" s="122"/>
      <c r="P879" s="122"/>
      <c r="Q879" s="122"/>
      <c r="R879" s="122"/>
      <c r="S879" s="122"/>
      <c r="T879" s="122"/>
      <c r="U879" s="122"/>
      <c r="V879" s="122"/>
      <c r="W879" s="122"/>
      <c r="X879" s="122"/>
      <c r="Y879" s="122"/>
      <c r="Z879" s="122"/>
      <c r="AA879" s="122"/>
      <c r="AB879" s="122"/>
      <c r="AC879" s="122"/>
    </row>
    <row r="880" spans="1:29" ht="18" customHeight="1" x14ac:dyDescent="0.2">
      <c r="A880" s="135"/>
      <c r="B880" s="122"/>
      <c r="C880" s="122"/>
      <c r="D880" s="122"/>
      <c r="E880" s="122"/>
      <c r="F880" s="122"/>
      <c r="G880" s="122"/>
      <c r="H880" s="122"/>
      <c r="I880" s="168"/>
      <c r="J880" s="122"/>
      <c r="K880" s="122"/>
      <c r="L880" s="122"/>
      <c r="M880" s="122"/>
      <c r="N880" s="122"/>
      <c r="O880" s="122"/>
      <c r="P880" s="122"/>
      <c r="Q880" s="122"/>
      <c r="R880" s="122"/>
      <c r="S880" s="122"/>
      <c r="T880" s="122"/>
      <c r="U880" s="122"/>
      <c r="V880" s="122"/>
      <c r="W880" s="122"/>
      <c r="X880" s="122"/>
      <c r="Y880" s="122"/>
      <c r="Z880" s="122"/>
      <c r="AA880" s="122"/>
      <c r="AB880" s="122"/>
      <c r="AC880" s="122"/>
    </row>
    <row r="881" spans="1:29" ht="18" customHeight="1" x14ac:dyDescent="0.2">
      <c r="A881" s="135"/>
      <c r="B881" s="122"/>
      <c r="C881" s="122"/>
      <c r="D881" s="122"/>
      <c r="E881" s="122"/>
      <c r="F881" s="122"/>
      <c r="G881" s="122"/>
      <c r="H881" s="122"/>
      <c r="I881" s="168"/>
      <c r="J881" s="122"/>
      <c r="K881" s="122"/>
      <c r="L881" s="122"/>
      <c r="M881" s="122"/>
      <c r="N881" s="122"/>
      <c r="O881" s="122"/>
      <c r="P881" s="122"/>
      <c r="Q881" s="122"/>
      <c r="R881" s="122"/>
      <c r="S881" s="122"/>
      <c r="T881" s="122"/>
      <c r="U881" s="122"/>
      <c r="V881" s="122"/>
      <c r="W881" s="122"/>
      <c r="X881" s="122"/>
      <c r="Y881" s="122"/>
      <c r="Z881" s="122"/>
      <c r="AA881" s="122"/>
      <c r="AB881" s="122"/>
      <c r="AC881" s="122"/>
    </row>
    <row r="882" spans="1:29" ht="18" customHeight="1" x14ac:dyDescent="0.2">
      <c r="A882" s="135"/>
      <c r="B882" s="122"/>
      <c r="C882" s="122"/>
      <c r="D882" s="122"/>
      <c r="E882" s="122"/>
      <c r="F882" s="122"/>
      <c r="G882" s="122"/>
      <c r="H882" s="122"/>
      <c r="I882" s="168"/>
      <c r="J882" s="122"/>
      <c r="K882" s="122"/>
      <c r="L882" s="122"/>
      <c r="M882" s="122"/>
      <c r="N882" s="122"/>
      <c r="O882" s="122"/>
      <c r="P882" s="122"/>
      <c r="Q882" s="122"/>
      <c r="R882" s="122"/>
      <c r="S882" s="122"/>
      <c r="T882" s="122"/>
      <c r="U882" s="122"/>
      <c r="V882" s="122"/>
      <c r="W882" s="122"/>
      <c r="X882" s="122"/>
      <c r="Y882" s="122"/>
      <c r="Z882" s="122"/>
      <c r="AA882" s="122"/>
      <c r="AB882" s="122"/>
      <c r="AC882" s="122"/>
    </row>
    <row r="883" spans="1:29" ht="18" customHeight="1" x14ac:dyDescent="0.2">
      <c r="A883" s="135"/>
      <c r="B883" s="122"/>
      <c r="C883" s="122"/>
      <c r="D883" s="122"/>
      <c r="E883" s="122"/>
      <c r="F883" s="122"/>
      <c r="G883" s="122"/>
      <c r="H883" s="122"/>
      <c r="I883" s="168"/>
      <c r="J883" s="122"/>
      <c r="K883" s="122"/>
      <c r="L883" s="122"/>
      <c r="M883" s="122"/>
      <c r="N883" s="122"/>
      <c r="O883" s="122"/>
      <c r="P883" s="122"/>
      <c r="Q883" s="122"/>
      <c r="R883" s="122"/>
      <c r="S883" s="122"/>
      <c r="T883" s="122"/>
      <c r="U883" s="122"/>
      <c r="V883" s="122"/>
      <c r="W883" s="122"/>
      <c r="X883" s="122"/>
      <c r="Y883" s="122"/>
      <c r="Z883" s="122"/>
      <c r="AA883" s="122"/>
      <c r="AB883" s="122"/>
      <c r="AC883" s="122"/>
    </row>
    <row r="884" spans="1:29" ht="18" customHeight="1" x14ac:dyDescent="0.2">
      <c r="A884" s="135"/>
      <c r="B884" s="122"/>
      <c r="C884" s="122"/>
      <c r="D884" s="122"/>
      <c r="E884" s="122"/>
      <c r="F884" s="122"/>
      <c r="G884" s="122"/>
      <c r="H884" s="122"/>
      <c r="I884" s="168"/>
      <c r="J884" s="122"/>
      <c r="K884" s="122"/>
      <c r="L884" s="122"/>
      <c r="M884" s="122"/>
      <c r="N884" s="122"/>
      <c r="O884" s="122"/>
      <c r="P884" s="122"/>
      <c r="Q884" s="122"/>
      <c r="R884" s="122"/>
      <c r="S884" s="122"/>
      <c r="T884" s="122"/>
      <c r="U884" s="122"/>
      <c r="V884" s="122"/>
      <c r="W884" s="122"/>
      <c r="X884" s="122"/>
      <c r="Y884" s="122"/>
      <c r="Z884" s="122"/>
      <c r="AA884" s="122"/>
      <c r="AB884" s="122"/>
      <c r="AC884" s="122"/>
    </row>
    <row r="885" spans="1:29" ht="18" customHeight="1" x14ac:dyDescent="0.2">
      <c r="A885" s="135"/>
      <c r="B885" s="122"/>
      <c r="C885" s="122"/>
      <c r="D885" s="122"/>
      <c r="E885" s="122"/>
      <c r="F885" s="122"/>
      <c r="G885" s="122"/>
      <c r="H885" s="122"/>
      <c r="I885" s="168"/>
      <c r="J885" s="122"/>
      <c r="K885" s="122"/>
      <c r="L885" s="122"/>
      <c r="M885" s="122"/>
      <c r="N885" s="122"/>
      <c r="O885" s="122"/>
      <c r="P885" s="122"/>
      <c r="Q885" s="122"/>
      <c r="R885" s="122"/>
      <c r="S885" s="122"/>
      <c r="T885" s="122"/>
      <c r="U885" s="122"/>
      <c r="V885" s="122"/>
      <c r="W885" s="122"/>
      <c r="X885" s="122"/>
      <c r="Y885" s="122"/>
      <c r="Z885" s="122"/>
      <c r="AA885" s="122"/>
      <c r="AB885" s="122"/>
      <c r="AC885" s="122"/>
    </row>
    <row r="886" spans="1:29" ht="18" customHeight="1" x14ac:dyDescent="0.2">
      <c r="A886" s="135"/>
      <c r="B886" s="122"/>
      <c r="C886" s="122"/>
      <c r="D886" s="122"/>
      <c r="E886" s="122"/>
      <c r="F886" s="122"/>
      <c r="G886" s="122"/>
      <c r="H886" s="122"/>
      <c r="I886" s="168"/>
      <c r="J886" s="122"/>
      <c r="K886" s="122"/>
      <c r="L886" s="122"/>
      <c r="M886" s="122"/>
      <c r="N886" s="122"/>
      <c r="O886" s="122"/>
      <c r="P886" s="122"/>
      <c r="Q886" s="122"/>
      <c r="R886" s="122"/>
      <c r="S886" s="122"/>
      <c r="T886" s="122"/>
      <c r="U886" s="122"/>
      <c r="V886" s="122"/>
      <c r="W886" s="122"/>
      <c r="X886" s="122"/>
      <c r="Y886" s="122"/>
      <c r="Z886" s="122"/>
      <c r="AA886" s="122"/>
      <c r="AB886" s="122"/>
      <c r="AC886" s="122"/>
    </row>
    <row r="887" spans="1:29" ht="18" customHeight="1" x14ac:dyDescent="0.2">
      <c r="A887" s="135"/>
      <c r="B887" s="122"/>
      <c r="C887" s="122"/>
      <c r="D887" s="122"/>
      <c r="E887" s="122"/>
      <c r="F887" s="122"/>
      <c r="G887" s="122"/>
      <c r="H887" s="122"/>
      <c r="I887" s="168"/>
      <c r="J887" s="122"/>
      <c r="K887" s="122"/>
      <c r="L887" s="122"/>
      <c r="M887" s="122"/>
      <c r="N887" s="122"/>
      <c r="O887" s="122"/>
      <c r="P887" s="122"/>
      <c r="Q887" s="122"/>
      <c r="R887" s="122"/>
      <c r="S887" s="122"/>
      <c r="T887" s="122"/>
      <c r="U887" s="122"/>
      <c r="V887" s="122"/>
      <c r="W887" s="122"/>
      <c r="X887" s="122"/>
      <c r="Y887" s="122"/>
      <c r="Z887" s="122"/>
      <c r="AA887" s="122"/>
      <c r="AB887" s="122"/>
      <c r="AC887" s="122"/>
    </row>
    <row r="888" spans="1:29" ht="18" customHeight="1" x14ac:dyDescent="0.2">
      <c r="A888" s="135"/>
      <c r="B888" s="122"/>
      <c r="C888" s="122"/>
      <c r="D888" s="122"/>
      <c r="E888" s="122"/>
      <c r="F888" s="122"/>
      <c r="G888" s="122"/>
      <c r="H888" s="122"/>
      <c r="I888" s="168"/>
      <c r="J888" s="122"/>
      <c r="K888" s="122"/>
      <c r="L888" s="122"/>
      <c r="M888" s="122"/>
      <c r="N888" s="122"/>
      <c r="O888" s="122"/>
      <c r="P888" s="122"/>
      <c r="Q888" s="122"/>
      <c r="R888" s="122"/>
      <c r="S888" s="122"/>
      <c r="T888" s="122"/>
      <c r="U888" s="122"/>
      <c r="V888" s="122"/>
      <c r="W888" s="122"/>
      <c r="X888" s="122"/>
      <c r="Y888" s="122"/>
      <c r="Z888" s="122"/>
      <c r="AA888" s="122"/>
      <c r="AB888" s="122"/>
      <c r="AC888" s="122"/>
    </row>
    <row r="889" spans="1:29" ht="18" customHeight="1" x14ac:dyDescent="0.2">
      <c r="A889" s="135"/>
      <c r="B889" s="122"/>
      <c r="C889" s="122"/>
      <c r="D889" s="122"/>
      <c r="E889" s="122"/>
      <c r="F889" s="122"/>
      <c r="G889" s="122"/>
      <c r="H889" s="122"/>
      <c r="I889" s="168"/>
      <c r="J889" s="122"/>
      <c r="K889" s="122"/>
      <c r="L889" s="122"/>
      <c r="M889" s="122"/>
      <c r="N889" s="122"/>
      <c r="O889" s="122"/>
      <c r="P889" s="122"/>
      <c r="Q889" s="122"/>
      <c r="R889" s="122"/>
      <c r="S889" s="122"/>
      <c r="T889" s="122"/>
      <c r="U889" s="122"/>
      <c r="V889" s="122"/>
      <c r="W889" s="122"/>
      <c r="X889" s="122"/>
      <c r="Y889" s="122"/>
      <c r="Z889" s="122"/>
      <c r="AA889" s="122"/>
      <c r="AB889" s="122"/>
      <c r="AC889" s="122"/>
    </row>
    <row r="890" spans="1:29" ht="18" customHeight="1" x14ac:dyDescent="0.2">
      <c r="A890" s="135"/>
      <c r="B890" s="122"/>
      <c r="C890" s="122"/>
      <c r="D890" s="122"/>
      <c r="E890" s="122"/>
      <c r="F890" s="122"/>
      <c r="G890" s="122"/>
      <c r="H890" s="122"/>
      <c r="I890" s="168"/>
      <c r="J890" s="122"/>
      <c r="K890" s="122"/>
      <c r="L890" s="122"/>
      <c r="M890" s="122"/>
      <c r="N890" s="122"/>
      <c r="O890" s="122"/>
      <c r="P890" s="122"/>
      <c r="Q890" s="122"/>
      <c r="R890" s="122"/>
      <c r="S890" s="122"/>
      <c r="T890" s="122"/>
      <c r="U890" s="122"/>
      <c r="V890" s="122"/>
      <c r="W890" s="122"/>
      <c r="X890" s="122"/>
      <c r="Y890" s="122"/>
      <c r="Z890" s="122"/>
      <c r="AA890" s="122"/>
      <c r="AB890" s="122"/>
      <c r="AC890" s="122"/>
    </row>
    <row r="891" spans="1:29" ht="18" customHeight="1" x14ac:dyDescent="0.2">
      <c r="A891" s="135"/>
      <c r="B891" s="122"/>
      <c r="C891" s="122"/>
      <c r="D891" s="122"/>
      <c r="E891" s="122"/>
      <c r="F891" s="122"/>
      <c r="G891" s="122"/>
      <c r="H891" s="122"/>
      <c r="I891" s="168"/>
      <c r="J891" s="122"/>
      <c r="K891" s="122"/>
      <c r="L891" s="122"/>
      <c r="M891" s="122"/>
      <c r="N891" s="122"/>
      <c r="O891" s="122"/>
      <c r="P891" s="122"/>
      <c r="Q891" s="122"/>
      <c r="R891" s="122"/>
      <c r="S891" s="122"/>
      <c r="T891" s="122"/>
      <c r="U891" s="122"/>
      <c r="V891" s="122"/>
      <c r="W891" s="122"/>
      <c r="X891" s="122"/>
      <c r="Y891" s="122"/>
      <c r="Z891" s="122"/>
      <c r="AA891" s="122"/>
      <c r="AB891" s="122"/>
      <c r="AC891" s="122"/>
    </row>
    <row r="892" spans="1:29" ht="18" customHeight="1" x14ac:dyDescent="0.2">
      <c r="A892" s="135"/>
      <c r="B892" s="122"/>
      <c r="C892" s="122"/>
      <c r="D892" s="122"/>
      <c r="E892" s="122"/>
      <c r="F892" s="122"/>
      <c r="G892" s="122"/>
      <c r="H892" s="122"/>
      <c r="I892" s="168"/>
      <c r="J892" s="122"/>
      <c r="K892" s="122"/>
      <c r="L892" s="122"/>
      <c r="M892" s="122"/>
      <c r="N892" s="122"/>
      <c r="O892" s="122"/>
      <c r="P892" s="122"/>
      <c r="Q892" s="122"/>
      <c r="R892" s="122"/>
      <c r="S892" s="122"/>
      <c r="T892" s="122"/>
      <c r="U892" s="122"/>
      <c r="V892" s="122"/>
      <c r="W892" s="122"/>
      <c r="X892" s="122"/>
      <c r="Y892" s="122"/>
      <c r="Z892" s="122"/>
      <c r="AA892" s="122"/>
      <c r="AB892" s="122"/>
      <c r="AC892" s="122"/>
    </row>
    <row r="893" spans="1:29" ht="18" customHeight="1" x14ac:dyDescent="0.2">
      <c r="A893" s="135"/>
      <c r="B893" s="122"/>
      <c r="C893" s="122"/>
      <c r="D893" s="122"/>
      <c r="E893" s="122"/>
      <c r="F893" s="122"/>
      <c r="G893" s="122"/>
      <c r="H893" s="122"/>
      <c r="I893" s="168"/>
      <c r="J893" s="122"/>
      <c r="K893" s="122"/>
      <c r="L893" s="122"/>
      <c r="M893" s="122"/>
      <c r="N893" s="122"/>
      <c r="O893" s="122"/>
      <c r="P893" s="122"/>
      <c r="Q893" s="122"/>
      <c r="R893" s="122"/>
      <c r="S893" s="122"/>
      <c r="T893" s="122"/>
      <c r="U893" s="122"/>
      <c r="V893" s="122"/>
      <c r="W893" s="122"/>
      <c r="X893" s="122"/>
      <c r="Y893" s="122"/>
      <c r="Z893" s="122"/>
      <c r="AA893" s="122"/>
      <c r="AB893" s="122"/>
      <c r="AC893" s="122"/>
    </row>
    <row r="894" spans="1:29" ht="18" customHeight="1" x14ac:dyDescent="0.2">
      <c r="A894" s="135"/>
      <c r="B894" s="122"/>
      <c r="C894" s="122"/>
      <c r="D894" s="122"/>
      <c r="E894" s="122"/>
      <c r="F894" s="122"/>
      <c r="G894" s="122"/>
      <c r="H894" s="122"/>
      <c r="I894" s="168"/>
      <c r="J894" s="122"/>
      <c r="K894" s="122"/>
      <c r="L894" s="122"/>
      <c r="M894" s="122"/>
      <c r="N894" s="122"/>
      <c r="O894" s="122"/>
      <c r="P894" s="122"/>
      <c r="Q894" s="122"/>
      <c r="R894" s="122"/>
      <c r="S894" s="122"/>
      <c r="T894" s="122"/>
      <c r="U894" s="122"/>
      <c r="V894" s="122"/>
      <c r="W894" s="122"/>
      <c r="X894" s="122"/>
      <c r="Y894" s="122"/>
      <c r="Z894" s="122"/>
      <c r="AA894" s="122"/>
      <c r="AB894" s="122"/>
      <c r="AC894" s="122"/>
    </row>
    <row r="895" spans="1:29" ht="18" customHeight="1" x14ac:dyDescent="0.2">
      <c r="A895" s="135"/>
      <c r="B895" s="122"/>
      <c r="C895" s="122"/>
      <c r="D895" s="122"/>
      <c r="E895" s="122"/>
      <c r="F895" s="122"/>
      <c r="G895" s="122"/>
      <c r="H895" s="122"/>
      <c r="I895" s="168"/>
      <c r="J895" s="122"/>
      <c r="K895" s="122"/>
      <c r="L895" s="122"/>
      <c r="M895" s="122"/>
      <c r="N895" s="122"/>
      <c r="O895" s="122"/>
      <c r="P895" s="122"/>
      <c r="Q895" s="122"/>
      <c r="R895" s="122"/>
      <c r="S895" s="122"/>
      <c r="T895" s="122"/>
      <c r="U895" s="122"/>
      <c r="V895" s="122"/>
      <c r="W895" s="122"/>
      <c r="X895" s="122"/>
      <c r="Y895" s="122"/>
      <c r="Z895" s="122"/>
      <c r="AA895" s="122"/>
      <c r="AB895" s="122"/>
      <c r="AC895" s="122"/>
    </row>
    <row r="896" spans="1:29" ht="18" customHeight="1" x14ac:dyDescent="0.2">
      <c r="A896" s="135"/>
      <c r="B896" s="122"/>
      <c r="C896" s="122"/>
      <c r="D896" s="122"/>
      <c r="E896" s="122"/>
      <c r="F896" s="122"/>
      <c r="G896" s="122"/>
      <c r="H896" s="122"/>
      <c r="I896" s="168"/>
      <c r="J896" s="122"/>
      <c r="K896" s="122"/>
      <c r="L896" s="122"/>
      <c r="M896" s="122"/>
      <c r="N896" s="122"/>
      <c r="O896" s="122"/>
      <c r="P896" s="122"/>
      <c r="Q896" s="122"/>
      <c r="R896" s="122"/>
      <c r="S896" s="122"/>
      <c r="T896" s="122"/>
      <c r="U896" s="122"/>
      <c r="V896" s="122"/>
      <c r="W896" s="122"/>
      <c r="X896" s="122"/>
      <c r="Y896" s="122"/>
      <c r="Z896" s="122"/>
      <c r="AA896" s="122"/>
      <c r="AB896" s="122"/>
      <c r="AC896" s="122"/>
    </row>
    <row r="897" spans="1:29" ht="18" customHeight="1" x14ac:dyDescent="0.2">
      <c r="A897" s="135"/>
      <c r="B897" s="122"/>
      <c r="C897" s="122"/>
      <c r="D897" s="122"/>
      <c r="E897" s="122"/>
      <c r="F897" s="122"/>
      <c r="G897" s="122"/>
      <c r="H897" s="122"/>
      <c r="I897" s="168"/>
      <c r="J897" s="122"/>
      <c r="K897" s="122"/>
      <c r="L897" s="122"/>
      <c r="M897" s="122"/>
      <c r="N897" s="122"/>
      <c r="O897" s="122"/>
      <c r="P897" s="122"/>
      <c r="Q897" s="122"/>
      <c r="R897" s="122"/>
      <c r="S897" s="122"/>
      <c r="T897" s="122"/>
      <c r="U897" s="122"/>
      <c r="V897" s="122"/>
      <c r="W897" s="122"/>
      <c r="X897" s="122"/>
      <c r="Y897" s="122"/>
      <c r="Z897" s="122"/>
      <c r="AA897" s="122"/>
      <c r="AB897" s="122"/>
      <c r="AC897" s="122"/>
    </row>
    <row r="898" spans="1:29" ht="18" customHeight="1" x14ac:dyDescent="0.2">
      <c r="A898" s="135"/>
      <c r="B898" s="122"/>
      <c r="C898" s="122"/>
      <c r="D898" s="122"/>
      <c r="E898" s="122"/>
      <c r="F898" s="122"/>
      <c r="G898" s="122"/>
      <c r="H898" s="122"/>
      <c r="I898" s="168"/>
      <c r="J898" s="122"/>
      <c r="K898" s="122"/>
      <c r="L898" s="122"/>
      <c r="M898" s="122"/>
      <c r="N898" s="122"/>
      <c r="O898" s="122"/>
      <c r="P898" s="122"/>
      <c r="Q898" s="122"/>
      <c r="R898" s="122"/>
      <c r="S898" s="122"/>
      <c r="T898" s="122"/>
      <c r="U898" s="122"/>
      <c r="V898" s="122"/>
      <c r="W898" s="122"/>
      <c r="X898" s="122"/>
      <c r="Y898" s="122"/>
      <c r="Z898" s="122"/>
      <c r="AA898" s="122"/>
      <c r="AB898" s="122"/>
      <c r="AC898" s="122"/>
    </row>
    <row r="899" spans="1:29" ht="18" customHeight="1" x14ac:dyDescent="0.2">
      <c r="A899" s="135"/>
      <c r="B899" s="122"/>
      <c r="C899" s="122"/>
      <c r="D899" s="122"/>
      <c r="E899" s="122"/>
      <c r="F899" s="122"/>
      <c r="G899" s="122"/>
      <c r="H899" s="122"/>
      <c r="I899" s="168"/>
      <c r="J899" s="122"/>
      <c r="K899" s="122"/>
      <c r="L899" s="122"/>
      <c r="M899" s="122"/>
      <c r="N899" s="122"/>
      <c r="O899" s="122"/>
      <c r="P899" s="122"/>
      <c r="Q899" s="122"/>
      <c r="R899" s="122"/>
      <c r="S899" s="122"/>
      <c r="T899" s="122"/>
      <c r="U899" s="122"/>
      <c r="V899" s="122"/>
      <c r="W899" s="122"/>
      <c r="X899" s="122"/>
      <c r="Y899" s="122"/>
      <c r="Z899" s="122"/>
      <c r="AA899" s="122"/>
      <c r="AB899" s="122"/>
      <c r="AC899" s="122"/>
    </row>
    <row r="900" spans="1:29" ht="18" customHeight="1" x14ac:dyDescent="0.2">
      <c r="A900" s="135"/>
      <c r="B900" s="122"/>
      <c r="C900" s="122"/>
      <c r="D900" s="122"/>
      <c r="E900" s="122"/>
      <c r="F900" s="122"/>
      <c r="G900" s="122"/>
      <c r="H900" s="122"/>
      <c r="I900" s="168"/>
      <c r="J900" s="122"/>
      <c r="K900" s="122"/>
      <c r="L900" s="122"/>
      <c r="M900" s="122"/>
      <c r="N900" s="122"/>
      <c r="O900" s="122"/>
      <c r="P900" s="122"/>
      <c r="Q900" s="122"/>
      <c r="R900" s="122"/>
      <c r="S900" s="122"/>
      <c r="T900" s="122"/>
      <c r="U900" s="122"/>
      <c r="V900" s="122"/>
      <c r="W900" s="122"/>
      <c r="X900" s="122"/>
      <c r="Y900" s="122"/>
      <c r="Z900" s="122"/>
      <c r="AA900" s="122"/>
      <c r="AB900" s="122"/>
      <c r="AC900" s="122"/>
    </row>
    <row r="901" spans="1:29" ht="18" customHeight="1" x14ac:dyDescent="0.2">
      <c r="A901" s="135"/>
      <c r="B901" s="122"/>
      <c r="C901" s="122"/>
      <c r="D901" s="122"/>
      <c r="E901" s="122"/>
      <c r="F901" s="122"/>
      <c r="G901" s="122"/>
      <c r="H901" s="122"/>
      <c r="I901" s="168"/>
      <c r="J901" s="122"/>
      <c r="K901" s="122"/>
      <c r="L901" s="122"/>
      <c r="M901" s="122"/>
      <c r="N901" s="122"/>
      <c r="O901" s="122"/>
      <c r="P901" s="122"/>
      <c r="Q901" s="122"/>
      <c r="R901" s="122"/>
      <c r="S901" s="122"/>
      <c r="T901" s="122"/>
      <c r="U901" s="122"/>
      <c r="V901" s="122"/>
      <c r="W901" s="122"/>
      <c r="X901" s="122"/>
      <c r="Y901" s="122"/>
      <c r="Z901" s="122"/>
      <c r="AA901" s="122"/>
      <c r="AB901" s="122"/>
      <c r="AC901" s="122"/>
    </row>
    <row r="902" spans="1:29" ht="18" customHeight="1" x14ac:dyDescent="0.2">
      <c r="A902" s="135"/>
      <c r="B902" s="122"/>
      <c r="C902" s="122"/>
      <c r="D902" s="122"/>
      <c r="E902" s="122"/>
      <c r="F902" s="122"/>
      <c r="G902" s="122"/>
      <c r="H902" s="122"/>
      <c r="I902" s="168"/>
      <c r="J902" s="122"/>
      <c r="K902" s="122"/>
      <c r="L902" s="122"/>
      <c r="M902" s="122"/>
      <c r="N902" s="122"/>
      <c r="O902" s="122"/>
      <c r="P902" s="122"/>
      <c r="Q902" s="122"/>
      <c r="R902" s="122"/>
      <c r="S902" s="122"/>
      <c r="T902" s="122"/>
      <c r="U902" s="122"/>
      <c r="V902" s="122"/>
      <c r="W902" s="122"/>
      <c r="X902" s="122"/>
      <c r="Y902" s="122"/>
      <c r="Z902" s="122"/>
      <c r="AA902" s="122"/>
      <c r="AB902" s="122"/>
      <c r="AC902" s="122"/>
    </row>
    <row r="903" spans="1:29" ht="18" customHeight="1" x14ac:dyDescent="0.2">
      <c r="A903" s="135"/>
      <c r="B903" s="122"/>
      <c r="C903" s="122"/>
      <c r="D903" s="122"/>
      <c r="E903" s="122"/>
      <c r="F903" s="122"/>
      <c r="G903" s="122"/>
      <c r="H903" s="122"/>
      <c r="I903" s="168"/>
      <c r="J903" s="122"/>
      <c r="K903" s="122"/>
      <c r="L903" s="122"/>
      <c r="M903" s="122"/>
      <c r="N903" s="122"/>
      <c r="O903" s="122"/>
      <c r="P903" s="122"/>
      <c r="Q903" s="122"/>
      <c r="R903" s="122"/>
      <c r="S903" s="122"/>
      <c r="T903" s="122"/>
      <c r="U903" s="122"/>
      <c r="V903" s="122"/>
      <c r="W903" s="122"/>
      <c r="X903" s="122"/>
      <c r="Y903" s="122"/>
      <c r="Z903" s="122"/>
      <c r="AA903" s="122"/>
      <c r="AB903" s="122"/>
      <c r="AC903" s="122"/>
    </row>
    <row r="904" spans="1:29" ht="18" customHeight="1" x14ac:dyDescent="0.2">
      <c r="A904" s="135"/>
      <c r="B904" s="122"/>
      <c r="C904" s="122"/>
      <c r="D904" s="122"/>
      <c r="E904" s="122"/>
      <c r="F904" s="122"/>
      <c r="G904" s="122"/>
      <c r="H904" s="122"/>
      <c r="I904" s="168"/>
      <c r="J904" s="122"/>
      <c r="K904" s="122"/>
      <c r="L904" s="122"/>
      <c r="M904" s="122"/>
      <c r="N904" s="122"/>
      <c r="O904" s="122"/>
      <c r="P904" s="122"/>
      <c r="Q904" s="122"/>
      <c r="R904" s="122"/>
      <c r="S904" s="122"/>
      <c r="T904" s="122"/>
      <c r="U904" s="122"/>
      <c r="V904" s="122"/>
      <c r="W904" s="122"/>
      <c r="X904" s="122"/>
      <c r="Y904" s="122"/>
      <c r="Z904" s="122"/>
      <c r="AA904" s="122"/>
      <c r="AB904" s="122"/>
      <c r="AC904" s="122"/>
    </row>
    <row r="905" spans="1:29" ht="18" customHeight="1" x14ac:dyDescent="0.2">
      <c r="A905" s="135"/>
      <c r="B905" s="122"/>
      <c r="C905" s="122"/>
      <c r="D905" s="122"/>
      <c r="E905" s="122"/>
      <c r="F905" s="122"/>
      <c r="G905" s="122"/>
      <c r="H905" s="122"/>
      <c r="I905" s="168"/>
      <c r="J905" s="122"/>
      <c r="K905" s="122"/>
      <c r="L905" s="122"/>
      <c r="M905" s="122"/>
      <c r="N905" s="122"/>
      <c r="O905" s="122"/>
      <c r="P905" s="122"/>
      <c r="Q905" s="122"/>
      <c r="R905" s="122"/>
      <c r="S905" s="122"/>
      <c r="T905" s="122"/>
      <c r="U905" s="122"/>
      <c r="V905" s="122"/>
      <c r="W905" s="122"/>
      <c r="X905" s="122"/>
      <c r="Y905" s="122"/>
      <c r="Z905" s="122"/>
      <c r="AA905" s="122"/>
      <c r="AB905" s="122"/>
      <c r="AC905" s="122"/>
    </row>
    <row r="906" spans="1:29" ht="18" customHeight="1" x14ac:dyDescent="0.2">
      <c r="A906" s="135"/>
      <c r="B906" s="122"/>
      <c r="C906" s="122"/>
      <c r="D906" s="122"/>
      <c r="E906" s="122"/>
      <c r="F906" s="122"/>
      <c r="G906" s="122"/>
      <c r="H906" s="122"/>
      <c r="I906" s="168"/>
      <c r="J906" s="122"/>
      <c r="K906" s="122"/>
      <c r="L906" s="122"/>
      <c r="M906" s="122"/>
      <c r="N906" s="122"/>
      <c r="O906" s="122"/>
      <c r="P906" s="122"/>
      <c r="Q906" s="122"/>
      <c r="R906" s="122"/>
      <c r="S906" s="122"/>
      <c r="T906" s="122"/>
      <c r="U906" s="122"/>
      <c r="V906" s="122"/>
      <c r="W906" s="122"/>
      <c r="X906" s="122"/>
      <c r="Y906" s="122"/>
      <c r="Z906" s="122"/>
      <c r="AA906" s="122"/>
      <c r="AB906" s="122"/>
      <c r="AC906" s="122"/>
    </row>
    <row r="907" spans="1:29" ht="18" customHeight="1" x14ac:dyDescent="0.2">
      <c r="A907" s="135"/>
      <c r="B907" s="122"/>
      <c r="C907" s="122"/>
      <c r="D907" s="122"/>
      <c r="E907" s="122"/>
      <c r="F907" s="122"/>
      <c r="G907" s="122"/>
      <c r="H907" s="122"/>
      <c r="I907" s="168"/>
      <c r="J907" s="122"/>
      <c r="K907" s="122"/>
      <c r="L907" s="122"/>
      <c r="M907" s="122"/>
      <c r="N907" s="122"/>
      <c r="O907" s="122"/>
      <c r="P907" s="122"/>
      <c r="Q907" s="122"/>
      <c r="R907" s="122"/>
      <c r="S907" s="122"/>
      <c r="T907" s="122"/>
      <c r="U907" s="122"/>
      <c r="V907" s="122"/>
      <c r="W907" s="122"/>
      <c r="X907" s="122"/>
      <c r="Y907" s="122"/>
      <c r="Z907" s="122"/>
      <c r="AA907" s="122"/>
      <c r="AB907" s="122"/>
      <c r="AC907" s="122"/>
    </row>
    <row r="908" spans="1:29" ht="18" customHeight="1" x14ac:dyDescent="0.2">
      <c r="A908" s="135"/>
      <c r="B908" s="122"/>
      <c r="C908" s="122"/>
      <c r="D908" s="122"/>
      <c r="E908" s="122"/>
      <c r="F908" s="122"/>
      <c r="G908" s="122"/>
      <c r="H908" s="122"/>
      <c r="I908" s="168"/>
      <c r="J908" s="122"/>
      <c r="K908" s="122"/>
      <c r="L908" s="122"/>
      <c r="M908" s="122"/>
      <c r="N908" s="122"/>
      <c r="O908" s="122"/>
      <c r="P908" s="122"/>
      <c r="Q908" s="122"/>
      <c r="R908" s="122"/>
      <c r="S908" s="122"/>
      <c r="T908" s="122"/>
      <c r="U908" s="122"/>
      <c r="V908" s="122"/>
      <c r="W908" s="122"/>
      <c r="X908" s="122"/>
      <c r="Y908" s="122"/>
      <c r="Z908" s="122"/>
      <c r="AA908" s="122"/>
      <c r="AB908" s="122"/>
      <c r="AC908" s="122"/>
    </row>
    <row r="909" spans="1:29" ht="18" customHeight="1" x14ac:dyDescent="0.2">
      <c r="A909" s="135"/>
      <c r="B909" s="122"/>
      <c r="C909" s="122"/>
      <c r="D909" s="122"/>
      <c r="E909" s="122"/>
      <c r="F909" s="122"/>
      <c r="G909" s="122"/>
      <c r="H909" s="122"/>
      <c r="I909" s="168"/>
      <c r="J909" s="122"/>
      <c r="K909" s="122"/>
      <c r="L909" s="122"/>
      <c r="M909" s="122"/>
      <c r="N909" s="122"/>
      <c r="O909" s="122"/>
      <c r="P909" s="122"/>
      <c r="Q909" s="122"/>
      <c r="R909" s="122"/>
      <c r="S909" s="122"/>
      <c r="T909" s="122"/>
      <c r="U909" s="122"/>
      <c r="V909" s="122"/>
      <c r="W909" s="122"/>
      <c r="X909" s="122"/>
      <c r="Y909" s="122"/>
      <c r="Z909" s="122"/>
      <c r="AA909" s="122"/>
      <c r="AB909" s="122"/>
      <c r="AC909" s="122"/>
    </row>
    <row r="910" spans="1:29" ht="18" customHeight="1" x14ac:dyDescent="0.2">
      <c r="A910" s="135"/>
      <c r="B910" s="122"/>
      <c r="C910" s="122"/>
      <c r="D910" s="122"/>
      <c r="E910" s="122"/>
      <c r="F910" s="122"/>
      <c r="G910" s="122"/>
      <c r="H910" s="122"/>
      <c r="I910" s="168"/>
      <c r="J910" s="122"/>
      <c r="K910" s="122"/>
      <c r="L910" s="122"/>
      <c r="M910" s="122"/>
      <c r="N910" s="122"/>
      <c r="O910" s="122"/>
      <c r="P910" s="122"/>
      <c r="Q910" s="122"/>
      <c r="R910" s="122"/>
      <c r="S910" s="122"/>
      <c r="T910" s="122"/>
      <c r="U910" s="122"/>
      <c r="V910" s="122"/>
      <c r="W910" s="122"/>
      <c r="X910" s="122"/>
      <c r="Y910" s="122"/>
      <c r="Z910" s="122"/>
      <c r="AA910" s="122"/>
      <c r="AB910" s="122"/>
      <c r="AC910" s="122"/>
    </row>
    <row r="911" spans="1:29" ht="18" customHeight="1" x14ac:dyDescent="0.2">
      <c r="A911" s="135"/>
      <c r="B911" s="122"/>
      <c r="C911" s="122"/>
      <c r="D911" s="122"/>
      <c r="E911" s="122"/>
      <c r="F911" s="122"/>
      <c r="G911" s="122"/>
      <c r="H911" s="122"/>
      <c r="I911" s="168"/>
      <c r="J911" s="122"/>
      <c r="K911" s="122"/>
      <c r="L911" s="122"/>
      <c r="M911" s="122"/>
      <c r="N911" s="122"/>
      <c r="O911" s="122"/>
      <c r="P911" s="122"/>
      <c r="Q911" s="122"/>
      <c r="R911" s="122"/>
      <c r="S911" s="122"/>
      <c r="T911" s="122"/>
      <c r="U911" s="122"/>
      <c r="V911" s="122"/>
      <c r="W911" s="122"/>
      <c r="X911" s="122"/>
      <c r="Y911" s="122"/>
      <c r="Z911" s="122"/>
      <c r="AA911" s="122"/>
      <c r="AB911" s="122"/>
      <c r="AC911" s="122"/>
    </row>
    <row r="912" spans="1:29" ht="18" customHeight="1" x14ac:dyDescent="0.2">
      <c r="A912" s="135"/>
      <c r="B912" s="122"/>
      <c r="C912" s="122"/>
      <c r="D912" s="122"/>
      <c r="E912" s="122"/>
      <c r="F912" s="122"/>
      <c r="G912" s="122"/>
      <c r="H912" s="122"/>
      <c r="I912" s="168"/>
      <c r="J912" s="122"/>
      <c r="K912" s="122"/>
      <c r="L912" s="122"/>
      <c r="M912" s="122"/>
      <c r="N912" s="122"/>
      <c r="O912" s="122"/>
      <c r="P912" s="122"/>
      <c r="Q912" s="122"/>
      <c r="R912" s="122"/>
      <c r="S912" s="122"/>
      <c r="T912" s="122"/>
      <c r="U912" s="122"/>
      <c r="V912" s="122"/>
      <c r="W912" s="122"/>
      <c r="X912" s="122"/>
      <c r="Y912" s="122"/>
      <c r="Z912" s="122"/>
      <c r="AA912" s="122"/>
      <c r="AB912" s="122"/>
      <c r="AC912" s="122"/>
    </row>
    <row r="913" spans="1:29" ht="18" customHeight="1" x14ac:dyDescent="0.2">
      <c r="A913" s="135"/>
      <c r="B913" s="122"/>
      <c r="C913" s="122"/>
      <c r="D913" s="122"/>
      <c r="E913" s="122"/>
      <c r="F913" s="122"/>
      <c r="G913" s="122"/>
      <c r="H913" s="122"/>
      <c r="I913" s="168"/>
      <c r="J913" s="122"/>
      <c r="K913" s="122"/>
      <c r="L913" s="122"/>
      <c r="M913" s="122"/>
      <c r="N913" s="122"/>
      <c r="O913" s="122"/>
      <c r="P913" s="122"/>
      <c r="Q913" s="122"/>
      <c r="R913" s="122"/>
      <c r="S913" s="122"/>
      <c r="T913" s="122"/>
      <c r="U913" s="122"/>
      <c r="V913" s="122"/>
      <c r="W913" s="122"/>
      <c r="X913" s="122"/>
      <c r="Y913" s="122"/>
      <c r="Z913" s="122"/>
      <c r="AA913" s="122"/>
      <c r="AB913" s="122"/>
      <c r="AC913" s="122"/>
    </row>
    <row r="914" spans="1:29" ht="18" customHeight="1" x14ac:dyDescent="0.2">
      <c r="A914" s="135"/>
      <c r="B914" s="122"/>
      <c r="C914" s="122"/>
      <c r="D914" s="122"/>
      <c r="E914" s="122"/>
      <c r="F914" s="122"/>
      <c r="G914" s="122"/>
      <c r="H914" s="122"/>
      <c r="I914" s="168"/>
      <c r="J914" s="122"/>
      <c r="K914" s="122"/>
      <c r="L914" s="122"/>
      <c r="M914" s="122"/>
      <c r="N914" s="122"/>
      <c r="O914" s="122"/>
      <c r="P914" s="122"/>
      <c r="Q914" s="122"/>
      <c r="R914" s="122"/>
      <c r="S914" s="122"/>
      <c r="T914" s="122"/>
      <c r="U914" s="122"/>
      <c r="V914" s="122"/>
      <c r="W914" s="122"/>
      <c r="X914" s="122"/>
      <c r="Y914" s="122"/>
      <c r="Z914" s="122"/>
      <c r="AA914" s="122"/>
      <c r="AB914" s="122"/>
      <c r="AC914" s="122"/>
    </row>
    <row r="915" spans="1:29" ht="18" customHeight="1" x14ac:dyDescent="0.2">
      <c r="A915" s="135"/>
      <c r="B915" s="122"/>
      <c r="C915" s="122"/>
      <c r="D915" s="122"/>
      <c r="E915" s="122"/>
      <c r="F915" s="122"/>
      <c r="G915" s="122"/>
      <c r="H915" s="122"/>
      <c r="I915" s="168"/>
      <c r="J915" s="122"/>
      <c r="K915" s="122"/>
      <c r="L915" s="122"/>
      <c r="M915" s="122"/>
      <c r="N915" s="122"/>
      <c r="O915" s="122"/>
      <c r="P915" s="122"/>
      <c r="Q915" s="122"/>
      <c r="R915" s="122"/>
      <c r="S915" s="122"/>
      <c r="T915" s="122"/>
      <c r="U915" s="122"/>
      <c r="V915" s="122"/>
      <c r="W915" s="122"/>
      <c r="X915" s="122"/>
      <c r="Y915" s="122"/>
      <c r="Z915" s="122"/>
      <c r="AA915" s="122"/>
      <c r="AB915" s="122"/>
      <c r="AC915" s="122"/>
    </row>
    <row r="916" spans="1:29" ht="18" customHeight="1" x14ac:dyDescent="0.2">
      <c r="A916" s="135"/>
      <c r="B916" s="122"/>
      <c r="C916" s="122"/>
      <c r="D916" s="122"/>
      <c r="E916" s="122"/>
      <c r="F916" s="122"/>
      <c r="G916" s="122"/>
      <c r="H916" s="122"/>
      <c r="I916" s="168"/>
      <c r="J916" s="122"/>
      <c r="K916" s="122"/>
      <c r="L916" s="122"/>
      <c r="M916" s="122"/>
      <c r="N916" s="122"/>
      <c r="O916" s="122"/>
      <c r="P916" s="122"/>
      <c r="Q916" s="122"/>
      <c r="R916" s="122"/>
      <c r="S916" s="122"/>
      <c r="T916" s="122"/>
      <c r="U916" s="122"/>
      <c r="V916" s="122"/>
      <c r="W916" s="122"/>
      <c r="X916" s="122"/>
      <c r="Y916" s="122"/>
      <c r="Z916" s="122"/>
      <c r="AA916" s="122"/>
      <c r="AB916" s="122"/>
      <c r="AC916" s="122"/>
    </row>
    <row r="917" spans="1:29" ht="18" customHeight="1" x14ac:dyDescent="0.2">
      <c r="A917" s="135"/>
      <c r="B917" s="122"/>
      <c r="C917" s="122"/>
      <c r="D917" s="122"/>
      <c r="E917" s="122"/>
      <c r="F917" s="122"/>
      <c r="G917" s="122"/>
      <c r="H917" s="122"/>
      <c r="I917" s="168"/>
      <c r="J917" s="122"/>
      <c r="K917" s="122"/>
      <c r="L917" s="122"/>
      <c r="M917" s="122"/>
      <c r="N917" s="122"/>
      <c r="O917" s="122"/>
      <c r="P917" s="122"/>
      <c r="Q917" s="122"/>
      <c r="R917" s="122"/>
      <c r="S917" s="122"/>
      <c r="T917" s="122"/>
      <c r="U917" s="122"/>
      <c r="V917" s="122"/>
      <c r="W917" s="122"/>
      <c r="X917" s="122"/>
      <c r="Y917" s="122"/>
      <c r="Z917" s="122"/>
      <c r="AA917" s="122"/>
      <c r="AB917" s="122"/>
      <c r="AC917" s="122"/>
    </row>
    <row r="918" spans="1:29" ht="18" customHeight="1" x14ac:dyDescent="0.2">
      <c r="A918" s="135"/>
      <c r="B918" s="122"/>
      <c r="C918" s="122"/>
      <c r="D918" s="122"/>
      <c r="E918" s="122"/>
      <c r="F918" s="122"/>
      <c r="G918" s="122"/>
      <c r="H918" s="122"/>
      <c r="I918" s="168"/>
      <c r="J918" s="122"/>
      <c r="K918" s="122"/>
      <c r="L918" s="122"/>
      <c r="M918" s="122"/>
      <c r="N918" s="122"/>
      <c r="O918" s="122"/>
      <c r="P918" s="122"/>
      <c r="Q918" s="122"/>
      <c r="R918" s="122"/>
      <c r="S918" s="122"/>
      <c r="T918" s="122"/>
      <c r="U918" s="122"/>
      <c r="V918" s="122"/>
      <c r="W918" s="122"/>
      <c r="X918" s="122"/>
      <c r="Y918" s="122"/>
      <c r="Z918" s="122"/>
      <c r="AA918" s="122"/>
      <c r="AB918" s="122"/>
      <c r="AC918" s="122"/>
    </row>
    <row r="919" spans="1:29" ht="18" customHeight="1" x14ac:dyDescent="0.2">
      <c r="A919" s="135"/>
      <c r="B919" s="122"/>
      <c r="C919" s="122"/>
      <c r="D919" s="122"/>
      <c r="E919" s="122"/>
      <c r="F919" s="122"/>
      <c r="G919" s="122"/>
      <c r="H919" s="122"/>
      <c r="I919" s="168"/>
      <c r="J919" s="122"/>
      <c r="K919" s="122"/>
      <c r="L919" s="122"/>
      <c r="M919" s="122"/>
      <c r="N919" s="122"/>
      <c r="O919" s="122"/>
      <c r="P919" s="122"/>
      <c r="Q919" s="122"/>
      <c r="R919" s="122"/>
      <c r="S919" s="122"/>
      <c r="T919" s="122"/>
      <c r="U919" s="122"/>
      <c r="V919" s="122"/>
      <c r="W919" s="122"/>
      <c r="X919" s="122"/>
      <c r="Y919" s="122"/>
      <c r="Z919" s="122"/>
      <c r="AA919" s="122"/>
      <c r="AB919" s="122"/>
      <c r="AC919" s="122"/>
    </row>
    <row r="920" spans="1:29" ht="18" customHeight="1" x14ac:dyDescent="0.2">
      <c r="A920" s="135"/>
      <c r="B920" s="122"/>
      <c r="C920" s="122"/>
      <c r="D920" s="122"/>
      <c r="E920" s="122"/>
      <c r="F920" s="122"/>
      <c r="G920" s="122"/>
      <c r="H920" s="122"/>
      <c r="I920" s="168"/>
      <c r="J920" s="122"/>
      <c r="K920" s="122"/>
      <c r="L920" s="122"/>
      <c r="M920" s="122"/>
      <c r="N920" s="122"/>
      <c r="O920" s="122"/>
      <c r="P920" s="122"/>
      <c r="Q920" s="122"/>
      <c r="R920" s="122"/>
      <c r="S920" s="122"/>
      <c r="T920" s="122"/>
      <c r="U920" s="122"/>
      <c r="V920" s="122"/>
      <c r="W920" s="122"/>
      <c r="X920" s="122"/>
      <c r="Y920" s="122"/>
      <c r="Z920" s="122"/>
      <c r="AA920" s="122"/>
      <c r="AB920" s="122"/>
      <c r="AC920" s="122"/>
    </row>
    <row r="921" spans="1:29" ht="18" customHeight="1" x14ac:dyDescent="0.2">
      <c r="A921" s="135"/>
      <c r="B921" s="122"/>
      <c r="C921" s="122"/>
      <c r="D921" s="122"/>
      <c r="E921" s="122"/>
      <c r="F921" s="122"/>
      <c r="G921" s="122"/>
      <c r="H921" s="122"/>
      <c r="I921" s="168"/>
      <c r="J921" s="122"/>
      <c r="K921" s="122"/>
      <c r="L921" s="122"/>
      <c r="M921" s="122"/>
      <c r="N921" s="122"/>
      <c r="O921" s="122"/>
      <c r="P921" s="122"/>
      <c r="Q921" s="122"/>
      <c r="R921" s="122"/>
      <c r="S921" s="122"/>
      <c r="T921" s="122"/>
      <c r="U921" s="122"/>
      <c r="V921" s="122"/>
      <c r="W921" s="122"/>
      <c r="X921" s="122"/>
      <c r="Y921" s="122"/>
      <c r="Z921" s="122"/>
      <c r="AA921" s="122"/>
      <c r="AB921" s="122"/>
      <c r="AC921" s="122"/>
    </row>
    <row r="922" spans="1:29" ht="18" customHeight="1" x14ac:dyDescent="0.2">
      <c r="A922" s="135"/>
      <c r="B922" s="122"/>
      <c r="C922" s="122"/>
      <c r="D922" s="122"/>
      <c r="E922" s="122"/>
      <c r="F922" s="122"/>
      <c r="G922" s="122"/>
      <c r="H922" s="122"/>
      <c r="I922" s="168"/>
      <c r="J922" s="122"/>
      <c r="K922" s="122"/>
      <c r="L922" s="122"/>
      <c r="M922" s="122"/>
      <c r="N922" s="122"/>
      <c r="O922" s="122"/>
      <c r="P922" s="122"/>
      <c r="Q922" s="122"/>
      <c r="R922" s="122"/>
      <c r="S922" s="122"/>
      <c r="T922" s="122"/>
      <c r="U922" s="122"/>
      <c r="V922" s="122"/>
      <c r="W922" s="122"/>
      <c r="X922" s="122"/>
      <c r="Y922" s="122"/>
      <c r="Z922" s="122"/>
      <c r="AA922" s="122"/>
      <c r="AB922" s="122"/>
      <c r="AC922" s="122"/>
    </row>
    <row r="923" spans="1:29" ht="18" customHeight="1" x14ac:dyDescent="0.2">
      <c r="A923" s="135"/>
      <c r="B923" s="122"/>
      <c r="C923" s="122"/>
      <c r="D923" s="122"/>
      <c r="E923" s="122"/>
      <c r="F923" s="122"/>
      <c r="G923" s="122"/>
      <c r="H923" s="122"/>
      <c r="I923" s="168"/>
      <c r="J923" s="122"/>
      <c r="K923" s="122"/>
      <c r="L923" s="122"/>
      <c r="M923" s="122"/>
      <c r="N923" s="122"/>
      <c r="O923" s="122"/>
      <c r="P923" s="122"/>
      <c r="Q923" s="122"/>
      <c r="R923" s="122"/>
      <c r="S923" s="122"/>
      <c r="T923" s="122"/>
      <c r="U923" s="122"/>
      <c r="V923" s="122"/>
      <c r="W923" s="122"/>
      <c r="X923" s="122"/>
      <c r="Y923" s="122"/>
      <c r="Z923" s="122"/>
      <c r="AA923" s="122"/>
      <c r="AB923" s="122"/>
      <c r="AC923" s="122"/>
    </row>
    <row r="924" spans="1:29" ht="18" customHeight="1" x14ac:dyDescent="0.2">
      <c r="A924" s="135"/>
      <c r="B924" s="122"/>
      <c r="C924" s="122"/>
      <c r="D924" s="122"/>
      <c r="E924" s="122"/>
      <c r="F924" s="122"/>
      <c r="G924" s="122"/>
      <c r="H924" s="122"/>
      <c r="I924" s="168"/>
      <c r="J924" s="122"/>
      <c r="K924" s="122"/>
      <c r="L924" s="122"/>
      <c r="M924" s="122"/>
      <c r="N924" s="122"/>
      <c r="O924" s="122"/>
      <c r="P924" s="122"/>
      <c r="Q924" s="122"/>
      <c r="R924" s="122"/>
      <c r="S924" s="122"/>
      <c r="T924" s="122"/>
      <c r="U924" s="122"/>
      <c r="V924" s="122"/>
      <c r="W924" s="122"/>
      <c r="X924" s="122"/>
      <c r="Y924" s="122"/>
      <c r="Z924" s="122"/>
      <c r="AA924" s="122"/>
      <c r="AB924" s="122"/>
      <c r="AC924" s="122"/>
    </row>
    <row r="925" spans="1:29" ht="18" customHeight="1" x14ac:dyDescent="0.2">
      <c r="A925" s="135"/>
      <c r="B925" s="122"/>
      <c r="C925" s="122"/>
      <c r="D925" s="122"/>
      <c r="E925" s="122"/>
      <c r="F925" s="122"/>
      <c r="G925" s="122"/>
      <c r="H925" s="122"/>
      <c r="I925" s="168"/>
      <c r="J925" s="122"/>
      <c r="K925" s="122"/>
      <c r="L925" s="122"/>
      <c r="M925" s="122"/>
      <c r="N925" s="122"/>
      <c r="O925" s="122"/>
      <c r="P925" s="122"/>
      <c r="Q925" s="122"/>
      <c r="R925" s="122"/>
      <c r="S925" s="122"/>
      <c r="T925" s="122"/>
      <c r="U925" s="122"/>
      <c r="V925" s="122"/>
      <c r="W925" s="122"/>
      <c r="X925" s="122"/>
      <c r="Y925" s="122"/>
      <c r="Z925" s="122"/>
      <c r="AA925" s="122"/>
      <c r="AB925" s="122"/>
      <c r="AC925" s="122"/>
    </row>
    <row r="926" spans="1:29" ht="18" customHeight="1" x14ac:dyDescent="0.2">
      <c r="A926" s="135"/>
      <c r="B926" s="122"/>
      <c r="C926" s="122"/>
      <c r="D926" s="122"/>
      <c r="E926" s="122"/>
      <c r="F926" s="122"/>
      <c r="G926" s="122"/>
      <c r="H926" s="122"/>
      <c r="I926" s="168"/>
      <c r="J926" s="122"/>
      <c r="K926" s="122"/>
      <c r="L926" s="122"/>
      <c r="M926" s="122"/>
      <c r="N926" s="122"/>
      <c r="O926" s="122"/>
      <c r="P926" s="122"/>
      <c r="Q926" s="122"/>
      <c r="R926" s="122"/>
      <c r="S926" s="122"/>
      <c r="T926" s="122"/>
      <c r="U926" s="122"/>
      <c r="V926" s="122"/>
      <c r="W926" s="122"/>
      <c r="X926" s="122"/>
      <c r="Y926" s="122"/>
      <c r="Z926" s="122"/>
      <c r="AA926" s="122"/>
      <c r="AB926" s="122"/>
      <c r="AC926" s="122"/>
    </row>
    <row r="927" spans="1:29" ht="18" customHeight="1" x14ac:dyDescent="0.2">
      <c r="A927" s="135"/>
      <c r="B927" s="122"/>
      <c r="C927" s="122"/>
      <c r="D927" s="122"/>
      <c r="E927" s="122"/>
      <c r="F927" s="122"/>
      <c r="G927" s="122"/>
      <c r="H927" s="122"/>
      <c r="I927" s="168"/>
      <c r="J927" s="122"/>
      <c r="K927" s="122"/>
      <c r="L927" s="122"/>
      <c r="M927" s="122"/>
      <c r="N927" s="122"/>
      <c r="O927" s="122"/>
      <c r="P927" s="122"/>
      <c r="Q927" s="122"/>
      <c r="R927" s="122"/>
      <c r="S927" s="122"/>
      <c r="T927" s="122"/>
      <c r="U927" s="122"/>
      <c r="V927" s="122"/>
      <c r="W927" s="122"/>
      <c r="X927" s="122"/>
      <c r="Y927" s="122"/>
      <c r="Z927" s="122"/>
      <c r="AA927" s="122"/>
      <c r="AB927" s="122"/>
      <c r="AC927" s="122"/>
    </row>
    <row r="928" spans="1:29" ht="18" customHeight="1" x14ac:dyDescent="0.2">
      <c r="A928" s="135"/>
      <c r="B928" s="122"/>
      <c r="C928" s="122"/>
      <c r="D928" s="122"/>
      <c r="E928" s="122"/>
      <c r="F928" s="122"/>
      <c r="G928" s="122"/>
      <c r="H928" s="122"/>
      <c r="I928" s="168"/>
      <c r="J928" s="122"/>
      <c r="K928" s="122"/>
      <c r="L928" s="122"/>
      <c r="M928" s="122"/>
      <c r="N928" s="122"/>
      <c r="O928" s="122"/>
      <c r="P928" s="122"/>
      <c r="Q928" s="122"/>
      <c r="R928" s="122"/>
      <c r="S928" s="122"/>
      <c r="T928" s="122"/>
      <c r="U928" s="122"/>
      <c r="V928" s="122"/>
      <c r="W928" s="122"/>
      <c r="X928" s="122"/>
      <c r="Y928" s="122"/>
      <c r="Z928" s="122"/>
      <c r="AA928" s="122"/>
      <c r="AB928" s="122"/>
      <c r="AC928" s="122"/>
    </row>
    <row r="929" spans="1:29" ht="18" customHeight="1" x14ac:dyDescent="0.2">
      <c r="A929" s="135"/>
      <c r="B929" s="122"/>
      <c r="C929" s="122"/>
      <c r="D929" s="122"/>
      <c r="E929" s="122"/>
      <c r="F929" s="122"/>
      <c r="G929" s="122"/>
      <c r="H929" s="122"/>
      <c r="I929" s="168"/>
      <c r="J929" s="122"/>
      <c r="K929" s="122"/>
      <c r="L929" s="122"/>
      <c r="M929" s="122"/>
      <c r="N929" s="122"/>
      <c r="O929" s="122"/>
      <c r="P929" s="122"/>
      <c r="Q929" s="122"/>
      <c r="R929" s="122"/>
      <c r="S929" s="122"/>
      <c r="T929" s="122"/>
      <c r="U929" s="122"/>
      <c r="V929" s="122"/>
      <c r="W929" s="122"/>
      <c r="X929" s="122"/>
      <c r="Y929" s="122"/>
      <c r="Z929" s="122"/>
      <c r="AA929" s="122"/>
      <c r="AB929" s="122"/>
      <c r="AC929" s="122"/>
    </row>
    <row r="930" spans="1:29" ht="18" customHeight="1" x14ac:dyDescent="0.2">
      <c r="A930" s="135"/>
      <c r="B930" s="122"/>
      <c r="C930" s="122"/>
      <c r="D930" s="122"/>
      <c r="E930" s="122"/>
      <c r="F930" s="122"/>
      <c r="G930" s="122"/>
      <c r="H930" s="122"/>
      <c r="I930" s="168"/>
      <c r="J930" s="122"/>
      <c r="K930" s="122"/>
      <c r="L930" s="122"/>
      <c r="M930" s="122"/>
      <c r="N930" s="122"/>
      <c r="O930" s="122"/>
      <c r="P930" s="122"/>
      <c r="Q930" s="122"/>
      <c r="R930" s="122"/>
      <c r="S930" s="122"/>
      <c r="T930" s="122"/>
      <c r="U930" s="122"/>
      <c r="V930" s="122"/>
      <c r="W930" s="122"/>
      <c r="X930" s="122"/>
      <c r="Y930" s="122"/>
      <c r="Z930" s="122"/>
      <c r="AA930" s="122"/>
      <c r="AB930" s="122"/>
      <c r="AC930" s="122"/>
    </row>
    <row r="931" spans="1:29" ht="18" customHeight="1" x14ac:dyDescent="0.2">
      <c r="A931" s="135"/>
      <c r="B931" s="122"/>
      <c r="C931" s="122"/>
      <c r="D931" s="122"/>
      <c r="E931" s="122"/>
      <c r="F931" s="122"/>
      <c r="G931" s="122"/>
      <c r="H931" s="122"/>
      <c r="I931" s="168"/>
      <c r="J931" s="122"/>
      <c r="K931" s="122"/>
      <c r="L931" s="122"/>
      <c r="M931" s="122"/>
      <c r="N931" s="122"/>
      <c r="O931" s="122"/>
      <c r="P931" s="122"/>
      <c r="Q931" s="122"/>
      <c r="R931" s="122"/>
      <c r="S931" s="122"/>
      <c r="T931" s="122"/>
      <c r="U931" s="122"/>
      <c r="V931" s="122"/>
      <c r="W931" s="122"/>
      <c r="X931" s="122"/>
      <c r="Y931" s="122"/>
      <c r="Z931" s="122"/>
      <c r="AA931" s="122"/>
      <c r="AB931" s="122"/>
      <c r="AC931" s="122"/>
    </row>
    <row r="932" spans="1:29" ht="18" customHeight="1" x14ac:dyDescent="0.2">
      <c r="A932" s="135"/>
      <c r="B932" s="122"/>
      <c r="C932" s="122"/>
      <c r="D932" s="122"/>
      <c r="E932" s="122"/>
      <c r="F932" s="122"/>
      <c r="G932" s="122"/>
      <c r="H932" s="122"/>
      <c r="I932" s="168"/>
      <c r="J932" s="122"/>
      <c r="K932" s="122"/>
      <c r="L932" s="122"/>
      <c r="M932" s="122"/>
      <c r="N932" s="122"/>
      <c r="O932" s="122"/>
      <c r="P932" s="122"/>
      <c r="Q932" s="122"/>
      <c r="R932" s="122"/>
      <c r="S932" s="122"/>
      <c r="T932" s="122"/>
      <c r="U932" s="122"/>
      <c r="V932" s="122"/>
      <c r="W932" s="122"/>
      <c r="X932" s="122"/>
      <c r="Y932" s="122"/>
      <c r="Z932" s="122"/>
      <c r="AA932" s="122"/>
      <c r="AB932" s="122"/>
      <c r="AC932" s="122"/>
    </row>
    <row r="933" spans="1:29" ht="18" customHeight="1" x14ac:dyDescent="0.2">
      <c r="A933" s="135"/>
      <c r="B933" s="122"/>
      <c r="C933" s="122"/>
      <c r="D933" s="122"/>
      <c r="E933" s="122"/>
      <c r="F933" s="122"/>
      <c r="G933" s="122"/>
      <c r="H933" s="122"/>
      <c r="I933" s="168"/>
      <c r="J933" s="122"/>
      <c r="K933" s="122"/>
      <c r="L933" s="122"/>
      <c r="M933" s="122"/>
      <c r="N933" s="122"/>
      <c r="O933" s="122"/>
      <c r="P933" s="122"/>
      <c r="Q933" s="122"/>
      <c r="R933" s="122"/>
      <c r="S933" s="122"/>
      <c r="T933" s="122"/>
      <c r="U933" s="122"/>
      <c r="V933" s="122"/>
      <c r="W933" s="122"/>
      <c r="X933" s="122"/>
      <c r="Y933" s="122"/>
      <c r="Z933" s="122"/>
      <c r="AA933" s="122"/>
      <c r="AB933" s="122"/>
      <c r="AC933" s="122"/>
    </row>
    <row r="934" spans="1:29" ht="18" customHeight="1" x14ac:dyDescent="0.2">
      <c r="A934" s="135"/>
      <c r="B934" s="122"/>
      <c r="C934" s="122"/>
      <c r="D934" s="122"/>
      <c r="E934" s="122"/>
      <c r="F934" s="122"/>
      <c r="G934" s="122"/>
      <c r="H934" s="122"/>
      <c r="I934" s="168"/>
      <c r="J934" s="122"/>
      <c r="K934" s="122"/>
      <c r="L934" s="122"/>
      <c r="M934" s="122"/>
      <c r="N934" s="122"/>
      <c r="O934" s="122"/>
      <c r="P934" s="122"/>
      <c r="Q934" s="122"/>
      <c r="R934" s="122"/>
      <c r="S934" s="122"/>
      <c r="T934" s="122"/>
      <c r="U934" s="122"/>
      <c r="V934" s="122"/>
      <c r="W934" s="122"/>
      <c r="X934" s="122"/>
      <c r="Y934" s="122"/>
      <c r="Z934" s="122"/>
      <c r="AA934" s="122"/>
      <c r="AB934" s="122"/>
      <c r="AC934" s="122"/>
    </row>
    <row r="935" spans="1:29" ht="18" customHeight="1" x14ac:dyDescent="0.2">
      <c r="A935" s="135"/>
      <c r="B935" s="122"/>
      <c r="C935" s="122"/>
      <c r="D935" s="122"/>
      <c r="E935" s="122"/>
      <c r="F935" s="122"/>
      <c r="G935" s="122"/>
      <c r="H935" s="122"/>
      <c r="I935" s="168"/>
      <c r="J935" s="122"/>
      <c r="K935" s="122"/>
      <c r="L935" s="122"/>
      <c r="M935" s="122"/>
      <c r="N935" s="122"/>
      <c r="O935" s="122"/>
      <c r="P935" s="122"/>
      <c r="Q935" s="122"/>
      <c r="R935" s="122"/>
      <c r="S935" s="122"/>
      <c r="T935" s="122"/>
      <c r="U935" s="122"/>
      <c r="V935" s="122"/>
      <c r="W935" s="122"/>
      <c r="X935" s="122"/>
      <c r="Y935" s="122"/>
      <c r="Z935" s="122"/>
      <c r="AA935" s="122"/>
      <c r="AB935" s="122"/>
      <c r="AC935" s="122"/>
    </row>
    <row r="936" spans="1:29" ht="18" customHeight="1" x14ac:dyDescent="0.2">
      <c r="A936" s="135"/>
      <c r="B936" s="122"/>
      <c r="C936" s="122"/>
      <c r="D936" s="122"/>
      <c r="E936" s="122"/>
      <c r="F936" s="122"/>
      <c r="G936" s="122"/>
      <c r="H936" s="122"/>
      <c r="I936" s="168"/>
      <c r="J936" s="122"/>
      <c r="K936" s="122"/>
      <c r="L936" s="122"/>
      <c r="M936" s="122"/>
      <c r="N936" s="122"/>
      <c r="O936" s="122"/>
      <c r="P936" s="122"/>
      <c r="Q936" s="122"/>
      <c r="R936" s="122"/>
      <c r="S936" s="122"/>
      <c r="T936" s="122"/>
      <c r="U936" s="122"/>
      <c r="V936" s="122"/>
      <c r="W936" s="122"/>
      <c r="X936" s="122"/>
      <c r="Y936" s="122"/>
      <c r="Z936" s="122"/>
      <c r="AA936" s="122"/>
      <c r="AB936" s="122"/>
      <c r="AC936" s="122"/>
    </row>
    <row r="937" spans="1:29" ht="18" customHeight="1" x14ac:dyDescent="0.2">
      <c r="A937" s="135"/>
      <c r="B937" s="122"/>
      <c r="C937" s="122"/>
      <c r="D937" s="122"/>
      <c r="E937" s="122"/>
      <c r="F937" s="122"/>
      <c r="G937" s="122"/>
      <c r="H937" s="122"/>
      <c r="I937" s="168"/>
      <c r="J937" s="122"/>
      <c r="K937" s="122"/>
      <c r="L937" s="122"/>
      <c r="M937" s="122"/>
      <c r="N937" s="122"/>
      <c r="O937" s="122"/>
      <c r="P937" s="122"/>
      <c r="Q937" s="122"/>
      <c r="R937" s="122"/>
      <c r="S937" s="122"/>
      <c r="T937" s="122"/>
      <c r="U937" s="122"/>
      <c r="V937" s="122"/>
      <c r="W937" s="122"/>
      <c r="X937" s="122"/>
      <c r="Y937" s="122"/>
      <c r="Z937" s="122"/>
      <c r="AA937" s="122"/>
      <c r="AB937" s="122"/>
      <c r="AC937" s="122"/>
    </row>
    <row r="938" spans="1:29" ht="18" customHeight="1" x14ac:dyDescent="0.2">
      <c r="A938" s="135"/>
      <c r="B938" s="122"/>
      <c r="C938" s="122"/>
      <c r="D938" s="122"/>
      <c r="E938" s="122"/>
      <c r="F938" s="122"/>
      <c r="G938" s="122"/>
      <c r="H938" s="122"/>
      <c r="I938" s="168"/>
      <c r="J938" s="122"/>
      <c r="K938" s="122"/>
      <c r="L938" s="122"/>
      <c r="M938" s="122"/>
      <c r="N938" s="122"/>
      <c r="O938" s="122"/>
      <c r="P938" s="122"/>
      <c r="Q938" s="122"/>
      <c r="R938" s="122"/>
      <c r="S938" s="122"/>
      <c r="T938" s="122"/>
      <c r="U938" s="122"/>
      <c r="V938" s="122"/>
      <c r="W938" s="122"/>
      <c r="X938" s="122"/>
      <c r="Y938" s="122"/>
      <c r="Z938" s="122"/>
      <c r="AA938" s="122"/>
      <c r="AB938" s="122"/>
      <c r="AC938" s="122"/>
    </row>
    <row r="939" spans="1:29" ht="18" customHeight="1" x14ac:dyDescent="0.2">
      <c r="A939" s="135"/>
      <c r="B939" s="122"/>
      <c r="C939" s="122"/>
      <c r="D939" s="122"/>
      <c r="E939" s="122"/>
      <c r="F939" s="122"/>
      <c r="G939" s="122"/>
      <c r="H939" s="122"/>
      <c r="I939" s="168"/>
      <c r="J939" s="122"/>
      <c r="K939" s="122"/>
      <c r="L939" s="122"/>
      <c r="M939" s="122"/>
      <c r="N939" s="122"/>
      <c r="O939" s="122"/>
      <c r="P939" s="122"/>
      <c r="Q939" s="122"/>
      <c r="R939" s="122"/>
      <c r="S939" s="122"/>
      <c r="T939" s="122"/>
      <c r="U939" s="122"/>
      <c r="V939" s="122"/>
      <c r="W939" s="122"/>
      <c r="X939" s="122"/>
      <c r="Y939" s="122"/>
      <c r="Z939" s="122"/>
      <c r="AA939" s="122"/>
      <c r="AB939" s="122"/>
      <c r="AC939" s="122"/>
    </row>
    <row r="940" spans="1:29" ht="18" customHeight="1" x14ac:dyDescent="0.2">
      <c r="A940" s="135"/>
      <c r="B940" s="122"/>
      <c r="C940" s="122"/>
      <c r="D940" s="122"/>
      <c r="E940" s="122"/>
      <c r="F940" s="122"/>
      <c r="G940" s="122"/>
      <c r="H940" s="122"/>
      <c r="I940" s="168"/>
      <c r="J940" s="122"/>
      <c r="K940" s="122"/>
      <c r="L940" s="122"/>
      <c r="M940" s="122"/>
      <c r="N940" s="122"/>
      <c r="O940" s="122"/>
      <c r="P940" s="122"/>
      <c r="Q940" s="122"/>
      <c r="R940" s="122"/>
      <c r="S940" s="122"/>
      <c r="T940" s="122"/>
      <c r="U940" s="122"/>
      <c r="V940" s="122"/>
      <c r="W940" s="122"/>
      <c r="X940" s="122"/>
      <c r="Y940" s="122"/>
      <c r="Z940" s="122"/>
      <c r="AA940" s="122"/>
      <c r="AB940" s="122"/>
      <c r="AC940" s="122"/>
    </row>
    <row r="941" spans="1:29" ht="18" customHeight="1" x14ac:dyDescent="0.2">
      <c r="A941" s="135"/>
      <c r="B941" s="122"/>
      <c r="C941" s="122"/>
      <c r="D941" s="122"/>
      <c r="E941" s="122"/>
      <c r="F941" s="122"/>
      <c r="G941" s="122"/>
      <c r="H941" s="122"/>
      <c r="I941" s="168"/>
      <c r="J941" s="122"/>
      <c r="K941" s="122"/>
      <c r="L941" s="122"/>
      <c r="M941" s="122"/>
      <c r="N941" s="122"/>
      <c r="O941" s="122"/>
      <c r="P941" s="122"/>
      <c r="Q941" s="122"/>
      <c r="R941" s="122"/>
      <c r="S941" s="122"/>
      <c r="T941" s="122"/>
      <c r="U941" s="122"/>
      <c r="V941" s="122"/>
      <c r="W941" s="122"/>
      <c r="X941" s="122"/>
      <c r="Y941" s="122"/>
      <c r="Z941" s="122"/>
      <c r="AA941" s="122"/>
      <c r="AB941" s="122"/>
      <c r="AC941" s="122"/>
    </row>
    <row r="942" spans="1:29" ht="18" customHeight="1" x14ac:dyDescent="0.2">
      <c r="A942" s="135"/>
      <c r="B942" s="122"/>
      <c r="C942" s="122"/>
      <c r="D942" s="122"/>
      <c r="E942" s="122"/>
      <c r="F942" s="122"/>
      <c r="G942" s="122"/>
      <c r="H942" s="122"/>
      <c r="I942" s="168"/>
      <c r="J942" s="122"/>
      <c r="K942" s="122"/>
      <c r="L942" s="122"/>
      <c r="M942" s="122"/>
      <c r="N942" s="122"/>
      <c r="O942" s="122"/>
      <c r="P942" s="122"/>
      <c r="Q942" s="122"/>
      <c r="R942" s="122"/>
      <c r="S942" s="122"/>
      <c r="T942" s="122"/>
      <c r="U942" s="122"/>
      <c r="V942" s="122"/>
      <c r="W942" s="122"/>
      <c r="X942" s="122"/>
      <c r="Y942" s="122"/>
      <c r="Z942" s="122"/>
      <c r="AA942" s="122"/>
      <c r="AB942" s="122"/>
      <c r="AC942" s="122"/>
    </row>
    <row r="943" spans="1:29" ht="18" customHeight="1" x14ac:dyDescent="0.2">
      <c r="A943" s="135"/>
      <c r="B943" s="122"/>
      <c r="C943" s="122"/>
      <c r="D943" s="122"/>
      <c r="E943" s="122"/>
      <c r="F943" s="122"/>
      <c r="G943" s="122"/>
      <c r="H943" s="122"/>
      <c r="I943" s="168"/>
      <c r="J943" s="122"/>
      <c r="K943" s="122"/>
      <c r="L943" s="122"/>
      <c r="M943" s="122"/>
      <c r="N943" s="122"/>
      <c r="O943" s="122"/>
      <c r="P943" s="122"/>
      <c r="Q943" s="122"/>
      <c r="R943" s="122"/>
      <c r="S943" s="122"/>
      <c r="T943" s="122"/>
      <c r="U943" s="122"/>
      <c r="V943" s="122"/>
      <c r="W943" s="122"/>
      <c r="X943" s="122"/>
      <c r="Y943" s="122"/>
      <c r="Z943" s="122"/>
      <c r="AA943" s="122"/>
      <c r="AB943" s="122"/>
      <c r="AC943" s="122"/>
    </row>
    <row r="944" spans="1:29" ht="18" customHeight="1" x14ac:dyDescent="0.2">
      <c r="A944" s="135"/>
      <c r="B944" s="122"/>
      <c r="C944" s="122"/>
      <c r="D944" s="122"/>
      <c r="E944" s="122"/>
      <c r="F944" s="122"/>
      <c r="G944" s="122"/>
      <c r="H944" s="122"/>
      <c r="I944" s="168"/>
      <c r="J944" s="122"/>
      <c r="K944" s="122"/>
      <c r="L944" s="122"/>
      <c r="M944" s="122"/>
      <c r="N944" s="122"/>
      <c r="O944" s="122"/>
      <c r="P944" s="122"/>
      <c r="Q944" s="122"/>
      <c r="R944" s="122"/>
      <c r="S944" s="122"/>
      <c r="T944" s="122"/>
      <c r="U944" s="122"/>
      <c r="V944" s="122"/>
      <c r="W944" s="122"/>
      <c r="X944" s="122"/>
      <c r="Y944" s="122"/>
      <c r="Z944" s="122"/>
      <c r="AA944" s="122"/>
      <c r="AB944" s="122"/>
      <c r="AC944" s="122"/>
    </row>
    <row r="945" spans="1:29" ht="18" customHeight="1" x14ac:dyDescent="0.2">
      <c r="A945" s="135"/>
      <c r="B945" s="122"/>
      <c r="C945" s="122"/>
      <c r="D945" s="122"/>
      <c r="E945" s="122"/>
      <c r="F945" s="122"/>
      <c r="G945" s="122"/>
      <c r="H945" s="122"/>
      <c r="I945" s="168"/>
      <c r="J945" s="122"/>
      <c r="K945" s="122"/>
      <c r="L945" s="122"/>
      <c r="M945" s="122"/>
      <c r="N945" s="122"/>
      <c r="O945" s="122"/>
      <c r="P945" s="122"/>
      <c r="Q945" s="122"/>
      <c r="R945" s="122"/>
      <c r="S945" s="122"/>
      <c r="T945" s="122"/>
      <c r="U945" s="122"/>
      <c r="V945" s="122"/>
      <c r="W945" s="122"/>
      <c r="X945" s="122"/>
      <c r="Y945" s="122"/>
      <c r="Z945" s="122"/>
      <c r="AA945" s="122"/>
      <c r="AB945" s="122"/>
      <c r="AC945" s="122"/>
    </row>
    <row r="946" spans="1:29" ht="18" customHeight="1" x14ac:dyDescent="0.2">
      <c r="A946" s="135"/>
      <c r="B946" s="122"/>
      <c r="C946" s="122"/>
      <c r="D946" s="122"/>
      <c r="E946" s="122"/>
      <c r="F946" s="122"/>
      <c r="G946" s="122"/>
      <c r="H946" s="122"/>
      <c r="I946" s="168"/>
      <c r="J946" s="122"/>
      <c r="K946" s="122"/>
      <c r="L946" s="122"/>
      <c r="M946" s="122"/>
      <c r="N946" s="122"/>
      <c r="O946" s="122"/>
      <c r="P946" s="122"/>
      <c r="Q946" s="122"/>
      <c r="R946" s="122"/>
      <c r="S946" s="122"/>
      <c r="T946" s="122"/>
      <c r="U946" s="122"/>
      <c r="V946" s="122"/>
      <c r="W946" s="122"/>
      <c r="X946" s="122"/>
      <c r="Y946" s="122"/>
      <c r="Z946" s="122"/>
      <c r="AA946" s="122"/>
      <c r="AB946" s="122"/>
      <c r="AC946" s="122"/>
    </row>
    <row r="947" spans="1:29" ht="18" customHeight="1" x14ac:dyDescent="0.2">
      <c r="A947" s="135"/>
      <c r="B947" s="122"/>
      <c r="C947" s="122"/>
      <c r="D947" s="122"/>
      <c r="E947" s="122"/>
      <c r="F947" s="122"/>
      <c r="G947" s="122"/>
      <c r="H947" s="122"/>
      <c r="I947" s="168"/>
      <c r="J947" s="122"/>
      <c r="K947" s="122"/>
      <c r="L947" s="122"/>
      <c r="M947" s="122"/>
      <c r="N947" s="122"/>
      <c r="O947" s="122"/>
      <c r="P947" s="122"/>
      <c r="Q947" s="122"/>
      <c r="R947" s="122"/>
      <c r="S947" s="122"/>
      <c r="T947" s="122"/>
      <c r="U947" s="122"/>
      <c r="V947" s="122"/>
      <c r="W947" s="122"/>
      <c r="X947" s="122"/>
      <c r="Y947" s="122"/>
      <c r="Z947" s="122"/>
      <c r="AA947" s="122"/>
      <c r="AB947" s="122"/>
      <c r="AC947" s="122"/>
    </row>
    <row r="948" spans="1:29" ht="18" customHeight="1" x14ac:dyDescent="0.2">
      <c r="A948" s="135"/>
      <c r="B948" s="122"/>
      <c r="C948" s="122"/>
      <c r="D948" s="122"/>
      <c r="E948" s="122"/>
      <c r="F948" s="122"/>
      <c r="G948" s="122"/>
      <c r="H948" s="122"/>
      <c r="I948" s="168"/>
      <c r="J948" s="122"/>
      <c r="K948" s="122"/>
      <c r="L948" s="122"/>
      <c r="M948" s="122"/>
      <c r="N948" s="122"/>
      <c r="O948" s="122"/>
      <c r="P948" s="122"/>
      <c r="Q948" s="122"/>
      <c r="R948" s="122"/>
      <c r="S948" s="122"/>
      <c r="T948" s="122"/>
      <c r="U948" s="122"/>
      <c r="V948" s="122"/>
      <c r="W948" s="122"/>
      <c r="X948" s="122"/>
      <c r="Y948" s="122"/>
      <c r="Z948" s="122"/>
      <c r="AA948" s="122"/>
      <c r="AB948" s="122"/>
      <c r="AC948" s="122"/>
    </row>
    <row r="949" spans="1:29" ht="18" customHeight="1" x14ac:dyDescent="0.2">
      <c r="A949" s="135"/>
      <c r="B949" s="122"/>
      <c r="C949" s="122"/>
      <c r="D949" s="122"/>
      <c r="E949" s="122"/>
      <c r="F949" s="122"/>
      <c r="G949" s="122"/>
      <c r="H949" s="122"/>
      <c r="I949" s="168"/>
      <c r="J949" s="122"/>
      <c r="K949" s="122"/>
      <c r="L949" s="122"/>
      <c r="M949" s="122"/>
      <c r="N949" s="122"/>
      <c r="O949" s="122"/>
      <c r="P949" s="122"/>
      <c r="Q949" s="122"/>
      <c r="R949" s="122"/>
      <c r="S949" s="122"/>
      <c r="T949" s="122"/>
      <c r="U949" s="122"/>
      <c r="V949" s="122"/>
      <c r="W949" s="122"/>
      <c r="X949" s="122"/>
      <c r="Y949" s="122"/>
      <c r="Z949" s="122"/>
      <c r="AA949" s="122"/>
      <c r="AB949" s="122"/>
      <c r="AC949" s="122"/>
    </row>
    <row r="950" spans="1:29" ht="18" customHeight="1" x14ac:dyDescent="0.2">
      <c r="A950" s="135"/>
      <c r="B950" s="122"/>
      <c r="C950" s="122"/>
      <c r="D950" s="122"/>
      <c r="E950" s="122"/>
      <c r="F950" s="122"/>
      <c r="G950" s="122"/>
      <c r="H950" s="122"/>
      <c r="I950" s="168"/>
      <c r="J950" s="122"/>
      <c r="K950" s="122"/>
      <c r="L950" s="122"/>
      <c r="M950" s="122"/>
      <c r="N950" s="122"/>
      <c r="O950" s="122"/>
      <c r="P950" s="122"/>
      <c r="Q950" s="122"/>
      <c r="R950" s="122"/>
      <c r="S950" s="122"/>
      <c r="T950" s="122"/>
      <c r="U950" s="122"/>
      <c r="V950" s="122"/>
      <c r="W950" s="122"/>
      <c r="X950" s="122"/>
      <c r="Y950" s="122"/>
      <c r="Z950" s="122"/>
      <c r="AA950" s="122"/>
      <c r="AB950" s="122"/>
      <c r="AC950" s="122"/>
    </row>
    <row r="951" spans="1:29" ht="18" customHeight="1" x14ac:dyDescent="0.2">
      <c r="A951" s="135"/>
      <c r="B951" s="122"/>
      <c r="C951" s="122"/>
      <c r="D951" s="122"/>
      <c r="E951" s="122"/>
      <c r="F951" s="122"/>
      <c r="G951" s="122"/>
      <c r="H951" s="122"/>
      <c r="I951" s="168"/>
      <c r="J951" s="122"/>
      <c r="K951" s="122"/>
      <c r="L951" s="122"/>
      <c r="M951" s="122"/>
      <c r="N951" s="122"/>
      <c r="O951" s="122"/>
      <c r="P951" s="122"/>
      <c r="Q951" s="122"/>
      <c r="R951" s="122"/>
      <c r="S951" s="122"/>
      <c r="T951" s="122"/>
      <c r="U951" s="122"/>
      <c r="V951" s="122"/>
      <c r="W951" s="122"/>
      <c r="X951" s="122"/>
      <c r="Y951" s="122"/>
      <c r="Z951" s="122"/>
      <c r="AA951" s="122"/>
      <c r="AB951" s="122"/>
      <c r="AC951" s="122"/>
    </row>
    <row r="952" spans="1:29" ht="18" customHeight="1" x14ac:dyDescent="0.2">
      <c r="A952" s="135"/>
      <c r="B952" s="122"/>
      <c r="C952" s="122"/>
      <c r="D952" s="122"/>
      <c r="E952" s="122"/>
      <c r="F952" s="122"/>
      <c r="G952" s="122"/>
      <c r="H952" s="122"/>
      <c r="I952" s="168"/>
      <c r="J952" s="122"/>
      <c r="K952" s="122"/>
      <c r="L952" s="122"/>
      <c r="M952" s="122"/>
      <c r="N952" s="122"/>
      <c r="O952" s="122"/>
      <c r="P952" s="122"/>
      <c r="Q952" s="122"/>
      <c r="R952" s="122"/>
      <c r="S952" s="122"/>
      <c r="T952" s="122"/>
      <c r="U952" s="122"/>
      <c r="V952" s="122"/>
      <c r="W952" s="122"/>
      <c r="X952" s="122"/>
      <c r="Y952" s="122"/>
      <c r="Z952" s="122"/>
      <c r="AA952" s="122"/>
      <c r="AB952" s="122"/>
      <c r="AC952" s="122"/>
    </row>
    <row r="953" spans="1:29" ht="18" customHeight="1" x14ac:dyDescent="0.2">
      <c r="A953" s="135"/>
      <c r="B953" s="122"/>
      <c r="C953" s="122"/>
      <c r="D953" s="122"/>
      <c r="E953" s="122"/>
      <c r="F953" s="122"/>
      <c r="G953" s="122"/>
      <c r="H953" s="122"/>
      <c r="I953" s="168"/>
      <c r="J953" s="122"/>
      <c r="K953" s="122"/>
      <c r="L953" s="122"/>
      <c r="M953" s="122"/>
      <c r="N953" s="122"/>
      <c r="O953" s="122"/>
      <c r="P953" s="122"/>
      <c r="Q953" s="122"/>
      <c r="R953" s="122"/>
      <c r="S953" s="122"/>
      <c r="T953" s="122"/>
      <c r="U953" s="122"/>
      <c r="V953" s="122"/>
      <c r="W953" s="122"/>
      <c r="X953" s="122"/>
      <c r="Y953" s="122"/>
      <c r="Z953" s="122"/>
      <c r="AA953" s="122"/>
      <c r="AB953" s="122"/>
      <c r="AC953" s="122"/>
    </row>
    <row r="954" spans="1:29" ht="18" customHeight="1" x14ac:dyDescent="0.2">
      <c r="A954" s="135"/>
      <c r="B954" s="122"/>
      <c r="C954" s="122"/>
      <c r="D954" s="122"/>
      <c r="E954" s="122"/>
      <c r="F954" s="122"/>
      <c r="G954" s="122"/>
      <c r="H954" s="122"/>
      <c r="I954" s="168"/>
      <c r="J954" s="122"/>
      <c r="K954" s="122"/>
      <c r="L954" s="122"/>
      <c r="M954" s="122"/>
      <c r="N954" s="122"/>
      <c r="O954" s="122"/>
      <c r="P954" s="122"/>
      <c r="Q954" s="122"/>
      <c r="R954" s="122"/>
      <c r="S954" s="122"/>
      <c r="T954" s="122"/>
      <c r="U954" s="122"/>
      <c r="V954" s="122"/>
      <c r="W954" s="122"/>
      <c r="X954" s="122"/>
      <c r="Y954" s="122"/>
      <c r="Z954" s="122"/>
      <c r="AA954" s="122"/>
      <c r="AB954" s="122"/>
      <c r="AC954" s="122"/>
    </row>
    <row r="955" spans="1:29" ht="18" customHeight="1" x14ac:dyDescent="0.2">
      <c r="A955" s="135"/>
      <c r="B955" s="122"/>
      <c r="C955" s="122"/>
      <c r="D955" s="122"/>
      <c r="E955" s="122"/>
      <c r="F955" s="122"/>
      <c r="G955" s="122"/>
      <c r="H955" s="122"/>
      <c r="I955" s="168"/>
      <c r="J955" s="122"/>
      <c r="K955" s="122"/>
      <c r="L955" s="122"/>
      <c r="M955" s="122"/>
      <c r="N955" s="122"/>
      <c r="O955" s="122"/>
      <c r="P955" s="122"/>
      <c r="Q955" s="122"/>
      <c r="R955" s="122"/>
      <c r="S955" s="122"/>
      <c r="T955" s="122"/>
      <c r="U955" s="122"/>
      <c r="V955" s="122"/>
      <c r="W955" s="122"/>
      <c r="X955" s="122"/>
      <c r="Y955" s="122"/>
      <c r="Z955" s="122"/>
      <c r="AA955" s="122"/>
      <c r="AB955" s="122"/>
      <c r="AC955" s="122"/>
    </row>
    <row r="956" spans="1:29" ht="18" customHeight="1" x14ac:dyDescent="0.2">
      <c r="A956" s="135"/>
      <c r="B956" s="122"/>
      <c r="C956" s="122"/>
      <c r="D956" s="122"/>
      <c r="E956" s="122"/>
      <c r="F956" s="122"/>
      <c r="G956" s="122"/>
      <c r="H956" s="122"/>
      <c r="I956" s="168"/>
      <c r="J956" s="122"/>
      <c r="K956" s="122"/>
      <c r="L956" s="122"/>
      <c r="M956" s="122"/>
      <c r="N956" s="122"/>
      <c r="O956" s="122"/>
      <c r="P956" s="122"/>
      <c r="Q956" s="122"/>
      <c r="R956" s="122"/>
      <c r="S956" s="122"/>
      <c r="T956" s="122"/>
      <c r="U956" s="122"/>
      <c r="V956" s="122"/>
      <c r="W956" s="122"/>
      <c r="X956" s="122"/>
      <c r="Y956" s="122"/>
      <c r="Z956" s="122"/>
      <c r="AA956" s="122"/>
      <c r="AB956" s="122"/>
      <c r="AC956" s="122"/>
    </row>
    <row r="957" spans="1:29" ht="18" customHeight="1" x14ac:dyDescent="0.2">
      <c r="A957" s="135"/>
      <c r="B957" s="122"/>
      <c r="C957" s="122"/>
      <c r="D957" s="122"/>
      <c r="E957" s="122"/>
      <c r="F957" s="122"/>
      <c r="G957" s="122"/>
      <c r="H957" s="122"/>
      <c r="I957" s="168"/>
      <c r="J957" s="122"/>
      <c r="K957" s="122"/>
      <c r="L957" s="122"/>
      <c r="M957" s="122"/>
      <c r="N957" s="122"/>
      <c r="O957" s="122"/>
      <c r="P957" s="122"/>
      <c r="Q957" s="122"/>
      <c r="R957" s="122"/>
      <c r="S957" s="122"/>
      <c r="T957" s="122"/>
      <c r="U957" s="122"/>
      <c r="V957" s="122"/>
      <c r="W957" s="122"/>
      <c r="X957" s="122"/>
      <c r="Y957" s="122"/>
      <c r="Z957" s="122"/>
      <c r="AA957" s="122"/>
      <c r="AB957" s="122"/>
      <c r="AC957" s="122"/>
    </row>
    <row r="958" spans="1:29" ht="18" customHeight="1" x14ac:dyDescent="0.2">
      <c r="A958" s="135"/>
      <c r="B958" s="122"/>
      <c r="C958" s="122"/>
      <c r="D958" s="122"/>
      <c r="E958" s="122"/>
      <c r="F958" s="122"/>
      <c r="G958" s="122"/>
      <c r="H958" s="122"/>
      <c r="I958" s="168"/>
      <c r="J958" s="122"/>
      <c r="K958" s="122"/>
      <c r="L958" s="122"/>
      <c r="M958" s="122"/>
      <c r="N958" s="122"/>
      <c r="O958" s="122"/>
      <c r="P958" s="122"/>
      <c r="Q958" s="122"/>
      <c r="R958" s="122"/>
      <c r="S958" s="122"/>
      <c r="T958" s="122"/>
      <c r="U958" s="122"/>
      <c r="V958" s="122"/>
      <c r="W958" s="122"/>
      <c r="X958" s="122"/>
      <c r="Y958" s="122"/>
      <c r="Z958" s="122"/>
      <c r="AA958" s="122"/>
      <c r="AB958" s="122"/>
      <c r="AC958" s="122"/>
    </row>
    <row r="959" spans="1:29" ht="18" customHeight="1" x14ac:dyDescent="0.2">
      <c r="A959" s="135"/>
      <c r="B959" s="122"/>
      <c r="C959" s="122"/>
      <c r="D959" s="122"/>
      <c r="E959" s="122"/>
      <c r="F959" s="122"/>
      <c r="G959" s="122"/>
      <c r="H959" s="122"/>
      <c r="I959" s="168"/>
      <c r="J959" s="122"/>
      <c r="K959" s="122"/>
      <c r="L959" s="122"/>
      <c r="M959" s="122"/>
      <c r="N959" s="122"/>
      <c r="O959" s="122"/>
      <c r="P959" s="122"/>
      <c r="Q959" s="122"/>
      <c r="R959" s="122"/>
      <c r="S959" s="122"/>
      <c r="T959" s="122"/>
      <c r="U959" s="122"/>
      <c r="V959" s="122"/>
      <c r="W959" s="122"/>
      <c r="X959" s="122"/>
      <c r="Y959" s="122"/>
      <c r="Z959" s="122"/>
      <c r="AA959" s="122"/>
      <c r="AB959" s="122"/>
      <c r="AC959" s="122"/>
    </row>
    <row r="960" spans="1:29" ht="18" customHeight="1" x14ac:dyDescent="0.2">
      <c r="A960" s="135"/>
      <c r="B960" s="122"/>
      <c r="C960" s="122"/>
      <c r="D960" s="122"/>
      <c r="E960" s="122"/>
      <c r="F960" s="122"/>
      <c r="G960" s="122"/>
      <c r="H960" s="122"/>
      <c r="I960" s="168"/>
      <c r="J960" s="122"/>
      <c r="K960" s="122"/>
      <c r="L960" s="122"/>
      <c r="M960" s="122"/>
      <c r="N960" s="122"/>
      <c r="O960" s="122"/>
      <c r="P960" s="122"/>
      <c r="Q960" s="122"/>
      <c r="R960" s="122"/>
      <c r="S960" s="122"/>
      <c r="T960" s="122"/>
      <c r="U960" s="122"/>
      <c r="V960" s="122"/>
      <c r="W960" s="122"/>
      <c r="X960" s="122"/>
      <c r="Y960" s="122"/>
      <c r="Z960" s="122"/>
      <c r="AA960" s="122"/>
      <c r="AB960" s="122"/>
      <c r="AC960" s="122"/>
    </row>
    <row r="961" spans="1:29" ht="18" customHeight="1" x14ac:dyDescent="0.2">
      <c r="A961" s="135"/>
      <c r="B961" s="122"/>
      <c r="C961" s="122"/>
      <c r="D961" s="122"/>
      <c r="E961" s="122"/>
      <c r="F961" s="122"/>
      <c r="G961" s="122"/>
      <c r="H961" s="122"/>
      <c r="I961" s="168"/>
      <c r="J961" s="122"/>
      <c r="K961" s="122"/>
      <c r="L961" s="122"/>
      <c r="M961" s="122"/>
      <c r="N961" s="122"/>
      <c r="O961" s="122"/>
      <c r="P961" s="122"/>
      <c r="Q961" s="122"/>
      <c r="R961" s="122"/>
      <c r="S961" s="122"/>
      <c r="T961" s="122"/>
      <c r="U961" s="122"/>
      <c r="V961" s="122"/>
      <c r="W961" s="122"/>
      <c r="X961" s="122"/>
      <c r="Y961" s="122"/>
      <c r="Z961" s="122"/>
      <c r="AA961" s="122"/>
      <c r="AB961" s="122"/>
      <c r="AC961" s="122"/>
    </row>
    <row r="962" spans="1:29" ht="18" customHeight="1" x14ac:dyDescent="0.2">
      <c r="A962" s="135"/>
      <c r="B962" s="122"/>
      <c r="C962" s="122"/>
      <c r="D962" s="122"/>
      <c r="E962" s="122"/>
      <c r="F962" s="122"/>
      <c r="G962" s="122"/>
      <c r="H962" s="122"/>
      <c r="I962" s="168"/>
      <c r="J962" s="122"/>
      <c r="K962" s="122"/>
      <c r="L962" s="122"/>
      <c r="M962" s="122"/>
      <c r="N962" s="122"/>
      <c r="O962" s="122"/>
      <c r="P962" s="122"/>
      <c r="Q962" s="122"/>
      <c r="R962" s="122"/>
      <c r="S962" s="122"/>
      <c r="T962" s="122"/>
      <c r="U962" s="122"/>
      <c r="V962" s="122"/>
      <c r="W962" s="122"/>
      <c r="X962" s="122"/>
      <c r="Y962" s="122"/>
      <c r="Z962" s="122"/>
      <c r="AA962" s="122"/>
      <c r="AB962" s="122"/>
      <c r="AC962" s="122"/>
    </row>
    <row r="963" spans="1:29" ht="18" customHeight="1" x14ac:dyDescent="0.2">
      <c r="A963" s="135"/>
      <c r="B963" s="122"/>
      <c r="C963" s="122"/>
      <c r="D963" s="122"/>
      <c r="E963" s="122"/>
      <c r="F963" s="122"/>
      <c r="G963" s="122"/>
      <c r="H963" s="122"/>
      <c r="I963" s="168"/>
      <c r="J963" s="122"/>
      <c r="K963" s="122"/>
      <c r="L963" s="122"/>
      <c r="M963" s="122"/>
      <c r="N963" s="122"/>
      <c r="O963" s="122"/>
      <c r="P963" s="122"/>
      <c r="Q963" s="122"/>
      <c r="R963" s="122"/>
      <c r="S963" s="122"/>
      <c r="T963" s="122"/>
      <c r="U963" s="122"/>
      <c r="V963" s="122"/>
      <c r="W963" s="122"/>
      <c r="X963" s="122"/>
      <c r="Y963" s="122"/>
      <c r="Z963" s="122"/>
      <c r="AA963" s="122"/>
      <c r="AB963" s="122"/>
      <c r="AC963" s="122"/>
    </row>
    <row r="964" spans="1:29" ht="18" customHeight="1" x14ac:dyDescent="0.2">
      <c r="A964" s="135"/>
      <c r="B964" s="122"/>
      <c r="C964" s="122"/>
      <c r="D964" s="122"/>
      <c r="E964" s="122"/>
      <c r="F964" s="122"/>
      <c r="G964" s="122"/>
      <c r="H964" s="122"/>
      <c r="I964" s="168"/>
      <c r="J964" s="122"/>
      <c r="K964" s="122"/>
      <c r="L964" s="122"/>
      <c r="M964" s="122"/>
      <c r="N964" s="122"/>
      <c r="O964" s="122"/>
      <c r="P964" s="122"/>
      <c r="Q964" s="122"/>
      <c r="R964" s="122"/>
      <c r="S964" s="122"/>
      <c r="T964" s="122"/>
      <c r="U964" s="122"/>
      <c r="V964" s="122"/>
      <c r="W964" s="122"/>
      <c r="X964" s="122"/>
      <c r="Y964" s="122"/>
      <c r="Z964" s="122"/>
      <c r="AA964" s="122"/>
      <c r="AB964" s="122"/>
      <c r="AC964" s="122"/>
    </row>
    <row r="965" spans="1:29" ht="18" customHeight="1" x14ac:dyDescent="0.2">
      <c r="A965" s="135"/>
      <c r="B965" s="122"/>
      <c r="C965" s="122"/>
      <c r="D965" s="122"/>
      <c r="E965" s="122"/>
      <c r="F965" s="122"/>
      <c r="G965" s="122"/>
      <c r="H965" s="122"/>
      <c r="I965" s="168"/>
      <c r="J965" s="122"/>
      <c r="K965" s="122"/>
      <c r="L965" s="122"/>
      <c r="M965" s="122"/>
      <c r="N965" s="122"/>
      <c r="O965" s="122"/>
      <c r="P965" s="122"/>
      <c r="Q965" s="122"/>
      <c r="R965" s="122"/>
      <c r="S965" s="122"/>
      <c r="T965" s="122"/>
      <c r="U965" s="122"/>
      <c r="V965" s="122"/>
      <c r="W965" s="122"/>
      <c r="X965" s="122"/>
      <c r="Y965" s="122"/>
      <c r="Z965" s="122"/>
      <c r="AA965" s="122"/>
      <c r="AB965" s="122"/>
      <c r="AC965" s="122"/>
    </row>
    <row r="966" spans="1:29" ht="18" customHeight="1" x14ac:dyDescent="0.2">
      <c r="A966" s="135"/>
      <c r="B966" s="122"/>
      <c r="C966" s="122"/>
      <c r="D966" s="122"/>
      <c r="E966" s="122"/>
      <c r="F966" s="122"/>
      <c r="G966" s="122"/>
      <c r="H966" s="122"/>
      <c r="I966" s="168"/>
      <c r="J966" s="122"/>
      <c r="K966" s="122"/>
      <c r="L966" s="122"/>
      <c r="M966" s="122"/>
      <c r="N966" s="122"/>
      <c r="O966" s="122"/>
      <c r="P966" s="122"/>
      <c r="Q966" s="122"/>
      <c r="R966" s="122"/>
      <c r="S966" s="122"/>
      <c r="T966" s="122"/>
      <c r="U966" s="122"/>
      <c r="V966" s="122"/>
      <c r="W966" s="122"/>
      <c r="X966" s="122"/>
      <c r="Y966" s="122"/>
      <c r="Z966" s="122"/>
      <c r="AA966" s="122"/>
      <c r="AB966" s="122"/>
      <c r="AC966" s="122"/>
    </row>
    <row r="967" spans="1:29" ht="18" customHeight="1" x14ac:dyDescent="0.2">
      <c r="A967" s="135"/>
      <c r="B967" s="122"/>
      <c r="C967" s="122"/>
      <c r="D967" s="122"/>
      <c r="E967" s="122"/>
      <c r="F967" s="122"/>
      <c r="G967" s="122"/>
      <c r="H967" s="122"/>
      <c r="I967" s="168"/>
      <c r="J967" s="122"/>
      <c r="K967" s="122"/>
      <c r="L967" s="122"/>
      <c r="M967" s="122"/>
      <c r="N967" s="122"/>
      <c r="O967" s="122"/>
      <c r="P967" s="122"/>
      <c r="Q967" s="122"/>
      <c r="R967" s="122"/>
      <c r="S967" s="122"/>
      <c r="T967" s="122"/>
      <c r="U967" s="122"/>
      <c r="V967" s="122"/>
      <c r="W967" s="122"/>
      <c r="X967" s="122"/>
      <c r="Y967" s="122"/>
      <c r="Z967" s="122"/>
      <c r="AA967" s="122"/>
      <c r="AB967" s="122"/>
      <c r="AC967" s="122"/>
    </row>
    <row r="968" spans="1:29" ht="18" customHeight="1" x14ac:dyDescent="0.2">
      <c r="A968" s="135"/>
      <c r="B968" s="122"/>
      <c r="C968" s="122"/>
      <c r="D968" s="122"/>
      <c r="E968" s="122"/>
      <c r="F968" s="122"/>
      <c r="G968" s="122"/>
      <c r="H968" s="122"/>
      <c r="I968" s="168"/>
      <c r="J968" s="122"/>
      <c r="K968" s="122"/>
      <c r="L968" s="122"/>
      <c r="M968" s="122"/>
      <c r="N968" s="122"/>
      <c r="O968" s="122"/>
      <c r="P968" s="122"/>
      <c r="Q968" s="122"/>
      <c r="R968" s="122"/>
      <c r="S968" s="122"/>
      <c r="T968" s="122"/>
      <c r="U968" s="122"/>
      <c r="V968" s="122"/>
      <c r="W968" s="122"/>
      <c r="X968" s="122"/>
      <c r="Y968" s="122"/>
      <c r="Z968" s="122"/>
      <c r="AA968" s="122"/>
      <c r="AB968" s="122"/>
      <c r="AC968" s="122"/>
    </row>
    <row r="969" spans="1:29" ht="18" customHeight="1" x14ac:dyDescent="0.2">
      <c r="A969" s="135"/>
      <c r="B969" s="122"/>
      <c r="C969" s="122"/>
      <c r="D969" s="122"/>
      <c r="E969" s="122"/>
      <c r="F969" s="122"/>
      <c r="G969" s="122"/>
      <c r="H969" s="122"/>
      <c r="I969" s="168"/>
      <c r="J969" s="122"/>
      <c r="K969" s="122"/>
      <c r="L969" s="122"/>
      <c r="M969" s="122"/>
      <c r="N969" s="122"/>
      <c r="O969" s="122"/>
      <c r="P969" s="122"/>
      <c r="Q969" s="122"/>
      <c r="R969" s="122"/>
      <c r="S969" s="122"/>
      <c r="T969" s="122"/>
      <c r="U969" s="122"/>
      <c r="V969" s="122"/>
      <c r="W969" s="122"/>
      <c r="X969" s="122"/>
      <c r="Y969" s="122"/>
      <c r="Z969" s="122"/>
      <c r="AA969" s="122"/>
      <c r="AB969" s="122"/>
      <c r="AC969" s="122"/>
    </row>
    <row r="970" spans="1:29" ht="18" customHeight="1" x14ac:dyDescent="0.2">
      <c r="A970" s="135"/>
      <c r="B970" s="122"/>
      <c r="C970" s="122"/>
      <c r="D970" s="122"/>
      <c r="E970" s="122"/>
      <c r="F970" s="122"/>
      <c r="G970" s="122"/>
      <c r="H970" s="122"/>
      <c r="I970" s="168"/>
      <c r="J970" s="122"/>
      <c r="K970" s="122"/>
      <c r="L970" s="122"/>
      <c r="M970" s="122"/>
      <c r="N970" s="122"/>
      <c r="O970" s="122"/>
      <c r="P970" s="122"/>
      <c r="Q970" s="122"/>
      <c r="R970" s="122"/>
      <c r="S970" s="122"/>
      <c r="T970" s="122"/>
      <c r="U970" s="122"/>
      <c r="V970" s="122"/>
      <c r="W970" s="122"/>
      <c r="X970" s="122"/>
      <c r="Y970" s="122"/>
      <c r="Z970" s="122"/>
      <c r="AA970" s="122"/>
      <c r="AB970" s="122"/>
      <c r="AC970" s="122"/>
    </row>
    <row r="971" spans="1:29" ht="18" customHeight="1" x14ac:dyDescent="0.2">
      <c r="A971" s="135"/>
      <c r="B971" s="122"/>
      <c r="C971" s="122"/>
      <c r="D971" s="122"/>
      <c r="E971" s="122"/>
      <c r="F971" s="122"/>
      <c r="G971" s="122"/>
      <c r="H971" s="122"/>
      <c r="I971" s="168"/>
      <c r="J971" s="122"/>
      <c r="K971" s="122"/>
      <c r="L971" s="122"/>
      <c r="M971" s="122"/>
      <c r="N971" s="122"/>
      <c r="O971" s="122"/>
      <c r="P971" s="122"/>
      <c r="Q971" s="122"/>
      <c r="R971" s="122"/>
      <c r="S971" s="122"/>
      <c r="T971" s="122"/>
      <c r="U971" s="122"/>
      <c r="V971" s="122"/>
      <c r="W971" s="122"/>
      <c r="X971" s="122"/>
      <c r="Y971" s="122"/>
      <c r="Z971" s="122"/>
      <c r="AA971" s="122"/>
      <c r="AB971" s="122"/>
      <c r="AC971" s="122"/>
    </row>
    <row r="972" spans="1:29" ht="18" customHeight="1" x14ac:dyDescent="0.2">
      <c r="A972" s="135"/>
      <c r="B972" s="122"/>
      <c r="C972" s="122"/>
      <c r="D972" s="122"/>
      <c r="E972" s="122"/>
      <c r="F972" s="122"/>
      <c r="G972" s="122"/>
      <c r="H972" s="122"/>
      <c r="I972" s="168"/>
      <c r="J972" s="122"/>
      <c r="K972" s="122"/>
      <c r="L972" s="122"/>
      <c r="M972" s="122"/>
      <c r="N972" s="122"/>
      <c r="O972" s="122"/>
      <c r="P972" s="122"/>
      <c r="Q972" s="122"/>
      <c r="R972" s="122"/>
      <c r="S972" s="122"/>
      <c r="T972" s="122"/>
      <c r="U972" s="122"/>
      <c r="V972" s="122"/>
      <c r="W972" s="122"/>
      <c r="X972" s="122"/>
      <c r="Y972" s="122"/>
      <c r="Z972" s="122"/>
      <c r="AA972" s="122"/>
      <c r="AB972" s="122"/>
      <c r="AC972" s="122"/>
    </row>
    <row r="973" spans="1:29" ht="18" customHeight="1" x14ac:dyDescent="0.2">
      <c r="A973" s="135"/>
      <c r="B973" s="122"/>
      <c r="C973" s="122"/>
      <c r="D973" s="122"/>
      <c r="E973" s="122"/>
      <c r="F973" s="122"/>
      <c r="G973" s="122"/>
      <c r="H973" s="122"/>
      <c r="I973" s="168"/>
      <c r="J973" s="122"/>
      <c r="K973" s="122"/>
      <c r="L973" s="122"/>
      <c r="M973" s="122"/>
      <c r="N973" s="122"/>
      <c r="O973" s="122"/>
      <c r="P973" s="122"/>
      <c r="Q973" s="122"/>
      <c r="R973" s="122"/>
      <c r="S973" s="122"/>
      <c r="T973" s="122"/>
      <c r="U973" s="122"/>
      <c r="V973" s="122"/>
      <c r="W973" s="122"/>
      <c r="X973" s="122"/>
      <c r="Y973" s="122"/>
      <c r="Z973" s="122"/>
      <c r="AA973" s="122"/>
      <c r="AB973" s="122"/>
      <c r="AC973" s="122"/>
    </row>
    <row r="974" spans="1:29" ht="18" customHeight="1" x14ac:dyDescent="0.2">
      <c r="A974" s="135"/>
      <c r="B974" s="122"/>
      <c r="C974" s="122"/>
      <c r="D974" s="122"/>
      <c r="E974" s="122"/>
      <c r="F974" s="122"/>
      <c r="G974" s="122"/>
      <c r="H974" s="122"/>
      <c r="I974" s="168"/>
      <c r="J974" s="122"/>
      <c r="K974" s="122"/>
      <c r="L974" s="122"/>
      <c r="M974" s="122"/>
      <c r="N974" s="122"/>
      <c r="O974" s="122"/>
      <c r="P974" s="122"/>
      <c r="Q974" s="122"/>
      <c r="R974" s="122"/>
      <c r="S974" s="122"/>
      <c r="T974" s="122"/>
      <c r="U974" s="122"/>
      <c r="V974" s="122"/>
      <c r="W974" s="122"/>
      <c r="X974" s="122"/>
      <c r="Y974" s="122"/>
      <c r="Z974" s="122"/>
      <c r="AA974" s="122"/>
      <c r="AB974" s="122"/>
      <c r="AC974" s="122"/>
    </row>
    <row r="975" spans="1:29" ht="18" customHeight="1" x14ac:dyDescent="0.2">
      <c r="A975" s="135"/>
      <c r="B975" s="122"/>
      <c r="C975" s="122"/>
      <c r="D975" s="122"/>
      <c r="E975" s="122"/>
      <c r="F975" s="122"/>
      <c r="G975" s="122"/>
      <c r="H975" s="122"/>
      <c r="I975" s="168"/>
      <c r="J975" s="122"/>
      <c r="K975" s="122"/>
      <c r="L975" s="122"/>
      <c r="M975" s="122"/>
      <c r="N975" s="122"/>
      <c r="O975" s="122"/>
      <c r="P975" s="122"/>
      <c r="Q975" s="122"/>
      <c r="R975" s="122"/>
      <c r="S975" s="122"/>
      <c r="T975" s="122"/>
      <c r="U975" s="122"/>
      <c r="V975" s="122"/>
      <c r="W975" s="122"/>
      <c r="X975" s="122"/>
      <c r="Y975" s="122"/>
      <c r="Z975" s="122"/>
      <c r="AA975" s="122"/>
      <c r="AB975" s="122"/>
      <c r="AC975" s="122"/>
    </row>
    <row r="976" spans="1:29" ht="18" customHeight="1" x14ac:dyDescent="0.2">
      <c r="A976" s="135"/>
      <c r="B976" s="122"/>
      <c r="C976" s="122"/>
      <c r="D976" s="122"/>
      <c r="E976" s="122"/>
      <c r="F976" s="122"/>
      <c r="G976" s="122"/>
      <c r="H976" s="122"/>
      <c r="I976" s="168"/>
      <c r="J976" s="122"/>
      <c r="K976" s="122"/>
      <c r="L976" s="122"/>
      <c r="M976" s="122"/>
      <c r="N976" s="122"/>
      <c r="O976" s="122"/>
      <c r="P976" s="122"/>
      <c r="Q976" s="122"/>
      <c r="R976" s="122"/>
      <c r="S976" s="122"/>
      <c r="T976" s="122"/>
      <c r="U976" s="122"/>
      <c r="V976" s="122"/>
      <c r="W976" s="122"/>
      <c r="X976" s="122"/>
      <c r="Y976" s="122"/>
      <c r="Z976" s="122"/>
      <c r="AA976" s="122"/>
      <c r="AB976" s="122"/>
      <c r="AC976" s="122"/>
    </row>
    <row r="977" spans="1:29" ht="18" customHeight="1" x14ac:dyDescent="0.2">
      <c r="A977" s="135"/>
      <c r="B977" s="122"/>
      <c r="C977" s="122"/>
      <c r="D977" s="122"/>
      <c r="E977" s="122"/>
      <c r="F977" s="122"/>
      <c r="G977" s="122"/>
      <c r="H977" s="122"/>
      <c r="I977" s="168"/>
      <c r="J977" s="122"/>
      <c r="K977" s="122"/>
      <c r="L977" s="122"/>
      <c r="M977" s="122"/>
      <c r="N977" s="122"/>
      <c r="O977" s="122"/>
      <c r="P977" s="122"/>
      <c r="Q977" s="122"/>
      <c r="R977" s="122"/>
      <c r="S977" s="122"/>
      <c r="T977" s="122"/>
      <c r="U977" s="122"/>
      <c r="V977" s="122"/>
      <c r="W977" s="122"/>
      <c r="X977" s="122"/>
      <c r="Y977" s="122"/>
      <c r="Z977" s="122"/>
      <c r="AA977" s="122"/>
      <c r="AB977" s="122"/>
      <c r="AC977" s="122"/>
    </row>
    <row r="978" spans="1:29" ht="18" customHeight="1" x14ac:dyDescent="0.2">
      <c r="A978" s="135"/>
      <c r="B978" s="122"/>
      <c r="C978" s="122"/>
      <c r="D978" s="122"/>
      <c r="E978" s="122"/>
      <c r="F978" s="122"/>
      <c r="G978" s="122"/>
      <c r="H978" s="122"/>
      <c r="I978" s="168"/>
      <c r="J978" s="122"/>
      <c r="K978" s="122"/>
      <c r="L978" s="122"/>
      <c r="M978" s="122"/>
      <c r="N978" s="122"/>
      <c r="O978" s="122"/>
      <c r="P978" s="122"/>
      <c r="Q978" s="122"/>
      <c r="R978" s="122"/>
      <c r="S978" s="122"/>
      <c r="T978" s="122"/>
      <c r="U978" s="122"/>
      <c r="V978" s="122"/>
      <c r="W978" s="122"/>
      <c r="X978" s="122"/>
      <c r="Y978" s="122"/>
      <c r="Z978" s="122"/>
      <c r="AA978" s="122"/>
      <c r="AB978" s="122"/>
      <c r="AC978" s="122"/>
    </row>
    <row r="979" spans="1:29" ht="18" customHeight="1" x14ac:dyDescent="0.2">
      <c r="A979" s="135"/>
      <c r="B979" s="122"/>
      <c r="C979" s="122"/>
      <c r="D979" s="122"/>
      <c r="E979" s="122"/>
      <c r="F979" s="122"/>
      <c r="G979" s="122"/>
      <c r="H979" s="122"/>
      <c r="I979" s="168"/>
      <c r="J979" s="122"/>
      <c r="K979" s="122"/>
      <c r="L979" s="122"/>
      <c r="M979" s="122"/>
      <c r="N979" s="122"/>
      <c r="O979" s="122"/>
      <c r="P979" s="122"/>
      <c r="Q979" s="122"/>
      <c r="R979" s="122"/>
      <c r="S979" s="122"/>
      <c r="T979" s="122"/>
      <c r="U979" s="122"/>
      <c r="V979" s="122"/>
      <c r="W979" s="122"/>
      <c r="X979" s="122"/>
      <c r="Y979" s="122"/>
      <c r="Z979" s="122"/>
      <c r="AA979" s="122"/>
      <c r="AB979" s="122"/>
      <c r="AC979" s="122"/>
    </row>
    <row r="980" spans="1:29" ht="18" customHeight="1" x14ac:dyDescent="0.2">
      <c r="A980" s="135"/>
      <c r="B980" s="122"/>
      <c r="C980" s="122"/>
      <c r="D980" s="122"/>
      <c r="E980" s="122"/>
      <c r="F980" s="122"/>
      <c r="G980" s="122"/>
      <c r="H980" s="122"/>
      <c r="I980" s="168"/>
      <c r="J980" s="122"/>
      <c r="K980" s="122"/>
      <c r="L980" s="122"/>
      <c r="M980" s="122"/>
      <c r="N980" s="122"/>
      <c r="O980" s="122"/>
      <c r="P980" s="122"/>
      <c r="Q980" s="122"/>
      <c r="R980" s="122"/>
      <c r="S980" s="122"/>
      <c r="T980" s="122"/>
      <c r="U980" s="122"/>
      <c r="V980" s="122"/>
      <c r="W980" s="122"/>
      <c r="X980" s="122"/>
      <c r="Y980" s="122"/>
      <c r="Z980" s="122"/>
      <c r="AA980" s="122"/>
      <c r="AB980" s="122"/>
      <c r="AC980" s="122"/>
    </row>
    <row r="981" spans="1:29" ht="18" customHeight="1" x14ac:dyDescent="0.2">
      <c r="A981" s="135"/>
      <c r="B981" s="122"/>
      <c r="C981" s="122"/>
      <c r="D981" s="122"/>
      <c r="E981" s="122"/>
      <c r="F981" s="122"/>
      <c r="G981" s="122"/>
      <c r="H981" s="122"/>
      <c r="I981" s="168"/>
      <c r="J981" s="122"/>
      <c r="K981" s="122"/>
      <c r="L981" s="122"/>
      <c r="M981" s="122"/>
      <c r="N981" s="122"/>
      <c r="O981" s="122"/>
      <c r="P981" s="122"/>
      <c r="Q981" s="122"/>
      <c r="R981" s="122"/>
      <c r="S981" s="122"/>
      <c r="T981" s="122"/>
      <c r="U981" s="122"/>
      <c r="V981" s="122"/>
      <c r="W981" s="122"/>
      <c r="X981" s="122"/>
      <c r="Y981" s="122"/>
      <c r="Z981" s="122"/>
      <c r="AA981" s="122"/>
      <c r="AB981" s="122"/>
      <c r="AC981" s="122"/>
    </row>
    <row r="982" spans="1:29" ht="18" customHeight="1" x14ac:dyDescent="0.2">
      <c r="A982" s="135"/>
      <c r="B982" s="122"/>
      <c r="C982" s="122"/>
      <c r="D982" s="122"/>
      <c r="E982" s="122"/>
      <c r="F982" s="122"/>
      <c r="G982" s="122"/>
      <c r="H982" s="122"/>
      <c r="I982" s="168"/>
      <c r="J982" s="122"/>
      <c r="K982" s="122"/>
      <c r="L982" s="122"/>
      <c r="M982" s="122"/>
      <c r="N982" s="122"/>
      <c r="O982" s="122"/>
      <c r="P982" s="122"/>
      <c r="Q982" s="122"/>
      <c r="R982" s="122"/>
      <c r="S982" s="122"/>
      <c r="T982" s="122"/>
      <c r="U982" s="122"/>
      <c r="V982" s="122"/>
      <c r="W982" s="122"/>
      <c r="X982" s="122"/>
      <c r="Y982" s="122"/>
      <c r="Z982" s="122"/>
      <c r="AA982" s="122"/>
      <c r="AB982" s="122"/>
      <c r="AC982" s="122"/>
    </row>
    <row r="983" spans="1:29" ht="18" customHeight="1" x14ac:dyDescent="0.2">
      <c r="A983" s="135"/>
      <c r="B983" s="122"/>
      <c r="C983" s="122"/>
      <c r="D983" s="122"/>
      <c r="E983" s="122"/>
      <c r="F983" s="122"/>
      <c r="G983" s="122"/>
      <c r="H983" s="122"/>
      <c r="I983" s="168"/>
      <c r="J983" s="122"/>
      <c r="K983" s="122"/>
      <c r="L983" s="122"/>
      <c r="M983" s="122"/>
      <c r="N983" s="122"/>
      <c r="O983" s="122"/>
      <c r="P983" s="122"/>
      <c r="Q983" s="122"/>
      <c r="R983" s="122"/>
      <c r="S983" s="122"/>
      <c r="T983" s="122"/>
      <c r="U983" s="122"/>
      <c r="V983" s="122"/>
      <c r="W983" s="122"/>
      <c r="X983" s="122"/>
      <c r="Y983" s="122"/>
      <c r="Z983" s="122"/>
      <c r="AA983" s="122"/>
      <c r="AB983" s="122"/>
      <c r="AC983" s="122"/>
    </row>
    <row r="984" spans="1:29" ht="18" customHeight="1" x14ac:dyDescent="0.2">
      <c r="A984" s="135"/>
      <c r="B984" s="122"/>
      <c r="C984" s="122"/>
      <c r="D984" s="122"/>
      <c r="E984" s="122"/>
      <c r="F984" s="122"/>
      <c r="G984" s="122"/>
      <c r="H984" s="122"/>
      <c r="I984" s="168"/>
      <c r="J984" s="122"/>
      <c r="K984" s="122"/>
      <c r="L984" s="122"/>
      <c r="M984" s="122"/>
      <c r="N984" s="122"/>
      <c r="O984" s="122"/>
      <c r="P984" s="122"/>
      <c r="Q984" s="122"/>
      <c r="R984" s="122"/>
      <c r="S984" s="122"/>
      <c r="T984" s="122"/>
      <c r="U984" s="122"/>
      <c r="V984" s="122"/>
      <c r="W984" s="122"/>
      <c r="X984" s="122"/>
      <c r="Y984" s="122"/>
      <c r="Z984" s="122"/>
      <c r="AA984" s="122"/>
      <c r="AB984" s="122"/>
      <c r="AC984" s="122"/>
    </row>
    <row r="985" spans="1:29" ht="18" customHeight="1" x14ac:dyDescent="0.2">
      <c r="A985" s="135"/>
      <c r="B985" s="122"/>
      <c r="C985" s="122"/>
      <c r="D985" s="122"/>
      <c r="E985" s="122"/>
      <c r="F985" s="122"/>
      <c r="G985" s="122"/>
      <c r="H985" s="122"/>
      <c r="I985" s="168"/>
      <c r="J985" s="122"/>
      <c r="K985" s="122"/>
      <c r="L985" s="122"/>
      <c r="M985" s="122"/>
      <c r="N985" s="122"/>
      <c r="O985" s="122"/>
      <c r="P985" s="122"/>
      <c r="Q985" s="122"/>
      <c r="R985" s="122"/>
      <c r="S985" s="122"/>
      <c r="T985" s="122"/>
      <c r="U985" s="122"/>
      <c r="V985" s="122"/>
      <c r="W985" s="122"/>
      <c r="X985" s="122"/>
      <c r="Y985" s="122"/>
      <c r="Z985" s="122"/>
      <c r="AA985" s="122"/>
      <c r="AB985" s="122"/>
      <c r="AC985" s="122"/>
    </row>
    <row r="986" spans="1:29" ht="18" customHeight="1" x14ac:dyDescent="0.2">
      <c r="A986" s="135"/>
      <c r="B986" s="122"/>
      <c r="C986" s="122"/>
      <c r="D986" s="122"/>
      <c r="E986" s="122"/>
      <c r="F986" s="122"/>
      <c r="G986" s="122"/>
      <c r="H986" s="122"/>
      <c r="I986" s="168"/>
      <c r="J986" s="122"/>
      <c r="K986" s="122"/>
      <c r="L986" s="122"/>
      <c r="M986" s="122"/>
      <c r="N986" s="122"/>
      <c r="O986" s="122"/>
      <c r="P986" s="122"/>
      <c r="Q986" s="122"/>
      <c r="R986" s="122"/>
      <c r="S986" s="122"/>
      <c r="T986" s="122"/>
      <c r="U986" s="122"/>
      <c r="V986" s="122"/>
      <c r="W986" s="122"/>
      <c r="X986" s="122"/>
      <c r="Y986" s="122"/>
      <c r="Z986" s="122"/>
      <c r="AA986" s="122"/>
      <c r="AB986" s="122"/>
      <c r="AC986" s="122"/>
    </row>
    <row r="987" spans="1:29" ht="18" customHeight="1" x14ac:dyDescent="0.2">
      <c r="A987" s="135"/>
      <c r="B987" s="122"/>
      <c r="C987" s="122"/>
      <c r="D987" s="122"/>
      <c r="E987" s="122"/>
      <c r="F987" s="122"/>
      <c r="G987" s="122"/>
      <c r="H987" s="122"/>
      <c r="I987" s="168"/>
      <c r="J987" s="122"/>
      <c r="K987" s="122"/>
      <c r="L987" s="122"/>
      <c r="M987" s="122"/>
      <c r="N987" s="122"/>
      <c r="O987" s="122"/>
      <c r="P987" s="122"/>
      <c r="Q987" s="122"/>
      <c r="R987" s="122"/>
      <c r="S987" s="122"/>
      <c r="T987" s="122"/>
      <c r="U987" s="122"/>
      <c r="V987" s="122"/>
      <c r="W987" s="122"/>
      <c r="X987" s="122"/>
      <c r="Y987" s="122"/>
      <c r="Z987" s="122"/>
      <c r="AA987" s="122"/>
      <c r="AB987" s="122"/>
      <c r="AC987" s="122"/>
    </row>
    <row r="988" spans="1:29" ht="18" customHeight="1" x14ac:dyDescent="0.2">
      <c r="A988" s="135"/>
      <c r="B988" s="122"/>
      <c r="C988" s="122"/>
      <c r="D988" s="122"/>
      <c r="E988" s="122"/>
      <c r="F988" s="122"/>
      <c r="G988" s="122"/>
      <c r="H988" s="122"/>
      <c r="I988" s="168"/>
      <c r="J988" s="122"/>
      <c r="K988" s="122"/>
      <c r="L988" s="122"/>
      <c r="M988" s="122"/>
      <c r="N988" s="122"/>
      <c r="O988" s="122"/>
      <c r="P988" s="122"/>
      <c r="Q988" s="122"/>
      <c r="R988" s="122"/>
      <c r="S988" s="122"/>
      <c r="T988" s="122"/>
      <c r="U988" s="122"/>
      <c r="V988" s="122"/>
      <c r="W988" s="122"/>
      <c r="X988" s="122"/>
      <c r="Y988" s="122"/>
      <c r="Z988" s="122"/>
      <c r="AA988" s="122"/>
      <c r="AB988" s="122"/>
      <c r="AC988" s="122"/>
    </row>
    <row r="989" spans="1:29" ht="18" customHeight="1" x14ac:dyDescent="0.2">
      <c r="A989" s="135"/>
      <c r="B989" s="122"/>
      <c r="C989" s="122"/>
      <c r="D989" s="122"/>
      <c r="E989" s="122"/>
      <c r="F989" s="122"/>
      <c r="G989" s="122"/>
      <c r="H989" s="122"/>
      <c r="I989" s="168"/>
      <c r="J989" s="122"/>
      <c r="K989" s="122"/>
      <c r="L989" s="122"/>
      <c r="M989" s="122"/>
      <c r="N989" s="122"/>
      <c r="O989" s="122"/>
      <c r="P989" s="122"/>
      <c r="Q989" s="122"/>
      <c r="R989" s="122"/>
      <c r="S989" s="122"/>
      <c r="T989" s="122"/>
      <c r="U989" s="122"/>
      <c r="V989" s="122"/>
      <c r="W989" s="122"/>
      <c r="X989" s="122"/>
      <c r="Y989" s="122"/>
      <c r="Z989" s="122"/>
      <c r="AA989" s="122"/>
      <c r="AB989" s="122"/>
      <c r="AC989" s="122"/>
    </row>
    <row r="990" spans="1:29" ht="18" customHeight="1" x14ac:dyDescent="0.2">
      <c r="A990" s="135"/>
      <c r="B990" s="122"/>
      <c r="C990" s="122"/>
      <c r="D990" s="122"/>
      <c r="E990" s="122"/>
      <c r="F990" s="122"/>
      <c r="G990" s="122"/>
      <c r="H990" s="122"/>
      <c r="I990" s="168"/>
      <c r="J990" s="122"/>
      <c r="K990" s="122"/>
      <c r="L990" s="122"/>
      <c r="M990" s="122"/>
      <c r="N990" s="122"/>
      <c r="O990" s="122"/>
      <c r="P990" s="122"/>
      <c r="Q990" s="122"/>
      <c r="R990" s="122"/>
      <c r="S990" s="122"/>
      <c r="T990" s="122"/>
      <c r="U990" s="122"/>
      <c r="V990" s="122"/>
      <c r="W990" s="122"/>
      <c r="X990" s="122"/>
      <c r="Y990" s="122"/>
      <c r="Z990" s="122"/>
      <c r="AA990" s="122"/>
      <c r="AB990" s="122"/>
      <c r="AC990" s="122"/>
    </row>
    <row r="991" spans="1:29" ht="18" customHeight="1" x14ac:dyDescent="0.2">
      <c r="A991" s="135"/>
      <c r="B991" s="122"/>
      <c r="C991" s="122"/>
      <c r="D991" s="122"/>
      <c r="E991" s="122"/>
      <c r="F991" s="122"/>
      <c r="G991" s="122"/>
      <c r="H991" s="122"/>
      <c r="I991" s="168"/>
      <c r="J991" s="122"/>
      <c r="K991" s="122"/>
      <c r="L991" s="122"/>
      <c r="M991" s="122"/>
      <c r="N991" s="122"/>
      <c r="O991" s="122"/>
      <c r="P991" s="122"/>
      <c r="Q991" s="122"/>
      <c r="R991" s="122"/>
      <c r="S991" s="122"/>
      <c r="T991" s="122"/>
      <c r="U991" s="122"/>
      <c r="V991" s="122"/>
      <c r="W991" s="122"/>
      <c r="X991" s="122"/>
      <c r="Y991" s="122"/>
      <c r="Z991" s="122"/>
      <c r="AA991" s="122"/>
      <c r="AB991" s="122"/>
      <c r="AC991" s="122"/>
    </row>
    <row r="992" spans="1:29" ht="18" customHeight="1" x14ac:dyDescent="0.2">
      <c r="A992" s="135"/>
      <c r="B992" s="122"/>
      <c r="C992" s="122"/>
      <c r="D992" s="122"/>
      <c r="E992" s="122"/>
      <c r="F992" s="122"/>
      <c r="G992" s="122"/>
      <c r="H992" s="122"/>
      <c r="I992" s="168"/>
      <c r="J992" s="122"/>
      <c r="K992" s="122"/>
      <c r="L992" s="122"/>
      <c r="M992" s="122"/>
      <c r="N992" s="122"/>
      <c r="O992" s="122"/>
      <c r="P992" s="122"/>
      <c r="Q992" s="122"/>
      <c r="R992" s="122"/>
      <c r="S992" s="122"/>
      <c r="T992" s="122"/>
      <c r="U992" s="122"/>
      <c r="V992" s="122"/>
      <c r="W992" s="122"/>
      <c r="X992" s="122"/>
      <c r="Y992" s="122"/>
      <c r="Z992" s="122"/>
      <c r="AA992" s="122"/>
      <c r="AB992" s="122"/>
      <c r="AC992" s="122"/>
    </row>
    <row r="993" spans="1:29" ht="18" customHeight="1" x14ac:dyDescent="0.2">
      <c r="A993" s="135"/>
      <c r="B993" s="122"/>
      <c r="C993" s="122"/>
      <c r="D993" s="122"/>
      <c r="E993" s="122"/>
      <c r="F993" s="122"/>
      <c r="G993" s="122"/>
      <c r="H993" s="122"/>
      <c r="I993" s="168"/>
      <c r="J993" s="122"/>
      <c r="K993" s="122"/>
      <c r="L993" s="122"/>
      <c r="M993" s="122"/>
      <c r="N993" s="122"/>
      <c r="O993" s="122"/>
      <c r="P993" s="122"/>
      <c r="Q993" s="122"/>
      <c r="R993" s="122"/>
      <c r="S993" s="122"/>
      <c r="T993" s="122"/>
      <c r="U993" s="122"/>
      <c r="V993" s="122"/>
      <c r="W993" s="122"/>
      <c r="X993" s="122"/>
      <c r="Y993" s="122"/>
      <c r="Z993" s="122"/>
      <c r="AA993" s="122"/>
      <c r="AB993" s="122"/>
      <c r="AC993" s="122"/>
    </row>
    <row r="994" spans="1:29" ht="18" customHeight="1" x14ac:dyDescent="0.2">
      <c r="A994" s="135"/>
      <c r="B994" s="122"/>
      <c r="C994" s="122"/>
      <c r="D994" s="122"/>
      <c r="E994" s="122"/>
      <c r="F994" s="122"/>
      <c r="G994" s="122"/>
      <c r="H994" s="122"/>
      <c r="I994" s="168"/>
      <c r="J994" s="122"/>
      <c r="K994" s="122"/>
      <c r="L994" s="122"/>
      <c r="M994" s="122"/>
      <c r="N994" s="122"/>
      <c r="O994" s="122"/>
      <c r="P994" s="122"/>
      <c r="Q994" s="122"/>
      <c r="R994" s="122"/>
      <c r="S994" s="122"/>
      <c r="T994" s="122"/>
      <c r="U994" s="122"/>
      <c r="V994" s="122"/>
      <c r="W994" s="122"/>
      <c r="X994" s="122"/>
      <c r="Y994" s="122"/>
      <c r="Z994" s="122"/>
      <c r="AA994" s="122"/>
      <c r="AB994" s="122"/>
      <c r="AC994" s="122"/>
    </row>
    <row r="995" spans="1:29" ht="18" customHeight="1" x14ac:dyDescent="0.2">
      <c r="A995" s="135"/>
      <c r="B995" s="122"/>
      <c r="C995" s="122"/>
      <c r="D995" s="122"/>
      <c r="E995" s="122"/>
      <c r="F995" s="122"/>
      <c r="G995" s="122"/>
      <c r="H995" s="122"/>
      <c r="I995" s="168"/>
      <c r="J995" s="122"/>
      <c r="K995" s="122"/>
      <c r="L995" s="122"/>
      <c r="M995" s="122"/>
      <c r="N995" s="122"/>
      <c r="O995" s="122"/>
      <c r="P995" s="122"/>
      <c r="Q995" s="122"/>
      <c r="R995" s="122"/>
      <c r="S995" s="122"/>
      <c r="T995" s="122"/>
      <c r="U995" s="122"/>
      <c r="V995" s="122"/>
      <c r="W995" s="122"/>
      <c r="X995" s="122"/>
      <c r="Y995" s="122"/>
      <c r="Z995" s="122"/>
      <c r="AA995" s="122"/>
      <c r="AB995" s="122"/>
      <c r="AC995" s="122"/>
    </row>
    <row r="996" spans="1:29" ht="18" customHeight="1" x14ac:dyDescent="0.2">
      <c r="A996" s="135"/>
      <c r="B996" s="122"/>
      <c r="C996" s="122"/>
      <c r="D996" s="122"/>
      <c r="E996" s="122"/>
      <c r="F996" s="122"/>
      <c r="G996" s="122"/>
      <c r="H996" s="122"/>
      <c r="I996" s="168"/>
      <c r="J996" s="122"/>
      <c r="K996" s="122"/>
      <c r="L996" s="122"/>
      <c r="M996" s="122"/>
      <c r="N996" s="122"/>
      <c r="O996" s="122"/>
      <c r="P996" s="122"/>
      <c r="Q996" s="122"/>
      <c r="R996" s="122"/>
      <c r="S996" s="122"/>
      <c r="T996" s="122"/>
      <c r="U996" s="122"/>
      <c r="V996" s="122"/>
      <c r="W996" s="122"/>
      <c r="X996" s="122"/>
      <c r="Y996" s="122"/>
      <c r="Z996" s="122"/>
      <c r="AA996" s="122"/>
      <c r="AB996" s="122"/>
      <c r="AC996" s="122"/>
    </row>
    <row r="997" spans="1:29" ht="18" customHeight="1" x14ac:dyDescent="0.2">
      <c r="A997" s="135"/>
      <c r="B997" s="122"/>
      <c r="C997" s="122"/>
      <c r="D997" s="122"/>
      <c r="E997" s="122"/>
      <c r="F997" s="122"/>
      <c r="G997" s="122"/>
      <c r="H997" s="122"/>
      <c r="I997" s="168"/>
      <c r="J997" s="122"/>
      <c r="K997" s="122"/>
      <c r="L997" s="122"/>
      <c r="M997" s="122"/>
      <c r="N997" s="122"/>
      <c r="O997" s="122"/>
      <c r="P997" s="122"/>
      <c r="Q997" s="122"/>
      <c r="R997" s="122"/>
      <c r="S997" s="122"/>
      <c r="T997" s="122"/>
      <c r="U997" s="122"/>
      <c r="V997" s="122"/>
      <c r="W997" s="122"/>
      <c r="X997" s="122"/>
      <c r="Y997" s="122"/>
      <c r="Z997" s="122"/>
      <c r="AA997" s="122"/>
      <c r="AB997" s="122"/>
      <c r="AC997" s="122"/>
    </row>
    <row r="998" spans="1:29" ht="18" customHeight="1" x14ac:dyDescent="0.2">
      <c r="A998" s="135"/>
      <c r="B998" s="122"/>
      <c r="C998" s="122"/>
      <c r="D998" s="122"/>
      <c r="E998" s="122"/>
      <c r="F998" s="122"/>
      <c r="G998" s="122"/>
      <c r="H998" s="122"/>
      <c r="I998" s="168"/>
      <c r="J998" s="122"/>
      <c r="K998" s="122"/>
      <c r="L998" s="122"/>
      <c r="M998" s="122"/>
      <c r="N998" s="122"/>
      <c r="O998" s="122"/>
      <c r="P998" s="122"/>
      <c r="Q998" s="122"/>
      <c r="R998" s="122"/>
      <c r="S998" s="122"/>
      <c r="T998" s="122"/>
      <c r="U998" s="122"/>
      <c r="V998" s="122"/>
      <c r="W998" s="122"/>
      <c r="X998" s="122"/>
      <c r="Y998" s="122"/>
      <c r="Z998" s="122"/>
      <c r="AA998" s="122"/>
      <c r="AB998" s="122"/>
      <c r="AC998" s="122"/>
    </row>
    <row r="999" spans="1:29" ht="18" customHeight="1" x14ac:dyDescent="0.2">
      <c r="A999" s="135"/>
      <c r="B999" s="122"/>
      <c r="C999" s="122"/>
      <c r="D999" s="122"/>
      <c r="E999" s="122"/>
      <c r="F999" s="122"/>
      <c r="G999" s="122"/>
      <c r="H999" s="122"/>
      <c r="I999" s="168"/>
      <c r="J999" s="122"/>
      <c r="K999" s="122"/>
      <c r="L999" s="122"/>
      <c r="M999" s="122"/>
      <c r="N999" s="122"/>
      <c r="O999" s="122"/>
      <c r="P999" s="122"/>
      <c r="Q999" s="122"/>
      <c r="R999" s="122"/>
      <c r="S999" s="122"/>
      <c r="T999" s="122"/>
      <c r="U999" s="122"/>
      <c r="V999" s="122"/>
      <c r="W999" s="122"/>
      <c r="X999" s="122"/>
      <c r="Y999" s="122"/>
      <c r="Z999" s="122"/>
      <c r="AA999" s="122"/>
      <c r="AB999" s="122"/>
      <c r="AC999" s="122"/>
    </row>
    <row r="1000" spans="1:29" ht="18" customHeight="1" x14ac:dyDescent="0.2">
      <c r="A1000" s="135"/>
      <c r="B1000" s="122"/>
      <c r="C1000" s="122"/>
      <c r="D1000" s="122"/>
      <c r="E1000" s="122"/>
      <c r="F1000" s="122"/>
      <c r="G1000" s="122"/>
      <c r="H1000" s="122"/>
      <c r="I1000" s="168"/>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row>
  </sheetData>
  <mergeCells count="948">
    <mergeCell ref="H24:H26"/>
    <mergeCell ref="I24:I26"/>
    <mergeCell ref="J24:J26"/>
    <mergeCell ref="K24:K26"/>
    <mergeCell ref="L24:L26"/>
    <mergeCell ref="M24:M26"/>
    <mergeCell ref="N24:N26"/>
    <mergeCell ref="P27:P29"/>
    <mergeCell ref="Q27:Q29"/>
    <mergeCell ref="R27:R29"/>
    <mergeCell ref="Z27:Z29"/>
    <mergeCell ref="AA27:AA29"/>
    <mergeCell ref="AB27:AB29"/>
    <mergeCell ref="AC27:AC29"/>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O30:O32"/>
    <mergeCell ref="P30:P32"/>
    <mergeCell ref="H30:H32"/>
    <mergeCell ref="I30:I32"/>
    <mergeCell ref="J30:J32"/>
    <mergeCell ref="K30:K32"/>
    <mergeCell ref="L30:L32"/>
    <mergeCell ref="M30:M32"/>
    <mergeCell ref="N30:N32"/>
    <mergeCell ref="A30:A32"/>
    <mergeCell ref="B30:B32"/>
    <mergeCell ref="C30:C32"/>
    <mergeCell ref="D30:D32"/>
    <mergeCell ref="E30:E32"/>
    <mergeCell ref="F30:F32"/>
    <mergeCell ref="G30:G32"/>
    <mergeCell ref="O27:O29"/>
    <mergeCell ref="Q30:Q32"/>
    <mergeCell ref="R30:R32"/>
    <mergeCell ref="Z30:Z32"/>
    <mergeCell ref="AA30:AA32"/>
    <mergeCell ref="AB30:AB32"/>
    <mergeCell ref="AC30:AC32"/>
    <mergeCell ref="Q33:Q34"/>
    <mergeCell ref="R33:R34"/>
    <mergeCell ref="Z33:Z34"/>
    <mergeCell ref="AA33:AA34"/>
    <mergeCell ref="AB33:AB34"/>
    <mergeCell ref="AC33:AC34"/>
    <mergeCell ref="A33:A34"/>
    <mergeCell ref="B33:B34"/>
    <mergeCell ref="C33:C34"/>
    <mergeCell ref="D33:D34"/>
    <mergeCell ref="E33:E34"/>
    <mergeCell ref="F33:F34"/>
    <mergeCell ref="G33:G34"/>
    <mergeCell ref="O33:O34"/>
    <mergeCell ref="P33:P34"/>
    <mergeCell ref="H33:H34"/>
    <mergeCell ref="I33:I34"/>
    <mergeCell ref="J33:J34"/>
    <mergeCell ref="K33:K34"/>
    <mergeCell ref="L33:L34"/>
    <mergeCell ref="M33:M34"/>
    <mergeCell ref="N33:N34"/>
    <mergeCell ref="O37:O38"/>
    <mergeCell ref="P37:P38"/>
    <mergeCell ref="Q37:Q38"/>
    <mergeCell ref="R37:R38"/>
    <mergeCell ref="Z37:Z38"/>
    <mergeCell ref="AA37:AA38"/>
    <mergeCell ref="AB37:AB38"/>
    <mergeCell ref="AC37:AC38"/>
    <mergeCell ref="H37:H38"/>
    <mergeCell ref="I37:I38"/>
    <mergeCell ref="J37:J38"/>
    <mergeCell ref="K37:K38"/>
    <mergeCell ref="L37:L38"/>
    <mergeCell ref="M37:M38"/>
    <mergeCell ref="N37:N38"/>
    <mergeCell ref="A37:A38"/>
    <mergeCell ref="B37:B38"/>
    <mergeCell ref="C37:C38"/>
    <mergeCell ref="D37:D38"/>
    <mergeCell ref="E37:E38"/>
    <mergeCell ref="F37:F38"/>
    <mergeCell ref="G37:G38"/>
    <mergeCell ref="A43:A44"/>
    <mergeCell ref="B43:B44"/>
    <mergeCell ref="C43:C44"/>
    <mergeCell ref="D43:D44"/>
    <mergeCell ref="E43:E44"/>
    <mergeCell ref="F43:F44"/>
    <mergeCell ref="G43:G44"/>
    <mergeCell ref="Z41:Z42"/>
    <mergeCell ref="Z43:Z44"/>
    <mergeCell ref="AA43:AA44"/>
    <mergeCell ref="AB43:AB44"/>
    <mergeCell ref="AC43:AC44"/>
    <mergeCell ref="O41:O42"/>
    <mergeCell ref="P41:P42"/>
    <mergeCell ref="Q41:Q42"/>
    <mergeCell ref="R41:R42"/>
    <mergeCell ref="AA41:AA42"/>
    <mergeCell ref="AB41:AB42"/>
    <mergeCell ref="AC41:AC42"/>
    <mergeCell ref="O43:O44"/>
    <mergeCell ref="P43:P44"/>
    <mergeCell ref="Y1:AC8"/>
    <mergeCell ref="B3:E3"/>
    <mergeCell ref="F3:J3"/>
    <mergeCell ref="K3:N3"/>
    <mergeCell ref="O3:Q3"/>
    <mergeCell ref="F11:F13"/>
    <mergeCell ref="G11:G13"/>
    <mergeCell ref="Z11:Z13"/>
    <mergeCell ref="AA11:AA13"/>
    <mergeCell ref="AB11:AB13"/>
    <mergeCell ref="J11:J13"/>
    <mergeCell ref="K11:K13"/>
    <mergeCell ref="L11:L13"/>
    <mergeCell ref="M11:M13"/>
    <mergeCell ref="N11:N13"/>
    <mergeCell ref="O11:O13"/>
    <mergeCell ref="P11:P13"/>
    <mergeCell ref="Q11:Q13"/>
    <mergeCell ref="R3:T3"/>
    <mergeCell ref="U3:X3"/>
    <mergeCell ref="Q4:R4"/>
    <mergeCell ref="S4:X4"/>
    <mergeCell ref="B5:O5"/>
    <mergeCell ref="P5:X5"/>
    <mergeCell ref="B8:O8"/>
    <mergeCell ref="P8:X8"/>
    <mergeCell ref="A11:A13"/>
    <mergeCell ref="B11:B13"/>
    <mergeCell ref="C11:C13"/>
    <mergeCell ref="D11:D13"/>
    <mergeCell ref="E11:E13"/>
    <mergeCell ref="R11:R13"/>
    <mergeCell ref="F17:F19"/>
    <mergeCell ref="G17:G19"/>
    <mergeCell ref="A1:A8"/>
    <mergeCell ref="B1:X2"/>
    <mergeCell ref="B6:O6"/>
    <mergeCell ref="S6:X6"/>
    <mergeCell ref="B7:O7"/>
    <mergeCell ref="S7:X7"/>
    <mergeCell ref="Z17:Z19"/>
    <mergeCell ref="AA17:AA19"/>
    <mergeCell ref="AB17:AB19"/>
    <mergeCell ref="AC17:AC19"/>
    <mergeCell ref="H11:H13"/>
    <mergeCell ref="I11:I13"/>
    <mergeCell ref="A17:A19"/>
    <mergeCell ref="B17:B19"/>
    <mergeCell ref="C17:C19"/>
    <mergeCell ref="D17:D19"/>
    <mergeCell ref="E17:E19"/>
    <mergeCell ref="O17:O19"/>
    <mergeCell ref="P17:P19"/>
    <mergeCell ref="Q17:Q19"/>
    <mergeCell ref="R17:R19"/>
    <mergeCell ref="H17:H19"/>
    <mergeCell ref="I17:I19"/>
    <mergeCell ref="J17:J19"/>
    <mergeCell ref="K17:K19"/>
    <mergeCell ref="L17:L19"/>
    <mergeCell ref="M17:M19"/>
    <mergeCell ref="N17:N19"/>
    <mergeCell ref="H22:H23"/>
    <mergeCell ref="I22:I23"/>
    <mergeCell ref="J22:J23"/>
    <mergeCell ref="K22:K23"/>
    <mergeCell ref="L22:L23"/>
    <mergeCell ref="M22:M23"/>
    <mergeCell ref="N22:N23"/>
    <mergeCell ref="A22:A23"/>
    <mergeCell ref="B22:B23"/>
    <mergeCell ref="C22:C23"/>
    <mergeCell ref="D22:D23"/>
    <mergeCell ref="E22:E23"/>
    <mergeCell ref="F22:F23"/>
    <mergeCell ref="G22:G23"/>
    <mergeCell ref="O20:O21"/>
    <mergeCell ref="P20:P21"/>
    <mergeCell ref="Z20:Z21"/>
    <mergeCell ref="AA20:AA21"/>
    <mergeCell ref="AB20:AB21"/>
    <mergeCell ref="AC20:AC21"/>
    <mergeCell ref="H20:H21"/>
    <mergeCell ref="I20:I21"/>
    <mergeCell ref="J20:J21"/>
    <mergeCell ref="K20:K21"/>
    <mergeCell ref="L20:L21"/>
    <mergeCell ref="M20:M21"/>
    <mergeCell ref="N20:N21"/>
    <mergeCell ref="Q20:Q21"/>
    <mergeCell ref="R20:R21"/>
    <mergeCell ref="A20:A21"/>
    <mergeCell ref="B20:B21"/>
    <mergeCell ref="C20:C21"/>
    <mergeCell ref="D20:D21"/>
    <mergeCell ref="E20:E21"/>
    <mergeCell ref="F20:F21"/>
    <mergeCell ref="G20:G21"/>
    <mergeCell ref="A24:A26"/>
    <mergeCell ref="B24:B26"/>
    <mergeCell ref="C24:C26"/>
    <mergeCell ref="D24:D26"/>
    <mergeCell ref="E24:E26"/>
    <mergeCell ref="F24:F26"/>
    <mergeCell ref="G24:G26"/>
    <mergeCell ref="Z22:Z23"/>
    <mergeCell ref="Z24:Z26"/>
    <mergeCell ref="AA24:AA26"/>
    <mergeCell ref="AB24:AB26"/>
    <mergeCell ref="AC24:AC26"/>
    <mergeCell ref="O22:O23"/>
    <mergeCell ref="P22:P23"/>
    <mergeCell ref="Q22:Q23"/>
    <mergeCell ref="R22:R23"/>
    <mergeCell ref="AA22:AA23"/>
    <mergeCell ref="AB22:AB23"/>
    <mergeCell ref="AC22:AC23"/>
    <mergeCell ref="Q24:Q26"/>
    <mergeCell ref="R24:R26"/>
    <mergeCell ref="O24:O26"/>
    <mergeCell ref="P24:P26"/>
    <mergeCell ref="H43:H44"/>
    <mergeCell ref="I43:I44"/>
    <mergeCell ref="J43:J44"/>
    <mergeCell ref="K43:K44"/>
    <mergeCell ref="L43:L44"/>
    <mergeCell ref="M43:M44"/>
    <mergeCell ref="N43:N44"/>
    <mergeCell ref="A46:A48"/>
    <mergeCell ref="B46:B48"/>
    <mergeCell ref="C46:C48"/>
    <mergeCell ref="D46:D48"/>
    <mergeCell ref="E46:E48"/>
    <mergeCell ref="F46:F48"/>
    <mergeCell ref="G46:G48"/>
    <mergeCell ref="H46:H48"/>
    <mergeCell ref="I46:I48"/>
    <mergeCell ref="J46:J48"/>
    <mergeCell ref="K46:K48"/>
    <mergeCell ref="L46:L48"/>
    <mergeCell ref="M46:M48"/>
    <mergeCell ref="N46:N48"/>
    <mergeCell ref="V46:V48"/>
    <mergeCell ref="W46:W48"/>
    <mergeCell ref="X46:X48"/>
    <mergeCell ref="Z46:Z48"/>
    <mergeCell ref="AA46:AA48"/>
    <mergeCell ref="AB46:AB48"/>
    <mergeCell ref="AC46:AC48"/>
    <mergeCell ref="O46:O48"/>
    <mergeCell ref="P46:P48"/>
    <mergeCell ref="Q46:Q48"/>
    <mergeCell ref="R46:R48"/>
    <mergeCell ref="S46:S48"/>
    <mergeCell ref="T46:T48"/>
    <mergeCell ref="U46:U48"/>
    <mergeCell ref="H41:H42"/>
    <mergeCell ref="I41:I42"/>
    <mergeCell ref="J41:J42"/>
    <mergeCell ref="K41:K42"/>
    <mergeCell ref="L41:L42"/>
    <mergeCell ref="M41:M42"/>
    <mergeCell ref="N41:N42"/>
    <mergeCell ref="A41:A42"/>
    <mergeCell ref="B41:B42"/>
    <mergeCell ref="C41:C42"/>
    <mergeCell ref="D41:D42"/>
    <mergeCell ref="E41:E42"/>
    <mergeCell ref="F41:F42"/>
    <mergeCell ref="G41:G42"/>
    <mergeCell ref="AB55:AB59"/>
    <mergeCell ref="AC55:AC59"/>
    <mergeCell ref="S58:S59"/>
    <mergeCell ref="T58:T59"/>
    <mergeCell ref="U58:U59"/>
    <mergeCell ref="V58:V59"/>
    <mergeCell ref="W58:W59"/>
    <mergeCell ref="X58:X59"/>
    <mergeCell ref="H55:H59"/>
    <mergeCell ref="I55:I59"/>
    <mergeCell ref="K55:K59"/>
    <mergeCell ref="L55:L59"/>
    <mergeCell ref="M55:M59"/>
    <mergeCell ref="N55:N59"/>
    <mergeCell ref="O55:O59"/>
    <mergeCell ref="J55:J56"/>
    <mergeCell ref="S55:S56"/>
    <mergeCell ref="T55:T56"/>
    <mergeCell ref="U55:U56"/>
    <mergeCell ref="V55:V56"/>
    <mergeCell ref="W55:W56"/>
    <mergeCell ref="X55:X56"/>
    <mergeCell ref="Z55:Z59"/>
    <mergeCell ref="AA55:AA59"/>
    <mergeCell ref="A55:A59"/>
    <mergeCell ref="B55:B59"/>
    <mergeCell ref="C55:C59"/>
    <mergeCell ref="D55:D59"/>
    <mergeCell ref="E55:E59"/>
    <mergeCell ref="F55:F59"/>
    <mergeCell ref="G55:G59"/>
    <mergeCell ref="H92:H94"/>
    <mergeCell ref="I92:I94"/>
    <mergeCell ref="I86:I87"/>
    <mergeCell ref="A90:A91"/>
    <mergeCell ref="B90:B91"/>
    <mergeCell ref="C90:C91"/>
    <mergeCell ref="D90:D91"/>
    <mergeCell ref="E90:E91"/>
    <mergeCell ref="F90:F91"/>
    <mergeCell ref="G90:G91"/>
    <mergeCell ref="A60:A61"/>
    <mergeCell ref="B60:B61"/>
    <mergeCell ref="C60:C61"/>
    <mergeCell ref="D60:D61"/>
    <mergeCell ref="E60:E61"/>
    <mergeCell ref="F60:F61"/>
    <mergeCell ref="G60:G61"/>
    <mergeCell ref="J92:J94"/>
    <mergeCell ref="K92:K94"/>
    <mergeCell ref="L92:L94"/>
    <mergeCell ref="M92:M94"/>
    <mergeCell ref="N92:N94"/>
    <mergeCell ref="A92:A94"/>
    <mergeCell ref="B92:B94"/>
    <mergeCell ref="C92:C94"/>
    <mergeCell ref="D92:D94"/>
    <mergeCell ref="E92:E94"/>
    <mergeCell ref="F92:F94"/>
    <mergeCell ref="G92:G94"/>
    <mergeCell ref="J86:J87"/>
    <mergeCell ref="Z86:Z87"/>
    <mergeCell ref="AA86:AA87"/>
    <mergeCell ref="AB86:AB87"/>
    <mergeCell ref="AC86:AC87"/>
    <mergeCell ref="A86:A87"/>
    <mergeCell ref="B86:B87"/>
    <mergeCell ref="C86:C87"/>
    <mergeCell ref="D86:D87"/>
    <mergeCell ref="E86:E87"/>
    <mergeCell ref="F86:F87"/>
    <mergeCell ref="G86:G87"/>
    <mergeCell ref="O90:O91"/>
    <mergeCell ref="P90:P91"/>
    <mergeCell ref="Z90:Z91"/>
    <mergeCell ref="AA90:AA91"/>
    <mergeCell ref="AB90:AB91"/>
    <mergeCell ref="AC90:AC91"/>
    <mergeCell ref="H90:H91"/>
    <mergeCell ref="I90:I91"/>
    <mergeCell ref="J90:J91"/>
    <mergeCell ref="K90:K91"/>
    <mergeCell ref="L90:L91"/>
    <mergeCell ref="M90:M91"/>
    <mergeCell ref="N90:N91"/>
    <mergeCell ref="O92:O94"/>
    <mergeCell ref="P92:P94"/>
    <mergeCell ref="Q92:Q94"/>
    <mergeCell ref="R92:R94"/>
    <mergeCell ref="Z92:Z94"/>
    <mergeCell ref="AA92:AA94"/>
    <mergeCell ref="AB92:AB94"/>
    <mergeCell ref="AC92:AC94"/>
    <mergeCell ref="Q95:Q96"/>
    <mergeCell ref="R95:R96"/>
    <mergeCell ref="Z95:Z96"/>
    <mergeCell ref="AA95:AA96"/>
    <mergeCell ref="AB95:AB96"/>
    <mergeCell ref="AC95:AC96"/>
    <mergeCell ref="A95:A96"/>
    <mergeCell ref="B95:B96"/>
    <mergeCell ref="C95:C96"/>
    <mergeCell ref="D95:D96"/>
    <mergeCell ref="E95:E96"/>
    <mergeCell ref="F95:F96"/>
    <mergeCell ref="G95:G96"/>
    <mergeCell ref="O95:O96"/>
    <mergeCell ref="P95:P96"/>
    <mergeCell ref="H95:H96"/>
    <mergeCell ref="I95:I96"/>
    <mergeCell ref="J95:J96"/>
    <mergeCell ref="K95:K96"/>
    <mergeCell ref="L95:L96"/>
    <mergeCell ref="M95:M96"/>
    <mergeCell ref="N95:N96"/>
    <mergeCell ref="AB97:AB104"/>
    <mergeCell ref="AC97:AC104"/>
    <mergeCell ref="S100:S102"/>
    <mergeCell ref="S103:S104"/>
    <mergeCell ref="O97:O104"/>
    <mergeCell ref="P97:P104"/>
    <mergeCell ref="Q97:Q104"/>
    <mergeCell ref="R97:R104"/>
    <mergeCell ref="S97:S99"/>
    <mergeCell ref="Z97:Z104"/>
    <mergeCell ref="AA97:AA104"/>
    <mergeCell ref="X103:X104"/>
    <mergeCell ref="A97:A104"/>
    <mergeCell ref="B97:B104"/>
    <mergeCell ref="C97:C104"/>
    <mergeCell ref="D97:D104"/>
    <mergeCell ref="E97:E104"/>
    <mergeCell ref="F97:F104"/>
    <mergeCell ref="G97:G104"/>
    <mergeCell ref="O105:O107"/>
    <mergeCell ref="P105:P107"/>
    <mergeCell ref="A105:A107"/>
    <mergeCell ref="B105:B107"/>
    <mergeCell ref="C105:C107"/>
    <mergeCell ref="D105:D107"/>
    <mergeCell ref="E105:E107"/>
    <mergeCell ref="F105:F107"/>
    <mergeCell ref="G105:G107"/>
    <mergeCell ref="H97:H104"/>
    <mergeCell ref="I97:I104"/>
    <mergeCell ref="J97:J104"/>
    <mergeCell ref="K97:K104"/>
    <mergeCell ref="L97:L104"/>
    <mergeCell ref="M97:M104"/>
    <mergeCell ref="N97:N104"/>
    <mergeCell ref="Q105:Q107"/>
    <mergeCell ref="R105:R107"/>
    <mergeCell ref="Z105:Z107"/>
    <mergeCell ref="AA105:AA107"/>
    <mergeCell ref="AB105:AB107"/>
    <mergeCell ref="AC105:AC107"/>
    <mergeCell ref="H105:H107"/>
    <mergeCell ref="I105:I107"/>
    <mergeCell ref="J105:J107"/>
    <mergeCell ref="K105:K107"/>
    <mergeCell ref="L105:L107"/>
    <mergeCell ref="M105:M107"/>
    <mergeCell ref="N105:N107"/>
    <mergeCell ref="H108:H110"/>
    <mergeCell ref="I108:I110"/>
    <mergeCell ref="J108:J110"/>
    <mergeCell ref="K108:K110"/>
    <mergeCell ref="L108:L110"/>
    <mergeCell ref="M108:M110"/>
    <mergeCell ref="N108:N110"/>
    <mergeCell ref="V108:V110"/>
    <mergeCell ref="W108:W110"/>
    <mergeCell ref="X108:X110"/>
    <mergeCell ref="Y108:Y110"/>
    <mergeCell ref="Z108:Z110"/>
    <mergeCell ref="AA108:AA110"/>
    <mergeCell ref="AB108:AB110"/>
    <mergeCell ref="AC108:AC110"/>
    <mergeCell ref="O108:O110"/>
    <mergeCell ref="P108:P110"/>
    <mergeCell ref="Q108:Q110"/>
    <mergeCell ref="R108:R110"/>
    <mergeCell ref="S108:S110"/>
    <mergeCell ref="T108:T110"/>
    <mergeCell ref="U108:U110"/>
    <mergeCell ref="A108:A110"/>
    <mergeCell ref="B108:B110"/>
    <mergeCell ref="C108:C110"/>
    <mergeCell ref="D108:D110"/>
    <mergeCell ref="E108:E110"/>
    <mergeCell ref="F108:F110"/>
    <mergeCell ref="G108:G110"/>
    <mergeCell ref="R114:R116"/>
    <mergeCell ref="S115:S116"/>
    <mergeCell ref="A111:A113"/>
    <mergeCell ref="B111:B113"/>
    <mergeCell ref="C111:C113"/>
    <mergeCell ref="D111:D113"/>
    <mergeCell ref="E111:E113"/>
    <mergeCell ref="F111:F113"/>
    <mergeCell ref="G111:G113"/>
    <mergeCell ref="H114:H116"/>
    <mergeCell ref="I114:I116"/>
    <mergeCell ref="J114:J116"/>
    <mergeCell ref="K114:K116"/>
    <mergeCell ref="L114:L116"/>
    <mergeCell ref="M114:M116"/>
    <mergeCell ref="N114:N116"/>
    <mergeCell ref="A114:A116"/>
    <mergeCell ref="V115:V116"/>
    <mergeCell ref="W115:W116"/>
    <mergeCell ref="X115:X116"/>
    <mergeCell ref="Y115:Y116"/>
    <mergeCell ref="O114:O116"/>
    <mergeCell ref="P114:P116"/>
    <mergeCell ref="Q114:Q116"/>
    <mergeCell ref="Z114:Z116"/>
    <mergeCell ref="AA114:AA116"/>
    <mergeCell ref="T115:T116"/>
    <mergeCell ref="U115:U116"/>
    <mergeCell ref="AB114:AB116"/>
    <mergeCell ref="AC114:AC116"/>
    <mergeCell ref="H111:H113"/>
    <mergeCell ref="I111:I113"/>
    <mergeCell ref="J111:J113"/>
    <mergeCell ref="K111:K113"/>
    <mergeCell ref="L111:L113"/>
    <mergeCell ref="M111:M113"/>
    <mergeCell ref="N111:N113"/>
    <mergeCell ref="V111:V113"/>
    <mergeCell ref="W111:W113"/>
    <mergeCell ref="X111:X113"/>
    <mergeCell ref="Y111:Y113"/>
    <mergeCell ref="Z111:Z113"/>
    <mergeCell ref="AA111:AA113"/>
    <mergeCell ref="AB111:AB113"/>
    <mergeCell ref="AC111:AC113"/>
    <mergeCell ref="O111:O113"/>
    <mergeCell ref="P111:P113"/>
    <mergeCell ref="Q111:Q113"/>
    <mergeCell ref="R111:R113"/>
    <mergeCell ref="S111:S113"/>
    <mergeCell ref="T111:T113"/>
    <mergeCell ref="U111:U113"/>
    <mergeCell ref="B114:B116"/>
    <mergeCell ref="C114:C116"/>
    <mergeCell ref="D114:D116"/>
    <mergeCell ref="E114:E116"/>
    <mergeCell ref="F114:F116"/>
    <mergeCell ref="G114:G116"/>
    <mergeCell ref="H118:H120"/>
    <mergeCell ref="I118:I120"/>
    <mergeCell ref="J118:J120"/>
    <mergeCell ref="K118:K120"/>
    <mergeCell ref="L118:L120"/>
    <mergeCell ref="M118:M120"/>
    <mergeCell ref="N118:N120"/>
    <mergeCell ref="R118:R120"/>
    <mergeCell ref="S119:S120"/>
    <mergeCell ref="T119:T120"/>
    <mergeCell ref="U119:U120"/>
    <mergeCell ref="V119:V120"/>
    <mergeCell ref="W119:W120"/>
    <mergeCell ref="X119:X120"/>
    <mergeCell ref="Y119:Y120"/>
    <mergeCell ref="O118:O120"/>
    <mergeCell ref="P118:P120"/>
    <mergeCell ref="Q118:Q120"/>
    <mergeCell ref="Z118:Z120"/>
    <mergeCell ref="AA118:AA120"/>
    <mergeCell ref="AB118:AB120"/>
    <mergeCell ref="AC118:AC120"/>
    <mergeCell ref="A118:A120"/>
    <mergeCell ref="B118:B120"/>
    <mergeCell ref="C118:C120"/>
    <mergeCell ref="D118:D120"/>
    <mergeCell ref="E118:E120"/>
    <mergeCell ref="F118:F120"/>
    <mergeCell ref="G118:G120"/>
    <mergeCell ref="H121:H122"/>
    <mergeCell ref="I121:I122"/>
    <mergeCell ref="J121:J122"/>
    <mergeCell ref="K121:K122"/>
    <mergeCell ref="L121:L122"/>
    <mergeCell ref="M121:M122"/>
    <mergeCell ref="N121:N122"/>
    <mergeCell ref="V121:V122"/>
    <mergeCell ref="W121:W122"/>
    <mergeCell ref="X121:X122"/>
    <mergeCell ref="Y121:Y122"/>
    <mergeCell ref="Z121:Z122"/>
    <mergeCell ref="AA121:AA122"/>
    <mergeCell ref="AB121:AB122"/>
    <mergeCell ref="AC121:AC122"/>
    <mergeCell ref="O121:O122"/>
    <mergeCell ref="P121:P122"/>
    <mergeCell ref="Q121:Q122"/>
    <mergeCell ref="R121:R122"/>
    <mergeCell ref="S121:S122"/>
    <mergeCell ref="T121:T122"/>
    <mergeCell ref="U121:U122"/>
    <mergeCell ref="A121:A122"/>
    <mergeCell ref="B121:B122"/>
    <mergeCell ref="C121:C122"/>
    <mergeCell ref="D121:D122"/>
    <mergeCell ref="E121:E122"/>
    <mergeCell ref="F121:F122"/>
    <mergeCell ref="G121:G122"/>
    <mergeCell ref="O124:O125"/>
    <mergeCell ref="P124:P125"/>
    <mergeCell ref="Q124:Q125"/>
    <mergeCell ref="R124:R125"/>
    <mergeCell ref="Z124:Z125"/>
    <mergeCell ref="AA124:AA125"/>
    <mergeCell ref="AB124:AB125"/>
    <mergeCell ref="AC124:AC125"/>
    <mergeCell ref="H124:H125"/>
    <mergeCell ref="I124:I125"/>
    <mergeCell ref="J124:J125"/>
    <mergeCell ref="K124:K125"/>
    <mergeCell ref="L124:L125"/>
    <mergeCell ref="M124:M125"/>
    <mergeCell ref="N124:N125"/>
    <mergeCell ref="A124:A125"/>
    <mergeCell ref="B124:B125"/>
    <mergeCell ref="C124:C125"/>
    <mergeCell ref="D124:D125"/>
    <mergeCell ref="E124:E125"/>
    <mergeCell ref="F124:F125"/>
    <mergeCell ref="G124:G125"/>
    <mergeCell ref="A130:A133"/>
    <mergeCell ref="B130:B133"/>
    <mergeCell ref="C130:C133"/>
    <mergeCell ref="D130:D133"/>
    <mergeCell ref="E130:E133"/>
    <mergeCell ref="F130:F133"/>
    <mergeCell ref="G130:G133"/>
    <mergeCell ref="A126:A128"/>
    <mergeCell ref="B126:B128"/>
    <mergeCell ref="C126:C128"/>
    <mergeCell ref="D126:D128"/>
    <mergeCell ref="E126:E128"/>
    <mergeCell ref="F126:F128"/>
    <mergeCell ref="G126:G128"/>
    <mergeCell ref="H134:H135"/>
    <mergeCell ref="I134:I135"/>
    <mergeCell ref="O143:O144"/>
    <mergeCell ref="Z143:Z146"/>
    <mergeCell ref="AA143:AA146"/>
    <mergeCell ref="AB143:AB146"/>
    <mergeCell ref="AC143:AC146"/>
    <mergeCell ref="O145:O146"/>
    <mergeCell ref="H143:H144"/>
    <mergeCell ref="I143:I144"/>
    <mergeCell ref="J143:J144"/>
    <mergeCell ref="K143:K144"/>
    <mergeCell ref="L143:L144"/>
    <mergeCell ref="M143:M144"/>
    <mergeCell ref="N143:N144"/>
    <mergeCell ref="H145:H146"/>
    <mergeCell ref="I145:I146"/>
    <mergeCell ref="J145:J146"/>
    <mergeCell ref="K145:K146"/>
    <mergeCell ref="L145:L146"/>
    <mergeCell ref="M145:M146"/>
    <mergeCell ref="N145:N146"/>
    <mergeCell ref="H140:H141"/>
    <mergeCell ref="I140:I141"/>
    <mergeCell ref="A143:A146"/>
    <mergeCell ref="B143:B146"/>
    <mergeCell ref="C143:C146"/>
    <mergeCell ref="D143:D146"/>
    <mergeCell ref="E143:E146"/>
    <mergeCell ref="F143:F146"/>
    <mergeCell ref="G143:G146"/>
    <mergeCell ref="A134:A137"/>
    <mergeCell ref="B134:B137"/>
    <mergeCell ref="C134:C137"/>
    <mergeCell ref="D134:D137"/>
    <mergeCell ref="E134:E137"/>
    <mergeCell ref="F134:F137"/>
    <mergeCell ref="G134:G137"/>
    <mergeCell ref="A139:A142"/>
    <mergeCell ref="B139:B142"/>
    <mergeCell ref="C139:C142"/>
    <mergeCell ref="D139:D142"/>
    <mergeCell ref="E139:E142"/>
    <mergeCell ref="F139:F142"/>
    <mergeCell ref="G139:G142"/>
    <mergeCell ref="Q126:Q128"/>
    <mergeCell ref="R126:R128"/>
    <mergeCell ref="AA126:AA128"/>
    <mergeCell ref="AB126:AB128"/>
    <mergeCell ref="AC126:AC128"/>
    <mergeCell ref="H131:H132"/>
    <mergeCell ref="I131:I132"/>
    <mergeCell ref="J131:J132"/>
    <mergeCell ref="K131:K132"/>
    <mergeCell ref="L131:L132"/>
    <mergeCell ref="M131:M132"/>
    <mergeCell ref="N131:N132"/>
    <mergeCell ref="O131:O132"/>
    <mergeCell ref="J126:J128"/>
    <mergeCell ref="K126:K128"/>
    <mergeCell ref="L126:L128"/>
    <mergeCell ref="M126:M128"/>
    <mergeCell ref="N126:N128"/>
    <mergeCell ref="H126:H128"/>
    <mergeCell ref="I126:I128"/>
    <mergeCell ref="AC139:AC142"/>
    <mergeCell ref="J136:J137"/>
    <mergeCell ref="J140:J141"/>
    <mergeCell ref="K140:K141"/>
    <mergeCell ref="L140:L141"/>
    <mergeCell ref="M140:M141"/>
    <mergeCell ref="N140:N141"/>
    <mergeCell ref="O140:O141"/>
    <mergeCell ref="H136:H137"/>
    <mergeCell ref="I136:I137"/>
    <mergeCell ref="K136:K137"/>
    <mergeCell ref="L136:L137"/>
    <mergeCell ref="M136:M137"/>
    <mergeCell ref="N136:N137"/>
    <mergeCell ref="O136:O137"/>
    <mergeCell ref="Z139:Z142"/>
    <mergeCell ref="AA139:AA142"/>
    <mergeCell ref="AB139:AB142"/>
    <mergeCell ref="V66:V68"/>
    <mergeCell ref="W66:W68"/>
    <mergeCell ref="X66:X68"/>
    <mergeCell ref="R64:R68"/>
    <mergeCell ref="Z64:Z68"/>
    <mergeCell ref="AA64:AA68"/>
    <mergeCell ref="AB64:AB68"/>
    <mergeCell ref="AC64:AC68"/>
    <mergeCell ref="S66:S68"/>
    <mergeCell ref="T66:T68"/>
    <mergeCell ref="Y66:Y68"/>
    <mergeCell ref="O60:O61"/>
    <mergeCell ref="P60:P61"/>
    <mergeCell ref="Q60:Q61"/>
    <mergeCell ref="R60:R61"/>
    <mergeCell ref="Z60:Z61"/>
    <mergeCell ref="AA60:AA61"/>
    <mergeCell ref="AB60:AB61"/>
    <mergeCell ref="AC60:AC61"/>
    <mergeCell ref="H60:H61"/>
    <mergeCell ref="I60:I61"/>
    <mergeCell ref="J60:J61"/>
    <mergeCell ref="K60:K61"/>
    <mergeCell ref="L60:L61"/>
    <mergeCell ref="M60:M61"/>
    <mergeCell ref="N60:N61"/>
    <mergeCell ref="P62:P63"/>
    <mergeCell ref="R62:R63"/>
    <mergeCell ref="Z62:Z63"/>
    <mergeCell ref="AA62:AA63"/>
    <mergeCell ref="AB62:AB63"/>
    <mergeCell ref="AC62:AC63"/>
    <mergeCell ref="H62:H63"/>
    <mergeCell ref="I62:I63"/>
    <mergeCell ref="K62:K63"/>
    <mergeCell ref="L62:L63"/>
    <mergeCell ref="M62:M63"/>
    <mergeCell ref="N62:N63"/>
    <mergeCell ref="O62:O63"/>
    <mergeCell ref="H69:H71"/>
    <mergeCell ref="I69:I71"/>
    <mergeCell ref="J69:J71"/>
    <mergeCell ref="K69:K71"/>
    <mergeCell ref="L69:L71"/>
    <mergeCell ref="M69:M71"/>
    <mergeCell ref="N69:N71"/>
    <mergeCell ref="A62:A63"/>
    <mergeCell ref="B62:B63"/>
    <mergeCell ref="C62:C63"/>
    <mergeCell ref="D62:D63"/>
    <mergeCell ref="E62:E63"/>
    <mergeCell ref="F62:F63"/>
    <mergeCell ref="G62:G63"/>
    <mergeCell ref="A64:A68"/>
    <mergeCell ref="B64:B68"/>
    <mergeCell ref="C64:C68"/>
    <mergeCell ref="D64:D68"/>
    <mergeCell ref="E64:E68"/>
    <mergeCell ref="F64:F68"/>
    <mergeCell ref="G64:G68"/>
    <mergeCell ref="A69:A71"/>
    <mergeCell ref="B69:B71"/>
    <mergeCell ref="C69:C71"/>
    <mergeCell ref="Q69:Q71"/>
    <mergeCell ref="R69:R71"/>
    <mergeCell ref="S69:S71"/>
    <mergeCell ref="T69:T71"/>
    <mergeCell ref="U69:U71"/>
    <mergeCell ref="L64:L68"/>
    <mergeCell ref="M64:M68"/>
    <mergeCell ref="N64:N68"/>
    <mergeCell ref="O64:O68"/>
    <mergeCell ref="U66:U68"/>
    <mergeCell ref="D69:D71"/>
    <mergeCell ref="E69:E71"/>
    <mergeCell ref="F69:F71"/>
    <mergeCell ref="G69:G71"/>
    <mergeCell ref="A72:A74"/>
    <mergeCell ref="B72:B74"/>
    <mergeCell ref="C72:C74"/>
    <mergeCell ref="D72:D74"/>
    <mergeCell ref="E72:E74"/>
    <mergeCell ref="F72:F74"/>
    <mergeCell ref="G72:G74"/>
    <mergeCell ref="Z75:Z77"/>
    <mergeCell ref="AA75:AA77"/>
    <mergeCell ref="AB75:AB77"/>
    <mergeCell ref="AC75:AC77"/>
    <mergeCell ref="H75:H77"/>
    <mergeCell ref="P64:P68"/>
    <mergeCell ref="Q64:Q68"/>
    <mergeCell ref="Q72:Q74"/>
    <mergeCell ref="R72:R74"/>
    <mergeCell ref="S72:S74"/>
    <mergeCell ref="T72:T74"/>
    <mergeCell ref="U72:U74"/>
    <mergeCell ref="H64:H68"/>
    <mergeCell ref="I64:I68"/>
    <mergeCell ref="K64:K68"/>
    <mergeCell ref="V69:V71"/>
    <mergeCell ref="W69:W71"/>
    <mergeCell ref="X69:X71"/>
    <mergeCell ref="Z69:Z71"/>
    <mergeCell ref="AA69:AA71"/>
    <mergeCell ref="AB69:AB71"/>
    <mergeCell ref="AC69:AC71"/>
    <mergeCell ref="O69:O71"/>
    <mergeCell ref="P69:P71"/>
    <mergeCell ref="W72:W74"/>
    <mergeCell ref="X72:X74"/>
    <mergeCell ref="Y72:Y74"/>
    <mergeCell ref="Z72:Z74"/>
    <mergeCell ref="AA72:AA74"/>
    <mergeCell ref="AB72:AB74"/>
    <mergeCell ref="AC72:AC74"/>
    <mergeCell ref="O72:O74"/>
    <mergeCell ref="P72:P74"/>
    <mergeCell ref="V72:V74"/>
    <mergeCell ref="H72:H74"/>
    <mergeCell ref="I72:I74"/>
    <mergeCell ref="J72:J74"/>
    <mergeCell ref="K72:K74"/>
    <mergeCell ref="L72:L74"/>
    <mergeCell ref="M72:M74"/>
    <mergeCell ref="N72:N74"/>
    <mergeCell ref="R75:R77"/>
    <mergeCell ref="P75:P77"/>
    <mergeCell ref="Q75:Q77"/>
    <mergeCell ref="I75:I77"/>
    <mergeCell ref="K75:K77"/>
    <mergeCell ref="L75:L77"/>
    <mergeCell ref="M75:M77"/>
    <mergeCell ref="N75:N77"/>
    <mergeCell ref="O75:O77"/>
    <mergeCell ref="J76:J77"/>
    <mergeCell ref="A75:A77"/>
    <mergeCell ref="B75:B77"/>
    <mergeCell ref="C75:C77"/>
    <mergeCell ref="D75:D77"/>
    <mergeCell ref="E75:E77"/>
    <mergeCell ref="F75:F77"/>
    <mergeCell ref="G75:G77"/>
    <mergeCell ref="A78:A79"/>
    <mergeCell ref="B78:B79"/>
    <mergeCell ref="C78:C79"/>
    <mergeCell ref="D78:D79"/>
    <mergeCell ref="E78:E79"/>
    <mergeCell ref="F78:F79"/>
    <mergeCell ref="R78:R79"/>
    <mergeCell ref="Z78:Z79"/>
    <mergeCell ref="AA78:AA79"/>
    <mergeCell ref="P78:P79"/>
    <mergeCell ref="Q78:Q79"/>
    <mergeCell ref="N78:N79"/>
    <mergeCell ref="O78:O79"/>
    <mergeCell ref="G78:G79"/>
    <mergeCell ref="H78:H79"/>
    <mergeCell ref="I78:I79"/>
    <mergeCell ref="K78:K79"/>
    <mergeCell ref="L78:L79"/>
    <mergeCell ref="M78:M79"/>
    <mergeCell ref="AB78:AB79"/>
    <mergeCell ref="AC78:AC79"/>
    <mergeCell ref="Q80:Q81"/>
    <mergeCell ref="R80:R81"/>
    <mergeCell ref="Z80:Z81"/>
    <mergeCell ref="AA80:AA81"/>
    <mergeCell ref="AB80:AB81"/>
    <mergeCell ref="AC80:AC81"/>
    <mergeCell ref="A80:A81"/>
    <mergeCell ref="B80:B81"/>
    <mergeCell ref="C80:C81"/>
    <mergeCell ref="D80:D81"/>
    <mergeCell ref="E80:E81"/>
    <mergeCell ref="F80:F81"/>
    <mergeCell ref="G80:G81"/>
    <mergeCell ref="O80:O81"/>
    <mergeCell ref="P80:P81"/>
    <mergeCell ref="H80:H81"/>
    <mergeCell ref="I80:I81"/>
    <mergeCell ref="J80:J81"/>
    <mergeCell ref="K80:K81"/>
    <mergeCell ref="L80:L81"/>
    <mergeCell ref="M80:M81"/>
    <mergeCell ref="N80:N81"/>
    <mergeCell ref="H82:H83"/>
    <mergeCell ref="I82:I83"/>
    <mergeCell ref="J82:J83"/>
    <mergeCell ref="K82:K83"/>
    <mergeCell ref="L82:L83"/>
    <mergeCell ref="M82:M83"/>
    <mergeCell ref="N82:N83"/>
    <mergeCell ref="A82:A83"/>
    <mergeCell ref="B82:B83"/>
    <mergeCell ref="C82:C83"/>
    <mergeCell ref="D82:D83"/>
    <mergeCell ref="E82:E83"/>
    <mergeCell ref="F82:F83"/>
    <mergeCell ref="G82:G83"/>
    <mergeCell ref="Z82:Z83"/>
    <mergeCell ref="Z84:Z85"/>
    <mergeCell ref="AA84:AA85"/>
    <mergeCell ref="AB84:AB85"/>
    <mergeCell ref="AC84:AC85"/>
    <mergeCell ref="O82:O83"/>
    <mergeCell ref="P82:P83"/>
    <mergeCell ref="Q82:Q83"/>
    <mergeCell ref="R82:R83"/>
    <mergeCell ref="AA82:AA83"/>
    <mergeCell ref="AB82:AB83"/>
    <mergeCell ref="AC82:AC83"/>
    <mergeCell ref="A84:A85"/>
    <mergeCell ref="B84:B85"/>
    <mergeCell ref="C84:C85"/>
    <mergeCell ref="F84:F85"/>
    <mergeCell ref="G84:G85"/>
    <mergeCell ref="I84:I85"/>
    <mergeCell ref="J84:J85"/>
    <mergeCell ref="AB134:AB137"/>
    <mergeCell ref="AC134:AC137"/>
    <mergeCell ref="Z126:Z128"/>
    <mergeCell ref="Z130:Z133"/>
    <mergeCell ref="AA130:AA133"/>
    <mergeCell ref="AB130:AB133"/>
    <mergeCell ref="AC130:AC133"/>
    <mergeCell ref="Z134:Z137"/>
    <mergeCell ref="AA134:AA137"/>
    <mergeCell ref="J134:J135"/>
    <mergeCell ref="K134:K135"/>
    <mergeCell ref="L134:L135"/>
    <mergeCell ref="M134:M135"/>
    <mergeCell ref="N134:N135"/>
    <mergeCell ref="O134:O135"/>
    <mergeCell ref="O126:O128"/>
    <mergeCell ref="P126:P128"/>
  </mergeCells>
  <dataValidations count="6">
    <dataValidation type="list" allowBlank="1" showInputMessage="1" prompt="Odaberite odgovarajući cilj iz padajućeg izbornika!" sqref="C24 C90 C129:C130 C134">
      <formula1>#REF!</formula1>
    </dataValidation>
    <dataValidation type="decimal" operator="greaterThan" allowBlank="1" showInputMessage="1" showErrorMessage="1" prompt="Nedozvoljeni unos - Dozvoljeno unijeti broj sa dva decimalna mjesta." sqref="I10 I17 I35 I40 I60 I90 I95 I126 I129:I131 I133:I134 I136">
      <formula1>0</formula1>
    </dataValidation>
    <dataValidation type="decimal" allowBlank="1" showErrorMessage="1" sqref="B10 B40 B60">
      <formula1>1</formula1>
      <formula2>9999</formula2>
    </dataValidation>
    <dataValidation type="custom" allowBlank="1" showInputMessage="1" showErrorMessage="1" prompt="Dozvoljeni unos do 250 znakova  -    " sqref="H10 G11:H11 H17 H20 H24 H35 H40 H60 H95 H126">
      <formula1>LT(LEN(G10),(250))</formula1>
    </dataValidation>
    <dataValidation type="list" allowBlank="1" showInputMessage="1" showErrorMessage="1" prompt="Odaberite DA ili NE iz padajućeg izbornika!" sqref="N24:O24 N90:O90 N95:O95 N129:O131 N133:O134 N136:O136">
      <formula1>#REF!</formula1>
    </dataValidation>
    <dataValidation type="list" allowBlank="1" showInputMessage="1" prompt="Odaberite DA ili NE iz padajućeg izbornika!" sqref="L24 L90 L95 L129:L131 L133:L134 L136">
      <formula1>#REF!</formula1>
    </dataValidation>
  </dataValidations>
  <pageMargins left="0.7" right="0.7" top="0.75" bottom="0.75" header="0" footer="0"/>
  <pageSetup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000"/>
  <sheetViews>
    <sheetView workbookViewId="0"/>
  </sheetViews>
  <sheetFormatPr defaultColWidth="14.42578125" defaultRowHeight="15" customHeight="1" x14ac:dyDescent="0.2"/>
  <cols>
    <col min="1" max="1" width="13.85546875" customWidth="1"/>
    <col min="2" max="2" width="55.85546875" customWidth="1"/>
    <col min="3" max="3" width="38.42578125" customWidth="1"/>
    <col min="4" max="4" width="41.28515625" customWidth="1"/>
    <col min="5" max="5" width="31.28515625" customWidth="1"/>
    <col min="6" max="6" width="50.28515625" customWidth="1"/>
    <col min="7" max="7" width="46.42578125" customWidth="1"/>
    <col min="8" max="8" width="36.85546875" customWidth="1"/>
    <col min="9" max="9" width="30" customWidth="1"/>
    <col min="10" max="10" width="37.85546875" customWidth="1"/>
    <col min="11" max="11" width="17.140625" customWidth="1"/>
    <col min="12" max="12" width="45.28515625" customWidth="1"/>
    <col min="13" max="13" width="28.140625" customWidth="1"/>
    <col min="14" max="14" width="37" customWidth="1"/>
    <col min="15" max="15" width="18.7109375" customWidth="1"/>
    <col min="16" max="16" width="44.140625" customWidth="1"/>
    <col min="17" max="17" width="85.28515625" customWidth="1"/>
    <col min="18" max="18" width="69.42578125" customWidth="1"/>
    <col min="19" max="19" width="48.42578125" customWidth="1"/>
    <col min="20" max="20" width="54.42578125" customWidth="1"/>
    <col min="21" max="21" width="34.7109375" customWidth="1"/>
    <col min="22" max="22" width="34.42578125" customWidth="1"/>
    <col min="23" max="23" width="33.42578125" customWidth="1"/>
    <col min="24" max="24" width="32.42578125" customWidth="1"/>
    <col min="25" max="25" width="34" customWidth="1"/>
    <col min="26" max="26" width="24.7109375" customWidth="1"/>
    <col min="27" max="27" width="25.140625" customWidth="1"/>
    <col min="28" max="28" width="23.42578125" customWidth="1"/>
    <col min="29" max="29" width="27.5703125" customWidth="1"/>
    <col min="30" max="30" width="53.28515625" customWidth="1"/>
  </cols>
  <sheetData>
    <row r="1" spans="1:30" ht="12.75" customHeight="1" x14ac:dyDescent="0.2">
      <c r="A1" s="953" t="s">
        <v>2416</v>
      </c>
      <c r="B1" s="693"/>
      <c r="C1" s="693"/>
      <c r="D1" s="693"/>
      <c r="E1" s="693"/>
      <c r="F1" s="693"/>
      <c r="G1" s="693"/>
      <c r="H1" s="693"/>
      <c r="I1" s="693"/>
      <c r="J1" s="693"/>
      <c r="K1" s="693"/>
      <c r="L1" s="693"/>
      <c r="M1" s="693"/>
      <c r="N1" s="693"/>
      <c r="O1" s="693"/>
      <c r="P1" s="693"/>
      <c r="Q1" s="693"/>
      <c r="R1" s="693"/>
      <c r="S1" s="693"/>
      <c r="T1" s="693"/>
      <c r="U1" s="693"/>
      <c r="V1" s="693"/>
      <c r="W1" s="693"/>
      <c r="X1" s="693"/>
      <c r="Y1" s="954"/>
      <c r="Z1" s="738" t="s">
        <v>116</v>
      </c>
      <c r="AA1" s="733"/>
      <c r="AB1" s="733"/>
      <c r="AC1" s="733"/>
      <c r="AD1" s="739"/>
    </row>
    <row r="2" spans="1:30" ht="50.25" customHeight="1" x14ac:dyDescent="0.2">
      <c r="A2" s="646"/>
      <c r="B2" s="694"/>
      <c r="C2" s="694"/>
      <c r="D2" s="694"/>
      <c r="E2" s="694"/>
      <c r="F2" s="694"/>
      <c r="G2" s="694"/>
      <c r="H2" s="694"/>
      <c r="I2" s="694"/>
      <c r="J2" s="694"/>
      <c r="K2" s="694"/>
      <c r="L2" s="694"/>
      <c r="M2" s="694"/>
      <c r="N2" s="694"/>
      <c r="O2" s="694"/>
      <c r="P2" s="694"/>
      <c r="Q2" s="694"/>
      <c r="R2" s="694"/>
      <c r="S2" s="694"/>
      <c r="T2" s="694"/>
      <c r="U2" s="694"/>
      <c r="V2" s="694"/>
      <c r="W2" s="694"/>
      <c r="X2" s="694"/>
      <c r="Y2" s="940"/>
      <c r="Z2" s="740"/>
      <c r="AA2" s="638"/>
      <c r="AB2" s="638"/>
      <c r="AC2" s="638"/>
      <c r="AD2" s="741"/>
    </row>
    <row r="3" spans="1:30" ht="42" customHeight="1" x14ac:dyDescent="0.2">
      <c r="A3" s="696" t="s">
        <v>117</v>
      </c>
      <c r="B3" s="651"/>
      <c r="C3" s="651"/>
      <c r="D3" s="652"/>
      <c r="E3" s="697" t="s">
        <v>2417</v>
      </c>
      <c r="F3" s="651"/>
      <c r="G3" s="651"/>
      <c r="H3" s="651"/>
      <c r="I3" s="651"/>
      <c r="J3" s="651"/>
      <c r="K3" s="651"/>
      <c r="L3" s="651"/>
      <c r="M3" s="651"/>
      <c r="N3" s="652"/>
      <c r="O3" s="696" t="s">
        <v>119</v>
      </c>
      <c r="P3" s="651"/>
      <c r="Q3" s="652"/>
      <c r="R3" s="43" t="s">
        <v>1472</v>
      </c>
      <c r="S3" s="696" t="s">
        <v>121</v>
      </c>
      <c r="T3" s="651"/>
      <c r="U3" s="652"/>
      <c r="V3" s="697" t="s">
        <v>2418</v>
      </c>
      <c r="W3" s="651"/>
      <c r="X3" s="651"/>
      <c r="Y3" s="665"/>
      <c r="Z3" s="740"/>
      <c r="AA3" s="638"/>
      <c r="AB3" s="638"/>
      <c r="AC3" s="638"/>
      <c r="AD3" s="741"/>
    </row>
    <row r="4" spans="1:30" ht="49.5" customHeight="1" x14ac:dyDescent="0.2">
      <c r="A4" s="699" t="s">
        <v>128</v>
      </c>
      <c r="B4" s="651"/>
      <c r="C4" s="651"/>
      <c r="D4" s="651"/>
      <c r="E4" s="651"/>
      <c r="F4" s="651"/>
      <c r="G4" s="651"/>
      <c r="H4" s="651"/>
      <c r="I4" s="651"/>
      <c r="J4" s="651"/>
      <c r="K4" s="651"/>
      <c r="L4" s="651"/>
      <c r="M4" s="651"/>
      <c r="N4" s="652"/>
      <c r="O4" s="700" t="s">
        <v>129</v>
      </c>
      <c r="P4" s="651"/>
      <c r="Q4" s="651"/>
      <c r="R4" s="651"/>
      <c r="S4" s="651"/>
      <c r="T4" s="651"/>
      <c r="U4" s="651"/>
      <c r="V4" s="651"/>
      <c r="W4" s="651"/>
      <c r="X4" s="651"/>
      <c r="Y4" s="665"/>
      <c r="Z4" s="742"/>
      <c r="AA4" s="694"/>
      <c r="AB4" s="694"/>
      <c r="AC4" s="694"/>
      <c r="AD4" s="743"/>
    </row>
    <row r="5" spans="1:30" ht="156.75" customHeight="1" x14ac:dyDescent="0.2">
      <c r="A5" s="127" t="s">
        <v>130</v>
      </c>
      <c r="B5" s="127" t="s">
        <v>131</v>
      </c>
      <c r="C5" s="127" t="s">
        <v>132</v>
      </c>
      <c r="D5" s="127" t="s">
        <v>133</v>
      </c>
      <c r="E5" s="128" t="s">
        <v>134</v>
      </c>
      <c r="F5" s="48" t="s">
        <v>56</v>
      </c>
      <c r="G5" s="129" t="s">
        <v>135</v>
      </c>
      <c r="H5" s="130" t="s">
        <v>136</v>
      </c>
      <c r="I5" s="127" t="s">
        <v>137</v>
      </c>
      <c r="J5" s="387" t="s">
        <v>138</v>
      </c>
      <c r="K5" s="131" t="s">
        <v>139</v>
      </c>
      <c r="L5" s="387" t="s">
        <v>2419</v>
      </c>
      <c r="M5" s="388" t="s">
        <v>141</v>
      </c>
      <c r="N5" s="389" t="s">
        <v>374</v>
      </c>
      <c r="O5" s="54" t="s">
        <v>130</v>
      </c>
      <c r="P5" s="54" t="s">
        <v>56</v>
      </c>
      <c r="Q5" s="134" t="s">
        <v>143</v>
      </c>
      <c r="R5" s="54" t="s">
        <v>144</v>
      </c>
      <c r="S5" s="54" t="s">
        <v>145</v>
      </c>
      <c r="T5" s="54" t="s">
        <v>146</v>
      </c>
      <c r="U5" s="54" t="s">
        <v>2420</v>
      </c>
      <c r="V5" s="54" t="s">
        <v>148</v>
      </c>
      <c r="W5" s="54" t="s">
        <v>149</v>
      </c>
      <c r="X5" s="54" t="s">
        <v>150</v>
      </c>
      <c r="Y5" s="55" t="s">
        <v>151</v>
      </c>
      <c r="Z5" s="113" t="s">
        <v>152</v>
      </c>
      <c r="AA5" s="56" t="s">
        <v>153</v>
      </c>
      <c r="AB5" s="56" t="s">
        <v>154</v>
      </c>
      <c r="AC5" s="56" t="s">
        <v>155</v>
      </c>
      <c r="AD5" s="114" t="s">
        <v>156</v>
      </c>
    </row>
    <row r="6" spans="1:30" ht="146.25" customHeight="1" x14ac:dyDescent="0.2">
      <c r="A6" s="672">
        <v>1</v>
      </c>
      <c r="B6" s="672" t="s">
        <v>2421</v>
      </c>
      <c r="C6" s="672" t="s">
        <v>2422</v>
      </c>
      <c r="D6" s="681" t="s">
        <v>2423</v>
      </c>
      <c r="E6" s="673" t="s">
        <v>2424</v>
      </c>
      <c r="F6" s="675" t="s">
        <v>2425</v>
      </c>
      <c r="G6" s="678" t="s">
        <v>2426</v>
      </c>
      <c r="H6" s="686">
        <v>12000000</v>
      </c>
      <c r="I6" s="672" t="s">
        <v>2427</v>
      </c>
      <c r="J6" s="952" t="s">
        <v>2428</v>
      </c>
      <c r="K6" s="672" t="s">
        <v>164</v>
      </c>
      <c r="L6" s="956" t="s">
        <v>2429</v>
      </c>
      <c r="M6" s="672" t="s">
        <v>166</v>
      </c>
      <c r="N6" s="672" t="s">
        <v>166</v>
      </c>
      <c r="O6" s="672">
        <v>1</v>
      </c>
      <c r="P6" s="672" t="s">
        <v>2425</v>
      </c>
      <c r="Q6" s="955" t="s">
        <v>2430</v>
      </c>
      <c r="R6" s="682" t="s">
        <v>2431</v>
      </c>
      <c r="S6" s="682" t="s">
        <v>2432</v>
      </c>
      <c r="T6" s="68" t="s">
        <v>2433</v>
      </c>
      <c r="U6" s="45" t="s">
        <v>2434</v>
      </c>
      <c r="V6" s="45" t="s">
        <v>2435</v>
      </c>
      <c r="W6" s="45" t="s">
        <v>2436</v>
      </c>
      <c r="X6" s="57" t="s">
        <v>2437</v>
      </c>
      <c r="Y6" s="62" t="s">
        <v>2438</v>
      </c>
      <c r="Z6" s="154"/>
      <c r="AA6" s="767"/>
      <c r="AB6" s="767"/>
      <c r="AC6" s="767"/>
      <c r="AD6" s="768"/>
    </row>
    <row r="7" spans="1:30" ht="150.75" customHeight="1" x14ac:dyDescent="0.2">
      <c r="A7" s="641"/>
      <c r="B7" s="641"/>
      <c r="C7" s="641"/>
      <c r="D7" s="641"/>
      <c r="E7" s="674"/>
      <c r="F7" s="676"/>
      <c r="G7" s="679"/>
      <c r="H7" s="641"/>
      <c r="I7" s="641"/>
      <c r="J7" s="641"/>
      <c r="K7" s="641"/>
      <c r="L7" s="641"/>
      <c r="M7" s="641"/>
      <c r="N7" s="641"/>
      <c r="O7" s="641"/>
      <c r="P7" s="641"/>
      <c r="Q7" s="641"/>
      <c r="R7" s="641"/>
      <c r="S7" s="641"/>
      <c r="T7" s="68" t="s">
        <v>2439</v>
      </c>
      <c r="U7" s="45" t="s">
        <v>2440</v>
      </c>
      <c r="V7" s="45" t="s">
        <v>2441</v>
      </c>
      <c r="W7" s="45" t="s">
        <v>2442</v>
      </c>
      <c r="X7" s="57" t="s">
        <v>2443</v>
      </c>
      <c r="Y7" s="62" t="s">
        <v>2444</v>
      </c>
      <c r="Z7" s="154"/>
      <c r="AA7" s="641"/>
      <c r="AB7" s="641"/>
      <c r="AC7" s="641"/>
      <c r="AD7" s="720"/>
    </row>
    <row r="8" spans="1:30" ht="137.25" customHeight="1" x14ac:dyDescent="0.2">
      <c r="A8" s="642"/>
      <c r="B8" s="641"/>
      <c r="C8" s="641"/>
      <c r="D8" s="641"/>
      <c r="E8" s="646"/>
      <c r="F8" s="680"/>
      <c r="G8" s="679"/>
      <c r="H8" s="642"/>
      <c r="I8" s="641"/>
      <c r="J8" s="641"/>
      <c r="K8" s="642"/>
      <c r="L8" s="641"/>
      <c r="M8" s="642"/>
      <c r="N8" s="642"/>
      <c r="O8" s="642"/>
      <c r="P8" s="642"/>
      <c r="Q8" s="642"/>
      <c r="R8" s="642"/>
      <c r="S8" s="642"/>
      <c r="T8" s="68" t="s">
        <v>2445</v>
      </c>
      <c r="U8" s="45">
        <v>24</v>
      </c>
      <c r="V8" s="45">
        <v>24</v>
      </c>
      <c r="W8" s="45">
        <v>24</v>
      </c>
      <c r="X8" s="57">
        <v>24</v>
      </c>
      <c r="Y8" s="62">
        <v>24</v>
      </c>
      <c r="Z8" s="154"/>
      <c r="AA8" s="642"/>
      <c r="AB8" s="642"/>
      <c r="AC8" s="642"/>
      <c r="AD8" s="721"/>
    </row>
    <row r="9" spans="1:30" ht="81" customHeight="1" x14ac:dyDescent="0.2">
      <c r="A9" s="672">
        <v>2</v>
      </c>
      <c r="B9" s="641"/>
      <c r="C9" s="641"/>
      <c r="D9" s="641"/>
      <c r="E9" s="673" t="s">
        <v>2424</v>
      </c>
      <c r="F9" s="675" t="s">
        <v>2446</v>
      </c>
      <c r="G9" s="679"/>
      <c r="H9" s="686">
        <v>3800000</v>
      </c>
      <c r="I9" s="672" t="s">
        <v>2427</v>
      </c>
      <c r="J9" s="641"/>
      <c r="K9" s="672" t="s">
        <v>164</v>
      </c>
      <c r="L9" s="641"/>
      <c r="M9" s="672" t="s">
        <v>164</v>
      </c>
      <c r="N9" s="672" t="s">
        <v>166</v>
      </c>
      <c r="O9" s="672">
        <v>2</v>
      </c>
      <c r="P9" s="672" t="s">
        <v>2446</v>
      </c>
      <c r="Q9" s="863" t="s">
        <v>2447</v>
      </c>
      <c r="R9" s="672" t="s">
        <v>2448</v>
      </c>
      <c r="S9" s="672" t="s">
        <v>2432</v>
      </c>
      <c r="T9" s="45" t="s">
        <v>2449</v>
      </c>
      <c r="U9" s="45" t="s">
        <v>2450</v>
      </c>
      <c r="V9" s="45" t="s">
        <v>2451</v>
      </c>
      <c r="W9" s="45" t="s">
        <v>2452</v>
      </c>
      <c r="X9" s="57" t="s">
        <v>2453</v>
      </c>
      <c r="Y9" s="62" t="s">
        <v>2454</v>
      </c>
      <c r="Z9" s="154"/>
      <c r="AA9" s="767"/>
      <c r="AB9" s="767"/>
      <c r="AC9" s="767"/>
      <c r="AD9" s="768"/>
    </row>
    <row r="10" spans="1:30" ht="71.25" customHeight="1" x14ac:dyDescent="0.2">
      <c r="A10" s="641"/>
      <c r="B10" s="641"/>
      <c r="C10" s="641"/>
      <c r="D10" s="641"/>
      <c r="E10" s="674"/>
      <c r="F10" s="676"/>
      <c r="G10" s="679"/>
      <c r="H10" s="641"/>
      <c r="I10" s="641"/>
      <c r="J10" s="641"/>
      <c r="K10" s="641"/>
      <c r="L10" s="641"/>
      <c r="M10" s="641"/>
      <c r="N10" s="641"/>
      <c r="O10" s="641"/>
      <c r="P10" s="641"/>
      <c r="Q10" s="641"/>
      <c r="R10" s="641"/>
      <c r="S10" s="641"/>
      <c r="T10" s="45" t="s">
        <v>2455</v>
      </c>
      <c r="U10" s="45" t="s">
        <v>2456</v>
      </c>
      <c r="V10" s="45" t="s">
        <v>2457</v>
      </c>
      <c r="W10" s="45" t="s">
        <v>2458</v>
      </c>
      <c r="X10" s="57" t="s">
        <v>2459</v>
      </c>
      <c r="Y10" s="62" t="s">
        <v>2460</v>
      </c>
      <c r="Z10" s="154"/>
      <c r="AA10" s="641"/>
      <c r="AB10" s="641"/>
      <c r="AC10" s="641"/>
      <c r="AD10" s="720"/>
    </row>
    <row r="11" spans="1:30" ht="78" customHeight="1" x14ac:dyDescent="0.2">
      <c r="A11" s="641"/>
      <c r="B11" s="641"/>
      <c r="C11" s="641"/>
      <c r="D11" s="641"/>
      <c r="E11" s="674"/>
      <c r="F11" s="676"/>
      <c r="G11" s="679"/>
      <c r="H11" s="641"/>
      <c r="I11" s="641"/>
      <c r="J11" s="641"/>
      <c r="K11" s="641"/>
      <c r="L11" s="641"/>
      <c r="M11" s="641"/>
      <c r="N11" s="641"/>
      <c r="O11" s="641"/>
      <c r="P11" s="641"/>
      <c r="Q11" s="641"/>
      <c r="R11" s="641"/>
      <c r="S11" s="641"/>
      <c r="T11" s="57" t="s">
        <v>2461</v>
      </c>
      <c r="U11" s="45">
        <v>10</v>
      </c>
      <c r="V11" s="45">
        <v>33</v>
      </c>
      <c r="W11" s="45">
        <v>36</v>
      </c>
      <c r="X11" s="57">
        <v>37</v>
      </c>
      <c r="Y11" s="62">
        <v>38</v>
      </c>
      <c r="Z11" s="154"/>
      <c r="AA11" s="641"/>
      <c r="AB11" s="641"/>
      <c r="AC11" s="641"/>
      <c r="AD11" s="720"/>
    </row>
    <row r="12" spans="1:30" ht="75" customHeight="1" x14ac:dyDescent="0.2">
      <c r="A12" s="641"/>
      <c r="B12" s="641"/>
      <c r="C12" s="641"/>
      <c r="D12" s="641"/>
      <c r="E12" s="674"/>
      <c r="F12" s="676"/>
      <c r="G12" s="679"/>
      <c r="H12" s="641"/>
      <c r="I12" s="641"/>
      <c r="J12" s="641"/>
      <c r="K12" s="641"/>
      <c r="L12" s="641"/>
      <c r="M12" s="641"/>
      <c r="N12" s="641"/>
      <c r="O12" s="641"/>
      <c r="P12" s="641"/>
      <c r="Q12" s="641"/>
      <c r="R12" s="641"/>
      <c r="S12" s="641"/>
      <c r="T12" s="57" t="s">
        <v>2445</v>
      </c>
      <c r="U12" s="45">
        <v>6</v>
      </c>
      <c r="V12" s="45">
        <v>6</v>
      </c>
      <c r="W12" s="45">
        <v>6</v>
      </c>
      <c r="X12" s="57">
        <v>6</v>
      </c>
      <c r="Y12" s="62">
        <v>6</v>
      </c>
      <c r="Z12" s="154"/>
      <c r="AA12" s="641"/>
      <c r="AB12" s="641"/>
      <c r="AC12" s="641"/>
      <c r="AD12" s="720"/>
    </row>
    <row r="13" spans="1:30" ht="95.25" customHeight="1" x14ac:dyDescent="0.2">
      <c r="A13" s="641"/>
      <c r="B13" s="641"/>
      <c r="C13" s="641"/>
      <c r="D13" s="641"/>
      <c r="E13" s="674"/>
      <c r="F13" s="676"/>
      <c r="G13" s="679"/>
      <c r="H13" s="641"/>
      <c r="I13" s="641"/>
      <c r="J13" s="641"/>
      <c r="K13" s="641"/>
      <c r="L13" s="641"/>
      <c r="M13" s="641"/>
      <c r="N13" s="641"/>
      <c r="O13" s="641"/>
      <c r="P13" s="641"/>
      <c r="Q13" s="641"/>
      <c r="R13" s="641"/>
      <c r="S13" s="641"/>
      <c r="T13" s="57" t="s">
        <v>2462</v>
      </c>
      <c r="U13" s="57" t="s">
        <v>2463</v>
      </c>
      <c r="V13" s="57" t="s">
        <v>2464</v>
      </c>
      <c r="W13" s="57" t="s">
        <v>2465</v>
      </c>
      <c r="X13" s="57" t="s">
        <v>2466</v>
      </c>
      <c r="Y13" s="62" t="s">
        <v>2467</v>
      </c>
      <c r="Z13" s="154"/>
      <c r="AA13" s="641"/>
      <c r="AB13" s="641"/>
      <c r="AC13" s="641"/>
      <c r="AD13" s="720"/>
    </row>
    <row r="14" spans="1:30" ht="123.75" customHeight="1" x14ac:dyDescent="0.2">
      <c r="A14" s="642"/>
      <c r="B14" s="641"/>
      <c r="C14" s="641"/>
      <c r="D14" s="641"/>
      <c r="E14" s="646"/>
      <c r="F14" s="680"/>
      <c r="G14" s="679"/>
      <c r="H14" s="642"/>
      <c r="I14" s="642"/>
      <c r="J14" s="641"/>
      <c r="K14" s="642"/>
      <c r="L14" s="641"/>
      <c r="M14" s="642"/>
      <c r="N14" s="642"/>
      <c r="O14" s="642"/>
      <c r="P14" s="642"/>
      <c r="Q14" s="642"/>
      <c r="R14" s="642"/>
      <c r="S14" s="642"/>
      <c r="T14" s="57" t="s">
        <v>2468</v>
      </c>
      <c r="U14" s="45" t="s">
        <v>2469</v>
      </c>
      <c r="V14" s="45" t="s">
        <v>2470</v>
      </c>
      <c r="W14" s="45" t="s">
        <v>2471</v>
      </c>
      <c r="X14" s="57" t="s">
        <v>2472</v>
      </c>
      <c r="Y14" s="62" t="s">
        <v>2473</v>
      </c>
      <c r="Z14" s="154"/>
      <c r="AA14" s="642"/>
      <c r="AB14" s="642"/>
      <c r="AC14" s="642"/>
      <c r="AD14" s="721"/>
    </row>
    <row r="15" spans="1:30" ht="67.5" customHeight="1" x14ac:dyDescent="0.2">
      <c r="A15" s="672">
        <v>3</v>
      </c>
      <c r="B15" s="641"/>
      <c r="C15" s="641"/>
      <c r="D15" s="641"/>
      <c r="E15" s="673" t="s">
        <v>2424</v>
      </c>
      <c r="F15" s="675" t="s">
        <v>2474</v>
      </c>
      <c r="G15" s="679"/>
      <c r="H15" s="686">
        <v>0</v>
      </c>
      <c r="I15" s="672" t="s">
        <v>2427</v>
      </c>
      <c r="J15" s="641"/>
      <c r="K15" s="672" t="s">
        <v>164</v>
      </c>
      <c r="L15" s="641"/>
      <c r="M15" s="672" t="s">
        <v>166</v>
      </c>
      <c r="N15" s="672" t="s">
        <v>166</v>
      </c>
      <c r="O15" s="672">
        <v>3</v>
      </c>
      <c r="P15" s="672" t="s">
        <v>2474</v>
      </c>
      <c r="Q15" s="684" t="s">
        <v>2475</v>
      </c>
      <c r="R15" s="672" t="s">
        <v>2476</v>
      </c>
      <c r="S15" s="672" t="s">
        <v>2476</v>
      </c>
      <c r="T15" s="57" t="s">
        <v>2477</v>
      </c>
      <c r="U15" s="103">
        <v>6140</v>
      </c>
      <c r="V15" s="103">
        <v>7499</v>
      </c>
      <c r="W15" s="103">
        <v>7912</v>
      </c>
      <c r="X15" s="80">
        <v>8512</v>
      </c>
      <c r="Y15" s="137">
        <v>9212</v>
      </c>
      <c r="Z15" s="154"/>
      <c r="AA15" s="767"/>
      <c r="AB15" s="767"/>
      <c r="AC15" s="767"/>
      <c r="AD15" s="768"/>
    </row>
    <row r="16" spans="1:30" ht="63" customHeight="1" x14ac:dyDescent="0.2">
      <c r="A16" s="641"/>
      <c r="B16" s="641"/>
      <c r="C16" s="641"/>
      <c r="D16" s="641"/>
      <c r="E16" s="674"/>
      <c r="F16" s="676"/>
      <c r="G16" s="679"/>
      <c r="H16" s="641"/>
      <c r="I16" s="641"/>
      <c r="J16" s="641"/>
      <c r="K16" s="641"/>
      <c r="L16" s="641"/>
      <c r="M16" s="641"/>
      <c r="N16" s="641"/>
      <c r="O16" s="641"/>
      <c r="P16" s="641"/>
      <c r="Q16" s="641"/>
      <c r="R16" s="641"/>
      <c r="S16" s="641"/>
      <c r="T16" s="57" t="s">
        <v>2478</v>
      </c>
      <c r="U16" s="390" t="s">
        <v>2479</v>
      </c>
      <c r="V16" s="390" t="s">
        <v>2480</v>
      </c>
      <c r="W16" s="390" t="s">
        <v>2481</v>
      </c>
      <c r="X16" s="81" t="s">
        <v>2482</v>
      </c>
      <c r="Y16" s="85" t="s">
        <v>2483</v>
      </c>
      <c r="Z16" s="154"/>
      <c r="AA16" s="641"/>
      <c r="AB16" s="641"/>
      <c r="AC16" s="641"/>
      <c r="AD16" s="720"/>
    </row>
    <row r="17" spans="1:30" ht="71.25" customHeight="1" x14ac:dyDescent="0.2">
      <c r="A17" s="641"/>
      <c r="B17" s="641"/>
      <c r="C17" s="641"/>
      <c r="D17" s="641"/>
      <c r="E17" s="674"/>
      <c r="F17" s="676"/>
      <c r="G17" s="679"/>
      <c r="H17" s="641"/>
      <c r="I17" s="641"/>
      <c r="J17" s="641"/>
      <c r="K17" s="641"/>
      <c r="L17" s="641"/>
      <c r="M17" s="641"/>
      <c r="N17" s="641"/>
      <c r="O17" s="641"/>
      <c r="P17" s="641"/>
      <c r="Q17" s="641"/>
      <c r="R17" s="641"/>
      <c r="S17" s="641"/>
      <c r="T17" s="57" t="s">
        <v>2484</v>
      </c>
      <c r="U17" s="390" t="s">
        <v>2485</v>
      </c>
      <c r="V17" s="390" t="s">
        <v>2486</v>
      </c>
      <c r="W17" s="390" t="s">
        <v>2487</v>
      </c>
      <c r="X17" s="81" t="s">
        <v>2488</v>
      </c>
      <c r="Y17" s="85" t="s">
        <v>2489</v>
      </c>
      <c r="Z17" s="154"/>
      <c r="AA17" s="641"/>
      <c r="AB17" s="641"/>
      <c r="AC17" s="641"/>
      <c r="AD17" s="720"/>
    </row>
    <row r="18" spans="1:30" ht="94.5" customHeight="1" x14ac:dyDescent="0.2">
      <c r="A18" s="641"/>
      <c r="B18" s="641"/>
      <c r="C18" s="641"/>
      <c r="D18" s="641"/>
      <c r="E18" s="674"/>
      <c r="F18" s="676"/>
      <c r="G18" s="679"/>
      <c r="H18" s="641"/>
      <c r="I18" s="641"/>
      <c r="J18" s="641"/>
      <c r="K18" s="641"/>
      <c r="L18" s="641"/>
      <c r="M18" s="641"/>
      <c r="N18" s="641"/>
      <c r="O18" s="641"/>
      <c r="P18" s="641"/>
      <c r="Q18" s="641"/>
      <c r="R18" s="641"/>
      <c r="S18" s="641"/>
      <c r="T18" s="57" t="s">
        <v>2490</v>
      </c>
      <c r="U18" s="103">
        <v>0</v>
      </c>
      <c r="V18" s="103">
        <v>6</v>
      </c>
      <c r="W18" s="103">
        <v>4</v>
      </c>
      <c r="X18" s="80">
        <v>4</v>
      </c>
      <c r="Y18" s="137">
        <v>4</v>
      </c>
      <c r="Z18" s="154"/>
      <c r="AA18" s="641"/>
      <c r="AB18" s="641"/>
      <c r="AC18" s="641"/>
      <c r="AD18" s="720"/>
    </row>
    <row r="19" spans="1:30" ht="93" customHeight="1" x14ac:dyDescent="0.2">
      <c r="A19" s="641"/>
      <c r="B19" s="641"/>
      <c r="C19" s="641"/>
      <c r="D19" s="641"/>
      <c r="E19" s="674"/>
      <c r="F19" s="676"/>
      <c r="G19" s="679"/>
      <c r="H19" s="641"/>
      <c r="I19" s="641"/>
      <c r="J19" s="641"/>
      <c r="K19" s="641"/>
      <c r="L19" s="641"/>
      <c r="M19" s="641"/>
      <c r="N19" s="641"/>
      <c r="O19" s="641"/>
      <c r="P19" s="641"/>
      <c r="Q19" s="641"/>
      <c r="R19" s="641"/>
      <c r="S19" s="641"/>
      <c r="T19" s="57" t="s">
        <v>2491</v>
      </c>
      <c r="U19" s="103">
        <v>0</v>
      </c>
      <c r="V19" s="103">
        <v>4000</v>
      </c>
      <c r="W19" s="103">
        <v>5000</v>
      </c>
      <c r="X19" s="80">
        <v>6000</v>
      </c>
      <c r="Y19" s="137">
        <v>6500</v>
      </c>
      <c r="Z19" s="154"/>
      <c r="AA19" s="641"/>
      <c r="AB19" s="641"/>
      <c r="AC19" s="641"/>
      <c r="AD19" s="720"/>
    </row>
    <row r="20" spans="1:30" ht="58.5" customHeight="1" x14ac:dyDescent="0.2">
      <c r="A20" s="642"/>
      <c r="B20" s="642"/>
      <c r="C20" s="642"/>
      <c r="D20" s="642"/>
      <c r="E20" s="646"/>
      <c r="F20" s="680"/>
      <c r="G20" s="647"/>
      <c r="H20" s="642"/>
      <c r="I20" s="642"/>
      <c r="J20" s="642"/>
      <c r="K20" s="642"/>
      <c r="L20" s="642"/>
      <c r="M20" s="642"/>
      <c r="N20" s="642"/>
      <c r="O20" s="642"/>
      <c r="P20" s="642"/>
      <c r="Q20" s="642"/>
      <c r="R20" s="642"/>
      <c r="S20" s="642"/>
      <c r="T20" s="57" t="s">
        <v>2445</v>
      </c>
      <c r="U20" s="45">
        <v>8</v>
      </c>
      <c r="V20" s="45">
        <v>6</v>
      </c>
      <c r="W20" s="45">
        <v>6</v>
      </c>
      <c r="X20" s="57">
        <v>6</v>
      </c>
      <c r="Y20" s="62">
        <v>6</v>
      </c>
      <c r="Z20" s="154"/>
      <c r="AA20" s="642"/>
      <c r="AB20" s="642"/>
      <c r="AC20" s="642"/>
      <c r="AD20" s="721"/>
    </row>
    <row r="21" spans="1:30" ht="80.25" customHeight="1" x14ac:dyDescent="0.2">
      <c r="A21" s="672">
        <v>4</v>
      </c>
      <c r="B21" s="672" t="s">
        <v>2421</v>
      </c>
      <c r="C21" s="672" t="s">
        <v>2422</v>
      </c>
      <c r="D21" s="672" t="s">
        <v>2492</v>
      </c>
      <c r="E21" s="673" t="s">
        <v>2424</v>
      </c>
      <c r="F21" s="675" t="s">
        <v>2493</v>
      </c>
      <c r="G21" s="678" t="s">
        <v>2494</v>
      </c>
      <c r="H21" s="686">
        <v>0</v>
      </c>
      <c r="I21" s="672" t="s">
        <v>2427</v>
      </c>
      <c r="J21" s="952" t="s">
        <v>2428</v>
      </c>
      <c r="K21" s="672" t="s">
        <v>164</v>
      </c>
      <c r="L21" s="956" t="s">
        <v>2429</v>
      </c>
      <c r="M21" s="672" t="s">
        <v>166</v>
      </c>
      <c r="N21" s="672" t="s">
        <v>166</v>
      </c>
      <c r="O21" s="672">
        <v>4</v>
      </c>
      <c r="P21" s="672" t="s">
        <v>2493</v>
      </c>
      <c r="Q21" s="863" t="s">
        <v>2495</v>
      </c>
      <c r="R21" s="672" t="s">
        <v>2496</v>
      </c>
      <c r="S21" s="672" t="s">
        <v>2476</v>
      </c>
      <c r="T21" s="57" t="s">
        <v>2497</v>
      </c>
      <c r="U21" s="64">
        <v>140</v>
      </c>
      <c r="V21" s="64">
        <v>90</v>
      </c>
      <c r="W21" s="64">
        <v>60</v>
      </c>
      <c r="X21" s="64">
        <v>60</v>
      </c>
      <c r="Y21" s="65">
        <v>60</v>
      </c>
      <c r="Z21" s="154"/>
      <c r="AA21" s="767"/>
      <c r="AB21" s="767"/>
      <c r="AC21" s="767"/>
      <c r="AD21" s="768"/>
    </row>
    <row r="22" spans="1:30" ht="42.75" customHeight="1" x14ac:dyDescent="0.2">
      <c r="A22" s="641"/>
      <c r="B22" s="641"/>
      <c r="C22" s="641"/>
      <c r="D22" s="641"/>
      <c r="E22" s="674"/>
      <c r="F22" s="676"/>
      <c r="G22" s="679"/>
      <c r="H22" s="641"/>
      <c r="I22" s="641"/>
      <c r="J22" s="641"/>
      <c r="K22" s="641"/>
      <c r="L22" s="641"/>
      <c r="M22" s="641"/>
      <c r="N22" s="641"/>
      <c r="O22" s="641"/>
      <c r="P22" s="641"/>
      <c r="Q22" s="641"/>
      <c r="R22" s="641"/>
      <c r="S22" s="641"/>
      <c r="T22" s="672" t="s">
        <v>2498</v>
      </c>
      <c r="U22" s="681" t="s">
        <v>2499</v>
      </c>
      <c r="V22" s="681" t="s">
        <v>2500</v>
      </c>
      <c r="W22" s="672" t="s">
        <v>2501</v>
      </c>
      <c r="X22" s="681" t="s">
        <v>2502</v>
      </c>
      <c r="Y22" s="673" t="s">
        <v>2503</v>
      </c>
      <c r="Z22" s="154"/>
      <c r="AA22" s="641"/>
      <c r="AB22" s="641"/>
      <c r="AC22" s="641"/>
      <c r="AD22" s="720"/>
    </row>
    <row r="23" spans="1:30" ht="48.75" customHeight="1" x14ac:dyDescent="0.2">
      <c r="A23" s="641"/>
      <c r="B23" s="641"/>
      <c r="C23" s="641"/>
      <c r="D23" s="641"/>
      <c r="E23" s="674"/>
      <c r="F23" s="676"/>
      <c r="G23" s="679"/>
      <c r="H23" s="641"/>
      <c r="I23" s="641"/>
      <c r="J23" s="641"/>
      <c r="K23" s="641"/>
      <c r="L23" s="641"/>
      <c r="M23" s="641"/>
      <c r="N23" s="641"/>
      <c r="O23" s="641"/>
      <c r="P23" s="641"/>
      <c r="Q23" s="641"/>
      <c r="R23" s="641"/>
      <c r="S23" s="641"/>
      <c r="T23" s="642"/>
      <c r="U23" s="642"/>
      <c r="V23" s="642"/>
      <c r="W23" s="642"/>
      <c r="X23" s="642"/>
      <c r="Y23" s="646"/>
      <c r="Z23" s="154"/>
      <c r="AA23" s="641"/>
      <c r="AB23" s="641"/>
      <c r="AC23" s="641"/>
      <c r="AD23" s="720"/>
    </row>
    <row r="24" spans="1:30" ht="92.25" customHeight="1" x14ac:dyDescent="0.2">
      <c r="A24" s="642"/>
      <c r="B24" s="641"/>
      <c r="C24" s="641"/>
      <c r="D24" s="641"/>
      <c r="E24" s="646"/>
      <c r="F24" s="680"/>
      <c r="G24" s="679"/>
      <c r="H24" s="642"/>
      <c r="I24" s="642"/>
      <c r="J24" s="641"/>
      <c r="K24" s="642"/>
      <c r="L24" s="641"/>
      <c r="M24" s="642"/>
      <c r="N24" s="642"/>
      <c r="O24" s="642"/>
      <c r="P24" s="642"/>
      <c r="Q24" s="642"/>
      <c r="R24" s="642"/>
      <c r="S24" s="642"/>
      <c r="T24" s="57" t="s">
        <v>2504</v>
      </c>
      <c r="U24" s="45" t="s">
        <v>2505</v>
      </c>
      <c r="V24" s="45" t="s">
        <v>2506</v>
      </c>
      <c r="W24" s="45" t="s">
        <v>2507</v>
      </c>
      <c r="X24" s="57" t="s">
        <v>2508</v>
      </c>
      <c r="Y24" s="62" t="s">
        <v>2509</v>
      </c>
      <c r="Z24" s="154"/>
      <c r="AA24" s="642"/>
      <c r="AB24" s="642"/>
      <c r="AC24" s="642"/>
      <c r="AD24" s="721"/>
    </row>
    <row r="25" spans="1:30" ht="84.75" customHeight="1" x14ac:dyDescent="0.2">
      <c r="A25" s="672">
        <v>5</v>
      </c>
      <c r="B25" s="641"/>
      <c r="C25" s="641"/>
      <c r="D25" s="641"/>
      <c r="E25" s="673" t="s">
        <v>2424</v>
      </c>
      <c r="F25" s="675" t="s">
        <v>2510</v>
      </c>
      <c r="G25" s="679"/>
      <c r="H25" s="686">
        <v>400000</v>
      </c>
      <c r="I25" s="672" t="s">
        <v>2427</v>
      </c>
      <c r="J25" s="641"/>
      <c r="K25" s="672" t="s">
        <v>164</v>
      </c>
      <c r="L25" s="641"/>
      <c r="M25" s="672" t="s">
        <v>166</v>
      </c>
      <c r="N25" s="672" t="s">
        <v>166</v>
      </c>
      <c r="O25" s="672">
        <v>5</v>
      </c>
      <c r="P25" s="672" t="s">
        <v>2510</v>
      </c>
      <c r="Q25" s="391" t="s">
        <v>2511</v>
      </c>
      <c r="R25" s="138" t="s">
        <v>244</v>
      </c>
      <c r="S25" s="678" t="s">
        <v>549</v>
      </c>
      <c r="T25" s="45" t="s">
        <v>2512</v>
      </c>
      <c r="U25" s="45">
        <v>0</v>
      </c>
      <c r="V25" s="45">
        <v>0</v>
      </c>
      <c r="W25" s="45">
        <v>1</v>
      </c>
      <c r="X25" s="57">
        <v>0</v>
      </c>
      <c r="Y25" s="62">
        <v>0</v>
      </c>
      <c r="Z25" s="154"/>
      <c r="AA25" s="767"/>
      <c r="AB25" s="767"/>
      <c r="AC25" s="767"/>
      <c r="AD25" s="768"/>
    </row>
    <row r="26" spans="1:30" ht="78.75" customHeight="1" x14ac:dyDescent="0.2">
      <c r="A26" s="641"/>
      <c r="B26" s="641"/>
      <c r="C26" s="641"/>
      <c r="D26" s="641"/>
      <c r="E26" s="674"/>
      <c r="F26" s="676"/>
      <c r="G26" s="679"/>
      <c r="H26" s="641"/>
      <c r="I26" s="641"/>
      <c r="J26" s="641"/>
      <c r="K26" s="641"/>
      <c r="L26" s="641"/>
      <c r="M26" s="641"/>
      <c r="N26" s="641"/>
      <c r="O26" s="641"/>
      <c r="P26" s="641"/>
      <c r="Q26" s="960" t="s">
        <v>2513</v>
      </c>
      <c r="R26" s="780" t="s">
        <v>120</v>
      </c>
      <c r="S26" s="679"/>
      <c r="T26" s="57" t="s">
        <v>2514</v>
      </c>
      <c r="U26" s="45" t="s">
        <v>2515</v>
      </c>
      <c r="V26" s="45" t="s">
        <v>2516</v>
      </c>
      <c r="W26" s="45" t="s">
        <v>2517</v>
      </c>
      <c r="X26" s="45" t="s">
        <v>2517</v>
      </c>
      <c r="Y26" s="105" t="s">
        <v>2517</v>
      </c>
      <c r="Z26" s="154"/>
      <c r="AA26" s="641"/>
      <c r="AB26" s="641"/>
      <c r="AC26" s="641"/>
      <c r="AD26" s="720"/>
    </row>
    <row r="27" spans="1:30" ht="78.75" customHeight="1" x14ac:dyDescent="0.2">
      <c r="A27" s="641"/>
      <c r="B27" s="641"/>
      <c r="C27" s="641"/>
      <c r="D27" s="641"/>
      <c r="E27" s="674"/>
      <c r="F27" s="676"/>
      <c r="G27" s="679"/>
      <c r="H27" s="641"/>
      <c r="I27" s="641"/>
      <c r="J27" s="641"/>
      <c r="K27" s="641"/>
      <c r="L27" s="641"/>
      <c r="M27" s="641"/>
      <c r="N27" s="641"/>
      <c r="O27" s="641"/>
      <c r="P27" s="641"/>
      <c r="Q27" s="641"/>
      <c r="R27" s="641"/>
      <c r="S27" s="679"/>
      <c r="T27" s="57" t="s">
        <v>2518</v>
      </c>
      <c r="U27" s="45" t="s">
        <v>2519</v>
      </c>
      <c r="V27" s="45" t="s">
        <v>2520</v>
      </c>
      <c r="W27" s="45" t="s">
        <v>2521</v>
      </c>
      <c r="X27" s="57" t="s">
        <v>2522</v>
      </c>
      <c r="Y27" s="62" t="s">
        <v>2523</v>
      </c>
      <c r="Z27" s="154"/>
      <c r="AA27" s="641"/>
      <c r="AB27" s="641"/>
      <c r="AC27" s="641"/>
      <c r="AD27" s="720"/>
    </row>
    <row r="28" spans="1:30" ht="93.75" customHeight="1" x14ac:dyDescent="0.2">
      <c r="A28" s="641"/>
      <c r="B28" s="641"/>
      <c r="C28" s="641"/>
      <c r="D28" s="641"/>
      <c r="E28" s="674"/>
      <c r="F28" s="676"/>
      <c r="G28" s="679"/>
      <c r="H28" s="641"/>
      <c r="I28" s="641"/>
      <c r="J28" s="641"/>
      <c r="K28" s="641"/>
      <c r="L28" s="641"/>
      <c r="M28" s="641"/>
      <c r="N28" s="641"/>
      <c r="O28" s="641"/>
      <c r="P28" s="641"/>
      <c r="Q28" s="391" t="s">
        <v>2524</v>
      </c>
      <c r="R28" s="138" t="s">
        <v>120</v>
      </c>
      <c r="S28" s="679"/>
      <c r="T28" s="57" t="s">
        <v>2525</v>
      </c>
      <c r="U28" s="45">
        <v>8</v>
      </c>
      <c r="V28" s="45">
        <v>8</v>
      </c>
      <c r="W28" s="45">
        <v>8</v>
      </c>
      <c r="X28" s="57">
        <v>8</v>
      </c>
      <c r="Y28" s="62">
        <v>8</v>
      </c>
      <c r="Z28" s="154"/>
      <c r="AA28" s="641"/>
      <c r="AB28" s="641"/>
      <c r="AC28" s="641"/>
      <c r="AD28" s="720"/>
    </row>
    <row r="29" spans="1:30" ht="125.25" customHeight="1" x14ac:dyDescent="0.2">
      <c r="A29" s="641"/>
      <c r="B29" s="641"/>
      <c r="C29" s="641"/>
      <c r="D29" s="641"/>
      <c r="E29" s="674"/>
      <c r="F29" s="676"/>
      <c r="G29" s="679"/>
      <c r="H29" s="641"/>
      <c r="I29" s="641"/>
      <c r="J29" s="641"/>
      <c r="K29" s="641"/>
      <c r="L29" s="641"/>
      <c r="M29" s="641"/>
      <c r="N29" s="641"/>
      <c r="O29" s="641"/>
      <c r="P29" s="641"/>
      <c r="Q29" s="391" t="s">
        <v>2526</v>
      </c>
      <c r="R29" s="138" t="s">
        <v>120</v>
      </c>
      <c r="S29" s="679"/>
      <c r="T29" s="57" t="s">
        <v>2527</v>
      </c>
      <c r="U29" s="45">
        <v>0</v>
      </c>
      <c r="V29" s="45">
        <v>1</v>
      </c>
      <c r="W29" s="45">
        <v>1</v>
      </c>
      <c r="X29" s="57">
        <v>1</v>
      </c>
      <c r="Y29" s="62">
        <v>1</v>
      </c>
      <c r="Z29" s="154"/>
      <c r="AA29" s="641"/>
      <c r="AB29" s="641"/>
      <c r="AC29" s="641"/>
      <c r="AD29" s="720"/>
    </row>
    <row r="30" spans="1:30" ht="81" customHeight="1" x14ac:dyDescent="0.2">
      <c r="A30" s="641"/>
      <c r="B30" s="641"/>
      <c r="C30" s="641"/>
      <c r="D30" s="641"/>
      <c r="E30" s="674"/>
      <c r="F30" s="676"/>
      <c r="G30" s="679"/>
      <c r="H30" s="641"/>
      <c r="I30" s="641"/>
      <c r="J30" s="641"/>
      <c r="K30" s="641"/>
      <c r="L30" s="641"/>
      <c r="M30" s="641"/>
      <c r="N30" s="641"/>
      <c r="O30" s="641"/>
      <c r="P30" s="641"/>
      <c r="Q30" s="391" t="s">
        <v>2528</v>
      </c>
      <c r="R30" s="138" t="s">
        <v>244</v>
      </c>
      <c r="S30" s="679"/>
      <c r="T30" s="392" t="s">
        <v>2512</v>
      </c>
      <c r="U30" s="45">
        <v>0</v>
      </c>
      <c r="V30" s="45">
        <v>0</v>
      </c>
      <c r="W30" s="45">
        <v>1</v>
      </c>
      <c r="X30" s="57">
        <v>0</v>
      </c>
      <c r="Y30" s="62">
        <v>0</v>
      </c>
      <c r="Z30" s="154"/>
      <c r="AA30" s="641"/>
      <c r="AB30" s="641"/>
      <c r="AC30" s="641"/>
      <c r="AD30" s="720"/>
    </row>
    <row r="31" spans="1:30" ht="93" customHeight="1" x14ac:dyDescent="0.2">
      <c r="A31" s="642"/>
      <c r="B31" s="641"/>
      <c r="C31" s="641"/>
      <c r="D31" s="641"/>
      <c r="E31" s="646"/>
      <c r="F31" s="680"/>
      <c r="G31" s="679"/>
      <c r="H31" s="642"/>
      <c r="I31" s="642"/>
      <c r="J31" s="641"/>
      <c r="K31" s="642"/>
      <c r="L31" s="641"/>
      <c r="M31" s="642"/>
      <c r="N31" s="642"/>
      <c r="O31" s="642"/>
      <c r="P31" s="642"/>
      <c r="Q31" s="393" t="s">
        <v>2529</v>
      </c>
      <c r="R31" s="58" t="s">
        <v>120</v>
      </c>
      <c r="S31" s="647"/>
      <c r="T31" s="45" t="s">
        <v>2530</v>
      </c>
      <c r="U31" s="57">
        <v>0</v>
      </c>
      <c r="V31" s="57">
        <v>1</v>
      </c>
      <c r="W31" s="57">
        <v>1</v>
      </c>
      <c r="X31" s="57">
        <v>1</v>
      </c>
      <c r="Y31" s="62">
        <v>1</v>
      </c>
      <c r="Z31" s="154"/>
      <c r="AA31" s="642"/>
      <c r="AB31" s="642"/>
      <c r="AC31" s="642"/>
      <c r="AD31" s="721"/>
    </row>
    <row r="32" spans="1:30" ht="96.75" customHeight="1" x14ac:dyDescent="0.2">
      <c r="A32" s="672">
        <v>6</v>
      </c>
      <c r="B32" s="641"/>
      <c r="C32" s="641"/>
      <c r="D32" s="641"/>
      <c r="E32" s="673" t="s">
        <v>2424</v>
      </c>
      <c r="F32" s="675" t="s">
        <v>2531</v>
      </c>
      <c r="G32" s="679"/>
      <c r="H32" s="686">
        <v>0</v>
      </c>
      <c r="I32" s="672" t="s">
        <v>2427</v>
      </c>
      <c r="J32" s="641"/>
      <c r="K32" s="672" t="s">
        <v>164</v>
      </c>
      <c r="L32" s="641"/>
      <c r="M32" s="672" t="s">
        <v>166</v>
      </c>
      <c r="N32" s="672" t="s">
        <v>166</v>
      </c>
      <c r="O32" s="672">
        <v>6</v>
      </c>
      <c r="P32" s="672" t="s">
        <v>2531</v>
      </c>
      <c r="Q32" s="684" t="s">
        <v>2532</v>
      </c>
      <c r="R32" s="672" t="s">
        <v>2533</v>
      </c>
      <c r="S32" s="854" t="s">
        <v>549</v>
      </c>
      <c r="T32" s="45" t="s">
        <v>2534</v>
      </c>
      <c r="U32" s="45">
        <v>0</v>
      </c>
      <c r="V32" s="45">
        <v>0</v>
      </c>
      <c r="W32" s="45">
        <v>1</v>
      </c>
      <c r="X32" s="57">
        <v>0</v>
      </c>
      <c r="Y32" s="62">
        <v>0</v>
      </c>
      <c r="Z32" s="154"/>
      <c r="AA32" s="767"/>
      <c r="AB32" s="767"/>
      <c r="AC32" s="767"/>
      <c r="AD32" s="768"/>
    </row>
    <row r="33" spans="1:30" ht="135.75" customHeight="1" x14ac:dyDescent="0.2">
      <c r="A33" s="641"/>
      <c r="B33" s="641"/>
      <c r="C33" s="641"/>
      <c r="D33" s="641"/>
      <c r="E33" s="674"/>
      <c r="F33" s="676"/>
      <c r="G33" s="679"/>
      <c r="H33" s="641"/>
      <c r="I33" s="641"/>
      <c r="J33" s="641"/>
      <c r="K33" s="641"/>
      <c r="L33" s="641"/>
      <c r="M33" s="641"/>
      <c r="N33" s="641"/>
      <c r="O33" s="641"/>
      <c r="P33" s="641"/>
      <c r="Q33" s="642"/>
      <c r="R33" s="641"/>
      <c r="S33" s="641"/>
      <c r="T33" s="57" t="s">
        <v>2535</v>
      </c>
      <c r="U33" s="57" t="s">
        <v>2536</v>
      </c>
      <c r="V33" s="57" t="s">
        <v>2536</v>
      </c>
      <c r="W33" s="57" t="s">
        <v>2536</v>
      </c>
      <c r="X33" s="57" t="s">
        <v>2537</v>
      </c>
      <c r="Y33" s="62" t="s">
        <v>2536</v>
      </c>
      <c r="Z33" s="154"/>
      <c r="AA33" s="641"/>
      <c r="AB33" s="641"/>
      <c r="AC33" s="641"/>
      <c r="AD33" s="720"/>
    </row>
    <row r="34" spans="1:30" ht="176.25" customHeight="1" x14ac:dyDescent="0.2">
      <c r="A34" s="641"/>
      <c r="B34" s="641"/>
      <c r="C34" s="641"/>
      <c r="D34" s="641"/>
      <c r="E34" s="674"/>
      <c r="F34" s="676"/>
      <c r="G34" s="679"/>
      <c r="H34" s="641"/>
      <c r="I34" s="641"/>
      <c r="J34" s="641"/>
      <c r="K34" s="641"/>
      <c r="L34" s="641"/>
      <c r="M34" s="641"/>
      <c r="N34" s="641"/>
      <c r="O34" s="641"/>
      <c r="P34" s="641"/>
      <c r="Q34" s="394" t="s">
        <v>2538</v>
      </c>
      <c r="R34" s="61" t="s">
        <v>2539</v>
      </c>
      <c r="S34" s="641"/>
      <c r="T34" s="392" t="s">
        <v>2540</v>
      </c>
      <c r="U34" s="57" t="s">
        <v>2541</v>
      </c>
      <c r="V34" s="57" t="s">
        <v>2542</v>
      </c>
      <c r="W34" s="57" t="s">
        <v>2543</v>
      </c>
      <c r="X34" s="57" t="s">
        <v>2541</v>
      </c>
      <c r="Y34" s="62" t="s">
        <v>2541</v>
      </c>
      <c r="Z34" s="154"/>
      <c r="AA34" s="641"/>
      <c r="AB34" s="641"/>
      <c r="AC34" s="641"/>
      <c r="AD34" s="720"/>
    </row>
    <row r="35" spans="1:30" ht="88.5" customHeight="1" x14ac:dyDescent="0.2">
      <c r="A35" s="642"/>
      <c r="B35" s="641"/>
      <c r="C35" s="641"/>
      <c r="D35" s="641"/>
      <c r="E35" s="646"/>
      <c r="F35" s="680"/>
      <c r="G35" s="679"/>
      <c r="H35" s="642"/>
      <c r="I35" s="642"/>
      <c r="J35" s="641"/>
      <c r="K35" s="642"/>
      <c r="L35" s="641"/>
      <c r="M35" s="642"/>
      <c r="N35" s="642"/>
      <c r="O35" s="642"/>
      <c r="P35" s="642"/>
      <c r="Q35" s="384" t="s">
        <v>2544</v>
      </c>
      <c r="R35" s="61" t="s">
        <v>120</v>
      </c>
      <c r="S35" s="642"/>
      <c r="T35" s="57" t="s">
        <v>2545</v>
      </c>
      <c r="U35" s="45">
        <v>1</v>
      </c>
      <c r="V35" s="45">
        <v>1</v>
      </c>
      <c r="W35" s="45">
        <v>1</v>
      </c>
      <c r="X35" s="57">
        <v>1</v>
      </c>
      <c r="Y35" s="62">
        <v>1</v>
      </c>
      <c r="Z35" s="154"/>
      <c r="AA35" s="642"/>
      <c r="AB35" s="642"/>
      <c r="AC35" s="642"/>
      <c r="AD35" s="721"/>
    </row>
    <row r="36" spans="1:30" ht="83.25" customHeight="1" x14ac:dyDescent="0.2">
      <c r="A36" s="672">
        <v>7</v>
      </c>
      <c r="B36" s="641"/>
      <c r="C36" s="641"/>
      <c r="D36" s="641"/>
      <c r="E36" s="673" t="s">
        <v>2424</v>
      </c>
      <c r="F36" s="675" t="s">
        <v>2546</v>
      </c>
      <c r="G36" s="679"/>
      <c r="H36" s="686">
        <v>0</v>
      </c>
      <c r="I36" s="672" t="s">
        <v>2427</v>
      </c>
      <c r="J36" s="641"/>
      <c r="K36" s="672" t="s">
        <v>164</v>
      </c>
      <c r="L36" s="641"/>
      <c r="M36" s="672" t="s">
        <v>166</v>
      </c>
      <c r="N36" s="672" t="s">
        <v>166</v>
      </c>
      <c r="O36" s="672">
        <v>7</v>
      </c>
      <c r="P36" s="672" t="s">
        <v>2546</v>
      </c>
      <c r="Q36" s="684" t="s">
        <v>2547</v>
      </c>
      <c r="R36" s="672" t="s">
        <v>2548</v>
      </c>
      <c r="S36" s="672" t="s">
        <v>549</v>
      </c>
      <c r="T36" s="672" t="s">
        <v>2549</v>
      </c>
      <c r="U36" s="681">
        <v>0</v>
      </c>
      <c r="V36" s="681">
        <v>1</v>
      </c>
      <c r="W36" s="681">
        <v>1</v>
      </c>
      <c r="X36" s="672">
        <v>1</v>
      </c>
      <c r="Y36" s="673">
        <v>1</v>
      </c>
      <c r="Z36" s="154"/>
      <c r="AA36" s="767"/>
      <c r="AB36" s="767"/>
      <c r="AC36" s="767"/>
      <c r="AD36" s="768"/>
    </row>
    <row r="37" spans="1:30" ht="42.75" customHeight="1" x14ac:dyDescent="0.2">
      <c r="A37" s="641"/>
      <c r="B37" s="641"/>
      <c r="C37" s="641"/>
      <c r="D37" s="641"/>
      <c r="E37" s="674"/>
      <c r="F37" s="676"/>
      <c r="G37" s="679"/>
      <c r="H37" s="641"/>
      <c r="I37" s="641"/>
      <c r="J37" s="641"/>
      <c r="K37" s="641"/>
      <c r="L37" s="641"/>
      <c r="M37" s="641"/>
      <c r="N37" s="641"/>
      <c r="O37" s="641"/>
      <c r="P37" s="641"/>
      <c r="Q37" s="641"/>
      <c r="R37" s="641"/>
      <c r="S37" s="641"/>
      <c r="T37" s="641"/>
      <c r="U37" s="641"/>
      <c r="V37" s="641"/>
      <c r="W37" s="641"/>
      <c r="X37" s="641"/>
      <c r="Y37" s="674"/>
      <c r="Z37" s="154"/>
      <c r="AA37" s="641"/>
      <c r="AB37" s="641"/>
      <c r="AC37" s="641"/>
      <c r="AD37" s="720"/>
    </row>
    <row r="38" spans="1:30" ht="42.75" customHeight="1" x14ac:dyDescent="0.2">
      <c r="A38" s="642"/>
      <c r="B38" s="642"/>
      <c r="C38" s="642"/>
      <c r="D38" s="642"/>
      <c r="E38" s="646"/>
      <c r="F38" s="680"/>
      <c r="G38" s="647"/>
      <c r="H38" s="642"/>
      <c r="I38" s="642"/>
      <c r="J38" s="642"/>
      <c r="K38" s="642"/>
      <c r="L38" s="642"/>
      <c r="M38" s="642"/>
      <c r="N38" s="642"/>
      <c r="O38" s="642"/>
      <c r="P38" s="642"/>
      <c r="Q38" s="642"/>
      <c r="R38" s="642"/>
      <c r="S38" s="642"/>
      <c r="T38" s="642"/>
      <c r="U38" s="642"/>
      <c r="V38" s="642"/>
      <c r="W38" s="642"/>
      <c r="X38" s="642"/>
      <c r="Y38" s="646"/>
      <c r="Z38" s="154"/>
      <c r="AA38" s="642"/>
      <c r="AB38" s="642"/>
      <c r="AC38" s="642"/>
      <c r="AD38" s="721"/>
    </row>
    <row r="39" spans="1:30" ht="92.25" customHeight="1" x14ac:dyDescent="0.2">
      <c r="A39" s="780">
        <v>8</v>
      </c>
      <c r="B39" s="672" t="s">
        <v>2421</v>
      </c>
      <c r="C39" s="672" t="s">
        <v>2422</v>
      </c>
      <c r="D39" s="672" t="s">
        <v>2550</v>
      </c>
      <c r="E39" s="905" t="s">
        <v>2424</v>
      </c>
      <c r="F39" s="786" t="s">
        <v>2551</v>
      </c>
      <c r="G39" s="678" t="s">
        <v>2552</v>
      </c>
      <c r="H39" s="902">
        <v>100000</v>
      </c>
      <c r="I39" s="780" t="s">
        <v>2427</v>
      </c>
      <c r="J39" s="780" t="s">
        <v>253</v>
      </c>
      <c r="K39" s="780" t="s">
        <v>166</v>
      </c>
      <c r="L39" s="956" t="s">
        <v>2429</v>
      </c>
      <c r="M39" s="780" t="s">
        <v>166</v>
      </c>
      <c r="N39" s="780" t="s">
        <v>166</v>
      </c>
      <c r="O39" s="672">
        <v>8</v>
      </c>
      <c r="P39" s="672" t="s">
        <v>2551</v>
      </c>
      <c r="Q39" s="684" t="s">
        <v>2553</v>
      </c>
      <c r="R39" s="672" t="s">
        <v>2554</v>
      </c>
      <c r="S39" s="672" t="s">
        <v>2555</v>
      </c>
      <c r="T39" s="57" t="s">
        <v>2556</v>
      </c>
      <c r="U39" s="45">
        <v>9</v>
      </c>
      <c r="V39" s="45">
        <v>10</v>
      </c>
      <c r="W39" s="45">
        <v>10</v>
      </c>
      <c r="X39" s="45">
        <v>10</v>
      </c>
      <c r="Y39" s="105">
        <v>10</v>
      </c>
      <c r="Z39" s="154"/>
      <c r="AA39" s="767"/>
      <c r="AB39" s="767"/>
      <c r="AC39" s="767"/>
      <c r="AD39" s="768"/>
    </row>
    <row r="40" spans="1:30" ht="96" customHeight="1" x14ac:dyDescent="0.2">
      <c r="A40" s="641"/>
      <c r="B40" s="641"/>
      <c r="C40" s="641"/>
      <c r="D40" s="641"/>
      <c r="E40" s="674"/>
      <c r="F40" s="676"/>
      <c r="G40" s="679"/>
      <c r="H40" s="641"/>
      <c r="I40" s="641"/>
      <c r="J40" s="641"/>
      <c r="K40" s="641"/>
      <c r="L40" s="641"/>
      <c r="M40" s="641"/>
      <c r="N40" s="641"/>
      <c r="O40" s="641"/>
      <c r="P40" s="641"/>
      <c r="Q40" s="641"/>
      <c r="R40" s="641"/>
      <c r="S40" s="641"/>
      <c r="T40" s="57" t="s">
        <v>2557</v>
      </c>
      <c r="U40" s="390">
        <v>161591</v>
      </c>
      <c r="V40" s="390">
        <v>150000</v>
      </c>
      <c r="W40" s="390">
        <v>150000</v>
      </c>
      <c r="X40" s="390">
        <v>150000</v>
      </c>
      <c r="Y40" s="395">
        <v>150000</v>
      </c>
      <c r="Z40" s="154"/>
      <c r="AA40" s="641"/>
      <c r="AB40" s="641"/>
      <c r="AC40" s="641"/>
      <c r="AD40" s="720"/>
    </row>
    <row r="41" spans="1:30" ht="101.25" customHeight="1" x14ac:dyDescent="0.2">
      <c r="A41" s="642"/>
      <c r="B41" s="641"/>
      <c r="C41" s="641"/>
      <c r="D41" s="641"/>
      <c r="E41" s="646"/>
      <c r="F41" s="680"/>
      <c r="G41" s="679"/>
      <c r="H41" s="642"/>
      <c r="I41" s="641"/>
      <c r="J41" s="642"/>
      <c r="K41" s="642"/>
      <c r="L41" s="641"/>
      <c r="M41" s="642"/>
      <c r="N41" s="642"/>
      <c r="O41" s="642"/>
      <c r="P41" s="642"/>
      <c r="Q41" s="642"/>
      <c r="R41" s="642"/>
      <c r="S41" s="642"/>
      <c r="T41" s="57" t="s">
        <v>2445</v>
      </c>
      <c r="U41" s="45">
        <v>2</v>
      </c>
      <c r="V41" s="45">
        <v>2</v>
      </c>
      <c r="W41" s="45">
        <v>2</v>
      </c>
      <c r="X41" s="57">
        <v>2</v>
      </c>
      <c r="Y41" s="62">
        <v>2</v>
      </c>
      <c r="Z41" s="154"/>
      <c r="AA41" s="642"/>
      <c r="AB41" s="642"/>
      <c r="AC41" s="642"/>
      <c r="AD41" s="721"/>
    </row>
    <row r="42" spans="1:30" ht="63" customHeight="1" x14ac:dyDescent="0.2">
      <c r="A42" s="672">
        <v>9</v>
      </c>
      <c r="B42" s="641"/>
      <c r="C42" s="641"/>
      <c r="D42" s="641"/>
      <c r="E42" s="673" t="s">
        <v>2424</v>
      </c>
      <c r="F42" s="675" t="s">
        <v>2558</v>
      </c>
      <c r="G42" s="679"/>
      <c r="H42" s="686">
        <v>100000</v>
      </c>
      <c r="I42" s="672" t="s">
        <v>2427</v>
      </c>
      <c r="J42" s="672" t="s">
        <v>253</v>
      </c>
      <c r="K42" s="672" t="s">
        <v>166</v>
      </c>
      <c r="L42" s="641"/>
      <c r="M42" s="672" t="s">
        <v>166</v>
      </c>
      <c r="N42" s="672" t="s">
        <v>166</v>
      </c>
      <c r="O42" s="672">
        <v>9</v>
      </c>
      <c r="P42" s="672" t="s">
        <v>2558</v>
      </c>
      <c r="Q42" s="684" t="s">
        <v>2559</v>
      </c>
      <c r="R42" s="672" t="s">
        <v>2560</v>
      </c>
      <c r="S42" s="672" t="s">
        <v>2561</v>
      </c>
      <c r="T42" s="672" t="s">
        <v>2562</v>
      </c>
      <c r="U42" s="681">
        <v>0</v>
      </c>
      <c r="V42" s="681" t="s">
        <v>2563</v>
      </c>
      <c r="W42" s="681" t="s">
        <v>2563</v>
      </c>
      <c r="X42" s="681" t="s">
        <v>2563</v>
      </c>
      <c r="Y42" s="772" t="s">
        <v>2563</v>
      </c>
      <c r="Z42" s="154"/>
      <c r="AA42" s="767"/>
      <c r="AB42" s="767"/>
      <c r="AC42" s="767"/>
      <c r="AD42" s="768"/>
    </row>
    <row r="43" spans="1:30" ht="47.25" customHeight="1" x14ac:dyDescent="0.2">
      <c r="A43" s="641"/>
      <c r="B43" s="641"/>
      <c r="C43" s="641"/>
      <c r="D43" s="641"/>
      <c r="E43" s="674"/>
      <c r="F43" s="676"/>
      <c r="G43" s="679"/>
      <c r="H43" s="641"/>
      <c r="I43" s="641"/>
      <c r="J43" s="641"/>
      <c r="K43" s="641"/>
      <c r="L43" s="641"/>
      <c r="M43" s="641"/>
      <c r="N43" s="641"/>
      <c r="O43" s="641"/>
      <c r="P43" s="641"/>
      <c r="Q43" s="641"/>
      <c r="R43" s="641"/>
      <c r="S43" s="641"/>
      <c r="T43" s="641"/>
      <c r="U43" s="771"/>
      <c r="V43" s="771"/>
      <c r="W43" s="771"/>
      <c r="X43" s="771"/>
      <c r="Y43" s="785"/>
      <c r="Z43" s="154"/>
      <c r="AA43" s="641"/>
      <c r="AB43" s="641"/>
      <c r="AC43" s="641"/>
      <c r="AD43" s="720"/>
    </row>
    <row r="44" spans="1:30" ht="93" customHeight="1" x14ac:dyDescent="0.2">
      <c r="A44" s="642"/>
      <c r="B44" s="642"/>
      <c r="C44" s="642"/>
      <c r="D44" s="642"/>
      <c r="E44" s="646"/>
      <c r="F44" s="680"/>
      <c r="G44" s="647"/>
      <c r="H44" s="642"/>
      <c r="I44" s="642"/>
      <c r="J44" s="642"/>
      <c r="K44" s="642"/>
      <c r="L44" s="641"/>
      <c r="M44" s="642"/>
      <c r="N44" s="642"/>
      <c r="O44" s="642"/>
      <c r="P44" s="642"/>
      <c r="Q44" s="642"/>
      <c r="R44" s="642"/>
      <c r="S44" s="642"/>
      <c r="T44" s="45" t="s">
        <v>2564</v>
      </c>
      <c r="U44" s="57">
        <v>0</v>
      </c>
      <c r="V44" s="57">
        <v>1</v>
      </c>
      <c r="W44" s="57">
        <v>1</v>
      </c>
      <c r="X44" s="57">
        <v>1</v>
      </c>
      <c r="Y44" s="62">
        <v>1</v>
      </c>
      <c r="Z44" s="154"/>
      <c r="AA44" s="642"/>
      <c r="AB44" s="642"/>
      <c r="AC44" s="642"/>
      <c r="AD44" s="721"/>
    </row>
    <row r="45" spans="1:30" ht="42.75" customHeight="1" x14ac:dyDescent="0.2">
      <c r="A45" s="672">
        <v>10</v>
      </c>
      <c r="B45" s="672" t="s">
        <v>2421</v>
      </c>
      <c r="C45" s="672" t="s">
        <v>2422</v>
      </c>
      <c r="D45" s="672" t="s">
        <v>2565</v>
      </c>
      <c r="E45" s="673" t="s">
        <v>2424</v>
      </c>
      <c r="F45" s="675" t="s">
        <v>2566</v>
      </c>
      <c r="G45" s="678" t="s">
        <v>2567</v>
      </c>
      <c r="H45" s="686">
        <v>0</v>
      </c>
      <c r="I45" s="672" t="s">
        <v>2427</v>
      </c>
      <c r="J45" s="672" t="s">
        <v>253</v>
      </c>
      <c r="K45" s="672" t="s">
        <v>166</v>
      </c>
      <c r="L45" s="641"/>
      <c r="M45" s="672" t="s">
        <v>166</v>
      </c>
      <c r="N45" s="672" t="s">
        <v>166</v>
      </c>
      <c r="O45" s="672">
        <v>10</v>
      </c>
      <c r="P45" s="672" t="s">
        <v>2566</v>
      </c>
      <c r="Q45" s="863" t="s">
        <v>2568</v>
      </c>
      <c r="R45" s="672" t="s">
        <v>2569</v>
      </c>
      <c r="S45" s="672">
        <v>2021</v>
      </c>
      <c r="T45" s="672" t="s">
        <v>2570</v>
      </c>
      <c r="U45" s="681">
        <v>0</v>
      </c>
      <c r="V45" s="681">
        <v>2</v>
      </c>
      <c r="W45" s="681">
        <v>0</v>
      </c>
      <c r="X45" s="672">
        <v>0</v>
      </c>
      <c r="Y45" s="673">
        <v>0</v>
      </c>
      <c r="Z45" s="154"/>
      <c r="AA45" s="767"/>
      <c r="AB45" s="767"/>
      <c r="AC45" s="767"/>
      <c r="AD45" s="768"/>
    </row>
    <row r="46" spans="1:30" ht="67.5" customHeight="1" x14ac:dyDescent="0.2">
      <c r="A46" s="641"/>
      <c r="B46" s="641"/>
      <c r="C46" s="641"/>
      <c r="D46" s="641"/>
      <c r="E46" s="674"/>
      <c r="F46" s="676"/>
      <c r="G46" s="679"/>
      <c r="H46" s="641"/>
      <c r="I46" s="641"/>
      <c r="J46" s="641"/>
      <c r="K46" s="641"/>
      <c r="L46" s="641"/>
      <c r="M46" s="641"/>
      <c r="N46" s="641"/>
      <c r="O46" s="641"/>
      <c r="P46" s="641"/>
      <c r="Q46" s="641"/>
      <c r="R46" s="641"/>
      <c r="S46" s="641"/>
      <c r="T46" s="642"/>
      <c r="U46" s="642"/>
      <c r="V46" s="642"/>
      <c r="W46" s="642"/>
      <c r="X46" s="642"/>
      <c r="Y46" s="646"/>
      <c r="Z46" s="154"/>
      <c r="AA46" s="641"/>
      <c r="AB46" s="641"/>
      <c r="AC46" s="641"/>
      <c r="AD46" s="720"/>
    </row>
    <row r="47" spans="1:30" ht="232.5" customHeight="1" x14ac:dyDescent="0.2">
      <c r="A47" s="642"/>
      <c r="B47" s="642"/>
      <c r="C47" s="642"/>
      <c r="D47" s="642"/>
      <c r="E47" s="646"/>
      <c r="F47" s="680"/>
      <c r="G47" s="647"/>
      <c r="H47" s="642"/>
      <c r="I47" s="642"/>
      <c r="J47" s="642"/>
      <c r="K47" s="642"/>
      <c r="L47" s="641"/>
      <c r="M47" s="642"/>
      <c r="N47" s="642"/>
      <c r="O47" s="642"/>
      <c r="P47" s="642"/>
      <c r="Q47" s="642"/>
      <c r="R47" s="642"/>
      <c r="S47" s="642"/>
      <c r="T47" s="57" t="s">
        <v>2571</v>
      </c>
      <c r="U47" s="45">
        <v>0</v>
      </c>
      <c r="V47" s="45">
        <v>2</v>
      </c>
      <c r="W47" s="45">
        <v>0</v>
      </c>
      <c r="X47" s="57">
        <v>0</v>
      </c>
      <c r="Y47" s="62">
        <v>0</v>
      </c>
      <c r="Z47" s="154"/>
      <c r="AA47" s="642"/>
      <c r="AB47" s="642"/>
      <c r="AC47" s="642"/>
      <c r="AD47" s="721"/>
    </row>
    <row r="48" spans="1:30" ht="42.75" customHeight="1" x14ac:dyDescent="0.2">
      <c r="A48" s="780">
        <v>11</v>
      </c>
      <c r="B48" s="780" t="s">
        <v>2421</v>
      </c>
      <c r="C48" s="780" t="s">
        <v>2422</v>
      </c>
      <c r="D48" s="780" t="s">
        <v>2572</v>
      </c>
      <c r="E48" s="905" t="s">
        <v>2424</v>
      </c>
      <c r="F48" s="786" t="s">
        <v>2573</v>
      </c>
      <c r="G48" s="901" t="s">
        <v>2574</v>
      </c>
      <c r="H48" s="902">
        <v>200000</v>
      </c>
      <c r="I48" s="780" t="s">
        <v>2575</v>
      </c>
      <c r="J48" s="780" t="s">
        <v>253</v>
      </c>
      <c r="K48" s="780" t="s">
        <v>166</v>
      </c>
      <c r="L48" s="641"/>
      <c r="M48" s="780" t="s">
        <v>166</v>
      </c>
      <c r="N48" s="780" t="s">
        <v>164</v>
      </c>
      <c r="O48" s="780">
        <v>11</v>
      </c>
      <c r="P48" s="672" t="s">
        <v>2573</v>
      </c>
      <c r="Q48" s="684" t="s">
        <v>2576</v>
      </c>
      <c r="R48" s="672" t="s">
        <v>2577</v>
      </c>
      <c r="S48" s="672" t="s">
        <v>2578</v>
      </c>
      <c r="T48" s="672" t="s">
        <v>2579</v>
      </c>
      <c r="U48" s="681">
        <v>36</v>
      </c>
      <c r="V48" s="681">
        <v>48</v>
      </c>
      <c r="W48" s="681">
        <v>48</v>
      </c>
      <c r="X48" s="672">
        <v>48</v>
      </c>
      <c r="Y48" s="673">
        <v>48</v>
      </c>
      <c r="Z48" s="154"/>
      <c r="AA48" s="767"/>
      <c r="AB48" s="767"/>
      <c r="AC48" s="767"/>
      <c r="AD48" s="768"/>
    </row>
    <row r="49" spans="1:30" ht="42.75" customHeight="1" x14ac:dyDescent="0.2">
      <c r="A49" s="641"/>
      <c r="B49" s="641"/>
      <c r="C49" s="641"/>
      <c r="D49" s="641"/>
      <c r="E49" s="674"/>
      <c r="F49" s="676"/>
      <c r="G49" s="679"/>
      <c r="H49" s="641"/>
      <c r="I49" s="641"/>
      <c r="J49" s="641"/>
      <c r="K49" s="641"/>
      <c r="L49" s="641"/>
      <c r="M49" s="641"/>
      <c r="N49" s="641"/>
      <c r="O49" s="641"/>
      <c r="P49" s="641"/>
      <c r="Q49" s="641"/>
      <c r="R49" s="641"/>
      <c r="S49" s="641"/>
      <c r="T49" s="641"/>
      <c r="U49" s="641"/>
      <c r="V49" s="641"/>
      <c r="W49" s="641"/>
      <c r="X49" s="641"/>
      <c r="Y49" s="674"/>
      <c r="Z49" s="154"/>
      <c r="AA49" s="641"/>
      <c r="AB49" s="641"/>
      <c r="AC49" s="641"/>
      <c r="AD49" s="720"/>
    </row>
    <row r="50" spans="1:30" ht="126" customHeight="1" x14ac:dyDescent="0.2">
      <c r="A50" s="642"/>
      <c r="B50" s="641"/>
      <c r="C50" s="641"/>
      <c r="D50" s="641"/>
      <c r="E50" s="646"/>
      <c r="F50" s="680"/>
      <c r="G50" s="679"/>
      <c r="H50" s="642"/>
      <c r="I50" s="642"/>
      <c r="J50" s="642"/>
      <c r="K50" s="642"/>
      <c r="L50" s="641"/>
      <c r="M50" s="642"/>
      <c r="N50" s="642"/>
      <c r="O50" s="642"/>
      <c r="P50" s="642"/>
      <c r="Q50" s="642"/>
      <c r="R50" s="642"/>
      <c r="S50" s="642"/>
      <c r="T50" s="642"/>
      <c r="U50" s="642"/>
      <c r="V50" s="642"/>
      <c r="W50" s="642"/>
      <c r="X50" s="642"/>
      <c r="Y50" s="646"/>
      <c r="Z50" s="154"/>
      <c r="AA50" s="642"/>
      <c r="AB50" s="642"/>
      <c r="AC50" s="642"/>
      <c r="AD50" s="721"/>
    </row>
    <row r="51" spans="1:30" ht="228.75" customHeight="1" x14ac:dyDescent="0.2">
      <c r="A51" s="672">
        <v>12</v>
      </c>
      <c r="B51" s="641"/>
      <c r="C51" s="641"/>
      <c r="D51" s="641"/>
      <c r="E51" s="673" t="s">
        <v>2424</v>
      </c>
      <c r="F51" s="675" t="s">
        <v>2580</v>
      </c>
      <c r="G51" s="679"/>
      <c r="H51" s="686">
        <v>50000</v>
      </c>
      <c r="I51" s="672" t="s">
        <v>2427</v>
      </c>
      <c r="J51" s="672" t="s">
        <v>253</v>
      </c>
      <c r="K51" s="672" t="s">
        <v>166</v>
      </c>
      <c r="L51" s="641"/>
      <c r="M51" s="672" t="s">
        <v>166</v>
      </c>
      <c r="N51" s="672" t="s">
        <v>164</v>
      </c>
      <c r="O51" s="672">
        <v>12</v>
      </c>
      <c r="P51" s="672" t="s">
        <v>2580</v>
      </c>
      <c r="Q51" s="684" t="s">
        <v>2581</v>
      </c>
      <c r="R51" s="778" t="s">
        <v>2582</v>
      </c>
      <c r="S51" s="672" t="s">
        <v>2583</v>
      </c>
      <c r="T51" s="57" t="s">
        <v>2584</v>
      </c>
      <c r="U51" s="45">
        <v>0</v>
      </c>
      <c r="V51" s="45">
        <v>1</v>
      </c>
      <c r="W51" s="45">
        <v>1</v>
      </c>
      <c r="X51" s="57">
        <v>1</v>
      </c>
      <c r="Y51" s="62">
        <v>1</v>
      </c>
      <c r="Z51" s="154"/>
      <c r="AA51" s="767"/>
      <c r="AB51" s="767"/>
      <c r="AC51" s="767"/>
      <c r="AD51" s="768"/>
    </row>
    <row r="52" spans="1:30" ht="92.25" customHeight="1" x14ac:dyDescent="0.2">
      <c r="A52" s="641"/>
      <c r="B52" s="641"/>
      <c r="C52" s="641"/>
      <c r="D52" s="641"/>
      <c r="E52" s="674"/>
      <c r="F52" s="676"/>
      <c r="G52" s="679"/>
      <c r="H52" s="641"/>
      <c r="I52" s="641"/>
      <c r="J52" s="641"/>
      <c r="K52" s="641"/>
      <c r="L52" s="641"/>
      <c r="M52" s="641"/>
      <c r="N52" s="641"/>
      <c r="O52" s="641"/>
      <c r="P52" s="641"/>
      <c r="Q52" s="641"/>
      <c r="R52" s="641"/>
      <c r="S52" s="641"/>
      <c r="T52" s="57" t="s">
        <v>2585</v>
      </c>
      <c r="U52" s="45">
        <v>1</v>
      </c>
      <c r="V52" s="45">
        <v>1</v>
      </c>
      <c r="W52" s="45">
        <v>1</v>
      </c>
      <c r="X52" s="57">
        <v>1</v>
      </c>
      <c r="Y52" s="62">
        <v>1</v>
      </c>
      <c r="Z52" s="154"/>
      <c r="AA52" s="641"/>
      <c r="AB52" s="641"/>
      <c r="AC52" s="641"/>
      <c r="AD52" s="720"/>
    </row>
    <row r="53" spans="1:30" ht="135" customHeight="1" x14ac:dyDescent="0.2">
      <c r="A53" s="642"/>
      <c r="B53" s="641"/>
      <c r="C53" s="641"/>
      <c r="D53" s="641"/>
      <c r="E53" s="646"/>
      <c r="F53" s="680"/>
      <c r="G53" s="679"/>
      <c r="H53" s="642"/>
      <c r="I53" s="641"/>
      <c r="J53" s="642"/>
      <c r="K53" s="642"/>
      <c r="L53" s="641"/>
      <c r="M53" s="642"/>
      <c r="N53" s="642"/>
      <c r="O53" s="642"/>
      <c r="P53" s="642"/>
      <c r="Q53" s="642"/>
      <c r="R53" s="642"/>
      <c r="S53" s="642"/>
      <c r="T53" s="57" t="s">
        <v>2586</v>
      </c>
      <c r="U53" s="45">
        <v>0</v>
      </c>
      <c r="V53" s="45">
        <v>12</v>
      </c>
      <c r="W53" s="45">
        <v>12</v>
      </c>
      <c r="X53" s="57">
        <v>12</v>
      </c>
      <c r="Y53" s="62">
        <v>12</v>
      </c>
      <c r="Z53" s="154"/>
      <c r="AA53" s="642"/>
      <c r="AB53" s="642"/>
      <c r="AC53" s="642"/>
      <c r="AD53" s="721"/>
    </row>
    <row r="54" spans="1:30" ht="137.25" customHeight="1" x14ac:dyDescent="0.2">
      <c r="A54" s="672">
        <v>13</v>
      </c>
      <c r="B54" s="641"/>
      <c r="C54" s="641"/>
      <c r="D54" s="641"/>
      <c r="E54" s="673" t="s">
        <v>2424</v>
      </c>
      <c r="F54" s="675" t="s">
        <v>2587</v>
      </c>
      <c r="G54" s="679"/>
      <c r="H54" s="686">
        <v>0</v>
      </c>
      <c r="I54" s="672" t="s">
        <v>2427</v>
      </c>
      <c r="J54" s="672" t="s">
        <v>253</v>
      </c>
      <c r="K54" s="672" t="s">
        <v>166</v>
      </c>
      <c r="L54" s="641"/>
      <c r="M54" s="672" t="s">
        <v>166</v>
      </c>
      <c r="N54" s="672" t="s">
        <v>164</v>
      </c>
      <c r="O54" s="672">
        <v>13</v>
      </c>
      <c r="P54" s="672" t="s">
        <v>2587</v>
      </c>
      <c r="Q54" s="684" t="s">
        <v>2588</v>
      </c>
      <c r="R54" s="672" t="s">
        <v>2589</v>
      </c>
      <c r="S54" s="672" t="s">
        <v>2590</v>
      </c>
      <c r="T54" s="672" t="s">
        <v>2591</v>
      </c>
      <c r="U54" s="681">
        <v>0</v>
      </c>
      <c r="V54" s="681">
        <v>0</v>
      </c>
      <c r="W54" s="681">
        <v>1</v>
      </c>
      <c r="X54" s="672">
        <v>1</v>
      </c>
      <c r="Y54" s="673">
        <v>1</v>
      </c>
      <c r="Z54" s="154"/>
      <c r="AA54" s="767"/>
      <c r="AB54" s="767"/>
      <c r="AC54" s="767"/>
      <c r="AD54" s="768"/>
    </row>
    <row r="55" spans="1:30" ht="42.75" customHeight="1" x14ac:dyDescent="0.2">
      <c r="A55" s="641"/>
      <c r="B55" s="641"/>
      <c r="C55" s="641"/>
      <c r="D55" s="641"/>
      <c r="E55" s="674"/>
      <c r="F55" s="676"/>
      <c r="G55" s="679"/>
      <c r="H55" s="641"/>
      <c r="I55" s="641"/>
      <c r="J55" s="641"/>
      <c r="K55" s="641"/>
      <c r="L55" s="641"/>
      <c r="M55" s="641"/>
      <c r="N55" s="641"/>
      <c r="O55" s="641"/>
      <c r="P55" s="641"/>
      <c r="Q55" s="641"/>
      <c r="R55" s="641"/>
      <c r="S55" s="641"/>
      <c r="T55" s="641"/>
      <c r="U55" s="641"/>
      <c r="V55" s="641"/>
      <c r="W55" s="641"/>
      <c r="X55" s="641"/>
      <c r="Y55" s="674"/>
      <c r="Z55" s="154"/>
      <c r="AA55" s="641"/>
      <c r="AB55" s="641"/>
      <c r="AC55" s="641"/>
      <c r="AD55" s="720"/>
    </row>
    <row r="56" spans="1:30" ht="42.75" customHeight="1" x14ac:dyDescent="0.2">
      <c r="A56" s="642"/>
      <c r="B56" s="642"/>
      <c r="C56" s="642"/>
      <c r="D56" s="642"/>
      <c r="E56" s="646"/>
      <c r="F56" s="680"/>
      <c r="G56" s="647"/>
      <c r="H56" s="642"/>
      <c r="I56" s="642"/>
      <c r="J56" s="642"/>
      <c r="K56" s="642"/>
      <c r="L56" s="642"/>
      <c r="M56" s="642"/>
      <c r="N56" s="642"/>
      <c r="O56" s="642"/>
      <c r="P56" s="642"/>
      <c r="Q56" s="642"/>
      <c r="R56" s="642"/>
      <c r="S56" s="642"/>
      <c r="T56" s="642"/>
      <c r="U56" s="642"/>
      <c r="V56" s="642"/>
      <c r="W56" s="642"/>
      <c r="X56" s="642"/>
      <c r="Y56" s="646"/>
      <c r="Z56" s="154"/>
      <c r="AA56" s="642"/>
      <c r="AB56" s="642"/>
      <c r="AC56" s="642"/>
      <c r="AD56" s="721"/>
    </row>
    <row r="57" spans="1:30" ht="103.5" customHeight="1" x14ac:dyDescent="0.2">
      <c r="A57" s="780">
        <v>14</v>
      </c>
      <c r="B57" s="780" t="s">
        <v>2421</v>
      </c>
      <c r="C57" s="780" t="s">
        <v>2422</v>
      </c>
      <c r="D57" s="780" t="s">
        <v>2592</v>
      </c>
      <c r="E57" s="905" t="s">
        <v>2424</v>
      </c>
      <c r="F57" s="786" t="s">
        <v>2593</v>
      </c>
      <c r="G57" s="901" t="s">
        <v>2594</v>
      </c>
      <c r="H57" s="902">
        <v>0</v>
      </c>
      <c r="I57" s="780" t="s">
        <v>2427</v>
      </c>
      <c r="J57" s="780" t="s">
        <v>253</v>
      </c>
      <c r="K57" s="780" t="s">
        <v>166</v>
      </c>
      <c r="L57" s="956" t="s">
        <v>2429</v>
      </c>
      <c r="M57" s="780" t="s">
        <v>166</v>
      </c>
      <c r="N57" s="780" t="s">
        <v>166</v>
      </c>
      <c r="O57" s="780">
        <v>14</v>
      </c>
      <c r="P57" s="672" t="s">
        <v>2593</v>
      </c>
      <c r="Q57" s="684" t="s">
        <v>2595</v>
      </c>
      <c r="R57" s="672" t="s">
        <v>2596</v>
      </c>
      <c r="S57" s="672" t="s">
        <v>2597</v>
      </c>
      <c r="T57" s="57" t="s">
        <v>2598</v>
      </c>
      <c r="U57" s="45">
        <v>0</v>
      </c>
      <c r="V57" s="45">
        <v>1</v>
      </c>
      <c r="W57" s="45">
        <v>0</v>
      </c>
      <c r="X57" s="57">
        <v>0</v>
      </c>
      <c r="Y57" s="62">
        <v>0</v>
      </c>
      <c r="Z57" s="154"/>
      <c r="AA57" s="767"/>
      <c r="AB57" s="767"/>
      <c r="AC57" s="767"/>
      <c r="AD57" s="768"/>
    </row>
    <row r="58" spans="1:30" ht="91.5" customHeight="1" x14ac:dyDescent="0.2">
      <c r="A58" s="641"/>
      <c r="B58" s="641"/>
      <c r="C58" s="641"/>
      <c r="D58" s="641"/>
      <c r="E58" s="674"/>
      <c r="F58" s="676"/>
      <c r="G58" s="679"/>
      <c r="H58" s="641"/>
      <c r="I58" s="641"/>
      <c r="J58" s="641"/>
      <c r="K58" s="641"/>
      <c r="L58" s="641"/>
      <c r="M58" s="641"/>
      <c r="N58" s="641"/>
      <c r="O58" s="641"/>
      <c r="P58" s="641"/>
      <c r="Q58" s="641"/>
      <c r="R58" s="641"/>
      <c r="S58" s="641"/>
      <c r="T58" s="57" t="s">
        <v>2599</v>
      </c>
      <c r="U58" s="45">
        <v>1</v>
      </c>
      <c r="V58" s="45">
        <v>1</v>
      </c>
      <c r="W58" s="45">
        <v>1</v>
      </c>
      <c r="X58" s="57">
        <v>1</v>
      </c>
      <c r="Y58" s="62">
        <v>1</v>
      </c>
      <c r="Z58" s="154"/>
      <c r="AA58" s="641"/>
      <c r="AB58" s="641"/>
      <c r="AC58" s="641"/>
      <c r="AD58" s="720"/>
    </row>
    <row r="59" spans="1:30" ht="91.5" customHeight="1" x14ac:dyDescent="0.2">
      <c r="A59" s="641"/>
      <c r="B59" s="641"/>
      <c r="C59" s="641"/>
      <c r="D59" s="641"/>
      <c r="E59" s="674"/>
      <c r="F59" s="676"/>
      <c r="G59" s="679"/>
      <c r="H59" s="641"/>
      <c r="I59" s="641"/>
      <c r="J59" s="641"/>
      <c r="K59" s="641"/>
      <c r="L59" s="641"/>
      <c r="M59" s="641"/>
      <c r="N59" s="641"/>
      <c r="O59" s="641"/>
      <c r="P59" s="641"/>
      <c r="Q59" s="641"/>
      <c r="R59" s="641"/>
      <c r="S59" s="641"/>
      <c r="T59" s="57" t="s">
        <v>2600</v>
      </c>
      <c r="U59" s="45">
        <v>0</v>
      </c>
      <c r="V59" s="45">
        <v>1</v>
      </c>
      <c r="W59" s="45">
        <v>1</v>
      </c>
      <c r="X59" s="57">
        <v>1</v>
      </c>
      <c r="Y59" s="62">
        <v>1</v>
      </c>
      <c r="Z59" s="154"/>
      <c r="AA59" s="641"/>
      <c r="AB59" s="641"/>
      <c r="AC59" s="641"/>
      <c r="AD59" s="720"/>
    </row>
    <row r="60" spans="1:30" ht="91.5" customHeight="1" x14ac:dyDescent="0.2">
      <c r="A60" s="641"/>
      <c r="B60" s="641"/>
      <c r="C60" s="641"/>
      <c r="D60" s="641"/>
      <c r="E60" s="674"/>
      <c r="F60" s="676"/>
      <c r="G60" s="679"/>
      <c r="H60" s="641"/>
      <c r="I60" s="641"/>
      <c r="J60" s="641"/>
      <c r="K60" s="641"/>
      <c r="L60" s="641"/>
      <c r="M60" s="641"/>
      <c r="N60" s="641"/>
      <c r="O60" s="641"/>
      <c r="P60" s="641"/>
      <c r="Q60" s="641"/>
      <c r="R60" s="641"/>
      <c r="S60" s="641"/>
      <c r="T60" s="57" t="s">
        <v>2601</v>
      </c>
      <c r="U60" s="45">
        <v>0</v>
      </c>
      <c r="V60" s="45">
        <v>1</v>
      </c>
      <c r="W60" s="45">
        <v>0</v>
      </c>
      <c r="X60" s="57">
        <v>0</v>
      </c>
      <c r="Y60" s="62">
        <v>0</v>
      </c>
      <c r="Z60" s="154"/>
      <c r="AA60" s="641"/>
      <c r="AB60" s="641"/>
      <c r="AC60" s="641"/>
      <c r="AD60" s="720"/>
    </row>
    <row r="61" spans="1:30" ht="94.5" customHeight="1" x14ac:dyDescent="0.2">
      <c r="A61" s="641"/>
      <c r="B61" s="641"/>
      <c r="C61" s="641"/>
      <c r="D61" s="641"/>
      <c r="E61" s="674"/>
      <c r="F61" s="676"/>
      <c r="G61" s="679"/>
      <c r="H61" s="641"/>
      <c r="I61" s="641"/>
      <c r="J61" s="641"/>
      <c r="K61" s="641"/>
      <c r="L61" s="641"/>
      <c r="M61" s="641"/>
      <c r="N61" s="641"/>
      <c r="O61" s="641"/>
      <c r="P61" s="641"/>
      <c r="Q61" s="641"/>
      <c r="R61" s="641"/>
      <c r="S61" s="641"/>
      <c r="T61" s="57" t="s">
        <v>2602</v>
      </c>
      <c r="U61" s="45">
        <v>0</v>
      </c>
      <c r="V61" s="45">
        <v>1</v>
      </c>
      <c r="W61" s="45">
        <v>0</v>
      </c>
      <c r="X61" s="57">
        <v>0</v>
      </c>
      <c r="Y61" s="62">
        <v>0</v>
      </c>
      <c r="Z61" s="154"/>
      <c r="AA61" s="641"/>
      <c r="AB61" s="641"/>
      <c r="AC61" s="641"/>
      <c r="AD61" s="720"/>
    </row>
    <row r="62" spans="1:30" ht="129.75" customHeight="1" x14ac:dyDescent="0.2">
      <c r="A62" s="642"/>
      <c r="B62" s="642"/>
      <c r="C62" s="642"/>
      <c r="D62" s="642"/>
      <c r="E62" s="646"/>
      <c r="F62" s="680"/>
      <c r="G62" s="647"/>
      <c r="H62" s="642"/>
      <c r="I62" s="642"/>
      <c r="J62" s="642"/>
      <c r="K62" s="642"/>
      <c r="L62" s="641"/>
      <c r="M62" s="642"/>
      <c r="N62" s="642"/>
      <c r="O62" s="642"/>
      <c r="P62" s="642"/>
      <c r="Q62" s="384" t="s">
        <v>2603</v>
      </c>
      <c r="R62" s="58" t="s">
        <v>2604</v>
      </c>
      <c r="S62" s="58" t="s">
        <v>2605</v>
      </c>
      <c r="T62" s="57" t="s">
        <v>2606</v>
      </c>
      <c r="U62" s="45">
        <v>15</v>
      </c>
      <c r="V62" s="45">
        <v>14</v>
      </c>
      <c r="W62" s="45">
        <v>14</v>
      </c>
      <c r="X62" s="57">
        <v>14</v>
      </c>
      <c r="Y62" s="62">
        <v>14</v>
      </c>
      <c r="Z62" s="154"/>
      <c r="AA62" s="642"/>
      <c r="AB62" s="642"/>
      <c r="AC62" s="642"/>
      <c r="AD62" s="721"/>
    </row>
    <row r="63" spans="1:30" ht="73.5" customHeight="1" x14ac:dyDescent="0.2">
      <c r="A63" s="672">
        <v>15</v>
      </c>
      <c r="B63" s="672" t="s">
        <v>2421</v>
      </c>
      <c r="C63" s="672" t="s">
        <v>2422</v>
      </c>
      <c r="D63" s="672" t="s">
        <v>2607</v>
      </c>
      <c r="E63" s="673" t="s">
        <v>2424</v>
      </c>
      <c r="F63" s="675" t="s">
        <v>2608</v>
      </c>
      <c r="G63" s="678" t="s">
        <v>2609</v>
      </c>
      <c r="H63" s="686">
        <v>800000</v>
      </c>
      <c r="I63" s="672" t="s">
        <v>2427</v>
      </c>
      <c r="J63" s="672" t="s">
        <v>253</v>
      </c>
      <c r="K63" s="672" t="s">
        <v>166</v>
      </c>
      <c r="L63" s="641"/>
      <c r="M63" s="672" t="s">
        <v>166</v>
      </c>
      <c r="N63" s="672" t="s">
        <v>166</v>
      </c>
      <c r="O63" s="672">
        <v>15</v>
      </c>
      <c r="P63" s="672" t="s">
        <v>2608</v>
      </c>
      <c r="Q63" s="959" t="s">
        <v>2610</v>
      </c>
      <c r="R63" s="681" t="s">
        <v>2611</v>
      </c>
      <c r="S63" s="672" t="s">
        <v>2402</v>
      </c>
      <c r="T63" s="57" t="s">
        <v>2612</v>
      </c>
      <c r="U63" s="45">
        <v>70</v>
      </c>
      <c r="V63" s="45">
        <v>80</v>
      </c>
      <c r="W63" s="45">
        <v>80</v>
      </c>
      <c r="X63" s="57">
        <v>85</v>
      </c>
      <c r="Y63" s="62">
        <v>80</v>
      </c>
      <c r="Z63" s="154"/>
      <c r="AA63" s="767"/>
      <c r="AB63" s="767"/>
      <c r="AC63" s="767"/>
      <c r="AD63" s="768"/>
    </row>
    <row r="64" spans="1:30" ht="102.75" customHeight="1" x14ac:dyDescent="0.2">
      <c r="A64" s="641"/>
      <c r="B64" s="641"/>
      <c r="C64" s="641"/>
      <c r="D64" s="641"/>
      <c r="E64" s="674"/>
      <c r="F64" s="676"/>
      <c r="G64" s="679"/>
      <c r="H64" s="641"/>
      <c r="I64" s="641"/>
      <c r="J64" s="641"/>
      <c r="K64" s="641"/>
      <c r="L64" s="641"/>
      <c r="M64" s="641"/>
      <c r="N64" s="641"/>
      <c r="O64" s="641"/>
      <c r="P64" s="641"/>
      <c r="Q64" s="641"/>
      <c r="R64" s="641"/>
      <c r="S64" s="641"/>
      <c r="T64" s="396" t="s">
        <v>2613</v>
      </c>
      <c r="U64" s="45">
        <v>0</v>
      </c>
      <c r="V64" s="45">
        <v>20</v>
      </c>
      <c r="W64" s="45">
        <v>20</v>
      </c>
      <c r="X64" s="45">
        <v>20</v>
      </c>
      <c r="Y64" s="105">
        <v>20</v>
      </c>
      <c r="Z64" s="154"/>
      <c r="AA64" s="641"/>
      <c r="AB64" s="641"/>
      <c r="AC64" s="641"/>
      <c r="AD64" s="720"/>
    </row>
    <row r="65" spans="1:30" ht="90.75" customHeight="1" x14ac:dyDescent="0.2">
      <c r="A65" s="642"/>
      <c r="B65" s="641"/>
      <c r="C65" s="641"/>
      <c r="D65" s="641"/>
      <c r="E65" s="646"/>
      <c r="F65" s="680"/>
      <c r="G65" s="679"/>
      <c r="H65" s="641"/>
      <c r="I65" s="641"/>
      <c r="J65" s="641"/>
      <c r="K65" s="641"/>
      <c r="L65" s="641"/>
      <c r="M65" s="641"/>
      <c r="N65" s="641"/>
      <c r="O65" s="642"/>
      <c r="P65" s="642"/>
      <c r="Q65" s="642"/>
      <c r="R65" s="771"/>
      <c r="S65" s="641"/>
      <c r="T65" s="57" t="s">
        <v>2614</v>
      </c>
      <c r="U65" s="45">
        <v>1</v>
      </c>
      <c r="V65" s="45">
        <v>2</v>
      </c>
      <c r="W65" s="45">
        <v>2</v>
      </c>
      <c r="X65" s="45">
        <v>2</v>
      </c>
      <c r="Y65" s="105">
        <v>2</v>
      </c>
      <c r="Z65" s="154"/>
      <c r="AA65" s="642"/>
      <c r="AB65" s="642"/>
      <c r="AC65" s="642"/>
      <c r="AD65" s="721"/>
    </row>
    <row r="66" spans="1:30" ht="95.25" customHeight="1" x14ac:dyDescent="0.2">
      <c r="A66" s="672">
        <v>16</v>
      </c>
      <c r="B66" s="641"/>
      <c r="C66" s="641"/>
      <c r="D66" s="641"/>
      <c r="E66" s="673" t="s">
        <v>2424</v>
      </c>
      <c r="F66" s="675" t="s">
        <v>2615</v>
      </c>
      <c r="G66" s="679"/>
      <c r="H66" s="686">
        <v>21000000</v>
      </c>
      <c r="I66" s="672" t="s">
        <v>2575</v>
      </c>
      <c r="J66" s="672" t="s">
        <v>253</v>
      </c>
      <c r="K66" s="672" t="s">
        <v>166</v>
      </c>
      <c r="L66" s="641"/>
      <c r="M66" s="672" t="s">
        <v>166</v>
      </c>
      <c r="N66" s="672" t="s">
        <v>164</v>
      </c>
      <c r="O66" s="672">
        <v>16</v>
      </c>
      <c r="P66" s="672" t="s">
        <v>2615</v>
      </c>
      <c r="Q66" s="684" t="s">
        <v>2616</v>
      </c>
      <c r="R66" s="672" t="s">
        <v>2617</v>
      </c>
      <c r="S66" s="672" t="s">
        <v>2402</v>
      </c>
      <c r="T66" s="672" t="s">
        <v>2618</v>
      </c>
      <c r="U66" s="681">
        <v>80</v>
      </c>
      <c r="V66" s="681">
        <v>100</v>
      </c>
      <c r="W66" s="681">
        <v>100</v>
      </c>
      <c r="X66" s="672">
        <v>100</v>
      </c>
      <c r="Y66" s="673">
        <v>100</v>
      </c>
      <c r="Z66" s="154"/>
      <c r="AA66" s="767"/>
      <c r="AB66" s="767"/>
      <c r="AC66" s="767"/>
      <c r="AD66" s="768"/>
    </row>
    <row r="67" spans="1:30" ht="42.75" customHeight="1" x14ac:dyDescent="0.2">
      <c r="A67" s="641"/>
      <c r="B67" s="641"/>
      <c r="C67" s="641"/>
      <c r="D67" s="641"/>
      <c r="E67" s="674"/>
      <c r="F67" s="676"/>
      <c r="G67" s="679"/>
      <c r="H67" s="641"/>
      <c r="I67" s="641"/>
      <c r="J67" s="641"/>
      <c r="K67" s="641"/>
      <c r="L67" s="641"/>
      <c r="M67" s="641"/>
      <c r="N67" s="641"/>
      <c r="O67" s="641"/>
      <c r="P67" s="641"/>
      <c r="Q67" s="641"/>
      <c r="R67" s="641"/>
      <c r="S67" s="641"/>
      <c r="T67" s="641"/>
      <c r="U67" s="641"/>
      <c r="V67" s="641"/>
      <c r="W67" s="641"/>
      <c r="X67" s="641"/>
      <c r="Y67" s="674"/>
      <c r="Z67" s="154"/>
      <c r="AA67" s="641"/>
      <c r="AB67" s="641"/>
      <c r="AC67" s="641"/>
      <c r="AD67" s="720"/>
    </row>
    <row r="68" spans="1:30" ht="42.75" customHeight="1" x14ac:dyDescent="0.2">
      <c r="A68" s="642"/>
      <c r="B68" s="641"/>
      <c r="C68" s="641"/>
      <c r="D68" s="641"/>
      <c r="E68" s="646"/>
      <c r="F68" s="680"/>
      <c r="G68" s="679"/>
      <c r="H68" s="642"/>
      <c r="I68" s="642"/>
      <c r="J68" s="642"/>
      <c r="K68" s="642"/>
      <c r="L68" s="641"/>
      <c r="M68" s="642"/>
      <c r="N68" s="642"/>
      <c r="O68" s="642"/>
      <c r="P68" s="642"/>
      <c r="Q68" s="642"/>
      <c r="R68" s="642"/>
      <c r="S68" s="641"/>
      <c r="T68" s="642"/>
      <c r="U68" s="642"/>
      <c r="V68" s="642"/>
      <c r="W68" s="642"/>
      <c r="X68" s="642"/>
      <c r="Y68" s="646"/>
      <c r="Z68" s="154"/>
      <c r="AA68" s="642"/>
      <c r="AB68" s="642"/>
      <c r="AC68" s="642"/>
      <c r="AD68" s="721"/>
    </row>
    <row r="69" spans="1:30" ht="91.5" customHeight="1" x14ac:dyDescent="0.2">
      <c r="A69" s="672">
        <v>17</v>
      </c>
      <c r="B69" s="641"/>
      <c r="C69" s="641"/>
      <c r="D69" s="641"/>
      <c r="E69" s="673" t="s">
        <v>2424</v>
      </c>
      <c r="F69" s="675" t="s">
        <v>2619</v>
      </c>
      <c r="G69" s="679"/>
      <c r="H69" s="686">
        <v>1200000</v>
      </c>
      <c r="I69" s="672" t="s">
        <v>2575</v>
      </c>
      <c r="J69" s="672" t="s">
        <v>253</v>
      </c>
      <c r="K69" s="672" t="s">
        <v>166</v>
      </c>
      <c r="L69" s="641"/>
      <c r="M69" s="672" t="s">
        <v>166</v>
      </c>
      <c r="N69" s="672" t="s">
        <v>166</v>
      </c>
      <c r="O69" s="672">
        <v>17</v>
      </c>
      <c r="P69" s="672" t="s">
        <v>2619</v>
      </c>
      <c r="Q69" s="688" t="s">
        <v>2620</v>
      </c>
      <c r="R69" s="672" t="s">
        <v>2621</v>
      </c>
      <c r="S69" s="672" t="s">
        <v>2402</v>
      </c>
      <c r="T69" s="57" t="s">
        <v>2622</v>
      </c>
      <c r="U69" s="45">
        <v>75</v>
      </c>
      <c r="V69" s="45">
        <v>100</v>
      </c>
      <c r="W69" s="45">
        <v>100</v>
      </c>
      <c r="X69" s="57">
        <v>100</v>
      </c>
      <c r="Y69" s="62">
        <v>100</v>
      </c>
      <c r="Z69" s="154"/>
      <c r="AA69" s="767"/>
      <c r="AB69" s="767"/>
      <c r="AC69" s="767"/>
      <c r="AD69" s="768"/>
    </row>
    <row r="70" spans="1:30" ht="44.25" customHeight="1" x14ac:dyDescent="0.2">
      <c r="A70" s="641"/>
      <c r="B70" s="641"/>
      <c r="C70" s="641"/>
      <c r="D70" s="641"/>
      <c r="E70" s="674"/>
      <c r="F70" s="676"/>
      <c r="G70" s="679"/>
      <c r="H70" s="641"/>
      <c r="I70" s="641"/>
      <c r="J70" s="641"/>
      <c r="K70" s="641"/>
      <c r="L70" s="641"/>
      <c r="M70" s="641"/>
      <c r="N70" s="641"/>
      <c r="O70" s="641"/>
      <c r="P70" s="641"/>
      <c r="Q70" s="679"/>
      <c r="R70" s="641"/>
      <c r="S70" s="641"/>
      <c r="T70" s="672" t="s">
        <v>2623</v>
      </c>
      <c r="U70" s="672">
        <v>0</v>
      </c>
      <c r="V70" s="672">
        <v>1</v>
      </c>
      <c r="W70" s="672">
        <v>0</v>
      </c>
      <c r="X70" s="672">
        <v>0</v>
      </c>
      <c r="Y70" s="673">
        <v>0</v>
      </c>
      <c r="Z70" s="154"/>
      <c r="AA70" s="641"/>
      <c r="AB70" s="641"/>
      <c r="AC70" s="641"/>
      <c r="AD70" s="720"/>
    </row>
    <row r="71" spans="1:30" ht="44.25" customHeight="1" x14ac:dyDescent="0.2">
      <c r="A71" s="642"/>
      <c r="B71" s="642"/>
      <c r="C71" s="642"/>
      <c r="D71" s="642"/>
      <c r="E71" s="646"/>
      <c r="F71" s="677"/>
      <c r="G71" s="647"/>
      <c r="H71" s="642"/>
      <c r="I71" s="642"/>
      <c r="J71" s="642"/>
      <c r="K71" s="642"/>
      <c r="L71" s="642"/>
      <c r="M71" s="642"/>
      <c r="N71" s="642"/>
      <c r="O71" s="642"/>
      <c r="P71" s="642"/>
      <c r="Q71" s="647"/>
      <c r="R71" s="642"/>
      <c r="S71" s="642"/>
      <c r="T71" s="642"/>
      <c r="U71" s="642"/>
      <c r="V71" s="642"/>
      <c r="W71" s="642"/>
      <c r="X71" s="642"/>
      <c r="Y71" s="646"/>
      <c r="Z71" s="178"/>
      <c r="AA71" s="722"/>
      <c r="AB71" s="722"/>
      <c r="AC71" s="722"/>
      <c r="AD71" s="723"/>
    </row>
    <row r="72" spans="1:30" ht="41.25" customHeight="1" x14ac:dyDescent="0.2">
      <c r="A72" s="61"/>
      <c r="B72" s="61"/>
      <c r="C72" s="61"/>
      <c r="D72" s="61"/>
      <c r="E72" s="61"/>
      <c r="F72" s="397"/>
      <c r="G72" s="61"/>
      <c r="H72" s="398"/>
      <c r="I72" s="61"/>
      <c r="J72" s="61"/>
      <c r="K72" s="61"/>
      <c r="L72" s="61"/>
      <c r="M72" s="61"/>
      <c r="N72" s="61"/>
      <c r="O72" s="957" t="s">
        <v>2624</v>
      </c>
      <c r="P72" s="693"/>
      <c r="Q72" s="693"/>
      <c r="R72" s="693"/>
      <c r="S72" s="693"/>
      <c r="T72" s="693"/>
      <c r="U72" s="693"/>
      <c r="V72" s="693"/>
      <c r="W72" s="693"/>
      <c r="X72" s="693"/>
      <c r="Y72" s="693"/>
      <c r="Z72" s="122"/>
      <c r="AA72" s="122"/>
      <c r="AB72" s="122"/>
      <c r="AC72" s="122"/>
      <c r="AD72" s="122"/>
    </row>
    <row r="73" spans="1:30" ht="40.5" customHeight="1" x14ac:dyDescent="0.2">
      <c r="A73" s="61"/>
      <c r="B73" s="61"/>
      <c r="C73" s="61"/>
      <c r="D73" s="61"/>
      <c r="E73" s="61"/>
      <c r="F73" s="397"/>
      <c r="G73" s="61"/>
      <c r="H73" s="398"/>
      <c r="I73" s="61"/>
      <c r="J73" s="61"/>
      <c r="K73" s="61"/>
      <c r="L73" s="61"/>
      <c r="M73" s="61"/>
      <c r="N73" s="61"/>
      <c r="O73" s="958" t="s">
        <v>2625</v>
      </c>
      <c r="P73" s="638"/>
      <c r="Q73" s="638"/>
      <c r="R73" s="638"/>
      <c r="S73" s="638"/>
      <c r="T73" s="638"/>
      <c r="U73" s="638"/>
      <c r="V73" s="638"/>
      <c r="W73" s="638"/>
      <c r="X73" s="638"/>
      <c r="Y73" s="638"/>
      <c r="Z73" s="122"/>
      <c r="AA73" s="122"/>
      <c r="AB73" s="122"/>
      <c r="AC73" s="122"/>
      <c r="AD73" s="122"/>
    </row>
    <row r="74" spans="1:30" ht="41.25" customHeight="1" x14ac:dyDescent="0.2">
      <c r="A74" s="61"/>
      <c r="B74" s="61"/>
      <c r="C74" s="61"/>
      <c r="D74" s="61"/>
      <c r="E74" s="61"/>
      <c r="F74" s="397"/>
      <c r="G74" s="61"/>
      <c r="H74" s="398"/>
      <c r="I74" s="61"/>
      <c r="J74" s="61"/>
      <c r="K74" s="61"/>
      <c r="L74" s="61"/>
      <c r="M74" s="61"/>
      <c r="N74" s="61"/>
      <c r="O74" s="958" t="s">
        <v>2626</v>
      </c>
      <c r="P74" s="638"/>
      <c r="Q74" s="638"/>
      <c r="R74" s="638"/>
      <c r="S74" s="638"/>
      <c r="T74" s="638"/>
      <c r="U74" s="638"/>
      <c r="V74" s="638"/>
      <c r="W74" s="638"/>
      <c r="X74" s="638"/>
      <c r="Y74" s="638"/>
      <c r="Z74" s="122"/>
      <c r="AA74" s="122"/>
      <c r="AB74" s="122"/>
      <c r="AC74" s="122"/>
      <c r="AD74" s="122"/>
    </row>
    <row r="75" spans="1:30" ht="15.75" customHeight="1" x14ac:dyDescent="0.2">
      <c r="A75" s="122"/>
      <c r="B75" s="122"/>
      <c r="C75" s="122"/>
      <c r="D75" s="122"/>
      <c r="E75" s="122"/>
      <c r="F75" s="167"/>
      <c r="G75" s="122"/>
      <c r="H75" s="168"/>
      <c r="I75" s="122"/>
      <c r="J75" s="122"/>
      <c r="K75" s="122"/>
      <c r="L75" s="122"/>
      <c r="M75" s="122"/>
      <c r="N75" s="122"/>
      <c r="O75" s="122"/>
      <c r="P75" s="122"/>
      <c r="Q75" s="122"/>
      <c r="R75" s="122"/>
      <c r="S75" s="122"/>
      <c r="T75" s="122"/>
      <c r="U75" s="122"/>
      <c r="V75" s="122"/>
      <c r="W75" s="122"/>
      <c r="X75" s="122"/>
      <c r="Y75" s="122"/>
      <c r="Z75" s="122"/>
      <c r="AA75" s="122"/>
      <c r="AB75" s="122"/>
      <c r="AC75" s="122"/>
      <c r="AD75" s="122"/>
    </row>
    <row r="76" spans="1:30" ht="15.75" customHeight="1" x14ac:dyDescent="0.2">
      <c r="A76" s="122"/>
      <c r="B76" s="122"/>
      <c r="C76" s="122"/>
      <c r="D76" s="122"/>
      <c r="E76" s="122"/>
      <c r="F76" s="167"/>
      <c r="G76" s="122"/>
      <c r="H76" s="168"/>
      <c r="I76" s="122"/>
      <c r="J76" s="122"/>
      <c r="K76" s="122"/>
      <c r="L76" s="122"/>
      <c r="M76" s="122"/>
      <c r="N76" s="122"/>
      <c r="O76" s="122"/>
      <c r="P76" s="122"/>
      <c r="Q76" s="122"/>
      <c r="R76" s="122"/>
      <c r="S76" s="122"/>
      <c r="T76" s="122"/>
      <c r="U76" s="122"/>
      <c r="V76" s="122"/>
      <c r="W76" s="122"/>
      <c r="X76" s="122"/>
      <c r="Y76" s="122"/>
      <c r="Z76" s="122"/>
      <c r="AA76" s="122"/>
      <c r="AB76" s="122"/>
      <c r="AC76" s="122"/>
      <c r="AD76" s="122"/>
    </row>
    <row r="77" spans="1:30" ht="15.75" customHeight="1" x14ac:dyDescent="0.2">
      <c r="A77" s="122"/>
      <c r="B77" s="122"/>
      <c r="C77" s="122"/>
      <c r="D77" s="122"/>
      <c r="E77" s="122"/>
      <c r="F77" s="167"/>
      <c r="G77" s="122"/>
      <c r="H77" s="168"/>
      <c r="I77" s="122"/>
      <c r="J77" s="122"/>
      <c r="K77" s="122"/>
      <c r="L77" s="122"/>
      <c r="M77" s="122"/>
      <c r="N77" s="122"/>
      <c r="O77" s="122"/>
      <c r="P77" s="122"/>
      <c r="Q77" s="122"/>
      <c r="R77" s="122"/>
      <c r="S77" s="122"/>
      <c r="T77" s="122"/>
      <c r="U77" s="122"/>
      <c r="V77" s="122"/>
      <c r="W77" s="122"/>
      <c r="X77" s="122"/>
      <c r="Y77" s="122"/>
      <c r="Z77" s="122"/>
      <c r="AA77" s="122"/>
      <c r="AB77" s="122"/>
      <c r="AC77" s="122"/>
      <c r="AD77" s="122"/>
    </row>
    <row r="78" spans="1:30" ht="15.75" customHeight="1" x14ac:dyDescent="0.2">
      <c r="A78" s="122"/>
      <c r="B78" s="122"/>
      <c r="C78" s="122"/>
      <c r="D78" s="122"/>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c r="AC78" s="122"/>
      <c r="AD78" s="122"/>
    </row>
    <row r="79" spans="1:30" ht="15.75" customHeight="1" x14ac:dyDescent="0.2">
      <c r="A79" s="122"/>
      <c r="B79" s="122"/>
      <c r="C79" s="122"/>
      <c r="D79" s="122"/>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c r="AC79" s="122"/>
      <c r="AD79" s="122"/>
    </row>
    <row r="80" spans="1:30" ht="15.75" customHeight="1" x14ac:dyDescent="0.2">
      <c r="A80" s="122"/>
      <c r="B80" s="122"/>
      <c r="C80" s="122"/>
      <c r="D80" s="122"/>
      <c r="E80" s="122"/>
      <c r="F80" s="167"/>
      <c r="G80" s="122"/>
      <c r="H80" s="168"/>
      <c r="I80" s="122"/>
      <c r="J80" s="122"/>
      <c r="K80" s="122"/>
      <c r="L80" s="122"/>
      <c r="M80" s="122"/>
      <c r="N80" s="122"/>
      <c r="O80" s="122"/>
      <c r="P80" s="122"/>
      <c r="Q80" s="122"/>
      <c r="R80" s="122"/>
      <c r="S80" s="122"/>
      <c r="T80" s="122"/>
      <c r="U80" s="122"/>
      <c r="V80" s="122"/>
      <c r="W80" s="122"/>
      <c r="X80" s="122"/>
      <c r="Y80" s="122"/>
      <c r="Z80" s="122"/>
      <c r="AA80" s="122"/>
      <c r="AB80" s="122"/>
      <c r="AC80" s="122"/>
      <c r="AD80" s="122"/>
    </row>
    <row r="81" spans="1:30" ht="15.75" customHeight="1" x14ac:dyDescent="0.2">
      <c r="A81" s="122"/>
      <c r="B81" s="122"/>
      <c r="C81" s="122"/>
      <c r="D81" s="122"/>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c r="AC81" s="122"/>
      <c r="AD81" s="122"/>
    </row>
    <row r="82" spans="1:30" ht="15.75" customHeight="1" x14ac:dyDescent="0.2">
      <c r="A82" s="122"/>
      <c r="B82" s="122"/>
      <c r="C82" s="122"/>
      <c r="D82" s="122"/>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c r="AC82" s="122"/>
      <c r="AD82" s="122"/>
    </row>
    <row r="83" spans="1:30" ht="15.75" customHeight="1" x14ac:dyDescent="0.2">
      <c r="A83" s="122"/>
      <c r="B83" s="122"/>
      <c r="C83" s="122"/>
      <c r="D83" s="122"/>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c r="AC83" s="122"/>
      <c r="AD83" s="122"/>
    </row>
    <row r="84" spans="1:30" ht="15.75" customHeight="1" x14ac:dyDescent="0.2">
      <c r="A84" s="122"/>
      <c r="B84" s="122"/>
      <c r="C84" s="122"/>
      <c r="D84" s="122"/>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c r="AC84" s="122"/>
      <c r="AD84" s="122"/>
    </row>
    <row r="85" spans="1:30" ht="15.75" customHeight="1" x14ac:dyDescent="0.2">
      <c r="A85" s="122"/>
      <c r="B85" s="122"/>
      <c r="C85" s="122"/>
      <c r="D85" s="122"/>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c r="AC85" s="122"/>
      <c r="AD85" s="122"/>
    </row>
    <row r="86" spans="1:30" ht="15.75" customHeight="1" x14ac:dyDescent="0.2">
      <c r="A86" s="122"/>
      <c r="B86" s="122"/>
      <c r="C86" s="122"/>
      <c r="D86" s="122"/>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c r="AC86" s="122"/>
      <c r="AD86" s="122"/>
    </row>
    <row r="87" spans="1:30"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c r="AC87" s="122"/>
      <c r="AD87" s="122"/>
    </row>
    <row r="88" spans="1:30"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c r="AC88" s="122"/>
      <c r="AD88" s="122"/>
    </row>
    <row r="89" spans="1:30"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c r="AC89" s="122"/>
      <c r="AD89" s="122"/>
    </row>
    <row r="90" spans="1:30"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c r="AC90" s="122"/>
      <c r="AD90" s="122"/>
    </row>
    <row r="91" spans="1:30"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c r="AC91" s="122"/>
      <c r="AD91" s="122"/>
    </row>
    <row r="92" spans="1:30"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c r="AC92" s="122"/>
      <c r="AD92" s="122"/>
    </row>
    <row r="93" spans="1:30"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c r="AC93" s="122"/>
      <c r="AD93" s="122"/>
    </row>
    <row r="94" spans="1:30"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c r="AC94" s="122"/>
      <c r="AD94" s="122"/>
    </row>
    <row r="95" spans="1:30"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c r="AC95" s="122"/>
      <c r="AD95" s="122"/>
    </row>
    <row r="96" spans="1:30"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c r="AC96" s="122"/>
      <c r="AD96" s="122"/>
    </row>
    <row r="97" spans="1:30"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c r="AC97" s="122"/>
      <c r="AD97" s="122"/>
    </row>
    <row r="98" spans="1:30"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c r="AC98" s="122"/>
      <c r="AD98" s="122"/>
    </row>
    <row r="99" spans="1:30"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c r="AC99" s="122"/>
      <c r="AD99" s="122"/>
    </row>
    <row r="100" spans="1:30"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row>
    <row r="101" spans="1:30"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row>
    <row r="102" spans="1:30"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row>
    <row r="103" spans="1:30"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row>
    <row r="104" spans="1:30"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row>
    <row r="105" spans="1:30"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row>
    <row r="106" spans="1:30"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row>
    <row r="107" spans="1:30"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row>
    <row r="108" spans="1:30"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row>
    <row r="109" spans="1:30"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row>
    <row r="110" spans="1:30"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row>
    <row r="111" spans="1:30"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row>
    <row r="112" spans="1:30"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row>
    <row r="113" spans="1:30"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row>
    <row r="114" spans="1:30"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row>
    <row r="115" spans="1:30"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row>
    <row r="116" spans="1:30"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row>
    <row r="117" spans="1:30"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row>
    <row r="118" spans="1:30"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row>
    <row r="119" spans="1:30"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row>
    <row r="120" spans="1:30"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row>
    <row r="121" spans="1:30"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row>
    <row r="122" spans="1:30"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row>
    <row r="123" spans="1:30"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row>
    <row r="124" spans="1:30"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row>
    <row r="125" spans="1:30"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row>
    <row r="126" spans="1:30"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row>
    <row r="127" spans="1:30"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row>
    <row r="128" spans="1:30"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row>
    <row r="129" spans="1:30"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row>
    <row r="130" spans="1:30"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row>
    <row r="131" spans="1:30"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row>
    <row r="132" spans="1:30"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row>
    <row r="133" spans="1:30"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row>
    <row r="134" spans="1:30"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row>
    <row r="135" spans="1:30"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row>
    <row r="136" spans="1:30"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row>
    <row r="137" spans="1:30"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row>
    <row r="138" spans="1:30"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row>
    <row r="139" spans="1:30"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row>
    <row r="140" spans="1:30"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row>
    <row r="141" spans="1:30"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row>
    <row r="142" spans="1:30"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row>
    <row r="143" spans="1:30"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row>
    <row r="144" spans="1:30"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row>
    <row r="145" spans="1:30"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row>
    <row r="146" spans="1:30"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row>
    <row r="147" spans="1:30"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row>
    <row r="148" spans="1:30"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row>
    <row r="149" spans="1:30"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row>
    <row r="150" spans="1:30"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row>
    <row r="151" spans="1:30"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row>
    <row r="152" spans="1:30"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row>
    <row r="153" spans="1:30"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row>
    <row r="154" spans="1:30"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row>
    <row r="155" spans="1:30"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row>
    <row r="156" spans="1:30"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row>
    <row r="157" spans="1:30"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row>
    <row r="158" spans="1:30"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row>
    <row r="159" spans="1:30"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row>
    <row r="160" spans="1:30"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row>
    <row r="161" spans="1:30"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row>
    <row r="162" spans="1:30"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row>
    <row r="163" spans="1:30"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row>
    <row r="164" spans="1:30"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row>
    <row r="165" spans="1:30"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row>
    <row r="166" spans="1:30"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row>
    <row r="167" spans="1:30"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row>
    <row r="168" spans="1:30"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row>
    <row r="169" spans="1:30"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row>
    <row r="170" spans="1:30"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row>
    <row r="171" spans="1:30"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row>
    <row r="172" spans="1:30"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row>
    <row r="173" spans="1:30"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row>
    <row r="174" spans="1:30"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row>
    <row r="175" spans="1:30"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row>
    <row r="176" spans="1:30"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row>
    <row r="177" spans="1:30"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row>
    <row r="178" spans="1:30"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row>
    <row r="179" spans="1:30"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row>
    <row r="180" spans="1:30"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row>
    <row r="181" spans="1:30"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row>
    <row r="182" spans="1:30"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row>
    <row r="183" spans="1:30"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row>
    <row r="184" spans="1:30"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row>
    <row r="185" spans="1:30"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row>
    <row r="186" spans="1:30"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row>
    <row r="187" spans="1:30"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row>
    <row r="188" spans="1:30"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row>
    <row r="189" spans="1:30"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row>
    <row r="190" spans="1:30"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row>
    <row r="191" spans="1:30"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row>
    <row r="192" spans="1:30"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row>
    <row r="193" spans="1:30"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row>
    <row r="194" spans="1:30"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row>
    <row r="195" spans="1:30"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row>
    <row r="196" spans="1:30"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row>
    <row r="197" spans="1:30"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row>
    <row r="198" spans="1:30"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row>
    <row r="199" spans="1:30"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row>
    <row r="200" spans="1:30"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row>
    <row r="201" spans="1:30"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row>
    <row r="202" spans="1:30"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row>
    <row r="203" spans="1:30"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row>
    <row r="204" spans="1:30"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row>
    <row r="205" spans="1:30"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row>
    <row r="206" spans="1:30"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row>
    <row r="207" spans="1:30"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row>
    <row r="208" spans="1:30"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row>
    <row r="209" spans="1:30"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row>
    <row r="210" spans="1:30"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row>
    <row r="211" spans="1:30"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row>
    <row r="212" spans="1:30"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row>
    <row r="213" spans="1:30"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row>
    <row r="214" spans="1:30"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row>
    <row r="215" spans="1:30"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row>
    <row r="216" spans="1:30"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row>
    <row r="217" spans="1:30"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row>
    <row r="218" spans="1:30"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row>
    <row r="219" spans="1:30"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row>
    <row r="220" spans="1:30"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row>
    <row r="221" spans="1:30"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row>
    <row r="222" spans="1:30"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row>
    <row r="223" spans="1:30"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row>
    <row r="224" spans="1:30"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row>
    <row r="225" spans="1:30"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row>
    <row r="226" spans="1:30"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row>
    <row r="227" spans="1:30"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row>
    <row r="228" spans="1:30"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row>
    <row r="229" spans="1:30"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row>
    <row r="230" spans="1:30"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row>
    <row r="231" spans="1:30"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row>
    <row r="232" spans="1:30"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row>
    <row r="233" spans="1:30"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row>
    <row r="234" spans="1:30"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row>
    <row r="235" spans="1:30"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row>
    <row r="236" spans="1:30"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row>
    <row r="237" spans="1:30"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row>
    <row r="238" spans="1:30"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row>
    <row r="239" spans="1:30"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row>
    <row r="240" spans="1:30"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row>
    <row r="241" spans="1:30"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row>
    <row r="242" spans="1:30"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row>
    <row r="243" spans="1:30"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row>
    <row r="244" spans="1:30"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row>
    <row r="245" spans="1:30"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row>
    <row r="246" spans="1:30"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row>
    <row r="247" spans="1:30"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row>
    <row r="248" spans="1:30"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row>
    <row r="249" spans="1:30"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row>
    <row r="250" spans="1:30"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row>
    <row r="251" spans="1:30"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row>
    <row r="252" spans="1:30"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row>
    <row r="253" spans="1:30"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row>
    <row r="254" spans="1:30"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row>
    <row r="255" spans="1:30"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row>
    <row r="256" spans="1:30"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row>
    <row r="257" spans="1:30"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row>
    <row r="258" spans="1:30"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row>
    <row r="259" spans="1:30"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row>
    <row r="260" spans="1:30"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row>
    <row r="261" spans="1:30"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row>
    <row r="262" spans="1:30"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row>
    <row r="263" spans="1:30"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row>
    <row r="264" spans="1:30"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row>
    <row r="265" spans="1:30"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row>
    <row r="266" spans="1:30"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row>
    <row r="267" spans="1:30"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row>
    <row r="268" spans="1:30"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row>
    <row r="269" spans="1:30"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row>
    <row r="270" spans="1:30"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row>
    <row r="271" spans="1:30"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row>
    <row r="272" spans="1:30"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row>
    <row r="273" spans="1:30"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row>
    <row r="274" spans="1:30"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row>
    <row r="275" spans="1:30"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row>
    <row r="276" spans="1:30"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row>
    <row r="277" spans="1:30"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row>
    <row r="278" spans="1:30"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row>
    <row r="279" spans="1:30"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row>
    <row r="280" spans="1:30"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row>
    <row r="281" spans="1:30"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row>
    <row r="282" spans="1:30"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row>
    <row r="283" spans="1:30"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row>
    <row r="284" spans="1:30"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row>
    <row r="285" spans="1:30"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row>
    <row r="286" spans="1:30"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row>
    <row r="287" spans="1:30"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row>
    <row r="288" spans="1:30"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row>
    <row r="289" spans="1:30"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row>
    <row r="290" spans="1:30"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row>
    <row r="291" spans="1:30"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row>
    <row r="292" spans="1:30"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row>
    <row r="293" spans="1:30"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row>
    <row r="294" spans="1:30"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row>
    <row r="295" spans="1:30"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row>
    <row r="296" spans="1:30"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row>
    <row r="297" spans="1:30"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row>
    <row r="298" spans="1:30"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row>
    <row r="299" spans="1:30"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row>
    <row r="300" spans="1:30"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row>
    <row r="301" spans="1:30"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row>
    <row r="302" spans="1:30"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row>
    <row r="303" spans="1:30"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row>
    <row r="304" spans="1:30"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row>
    <row r="305" spans="1:30"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row>
    <row r="306" spans="1:30"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row>
    <row r="307" spans="1:30"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row>
    <row r="308" spans="1:30"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row>
    <row r="309" spans="1:30"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row>
    <row r="310" spans="1:30"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row>
    <row r="311" spans="1:30"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row>
    <row r="312" spans="1:30"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row>
    <row r="313" spans="1:30"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row>
    <row r="314" spans="1:30"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row>
    <row r="315" spans="1:30"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row>
    <row r="316" spans="1:30"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row>
    <row r="317" spans="1:30"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row>
    <row r="318" spans="1:30"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row>
    <row r="319" spans="1:30"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row>
    <row r="320" spans="1:30"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row>
    <row r="321" spans="1:30"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row>
    <row r="322" spans="1:30"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row>
    <row r="323" spans="1:30"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row>
    <row r="324" spans="1:30"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row>
    <row r="325" spans="1:30"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row>
    <row r="326" spans="1:30"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row>
    <row r="327" spans="1:30"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row>
    <row r="328" spans="1:30"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row>
    <row r="329" spans="1:30"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row>
    <row r="330" spans="1:30"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row>
    <row r="331" spans="1:30"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row>
    <row r="332" spans="1:30"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row>
    <row r="333" spans="1:30"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row>
    <row r="334" spans="1:30"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row>
    <row r="335" spans="1:30"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row>
    <row r="336" spans="1:30"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row>
    <row r="337" spans="1:30"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row>
    <row r="338" spans="1:30"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row>
    <row r="339" spans="1:30"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row>
    <row r="340" spans="1:30"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row>
    <row r="341" spans="1:30"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row>
    <row r="342" spans="1:30"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row>
    <row r="343" spans="1:30"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row>
    <row r="344" spans="1:30"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row>
    <row r="345" spans="1:30"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row>
    <row r="346" spans="1:30"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row>
    <row r="347" spans="1:30"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row>
    <row r="348" spans="1:30"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row>
    <row r="349" spans="1:30"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row>
    <row r="350" spans="1:30"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row>
    <row r="351" spans="1:30"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row>
    <row r="352" spans="1:30"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row>
    <row r="353" spans="1:30"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row>
    <row r="354" spans="1:30"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row>
    <row r="355" spans="1:30"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row>
    <row r="356" spans="1:30"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row>
    <row r="357" spans="1:30"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row>
    <row r="358" spans="1:30"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row>
    <row r="359" spans="1:30"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row>
    <row r="360" spans="1:30"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row>
    <row r="361" spans="1:30"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row>
    <row r="362" spans="1:30"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row>
    <row r="363" spans="1:30"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row>
    <row r="364" spans="1:30"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row>
    <row r="365" spans="1:30"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row>
    <row r="366" spans="1:30"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row>
    <row r="367" spans="1:30"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row>
    <row r="368" spans="1:30"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row>
    <row r="369" spans="1:30"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row>
    <row r="370" spans="1:30"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row>
    <row r="371" spans="1:30"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row>
    <row r="372" spans="1:30"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row>
    <row r="373" spans="1:30"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row>
    <row r="374" spans="1:30"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row>
    <row r="375" spans="1:30"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row>
    <row r="376" spans="1:30"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row>
    <row r="377" spans="1:30"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row>
    <row r="378" spans="1:30"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row>
    <row r="379" spans="1:30"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row>
    <row r="380" spans="1:30"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row>
    <row r="381" spans="1:30"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row>
    <row r="382" spans="1:30"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row>
    <row r="383" spans="1:30"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row>
    <row r="384" spans="1:30"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row>
    <row r="385" spans="1:30"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row>
    <row r="386" spans="1:30"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row>
    <row r="387" spans="1:30"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row>
    <row r="388" spans="1:30"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row>
    <row r="389" spans="1:30"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row>
    <row r="390" spans="1:30"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row>
    <row r="391" spans="1:30"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row>
    <row r="392" spans="1:30"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row>
    <row r="393" spans="1:30"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row>
    <row r="394" spans="1:30"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row>
    <row r="395" spans="1:30"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row>
    <row r="396" spans="1:30"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row>
    <row r="397" spans="1:30"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row>
    <row r="398" spans="1:30"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row>
    <row r="399" spans="1:30"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row>
    <row r="400" spans="1:30"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row>
    <row r="401" spans="1:30"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row>
    <row r="402" spans="1:30"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row>
    <row r="403" spans="1:30"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row>
    <row r="404" spans="1:30"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row>
    <row r="405" spans="1:30"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row>
    <row r="406" spans="1:30"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row>
    <row r="407" spans="1:30"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row>
    <row r="408" spans="1:30"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row>
    <row r="409" spans="1:30"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row>
    <row r="410" spans="1:30"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row>
    <row r="411" spans="1:30"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row>
    <row r="412" spans="1:30"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row>
    <row r="413" spans="1:30"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row>
    <row r="414" spans="1:30"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row>
    <row r="415" spans="1:30"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row>
    <row r="416" spans="1:30"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row>
    <row r="417" spans="1:30"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row>
    <row r="418" spans="1:30"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row>
    <row r="419" spans="1:30"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row>
    <row r="420" spans="1:30"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row>
    <row r="421" spans="1:30"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row>
    <row r="422" spans="1:30"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row>
    <row r="423" spans="1:30"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row>
    <row r="424" spans="1:30"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row>
    <row r="425" spans="1:30"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row>
    <row r="426" spans="1:30"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row>
    <row r="427" spans="1:30"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row>
    <row r="428" spans="1:30"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row>
    <row r="429" spans="1:30"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row>
    <row r="430" spans="1:30"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row>
    <row r="431" spans="1:30"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row>
    <row r="432" spans="1:30"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row>
    <row r="433" spans="1:30"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row>
    <row r="434" spans="1:30"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row>
    <row r="435" spans="1:30"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row>
    <row r="436" spans="1:30"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row>
    <row r="437" spans="1:30"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row>
    <row r="438" spans="1:30"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row>
    <row r="439" spans="1:30"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row>
    <row r="440" spans="1:30"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row>
    <row r="441" spans="1:30"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row>
    <row r="442" spans="1:30"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row>
    <row r="443" spans="1:30"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row>
    <row r="444" spans="1:30"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row>
    <row r="445" spans="1:30"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row>
    <row r="446" spans="1:30"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row>
    <row r="447" spans="1:30"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row>
    <row r="448" spans="1:30"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row>
    <row r="449" spans="1:30"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row>
    <row r="450" spans="1:30"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row>
    <row r="451" spans="1:30"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row>
    <row r="452" spans="1:30"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row>
    <row r="453" spans="1:30"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row>
    <row r="454" spans="1:30"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row>
    <row r="455" spans="1:30"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row>
    <row r="456" spans="1:30"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row>
    <row r="457" spans="1:30"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row>
    <row r="458" spans="1:30"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row>
    <row r="459" spans="1:30"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row>
    <row r="460" spans="1:30"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row>
    <row r="461" spans="1:30"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row>
    <row r="462" spans="1:30"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row>
    <row r="463" spans="1:30"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row>
    <row r="464" spans="1:30"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row>
    <row r="465" spans="1:30"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row>
    <row r="466" spans="1:30"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row>
    <row r="467" spans="1:30"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row>
    <row r="468" spans="1:30"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row>
    <row r="469" spans="1:30"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row>
    <row r="470" spans="1:30"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row>
    <row r="471" spans="1:30"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row>
    <row r="472" spans="1:30"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row>
    <row r="473" spans="1:30"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row>
    <row r="474" spans="1:30"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row>
    <row r="475" spans="1:30"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row>
    <row r="476" spans="1:30"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row>
    <row r="477" spans="1:30"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row>
    <row r="478" spans="1:30"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row>
    <row r="479" spans="1:30"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row>
    <row r="480" spans="1:30"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row>
    <row r="481" spans="1:30"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row>
    <row r="482" spans="1:30"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row>
    <row r="483" spans="1:30"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row>
    <row r="484" spans="1:30"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row>
    <row r="485" spans="1:30"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row>
    <row r="486" spans="1:30"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row>
    <row r="487" spans="1:30"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row>
    <row r="488" spans="1:30"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row>
    <row r="489" spans="1:30"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row>
    <row r="490" spans="1:30"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row>
    <row r="491" spans="1:30"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row>
    <row r="492" spans="1:30"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row>
    <row r="493" spans="1:30"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row>
    <row r="494" spans="1:30"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row>
    <row r="495" spans="1:30"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row>
    <row r="496" spans="1:30"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row>
    <row r="497" spans="1:30"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row>
    <row r="498" spans="1:30"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row>
    <row r="499" spans="1:30"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row>
    <row r="500" spans="1:30"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row>
    <row r="501" spans="1:30"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row>
    <row r="502" spans="1:30"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row>
    <row r="503" spans="1:30"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row>
    <row r="504" spans="1:30"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row>
    <row r="505" spans="1:30"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row>
    <row r="506" spans="1:30"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row>
    <row r="507" spans="1:30"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row>
    <row r="508" spans="1:30"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row>
    <row r="509" spans="1:30"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row>
    <row r="510" spans="1:30"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row>
    <row r="511" spans="1:30"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row>
    <row r="512" spans="1:30"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row>
    <row r="513" spans="1:30"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row>
    <row r="514" spans="1:30"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row>
    <row r="515" spans="1:30"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row>
    <row r="516" spans="1:30"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row>
    <row r="517" spans="1:30"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row>
    <row r="518" spans="1:30"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row>
    <row r="519" spans="1:30"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row>
    <row r="520" spans="1:30"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row>
    <row r="521" spans="1:30"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row>
    <row r="522" spans="1:30"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row>
    <row r="523" spans="1:30"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row>
    <row r="524" spans="1:30"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row>
    <row r="525" spans="1:30"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row>
    <row r="526" spans="1:30"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row>
    <row r="527" spans="1:30"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row>
    <row r="528" spans="1:30"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row>
    <row r="529" spans="1:30"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row>
    <row r="530" spans="1:30"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row>
    <row r="531" spans="1:30"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row>
    <row r="532" spans="1:30"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row>
    <row r="533" spans="1:30"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row>
    <row r="534" spans="1:30"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row>
    <row r="535" spans="1:30"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row>
    <row r="536" spans="1:30"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row>
    <row r="537" spans="1:30"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row>
    <row r="538" spans="1:30"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row>
    <row r="539" spans="1:30"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row>
    <row r="540" spans="1:30"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row>
    <row r="541" spans="1:30"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row>
    <row r="542" spans="1:30"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row>
    <row r="543" spans="1:30"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row>
    <row r="544" spans="1:30"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row>
    <row r="545" spans="1:30"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row>
    <row r="546" spans="1:30"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row>
    <row r="547" spans="1:30"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row>
    <row r="548" spans="1:30"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row>
    <row r="549" spans="1:30"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row>
    <row r="550" spans="1:30"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row>
    <row r="551" spans="1:30"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row>
    <row r="552" spans="1:30"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row>
    <row r="553" spans="1:30"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row>
    <row r="554" spans="1:30"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row>
    <row r="555" spans="1:30"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row>
    <row r="556" spans="1:30"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row>
    <row r="557" spans="1:30"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row>
    <row r="558" spans="1:30"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row>
    <row r="559" spans="1:30"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row>
    <row r="560" spans="1:30"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row>
    <row r="561" spans="1:30"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row>
    <row r="562" spans="1:30"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row>
    <row r="563" spans="1:30"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row>
    <row r="564" spans="1:30"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row>
    <row r="565" spans="1:30"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row>
    <row r="566" spans="1:30"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row>
    <row r="567" spans="1:30"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row>
    <row r="568" spans="1:30"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row>
    <row r="569" spans="1:30"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row>
    <row r="570" spans="1:30"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row>
    <row r="571" spans="1:30"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row>
    <row r="572" spans="1:30"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row>
    <row r="573" spans="1:30"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row>
    <row r="574" spans="1:30"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row>
    <row r="575" spans="1:30"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row>
    <row r="576" spans="1:30"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row>
    <row r="577" spans="1:30"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row>
    <row r="578" spans="1:30"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row>
    <row r="579" spans="1:30"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row>
    <row r="580" spans="1:30"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row>
    <row r="581" spans="1:30"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row>
    <row r="582" spans="1:30"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row>
    <row r="583" spans="1:30"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row>
    <row r="584" spans="1:30"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row>
    <row r="585" spans="1:30"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row>
    <row r="586" spans="1:30"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row>
    <row r="587" spans="1:30"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row>
    <row r="588" spans="1:30"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row>
    <row r="589" spans="1:30"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row>
    <row r="590" spans="1:30"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row>
    <row r="591" spans="1:30"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row>
    <row r="592" spans="1:30"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row>
    <row r="593" spans="1:30"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row>
    <row r="594" spans="1:30"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row>
    <row r="595" spans="1:30"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row>
    <row r="596" spans="1:30"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row>
    <row r="597" spans="1:30"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row>
    <row r="598" spans="1:30"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row>
    <row r="599" spans="1:30"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row>
    <row r="600" spans="1:30"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row>
    <row r="601" spans="1:30"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row>
    <row r="602" spans="1:30"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row>
    <row r="603" spans="1:30"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row>
    <row r="604" spans="1:30"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row>
    <row r="605" spans="1:30"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row>
    <row r="606" spans="1:30"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row>
    <row r="607" spans="1:30"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row>
    <row r="608" spans="1:30"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row>
    <row r="609" spans="1:30"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row>
    <row r="610" spans="1:30"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row>
    <row r="611" spans="1:30"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row>
    <row r="612" spans="1:30"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row>
    <row r="613" spans="1:30"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row>
    <row r="614" spans="1:30"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row>
    <row r="615" spans="1:30"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row>
    <row r="616" spans="1:30"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row>
    <row r="617" spans="1:30"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row>
    <row r="618" spans="1:30"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row>
    <row r="619" spans="1:30"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row>
    <row r="620" spans="1:30"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row>
    <row r="621" spans="1:30"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row>
    <row r="622" spans="1:30"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row>
    <row r="623" spans="1:30"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row>
    <row r="624" spans="1:30"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row>
    <row r="625" spans="1:30"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row>
    <row r="626" spans="1:30"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row>
    <row r="627" spans="1:30"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row>
    <row r="628" spans="1:30"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row>
    <row r="629" spans="1:30"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row>
    <row r="630" spans="1:30"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row>
    <row r="631" spans="1:30"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row>
    <row r="632" spans="1:30"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row>
    <row r="633" spans="1:30"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row>
    <row r="634" spans="1:30"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row>
    <row r="635" spans="1:30"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row>
    <row r="636" spans="1:30"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row>
    <row r="637" spans="1:30"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row>
    <row r="638" spans="1:30"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row>
    <row r="639" spans="1:30"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row>
    <row r="640" spans="1:30"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row>
    <row r="641" spans="1:30"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row>
    <row r="642" spans="1:30"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row>
    <row r="643" spans="1:30"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row>
    <row r="644" spans="1:30"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row>
    <row r="645" spans="1:30"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row>
    <row r="646" spans="1:30"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row>
    <row r="647" spans="1:30"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row>
    <row r="648" spans="1:30"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row>
    <row r="649" spans="1:30"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row>
    <row r="650" spans="1:30"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row>
    <row r="651" spans="1:30"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row>
    <row r="652" spans="1:30"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row>
    <row r="653" spans="1:30"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row>
    <row r="654" spans="1:30"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row>
    <row r="655" spans="1:30"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row>
    <row r="656" spans="1:30"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row>
    <row r="657" spans="1:30"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row>
    <row r="658" spans="1:30"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row>
    <row r="659" spans="1:30"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row>
    <row r="660" spans="1:30"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row>
    <row r="661" spans="1:30"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row>
    <row r="662" spans="1:30"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row>
    <row r="663" spans="1:30"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row>
    <row r="664" spans="1:30"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row>
    <row r="665" spans="1:30"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row>
    <row r="666" spans="1:30"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row>
    <row r="667" spans="1:30"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row>
    <row r="668" spans="1:30"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row>
    <row r="669" spans="1:30"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row>
    <row r="670" spans="1:30"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row>
    <row r="671" spans="1:30"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row>
    <row r="672" spans="1:30"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row>
    <row r="673" spans="1:30"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row>
    <row r="674" spans="1:30"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row>
    <row r="675" spans="1:30"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row>
    <row r="676" spans="1:30"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row>
    <row r="677" spans="1:30"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row>
    <row r="678" spans="1:30"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row>
    <row r="679" spans="1:30"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row>
    <row r="680" spans="1:30"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row>
    <row r="681" spans="1:30"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row>
    <row r="682" spans="1:30"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row>
    <row r="683" spans="1:30"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row>
    <row r="684" spans="1:30"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row>
    <row r="685" spans="1:30"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row>
    <row r="686" spans="1:30"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row>
    <row r="687" spans="1:30"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row>
    <row r="688" spans="1:30"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row>
    <row r="689" spans="1:30"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row>
    <row r="690" spans="1:30"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row>
    <row r="691" spans="1:30"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row>
    <row r="692" spans="1:30"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row>
    <row r="693" spans="1:30"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row>
    <row r="694" spans="1:30"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row>
    <row r="695" spans="1:30"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row>
    <row r="696" spans="1:30"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row>
    <row r="697" spans="1:30"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row>
    <row r="698" spans="1:30"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row>
    <row r="699" spans="1:30"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row>
    <row r="700" spans="1:30"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row>
    <row r="701" spans="1:30"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row>
    <row r="702" spans="1:30"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row>
    <row r="703" spans="1:30"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row>
    <row r="704" spans="1:30"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row>
    <row r="705" spans="1:30"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row>
    <row r="706" spans="1:30"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row>
    <row r="707" spans="1:30"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row>
    <row r="708" spans="1:30"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row>
    <row r="709" spans="1:30"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row>
    <row r="710" spans="1:30"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row>
    <row r="711" spans="1:30"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row>
    <row r="712" spans="1:30"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row>
    <row r="713" spans="1:30"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row>
    <row r="714" spans="1:30"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row>
    <row r="715" spans="1:30"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row>
    <row r="716" spans="1:30"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row>
    <row r="717" spans="1:30"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row>
    <row r="718" spans="1:30"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row>
    <row r="719" spans="1:30"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row>
    <row r="720" spans="1:30"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row>
    <row r="721" spans="1:30"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row>
    <row r="722" spans="1:30"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row>
    <row r="723" spans="1:30"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row>
    <row r="724" spans="1:30"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row>
    <row r="725" spans="1:30"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row>
    <row r="726" spans="1:30"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row>
    <row r="727" spans="1:30"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row>
    <row r="728" spans="1:30"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row>
    <row r="729" spans="1:30"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row>
    <row r="730" spans="1:30"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row>
    <row r="731" spans="1:30"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row>
    <row r="732" spans="1:30"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row>
    <row r="733" spans="1:30"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row>
    <row r="734" spans="1:30"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row>
    <row r="735" spans="1:30"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row>
    <row r="736" spans="1:30"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row>
    <row r="737" spans="1:30"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row>
    <row r="738" spans="1:30"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row>
    <row r="739" spans="1:30"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row>
    <row r="740" spans="1:30"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row>
    <row r="741" spans="1:30"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row>
    <row r="742" spans="1:30"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row>
    <row r="743" spans="1:30"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row>
    <row r="744" spans="1:30"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row>
    <row r="745" spans="1:30"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row>
    <row r="746" spans="1:30"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row>
    <row r="747" spans="1:30"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row>
    <row r="748" spans="1:30"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row>
    <row r="749" spans="1:30"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row>
    <row r="750" spans="1:30"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row>
    <row r="751" spans="1:30"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row>
    <row r="752" spans="1:30"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row>
    <row r="753" spans="1:30"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row>
    <row r="754" spans="1:30"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row>
    <row r="755" spans="1:30"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row>
    <row r="756" spans="1:30"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row>
    <row r="757" spans="1:30"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row>
    <row r="758" spans="1:30"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row>
    <row r="759" spans="1:30"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row>
    <row r="760" spans="1:30"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row>
    <row r="761" spans="1:30"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row>
    <row r="762" spans="1:30"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row>
    <row r="763" spans="1:30"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row>
    <row r="764" spans="1:30"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row>
    <row r="765" spans="1:30"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row>
    <row r="766" spans="1:30"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row>
    <row r="767" spans="1:30"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row>
    <row r="768" spans="1:30"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row>
    <row r="769" spans="1:30"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row>
    <row r="770" spans="1:30"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row>
    <row r="771" spans="1:30"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row>
    <row r="772" spans="1:30"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row>
    <row r="773" spans="1:30"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row>
    <row r="774" spans="1:30"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row>
    <row r="775" spans="1:30"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row>
    <row r="776" spans="1:30"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row>
    <row r="777" spans="1:30"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row>
    <row r="778" spans="1:30"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row>
    <row r="779" spans="1:30"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row>
    <row r="780" spans="1:30"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row>
    <row r="781" spans="1:30"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row>
    <row r="782" spans="1:30"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row>
    <row r="783" spans="1:30"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row>
    <row r="784" spans="1:30"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row>
    <row r="785" spans="1:30"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row>
    <row r="786" spans="1:30"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row>
    <row r="787" spans="1:30"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row>
    <row r="788" spans="1:30"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row>
    <row r="789" spans="1:30"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row>
    <row r="790" spans="1:30"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row>
    <row r="791" spans="1:30"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row>
    <row r="792" spans="1:30"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row>
    <row r="793" spans="1:30"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row>
    <row r="794" spans="1:30"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row>
    <row r="795" spans="1:30"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row>
    <row r="796" spans="1:30"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row>
    <row r="797" spans="1:30"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row>
    <row r="798" spans="1:30"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row>
    <row r="799" spans="1:30"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row>
    <row r="800" spans="1:30"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row>
    <row r="801" spans="1:30"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row>
    <row r="802" spans="1:30"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row>
    <row r="803" spans="1:30"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row>
    <row r="804" spans="1:30"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row>
    <row r="805" spans="1:30"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row>
    <row r="806" spans="1:30"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row>
    <row r="807" spans="1:30"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row>
    <row r="808" spans="1:30"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row>
    <row r="809" spans="1:30"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row>
    <row r="810" spans="1:30"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row>
    <row r="811" spans="1:30"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row>
    <row r="812" spans="1:30"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row>
    <row r="813" spans="1:30"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row>
    <row r="814" spans="1:30"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row>
    <row r="815" spans="1:30"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row>
    <row r="816" spans="1:30"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row>
    <row r="817" spans="1:30"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row>
    <row r="818" spans="1:30"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row>
    <row r="819" spans="1:30"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row>
    <row r="820" spans="1:30"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row>
    <row r="821" spans="1:30"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row>
    <row r="822" spans="1:30"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row>
    <row r="823" spans="1:30"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row>
    <row r="824" spans="1:30"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row>
    <row r="825" spans="1:30"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row>
    <row r="826" spans="1:30"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row>
    <row r="827" spans="1:30"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row>
    <row r="828" spans="1:30"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row>
    <row r="829" spans="1:30"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row>
    <row r="830" spans="1:30"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row>
    <row r="831" spans="1:30"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row>
    <row r="832" spans="1:30"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row>
    <row r="833" spans="1:30"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row>
    <row r="834" spans="1:30"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row>
    <row r="835" spans="1:30"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row>
    <row r="836" spans="1:30"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row>
    <row r="837" spans="1:30"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row>
    <row r="838" spans="1:30"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row>
    <row r="839" spans="1:30"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row>
    <row r="840" spans="1:30"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row>
    <row r="841" spans="1:30"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row>
    <row r="842" spans="1:30"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row>
    <row r="843" spans="1:30"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row>
    <row r="844" spans="1:30"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row>
    <row r="845" spans="1:30"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row>
    <row r="846" spans="1:30"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row>
    <row r="847" spans="1:30"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row>
    <row r="848" spans="1:30"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row>
    <row r="849" spans="1:30"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row>
    <row r="850" spans="1:30"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row>
    <row r="851" spans="1:30"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row>
    <row r="852" spans="1:30"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row>
    <row r="853" spans="1:30"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row>
    <row r="854" spans="1:30"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row>
    <row r="855" spans="1:30"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row>
    <row r="856" spans="1:30"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row>
    <row r="857" spans="1:30"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row>
    <row r="858" spans="1:30"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row>
    <row r="859" spans="1:30"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row>
    <row r="860" spans="1:30"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row>
    <row r="861" spans="1:30"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row>
    <row r="862" spans="1:30"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row>
    <row r="863" spans="1:30"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row>
    <row r="864" spans="1:30"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row>
    <row r="865" spans="1:30"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row>
    <row r="866" spans="1:30"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row>
    <row r="867" spans="1:30"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row>
    <row r="868" spans="1:30"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row>
    <row r="869" spans="1:30"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row>
    <row r="870" spans="1:30"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row>
    <row r="871" spans="1:30"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row>
    <row r="872" spans="1:30"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row>
    <row r="873" spans="1:30"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row>
    <row r="874" spans="1:30"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row>
    <row r="875" spans="1:30"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row>
    <row r="876" spans="1:30"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row>
    <row r="877" spans="1:30"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row>
    <row r="878" spans="1:30"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row>
    <row r="879" spans="1:30"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row>
    <row r="880" spans="1:30"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row>
    <row r="881" spans="1:30"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row>
    <row r="882" spans="1:30"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row>
    <row r="883" spans="1:30"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row>
    <row r="884" spans="1:30"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row>
    <row r="885" spans="1:30"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row>
    <row r="886" spans="1:30"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row>
    <row r="887" spans="1:30"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row>
    <row r="888" spans="1:30"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row>
    <row r="889" spans="1:30"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row>
    <row r="890" spans="1:30"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row>
    <row r="891" spans="1:30"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row>
    <row r="892" spans="1:30"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row>
    <row r="893" spans="1:30"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row>
    <row r="894" spans="1:30"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row>
    <row r="895" spans="1:30"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row>
    <row r="896" spans="1:30"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row>
    <row r="897" spans="1:30"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row>
    <row r="898" spans="1:30"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row>
    <row r="899" spans="1:30"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row>
    <row r="900" spans="1:30"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row>
    <row r="901" spans="1:30"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row>
    <row r="902" spans="1:30"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row>
    <row r="903" spans="1:30"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row>
    <row r="904" spans="1:30"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row>
    <row r="905" spans="1:30"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row>
    <row r="906" spans="1:30"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row>
    <row r="907" spans="1:30"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row>
    <row r="908" spans="1:30"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row>
    <row r="909" spans="1:30"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row>
    <row r="910" spans="1:30"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row>
    <row r="911" spans="1:30"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row>
    <row r="912" spans="1:30"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row>
    <row r="913" spans="1:30"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row>
    <row r="914" spans="1:30"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row>
    <row r="915" spans="1:30"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row>
    <row r="916" spans="1:30"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row>
    <row r="917" spans="1:30"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row>
    <row r="918" spans="1:30"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row>
    <row r="919" spans="1:30"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row>
    <row r="920" spans="1:30"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row>
    <row r="921" spans="1:30"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row>
    <row r="922" spans="1:30"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row>
    <row r="923" spans="1:30"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row>
    <row r="924" spans="1:30"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row>
    <row r="925" spans="1:30"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row>
    <row r="926" spans="1:30"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row>
    <row r="927" spans="1:30"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row>
    <row r="928" spans="1:30"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row>
    <row r="929" spans="1:30"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row>
    <row r="930" spans="1:30"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row>
    <row r="931" spans="1:30"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row>
    <row r="932" spans="1:30"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row>
    <row r="933" spans="1:30"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row>
    <row r="934" spans="1:30"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row>
    <row r="935" spans="1:30"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row>
    <row r="936" spans="1:30"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row>
    <row r="937" spans="1:30"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row>
    <row r="938" spans="1:30"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row>
    <row r="939" spans="1:30"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row>
    <row r="940" spans="1:30"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row>
    <row r="941" spans="1:30"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row>
    <row r="942" spans="1:30"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row>
    <row r="943" spans="1:30"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row>
    <row r="944" spans="1:30"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row>
    <row r="945" spans="1:30"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row>
    <row r="946" spans="1:30"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row>
    <row r="947" spans="1:30"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row>
    <row r="948" spans="1:30"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row>
    <row r="949" spans="1:30"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row>
    <row r="950" spans="1:30"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row>
    <row r="951" spans="1:30"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row>
    <row r="952" spans="1:30"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row>
    <row r="953" spans="1:30"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row>
    <row r="954" spans="1:30"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row>
    <row r="955" spans="1:30"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row>
    <row r="956" spans="1:30"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row>
    <row r="957" spans="1:30"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row>
    <row r="958" spans="1:30"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row>
    <row r="959" spans="1:30"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row>
    <row r="960" spans="1:30"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row>
    <row r="961" spans="1:30"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row>
    <row r="962" spans="1:30"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row>
    <row r="963" spans="1:30"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row>
    <row r="964" spans="1:30"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row>
    <row r="965" spans="1:30"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row>
    <row r="966" spans="1:30"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row>
    <row r="967" spans="1:30"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row>
    <row r="968" spans="1:30"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row>
    <row r="969" spans="1:30"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row>
    <row r="970" spans="1:30"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row>
    <row r="971" spans="1:30"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row>
    <row r="972" spans="1:30"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row>
    <row r="973" spans="1:30"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row>
    <row r="974" spans="1:30"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row>
    <row r="975" spans="1:30"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row>
    <row r="976" spans="1:30"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row>
    <row r="977" spans="1:30"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row>
    <row r="978" spans="1:30"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row>
    <row r="979" spans="1:30"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row>
    <row r="980" spans="1:30"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row>
    <row r="981" spans="1:30"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row>
    <row r="982" spans="1:30"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row>
    <row r="983" spans="1:30"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row>
    <row r="984" spans="1:30"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row>
    <row r="985" spans="1:30"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row>
    <row r="986" spans="1:30"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row>
    <row r="987" spans="1:30"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row>
    <row r="988" spans="1:30"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row>
    <row r="989" spans="1:30"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row>
    <row r="990" spans="1:30"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row>
    <row r="991" spans="1:30"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row>
    <row r="992" spans="1:30"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row>
    <row r="993" spans="1:30"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row>
    <row r="994" spans="1:30"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row>
    <row r="995" spans="1:30"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row>
    <row r="996" spans="1:30"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row>
    <row r="997" spans="1:30"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row>
    <row r="998" spans="1:30"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row>
    <row r="999" spans="1:30"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row>
    <row r="1000" spans="1:30"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row>
  </sheetData>
  <mergeCells count="393">
    <mergeCell ref="Q39:Q41"/>
    <mergeCell ref="M32:M35"/>
    <mergeCell ref="F39:F41"/>
    <mergeCell ref="G39:G44"/>
    <mergeCell ref="F42:F44"/>
    <mergeCell ref="F21:F24"/>
    <mergeCell ref="G21:G38"/>
    <mergeCell ref="I21:I24"/>
    <mergeCell ref="J21:J38"/>
    <mergeCell ref="L21:L38"/>
    <mergeCell ref="F25:F31"/>
    <mergeCell ref="I25:I31"/>
    <mergeCell ref="I36:I38"/>
    <mergeCell ref="K36:K38"/>
    <mergeCell ref="F36:F38"/>
    <mergeCell ref="H36:H38"/>
    <mergeCell ref="F32:F35"/>
    <mergeCell ref="H32:H35"/>
    <mergeCell ref="I32:I35"/>
    <mergeCell ref="K32:K35"/>
    <mergeCell ref="H21:H24"/>
    <mergeCell ref="H25:H31"/>
    <mergeCell ref="K21:K24"/>
    <mergeCell ref="K25:K31"/>
    <mergeCell ref="H39:H41"/>
    <mergeCell ref="I39:I41"/>
    <mergeCell ref="J39:J41"/>
    <mergeCell ref="K39:K41"/>
    <mergeCell ref="M36:M38"/>
    <mergeCell ref="N36:N38"/>
    <mergeCell ref="O36:O38"/>
    <mergeCell ref="P36:P38"/>
    <mergeCell ref="M25:M31"/>
    <mergeCell ref="N25:N31"/>
    <mergeCell ref="O25:O31"/>
    <mergeCell ref="P25:P31"/>
    <mergeCell ref="N32:N35"/>
    <mergeCell ref="O32:O35"/>
    <mergeCell ref="P32:P35"/>
    <mergeCell ref="N39:N41"/>
    <mergeCell ref="O39:O41"/>
    <mergeCell ref="P39:P41"/>
    <mergeCell ref="M39:M41"/>
    <mergeCell ref="I42:I44"/>
    <mergeCell ref="R45:R47"/>
    <mergeCell ref="S45:S47"/>
    <mergeCell ref="T45:T46"/>
    <mergeCell ref="U45:U46"/>
    <mergeCell ref="V45:V46"/>
    <mergeCell ref="W45:W46"/>
    <mergeCell ref="Q26:Q27"/>
    <mergeCell ref="R26:R27"/>
    <mergeCell ref="T36:T38"/>
    <mergeCell ref="U36:U38"/>
    <mergeCell ref="V36:V38"/>
    <mergeCell ref="W36:W38"/>
    <mergeCell ref="Q32:Q33"/>
    <mergeCell ref="Q42:Q44"/>
    <mergeCell ref="R42:R44"/>
    <mergeCell ref="S42:S44"/>
    <mergeCell ref="Q36:Q38"/>
    <mergeCell ref="R36:R38"/>
    <mergeCell ref="S36:S38"/>
    <mergeCell ref="R32:R33"/>
    <mergeCell ref="S32:S35"/>
    <mergeCell ref="R39:R41"/>
    <mergeCell ref="S39:S41"/>
    <mergeCell ref="T42:T43"/>
    <mergeCell ref="U42:U43"/>
    <mergeCell ref="V42:V43"/>
    <mergeCell ref="W42:W43"/>
    <mergeCell ref="X42:X43"/>
    <mergeCell ref="J42:J44"/>
    <mergeCell ref="K42:K44"/>
    <mergeCell ref="H45:H47"/>
    <mergeCell ref="I45:I47"/>
    <mergeCell ref="L39:L56"/>
    <mergeCell ref="Q48:Q50"/>
    <mergeCell ref="M42:M44"/>
    <mergeCell ref="N42:N44"/>
    <mergeCell ref="O42:O44"/>
    <mergeCell ref="P42:P44"/>
    <mergeCell ref="T48:T50"/>
    <mergeCell ref="U48:U50"/>
    <mergeCell ref="V48:V50"/>
    <mergeCell ref="W48:W50"/>
    <mergeCell ref="X48:X50"/>
    <mergeCell ref="H48:H50"/>
    <mergeCell ref="I48:I50"/>
    <mergeCell ref="H51:H53"/>
    <mergeCell ref="H42:H44"/>
    <mergeCell ref="Y48:Y50"/>
    <mergeCell ref="J48:J50"/>
    <mergeCell ref="K48:K50"/>
    <mergeCell ref="M48:M50"/>
    <mergeCell ref="N48:N50"/>
    <mergeCell ref="O48:O50"/>
    <mergeCell ref="P48:P50"/>
    <mergeCell ref="J45:J47"/>
    <mergeCell ref="K45:K47"/>
    <mergeCell ref="M45:M47"/>
    <mergeCell ref="N45:N47"/>
    <mergeCell ref="O45:O47"/>
    <mergeCell ref="P45:P47"/>
    <mergeCell ref="Q45:Q47"/>
    <mergeCell ref="X45:X46"/>
    <mergeCell ref="R48:R50"/>
    <mergeCell ref="S48:S50"/>
    <mergeCell ref="I51:I53"/>
    <mergeCell ref="R54:R56"/>
    <mergeCell ref="S54:S56"/>
    <mergeCell ref="T54:T56"/>
    <mergeCell ref="U54:U56"/>
    <mergeCell ref="V54:V56"/>
    <mergeCell ref="W54:W56"/>
    <mergeCell ref="X54:X56"/>
    <mergeCell ref="J51:J53"/>
    <mergeCell ref="K51:K53"/>
    <mergeCell ref="M51:M53"/>
    <mergeCell ref="N51:N53"/>
    <mergeCell ref="O51:O53"/>
    <mergeCell ref="P51:P53"/>
    <mergeCell ref="Q51:Q53"/>
    <mergeCell ref="J54:J56"/>
    <mergeCell ref="K54:K56"/>
    <mergeCell ref="R51:R53"/>
    <mergeCell ref="S51:S53"/>
    <mergeCell ref="Y54:Y56"/>
    <mergeCell ref="H54:H56"/>
    <mergeCell ref="I54:I56"/>
    <mergeCell ref="M54:M56"/>
    <mergeCell ref="N54:N56"/>
    <mergeCell ref="O54:O56"/>
    <mergeCell ref="P54:P56"/>
    <mergeCell ref="Q54:Q56"/>
    <mergeCell ref="M57:M62"/>
    <mergeCell ref="S57:S61"/>
    <mergeCell ref="M63:M65"/>
    <mergeCell ref="G63:G71"/>
    <mergeCell ref="H66:H68"/>
    <mergeCell ref="H69:H71"/>
    <mergeCell ref="I66:I68"/>
    <mergeCell ref="J66:J68"/>
    <mergeCell ref="K66:K68"/>
    <mergeCell ref="M66:M68"/>
    <mergeCell ref="I57:I62"/>
    <mergeCell ref="I69:I71"/>
    <mergeCell ref="J69:J71"/>
    <mergeCell ref="K69:K71"/>
    <mergeCell ref="M69:M71"/>
    <mergeCell ref="G57:G62"/>
    <mergeCell ref="H57:H62"/>
    <mergeCell ref="H63:H65"/>
    <mergeCell ref="I63:I65"/>
    <mergeCell ref="N69:N71"/>
    <mergeCell ref="J57:J62"/>
    <mergeCell ref="K57:K62"/>
    <mergeCell ref="L57:L71"/>
    <mergeCell ref="N57:N62"/>
    <mergeCell ref="K63:K65"/>
    <mergeCell ref="N63:N65"/>
    <mergeCell ref="N66:N68"/>
    <mergeCell ref="AC69:AC71"/>
    <mergeCell ref="T70:T71"/>
    <mergeCell ref="U70:U71"/>
    <mergeCell ref="V70:V71"/>
    <mergeCell ref="W70:W71"/>
    <mergeCell ref="X70:X71"/>
    <mergeCell ref="J63:J65"/>
    <mergeCell ref="O63:O65"/>
    <mergeCell ref="P63:P65"/>
    <mergeCell ref="Q63:Q65"/>
    <mergeCell ref="R63:R65"/>
    <mergeCell ref="S63:S65"/>
    <mergeCell ref="O57:O62"/>
    <mergeCell ref="P57:P62"/>
    <mergeCell ref="Q57:Q61"/>
    <mergeCell ref="R57:R61"/>
    <mergeCell ref="AD69:AD71"/>
    <mergeCell ref="Y66:Y68"/>
    <mergeCell ref="AA66:AA68"/>
    <mergeCell ref="AB66:AB68"/>
    <mergeCell ref="AC66:AC68"/>
    <mergeCell ref="AD66:AD68"/>
    <mergeCell ref="AA69:AA71"/>
    <mergeCell ref="AB69:AB71"/>
    <mergeCell ref="Y70:Y71"/>
    <mergeCell ref="O72:Y72"/>
    <mergeCell ref="O73:Y73"/>
    <mergeCell ref="O74:Y74"/>
    <mergeCell ref="Q66:Q68"/>
    <mergeCell ref="R66:R68"/>
    <mergeCell ref="T66:T68"/>
    <mergeCell ref="U66:U68"/>
    <mergeCell ref="V66:V68"/>
    <mergeCell ref="W66:W68"/>
    <mergeCell ref="X66:X68"/>
    <mergeCell ref="O66:O68"/>
    <mergeCell ref="O69:O71"/>
    <mergeCell ref="P69:P71"/>
    <mergeCell ref="Q69:Q71"/>
    <mergeCell ref="R69:R71"/>
    <mergeCell ref="S69:S71"/>
    <mergeCell ref="P66:P68"/>
    <mergeCell ref="S66:S68"/>
    <mergeCell ref="E63:E65"/>
    <mergeCell ref="F63:F65"/>
    <mergeCell ref="E66:E68"/>
    <mergeCell ref="F66:F68"/>
    <mergeCell ref="E69:E71"/>
    <mergeCell ref="F69:F71"/>
    <mergeCell ref="A57:A62"/>
    <mergeCell ref="C57:C62"/>
    <mergeCell ref="D57:D62"/>
    <mergeCell ref="E57:E62"/>
    <mergeCell ref="F57:F62"/>
    <mergeCell ref="A63:A65"/>
    <mergeCell ref="B57:B62"/>
    <mergeCell ref="B63:B71"/>
    <mergeCell ref="C63:C71"/>
    <mergeCell ref="D63:D71"/>
    <mergeCell ref="A66:A68"/>
    <mergeCell ref="A69:A71"/>
    <mergeCell ref="O15:O20"/>
    <mergeCell ref="L6:L20"/>
    <mergeCell ref="M6:M8"/>
    <mergeCell ref="M9:M14"/>
    <mergeCell ref="E6:E8"/>
    <mergeCell ref="E9:E14"/>
    <mergeCell ref="F9:F14"/>
    <mergeCell ref="H9:H14"/>
    <mergeCell ref="I9:I14"/>
    <mergeCell ref="K9:K14"/>
    <mergeCell ref="I15:I20"/>
    <mergeCell ref="A1:Y2"/>
    <mergeCell ref="Z1:AD4"/>
    <mergeCell ref="A3:D3"/>
    <mergeCell ref="E3:N3"/>
    <mergeCell ref="O3:Q3"/>
    <mergeCell ref="S3:U3"/>
    <mergeCell ref="V3:Y3"/>
    <mergeCell ref="F6:F8"/>
    <mergeCell ref="G6:G20"/>
    <mergeCell ref="F15:F20"/>
    <mergeCell ref="H15:H20"/>
    <mergeCell ref="H6:H8"/>
    <mergeCell ref="I6:I8"/>
    <mergeCell ref="P6:P8"/>
    <mergeCell ref="Q6:Q8"/>
    <mergeCell ref="AB9:AB14"/>
    <mergeCell ref="AC9:AC14"/>
    <mergeCell ref="AA15:AA20"/>
    <mergeCell ref="AB15:AB20"/>
    <mergeCell ref="AC15:AC20"/>
    <mergeCell ref="AD15:AD20"/>
    <mergeCell ref="R6:R8"/>
    <mergeCell ref="S6:S8"/>
    <mergeCell ref="AA6:AA8"/>
    <mergeCell ref="AB6:AB8"/>
    <mergeCell ref="AC6:AC8"/>
    <mergeCell ref="AD6:AD8"/>
    <mergeCell ref="AA9:AA14"/>
    <mergeCell ref="AD9:AD14"/>
    <mergeCell ref="P15:P20"/>
    <mergeCell ref="Q15:Q20"/>
    <mergeCell ref="R15:R20"/>
    <mergeCell ref="S15:S20"/>
    <mergeCell ref="P9:P14"/>
    <mergeCell ref="Q9:Q14"/>
    <mergeCell ref="R9:R14"/>
    <mergeCell ref="S9:S14"/>
    <mergeCell ref="A4:N4"/>
    <mergeCell ref="O4:Y4"/>
    <mergeCell ref="A6:A8"/>
    <mergeCell ref="B6:B20"/>
    <mergeCell ref="C6:C20"/>
    <mergeCell ref="A9:A14"/>
    <mergeCell ref="A15:A20"/>
    <mergeCell ref="T22:T23"/>
    <mergeCell ref="U22:U23"/>
    <mergeCell ref="V22:V23"/>
    <mergeCell ref="W22:W23"/>
    <mergeCell ref="X22:X23"/>
    <mergeCell ref="Y22:Y23"/>
    <mergeCell ref="E21:E24"/>
    <mergeCell ref="E15:E20"/>
    <mergeCell ref="N9:N14"/>
    <mergeCell ref="O9:O14"/>
    <mergeCell ref="N6:N8"/>
    <mergeCell ref="O6:O8"/>
    <mergeCell ref="J6:J20"/>
    <mergeCell ref="K6:K8"/>
    <mergeCell ref="K15:K20"/>
    <mergeCell ref="M15:M20"/>
    <mergeCell ref="N15:N20"/>
    <mergeCell ref="M21:M24"/>
    <mergeCell ref="N21:N24"/>
    <mergeCell ref="O21:O24"/>
    <mergeCell ref="P21:P24"/>
    <mergeCell ref="Q21:Q24"/>
    <mergeCell ref="R21:R24"/>
    <mergeCell ref="S21:S24"/>
    <mergeCell ref="AA25:AA31"/>
    <mergeCell ref="AA32:AA35"/>
    <mergeCell ref="S25:S31"/>
    <mergeCell ref="AB32:AB35"/>
    <mergeCell ref="AC32:AC35"/>
    <mergeCell ref="AD32:AD35"/>
    <mergeCell ref="AA21:AA24"/>
    <mergeCell ref="AB21:AB24"/>
    <mergeCell ref="AC21:AC24"/>
    <mergeCell ref="AD21:AD24"/>
    <mergeCell ref="AB25:AB31"/>
    <mergeCell ref="AC25:AC31"/>
    <mergeCell ref="AD25:AD31"/>
    <mergeCell ref="X36:X38"/>
    <mergeCell ref="AC39:AC41"/>
    <mergeCell ref="AD39:AD41"/>
    <mergeCell ref="Y36:Y38"/>
    <mergeCell ref="AA36:AA38"/>
    <mergeCell ref="AB36:AB38"/>
    <mergeCell ref="AC36:AC38"/>
    <mergeCell ref="AD36:AD38"/>
    <mergeCell ref="AA39:AA41"/>
    <mergeCell ref="AB39:AB41"/>
    <mergeCell ref="Y42:Y43"/>
    <mergeCell ref="AA42:AA44"/>
    <mergeCell ref="AB42:AB44"/>
    <mergeCell ref="AC42:AC44"/>
    <mergeCell ref="AD42:AD44"/>
    <mergeCell ref="AA45:AA47"/>
    <mergeCell ref="AB45:AB47"/>
    <mergeCell ref="AC45:AC47"/>
    <mergeCell ref="AD45:AD47"/>
    <mergeCell ref="Y45:Y46"/>
    <mergeCell ref="AA48:AA50"/>
    <mergeCell ref="AB48:AB50"/>
    <mergeCell ref="AC48:AC50"/>
    <mergeCell ref="AD48:AD50"/>
    <mergeCell ref="AB51:AB53"/>
    <mergeCell ref="AC51:AC53"/>
    <mergeCell ref="AD51:AD53"/>
    <mergeCell ref="AC57:AC62"/>
    <mergeCell ref="AD57:AD62"/>
    <mergeCell ref="AA63:AA65"/>
    <mergeCell ref="AB63:AB65"/>
    <mergeCell ref="AC63:AC65"/>
    <mergeCell ref="AD63:AD65"/>
    <mergeCell ref="AA51:AA53"/>
    <mergeCell ref="AA54:AA56"/>
    <mergeCell ref="AB54:AB56"/>
    <mergeCell ref="AC54:AC56"/>
    <mergeCell ref="AD54:AD56"/>
    <mergeCell ref="AA57:AA62"/>
    <mergeCell ref="AB57:AB62"/>
    <mergeCell ref="E32:E35"/>
    <mergeCell ref="E36:E38"/>
    <mergeCell ref="E39:E41"/>
    <mergeCell ref="E48:E50"/>
    <mergeCell ref="E51:E53"/>
    <mergeCell ref="E54:E56"/>
    <mergeCell ref="D6:D20"/>
    <mergeCell ref="A21:A24"/>
    <mergeCell ref="B21:B38"/>
    <mergeCell ref="C21:C38"/>
    <mergeCell ref="D21:D38"/>
    <mergeCell ref="A25:A31"/>
    <mergeCell ref="A32:A35"/>
    <mergeCell ref="D39:D44"/>
    <mergeCell ref="E42:E44"/>
    <mergeCell ref="A36:A38"/>
    <mergeCell ref="A39:A41"/>
    <mergeCell ref="B39:B44"/>
    <mergeCell ref="C39:C44"/>
    <mergeCell ref="E25:E31"/>
    <mergeCell ref="A45:A47"/>
    <mergeCell ref="A48:A50"/>
    <mergeCell ref="B48:B56"/>
    <mergeCell ref="C48:C56"/>
    <mergeCell ref="F48:F50"/>
    <mergeCell ref="G48:G56"/>
    <mergeCell ref="F51:F53"/>
    <mergeCell ref="F54:F56"/>
    <mergeCell ref="A42:A44"/>
    <mergeCell ref="B45:B47"/>
    <mergeCell ref="C45:C47"/>
    <mergeCell ref="D45:D47"/>
    <mergeCell ref="E45:E47"/>
    <mergeCell ref="F45:F47"/>
    <mergeCell ref="G45:G47"/>
    <mergeCell ref="D48:D56"/>
    <mergeCell ref="A51:A53"/>
    <mergeCell ref="A54:A56"/>
  </mergeCells>
  <dataValidations count="3">
    <dataValidation type="decimal" operator="greaterThan" allowBlank="1" showInputMessage="1" showErrorMessage="1" prompt="Nedozvoljeni unos - Dozvoljeno unijeti broj sa dva decimalna mjesta." sqref="H6">
      <formula1>0</formula1>
    </dataValidation>
    <dataValidation type="decimal" allowBlank="1" showErrorMessage="1" sqref="A6 O6">
      <formula1>1</formula1>
      <formula2>9999</formula2>
    </dataValidation>
    <dataValidation type="custom" allowBlank="1" showInputMessage="1" showErrorMessage="1" prompt="Dozvoljeni unos do 250 znakova  -    " sqref="G6">
      <formula1>LT(LEN(G6),(250))</formula1>
    </dataValidation>
  </dataValidations>
  <pageMargins left="0.7" right="0.7" top="0.75" bottom="0.75" header="0" footer="0"/>
  <pageSetup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000"/>
  <sheetViews>
    <sheetView workbookViewId="0"/>
  </sheetViews>
  <sheetFormatPr defaultColWidth="14.42578125" defaultRowHeight="15" customHeight="1" x14ac:dyDescent="0.2"/>
  <cols>
    <col min="1" max="1" width="19.28515625" customWidth="1"/>
    <col min="2" max="3" width="22" customWidth="1"/>
    <col min="4" max="4" width="23" customWidth="1"/>
    <col min="5" max="5" width="18.85546875" customWidth="1"/>
    <col min="6" max="6" width="27.28515625" customWidth="1"/>
    <col min="7" max="7" width="34" customWidth="1"/>
    <col min="8" max="8" width="20.85546875" customWidth="1"/>
    <col min="9" max="9" width="17.7109375" customWidth="1"/>
    <col min="10" max="11" width="9.140625" customWidth="1"/>
    <col min="12" max="12" width="15.42578125" customWidth="1"/>
    <col min="13" max="14" width="9.140625" customWidth="1"/>
    <col min="15" max="15" width="9.42578125" customWidth="1"/>
    <col min="16" max="16" width="17.7109375" customWidth="1"/>
    <col min="17" max="17" width="20.28515625" customWidth="1"/>
    <col min="18" max="18" width="13.7109375" customWidth="1"/>
    <col min="19" max="19" width="14.85546875" customWidth="1"/>
    <col min="20" max="20" width="27.85546875" customWidth="1"/>
    <col min="21" max="21" width="37.42578125" customWidth="1"/>
    <col min="22" max="22" width="15.28515625" customWidth="1"/>
    <col min="23" max="23" width="15.7109375" customWidth="1"/>
    <col min="24" max="24" width="14.42578125" customWidth="1"/>
    <col min="25" max="25" width="16" customWidth="1"/>
    <col min="26" max="26" width="32" customWidth="1"/>
    <col min="27" max="27" width="31.5703125" customWidth="1"/>
    <col min="28" max="28" width="27" customWidth="1"/>
    <col min="29" max="29" width="27.42578125" customWidth="1"/>
    <col min="30" max="30" width="48.85546875" customWidth="1"/>
  </cols>
  <sheetData>
    <row r="1" spans="1:30" ht="38.25" customHeight="1" x14ac:dyDescent="0.2">
      <c r="A1" s="795" t="s">
        <v>2627</v>
      </c>
      <c r="B1" s="747"/>
      <c r="C1" s="747"/>
      <c r="D1" s="747"/>
      <c r="E1" s="747"/>
      <c r="F1" s="747"/>
      <c r="G1" s="747"/>
      <c r="H1" s="747"/>
      <c r="I1" s="747"/>
      <c r="J1" s="747"/>
      <c r="K1" s="747"/>
      <c r="L1" s="747"/>
      <c r="M1" s="747"/>
      <c r="N1" s="748"/>
      <c r="O1" s="744"/>
      <c r="P1" s="716"/>
      <c r="Q1" s="716"/>
      <c r="R1" s="716"/>
      <c r="S1" s="716"/>
      <c r="T1" s="716"/>
      <c r="U1" s="716"/>
      <c r="V1" s="716"/>
      <c r="W1" s="716"/>
      <c r="X1" s="716"/>
      <c r="Y1" s="751"/>
      <c r="Z1" s="738" t="s">
        <v>116</v>
      </c>
      <c r="AA1" s="733"/>
      <c r="AB1" s="733"/>
      <c r="AC1" s="733"/>
      <c r="AD1" s="739"/>
    </row>
    <row r="2" spans="1:30" ht="39.75" customHeight="1" x14ac:dyDescent="0.2">
      <c r="A2" s="941" t="s">
        <v>117</v>
      </c>
      <c r="B2" s="651"/>
      <c r="C2" s="651"/>
      <c r="D2" s="652"/>
      <c r="E2" s="978" t="s">
        <v>2417</v>
      </c>
      <c r="F2" s="651"/>
      <c r="G2" s="651"/>
      <c r="H2" s="651"/>
      <c r="I2" s="651"/>
      <c r="J2" s="651"/>
      <c r="K2" s="651"/>
      <c r="L2" s="651"/>
      <c r="M2" s="651"/>
      <c r="N2" s="652"/>
      <c r="O2" s="974" t="s">
        <v>2628</v>
      </c>
      <c r="P2" s="651"/>
      <c r="Q2" s="652"/>
      <c r="R2" s="975" t="s">
        <v>1472</v>
      </c>
      <c r="S2" s="713"/>
      <c r="T2" s="713"/>
      <c r="U2" s="400" t="s">
        <v>121</v>
      </c>
      <c r="V2" s="976" t="s">
        <v>2418</v>
      </c>
      <c r="W2" s="713"/>
      <c r="X2" s="713"/>
      <c r="Y2" s="713"/>
      <c r="Z2" s="740"/>
      <c r="AA2" s="638"/>
      <c r="AB2" s="638"/>
      <c r="AC2" s="638"/>
      <c r="AD2" s="741"/>
    </row>
    <row r="3" spans="1:30" ht="58.5" customHeight="1" x14ac:dyDescent="0.2">
      <c r="A3" s="979" t="s">
        <v>128</v>
      </c>
      <c r="B3" s="980"/>
      <c r="C3" s="980"/>
      <c r="D3" s="980"/>
      <c r="E3" s="980"/>
      <c r="F3" s="980"/>
      <c r="G3" s="980"/>
      <c r="H3" s="980"/>
      <c r="I3" s="980"/>
      <c r="J3" s="980"/>
      <c r="K3" s="980"/>
      <c r="L3" s="980"/>
      <c r="M3" s="980"/>
      <c r="N3" s="797"/>
      <c r="O3" s="977" t="s">
        <v>129</v>
      </c>
      <c r="P3" s="716"/>
      <c r="Q3" s="716"/>
      <c r="R3" s="716"/>
      <c r="S3" s="716"/>
      <c r="T3" s="716"/>
      <c r="U3" s="716"/>
      <c r="V3" s="716"/>
      <c r="W3" s="716"/>
      <c r="X3" s="716"/>
      <c r="Y3" s="751"/>
      <c r="Z3" s="742"/>
      <c r="AA3" s="694"/>
      <c r="AB3" s="694"/>
      <c r="AC3" s="694"/>
      <c r="AD3" s="743"/>
    </row>
    <row r="4" spans="1:30" ht="192.75" x14ac:dyDescent="0.2">
      <c r="A4" s="126" t="s">
        <v>130</v>
      </c>
      <c r="B4" s="127" t="s">
        <v>131</v>
      </c>
      <c r="C4" s="127" t="s">
        <v>132</v>
      </c>
      <c r="D4" s="401" t="s">
        <v>133</v>
      </c>
      <c r="E4" s="402" t="s">
        <v>134</v>
      </c>
      <c r="F4" s="403" t="s">
        <v>56</v>
      </c>
      <c r="G4" s="404" t="s">
        <v>135</v>
      </c>
      <c r="H4" s="130" t="s">
        <v>136</v>
      </c>
      <c r="I4" s="127" t="s">
        <v>137</v>
      </c>
      <c r="J4" s="131" t="s">
        <v>138</v>
      </c>
      <c r="K4" s="131" t="s">
        <v>139</v>
      </c>
      <c r="L4" s="131" t="s">
        <v>2629</v>
      </c>
      <c r="M4" s="132" t="s">
        <v>141</v>
      </c>
      <c r="N4" s="405" t="s">
        <v>374</v>
      </c>
      <c r="O4" s="54" t="s">
        <v>130</v>
      </c>
      <c r="P4" s="134" t="s">
        <v>56</v>
      </c>
      <c r="Q4" s="134" t="s">
        <v>143</v>
      </c>
      <c r="R4" s="134" t="s">
        <v>144</v>
      </c>
      <c r="S4" s="134" t="s">
        <v>145</v>
      </c>
      <c r="T4" s="134" t="s">
        <v>146</v>
      </c>
      <c r="U4" s="134" t="s">
        <v>2630</v>
      </c>
      <c r="V4" s="134" t="s">
        <v>148</v>
      </c>
      <c r="W4" s="134" t="s">
        <v>149</v>
      </c>
      <c r="X4" s="134" t="s">
        <v>150</v>
      </c>
      <c r="Y4" s="406" t="s">
        <v>151</v>
      </c>
      <c r="Z4" s="113" t="s">
        <v>152</v>
      </c>
      <c r="AA4" s="56" t="s">
        <v>153</v>
      </c>
      <c r="AB4" s="56" t="s">
        <v>154</v>
      </c>
      <c r="AC4" s="56" t="s">
        <v>155</v>
      </c>
      <c r="AD4" s="114" t="s">
        <v>156</v>
      </c>
    </row>
    <row r="5" spans="1:30" ht="105" x14ac:dyDescent="0.2">
      <c r="A5" s="893">
        <v>1</v>
      </c>
      <c r="B5" s="678" t="s">
        <v>2631</v>
      </c>
      <c r="C5" s="673" t="s">
        <v>2632</v>
      </c>
      <c r="D5" s="672" t="s">
        <v>2633</v>
      </c>
      <c r="E5" s="673" t="s">
        <v>2424</v>
      </c>
      <c r="F5" s="786" t="s">
        <v>2634</v>
      </c>
      <c r="G5" s="678" t="s">
        <v>2635</v>
      </c>
      <c r="H5" s="407">
        <v>1040000</v>
      </c>
      <c r="I5" s="57" t="s">
        <v>2636</v>
      </c>
      <c r="J5" s="57" t="s">
        <v>253</v>
      </c>
      <c r="K5" s="57" t="s">
        <v>166</v>
      </c>
      <c r="L5" s="57" t="s">
        <v>2637</v>
      </c>
      <c r="M5" s="57" t="s">
        <v>164</v>
      </c>
      <c r="N5" s="57" t="s">
        <v>164</v>
      </c>
      <c r="O5" s="672">
        <v>1</v>
      </c>
      <c r="P5" s="672" t="s">
        <v>2634</v>
      </c>
      <c r="Q5" s="57" t="s">
        <v>2638</v>
      </c>
      <c r="R5" s="57" t="s">
        <v>2639</v>
      </c>
      <c r="S5" s="57" t="s">
        <v>2640</v>
      </c>
      <c r="T5" s="57" t="s">
        <v>2641</v>
      </c>
      <c r="U5" s="57">
        <v>100</v>
      </c>
      <c r="V5" s="57">
        <v>100</v>
      </c>
      <c r="W5" s="57">
        <v>100</v>
      </c>
      <c r="X5" s="57">
        <v>100</v>
      </c>
      <c r="Y5" s="62">
        <v>100</v>
      </c>
      <c r="Z5" s="408"/>
      <c r="AA5" s="961"/>
      <c r="AB5" s="961"/>
      <c r="AC5" s="961"/>
      <c r="AD5" s="962"/>
    </row>
    <row r="6" spans="1:30" ht="105" x14ac:dyDescent="0.2">
      <c r="A6" s="730"/>
      <c r="B6" s="679"/>
      <c r="C6" s="674"/>
      <c r="D6" s="642"/>
      <c r="E6" s="646"/>
      <c r="F6" s="680"/>
      <c r="G6" s="647"/>
      <c r="H6" s="407">
        <v>154000</v>
      </c>
      <c r="I6" s="57" t="s">
        <v>2642</v>
      </c>
      <c r="J6" s="57" t="s">
        <v>253</v>
      </c>
      <c r="K6" s="57" t="s">
        <v>166</v>
      </c>
      <c r="L6" s="57" t="s">
        <v>2637</v>
      </c>
      <c r="M6" s="57" t="s">
        <v>164</v>
      </c>
      <c r="N6" s="57" t="s">
        <v>164</v>
      </c>
      <c r="O6" s="642"/>
      <c r="P6" s="642"/>
      <c r="Q6" s="57" t="s">
        <v>2643</v>
      </c>
      <c r="R6" s="57" t="s">
        <v>2639</v>
      </c>
      <c r="S6" s="57" t="s">
        <v>2640</v>
      </c>
      <c r="T6" s="57" t="s">
        <v>2641</v>
      </c>
      <c r="U6" s="57">
        <v>100</v>
      </c>
      <c r="V6" s="57">
        <v>100</v>
      </c>
      <c r="W6" s="57">
        <v>100</v>
      </c>
      <c r="X6" s="57">
        <v>100</v>
      </c>
      <c r="Y6" s="62">
        <v>100</v>
      </c>
      <c r="Z6" s="408"/>
      <c r="AA6" s="642"/>
      <c r="AB6" s="642"/>
      <c r="AC6" s="642"/>
      <c r="AD6" s="721"/>
    </row>
    <row r="7" spans="1:30" ht="12.75" x14ac:dyDescent="0.2">
      <c r="A7" s="893">
        <v>2</v>
      </c>
      <c r="B7" s="672" t="s">
        <v>2026</v>
      </c>
      <c r="C7" s="673" t="s">
        <v>2644</v>
      </c>
      <c r="D7" s="780" t="s">
        <v>2645</v>
      </c>
      <c r="E7" s="966" t="s">
        <v>2646</v>
      </c>
      <c r="F7" s="786" t="s">
        <v>2647</v>
      </c>
      <c r="G7" s="901" t="s">
        <v>2648</v>
      </c>
      <c r="H7" s="973">
        <v>16750000</v>
      </c>
      <c r="I7" s="672" t="s">
        <v>2649</v>
      </c>
      <c r="J7" s="672" t="s">
        <v>470</v>
      </c>
      <c r="K7" s="672" t="s">
        <v>164</v>
      </c>
      <c r="L7" s="672" t="s">
        <v>2650</v>
      </c>
      <c r="M7" s="672" t="s">
        <v>164</v>
      </c>
      <c r="N7" s="672" t="s">
        <v>166</v>
      </c>
      <c r="O7" s="672">
        <v>2</v>
      </c>
      <c r="P7" s="672" t="s">
        <v>2647</v>
      </c>
      <c r="Q7" s="672" t="s">
        <v>2651</v>
      </c>
      <c r="R7" s="778" t="s">
        <v>2652</v>
      </c>
      <c r="S7" s="778" t="s">
        <v>2640</v>
      </c>
      <c r="T7" s="672" t="s">
        <v>2653</v>
      </c>
      <c r="U7" s="827" t="s">
        <v>2654</v>
      </c>
      <c r="V7" s="724" t="s">
        <v>2654</v>
      </c>
      <c r="W7" s="724" t="s">
        <v>2654</v>
      </c>
      <c r="X7" s="827" t="s">
        <v>2654</v>
      </c>
      <c r="Y7" s="972" t="s">
        <v>2654</v>
      </c>
      <c r="Z7" s="963"/>
      <c r="AA7" s="961"/>
      <c r="AB7" s="961"/>
      <c r="AC7" s="961"/>
      <c r="AD7" s="962"/>
    </row>
    <row r="8" spans="1:30" ht="12.75" x14ac:dyDescent="0.2">
      <c r="A8" s="755"/>
      <c r="B8" s="641"/>
      <c r="C8" s="674"/>
      <c r="D8" s="641"/>
      <c r="E8" s="638"/>
      <c r="F8" s="676"/>
      <c r="G8" s="679"/>
      <c r="H8" s="641"/>
      <c r="I8" s="641"/>
      <c r="J8" s="641"/>
      <c r="K8" s="641"/>
      <c r="L8" s="641"/>
      <c r="M8" s="641"/>
      <c r="N8" s="641"/>
      <c r="O8" s="641"/>
      <c r="P8" s="641"/>
      <c r="Q8" s="641"/>
      <c r="R8" s="641"/>
      <c r="S8" s="641"/>
      <c r="T8" s="641"/>
      <c r="U8" s="641"/>
      <c r="V8" s="641"/>
      <c r="W8" s="641"/>
      <c r="X8" s="641"/>
      <c r="Y8" s="674"/>
      <c r="Z8" s="755"/>
      <c r="AA8" s="641"/>
      <c r="AB8" s="641"/>
      <c r="AC8" s="641"/>
      <c r="AD8" s="720"/>
    </row>
    <row r="9" spans="1:30" ht="326.25" customHeight="1" x14ac:dyDescent="0.2">
      <c r="A9" s="730"/>
      <c r="B9" s="641"/>
      <c r="C9" s="646"/>
      <c r="D9" s="642"/>
      <c r="E9" s="638"/>
      <c r="F9" s="680"/>
      <c r="G9" s="647"/>
      <c r="H9" s="642"/>
      <c r="I9" s="642"/>
      <c r="J9" s="642"/>
      <c r="K9" s="642"/>
      <c r="L9" s="642"/>
      <c r="M9" s="642"/>
      <c r="N9" s="642"/>
      <c r="O9" s="642"/>
      <c r="P9" s="642"/>
      <c r="Q9" s="642"/>
      <c r="R9" s="642"/>
      <c r="S9" s="642"/>
      <c r="T9" s="642"/>
      <c r="U9" s="642"/>
      <c r="V9" s="642"/>
      <c r="W9" s="642"/>
      <c r="X9" s="642"/>
      <c r="Y9" s="646"/>
      <c r="Z9" s="730"/>
      <c r="AA9" s="642"/>
      <c r="AB9" s="642"/>
      <c r="AC9" s="642"/>
      <c r="AD9" s="721"/>
    </row>
    <row r="10" spans="1:30" ht="58.5" customHeight="1" x14ac:dyDescent="0.2">
      <c r="A10" s="893">
        <v>3</v>
      </c>
      <c r="B10" s="641"/>
      <c r="C10" s="780" t="s">
        <v>2655</v>
      </c>
      <c r="D10" s="780" t="s">
        <v>2633</v>
      </c>
      <c r="E10" s="638"/>
      <c r="F10" s="675" t="s">
        <v>2656</v>
      </c>
      <c r="G10" s="678" t="s">
        <v>2657</v>
      </c>
      <c r="H10" s="902">
        <v>15520000</v>
      </c>
      <c r="I10" s="672" t="s">
        <v>2658</v>
      </c>
      <c r="J10" s="672" t="s">
        <v>470</v>
      </c>
      <c r="K10" s="672" t="s">
        <v>166</v>
      </c>
      <c r="L10" s="672" t="s">
        <v>2659</v>
      </c>
      <c r="M10" s="672" t="s">
        <v>164</v>
      </c>
      <c r="N10" s="672" t="s">
        <v>164</v>
      </c>
      <c r="O10" s="672">
        <v>3</v>
      </c>
      <c r="P10" s="672" t="s">
        <v>2656</v>
      </c>
      <c r="Q10" s="672" t="s">
        <v>2660</v>
      </c>
      <c r="R10" s="672" t="s">
        <v>2660</v>
      </c>
      <c r="S10" s="672" t="s">
        <v>2578</v>
      </c>
      <c r="T10" s="57" t="s">
        <v>2661</v>
      </c>
      <c r="U10" s="80">
        <v>41000</v>
      </c>
      <c r="V10" s="80">
        <v>42000</v>
      </c>
      <c r="W10" s="80">
        <v>43000</v>
      </c>
      <c r="X10" s="80">
        <v>44000</v>
      </c>
      <c r="Y10" s="137">
        <v>45000</v>
      </c>
      <c r="Z10" s="408"/>
      <c r="AA10" s="961"/>
      <c r="AB10" s="961"/>
      <c r="AC10" s="961"/>
      <c r="AD10" s="962"/>
    </row>
    <row r="11" spans="1:30" ht="58.5" customHeight="1" x14ac:dyDescent="0.2">
      <c r="A11" s="755"/>
      <c r="B11" s="641"/>
      <c r="C11" s="641"/>
      <c r="D11" s="641"/>
      <c r="E11" s="638"/>
      <c r="F11" s="676"/>
      <c r="G11" s="679"/>
      <c r="H11" s="641"/>
      <c r="I11" s="641"/>
      <c r="J11" s="641"/>
      <c r="K11" s="641"/>
      <c r="L11" s="641"/>
      <c r="M11" s="641"/>
      <c r="N11" s="641"/>
      <c r="O11" s="641"/>
      <c r="P11" s="641"/>
      <c r="Q11" s="641"/>
      <c r="R11" s="641"/>
      <c r="S11" s="641"/>
      <c r="T11" s="57" t="s">
        <v>2662</v>
      </c>
      <c r="U11" s="80">
        <v>59000</v>
      </c>
      <c r="V11" s="80">
        <v>60500</v>
      </c>
      <c r="W11" s="80">
        <v>61000</v>
      </c>
      <c r="X11" s="80">
        <v>62000</v>
      </c>
      <c r="Y11" s="137">
        <v>63000</v>
      </c>
      <c r="Z11" s="408"/>
      <c r="AA11" s="641"/>
      <c r="AB11" s="641"/>
      <c r="AC11" s="641"/>
      <c r="AD11" s="720"/>
    </row>
    <row r="12" spans="1:30" ht="58.5" customHeight="1" x14ac:dyDescent="0.2">
      <c r="A12" s="755"/>
      <c r="B12" s="641"/>
      <c r="C12" s="641"/>
      <c r="D12" s="641"/>
      <c r="E12" s="638"/>
      <c r="F12" s="676"/>
      <c r="G12" s="679"/>
      <c r="H12" s="641"/>
      <c r="I12" s="641"/>
      <c r="J12" s="641"/>
      <c r="K12" s="641"/>
      <c r="L12" s="641"/>
      <c r="M12" s="641"/>
      <c r="N12" s="641"/>
      <c r="O12" s="641"/>
      <c r="P12" s="641"/>
      <c r="Q12" s="641"/>
      <c r="R12" s="641"/>
      <c r="S12" s="641"/>
      <c r="T12" s="57" t="s">
        <v>2663</v>
      </c>
      <c r="U12" s="57">
        <v>17</v>
      </c>
      <c r="V12" s="57">
        <v>20</v>
      </c>
      <c r="W12" s="57">
        <v>22</v>
      </c>
      <c r="X12" s="57">
        <v>25</v>
      </c>
      <c r="Y12" s="62">
        <v>27</v>
      </c>
      <c r="Z12" s="408"/>
      <c r="AA12" s="641"/>
      <c r="AB12" s="641"/>
      <c r="AC12" s="641"/>
      <c r="AD12" s="720"/>
    </row>
    <row r="13" spans="1:30" ht="58.5" customHeight="1" x14ac:dyDescent="0.2">
      <c r="A13" s="755"/>
      <c r="B13" s="641"/>
      <c r="C13" s="641"/>
      <c r="D13" s="641"/>
      <c r="E13" s="638"/>
      <c r="F13" s="676"/>
      <c r="G13" s="679"/>
      <c r="H13" s="641"/>
      <c r="I13" s="641"/>
      <c r="J13" s="641"/>
      <c r="K13" s="641"/>
      <c r="L13" s="641"/>
      <c r="M13" s="641"/>
      <c r="N13" s="641"/>
      <c r="O13" s="641"/>
      <c r="P13" s="641"/>
      <c r="Q13" s="641"/>
      <c r="R13" s="641"/>
      <c r="S13" s="641"/>
      <c r="T13" s="57" t="s">
        <v>2664</v>
      </c>
      <c r="U13" s="57">
        <v>30</v>
      </c>
      <c r="V13" s="57">
        <v>35</v>
      </c>
      <c r="W13" s="57">
        <v>40</v>
      </c>
      <c r="X13" s="57">
        <v>45</v>
      </c>
      <c r="Y13" s="62">
        <v>50</v>
      </c>
      <c r="Z13" s="408"/>
      <c r="AA13" s="641"/>
      <c r="AB13" s="641"/>
      <c r="AC13" s="641"/>
      <c r="AD13" s="720"/>
    </row>
    <row r="14" spans="1:30" ht="58.5" customHeight="1" x14ac:dyDescent="0.2">
      <c r="A14" s="755"/>
      <c r="B14" s="641"/>
      <c r="C14" s="641"/>
      <c r="D14" s="641"/>
      <c r="E14" s="638"/>
      <c r="F14" s="676"/>
      <c r="G14" s="679"/>
      <c r="H14" s="641"/>
      <c r="I14" s="641"/>
      <c r="J14" s="641"/>
      <c r="K14" s="641"/>
      <c r="L14" s="641"/>
      <c r="M14" s="641"/>
      <c r="N14" s="641"/>
      <c r="O14" s="641"/>
      <c r="P14" s="641"/>
      <c r="Q14" s="641"/>
      <c r="R14" s="641"/>
      <c r="S14" s="641"/>
      <c r="T14" s="57" t="s">
        <v>2665</v>
      </c>
      <c r="U14" s="80">
        <v>2500</v>
      </c>
      <c r="V14" s="80">
        <v>2700</v>
      </c>
      <c r="W14" s="80">
        <v>3000</v>
      </c>
      <c r="X14" s="80">
        <v>3200</v>
      </c>
      <c r="Y14" s="137">
        <v>3500</v>
      </c>
      <c r="Z14" s="408"/>
      <c r="AA14" s="641"/>
      <c r="AB14" s="641"/>
      <c r="AC14" s="641"/>
      <c r="AD14" s="720"/>
    </row>
    <row r="15" spans="1:30" ht="58.5" customHeight="1" x14ac:dyDescent="0.2">
      <c r="A15" s="755"/>
      <c r="B15" s="641"/>
      <c r="C15" s="641"/>
      <c r="D15" s="641"/>
      <c r="E15" s="638"/>
      <c r="F15" s="676"/>
      <c r="G15" s="679"/>
      <c r="H15" s="641"/>
      <c r="I15" s="641"/>
      <c r="J15" s="641"/>
      <c r="K15" s="641"/>
      <c r="L15" s="641"/>
      <c r="M15" s="641"/>
      <c r="N15" s="641"/>
      <c r="O15" s="641"/>
      <c r="P15" s="641"/>
      <c r="Q15" s="641"/>
      <c r="R15" s="641"/>
      <c r="S15" s="641"/>
      <c r="T15" s="57" t="s">
        <v>2666</v>
      </c>
      <c r="U15" s="80">
        <v>6500</v>
      </c>
      <c r="V15" s="80">
        <v>7000</v>
      </c>
      <c r="W15" s="80">
        <v>7500</v>
      </c>
      <c r="X15" s="80">
        <v>8000</v>
      </c>
      <c r="Y15" s="137">
        <v>8500</v>
      </c>
      <c r="Z15" s="408"/>
      <c r="AA15" s="641"/>
      <c r="AB15" s="641"/>
      <c r="AC15" s="641"/>
      <c r="AD15" s="720"/>
    </row>
    <row r="16" spans="1:30" ht="58.5" customHeight="1" x14ac:dyDescent="0.2">
      <c r="A16" s="730"/>
      <c r="B16" s="641"/>
      <c r="C16" s="641"/>
      <c r="D16" s="641"/>
      <c r="E16" s="694"/>
      <c r="F16" s="680"/>
      <c r="G16" s="647"/>
      <c r="H16" s="642"/>
      <c r="I16" s="642"/>
      <c r="J16" s="642"/>
      <c r="K16" s="642"/>
      <c r="L16" s="642"/>
      <c r="M16" s="642"/>
      <c r="N16" s="642"/>
      <c r="O16" s="642"/>
      <c r="P16" s="642"/>
      <c r="Q16" s="642"/>
      <c r="R16" s="642"/>
      <c r="S16" s="642"/>
      <c r="T16" s="57" t="s">
        <v>2667</v>
      </c>
      <c r="U16" s="57">
        <v>250</v>
      </c>
      <c r="V16" s="57">
        <v>275</v>
      </c>
      <c r="W16" s="57">
        <v>300</v>
      </c>
      <c r="X16" s="57">
        <v>330</v>
      </c>
      <c r="Y16" s="62">
        <v>350</v>
      </c>
      <c r="Z16" s="408"/>
      <c r="AA16" s="642"/>
      <c r="AB16" s="642"/>
      <c r="AC16" s="642"/>
      <c r="AD16" s="721"/>
    </row>
    <row r="17" spans="1:30" ht="105" x14ac:dyDescent="0.2">
      <c r="A17" s="893">
        <v>4</v>
      </c>
      <c r="B17" s="641"/>
      <c r="C17" s="641"/>
      <c r="D17" s="641"/>
      <c r="E17" s="673" t="s">
        <v>2424</v>
      </c>
      <c r="F17" s="675" t="s">
        <v>2668</v>
      </c>
      <c r="G17" s="678" t="s">
        <v>2669</v>
      </c>
      <c r="H17" s="686">
        <f>1475000+1265000+1055000+1055000+2345000+2045000+1745000+1745000</f>
        <v>12730000</v>
      </c>
      <c r="I17" s="672" t="s">
        <v>2670</v>
      </c>
      <c r="J17" s="672" t="s">
        <v>253</v>
      </c>
      <c r="K17" s="672" t="s">
        <v>166</v>
      </c>
      <c r="L17" s="672" t="s">
        <v>2671</v>
      </c>
      <c r="M17" s="672" t="s">
        <v>164</v>
      </c>
      <c r="N17" s="672" t="s">
        <v>166</v>
      </c>
      <c r="O17" s="672">
        <v>4</v>
      </c>
      <c r="P17" s="672" t="s">
        <v>2668</v>
      </c>
      <c r="Q17" s="64" t="s">
        <v>2672</v>
      </c>
      <c r="R17" s="64" t="s">
        <v>2673</v>
      </c>
      <c r="S17" s="57" t="s">
        <v>1316</v>
      </c>
      <c r="T17" s="57" t="s">
        <v>2674</v>
      </c>
      <c r="U17" s="57">
        <v>1</v>
      </c>
      <c r="V17" s="57">
        <v>1</v>
      </c>
      <c r="W17" s="57">
        <v>0</v>
      </c>
      <c r="X17" s="57">
        <v>0</v>
      </c>
      <c r="Y17" s="65">
        <v>0</v>
      </c>
      <c r="Z17" s="408"/>
      <c r="AA17" s="961"/>
      <c r="AB17" s="961"/>
      <c r="AC17" s="961"/>
      <c r="AD17" s="962"/>
    </row>
    <row r="18" spans="1:30" ht="45" x14ac:dyDescent="0.2">
      <c r="A18" s="755"/>
      <c r="B18" s="641"/>
      <c r="C18" s="641"/>
      <c r="D18" s="641"/>
      <c r="E18" s="674"/>
      <c r="F18" s="676"/>
      <c r="G18" s="679"/>
      <c r="H18" s="641"/>
      <c r="I18" s="641"/>
      <c r="J18" s="641"/>
      <c r="K18" s="641"/>
      <c r="L18" s="641"/>
      <c r="M18" s="641"/>
      <c r="N18" s="641"/>
      <c r="O18" s="641"/>
      <c r="P18" s="641"/>
      <c r="Q18" s="64" t="s">
        <v>2675</v>
      </c>
      <c r="R18" s="64" t="s">
        <v>1316</v>
      </c>
      <c r="S18" s="57" t="s">
        <v>2640</v>
      </c>
      <c r="T18" s="57" t="s">
        <v>2676</v>
      </c>
      <c r="U18" s="57">
        <v>0</v>
      </c>
      <c r="V18" s="57">
        <v>1</v>
      </c>
      <c r="W18" s="57">
        <v>0</v>
      </c>
      <c r="X18" s="57">
        <v>0</v>
      </c>
      <c r="Y18" s="65">
        <v>0</v>
      </c>
      <c r="Z18" s="408"/>
      <c r="AA18" s="641"/>
      <c r="AB18" s="641"/>
      <c r="AC18" s="641"/>
      <c r="AD18" s="720"/>
    </row>
    <row r="19" spans="1:30" ht="75" x14ac:dyDescent="0.2">
      <c r="A19" s="755"/>
      <c r="B19" s="641"/>
      <c r="C19" s="641"/>
      <c r="D19" s="641"/>
      <c r="E19" s="674"/>
      <c r="F19" s="676"/>
      <c r="G19" s="679"/>
      <c r="H19" s="641"/>
      <c r="I19" s="641"/>
      <c r="J19" s="641"/>
      <c r="K19" s="641"/>
      <c r="L19" s="641"/>
      <c r="M19" s="641"/>
      <c r="N19" s="641"/>
      <c r="O19" s="641"/>
      <c r="P19" s="641"/>
      <c r="Q19" s="64" t="s">
        <v>2677</v>
      </c>
      <c r="R19" s="64" t="s">
        <v>2678</v>
      </c>
      <c r="S19" s="57" t="s">
        <v>2640</v>
      </c>
      <c r="T19" s="57" t="s">
        <v>2679</v>
      </c>
      <c r="U19" s="57">
        <v>1</v>
      </c>
      <c r="V19" s="57">
        <v>0</v>
      </c>
      <c r="W19" s="57">
        <v>1</v>
      </c>
      <c r="X19" s="57">
        <v>0</v>
      </c>
      <c r="Y19" s="65">
        <v>0</v>
      </c>
      <c r="Z19" s="408"/>
      <c r="AA19" s="641"/>
      <c r="AB19" s="641"/>
      <c r="AC19" s="641"/>
      <c r="AD19" s="720"/>
    </row>
    <row r="20" spans="1:30" ht="90" x14ac:dyDescent="0.2">
      <c r="A20" s="755"/>
      <c r="B20" s="641"/>
      <c r="C20" s="641"/>
      <c r="D20" s="641"/>
      <c r="E20" s="674"/>
      <c r="F20" s="676"/>
      <c r="G20" s="679"/>
      <c r="H20" s="641"/>
      <c r="I20" s="641"/>
      <c r="J20" s="641"/>
      <c r="K20" s="641"/>
      <c r="L20" s="641"/>
      <c r="M20" s="641"/>
      <c r="N20" s="641"/>
      <c r="O20" s="641"/>
      <c r="P20" s="641"/>
      <c r="Q20" s="64" t="s">
        <v>2680</v>
      </c>
      <c r="R20" s="64" t="s">
        <v>1305</v>
      </c>
      <c r="S20" s="57" t="s">
        <v>2640</v>
      </c>
      <c r="T20" s="57" t="s">
        <v>2676</v>
      </c>
      <c r="U20" s="57">
        <v>0</v>
      </c>
      <c r="V20" s="57">
        <v>0</v>
      </c>
      <c r="W20" s="57">
        <v>0</v>
      </c>
      <c r="X20" s="57">
        <v>1</v>
      </c>
      <c r="Y20" s="65">
        <v>0</v>
      </c>
      <c r="Z20" s="408"/>
      <c r="AA20" s="641"/>
      <c r="AB20" s="641"/>
      <c r="AC20" s="641"/>
      <c r="AD20" s="720"/>
    </row>
    <row r="21" spans="1:30" ht="15.75" customHeight="1" x14ac:dyDescent="0.2">
      <c r="A21" s="730"/>
      <c r="B21" s="642"/>
      <c r="C21" s="642"/>
      <c r="D21" s="642"/>
      <c r="E21" s="646"/>
      <c r="F21" s="680"/>
      <c r="G21" s="647"/>
      <c r="H21" s="642"/>
      <c r="I21" s="642"/>
      <c r="J21" s="642"/>
      <c r="K21" s="642"/>
      <c r="L21" s="642"/>
      <c r="M21" s="642"/>
      <c r="N21" s="642"/>
      <c r="O21" s="642"/>
      <c r="P21" s="642"/>
      <c r="Q21" s="282" t="s">
        <v>2681</v>
      </c>
      <c r="R21" s="282" t="s">
        <v>2032</v>
      </c>
      <c r="S21" s="282" t="s">
        <v>2640</v>
      </c>
      <c r="T21" s="282" t="s">
        <v>2682</v>
      </c>
      <c r="U21" s="409">
        <v>0.95</v>
      </c>
      <c r="V21" s="409">
        <v>0.95</v>
      </c>
      <c r="W21" s="409">
        <v>0.95</v>
      </c>
      <c r="X21" s="409">
        <v>0.95</v>
      </c>
      <c r="Y21" s="410">
        <v>0.95</v>
      </c>
      <c r="Z21" s="408"/>
      <c r="AA21" s="642"/>
      <c r="AB21" s="642"/>
      <c r="AC21" s="642"/>
      <c r="AD21" s="721"/>
    </row>
    <row r="22" spans="1:30" ht="15.75" customHeight="1" x14ac:dyDescent="0.2">
      <c r="A22" s="893">
        <v>5</v>
      </c>
      <c r="B22" s="672" t="s">
        <v>2683</v>
      </c>
      <c r="C22" s="672" t="s">
        <v>2632</v>
      </c>
      <c r="D22" s="672" t="s">
        <v>2684</v>
      </c>
      <c r="E22" s="673" t="s">
        <v>2424</v>
      </c>
      <c r="F22" s="675" t="s">
        <v>2685</v>
      </c>
      <c r="G22" s="968" t="s">
        <v>2686</v>
      </c>
      <c r="H22" s="902">
        <v>3440000</v>
      </c>
      <c r="I22" s="780" t="s">
        <v>2687</v>
      </c>
      <c r="J22" s="780" t="s">
        <v>470</v>
      </c>
      <c r="K22" s="780" t="s">
        <v>164</v>
      </c>
      <c r="L22" s="971" t="s">
        <v>2637</v>
      </c>
      <c r="M22" s="780" t="s">
        <v>164</v>
      </c>
      <c r="N22" s="780" t="s">
        <v>164</v>
      </c>
      <c r="O22" s="672">
        <v>5</v>
      </c>
      <c r="P22" s="672" t="s">
        <v>2685</v>
      </c>
      <c r="Q22" s="672" t="s">
        <v>158</v>
      </c>
      <c r="R22" s="672" t="s">
        <v>158</v>
      </c>
      <c r="S22" s="780" t="s">
        <v>2660</v>
      </c>
      <c r="T22" s="83" t="s">
        <v>2688</v>
      </c>
      <c r="U22" s="57">
        <v>0</v>
      </c>
      <c r="V22" s="57">
        <v>100</v>
      </c>
      <c r="W22" s="57">
        <v>100</v>
      </c>
      <c r="X22" s="57">
        <v>100</v>
      </c>
      <c r="Y22" s="62">
        <v>100</v>
      </c>
      <c r="Z22" s="408"/>
      <c r="AA22" s="961"/>
      <c r="AB22" s="961"/>
      <c r="AC22" s="961"/>
      <c r="AD22" s="962"/>
    </row>
    <row r="23" spans="1:30" ht="15.75" customHeight="1" x14ac:dyDescent="0.2">
      <c r="A23" s="755"/>
      <c r="B23" s="641"/>
      <c r="C23" s="641"/>
      <c r="D23" s="641"/>
      <c r="E23" s="674"/>
      <c r="F23" s="676"/>
      <c r="G23" s="679"/>
      <c r="H23" s="641"/>
      <c r="I23" s="641"/>
      <c r="J23" s="641"/>
      <c r="K23" s="641"/>
      <c r="L23" s="641"/>
      <c r="M23" s="641"/>
      <c r="N23" s="641"/>
      <c r="O23" s="641"/>
      <c r="P23" s="641"/>
      <c r="Q23" s="641"/>
      <c r="R23" s="641"/>
      <c r="S23" s="641"/>
      <c r="T23" s="83" t="s">
        <v>2689</v>
      </c>
      <c r="U23" s="57">
        <v>0</v>
      </c>
      <c r="V23" s="57">
        <v>100</v>
      </c>
      <c r="W23" s="57">
        <v>100</v>
      </c>
      <c r="X23" s="57">
        <v>100</v>
      </c>
      <c r="Y23" s="62">
        <v>100</v>
      </c>
      <c r="Z23" s="408"/>
      <c r="AA23" s="641"/>
      <c r="AB23" s="641"/>
      <c r="AC23" s="641"/>
      <c r="AD23" s="720"/>
    </row>
    <row r="24" spans="1:30" ht="90.75" customHeight="1" x14ac:dyDescent="0.2">
      <c r="A24" s="730"/>
      <c r="B24" s="641"/>
      <c r="C24" s="641"/>
      <c r="D24" s="641"/>
      <c r="E24" s="674"/>
      <c r="F24" s="680"/>
      <c r="G24" s="647"/>
      <c r="H24" s="642"/>
      <c r="I24" s="642"/>
      <c r="J24" s="642"/>
      <c r="K24" s="642"/>
      <c r="L24" s="642"/>
      <c r="M24" s="642"/>
      <c r="N24" s="642"/>
      <c r="O24" s="642"/>
      <c r="P24" s="642"/>
      <c r="Q24" s="642"/>
      <c r="R24" s="642"/>
      <c r="S24" s="642"/>
      <c r="T24" s="83" t="s">
        <v>2690</v>
      </c>
      <c r="U24" s="57">
        <v>0</v>
      </c>
      <c r="V24" s="57">
        <v>90</v>
      </c>
      <c r="W24" s="57">
        <v>95</v>
      </c>
      <c r="X24" s="57">
        <v>100</v>
      </c>
      <c r="Y24" s="62">
        <v>100</v>
      </c>
      <c r="Z24" s="408"/>
      <c r="AA24" s="642"/>
      <c r="AB24" s="642"/>
      <c r="AC24" s="642"/>
      <c r="AD24" s="721"/>
    </row>
    <row r="25" spans="1:30" ht="15.75" customHeight="1" x14ac:dyDescent="0.2">
      <c r="A25" s="893">
        <v>6</v>
      </c>
      <c r="B25" s="641"/>
      <c r="C25" s="641"/>
      <c r="D25" s="641"/>
      <c r="E25" s="674"/>
      <c r="F25" s="675" t="s">
        <v>2691</v>
      </c>
      <c r="G25" s="678" t="s">
        <v>2692</v>
      </c>
      <c r="H25" s="686">
        <v>11970000</v>
      </c>
      <c r="I25" s="672" t="s">
        <v>2693</v>
      </c>
      <c r="J25" s="672" t="s">
        <v>470</v>
      </c>
      <c r="K25" s="672" t="s">
        <v>164</v>
      </c>
      <c r="L25" s="970" t="s">
        <v>2694</v>
      </c>
      <c r="M25" s="672" t="s">
        <v>164</v>
      </c>
      <c r="N25" s="672" t="s">
        <v>164</v>
      </c>
      <c r="O25" s="672">
        <v>6</v>
      </c>
      <c r="P25" s="672" t="s">
        <v>2691</v>
      </c>
      <c r="Q25" s="672" t="s">
        <v>2695</v>
      </c>
      <c r="R25" s="672" t="s">
        <v>2660</v>
      </c>
      <c r="S25" s="672" t="s">
        <v>2660</v>
      </c>
      <c r="T25" s="778" t="s">
        <v>2696</v>
      </c>
      <c r="U25" s="724">
        <v>1</v>
      </c>
      <c r="V25" s="724">
        <v>1</v>
      </c>
      <c r="W25" s="724">
        <v>1</v>
      </c>
      <c r="X25" s="724">
        <v>1</v>
      </c>
      <c r="Y25" s="725">
        <v>1</v>
      </c>
      <c r="Z25" s="963"/>
      <c r="AA25" s="961"/>
      <c r="AB25" s="961"/>
      <c r="AC25" s="961"/>
      <c r="AD25" s="962"/>
    </row>
    <row r="26" spans="1:30" ht="15.75" customHeight="1" x14ac:dyDescent="0.2">
      <c r="A26" s="755"/>
      <c r="B26" s="641"/>
      <c r="C26" s="641"/>
      <c r="D26" s="641"/>
      <c r="E26" s="674"/>
      <c r="F26" s="676"/>
      <c r="G26" s="679"/>
      <c r="H26" s="641"/>
      <c r="I26" s="641"/>
      <c r="J26" s="641"/>
      <c r="K26" s="641"/>
      <c r="L26" s="641"/>
      <c r="M26" s="641"/>
      <c r="N26" s="641"/>
      <c r="O26" s="641"/>
      <c r="P26" s="641"/>
      <c r="Q26" s="641"/>
      <c r="R26" s="641"/>
      <c r="S26" s="641"/>
      <c r="T26" s="641"/>
      <c r="U26" s="641"/>
      <c r="V26" s="641"/>
      <c r="W26" s="641"/>
      <c r="X26" s="641"/>
      <c r="Y26" s="674"/>
      <c r="Z26" s="755"/>
      <c r="AA26" s="641"/>
      <c r="AB26" s="641"/>
      <c r="AC26" s="641"/>
      <c r="AD26" s="720"/>
    </row>
    <row r="27" spans="1:30" ht="15.75" customHeight="1" x14ac:dyDescent="0.2">
      <c r="A27" s="755"/>
      <c r="B27" s="641"/>
      <c r="C27" s="641"/>
      <c r="D27" s="641"/>
      <c r="E27" s="674"/>
      <c r="F27" s="676"/>
      <c r="G27" s="679"/>
      <c r="H27" s="641"/>
      <c r="I27" s="641"/>
      <c r="J27" s="641"/>
      <c r="K27" s="641"/>
      <c r="L27" s="641"/>
      <c r="M27" s="641"/>
      <c r="N27" s="641"/>
      <c r="O27" s="641"/>
      <c r="P27" s="641"/>
      <c r="Q27" s="641"/>
      <c r="R27" s="641"/>
      <c r="S27" s="641"/>
      <c r="T27" s="641"/>
      <c r="U27" s="641"/>
      <c r="V27" s="641"/>
      <c r="W27" s="641"/>
      <c r="X27" s="641"/>
      <c r="Y27" s="674"/>
      <c r="Z27" s="755"/>
      <c r="AA27" s="641"/>
      <c r="AB27" s="641"/>
      <c r="AC27" s="641"/>
      <c r="AD27" s="720"/>
    </row>
    <row r="28" spans="1:30" ht="15.75" customHeight="1" x14ac:dyDescent="0.2">
      <c r="A28" s="755"/>
      <c r="B28" s="641"/>
      <c r="C28" s="641"/>
      <c r="D28" s="641"/>
      <c r="E28" s="674"/>
      <c r="F28" s="676"/>
      <c r="G28" s="679"/>
      <c r="H28" s="641"/>
      <c r="I28" s="641"/>
      <c r="J28" s="641"/>
      <c r="K28" s="641"/>
      <c r="L28" s="641"/>
      <c r="M28" s="641"/>
      <c r="N28" s="641"/>
      <c r="O28" s="641"/>
      <c r="P28" s="641"/>
      <c r="Q28" s="641"/>
      <c r="R28" s="641"/>
      <c r="S28" s="641"/>
      <c r="T28" s="641"/>
      <c r="U28" s="641"/>
      <c r="V28" s="641"/>
      <c r="W28" s="641"/>
      <c r="X28" s="641"/>
      <c r="Y28" s="674"/>
      <c r="Z28" s="755"/>
      <c r="AA28" s="641"/>
      <c r="AB28" s="641"/>
      <c r="AC28" s="641"/>
      <c r="AD28" s="720"/>
    </row>
    <row r="29" spans="1:30" ht="111" customHeight="1" x14ac:dyDescent="0.2">
      <c r="A29" s="730"/>
      <c r="B29" s="641"/>
      <c r="C29" s="641"/>
      <c r="D29" s="641"/>
      <c r="E29" s="674"/>
      <c r="F29" s="680"/>
      <c r="G29" s="647"/>
      <c r="H29" s="642"/>
      <c r="I29" s="642"/>
      <c r="J29" s="641"/>
      <c r="K29" s="642"/>
      <c r="L29" s="642"/>
      <c r="M29" s="642"/>
      <c r="N29" s="642"/>
      <c r="O29" s="642"/>
      <c r="P29" s="642"/>
      <c r="Q29" s="642"/>
      <c r="R29" s="642"/>
      <c r="S29" s="642"/>
      <c r="T29" s="642"/>
      <c r="U29" s="642"/>
      <c r="V29" s="642"/>
      <c r="W29" s="642"/>
      <c r="X29" s="642"/>
      <c r="Y29" s="646"/>
      <c r="Z29" s="730"/>
      <c r="AA29" s="642"/>
      <c r="AB29" s="642"/>
      <c r="AC29" s="642"/>
      <c r="AD29" s="721"/>
    </row>
    <row r="30" spans="1:30" ht="15.75" customHeight="1" x14ac:dyDescent="0.2">
      <c r="A30" s="885">
        <v>7</v>
      </c>
      <c r="B30" s="641"/>
      <c r="C30" s="641"/>
      <c r="D30" s="641"/>
      <c r="E30" s="674"/>
      <c r="F30" s="675" t="s">
        <v>2697</v>
      </c>
      <c r="G30" s="678" t="s">
        <v>2698</v>
      </c>
      <c r="H30" s="686">
        <v>10064500</v>
      </c>
      <c r="I30" s="672" t="s">
        <v>2699</v>
      </c>
      <c r="J30" s="641"/>
      <c r="K30" s="672" t="s">
        <v>164</v>
      </c>
      <c r="L30" s="970" t="s">
        <v>2700</v>
      </c>
      <c r="M30" s="672" t="s">
        <v>164</v>
      </c>
      <c r="N30" s="672" t="s">
        <v>164</v>
      </c>
      <c r="O30" s="672">
        <v>7</v>
      </c>
      <c r="P30" s="672" t="s">
        <v>2697</v>
      </c>
      <c r="Q30" s="672" t="s">
        <v>2701</v>
      </c>
      <c r="R30" s="672" t="s">
        <v>2702</v>
      </c>
      <c r="S30" s="672" t="s">
        <v>2703</v>
      </c>
      <c r="T30" s="778" t="s">
        <v>2696</v>
      </c>
      <c r="U30" s="724">
        <v>1</v>
      </c>
      <c r="V30" s="724">
        <v>1</v>
      </c>
      <c r="W30" s="724">
        <v>1</v>
      </c>
      <c r="X30" s="724">
        <v>1</v>
      </c>
      <c r="Y30" s="725">
        <v>1</v>
      </c>
      <c r="Z30" s="963"/>
      <c r="AA30" s="961"/>
      <c r="AB30" s="961"/>
      <c r="AC30" s="961"/>
      <c r="AD30" s="962"/>
    </row>
    <row r="31" spans="1:30" ht="208.5" customHeight="1" x14ac:dyDescent="0.2">
      <c r="A31" s="730"/>
      <c r="B31" s="641"/>
      <c r="C31" s="641"/>
      <c r="D31" s="641"/>
      <c r="E31" s="674"/>
      <c r="F31" s="680"/>
      <c r="G31" s="647"/>
      <c r="H31" s="642"/>
      <c r="I31" s="642"/>
      <c r="J31" s="642"/>
      <c r="K31" s="641"/>
      <c r="L31" s="641"/>
      <c r="M31" s="641"/>
      <c r="N31" s="641"/>
      <c r="O31" s="641"/>
      <c r="P31" s="641"/>
      <c r="Q31" s="642"/>
      <c r="R31" s="642"/>
      <c r="S31" s="642"/>
      <c r="T31" s="642"/>
      <c r="U31" s="642"/>
      <c r="V31" s="642"/>
      <c r="W31" s="642"/>
      <c r="X31" s="642"/>
      <c r="Y31" s="646"/>
      <c r="Z31" s="730"/>
      <c r="AA31" s="642"/>
      <c r="AB31" s="642"/>
      <c r="AC31" s="642"/>
      <c r="AD31" s="721"/>
    </row>
    <row r="32" spans="1:30" ht="15.75" customHeight="1" x14ac:dyDescent="0.2">
      <c r="A32" s="272">
        <v>8</v>
      </c>
      <c r="B32" s="641"/>
      <c r="C32" s="641"/>
      <c r="D32" s="641"/>
      <c r="E32" s="62" t="s">
        <v>2704</v>
      </c>
      <c r="F32" s="411" t="s">
        <v>2705</v>
      </c>
      <c r="G32" s="285" t="s">
        <v>2706</v>
      </c>
      <c r="H32" s="209">
        <v>1470000</v>
      </c>
      <c r="I32" s="138" t="s">
        <v>2707</v>
      </c>
      <c r="J32" s="138" t="s">
        <v>470</v>
      </c>
      <c r="K32" s="57" t="s">
        <v>164</v>
      </c>
      <c r="L32" s="412" t="s">
        <v>2708</v>
      </c>
      <c r="M32" s="57" t="s">
        <v>164</v>
      </c>
      <c r="N32" s="57" t="s">
        <v>164</v>
      </c>
      <c r="O32" s="57">
        <v>8</v>
      </c>
      <c r="P32" s="57" t="s">
        <v>2705</v>
      </c>
      <c r="Q32" s="138" t="s">
        <v>2709</v>
      </c>
      <c r="R32" s="204" t="s">
        <v>1316</v>
      </c>
      <c r="S32" s="138" t="s">
        <v>1305</v>
      </c>
      <c r="T32" s="220" t="s">
        <v>2710</v>
      </c>
      <c r="U32" s="89">
        <v>0</v>
      </c>
      <c r="V32" s="89">
        <v>0.47</v>
      </c>
      <c r="W32" s="89">
        <v>0.37</v>
      </c>
      <c r="X32" s="89">
        <v>0.08</v>
      </c>
      <c r="Y32" s="90">
        <v>0.08</v>
      </c>
      <c r="Z32" s="408"/>
      <c r="AA32" s="413"/>
      <c r="AB32" s="413"/>
      <c r="AC32" s="413"/>
      <c r="AD32" s="414"/>
    </row>
    <row r="33" spans="1:30" ht="15.75" customHeight="1" x14ac:dyDescent="0.2">
      <c r="A33" s="903">
        <v>9</v>
      </c>
      <c r="B33" s="641"/>
      <c r="C33" s="641"/>
      <c r="D33" s="641"/>
      <c r="E33" s="673" t="s">
        <v>2711</v>
      </c>
      <c r="F33" s="675" t="s">
        <v>2712</v>
      </c>
      <c r="G33" s="968" t="s">
        <v>2713</v>
      </c>
      <c r="H33" s="686">
        <v>1645000000</v>
      </c>
      <c r="I33" s="672" t="s">
        <v>2714</v>
      </c>
      <c r="J33" s="672" t="s">
        <v>470</v>
      </c>
      <c r="K33" s="672" t="s">
        <v>164</v>
      </c>
      <c r="L33" s="672" t="s">
        <v>2671</v>
      </c>
      <c r="M33" s="672" t="s">
        <v>166</v>
      </c>
      <c r="N33" s="672" t="s">
        <v>166</v>
      </c>
      <c r="O33" s="672">
        <v>9</v>
      </c>
      <c r="P33" s="672" t="s">
        <v>2712</v>
      </c>
      <c r="Q33" s="672" t="s">
        <v>2715</v>
      </c>
      <c r="R33" s="672" t="s">
        <v>1305</v>
      </c>
      <c r="S33" s="672" t="s">
        <v>2640</v>
      </c>
      <c r="T33" s="57" t="s">
        <v>2716</v>
      </c>
      <c r="U33" s="57">
        <v>7385</v>
      </c>
      <c r="V33" s="57">
        <v>7685</v>
      </c>
      <c r="W33" s="57">
        <v>7985</v>
      </c>
      <c r="X33" s="57">
        <v>8285</v>
      </c>
      <c r="Y33" s="62">
        <v>8585</v>
      </c>
      <c r="Z33" s="408"/>
      <c r="AA33" s="961"/>
      <c r="AB33" s="961"/>
      <c r="AC33" s="961"/>
      <c r="AD33" s="962"/>
    </row>
    <row r="34" spans="1:30" ht="15.75" customHeight="1" x14ac:dyDescent="0.2">
      <c r="A34" s="740"/>
      <c r="B34" s="641"/>
      <c r="C34" s="641"/>
      <c r="D34" s="641"/>
      <c r="E34" s="674"/>
      <c r="F34" s="676"/>
      <c r="G34" s="679"/>
      <c r="H34" s="641"/>
      <c r="I34" s="641"/>
      <c r="J34" s="641"/>
      <c r="K34" s="641"/>
      <c r="L34" s="641"/>
      <c r="M34" s="641"/>
      <c r="N34" s="641"/>
      <c r="O34" s="641"/>
      <c r="P34" s="641"/>
      <c r="Q34" s="641"/>
      <c r="R34" s="641"/>
      <c r="S34" s="641"/>
      <c r="T34" s="57" t="s">
        <v>2717</v>
      </c>
      <c r="U34" s="57">
        <v>9387</v>
      </c>
      <c r="V34" s="57">
        <v>17000</v>
      </c>
      <c r="W34" s="57">
        <v>20000</v>
      </c>
      <c r="X34" s="57"/>
      <c r="Y34" s="62"/>
      <c r="Z34" s="408"/>
      <c r="AA34" s="641"/>
      <c r="AB34" s="641"/>
      <c r="AC34" s="641"/>
      <c r="AD34" s="720"/>
    </row>
    <row r="35" spans="1:30" ht="15.75" customHeight="1" x14ac:dyDescent="0.2">
      <c r="A35" s="742"/>
      <c r="B35" s="641"/>
      <c r="C35" s="641"/>
      <c r="D35" s="641"/>
      <c r="E35" s="646"/>
      <c r="F35" s="680"/>
      <c r="G35" s="647"/>
      <c r="H35" s="642"/>
      <c r="I35" s="642"/>
      <c r="J35" s="642"/>
      <c r="K35" s="642"/>
      <c r="L35" s="642"/>
      <c r="M35" s="642"/>
      <c r="N35" s="642"/>
      <c r="O35" s="642"/>
      <c r="P35" s="642"/>
      <c r="Q35" s="642"/>
      <c r="R35" s="642"/>
      <c r="S35" s="642"/>
      <c r="T35" s="57" t="s">
        <v>2718</v>
      </c>
      <c r="U35" s="57">
        <v>1707</v>
      </c>
      <c r="V35" s="57">
        <v>1787</v>
      </c>
      <c r="W35" s="57">
        <v>1832</v>
      </c>
      <c r="X35" s="57">
        <v>1877</v>
      </c>
      <c r="Y35" s="62">
        <v>1927</v>
      </c>
      <c r="Z35" s="408"/>
      <c r="AA35" s="642"/>
      <c r="AB35" s="642"/>
      <c r="AC35" s="642"/>
      <c r="AD35" s="721"/>
    </row>
    <row r="36" spans="1:30" ht="15.75" customHeight="1" x14ac:dyDescent="0.2">
      <c r="A36" s="893">
        <v>10</v>
      </c>
      <c r="B36" s="641"/>
      <c r="C36" s="641"/>
      <c r="D36" s="641"/>
      <c r="E36" s="673" t="s">
        <v>2646</v>
      </c>
      <c r="F36" s="675" t="s">
        <v>2719</v>
      </c>
      <c r="G36" s="678" t="s">
        <v>2720</v>
      </c>
      <c r="H36" s="686">
        <v>894120000</v>
      </c>
      <c r="I36" s="672" t="s">
        <v>2721</v>
      </c>
      <c r="J36" s="672" t="s">
        <v>470</v>
      </c>
      <c r="K36" s="672" t="s">
        <v>164</v>
      </c>
      <c r="L36" s="672" t="s">
        <v>2722</v>
      </c>
      <c r="M36" s="672" t="s">
        <v>164</v>
      </c>
      <c r="N36" s="672" t="s">
        <v>164</v>
      </c>
      <c r="O36" s="672">
        <v>10</v>
      </c>
      <c r="P36" s="672" t="s">
        <v>2719</v>
      </c>
      <c r="Q36" s="672" t="s">
        <v>2723</v>
      </c>
      <c r="R36" s="672" t="s">
        <v>2724</v>
      </c>
      <c r="S36" s="672" t="s">
        <v>2640</v>
      </c>
      <c r="T36" s="672" t="s">
        <v>2725</v>
      </c>
      <c r="U36" s="672">
        <v>100</v>
      </c>
      <c r="V36" s="672">
        <v>100</v>
      </c>
      <c r="W36" s="672">
        <v>100</v>
      </c>
      <c r="X36" s="672">
        <v>100</v>
      </c>
      <c r="Y36" s="673">
        <v>100</v>
      </c>
      <c r="Z36" s="963"/>
      <c r="AA36" s="961"/>
      <c r="AB36" s="961"/>
      <c r="AC36" s="961"/>
      <c r="AD36" s="962"/>
    </row>
    <row r="37" spans="1:30" ht="15.75" customHeight="1" x14ac:dyDescent="0.2">
      <c r="A37" s="755"/>
      <c r="B37" s="641"/>
      <c r="C37" s="641"/>
      <c r="D37" s="641"/>
      <c r="E37" s="674"/>
      <c r="F37" s="676"/>
      <c r="G37" s="679"/>
      <c r="H37" s="641"/>
      <c r="I37" s="641"/>
      <c r="J37" s="641"/>
      <c r="K37" s="641"/>
      <c r="L37" s="641"/>
      <c r="M37" s="641"/>
      <c r="N37" s="641"/>
      <c r="O37" s="641"/>
      <c r="P37" s="641"/>
      <c r="Q37" s="641"/>
      <c r="R37" s="641"/>
      <c r="S37" s="641"/>
      <c r="T37" s="641"/>
      <c r="U37" s="641"/>
      <c r="V37" s="641"/>
      <c r="W37" s="641"/>
      <c r="X37" s="641"/>
      <c r="Y37" s="674"/>
      <c r="Z37" s="755"/>
      <c r="AA37" s="641"/>
      <c r="AB37" s="641"/>
      <c r="AC37" s="641"/>
      <c r="AD37" s="720"/>
    </row>
    <row r="38" spans="1:30" ht="136.5" customHeight="1" x14ac:dyDescent="0.2">
      <c r="A38" s="730"/>
      <c r="B38" s="641"/>
      <c r="C38" s="641"/>
      <c r="D38" s="641"/>
      <c r="E38" s="646"/>
      <c r="F38" s="680"/>
      <c r="G38" s="647"/>
      <c r="H38" s="642"/>
      <c r="I38" s="642"/>
      <c r="J38" s="642"/>
      <c r="K38" s="642"/>
      <c r="L38" s="642"/>
      <c r="M38" s="642"/>
      <c r="N38" s="642"/>
      <c r="O38" s="642"/>
      <c r="P38" s="642"/>
      <c r="Q38" s="642"/>
      <c r="R38" s="642"/>
      <c r="S38" s="642"/>
      <c r="T38" s="642"/>
      <c r="U38" s="642"/>
      <c r="V38" s="642"/>
      <c r="W38" s="642"/>
      <c r="X38" s="642"/>
      <c r="Y38" s="646"/>
      <c r="Z38" s="730"/>
      <c r="AA38" s="642"/>
      <c r="AB38" s="642"/>
      <c r="AC38" s="642"/>
      <c r="AD38" s="721"/>
    </row>
    <row r="39" spans="1:30" ht="15.75" customHeight="1" x14ac:dyDescent="0.2">
      <c r="A39" s="893">
        <v>11</v>
      </c>
      <c r="B39" s="641"/>
      <c r="C39" s="641"/>
      <c r="D39" s="641"/>
      <c r="E39" s="673" t="s">
        <v>2424</v>
      </c>
      <c r="F39" s="675" t="s">
        <v>2726</v>
      </c>
      <c r="G39" s="678" t="s">
        <v>2727</v>
      </c>
      <c r="H39" s="686">
        <v>38800000</v>
      </c>
      <c r="I39" s="672" t="s">
        <v>2728</v>
      </c>
      <c r="J39" s="672" t="s">
        <v>470</v>
      </c>
      <c r="K39" s="672" t="s">
        <v>164</v>
      </c>
      <c r="L39" s="672" t="s">
        <v>2729</v>
      </c>
      <c r="M39" s="672" t="s">
        <v>164</v>
      </c>
      <c r="N39" s="672" t="s">
        <v>164</v>
      </c>
      <c r="O39" s="672">
        <v>11</v>
      </c>
      <c r="P39" s="672" t="s">
        <v>2726</v>
      </c>
      <c r="Q39" s="119"/>
      <c r="R39" s="672" t="s">
        <v>158</v>
      </c>
      <c r="S39" s="672" t="s">
        <v>2640</v>
      </c>
      <c r="T39" s="778" t="s">
        <v>2730</v>
      </c>
      <c r="U39" s="672">
        <v>9</v>
      </c>
      <c r="V39" s="672">
        <v>12</v>
      </c>
      <c r="W39" s="672">
        <v>13</v>
      </c>
      <c r="X39" s="672">
        <v>15</v>
      </c>
      <c r="Y39" s="673">
        <v>16</v>
      </c>
      <c r="Z39" s="963"/>
      <c r="AA39" s="961"/>
      <c r="AB39" s="961"/>
      <c r="AC39" s="961"/>
      <c r="AD39" s="962"/>
    </row>
    <row r="40" spans="1:30" ht="15.75" customHeight="1" x14ac:dyDescent="0.2">
      <c r="A40" s="755"/>
      <c r="B40" s="641"/>
      <c r="C40" s="641"/>
      <c r="D40" s="641"/>
      <c r="E40" s="674"/>
      <c r="F40" s="676"/>
      <c r="G40" s="679"/>
      <c r="H40" s="641"/>
      <c r="I40" s="641"/>
      <c r="J40" s="641"/>
      <c r="K40" s="641"/>
      <c r="L40" s="641"/>
      <c r="M40" s="641"/>
      <c r="N40" s="641"/>
      <c r="O40" s="641"/>
      <c r="P40" s="641"/>
      <c r="Q40" s="138" t="s">
        <v>2731</v>
      </c>
      <c r="R40" s="641"/>
      <c r="S40" s="641"/>
      <c r="T40" s="642"/>
      <c r="U40" s="642"/>
      <c r="V40" s="642"/>
      <c r="W40" s="642"/>
      <c r="X40" s="642"/>
      <c r="Y40" s="646"/>
      <c r="Z40" s="730"/>
      <c r="AA40" s="641"/>
      <c r="AB40" s="641"/>
      <c r="AC40" s="641"/>
      <c r="AD40" s="720"/>
    </row>
    <row r="41" spans="1:30" ht="40.5" customHeight="1" x14ac:dyDescent="0.2">
      <c r="A41" s="730"/>
      <c r="B41" s="642"/>
      <c r="C41" s="642"/>
      <c r="D41" s="642"/>
      <c r="E41" s="646"/>
      <c r="F41" s="680"/>
      <c r="G41" s="647"/>
      <c r="H41" s="642"/>
      <c r="I41" s="642"/>
      <c r="J41" s="642"/>
      <c r="K41" s="642"/>
      <c r="L41" s="642"/>
      <c r="M41" s="642"/>
      <c r="N41" s="642"/>
      <c r="O41" s="722"/>
      <c r="P41" s="722"/>
      <c r="Q41" s="415"/>
      <c r="R41" s="722"/>
      <c r="S41" s="722"/>
      <c r="T41" s="416" t="s">
        <v>2732</v>
      </c>
      <c r="U41" s="317">
        <v>0</v>
      </c>
      <c r="V41" s="417">
        <v>1</v>
      </c>
      <c r="W41" s="417">
        <v>1</v>
      </c>
      <c r="X41" s="417">
        <v>1</v>
      </c>
      <c r="Y41" s="418">
        <v>1</v>
      </c>
      <c r="Z41" s="408"/>
      <c r="AA41" s="642"/>
      <c r="AB41" s="642"/>
      <c r="AC41" s="642"/>
      <c r="AD41" s="721"/>
    </row>
    <row r="42" spans="1:30" ht="15.75" customHeight="1" x14ac:dyDescent="0.2">
      <c r="A42" s="893">
        <v>12</v>
      </c>
      <c r="B42" s="672" t="s">
        <v>2683</v>
      </c>
      <c r="C42" s="672" t="s">
        <v>2632</v>
      </c>
      <c r="D42" s="672" t="s">
        <v>2684</v>
      </c>
      <c r="E42" s="673" t="s">
        <v>2424</v>
      </c>
      <c r="F42" s="675" t="s">
        <v>2733</v>
      </c>
      <c r="G42" s="678" t="s">
        <v>2734</v>
      </c>
      <c r="H42" s="686">
        <v>18000000</v>
      </c>
      <c r="I42" s="672" t="s">
        <v>2735</v>
      </c>
      <c r="J42" s="672" t="s">
        <v>470</v>
      </c>
      <c r="K42" s="672" t="s">
        <v>166</v>
      </c>
      <c r="L42" s="672" t="s">
        <v>2729</v>
      </c>
      <c r="M42" s="672" t="s">
        <v>166</v>
      </c>
      <c r="N42" s="672" t="s">
        <v>166</v>
      </c>
      <c r="O42" s="672">
        <v>12</v>
      </c>
      <c r="P42" s="672" t="s">
        <v>2733</v>
      </c>
      <c r="Q42" s="672" t="s">
        <v>158</v>
      </c>
      <c r="R42" s="672" t="s">
        <v>158</v>
      </c>
      <c r="S42" s="672" t="s">
        <v>2640</v>
      </c>
      <c r="T42" s="905" t="s">
        <v>2736</v>
      </c>
      <c r="U42" s="965" t="s">
        <v>2737</v>
      </c>
      <c r="V42" s="780" t="s">
        <v>2738</v>
      </c>
      <c r="W42" s="780" t="s">
        <v>2739</v>
      </c>
      <c r="X42" s="780" t="s">
        <v>2740</v>
      </c>
      <c r="Y42" s="966" t="s">
        <v>2740</v>
      </c>
      <c r="Z42" s="963"/>
      <c r="AA42" s="961"/>
      <c r="AB42" s="961"/>
      <c r="AC42" s="961"/>
      <c r="AD42" s="962"/>
    </row>
    <row r="43" spans="1:30" ht="15.75" customHeight="1" x14ac:dyDescent="0.2">
      <c r="A43" s="755"/>
      <c r="B43" s="641"/>
      <c r="C43" s="641"/>
      <c r="D43" s="641"/>
      <c r="E43" s="674"/>
      <c r="F43" s="676"/>
      <c r="G43" s="679"/>
      <c r="H43" s="641"/>
      <c r="I43" s="641"/>
      <c r="J43" s="641"/>
      <c r="K43" s="641"/>
      <c r="L43" s="641"/>
      <c r="M43" s="641"/>
      <c r="N43" s="641"/>
      <c r="O43" s="641"/>
      <c r="P43" s="641"/>
      <c r="Q43" s="641"/>
      <c r="R43" s="641"/>
      <c r="S43" s="641"/>
      <c r="T43" s="674"/>
      <c r="U43" s="641"/>
      <c r="V43" s="641"/>
      <c r="W43" s="641"/>
      <c r="X43" s="641"/>
      <c r="Y43" s="638"/>
      <c r="Z43" s="755"/>
      <c r="AA43" s="641"/>
      <c r="AB43" s="641"/>
      <c r="AC43" s="641"/>
      <c r="AD43" s="720"/>
    </row>
    <row r="44" spans="1:30" ht="15.75" customHeight="1" x14ac:dyDescent="0.2">
      <c r="A44" s="755"/>
      <c r="B44" s="641"/>
      <c r="C44" s="641"/>
      <c r="D44" s="641"/>
      <c r="E44" s="674"/>
      <c r="F44" s="676"/>
      <c r="G44" s="679"/>
      <c r="H44" s="641"/>
      <c r="I44" s="641"/>
      <c r="J44" s="641"/>
      <c r="K44" s="641"/>
      <c r="L44" s="641"/>
      <c r="M44" s="641"/>
      <c r="N44" s="641"/>
      <c r="O44" s="641"/>
      <c r="P44" s="641"/>
      <c r="Q44" s="641"/>
      <c r="R44" s="641"/>
      <c r="S44" s="641"/>
      <c r="T44" s="674"/>
      <c r="U44" s="642"/>
      <c r="V44" s="642"/>
      <c r="W44" s="642"/>
      <c r="X44" s="642"/>
      <c r="Y44" s="638"/>
      <c r="Z44" s="730"/>
      <c r="AA44" s="641"/>
      <c r="AB44" s="641"/>
      <c r="AC44" s="641"/>
      <c r="AD44" s="720"/>
    </row>
    <row r="45" spans="1:30" ht="15.75" customHeight="1" x14ac:dyDescent="0.2">
      <c r="A45" s="755"/>
      <c r="B45" s="641"/>
      <c r="C45" s="641"/>
      <c r="D45" s="641"/>
      <c r="E45" s="674"/>
      <c r="F45" s="676"/>
      <c r="G45" s="679"/>
      <c r="H45" s="641"/>
      <c r="I45" s="641"/>
      <c r="J45" s="641"/>
      <c r="K45" s="641"/>
      <c r="L45" s="641"/>
      <c r="M45" s="641"/>
      <c r="N45" s="641"/>
      <c r="O45" s="641"/>
      <c r="P45" s="641"/>
      <c r="Q45" s="641"/>
      <c r="R45" s="641"/>
      <c r="S45" s="641"/>
      <c r="T45" s="673" t="s">
        <v>2741</v>
      </c>
      <c r="U45" s="673" t="s">
        <v>2739</v>
      </c>
      <c r="V45" s="672" t="s">
        <v>2739</v>
      </c>
      <c r="W45" s="967" t="s">
        <v>2739</v>
      </c>
      <c r="X45" s="672" t="s">
        <v>2740</v>
      </c>
      <c r="Y45" s="967" t="s">
        <v>2740</v>
      </c>
      <c r="Z45" s="963"/>
      <c r="AA45" s="641"/>
      <c r="AB45" s="641"/>
      <c r="AC45" s="641"/>
      <c r="AD45" s="720"/>
    </row>
    <row r="46" spans="1:30" ht="15.75" customHeight="1" x14ac:dyDescent="0.2">
      <c r="A46" s="755"/>
      <c r="B46" s="641"/>
      <c r="C46" s="641"/>
      <c r="D46" s="641"/>
      <c r="E46" s="674"/>
      <c r="F46" s="676"/>
      <c r="G46" s="679"/>
      <c r="H46" s="641"/>
      <c r="I46" s="641"/>
      <c r="J46" s="641"/>
      <c r="K46" s="641"/>
      <c r="L46" s="641"/>
      <c r="M46" s="641"/>
      <c r="N46" s="641"/>
      <c r="O46" s="641"/>
      <c r="P46" s="641"/>
      <c r="Q46" s="641"/>
      <c r="R46" s="641"/>
      <c r="S46" s="641"/>
      <c r="T46" s="674"/>
      <c r="U46" s="674"/>
      <c r="V46" s="641"/>
      <c r="W46" s="638"/>
      <c r="X46" s="641"/>
      <c r="Y46" s="638"/>
      <c r="Z46" s="755"/>
      <c r="AA46" s="641"/>
      <c r="AB46" s="641"/>
      <c r="AC46" s="641"/>
      <c r="AD46" s="720"/>
    </row>
    <row r="47" spans="1:30" ht="15.75" customHeight="1" x14ac:dyDescent="0.2">
      <c r="A47" s="755"/>
      <c r="B47" s="641"/>
      <c r="C47" s="641"/>
      <c r="D47" s="641"/>
      <c r="E47" s="674"/>
      <c r="F47" s="676"/>
      <c r="G47" s="679"/>
      <c r="H47" s="641"/>
      <c r="I47" s="641"/>
      <c r="J47" s="641"/>
      <c r="K47" s="641"/>
      <c r="L47" s="641"/>
      <c r="M47" s="641"/>
      <c r="N47" s="641"/>
      <c r="O47" s="641"/>
      <c r="P47" s="641"/>
      <c r="Q47" s="641"/>
      <c r="R47" s="641"/>
      <c r="S47" s="641"/>
      <c r="T47" s="674"/>
      <c r="U47" s="674"/>
      <c r="V47" s="641"/>
      <c r="W47" s="638"/>
      <c r="X47" s="641"/>
      <c r="Y47" s="638"/>
      <c r="Z47" s="755"/>
      <c r="AA47" s="641"/>
      <c r="AB47" s="641"/>
      <c r="AC47" s="641"/>
      <c r="AD47" s="720"/>
    </row>
    <row r="48" spans="1:30" ht="15.75" customHeight="1" x14ac:dyDescent="0.2">
      <c r="A48" s="755"/>
      <c r="B48" s="641"/>
      <c r="C48" s="641"/>
      <c r="D48" s="641"/>
      <c r="E48" s="674"/>
      <c r="F48" s="676"/>
      <c r="G48" s="679"/>
      <c r="H48" s="641"/>
      <c r="I48" s="641"/>
      <c r="J48" s="641"/>
      <c r="K48" s="641"/>
      <c r="L48" s="641"/>
      <c r="M48" s="641"/>
      <c r="N48" s="641"/>
      <c r="O48" s="641"/>
      <c r="P48" s="641"/>
      <c r="Q48" s="641"/>
      <c r="R48" s="641"/>
      <c r="S48" s="641"/>
      <c r="T48" s="646"/>
      <c r="U48" s="646"/>
      <c r="V48" s="642"/>
      <c r="W48" s="694"/>
      <c r="X48" s="642"/>
      <c r="Y48" s="638"/>
      <c r="Z48" s="730"/>
      <c r="AA48" s="641"/>
      <c r="AB48" s="641"/>
      <c r="AC48" s="641"/>
      <c r="AD48" s="720"/>
    </row>
    <row r="49" spans="1:30" ht="15.75" customHeight="1" x14ac:dyDescent="0.2">
      <c r="A49" s="730"/>
      <c r="B49" s="641"/>
      <c r="C49" s="641"/>
      <c r="D49" s="641"/>
      <c r="E49" s="674"/>
      <c r="F49" s="680"/>
      <c r="G49" s="647"/>
      <c r="H49" s="642"/>
      <c r="I49" s="642"/>
      <c r="J49" s="641"/>
      <c r="K49" s="642"/>
      <c r="L49" s="642"/>
      <c r="M49" s="642"/>
      <c r="N49" s="642"/>
      <c r="O49" s="642"/>
      <c r="P49" s="642"/>
      <c r="Q49" s="642"/>
      <c r="R49" s="642"/>
      <c r="S49" s="642"/>
      <c r="T49" s="59" t="s">
        <v>2742</v>
      </c>
      <c r="U49" s="57" t="s">
        <v>2743</v>
      </c>
      <c r="V49" s="58" t="s">
        <v>2744</v>
      </c>
      <c r="W49" s="84" t="s">
        <v>2745</v>
      </c>
      <c r="X49" s="201" t="s">
        <v>2746</v>
      </c>
      <c r="Y49" s="273" t="s">
        <v>2739</v>
      </c>
      <c r="Z49" s="408"/>
      <c r="AA49" s="642"/>
      <c r="AB49" s="642"/>
      <c r="AC49" s="642"/>
      <c r="AD49" s="721"/>
    </row>
    <row r="50" spans="1:30" ht="15.75" customHeight="1" x14ac:dyDescent="0.2">
      <c r="A50" s="885">
        <v>13</v>
      </c>
      <c r="B50" s="641"/>
      <c r="C50" s="641"/>
      <c r="D50" s="641"/>
      <c r="E50" s="674"/>
      <c r="F50" s="675" t="s">
        <v>2747</v>
      </c>
      <c r="G50" s="678" t="s">
        <v>2748</v>
      </c>
      <c r="H50" s="686">
        <v>2000000</v>
      </c>
      <c r="I50" s="672" t="s">
        <v>2749</v>
      </c>
      <c r="J50" s="672" t="s">
        <v>470</v>
      </c>
      <c r="K50" s="672" t="s">
        <v>164</v>
      </c>
      <c r="L50" s="672" t="s">
        <v>2729</v>
      </c>
      <c r="M50" s="672" t="s">
        <v>164</v>
      </c>
      <c r="N50" s="672" t="s">
        <v>164</v>
      </c>
      <c r="O50" s="672">
        <v>13</v>
      </c>
      <c r="P50" s="672" t="s">
        <v>2747</v>
      </c>
      <c r="Q50" s="678" t="s">
        <v>158</v>
      </c>
      <c r="R50" s="672" t="s">
        <v>158</v>
      </c>
      <c r="S50" s="672" t="s">
        <v>2640</v>
      </c>
      <c r="T50" s="672" t="s">
        <v>2750</v>
      </c>
      <c r="U50" s="965">
        <v>0.4</v>
      </c>
      <c r="V50" s="965">
        <v>0.8</v>
      </c>
      <c r="W50" s="965">
        <v>0.9</v>
      </c>
      <c r="X50" s="724">
        <v>0.95</v>
      </c>
      <c r="Y50" s="725">
        <v>1</v>
      </c>
      <c r="Z50" s="963"/>
      <c r="AA50" s="961"/>
      <c r="AB50" s="961"/>
      <c r="AC50" s="961"/>
      <c r="AD50" s="962"/>
    </row>
    <row r="51" spans="1:30" ht="15.75" customHeight="1" x14ac:dyDescent="0.2">
      <c r="A51" s="755"/>
      <c r="B51" s="641"/>
      <c r="C51" s="641"/>
      <c r="D51" s="641"/>
      <c r="E51" s="674"/>
      <c r="F51" s="676"/>
      <c r="G51" s="679"/>
      <c r="H51" s="641"/>
      <c r="I51" s="641"/>
      <c r="J51" s="641"/>
      <c r="K51" s="641"/>
      <c r="L51" s="641"/>
      <c r="M51" s="641"/>
      <c r="N51" s="641"/>
      <c r="O51" s="641"/>
      <c r="P51" s="641"/>
      <c r="Q51" s="679"/>
      <c r="R51" s="641"/>
      <c r="S51" s="641"/>
      <c r="T51" s="641"/>
      <c r="U51" s="641"/>
      <c r="V51" s="641"/>
      <c r="W51" s="641"/>
      <c r="X51" s="641"/>
      <c r="Y51" s="674"/>
      <c r="Z51" s="755"/>
      <c r="AA51" s="641"/>
      <c r="AB51" s="641"/>
      <c r="AC51" s="641"/>
      <c r="AD51" s="720"/>
    </row>
    <row r="52" spans="1:30" ht="15.75" customHeight="1" x14ac:dyDescent="0.2">
      <c r="A52" s="755"/>
      <c r="B52" s="641"/>
      <c r="C52" s="641"/>
      <c r="D52" s="641"/>
      <c r="E52" s="674"/>
      <c r="F52" s="676"/>
      <c r="G52" s="679"/>
      <c r="H52" s="641"/>
      <c r="I52" s="641"/>
      <c r="J52" s="641"/>
      <c r="K52" s="641"/>
      <c r="L52" s="641"/>
      <c r="M52" s="641"/>
      <c r="N52" s="641"/>
      <c r="O52" s="641"/>
      <c r="P52" s="641"/>
      <c r="Q52" s="679"/>
      <c r="R52" s="641"/>
      <c r="S52" s="641"/>
      <c r="T52" s="641"/>
      <c r="U52" s="641"/>
      <c r="V52" s="641"/>
      <c r="W52" s="641"/>
      <c r="X52" s="641"/>
      <c r="Y52" s="674"/>
      <c r="Z52" s="755"/>
      <c r="AA52" s="641"/>
      <c r="AB52" s="641"/>
      <c r="AC52" s="641"/>
      <c r="AD52" s="720"/>
    </row>
    <row r="53" spans="1:30" ht="76.5" customHeight="1" x14ac:dyDescent="0.2">
      <c r="A53" s="730"/>
      <c r="B53" s="641"/>
      <c r="C53" s="641"/>
      <c r="D53" s="641"/>
      <c r="E53" s="674"/>
      <c r="F53" s="680"/>
      <c r="G53" s="647"/>
      <c r="H53" s="642"/>
      <c r="I53" s="642"/>
      <c r="J53" s="642"/>
      <c r="K53" s="642"/>
      <c r="L53" s="642"/>
      <c r="M53" s="642"/>
      <c r="N53" s="642"/>
      <c r="O53" s="642"/>
      <c r="P53" s="642"/>
      <c r="Q53" s="647"/>
      <c r="R53" s="642"/>
      <c r="S53" s="642"/>
      <c r="T53" s="642"/>
      <c r="U53" s="642"/>
      <c r="V53" s="642"/>
      <c r="W53" s="642"/>
      <c r="X53" s="642"/>
      <c r="Y53" s="646"/>
      <c r="Z53" s="730"/>
      <c r="AA53" s="642"/>
      <c r="AB53" s="642"/>
      <c r="AC53" s="642"/>
      <c r="AD53" s="721"/>
    </row>
    <row r="54" spans="1:30" ht="15.75" customHeight="1" x14ac:dyDescent="0.2">
      <c r="A54" s="885">
        <v>14</v>
      </c>
      <c r="B54" s="641"/>
      <c r="C54" s="641"/>
      <c r="D54" s="641"/>
      <c r="E54" s="674"/>
      <c r="F54" s="675" t="s">
        <v>2751</v>
      </c>
      <c r="G54" s="678" t="s">
        <v>2752</v>
      </c>
      <c r="H54" s="686">
        <v>50000000</v>
      </c>
      <c r="I54" s="672" t="s">
        <v>2749</v>
      </c>
      <c r="J54" s="780" t="s">
        <v>470</v>
      </c>
      <c r="K54" s="672" t="s">
        <v>164</v>
      </c>
      <c r="L54" s="780" t="s">
        <v>2729</v>
      </c>
      <c r="M54" s="672" t="s">
        <v>164</v>
      </c>
      <c r="N54" s="672" t="s">
        <v>164</v>
      </c>
      <c r="O54" s="672">
        <v>14</v>
      </c>
      <c r="P54" s="672" t="s">
        <v>2751</v>
      </c>
      <c r="Q54" s="678" t="s">
        <v>158</v>
      </c>
      <c r="R54" s="672" t="s">
        <v>158</v>
      </c>
      <c r="S54" s="672" t="s">
        <v>2640</v>
      </c>
      <c r="T54" s="672" t="s">
        <v>2753</v>
      </c>
      <c r="U54" s="724">
        <v>0</v>
      </c>
      <c r="V54" s="724">
        <v>0.7</v>
      </c>
      <c r="W54" s="724">
        <v>0.75</v>
      </c>
      <c r="X54" s="724">
        <v>0.8</v>
      </c>
      <c r="Y54" s="725">
        <v>0.9</v>
      </c>
      <c r="Z54" s="963"/>
      <c r="AA54" s="961"/>
      <c r="AB54" s="961"/>
      <c r="AC54" s="961"/>
      <c r="AD54" s="962"/>
    </row>
    <row r="55" spans="1:30" ht="15.75" customHeight="1" x14ac:dyDescent="0.2">
      <c r="A55" s="755"/>
      <c r="B55" s="641"/>
      <c r="C55" s="641"/>
      <c r="D55" s="641"/>
      <c r="E55" s="674"/>
      <c r="F55" s="676"/>
      <c r="G55" s="679"/>
      <c r="H55" s="641"/>
      <c r="I55" s="641"/>
      <c r="J55" s="641"/>
      <c r="K55" s="641"/>
      <c r="L55" s="641"/>
      <c r="M55" s="641"/>
      <c r="N55" s="641"/>
      <c r="O55" s="641"/>
      <c r="P55" s="641"/>
      <c r="Q55" s="679"/>
      <c r="R55" s="641"/>
      <c r="S55" s="641"/>
      <c r="T55" s="641"/>
      <c r="U55" s="641"/>
      <c r="V55" s="641"/>
      <c r="W55" s="641"/>
      <c r="X55" s="641"/>
      <c r="Y55" s="674"/>
      <c r="Z55" s="755"/>
      <c r="AA55" s="641"/>
      <c r="AB55" s="641"/>
      <c r="AC55" s="641"/>
      <c r="AD55" s="720"/>
    </row>
    <row r="56" spans="1:30" ht="15.75" customHeight="1" x14ac:dyDescent="0.2">
      <c r="A56" s="755"/>
      <c r="B56" s="641"/>
      <c r="C56" s="641"/>
      <c r="D56" s="641"/>
      <c r="E56" s="674"/>
      <c r="F56" s="676"/>
      <c r="G56" s="679"/>
      <c r="H56" s="641"/>
      <c r="I56" s="641"/>
      <c r="J56" s="641"/>
      <c r="K56" s="641"/>
      <c r="L56" s="641"/>
      <c r="M56" s="641"/>
      <c r="N56" s="641"/>
      <c r="O56" s="641"/>
      <c r="P56" s="641"/>
      <c r="Q56" s="679"/>
      <c r="R56" s="641"/>
      <c r="S56" s="641"/>
      <c r="T56" s="641"/>
      <c r="U56" s="641"/>
      <c r="V56" s="641"/>
      <c r="W56" s="641"/>
      <c r="X56" s="641"/>
      <c r="Y56" s="674"/>
      <c r="Z56" s="755"/>
      <c r="AA56" s="641"/>
      <c r="AB56" s="641"/>
      <c r="AC56" s="641"/>
      <c r="AD56" s="720"/>
    </row>
    <row r="57" spans="1:30" ht="136.5" customHeight="1" x14ac:dyDescent="0.2">
      <c r="A57" s="730"/>
      <c r="B57" s="642"/>
      <c r="C57" s="641"/>
      <c r="D57" s="641"/>
      <c r="E57" s="646"/>
      <c r="F57" s="680"/>
      <c r="G57" s="647"/>
      <c r="H57" s="642"/>
      <c r="I57" s="642"/>
      <c r="J57" s="642"/>
      <c r="K57" s="642"/>
      <c r="L57" s="642"/>
      <c r="M57" s="642"/>
      <c r="N57" s="642"/>
      <c r="O57" s="642"/>
      <c r="P57" s="642"/>
      <c r="Q57" s="647"/>
      <c r="R57" s="642"/>
      <c r="S57" s="642"/>
      <c r="T57" s="642"/>
      <c r="U57" s="642"/>
      <c r="V57" s="642"/>
      <c r="W57" s="642"/>
      <c r="X57" s="642"/>
      <c r="Y57" s="646"/>
      <c r="Z57" s="730"/>
      <c r="AA57" s="642"/>
      <c r="AB57" s="642"/>
      <c r="AC57" s="642"/>
      <c r="AD57" s="721"/>
    </row>
    <row r="58" spans="1:30" ht="15.75" customHeight="1" x14ac:dyDescent="0.2">
      <c r="A58" s="893">
        <v>15</v>
      </c>
      <c r="B58" s="964" t="s">
        <v>2754</v>
      </c>
      <c r="C58" s="641"/>
      <c r="D58" s="641"/>
      <c r="E58" s="673" t="s">
        <v>2704</v>
      </c>
      <c r="F58" s="675" t="s">
        <v>2755</v>
      </c>
      <c r="G58" s="678" t="s">
        <v>2756</v>
      </c>
      <c r="H58" s="686">
        <v>4800000</v>
      </c>
      <c r="I58" s="672" t="s">
        <v>2757</v>
      </c>
      <c r="J58" s="672" t="s">
        <v>470</v>
      </c>
      <c r="K58" s="672" t="s">
        <v>164</v>
      </c>
      <c r="L58" s="970" t="s">
        <v>2758</v>
      </c>
      <c r="M58" s="672" t="s">
        <v>164</v>
      </c>
      <c r="N58" s="672" t="s">
        <v>164</v>
      </c>
      <c r="O58" s="672">
        <v>15</v>
      </c>
      <c r="P58" s="672" t="s">
        <v>2755</v>
      </c>
      <c r="Q58" s="672" t="s">
        <v>2759</v>
      </c>
      <c r="R58" s="672" t="s">
        <v>1316</v>
      </c>
      <c r="S58" s="672" t="s">
        <v>2640</v>
      </c>
      <c r="T58" s="672" t="s">
        <v>2760</v>
      </c>
      <c r="U58" s="672">
        <v>0</v>
      </c>
      <c r="V58" s="724">
        <v>1</v>
      </c>
      <c r="W58" s="724">
        <v>1</v>
      </c>
      <c r="X58" s="724">
        <v>1</v>
      </c>
      <c r="Y58" s="725">
        <v>1</v>
      </c>
      <c r="Z58" s="963"/>
      <c r="AA58" s="961"/>
      <c r="AB58" s="961"/>
      <c r="AC58" s="961"/>
      <c r="AD58" s="962"/>
    </row>
    <row r="59" spans="1:30" ht="15.75" customHeight="1" x14ac:dyDescent="0.2">
      <c r="A59" s="755"/>
      <c r="B59" s="641"/>
      <c r="C59" s="641"/>
      <c r="D59" s="641"/>
      <c r="E59" s="674"/>
      <c r="F59" s="676"/>
      <c r="G59" s="679"/>
      <c r="H59" s="641"/>
      <c r="I59" s="641"/>
      <c r="J59" s="641"/>
      <c r="K59" s="641"/>
      <c r="L59" s="641"/>
      <c r="M59" s="641"/>
      <c r="N59" s="641"/>
      <c r="O59" s="641"/>
      <c r="P59" s="641"/>
      <c r="Q59" s="641"/>
      <c r="R59" s="641"/>
      <c r="S59" s="641"/>
      <c r="T59" s="641"/>
      <c r="U59" s="641"/>
      <c r="V59" s="641"/>
      <c r="W59" s="641"/>
      <c r="X59" s="641"/>
      <c r="Y59" s="674"/>
      <c r="Z59" s="755"/>
      <c r="AA59" s="641"/>
      <c r="AB59" s="641"/>
      <c r="AC59" s="641"/>
      <c r="AD59" s="720"/>
    </row>
    <row r="60" spans="1:30" ht="15.75" customHeight="1" x14ac:dyDescent="0.2">
      <c r="A60" s="755"/>
      <c r="B60" s="641"/>
      <c r="C60" s="641"/>
      <c r="D60" s="641"/>
      <c r="E60" s="674"/>
      <c r="F60" s="676"/>
      <c r="G60" s="679"/>
      <c r="H60" s="641"/>
      <c r="I60" s="641"/>
      <c r="J60" s="641"/>
      <c r="K60" s="641"/>
      <c r="L60" s="641"/>
      <c r="M60" s="641"/>
      <c r="N60" s="641"/>
      <c r="O60" s="641"/>
      <c r="P60" s="641"/>
      <c r="Q60" s="641"/>
      <c r="R60" s="641"/>
      <c r="S60" s="641"/>
      <c r="T60" s="641"/>
      <c r="U60" s="641"/>
      <c r="V60" s="641"/>
      <c r="W60" s="641"/>
      <c r="X60" s="641"/>
      <c r="Y60" s="674"/>
      <c r="Z60" s="755"/>
      <c r="AA60" s="641"/>
      <c r="AB60" s="641"/>
      <c r="AC60" s="641"/>
      <c r="AD60" s="720"/>
    </row>
    <row r="61" spans="1:30" ht="132" customHeight="1" x14ac:dyDescent="0.2">
      <c r="A61" s="730"/>
      <c r="B61" s="641"/>
      <c r="C61" s="641"/>
      <c r="D61" s="641"/>
      <c r="E61" s="646"/>
      <c r="F61" s="680"/>
      <c r="G61" s="647"/>
      <c r="H61" s="642"/>
      <c r="I61" s="642"/>
      <c r="J61" s="642"/>
      <c r="K61" s="642"/>
      <c r="L61" s="642"/>
      <c r="M61" s="642"/>
      <c r="N61" s="642"/>
      <c r="O61" s="642"/>
      <c r="P61" s="642"/>
      <c r="Q61" s="642"/>
      <c r="R61" s="642"/>
      <c r="S61" s="642"/>
      <c r="T61" s="642"/>
      <c r="U61" s="642"/>
      <c r="V61" s="642"/>
      <c r="W61" s="642"/>
      <c r="X61" s="642"/>
      <c r="Y61" s="646"/>
      <c r="Z61" s="730"/>
      <c r="AA61" s="642"/>
      <c r="AB61" s="642"/>
      <c r="AC61" s="642"/>
      <c r="AD61" s="721"/>
    </row>
    <row r="62" spans="1:30" ht="15.75" customHeight="1" x14ac:dyDescent="0.2">
      <c r="A62" s="893">
        <v>16</v>
      </c>
      <c r="B62" s="641"/>
      <c r="C62" s="641"/>
      <c r="D62" s="641"/>
      <c r="E62" s="673" t="s">
        <v>2761</v>
      </c>
      <c r="F62" s="675" t="s">
        <v>2762</v>
      </c>
      <c r="G62" s="678" t="s">
        <v>2763</v>
      </c>
      <c r="H62" s="686">
        <v>10738539.5</v>
      </c>
      <c r="I62" s="672" t="s">
        <v>2764</v>
      </c>
      <c r="J62" s="672" t="s">
        <v>470</v>
      </c>
      <c r="K62" s="780" t="s">
        <v>164</v>
      </c>
      <c r="L62" s="970" t="s">
        <v>2758</v>
      </c>
      <c r="M62" s="672" t="s">
        <v>164</v>
      </c>
      <c r="N62" s="672" t="s">
        <v>164</v>
      </c>
      <c r="O62" s="672">
        <v>16</v>
      </c>
      <c r="P62" s="672" t="s">
        <v>2762</v>
      </c>
      <c r="Q62" s="672" t="s">
        <v>2765</v>
      </c>
      <c r="R62" s="672" t="s">
        <v>2766</v>
      </c>
      <c r="S62" s="780" t="s">
        <v>2640</v>
      </c>
      <c r="T62" s="672" t="s">
        <v>2767</v>
      </c>
      <c r="U62" s="672">
        <v>0</v>
      </c>
      <c r="V62" s="724">
        <v>1</v>
      </c>
      <c r="W62" s="724">
        <v>1</v>
      </c>
      <c r="X62" s="724">
        <v>1</v>
      </c>
      <c r="Y62" s="725">
        <v>1</v>
      </c>
      <c r="Z62" s="963"/>
      <c r="AA62" s="961"/>
      <c r="AB62" s="961"/>
      <c r="AC62" s="961"/>
      <c r="AD62" s="962"/>
    </row>
    <row r="63" spans="1:30" ht="15.75" customHeight="1" x14ac:dyDescent="0.2">
      <c r="A63" s="755"/>
      <c r="B63" s="641"/>
      <c r="C63" s="641"/>
      <c r="D63" s="641"/>
      <c r="E63" s="674"/>
      <c r="F63" s="676"/>
      <c r="G63" s="679"/>
      <c r="H63" s="641"/>
      <c r="I63" s="641"/>
      <c r="J63" s="641"/>
      <c r="K63" s="641"/>
      <c r="L63" s="641"/>
      <c r="M63" s="641"/>
      <c r="N63" s="641"/>
      <c r="O63" s="641"/>
      <c r="P63" s="641"/>
      <c r="Q63" s="641"/>
      <c r="R63" s="641"/>
      <c r="S63" s="641"/>
      <c r="T63" s="641"/>
      <c r="U63" s="641"/>
      <c r="V63" s="641"/>
      <c r="W63" s="641"/>
      <c r="X63" s="641"/>
      <c r="Y63" s="674"/>
      <c r="Z63" s="755"/>
      <c r="AA63" s="641"/>
      <c r="AB63" s="641"/>
      <c r="AC63" s="641"/>
      <c r="AD63" s="720"/>
    </row>
    <row r="64" spans="1:30" ht="129" customHeight="1" x14ac:dyDescent="0.2">
      <c r="A64" s="730"/>
      <c r="B64" s="642"/>
      <c r="C64" s="641"/>
      <c r="D64" s="641"/>
      <c r="E64" s="674"/>
      <c r="F64" s="764"/>
      <c r="G64" s="679"/>
      <c r="H64" s="641"/>
      <c r="I64" s="642"/>
      <c r="J64" s="642"/>
      <c r="K64" s="642"/>
      <c r="L64" s="641"/>
      <c r="M64" s="642"/>
      <c r="N64" s="642"/>
      <c r="O64" s="642"/>
      <c r="P64" s="642"/>
      <c r="Q64" s="642"/>
      <c r="R64" s="642"/>
      <c r="S64" s="642"/>
      <c r="T64" s="642"/>
      <c r="U64" s="642"/>
      <c r="V64" s="642"/>
      <c r="W64" s="642"/>
      <c r="X64" s="642"/>
      <c r="Y64" s="646"/>
      <c r="Z64" s="730"/>
      <c r="AA64" s="642"/>
      <c r="AB64" s="642"/>
      <c r="AC64" s="642"/>
      <c r="AD64" s="721"/>
    </row>
    <row r="65" spans="1:30" ht="15.75" customHeight="1" x14ac:dyDescent="0.2">
      <c r="A65" s="893">
        <v>17</v>
      </c>
      <c r="B65" s="672" t="s">
        <v>2768</v>
      </c>
      <c r="C65" s="641"/>
      <c r="D65" s="641"/>
      <c r="E65" s="673" t="s">
        <v>2769</v>
      </c>
      <c r="F65" s="675" t="s">
        <v>2770</v>
      </c>
      <c r="G65" s="678" t="s">
        <v>2771</v>
      </c>
      <c r="H65" s="686">
        <v>21427540</v>
      </c>
      <c r="I65" s="64" t="s">
        <v>2772</v>
      </c>
      <c r="J65" s="672" t="s">
        <v>757</v>
      </c>
      <c r="K65" s="672" t="s">
        <v>164</v>
      </c>
      <c r="L65" s="672" t="s">
        <v>2773</v>
      </c>
      <c r="M65" s="672" t="s">
        <v>164</v>
      </c>
      <c r="N65" s="672" t="s">
        <v>164</v>
      </c>
      <c r="O65" s="672">
        <v>17</v>
      </c>
      <c r="P65" s="672" t="s">
        <v>2770</v>
      </c>
      <c r="Q65" s="672" t="s">
        <v>158</v>
      </c>
      <c r="R65" s="672" t="s">
        <v>158</v>
      </c>
      <c r="S65" s="672" t="s">
        <v>2660</v>
      </c>
      <c r="T65" s="57" t="s">
        <v>2774</v>
      </c>
      <c r="U65" s="57">
        <v>90</v>
      </c>
      <c r="V65" s="57">
        <v>80</v>
      </c>
      <c r="W65" s="57">
        <v>78</v>
      </c>
      <c r="X65" s="57">
        <v>75</v>
      </c>
      <c r="Y65" s="62">
        <v>70</v>
      </c>
      <c r="Z65" s="408"/>
      <c r="AA65" s="961"/>
      <c r="AB65" s="961"/>
      <c r="AC65" s="961"/>
      <c r="AD65" s="962"/>
    </row>
    <row r="66" spans="1:30" ht="15.75" customHeight="1" x14ac:dyDescent="0.2">
      <c r="A66" s="755"/>
      <c r="B66" s="641"/>
      <c r="C66" s="641"/>
      <c r="D66" s="641"/>
      <c r="E66" s="674"/>
      <c r="F66" s="676"/>
      <c r="G66" s="679"/>
      <c r="H66" s="641"/>
      <c r="I66" s="57" t="s">
        <v>2775</v>
      </c>
      <c r="J66" s="641"/>
      <c r="K66" s="641"/>
      <c r="L66" s="641"/>
      <c r="M66" s="641"/>
      <c r="N66" s="641"/>
      <c r="O66" s="641"/>
      <c r="P66" s="641"/>
      <c r="Q66" s="641"/>
      <c r="R66" s="641"/>
      <c r="S66" s="642"/>
      <c r="T66" s="57" t="s">
        <v>2776</v>
      </c>
      <c r="U66" s="57">
        <v>60</v>
      </c>
      <c r="V66" s="57">
        <v>65</v>
      </c>
      <c r="W66" s="57">
        <v>70</v>
      </c>
      <c r="X66" s="57">
        <v>75</v>
      </c>
      <c r="Y66" s="62">
        <v>80</v>
      </c>
      <c r="Z66" s="408"/>
      <c r="AA66" s="641"/>
      <c r="AB66" s="641"/>
      <c r="AC66" s="641"/>
      <c r="AD66" s="720"/>
    </row>
    <row r="67" spans="1:30" ht="15.75" customHeight="1" x14ac:dyDescent="0.2">
      <c r="A67" s="755"/>
      <c r="B67" s="641"/>
      <c r="C67" s="641"/>
      <c r="D67" s="641"/>
      <c r="E67" s="674"/>
      <c r="F67" s="676"/>
      <c r="G67" s="679"/>
      <c r="H67" s="641"/>
      <c r="I67" s="64" t="s">
        <v>2777</v>
      </c>
      <c r="J67" s="641"/>
      <c r="K67" s="641"/>
      <c r="L67" s="641"/>
      <c r="M67" s="641"/>
      <c r="N67" s="641"/>
      <c r="O67" s="641"/>
      <c r="P67" s="641"/>
      <c r="Q67" s="642"/>
      <c r="R67" s="642"/>
      <c r="S67" s="57" t="s">
        <v>158</v>
      </c>
      <c r="T67" s="57" t="s">
        <v>2778</v>
      </c>
      <c r="U67" s="57">
        <v>60</v>
      </c>
      <c r="V67" s="57">
        <v>65</v>
      </c>
      <c r="W67" s="57">
        <v>70</v>
      </c>
      <c r="X67" s="57" t="s">
        <v>158</v>
      </c>
      <c r="Y67" s="62" t="s">
        <v>158</v>
      </c>
      <c r="Z67" s="408"/>
      <c r="AA67" s="641"/>
      <c r="AB67" s="641"/>
      <c r="AC67" s="641"/>
      <c r="AD67" s="720"/>
    </row>
    <row r="68" spans="1:30" ht="15.75" customHeight="1" x14ac:dyDescent="0.2">
      <c r="A68" s="730"/>
      <c r="B68" s="641"/>
      <c r="C68" s="641"/>
      <c r="D68" s="641"/>
      <c r="E68" s="674"/>
      <c r="F68" s="680"/>
      <c r="G68" s="647"/>
      <c r="H68" s="642"/>
      <c r="I68" s="64" t="s">
        <v>2779</v>
      </c>
      <c r="J68" s="642"/>
      <c r="K68" s="642"/>
      <c r="L68" s="642"/>
      <c r="M68" s="642"/>
      <c r="N68" s="642"/>
      <c r="O68" s="642"/>
      <c r="P68" s="642"/>
      <c r="Q68" s="57" t="s">
        <v>2780</v>
      </c>
      <c r="R68" s="57" t="s">
        <v>2590</v>
      </c>
      <c r="S68" s="57" t="s">
        <v>2590</v>
      </c>
      <c r="T68" s="57" t="s">
        <v>2781</v>
      </c>
      <c r="U68" s="57">
        <v>0</v>
      </c>
      <c r="V68" s="57">
        <v>70</v>
      </c>
      <c r="W68" s="57">
        <v>100</v>
      </c>
      <c r="X68" s="57" t="s">
        <v>158</v>
      </c>
      <c r="Y68" s="62" t="s">
        <v>158</v>
      </c>
      <c r="Z68" s="408"/>
      <c r="AA68" s="642"/>
      <c r="AB68" s="642"/>
      <c r="AC68" s="642"/>
      <c r="AD68" s="721"/>
    </row>
    <row r="69" spans="1:30" ht="15.75" customHeight="1" x14ac:dyDescent="0.2">
      <c r="A69" s="893">
        <v>18</v>
      </c>
      <c r="B69" s="641"/>
      <c r="C69" s="641"/>
      <c r="D69" s="641"/>
      <c r="E69" s="673" t="s">
        <v>2704</v>
      </c>
      <c r="F69" s="675" t="s">
        <v>2782</v>
      </c>
      <c r="G69" s="901" t="s">
        <v>2783</v>
      </c>
      <c r="H69" s="686">
        <v>2310000</v>
      </c>
      <c r="I69" s="672" t="s">
        <v>2784</v>
      </c>
      <c r="J69" s="672" t="s">
        <v>470</v>
      </c>
      <c r="K69" s="672" t="s">
        <v>164</v>
      </c>
      <c r="L69" s="672" t="s">
        <v>2708</v>
      </c>
      <c r="M69" s="672" t="s">
        <v>164</v>
      </c>
      <c r="N69" s="672" t="s">
        <v>164</v>
      </c>
      <c r="O69" s="672">
        <v>18</v>
      </c>
      <c r="P69" s="672" t="s">
        <v>2782</v>
      </c>
      <c r="Q69" s="672" t="s">
        <v>158</v>
      </c>
      <c r="R69" s="672" t="s">
        <v>158</v>
      </c>
      <c r="S69" s="672" t="s">
        <v>158</v>
      </c>
      <c r="T69" s="672" t="s">
        <v>2785</v>
      </c>
      <c r="U69" s="672">
        <v>70</v>
      </c>
      <c r="V69" s="672">
        <v>75</v>
      </c>
      <c r="W69" s="672">
        <v>80</v>
      </c>
      <c r="X69" s="672">
        <v>85</v>
      </c>
      <c r="Y69" s="673">
        <v>90</v>
      </c>
      <c r="Z69" s="963"/>
      <c r="AA69" s="961"/>
      <c r="AB69" s="961"/>
      <c r="AC69" s="961"/>
      <c r="AD69" s="962"/>
    </row>
    <row r="70" spans="1:30" ht="15.75" customHeight="1" x14ac:dyDescent="0.2">
      <c r="A70" s="755"/>
      <c r="B70" s="641"/>
      <c r="C70" s="641"/>
      <c r="D70" s="641"/>
      <c r="E70" s="674"/>
      <c r="F70" s="676"/>
      <c r="G70" s="679"/>
      <c r="H70" s="641"/>
      <c r="I70" s="641"/>
      <c r="J70" s="641"/>
      <c r="K70" s="641"/>
      <c r="L70" s="641"/>
      <c r="M70" s="641"/>
      <c r="N70" s="641"/>
      <c r="O70" s="641"/>
      <c r="P70" s="641"/>
      <c r="Q70" s="641"/>
      <c r="R70" s="641"/>
      <c r="S70" s="641"/>
      <c r="T70" s="641"/>
      <c r="U70" s="641"/>
      <c r="V70" s="641"/>
      <c r="W70" s="641"/>
      <c r="X70" s="641"/>
      <c r="Y70" s="674"/>
      <c r="Z70" s="755"/>
      <c r="AA70" s="641"/>
      <c r="AB70" s="641"/>
      <c r="AC70" s="641"/>
      <c r="AD70" s="720"/>
    </row>
    <row r="71" spans="1:30" ht="59.25" customHeight="1" x14ac:dyDescent="0.2">
      <c r="A71" s="730"/>
      <c r="B71" s="642"/>
      <c r="C71" s="642"/>
      <c r="D71" s="642"/>
      <c r="E71" s="646"/>
      <c r="F71" s="680"/>
      <c r="G71" s="647"/>
      <c r="H71" s="642"/>
      <c r="I71" s="642"/>
      <c r="J71" s="642"/>
      <c r="K71" s="642"/>
      <c r="L71" s="642"/>
      <c r="M71" s="642"/>
      <c r="N71" s="642"/>
      <c r="O71" s="722"/>
      <c r="P71" s="722"/>
      <c r="Q71" s="722"/>
      <c r="R71" s="722"/>
      <c r="S71" s="722"/>
      <c r="T71" s="722"/>
      <c r="U71" s="722"/>
      <c r="V71" s="722"/>
      <c r="W71" s="722"/>
      <c r="X71" s="722"/>
      <c r="Y71" s="759"/>
      <c r="Z71" s="730"/>
      <c r="AA71" s="642"/>
      <c r="AB71" s="642"/>
      <c r="AC71" s="642"/>
      <c r="AD71" s="721"/>
    </row>
    <row r="72" spans="1:30" ht="15.75" customHeight="1" x14ac:dyDescent="0.2">
      <c r="A72" s="272">
        <v>19</v>
      </c>
      <c r="B72" s="58" t="s">
        <v>928</v>
      </c>
      <c r="C72" s="672" t="s">
        <v>2786</v>
      </c>
      <c r="D72" s="672" t="s">
        <v>2787</v>
      </c>
      <c r="E72" s="673" t="s">
        <v>2704</v>
      </c>
      <c r="F72" s="200" t="s">
        <v>2788</v>
      </c>
      <c r="G72" s="201" t="s">
        <v>2789</v>
      </c>
      <c r="H72" s="325">
        <v>48700004</v>
      </c>
      <c r="I72" s="58" t="s">
        <v>2790</v>
      </c>
      <c r="J72" s="58" t="s">
        <v>470</v>
      </c>
      <c r="K72" s="58" t="s">
        <v>166</v>
      </c>
      <c r="L72" s="58" t="s">
        <v>2708</v>
      </c>
      <c r="M72" s="58" t="s">
        <v>166</v>
      </c>
      <c r="N72" s="58" t="s">
        <v>166</v>
      </c>
      <c r="O72" s="57">
        <v>19</v>
      </c>
      <c r="P72" s="57" t="s">
        <v>2788</v>
      </c>
      <c r="Q72" s="57" t="s">
        <v>2791</v>
      </c>
      <c r="R72" s="57" t="s">
        <v>2792</v>
      </c>
      <c r="S72" s="57" t="s">
        <v>2640</v>
      </c>
      <c r="T72" s="57" t="s">
        <v>2793</v>
      </c>
      <c r="U72" s="57">
        <v>0</v>
      </c>
      <c r="V72" s="71">
        <v>1</v>
      </c>
      <c r="W72" s="71">
        <v>1</v>
      </c>
      <c r="X72" s="71">
        <v>1</v>
      </c>
      <c r="Y72" s="72">
        <v>1</v>
      </c>
      <c r="Z72" s="408"/>
      <c r="AA72" s="413"/>
      <c r="AB72" s="413"/>
      <c r="AC72" s="413"/>
      <c r="AD72" s="414"/>
    </row>
    <row r="73" spans="1:30" ht="15.75" customHeight="1" x14ac:dyDescent="0.2">
      <c r="A73" s="969">
        <v>20</v>
      </c>
      <c r="B73" s="672" t="s">
        <v>2794</v>
      </c>
      <c r="C73" s="641"/>
      <c r="D73" s="641"/>
      <c r="E73" s="674"/>
      <c r="F73" s="675" t="s">
        <v>2795</v>
      </c>
      <c r="G73" s="968" t="s">
        <v>2796</v>
      </c>
      <c r="H73" s="686">
        <v>400000</v>
      </c>
      <c r="I73" s="672" t="s">
        <v>2797</v>
      </c>
      <c r="J73" s="672" t="s">
        <v>835</v>
      </c>
      <c r="K73" s="672" t="s">
        <v>164</v>
      </c>
      <c r="L73" s="672" t="s">
        <v>2708</v>
      </c>
      <c r="M73" s="672" t="s">
        <v>166</v>
      </c>
      <c r="N73" s="672" t="s">
        <v>164</v>
      </c>
      <c r="O73" s="672">
        <v>20</v>
      </c>
      <c r="P73" s="672" t="s">
        <v>2795</v>
      </c>
      <c r="Q73" s="672" t="s">
        <v>2798</v>
      </c>
      <c r="R73" s="854" t="s">
        <v>1316</v>
      </c>
      <c r="S73" s="854" t="s">
        <v>2640</v>
      </c>
      <c r="T73" s="672" t="s">
        <v>2799</v>
      </c>
      <c r="U73" s="672">
        <v>0</v>
      </c>
      <c r="V73" s="724">
        <v>0.8</v>
      </c>
      <c r="W73" s="724">
        <v>0.2</v>
      </c>
      <c r="X73" s="724">
        <v>0</v>
      </c>
      <c r="Y73" s="725" t="s">
        <v>877</v>
      </c>
      <c r="Z73" s="963"/>
      <c r="AA73" s="961"/>
      <c r="AB73" s="961"/>
      <c r="AC73" s="961"/>
      <c r="AD73" s="962"/>
    </row>
    <row r="74" spans="1:30" ht="15.75" customHeight="1" x14ac:dyDescent="0.2">
      <c r="A74" s="755"/>
      <c r="B74" s="641"/>
      <c r="C74" s="641"/>
      <c r="D74" s="641"/>
      <c r="E74" s="674"/>
      <c r="F74" s="676"/>
      <c r="G74" s="679"/>
      <c r="H74" s="641"/>
      <c r="I74" s="641"/>
      <c r="J74" s="641"/>
      <c r="K74" s="641"/>
      <c r="L74" s="641"/>
      <c r="M74" s="641"/>
      <c r="N74" s="641"/>
      <c r="O74" s="641"/>
      <c r="P74" s="641"/>
      <c r="Q74" s="641"/>
      <c r="R74" s="641"/>
      <c r="S74" s="641"/>
      <c r="T74" s="641"/>
      <c r="U74" s="641"/>
      <c r="V74" s="641"/>
      <c r="W74" s="641"/>
      <c r="X74" s="641"/>
      <c r="Y74" s="674"/>
      <c r="Z74" s="755"/>
      <c r="AA74" s="641"/>
      <c r="AB74" s="641"/>
      <c r="AC74" s="641"/>
      <c r="AD74" s="720"/>
    </row>
    <row r="75" spans="1:30" ht="188.25" customHeight="1" x14ac:dyDescent="0.2">
      <c r="A75" s="730"/>
      <c r="B75" s="641"/>
      <c r="C75" s="641"/>
      <c r="D75" s="641"/>
      <c r="E75" s="674"/>
      <c r="F75" s="680"/>
      <c r="G75" s="647"/>
      <c r="H75" s="642"/>
      <c r="I75" s="642"/>
      <c r="J75" s="642"/>
      <c r="K75" s="642"/>
      <c r="L75" s="642"/>
      <c r="M75" s="642"/>
      <c r="N75" s="642"/>
      <c r="O75" s="642"/>
      <c r="P75" s="642"/>
      <c r="Q75" s="642"/>
      <c r="R75" s="642"/>
      <c r="S75" s="642"/>
      <c r="T75" s="642"/>
      <c r="U75" s="642"/>
      <c r="V75" s="642"/>
      <c r="W75" s="642"/>
      <c r="X75" s="642"/>
      <c r="Y75" s="646"/>
      <c r="Z75" s="730"/>
      <c r="AA75" s="642"/>
      <c r="AB75" s="642"/>
      <c r="AC75" s="642"/>
      <c r="AD75" s="721"/>
    </row>
    <row r="76" spans="1:30" ht="15.75" customHeight="1" x14ac:dyDescent="0.2">
      <c r="A76" s="341">
        <v>21</v>
      </c>
      <c r="B76" s="641"/>
      <c r="C76" s="641"/>
      <c r="D76" s="641"/>
      <c r="E76" s="674"/>
      <c r="F76" s="411" t="s">
        <v>2800</v>
      </c>
      <c r="G76" s="419" t="s">
        <v>2801</v>
      </c>
      <c r="H76" s="209">
        <v>20000000</v>
      </c>
      <c r="I76" s="138" t="s">
        <v>2802</v>
      </c>
      <c r="J76" s="138" t="s">
        <v>253</v>
      </c>
      <c r="K76" s="138" t="s">
        <v>164</v>
      </c>
      <c r="L76" s="138" t="s">
        <v>2803</v>
      </c>
      <c r="M76" s="138" t="s">
        <v>166</v>
      </c>
      <c r="N76" s="138" t="s">
        <v>164</v>
      </c>
      <c r="O76" s="138">
        <v>21</v>
      </c>
      <c r="P76" s="138" t="s">
        <v>2800</v>
      </c>
      <c r="Q76" s="138" t="s">
        <v>2804</v>
      </c>
      <c r="R76" s="138" t="s">
        <v>1316</v>
      </c>
      <c r="S76" s="138" t="s">
        <v>2640</v>
      </c>
      <c r="T76" s="138" t="s">
        <v>2805</v>
      </c>
      <c r="U76" s="138">
        <v>0</v>
      </c>
      <c r="V76" s="71">
        <v>1</v>
      </c>
      <c r="W76" s="71">
        <v>1</v>
      </c>
      <c r="X76" s="71">
        <v>1</v>
      </c>
      <c r="Y76" s="72">
        <v>1</v>
      </c>
      <c r="Z76" s="408"/>
      <c r="AA76" s="413"/>
      <c r="AB76" s="413"/>
      <c r="AC76" s="413"/>
      <c r="AD76" s="414"/>
    </row>
    <row r="77" spans="1:30" ht="15.75" customHeight="1" x14ac:dyDescent="0.2">
      <c r="A77" s="969">
        <v>22</v>
      </c>
      <c r="B77" s="641"/>
      <c r="C77" s="641"/>
      <c r="D77" s="641"/>
      <c r="E77" s="674"/>
      <c r="F77" s="675" t="s">
        <v>2806</v>
      </c>
      <c r="G77" s="968" t="s">
        <v>2807</v>
      </c>
      <c r="H77" s="686">
        <v>5870000000</v>
      </c>
      <c r="I77" s="672" t="s">
        <v>2808</v>
      </c>
      <c r="J77" s="672" t="s">
        <v>470</v>
      </c>
      <c r="K77" s="672" t="s">
        <v>164</v>
      </c>
      <c r="L77" s="672" t="s">
        <v>2809</v>
      </c>
      <c r="M77" s="672" t="s">
        <v>164</v>
      </c>
      <c r="N77" s="672" t="s">
        <v>164</v>
      </c>
      <c r="O77" s="672">
        <v>22</v>
      </c>
      <c r="P77" s="672" t="s">
        <v>2806</v>
      </c>
      <c r="Q77" s="672" t="s">
        <v>2810</v>
      </c>
      <c r="R77" s="854" t="s">
        <v>1316</v>
      </c>
      <c r="S77" s="854" t="s">
        <v>2640</v>
      </c>
      <c r="T77" s="672" t="s">
        <v>2811</v>
      </c>
      <c r="U77" s="672">
        <v>0</v>
      </c>
      <c r="V77" s="724">
        <v>0.25</v>
      </c>
      <c r="W77" s="724">
        <v>0.45</v>
      </c>
      <c r="X77" s="724">
        <v>0.6</v>
      </c>
      <c r="Y77" s="725">
        <v>0.75</v>
      </c>
      <c r="Z77" s="963"/>
      <c r="AA77" s="961"/>
      <c r="AB77" s="961"/>
      <c r="AC77" s="961"/>
      <c r="AD77" s="962"/>
    </row>
    <row r="78" spans="1:30" ht="15.75" customHeight="1" x14ac:dyDescent="0.2">
      <c r="A78" s="755"/>
      <c r="B78" s="641"/>
      <c r="C78" s="641"/>
      <c r="D78" s="641"/>
      <c r="E78" s="674"/>
      <c r="F78" s="676"/>
      <c r="G78" s="679"/>
      <c r="H78" s="641"/>
      <c r="I78" s="641"/>
      <c r="J78" s="641"/>
      <c r="K78" s="641"/>
      <c r="L78" s="641"/>
      <c r="M78" s="641"/>
      <c r="N78" s="641"/>
      <c r="O78" s="641"/>
      <c r="P78" s="641"/>
      <c r="Q78" s="641"/>
      <c r="R78" s="641"/>
      <c r="S78" s="641"/>
      <c r="T78" s="641"/>
      <c r="U78" s="641"/>
      <c r="V78" s="641"/>
      <c r="W78" s="641"/>
      <c r="X78" s="641"/>
      <c r="Y78" s="674"/>
      <c r="Z78" s="755"/>
      <c r="AA78" s="641"/>
      <c r="AB78" s="641"/>
      <c r="AC78" s="641"/>
      <c r="AD78" s="720"/>
    </row>
    <row r="79" spans="1:30" ht="192" customHeight="1" x14ac:dyDescent="0.2">
      <c r="A79" s="755"/>
      <c r="B79" s="642"/>
      <c r="C79" s="642"/>
      <c r="D79" s="642"/>
      <c r="E79" s="646"/>
      <c r="F79" s="680"/>
      <c r="G79" s="647"/>
      <c r="H79" s="642"/>
      <c r="I79" s="642"/>
      <c r="J79" s="642"/>
      <c r="K79" s="642"/>
      <c r="L79" s="642"/>
      <c r="M79" s="642"/>
      <c r="N79" s="642"/>
      <c r="O79" s="642"/>
      <c r="P79" s="642"/>
      <c r="Q79" s="642"/>
      <c r="R79" s="642"/>
      <c r="S79" s="642"/>
      <c r="T79" s="642"/>
      <c r="U79" s="642"/>
      <c r="V79" s="642"/>
      <c r="W79" s="642"/>
      <c r="X79" s="642"/>
      <c r="Y79" s="646"/>
      <c r="Z79" s="730"/>
      <c r="AA79" s="642"/>
      <c r="AB79" s="642"/>
      <c r="AC79" s="642"/>
      <c r="AD79" s="721"/>
    </row>
    <row r="80" spans="1:30" ht="15.75" customHeight="1" x14ac:dyDescent="0.2">
      <c r="A80" s="420">
        <v>23</v>
      </c>
      <c r="B80" s="672" t="s">
        <v>158</v>
      </c>
      <c r="C80" s="672" t="s">
        <v>158</v>
      </c>
      <c r="D80" s="672" t="s">
        <v>158</v>
      </c>
      <c r="E80" s="62" t="s">
        <v>159</v>
      </c>
      <c r="F80" s="60" t="s">
        <v>2812</v>
      </c>
      <c r="G80" s="421" t="s">
        <v>2813</v>
      </c>
      <c r="H80" s="81">
        <v>0</v>
      </c>
      <c r="I80" s="57" t="s">
        <v>2814</v>
      </c>
      <c r="J80" s="57" t="s">
        <v>253</v>
      </c>
      <c r="K80" s="57" t="s">
        <v>166</v>
      </c>
      <c r="L80" s="57" t="s">
        <v>2815</v>
      </c>
      <c r="M80" s="57" t="s">
        <v>166</v>
      </c>
      <c r="N80" s="57" t="s">
        <v>166</v>
      </c>
      <c r="O80" s="57">
        <v>23</v>
      </c>
      <c r="P80" s="57" t="s">
        <v>2812</v>
      </c>
      <c r="Q80" s="57" t="s">
        <v>158</v>
      </c>
      <c r="R80" s="57" t="s">
        <v>158</v>
      </c>
      <c r="S80" s="57" t="s">
        <v>158</v>
      </c>
      <c r="T80" s="57" t="s">
        <v>2816</v>
      </c>
      <c r="U80" s="57">
        <v>0</v>
      </c>
      <c r="V80" s="57">
        <v>100</v>
      </c>
      <c r="W80" s="57">
        <v>100</v>
      </c>
      <c r="X80" s="57">
        <v>100</v>
      </c>
      <c r="Y80" s="62">
        <v>100</v>
      </c>
      <c r="Z80" s="408"/>
      <c r="AA80" s="413"/>
      <c r="AB80" s="413"/>
      <c r="AC80" s="413"/>
      <c r="AD80" s="414"/>
    </row>
    <row r="81" spans="1:30" ht="15.75" customHeight="1" x14ac:dyDescent="0.2">
      <c r="A81" s="885">
        <v>24</v>
      </c>
      <c r="B81" s="641"/>
      <c r="C81" s="641"/>
      <c r="D81" s="641"/>
      <c r="E81" s="673" t="s">
        <v>2424</v>
      </c>
      <c r="F81" s="675" t="s">
        <v>2817</v>
      </c>
      <c r="G81" s="968" t="s">
        <v>2818</v>
      </c>
      <c r="H81" s="686">
        <f>76768000+79973750+81073750+81073750+19170000+17670000+18320000+18320000+17035000+4200000+8000000</f>
        <v>421604250</v>
      </c>
      <c r="I81" s="672" t="s">
        <v>2819</v>
      </c>
      <c r="J81" s="672" t="s">
        <v>253</v>
      </c>
      <c r="K81" s="672" t="s">
        <v>166</v>
      </c>
      <c r="L81" s="672" t="s">
        <v>158</v>
      </c>
      <c r="M81" s="672" t="s">
        <v>166</v>
      </c>
      <c r="N81" s="672" t="s">
        <v>166</v>
      </c>
      <c r="O81" s="672">
        <v>24</v>
      </c>
      <c r="P81" s="672" t="s">
        <v>2817</v>
      </c>
      <c r="Q81" s="57" t="s">
        <v>2820</v>
      </c>
      <c r="R81" s="57" t="s">
        <v>2821</v>
      </c>
      <c r="S81" s="57" t="s">
        <v>2402</v>
      </c>
      <c r="T81" s="57" t="s">
        <v>2822</v>
      </c>
      <c r="U81" s="57">
        <v>1</v>
      </c>
      <c r="V81" s="57">
        <v>1</v>
      </c>
      <c r="W81" s="57">
        <v>1</v>
      </c>
      <c r="X81" s="57">
        <v>1</v>
      </c>
      <c r="Y81" s="62">
        <v>1</v>
      </c>
      <c r="Z81" s="408"/>
      <c r="AA81" s="961"/>
      <c r="AB81" s="961"/>
      <c r="AC81" s="961"/>
      <c r="AD81" s="962"/>
    </row>
    <row r="82" spans="1:30" ht="15.75" customHeight="1" x14ac:dyDescent="0.2">
      <c r="A82" s="755"/>
      <c r="B82" s="641"/>
      <c r="C82" s="641"/>
      <c r="D82" s="641"/>
      <c r="E82" s="674"/>
      <c r="F82" s="676"/>
      <c r="G82" s="679"/>
      <c r="H82" s="641"/>
      <c r="I82" s="641"/>
      <c r="J82" s="641"/>
      <c r="K82" s="641"/>
      <c r="L82" s="641"/>
      <c r="M82" s="641"/>
      <c r="N82" s="641"/>
      <c r="O82" s="641"/>
      <c r="P82" s="641"/>
      <c r="Q82" s="57" t="s">
        <v>2823</v>
      </c>
      <c r="R82" s="57" t="s">
        <v>2824</v>
      </c>
      <c r="S82" s="57" t="s">
        <v>2402</v>
      </c>
      <c r="T82" s="57" t="s">
        <v>2612</v>
      </c>
      <c r="U82" s="57">
        <v>70</v>
      </c>
      <c r="V82" s="57">
        <v>80</v>
      </c>
      <c r="W82" s="57">
        <v>80</v>
      </c>
      <c r="X82" s="57">
        <v>85</v>
      </c>
      <c r="Y82" s="62">
        <v>80</v>
      </c>
      <c r="Z82" s="408"/>
      <c r="AA82" s="641"/>
      <c r="AB82" s="641"/>
      <c r="AC82" s="641"/>
      <c r="AD82" s="720"/>
    </row>
    <row r="83" spans="1:30" ht="15.75" customHeight="1" x14ac:dyDescent="0.2">
      <c r="A83" s="755"/>
      <c r="B83" s="641"/>
      <c r="C83" s="641"/>
      <c r="D83" s="641"/>
      <c r="E83" s="674"/>
      <c r="F83" s="676"/>
      <c r="G83" s="679"/>
      <c r="H83" s="641"/>
      <c r="I83" s="641"/>
      <c r="J83" s="641"/>
      <c r="K83" s="641"/>
      <c r="L83" s="641"/>
      <c r="M83" s="641"/>
      <c r="N83" s="641"/>
      <c r="O83" s="641"/>
      <c r="P83" s="641"/>
      <c r="Q83" s="57" t="s">
        <v>2825</v>
      </c>
      <c r="R83" s="57" t="s">
        <v>2821</v>
      </c>
      <c r="S83" s="57" t="s">
        <v>2402</v>
      </c>
      <c r="T83" s="57" t="s">
        <v>2826</v>
      </c>
      <c r="U83" s="57">
        <v>1</v>
      </c>
      <c r="V83" s="57">
        <v>1</v>
      </c>
      <c r="W83" s="57">
        <v>1</v>
      </c>
      <c r="X83" s="57">
        <v>1</v>
      </c>
      <c r="Y83" s="62">
        <v>1</v>
      </c>
      <c r="Z83" s="408"/>
      <c r="AA83" s="641"/>
      <c r="AB83" s="641"/>
      <c r="AC83" s="641"/>
      <c r="AD83" s="720"/>
    </row>
    <row r="84" spans="1:30" ht="15.75" customHeight="1" x14ac:dyDescent="0.2">
      <c r="A84" s="755"/>
      <c r="B84" s="641"/>
      <c r="C84" s="641"/>
      <c r="D84" s="641"/>
      <c r="E84" s="674"/>
      <c r="F84" s="676"/>
      <c r="G84" s="679"/>
      <c r="H84" s="641"/>
      <c r="I84" s="641"/>
      <c r="J84" s="641"/>
      <c r="K84" s="641"/>
      <c r="L84" s="641"/>
      <c r="M84" s="641"/>
      <c r="N84" s="641"/>
      <c r="O84" s="641"/>
      <c r="P84" s="641"/>
      <c r="Q84" s="57" t="s">
        <v>2827</v>
      </c>
      <c r="R84" s="57" t="s">
        <v>2824</v>
      </c>
      <c r="S84" s="57" t="s">
        <v>2402</v>
      </c>
      <c r="T84" s="57" t="s">
        <v>2614</v>
      </c>
      <c r="U84" s="57">
        <v>1</v>
      </c>
      <c r="V84" s="57">
        <v>2</v>
      </c>
      <c r="W84" s="57">
        <v>2</v>
      </c>
      <c r="X84" s="57">
        <v>2</v>
      </c>
      <c r="Y84" s="62">
        <v>2</v>
      </c>
      <c r="Z84" s="408"/>
      <c r="AA84" s="641"/>
      <c r="AB84" s="641"/>
      <c r="AC84" s="641"/>
      <c r="AD84" s="720"/>
    </row>
    <row r="85" spans="1:30" ht="15.75" customHeight="1" x14ac:dyDescent="0.2">
      <c r="A85" s="755"/>
      <c r="B85" s="641"/>
      <c r="C85" s="641"/>
      <c r="D85" s="641"/>
      <c r="E85" s="674"/>
      <c r="F85" s="676"/>
      <c r="G85" s="679"/>
      <c r="H85" s="641"/>
      <c r="I85" s="641"/>
      <c r="J85" s="641"/>
      <c r="K85" s="641"/>
      <c r="L85" s="641"/>
      <c r="M85" s="641"/>
      <c r="N85" s="641"/>
      <c r="O85" s="641"/>
      <c r="P85" s="641"/>
      <c r="Q85" s="57" t="s">
        <v>2828</v>
      </c>
      <c r="R85" s="174" t="s">
        <v>2640</v>
      </c>
      <c r="S85" s="57" t="s">
        <v>2402</v>
      </c>
      <c r="T85" s="672" t="s">
        <v>2618</v>
      </c>
      <c r="U85" s="672">
        <v>80</v>
      </c>
      <c r="V85" s="672">
        <v>85</v>
      </c>
      <c r="W85" s="672">
        <v>90</v>
      </c>
      <c r="X85" s="672">
        <v>95</v>
      </c>
      <c r="Y85" s="673">
        <v>100</v>
      </c>
      <c r="Z85" s="963"/>
      <c r="AA85" s="641"/>
      <c r="AB85" s="641"/>
      <c r="AC85" s="641"/>
      <c r="AD85" s="720"/>
    </row>
    <row r="86" spans="1:30" ht="15.75" customHeight="1" x14ac:dyDescent="0.2">
      <c r="A86" s="755"/>
      <c r="B86" s="641"/>
      <c r="C86" s="641"/>
      <c r="D86" s="641"/>
      <c r="E86" s="674"/>
      <c r="F86" s="676"/>
      <c r="G86" s="679"/>
      <c r="H86" s="641"/>
      <c r="I86" s="641"/>
      <c r="J86" s="641"/>
      <c r="K86" s="641"/>
      <c r="L86" s="641"/>
      <c r="M86" s="641"/>
      <c r="N86" s="641"/>
      <c r="O86" s="641"/>
      <c r="P86" s="641"/>
      <c r="Q86" s="57" t="s">
        <v>2829</v>
      </c>
      <c r="R86" s="174" t="s">
        <v>2640</v>
      </c>
      <c r="S86" s="57" t="s">
        <v>2402</v>
      </c>
      <c r="T86" s="642"/>
      <c r="U86" s="642"/>
      <c r="V86" s="642"/>
      <c r="W86" s="642"/>
      <c r="X86" s="642"/>
      <c r="Y86" s="646"/>
      <c r="Z86" s="730"/>
      <c r="AA86" s="641"/>
      <c r="AB86" s="641"/>
      <c r="AC86" s="641"/>
      <c r="AD86" s="720"/>
    </row>
    <row r="87" spans="1:30" ht="15.75" customHeight="1" x14ac:dyDescent="0.2">
      <c r="A87" s="755"/>
      <c r="B87" s="641"/>
      <c r="C87" s="641"/>
      <c r="D87" s="641"/>
      <c r="E87" s="674"/>
      <c r="F87" s="676"/>
      <c r="G87" s="679"/>
      <c r="H87" s="641"/>
      <c r="I87" s="641"/>
      <c r="J87" s="641"/>
      <c r="K87" s="641"/>
      <c r="L87" s="641"/>
      <c r="M87" s="641"/>
      <c r="N87" s="641"/>
      <c r="O87" s="641"/>
      <c r="P87" s="641"/>
      <c r="Q87" s="57" t="s">
        <v>2830</v>
      </c>
      <c r="R87" s="83" t="s">
        <v>2824</v>
      </c>
      <c r="S87" s="57" t="s">
        <v>2402</v>
      </c>
      <c r="T87" s="57" t="s">
        <v>2622</v>
      </c>
      <c r="U87" s="57">
        <v>75</v>
      </c>
      <c r="V87" s="57">
        <v>100</v>
      </c>
      <c r="W87" s="57">
        <v>100</v>
      </c>
      <c r="X87" s="57">
        <v>100</v>
      </c>
      <c r="Y87" s="62">
        <v>100</v>
      </c>
      <c r="Z87" s="408"/>
      <c r="AA87" s="641"/>
      <c r="AB87" s="641"/>
      <c r="AC87" s="641"/>
      <c r="AD87" s="720"/>
    </row>
    <row r="88" spans="1:30" ht="15.75" customHeight="1" x14ac:dyDescent="0.2">
      <c r="A88" s="755"/>
      <c r="B88" s="641"/>
      <c r="C88" s="641"/>
      <c r="D88" s="641"/>
      <c r="E88" s="674"/>
      <c r="F88" s="676"/>
      <c r="G88" s="679"/>
      <c r="H88" s="641"/>
      <c r="I88" s="641"/>
      <c r="J88" s="641"/>
      <c r="K88" s="641"/>
      <c r="L88" s="641"/>
      <c r="M88" s="641"/>
      <c r="N88" s="641"/>
      <c r="O88" s="641"/>
      <c r="P88" s="641"/>
      <c r="Q88" s="57" t="s">
        <v>2831</v>
      </c>
      <c r="R88" s="83" t="s">
        <v>2832</v>
      </c>
      <c r="S88" s="57" t="s">
        <v>2402</v>
      </c>
      <c r="T88" s="57" t="s">
        <v>2833</v>
      </c>
      <c r="U88" s="57">
        <v>90</v>
      </c>
      <c r="V88" s="57">
        <v>95</v>
      </c>
      <c r="W88" s="57">
        <v>97</v>
      </c>
      <c r="X88" s="57">
        <v>100</v>
      </c>
      <c r="Y88" s="62">
        <v>100</v>
      </c>
      <c r="Z88" s="408"/>
      <c r="AA88" s="641"/>
      <c r="AB88" s="641"/>
      <c r="AC88" s="641"/>
      <c r="AD88" s="720"/>
    </row>
    <row r="89" spans="1:30" ht="15.75" customHeight="1" x14ac:dyDescent="0.2">
      <c r="A89" s="730"/>
      <c r="B89" s="641"/>
      <c r="C89" s="641"/>
      <c r="D89" s="641"/>
      <c r="E89" s="674"/>
      <c r="F89" s="764"/>
      <c r="G89" s="679"/>
      <c r="H89" s="642"/>
      <c r="I89" s="641"/>
      <c r="J89" s="641"/>
      <c r="K89" s="641"/>
      <c r="L89" s="641"/>
      <c r="M89" s="641"/>
      <c r="N89" s="641"/>
      <c r="O89" s="642"/>
      <c r="P89" s="642"/>
      <c r="Q89" s="64" t="s">
        <v>2834</v>
      </c>
      <c r="R89" s="139" t="s">
        <v>2832</v>
      </c>
      <c r="S89" s="64" t="s">
        <v>2402</v>
      </c>
      <c r="T89" s="64" t="s">
        <v>2835</v>
      </c>
      <c r="U89" s="64">
        <v>100</v>
      </c>
      <c r="V89" s="64">
        <v>150</v>
      </c>
      <c r="W89" s="64">
        <v>150</v>
      </c>
      <c r="X89" s="64">
        <v>150</v>
      </c>
      <c r="Y89" s="65">
        <v>150</v>
      </c>
      <c r="Z89" s="408"/>
      <c r="AA89" s="642"/>
      <c r="AB89" s="642"/>
      <c r="AC89" s="642"/>
      <c r="AD89" s="721"/>
    </row>
    <row r="90" spans="1:30" ht="15.75" customHeight="1" x14ac:dyDescent="0.2">
      <c r="A90" s="422">
        <v>25</v>
      </c>
      <c r="B90" s="722"/>
      <c r="C90" s="722"/>
      <c r="D90" s="722"/>
      <c r="E90" s="759"/>
      <c r="F90" s="337" t="s">
        <v>2836</v>
      </c>
      <c r="G90" s="338" t="s">
        <v>2837</v>
      </c>
      <c r="H90" s="339">
        <v>0</v>
      </c>
      <c r="I90" s="282" t="s">
        <v>2838</v>
      </c>
      <c r="J90" s="282" t="s">
        <v>253</v>
      </c>
      <c r="K90" s="282" t="s">
        <v>166</v>
      </c>
      <c r="L90" s="282" t="s">
        <v>158</v>
      </c>
      <c r="M90" s="282" t="s">
        <v>166</v>
      </c>
      <c r="N90" s="282" t="s">
        <v>166</v>
      </c>
      <c r="O90" s="282">
        <v>25</v>
      </c>
      <c r="P90" s="282" t="s">
        <v>2836</v>
      </c>
      <c r="Q90" s="282" t="s">
        <v>2839</v>
      </c>
      <c r="R90" s="282" t="s">
        <v>2840</v>
      </c>
      <c r="S90" s="282" t="s">
        <v>2402</v>
      </c>
      <c r="T90" s="282" t="s">
        <v>2841</v>
      </c>
      <c r="U90" s="282">
        <v>1</v>
      </c>
      <c r="V90" s="282">
        <v>3</v>
      </c>
      <c r="W90" s="282">
        <v>3</v>
      </c>
      <c r="X90" s="282">
        <v>3</v>
      </c>
      <c r="Y90" s="294">
        <v>3</v>
      </c>
      <c r="Z90" s="423"/>
      <c r="AA90" s="424"/>
      <c r="AB90" s="424"/>
      <c r="AC90" s="424"/>
      <c r="AD90" s="425"/>
    </row>
    <row r="91" spans="1:30" ht="15.75" customHeight="1" x14ac:dyDescent="0.25">
      <c r="A91" s="19"/>
      <c r="B91" s="19"/>
      <c r="C91" s="19"/>
      <c r="D91" s="19"/>
      <c r="E91" s="19"/>
      <c r="F91" s="18"/>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5.75" customHeight="1" x14ac:dyDescent="0.25">
      <c r="A92" s="19"/>
      <c r="B92" s="19"/>
      <c r="C92" s="19"/>
      <c r="D92" s="19"/>
      <c r="E92" s="19"/>
      <c r="F92" s="18"/>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5.75" customHeight="1" x14ac:dyDescent="0.25">
      <c r="A93" s="19"/>
      <c r="B93" s="19"/>
      <c r="C93" s="19"/>
      <c r="D93" s="19"/>
      <c r="E93" s="19"/>
      <c r="F93" s="18"/>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5.75" customHeight="1" x14ac:dyDescent="0.25">
      <c r="A94" s="19"/>
      <c r="B94" s="19"/>
      <c r="C94" s="19"/>
      <c r="D94" s="19"/>
      <c r="E94" s="19"/>
      <c r="F94" s="18"/>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5.75" customHeight="1" x14ac:dyDescent="0.25">
      <c r="A95" s="19"/>
      <c r="B95" s="19"/>
      <c r="C95" s="19"/>
      <c r="D95" s="19"/>
      <c r="E95" s="19"/>
      <c r="F95" s="18"/>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5.75" customHeight="1" x14ac:dyDescent="0.25">
      <c r="A96" s="19"/>
      <c r="B96" s="19"/>
      <c r="C96" s="19"/>
      <c r="D96" s="19"/>
      <c r="E96" s="19"/>
      <c r="F96" s="18"/>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5.75" customHeight="1" x14ac:dyDescent="0.25">
      <c r="A97" s="19"/>
      <c r="B97" s="19"/>
      <c r="C97" s="19"/>
      <c r="D97" s="19"/>
      <c r="E97" s="19"/>
      <c r="F97" s="18"/>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5.75" customHeight="1" x14ac:dyDescent="0.25">
      <c r="A98" s="19"/>
      <c r="B98" s="19"/>
      <c r="C98" s="19"/>
      <c r="D98" s="19"/>
      <c r="E98" s="19"/>
      <c r="F98" s="18"/>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5.75" customHeight="1" x14ac:dyDescent="0.25">
      <c r="A99" s="19"/>
      <c r="B99" s="19"/>
      <c r="C99" s="19"/>
      <c r="D99" s="19"/>
      <c r="E99" s="19"/>
      <c r="F99" s="18"/>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5.75" customHeight="1" x14ac:dyDescent="0.25">
      <c r="A100" s="19"/>
      <c r="B100" s="19"/>
      <c r="C100" s="19"/>
      <c r="D100" s="19"/>
      <c r="E100" s="19"/>
      <c r="F100" s="18"/>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5.75" customHeight="1" x14ac:dyDescent="0.25">
      <c r="A101" s="19"/>
      <c r="B101" s="19"/>
      <c r="C101" s="19"/>
      <c r="D101" s="19"/>
      <c r="E101" s="19"/>
      <c r="F101" s="18"/>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5.75" customHeight="1" x14ac:dyDescent="0.25">
      <c r="A102" s="19"/>
      <c r="B102" s="19"/>
      <c r="C102" s="19"/>
      <c r="D102" s="19"/>
      <c r="E102" s="19"/>
      <c r="F102" s="18"/>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5.75" customHeight="1" x14ac:dyDescent="0.25">
      <c r="A103" s="19"/>
      <c r="B103" s="19"/>
      <c r="C103" s="19"/>
      <c r="D103" s="19"/>
      <c r="E103" s="19"/>
      <c r="F103" s="18"/>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5.75" customHeight="1" x14ac:dyDescent="0.25">
      <c r="A104" s="19"/>
      <c r="B104" s="19"/>
      <c r="C104" s="19"/>
      <c r="D104" s="19"/>
      <c r="E104" s="19"/>
      <c r="F104" s="18"/>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5.75" customHeight="1" x14ac:dyDescent="0.25">
      <c r="A105" s="19"/>
      <c r="B105" s="19"/>
      <c r="C105" s="19"/>
      <c r="D105" s="19"/>
      <c r="E105" s="19"/>
      <c r="F105" s="18"/>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5.75" customHeight="1" x14ac:dyDescent="0.25">
      <c r="A106" s="19"/>
      <c r="B106" s="19"/>
      <c r="C106" s="19"/>
      <c r="D106" s="19"/>
      <c r="E106" s="19"/>
      <c r="F106" s="18"/>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5.75" customHeight="1" x14ac:dyDescent="0.25">
      <c r="A107" s="19"/>
      <c r="B107" s="19"/>
      <c r="C107" s="19"/>
      <c r="D107" s="19"/>
      <c r="E107" s="19"/>
      <c r="F107" s="18"/>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5.75" customHeight="1" x14ac:dyDescent="0.25">
      <c r="A108" s="19"/>
      <c r="B108" s="19"/>
      <c r="C108" s="19"/>
      <c r="D108" s="19"/>
      <c r="E108" s="19"/>
      <c r="F108" s="18"/>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5.75" customHeight="1" x14ac:dyDescent="0.25">
      <c r="A109" s="19"/>
      <c r="B109" s="19"/>
      <c r="C109" s="19"/>
      <c r="D109" s="19"/>
      <c r="E109" s="19"/>
      <c r="F109" s="18"/>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5.75" customHeight="1" x14ac:dyDescent="0.25">
      <c r="A110" s="19"/>
      <c r="B110" s="19"/>
      <c r="C110" s="19"/>
      <c r="D110" s="19"/>
      <c r="E110" s="19"/>
      <c r="F110" s="18"/>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5.75" customHeight="1" x14ac:dyDescent="0.25">
      <c r="A111" s="19"/>
      <c r="B111" s="19"/>
      <c r="C111" s="19"/>
      <c r="D111" s="19"/>
      <c r="E111" s="19"/>
      <c r="F111" s="18"/>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5.75" customHeight="1" x14ac:dyDescent="0.25">
      <c r="A112" s="19"/>
      <c r="B112" s="19"/>
      <c r="C112" s="19"/>
      <c r="D112" s="19"/>
      <c r="E112" s="19"/>
      <c r="F112" s="18"/>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5.75" customHeight="1" x14ac:dyDescent="0.25">
      <c r="A113" s="19"/>
      <c r="B113" s="19"/>
      <c r="C113" s="19"/>
      <c r="D113" s="19"/>
      <c r="E113" s="19"/>
      <c r="F113" s="18"/>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5.75" customHeight="1" x14ac:dyDescent="0.25">
      <c r="A114" s="19"/>
      <c r="B114" s="19"/>
      <c r="C114" s="19"/>
      <c r="D114" s="19"/>
      <c r="E114" s="19"/>
      <c r="F114" s="18"/>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5.75" customHeight="1" x14ac:dyDescent="0.25">
      <c r="A115" s="19"/>
      <c r="B115" s="19"/>
      <c r="C115" s="19"/>
      <c r="D115" s="19"/>
      <c r="E115" s="19"/>
      <c r="F115" s="18"/>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5.75" customHeight="1" x14ac:dyDescent="0.25">
      <c r="A116" s="19"/>
      <c r="B116" s="19"/>
      <c r="C116" s="19"/>
      <c r="D116" s="19"/>
      <c r="E116" s="19"/>
      <c r="F116" s="18"/>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5.75" customHeight="1" x14ac:dyDescent="0.25">
      <c r="A117" s="19"/>
      <c r="B117" s="19"/>
      <c r="C117" s="19"/>
      <c r="D117" s="19"/>
      <c r="E117" s="19"/>
      <c r="F117" s="18"/>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5.75" customHeight="1" x14ac:dyDescent="0.25">
      <c r="A118" s="19"/>
      <c r="B118" s="19"/>
      <c r="C118" s="19"/>
      <c r="D118" s="19"/>
      <c r="E118" s="19"/>
      <c r="F118" s="18"/>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5.75" customHeight="1" x14ac:dyDescent="0.25">
      <c r="A119" s="19"/>
      <c r="B119" s="19"/>
      <c r="C119" s="19"/>
      <c r="D119" s="19"/>
      <c r="E119" s="19"/>
      <c r="F119" s="18"/>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5.75" customHeight="1" x14ac:dyDescent="0.25">
      <c r="A120" s="19"/>
      <c r="B120" s="19"/>
      <c r="C120" s="19"/>
      <c r="D120" s="19"/>
      <c r="E120" s="19"/>
      <c r="F120" s="18"/>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5.75" customHeight="1" x14ac:dyDescent="0.25">
      <c r="A121" s="19"/>
      <c r="B121" s="19"/>
      <c r="C121" s="19"/>
      <c r="D121" s="19"/>
      <c r="E121" s="19"/>
      <c r="F121" s="18"/>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5.75" customHeight="1" x14ac:dyDescent="0.25">
      <c r="A122" s="19"/>
      <c r="B122" s="19"/>
      <c r="C122" s="19"/>
      <c r="D122" s="19"/>
      <c r="E122" s="19"/>
      <c r="F122" s="18"/>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5.75" customHeight="1" x14ac:dyDescent="0.25">
      <c r="A123" s="19"/>
      <c r="B123" s="19"/>
      <c r="C123" s="19"/>
      <c r="D123" s="19"/>
      <c r="E123" s="19"/>
      <c r="F123" s="18"/>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5.75" customHeight="1" x14ac:dyDescent="0.25">
      <c r="A124" s="19"/>
      <c r="B124" s="19"/>
      <c r="C124" s="19"/>
      <c r="D124" s="19"/>
      <c r="E124" s="19"/>
      <c r="F124" s="18"/>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5.75" customHeight="1" x14ac:dyDescent="0.25">
      <c r="A125" s="19"/>
      <c r="B125" s="19"/>
      <c r="C125" s="19"/>
      <c r="D125" s="19"/>
      <c r="E125" s="19"/>
      <c r="F125" s="18"/>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5.75" customHeight="1" x14ac:dyDescent="0.25">
      <c r="A126" s="19"/>
      <c r="B126" s="19"/>
      <c r="C126" s="19"/>
      <c r="D126" s="19"/>
      <c r="E126" s="19"/>
      <c r="F126" s="18"/>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5.75" customHeight="1" x14ac:dyDescent="0.25">
      <c r="A127" s="19"/>
      <c r="B127" s="19"/>
      <c r="C127" s="19"/>
      <c r="D127" s="19"/>
      <c r="E127" s="19"/>
      <c r="F127" s="18"/>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5.75" customHeight="1" x14ac:dyDescent="0.25">
      <c r="A128" s="19"/>
      <c r="B128" s="19"/>
      <c r="C128" s="19"/>
      <c r="D128" s="19"/>
      <c r="E128" s="19"/>
      <c r="F128" s="18"/>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5.75" customHeight="1" x14ac:dyDescent="0.25">
      <c r="A129" s="19"/>
      <c r="B129" s="19"/>
      <c r="C129" s="19"/>
      <c r="D129" s="19"/>
      <c r="E129" s="19"/>
      <c r="F129" s="18"/>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5.75" customHeight="1" x14ac:dyDescent="0.25">
      <c r="A130" s="19"/>
      <c r="B130" s="19"/>
      <c r="C130" s="19"/>
      <c r="D130" s="19"/>
      <c r="E130" s="19"/>
      <c r="F130" s="18"/>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5.75" customHeight="1" x14ac:dyDescent="0.25">
      <c r="A131" s="19"/>
      <c r="B131" s="19"/>
      <c r="C131" s="19"/>
      <c r="D131" s="19"/>
      <c r="E131" s="19"/>
      <c r="F131" s="18"/>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5.75" customHeight="1" x14ac:dyDescent="0.25">
      <c r="A132" s="19"/>
      <c r="B132" s="19"/>
      <c r="C132" s="19"/>
      <c r="D132" s="19"/>
      <c r="E132" s="19"/>
      <c r="F132" s="18"/>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5.75" customHeight="1" x14ac:dyDescent="0.25">
      <c r="A133" s="19"/>
      <c r="B133" s="19"/>
      <c r="C133" s="19"/>
      <c r="D133" s="19"/>
      <c r="E133" s="19"/>
      <c r="F133" s="18"/>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5.75" customHeight="1" x14ac:dyDescent="0.25">
      <c r="A134" s="19"/>
      <c r="B134" s="19"/>
      <c r="C134" s="19"/>
      <c r="D134" s="19"/>
      <c r="E134" s="19"/>
      <c r="F134" s="18"/>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5.75" customHeight="1" x14ac:dyDescent="0.25">
      <c r="A135" s="19"/>
      <c r="B135" s="19"/>
      <c r="C135" s="19"/>
      <c r="D135" s="19"/>
      <c r="E135" s="19"/>
      <c r="F135" s="18"/>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5.75" customHeight="1" x14ac:dyDescent="0.25">
      <c r="A136" s="19"/>
      <c r="B136" s="19"/>
      <c r="C136" s="19"/>
      <c r="D136" s="19"/>
      <c r="E136" s="19"/>
      <c r="F136" s="18"/>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5.75" customHeight="1" x14ac:dyDescent="0.25">
      <c r="A137" s="19"/>
      <c r="B137" s="19"/>
      <c r="C137" s="19"/>
      <c r="D137" s="19"/>
      <c r="E137" s="19"/>
      <c r="F137" s="18"/>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5.75" customHeight="1" x14ac:dyDescent="0.25">
      <c r="A138" s="19"/>
      <c r="B138" s="19"/>
      <c r="C138" s="19"/>
      <c r="D138" s="19"/>
      <c r="E138" s="19"/>
      <c r="F138" s="18"/>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5.75" customHeight="1" x14ac:dyDescent="0.25">
      <c r="A139" s="19"/>
      <c r="B139" s="19"/>
      <c r="C139" s="19"/>
      <c r="D139" s="19"/>
      <c r="E139" s="19"/>
      <c r="F139" s="18"/>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5.75" customHeight="1" x14ac:dyDescent="0.25">
      <c r="A140" s="19"/>
      <c r="B140" s="19"/>
      <c r="C140" s="19"/>
      <c r="D140" s="19"/>
      <c r="E140" s="19"/>
      <c r="F140" s="18"/>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5.75" customHeight="1" x14ac:dyDescent="0.25">
      <c r="A141" s="19"/>
      <c r="B141" s="19"/>
      <c r="C141" s="19"/>
      <c r="D141" s="19"/>
      <c r="E141" s="19"/>
      <c r="F141" s="18"/>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5.75" customHeight="1" x14ac:dyDescent="0.25">
      <c r="A142" s="19"/>
      <c r="B142" s="19"/>
      <c r="C142" s="19"/>
      <c r="D142" s="19"/>
      <c r="E142" s="19"/>
      <c r="F142" s="18"/>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5.75" customHeight="1" x14ac:dyDescent="0.25">
      <c r="A143" s="19"/>
      <c r="B143" s="19"/>
      <c r="C143" s="19"/>
      <c r="D143" s="19"/>
      <c r="E143" s="19"/>
      <c r="F143" s="18"/>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5.75" customHeight="1" x14ac:dyDescent="0.25">
      <c r="A144" s="19"/>
      <c r="B144" s="19"/>
      <c r="C144" s="19"/>
      <c r="D144" s="19"/>
      <c r="E144" s="19"/>
      <c r="F144" s="18"/>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5.75" customHeight="1" x14ac:dyDescent="0.25">
      <c r="A145" s="19"/>
      <c r="B145" s="19"/>
      <c r="C145" s="19"/>
      <c r="D145" s="19"/>
      <c r="E145" s="19"/>
      <c r="F145" s="18"/>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5.75" customHeight="1" x14ac:dyDescent="0.25">
      <c r="A146" s="19"/>
      <c r="B146" s="19"/>
      <c r="C146" s="19"/>
      <c r="D146" s="19"/>
      <c r="E146" s="19"/>
      <c r="F146" s="18"/>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5.75" customHeight="1" x14ac:dyDescent="0.25">
      <c r="A147" s="19"/>
      <c r="B147" s="19"/>
      <c r="C147" s="19"/>
      <c r="D147" s="19"/>
      <c r="E147" s="19"/>
      <c r="F147" s="18"/>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5.75" customHeight="1" x14ac:dyDescent="0.25">
      <c r="A148" s="19"/>
      <c r="B148" s="19"/>
      <c r="C148" s="19"/>
      <c r="D148" s="19"/>
      <c r="E148" s="19"/>
      <c r="F148" s="18"/>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5.75" customHeight="1" x14ac:dyDescent="0.25">
      <c r="A149" s="19"/>
      <c r="B149" s="19"/>
      <c r="C149" s="19"/>
      <c r="D149" s="19"/>
      <c r="E149" s="19"/>
      <c r="F149" s="18"/>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5.75" customHeight="1" x14ac:dyDescent="0.25">
      <c r="A150" s="19"/>
      <c r="B150" s="19"/>
      <c r="C150" s="19"/>
      <c r="D150" s="19"/>
      <c r="E150" s="19"/>
      <c r="F150" s="18"/>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5.75" customHeight="1" x14ac:dyDescent="0.25">
      <c r="A151" s="19"/>
      <c r="B151" s="19"/>
      <c r="C151" s="19"/>
      <c r="D151" s="19"/>
      <c r="E151" s="19"/>
      <c r="F151" s="18"/>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5.75" customHeight="1" x14ac:dyDescent="0.25">
      <c r="A152" s="19"/>
      <c r="B152" s="19"/>
      <c r="C152" s="19"/>
      <c r="D152" s="19"/>
      <c r="E152" s="19"/>
      <c r="F152" s="18"/>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5.75" customHeight="1" x14ac:dyDescent="0.25">
      <c r="A153" s="19"/>
      <c r="B153" s="19"/>
      <c r="C153" s="19"/>
      <c r="D153" s="19"/>
      <c r="E153" s="19"/>
      <c r="F153" s="18"/>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5.75" customHeight="1" x14ac:dyDescent="0.25">
      <c r="A154" s="19"/>
      <c r="B154" s="19"/>
      <c r="C154" s="19"/>
      <c r="D154" s="19"/>
      <c r="E154" s="19"/>
      <c r="F154" s="18"/>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5.75" customHeight="1" x14ac:dyDescent="0.25">
      <c r="A155" s="19"/>
      <c r="B155" s="19"/>
      <c r="C155" s="19"/>
      <c r="D155" s="19"/>
      <c r="E155" s="19"/>
      <c r="F155" s="18"/>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5.75" customHeight="1" x14ac:dyDescent="0.25">
      <c r="A156" s="19"/>
      <c r="B156" s="19"/>
      <c r="C156" s="19"/>
      <c r="D156" s="19"/>
      <c r="E156" s="19"/>
      <c r="F156" s="18"/>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5.75" customHeight="1" x14ac:dyDescent="0.25">
      <c r="A157" s="19"/>
      <c r="B157" s="19"/>
      <c r="C157" s="19"/>
      <c r="D157" s="19"/>
      <c r="E157" s="19"/>
      <c r="F157" s="18"/>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5.75" customHeight="1" x14ac:dyDescent="0.25">
      <c r="A158" s="19"/>
      <c r="B158" s="19"/>
      <c r="C158" s="19"/>
      <c r="D158" s="19"/>
      <c r="E158" s="19"/>
      <c r="F158" s="18"/>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5.75" customHeight="1" x14ac:dyDescent="0.25">
      <c r="A159" s="19"/>
      <c r="B159" s="19"/>
      <c r="C159" s="19"/>
      <c r="D159" s="19"/>
      <c r="E159" s="19"/>
      <c r="F159" s="18"/>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5.75" customHeight="1" x14ac:dyDescent="0.25">
      <c r="A160" s="19"/>
      <c r="B160" s="19"/>
      <c r="C160" s="19"/>
      <c r="D160" s="19"/>
      <c r="E160" s="19"/>
      <c r="F160" s="18"/>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5.75" customHeight="1" x14ac:dyDescent="0.25">
      <c r="A161" s="19"/>
      <c r="B161" s="19"/>
      <c r="C161" s="19"/>
      <c r="D161" s="19"/>
      <c r="E161" s="19"/>
      <c r="F161" s="18"/>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5.75" customHeight="1" x14ac:dyDescent="0.25">
      <c r="A162" s="19"/>
      <c r="B162" s="19"/>
      <c r="C162" s="19"/>
      <c r="D162" s="19"/>
      <c r="E162" s="19"/>
      <c r="F162" s="18"/>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5.75" customHeight="1" x14ac:dyDescent="0.25">
      <c r="A163" s="19"/>
      <c r="B163" s="19"/>
      <c r="C163" s="19"/>
      <c r="D163" s="19"/>
      <c r="E163" s="19"/>
      <c r="F163" s="18"/>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5.75" customHeight="1" x14ac:dyDescent="0.25">
      <c r="A164" s="19"/>
      <c r="B164" s="19"/>
      <c r="C164" s="19"/>
      <c r="D164" s="19"/>
      <c r="E164" s="19"/>
      <c r="F164" s="18"/>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5.75" customHeight="1" x14ac:dyDescent="0.25">
      <c r="A165" s="19"/>
      <c r="B165" s="19"/>
      <c r="C165" s="19"/>
      <c r="D165" s="19"/>
      <c r="E165" s="19"/>
      <c r="F165" s="18"/>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5.75" customHeight="1" x14ac:dyDescent="0.25">
      <c r="A166" s="19"/>
      <c r="B166" s="19"/>
      <c r="C166" s="19"/>
      <c r="D166" s="19"/>
      <c r="E166" s="19"/>
      <c r="F166" s="18"/>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5.75" customHeight="1" x14ac:dyDescent="0.25">
      <c r="A167" s="19"/>
      <c r="B167" s="19"/>
      <c r="C167" s="19"/>
      <c r="D167" s="19"/>
      <c r="E167" s="19"/>
      <c r="F167" s="18"/>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5.75" customHeight="1" x14ac:dyDescent="0.25">
      <c r="A168" s="19"/>
      <c r="B168" s="19"/>
      <c r="C168" s="19"/>
      <c r="D168" s="19"/>
      <c r="E168" s="19"/>
      <c r="F168" s="18"/>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5.75" customHeight="1" x14ac:dyDescent="0.25">
      <c r="A169" s="19"/>
      <c r="B169" s="19"/>
      <c r="C169" s="19"/>
      <c r="D169" s="19"/>
      <c r="E169" s="19"/>
      <c r="F169" s="18"/>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5.75" customHeight="1" x14ac:dyDescent="0.25">
      <c r="A170" s="19"/>
      <c r="B170" s="19"/>
      <c r="C170" s="19"/>
      <c r="D170" s="19"/>
      <c r="E170" s="19"/>
      <c r="F170" s="18"/>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5.75" customHeight="1" x14ac:dyDescent="0.25">
      <c r="A171" s="19"/>
      <c r="B171" s="19"/>
      <c r="C171" s="19"/>
      <c r="D171" s="19"/>
      <c r="E171" s="19"/>
      <c r="F171" s="18"/>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5.75" customHeight="1" x14ac:dyDescent="0.25">
      <c r="A172" s="19"/>
      <c r="B172" s="19"/>
      <c r="C172" s="19"/>
      <c r="D172" s="19"/>
      <c r="E172" s="19"/>
      <c r="F172" s="18"/>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5.75" customHeight="1" x14ac:dyDescent="0.25">
      <c r="A173" s="19"/>
      <c r="B173" s="19"/>
      <c r="C173" s="19"/>
      <c r="D173" s="19"/>
      <c r="E173" s="19"/>
      <c r="F173" s="18"/>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5.75" customHeight="1" x14ac:dyDescent="0.25">
      <c r="A174" s="19"/>
      <c r="B174" s="19"/>
      <c r="C174" s="19"/>
      <c r="D174" s="19"/>
      <c r="E174" s="19"/>
      <c r="F174" s="18"/>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5.75" customHeight="1" x14ac:dyDescent="0.25">
      <c r="A175" s="19"/>
      <c r="B175" s="19"/>
      <c r="C175" s="19"/>
      <c r="D175" s="19"/>
      <c r="E175" s="19"/>
      <c r="F175" s="18"/>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5.75" customHeight="1" x14ac:dyDescent="0.25">
      <c r="A176" s="19"/>
      <c r="B176" s="19"/>
      <c r="C176" s="19"/>
      <c r="D176" s="19"/>
      <c r="E176" s="19"/>
      <c r="F176" s="18"/>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5.75" customHeight="1" x14ac:dyDescent="0.25">
      <c r="A177" s="19"/>
      <c r="B177" s="19"/>
      <c r="C177" s="19"/>
      <c r="D177" s="19"/>
      <c r="E177" s="19"/>
      <c r="F177" s="18"/>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5.75" customHeight="1" x14ac:dyDescent="0.25">
      <c r="A178" s="19"/>
      <c r="B178" s="19"/>
      <c r="C178" s="19"/>
      <c r="D178" s="19"/>
      <c r="E178" s="19"/>
      <c r="F178" s="18"/>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5.75" customHeight="1" x14ac:dyDescent="0.25">
      <c r="A179" s="19"/>
      <c r="B179" s="19"/>
      <c r="C179" s="19"/>
      <c r="D179" s="19"/>
      <c r="E179" s="19"/>
      <c r="F179" s="18"/>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5.75" customHeight="1" x14ac:dyDescent="0.25">
      <c r="A180" s="19"/>
      <c r="B180" s="19"/>
      <c r="C180" s="19"/>
      <c r="D180" s="19"/>
      <c r="E180" s="19"/>
      <c r="F180" s="18"/>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5.75" customHeight="1" x14ac:dyDescent="0.25">
      <c r="A181" s="19"/>
      <c r="B181" s="19"/>
      <c r="C181" s="19"/>
      <c r="D181" s="19"/>
      <c r="E181" s="19"/>
      <c r="F181" s="18"/>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5.75" customHeight="1" x14ac:dyDescent="0.25">
      <c r="A182" s="19"/>
      <c r="B182" s="19"/>
      <c r="C182" s="19"/>
      <c r="D182" s="19"/>
      <c r="E182" s="19"/>
      <c r="F182" s="18"/>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5.75" customHeight="1" x14ac:dyDescent="0.25">
      <c r="A183" s="19"/>
      <c r="B183" s="19"/>
      <c r="C183" s="19"/>
      <c r="D183" s="19"/>
      <c r="E183" s="19"/>
      <c r="F183" s="18"/>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5.75" customHeight="1" x14ac:dyDescent="0.25">
      <c r="A184" s="19"/>
      <c r="B184" s="19"/>
      <c r="C184" s="19"/>
      <c r="D184" s="19"/>
      <c r="E184" s="19"/>
      <c r="F184" s="18"/>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5.75" customHeight="1" x14ac:dyDescent="0.25">
      <c r="A185" s="19"/>
      <c r="B185" s="19"/>
      <c r="C185" s="19"/>
      <c r="D185" s="19"/>
      <c r="E185" s="19"/>
      <c r="F185" s="18"/>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5.75" customHeight="1" x14ac:dyDescent="0.25">
      <c r="A186" s="19"/>
      <c r="B186" s="19"/>
      <c r="C186" s="19"/>
      <c r="D186" s="19"/>
      <c r="E186" s="19"/>
      <c r="F186" s="18"/>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5.75" customHeight="1" x14ac:dyDescent="0.25">
      <c r="A187" s="19"/>
      <c r="B187" s="19"/>
      <c r="C187" s="19"/>
      <c r="D187" s="19"/>
      <c r="E187" s="19"/>
      <c r="F187" s="18"/>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5.75" customHeight="1" x14ac:dyDescent="0.25">
      <c r="A188" s="19"/>
      <c r="B188" s="19"/>
      <c r="C188" s="19"/>
      <c r="D188" s="19"/>
      <c r="E188" s="19"/>
      <c r="F188" s="18"/>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5.75" customHeight="1" x14ac:dyDescent="0.25">
      <c r="A189" s="19"/>
      <c r="B189" s="19"/>
      <c r="C189" s="19"/>
      <c r="D189" s="19"/>
      <c r="E189" s="19"/>
      <c r="F189" s="18"/>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5.75" customHeight="1" x14ac:dyDescent="0.25">
      <c r="A190" s="19"/>
      <c r="B190" s="19"/>
      <c r="C190" s="19"/>
      <c r="D190" s="19"/>
      <c r="E190" s="19"/>
      <c r="F190" s="18"/>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5.75" customHeight="1" x14ac:dyDescent="0.25">
      <c r="A191" s="19"/>
      <c r="B191" s="19"/>
      <c r="C191" s="19"/>
      <c r="D191" s="19"/>
      <c r="E191" s="19"/>
      <c r="F191" s="18"/>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5.75" customHeight="1" x14ac:dyDescent="0.25">
      <c r="A192" s="19"/>
      <c r="B192" s="19"/>
      <c r="C192" s="19"/>
      <c r="D192" s="19"/>
      <c r="E192" s="19"/>
      <c r="F192" s="18"/>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5.75" customHeight="1" x14ac:dyDescent="0.25">
      <c r="A193" s="19"/>
      <c r="B193" s="19"/>
      <c r="C193" s="19"/>
      <c r="D193" s="19"/>
      <c r="E193" s="19"/>
      <c r="F193" s="18"/>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5.75" customHeight="1" x14ac:dyDescent="0.25">
      <c r="A194" s="19"/>
      <c r="B194" s="19"/>
      <c r="C194" s="19"/>
      <c r="D194" s="19"/>
      <c r="E194" s="19"/>
      <c r="F194" s="18"/>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5.75" customHeight="1" x14ac:dyDescent="0.25">
      <c r="A195" s="19"/>
      <c r="B195" s="19"/>
      <c r="C195" s="19"/>
      <c r="D195" s="19"/>
      <c r="E195" s="19"/>
      <c r="F195" s="18"/>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5.75" customHeight="1" x14ac:dyDescent="0.25">
      <c r="A196" s="19"/>
      <c r="B196" s="19"/>
      <c r="C196" s="19"/>
      <c r="D196" s="19"/>
      <c r="E196" s="19"/>
      <c r="F196" s="18"/>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5.75" customHeight="1" x14ac:dyDescent="0.25">
      <c r="A197" s="19"/>
      <c r="B197" s="19"/>
      <c r="C197" s="19"/>
      <c r="D197" s="19"/>
      <c r="E197" s="19"/>
      <c r="F197" s="18"/>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5.75" customHeight="1" x14ac:dyDescent="0.25">
      <c r="A198" s="19"/>
      <c r="B198" s="19"/>
      <c r="C198" s="19"/>
      <c r="D198" s="19"/>
      <c r="E198" s="19"/>
      <c r="F198" s="18"/>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5.75" customHeight="1" x14ac:dyDescent="0.25">
      <c r="A199" s="19"/>
      <c r="B199" s="19"/>
      <c r="C199" s="19"/>
      <c r="D199" s="19"/>
      <c r="E199" s="19"/>
      <c r="F199" s="18"/>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5.75" customHeight="1" x14ac:dyDescent="0.25">
      <c r="A200" s="19"/>
      <c r="B200" s="19"/>
      <c r="C200" s="19"/>
      <c r="D200" s="19"/>
      <c r="E200" s="19"/>
      <c r="F200" s="18"/>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5.75" customHeight="1" x14ac:dyDescent="0.25">
      <c r="A201" s="19"/>
      <c r="B201" s="19"/>
      <c r="C201" s="19"/>
      <c r="D201" s="19"/>
      <c r="E201" s="19"/>
      <c r="F201" s="18"/>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5.75" customHeight="1" x14ac:dyDescent="0.25">
      <c r="A202" s="19"/>
      <c r="B202" s="19"/>
      <c r="C202" s="19"/>
      <c r="D202" s="19"/>
      <c r="E202" s="19"/>
      <c r="F202" s="18"/>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5.75" customHeight="1" x14ac:dyDescent="0.25">
      <c r="A203" s="19"/>
      <c r="B203" s="19"/>
      <c r="C203" s="19"/>
      <c r="D203" s="19"/>
      <c r="E203" s="19"/>
      <c r="F203" s="18"/>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5.75" customHeight="1" x14ac:dyDescent="0.25">
      <c r="A204" s="19"/>
      <c r="B204" s="19"/>
      <c r="C204" s="19"/>
      <c r="D204" s="19"/>
      <c r="E204" s="19"/>
      <c r="F204" s="18"/>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5.75" customHeight="1" x14ac:dyDescent="0.25">
      <c r="A205" s="19"/>
      <c r="B205" s="19"/>
      <c r="C205" s="19"/>
      <c r="D205" s="19"/>
      <c r="E205" s="19"/>
      <c r="F205" s="18"/>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5.75" customHeight="1" x14ac:dyDescent="0.25">
      <c r="A206" s="19"/>
      <c r="B206" s="19"/>
      <c r="C206" s="19"/>
      <c r="D206" s="19"/>
      <c r="E206" s="19"/>
      <c r="F206" s="18"/>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5.75" customHeight="1" x14ac:dyDescent="0.25">
      <c r="A207" s="19"/>
      <c r="B207" s="19"/>
      <c r="C207" s="19"/>
      <c r="D207" s="19"/>
      <c r="E207" s="19"/>
      <c r="F207" s="18"/>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5.75" customHeight="1" x14ac:dyDescent="0.25">
      <c r="A208" s="19"/>
      <c r="B208" s="19"/>
      <c r="C208" s="19"/>
      <c r="D208" s="19"/>
      <c r="E208" s="19"/>
      <c r="F208" s="18"/>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5.75" customHeight="1" x14ac:dyDescent="0.25">
      <c r="A209" s="19"/>
      <c r="B209" s="19"/>
      <c r="C209" s="19"/>
      <c r="D209" s="19"/>
      <c r="E209" s="19"/>
      <c r="F209" s="18"/>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5.75" customHeight="1" x14ac:dyDescent="0.25">
      <c r="A210" s="19"/>
      <c r="B210" s="19"/>
      <c r="C210" s="19"/>
      <c r="D210" s="19"/>
      <c r="E210" s="19"/>
      <c r="F210" s="18"/>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5.75" customHeight="1" x14ac:dyDescent="0.25">
      <c r="A211" s="19"/>
      <c r="B211" s="19"/>
      <c r="C211" s="19"/>
      <c r="D211" s="19"/>
      <c r="E211" s="19"/>
      <c r="F211" s="18"/>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5.75" customHeight="1" x14ac:dyDescent="0.25">
      <c r="A212" s="19"/>
      <c r="B212" s="19"/>
      <c r="C212" s="19"/>
      <c r="D212" s="19"/>
      <c r="E212" s="19"/>
      <c r="F212" s="18"/>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5.75" customHeight="1" x14ac:dyDescent="0.25">
      <c r="A213" s="19"/>
      <c r="B213" s="19"/>
      <c r="C213" s="19"/>
      <c r="D213" s="19"/>
      <c r="E213" s="19"/>
      <c r="F213" s="18"/>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5.75" customHeight="1" x14ac:dyDescent="0.25">
      <c r="A214" s="19"/>
      <c r="B214" s="19"/>
      <c r="C214" s="19"/>
      <c r="D214" s="19"/>
      <c r="E214" s="19"/>
      <c r="F214" s="18"/>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5.75" customHeight="1" x14ac:dyDescent="0.25">
      <c r="A215" s="19"/>
      <c r="B215" s="19"/>
      <c r="C215" s="19"/>
      <c r="D215" s="19"/>
      <c r="E215" s="19"/>
      <c r="F215" s="18"/>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5.75" customHeight="1" x14ac:dyDescent="0.25">
      <c r="A216" s="19"/>
      <c r="B216" s="19"/>
      <c r="C216" s="19"/>
      <c r="D216" s="19"/>
      <c r="E216" s="19"/>
      <c r="F216" s="18"/>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5.75" customHeight="1" x14ac:dyDescent="0.25">
      <c r="A217" s="19"/>
      <c r="B217" s="19"/>
      <c r="C217" s="19"/>
      <c r="D217" s="19"/>
      <c r="E217" s="19"/>
      <c r="F217" s="18"/>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5.75" customHeight="1" x14ac:dyDescent="0.25">
      <c r="A218" s="19"/>
      <c r="B218" s="19"/>
      <c r="C218" s="19"/>
      <c r="D218" s="19"/>
      <c r="E218" s="19"/>
      <c r="F218" s="18"/>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5.75" customHeight="1" x14ac:dyDescent="0.25">
      <c r="A219" s="19"/>
      <c r="B219" s="19"/>
      <c r="C219" s="19"/>
      <c r="D219" s="19"/>
      <c r="E219" s="19"/>
      <c r="F219" s="18"/>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5.75" customHeight="1" x14ac:dyDescent="0.25">
      <c r="A220" s="19"/>
      <c r="B220" s="19"/>
      <c r="C220" s="19"/>
      <c r="D220" s="19"/>
      <c r="E220" s="19"/>
      <c r="F220" s="18"/>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5.75" customHeight="1" x14ac:dyDescent="0.25">
      <c r="A221" s="19"/>
      <c r="B221" s="19"/>
      <c r="C221" s="19"/>
      <c r="D221" s="19"/>
      <c r="E221" s="19"/>
      <c r="F221" s="18"/>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5.75" customHeight="1" x14ac:dyDescent="0.25">
      <c r="A222" s="19"/>
      <c r="B222" s="19"/>
      <c r="C222" s="19"/>
      <c r="D222" s="19"/>
      <c r="E222" s="19"/>
      <c r="F222" s="18"/>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5.75" customHeight="1" x14ac:dyDescent="0.25">
      <c r="A223" s="19"/>
      <c r="B223" s="19"/>
      <c r="C223" s="19"/>
      <c r="D223" s="19"/>
      <c r="E223" s="19"/>
      <c r="F223" s="18"/>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5.75" customHeight="1" x14ac:dyDescent="0.25">
      <c r="A224" s="19"/>
      <c r="B224" s="19"/>
      <c r="C224" s="19"/>
      <c r="D224" s="19"/>
      <c r="E224" s="19"/>
      <c r="F224" s="18"/>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5.75" customHeight="1" x14ac:dyDescent="0.25">
      <c r="A225" s="19"/>
      <c r="B225" s="19"/>
      <c r="C225" s="19"/>
      <c r="D225" s="19"/>
      <c r="E225" s="19"/>
      <c r="F225" s="18"/>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5.75" customHeight="1" x14ac:dyDescent="0.25">
      <c r="A226" s="19"/>
      <c r="B226" s="19"/>
      <c r="C226" s="19"/>
      <c r="D226" s="19"/>
      <c r="E226" s="19"/>
      <c r="F226" s="18"/>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5.75" customHeight="1" x14ac:dyDescent="0.25">
      <c r="A227" s="19"/>
      <c r="B227" s="19"/>
      <c r="C227" s="19"/>
      <c r="D227" s="19"/>
      <c r="E227" s="19"/>
      <c r="F227" s="18"/>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5.75" customHeight="1" x14ac:dyDescent="0.25">
      <c r="A228" s="19"/>
      <c r="B228" s="19"/>
      <c r="C228" s="19"/>
      <c r="D228" s="19"/>
      <c r="E228" s="19"/>
      <c r="F228" s="18"/>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5.75" customHeight="1" x14ac:dyDescent="0.25">
      <c r="A229" s="19"/>
      <c r="B229" s="19"/>
      <c r="C229" s="19"/>
      <c r="D229" s="19"/>
      <c r="E229" s="19"/>
      <c r="F229" s="18"/>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5.75" customHeight="1" x14ac:dyDescent="0.25">
      <c r="A230" s="19"/>
      <c r="B230" s="19"/>
      <c r="C230" s="19"/>
      <c r="D230" s="19"/>
      <c r="E230" s="19"/>
      <c r="F230" s="18"/>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5.75" customHeight="1" x14ac:dyDescent="0.25">
      <c r="A231" s="19"/>
      <c r="B231" s="19"/>
      <c r="C231" s="19"/>
      <c r="D231" s="19"/>
      <c r="E231" s="19"/>
      <c r="F231" s="18"/>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5.75" customHeight="1" x14ac:dyDescent="0.25">
      <c r="A232" s="19"/>
      <c r="B232" s="19"/>
      <c r="C232" s="19"/>
      <c r="D232" s="19"/>
      <c r="E232" s="19"/>
      <c r="F232" s="18"/>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5.75" customHeight="1" x14ac:dyDescent="0.25">
      <c r="A233" s="19"/>
      <c r="B233" s="19"/>
      <c r="C233" s="19"/>
      <c r="D233" s="19"/>
      <c r="E233" s="19"/>
      <c r="F233" s="18"/>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5.75" customHeight="1" x14ac:dyDescent="0.25">
      <c r="A234" s="19"/>
      <c r="B234" s="19"/>
      <c r="C234" s="19"/>
      <c r="D234" s="19"/>
      <c r="E234" s="19"/>
      <c r="F234" s="18"/>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5.75" customHeight="1" x14ac:dyDescent="0.25">
      <c r="A235" s="19"/>
      <c r="B235" s="19"/>
      <c r="C235" s="19"/>
      <c r="D235" s="19"/>
      <c r="E235" s="19"/>
      <c r="F235" s="18"/>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5.75" customHeight="1" x14ac:dyDescent="0.25">
      <c r="A236" s="19"/>
      <c r="B236" s="19"/>
      <c r="C236" s="19"/>
      <c r="D236" s="19"/>
      <c r="E236" s="19"/>
      <c r="F236" s="18"/>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5.75" customHeight="1" x14ac:dyDescent="0.25">
      <c r="A237" s="19"/>
      <c r="B237" s="19"/>
      <c r="C237" s="19"/>
      <c r="D237" s="19"/>
      <c r="E237" s="19"/>
      <c r="F237" s="18"/>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5.75" customHeight="1" x14ac:dyDescent="0.25">
      <c r="A238" s="19"/>
      <c r="B238" s="19"/>
      <c r="C238" s="19"/>
      <c r="D238" s="19"/>
      <c r="E238" s="19"/>
      <c r="F238" s="18"/>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5.75" customHeight="1" x14ac:dyDescent="0.25">
      <c r="A239" s="19"/>
      <c r="B239" s="19"/>
      <c r="C239" s="19"/>
      <c r="D239" s="19"/>
      <c r="E239" s="19"/>
      <c r="F239" s="18"/>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5.75" customHeight="1" x14ac:dyDescent="0.25">
      <c r="A240" s="19"/>
      <c r="B240" s="19"/>
      <c r="C240" s="19"/>
      <c r="D240" s="19"/>
      <c r="E240" s="19"/>
      <c r="F240" s="18"/>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5.75" customHeight="1" x14ac:dyDescent="0.25">
      <c r="A241" s="19"/>
      <c r="B241" s="19"/>
      <c r="C241" s="19"/>
      <c r="D241" s="19"/>
      <c r="E241" s="19"/>
      <c r="F241" s="18"/>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5.75" customHeight="1" x14ac:dyDescent="0.25">
      <c r="A242" s="19"/>
      <c r="B242" s="19"/>
      <c r="C242" s="19"/>
      <c r="D242" s="19"/>
      <c r="E242" s="19"/>
      <c r="F242" s="18"/>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5.75" customHeight="1" x14ac:dyDescent="0.25">
      <c r="A243" s="19"/>
      <c r="B243" s="19"/>
      <c r="C243" s="19"/>
      <c r="D243" s="19"/>
      <c r="E243" s="19"/>
      <c r="F243" s="18"/>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5.75" customHeight="1" x14ac:dyDescent="0.25">
      <c r="A244" s="19"/>
      <c r="B244" s="19"/>
      <c r="C244" s="19"/>
      <c r="D244" s="19"/>
      <c r="E244" s="19"/>
      <c r="F244" s="18"/>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5.75" customHeight="1" x14ac:dyDescent="0.25">
      <c r="A245" s="19"/>
      <c r="B245" s="19"/>
      <c r="C245" s="19"/>
      <c r="D245" s="19"/>
      <c r="E245" s="19"/>
      <c r="F245" s="18"/>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5.75" customHeight="1" x14ac:dyDescent="0.25">
      <c r="A246" s="19"/>
      <c r="B246" s="19"/>
      <c r="C246" s="19"/>
      <c r="D246" s="19"/>
      <c r="E246" s="19"/>
      <c r="F246" s="18"/>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5.75" customHeight="1" x14ac:dyDescent="0.25">
      <c r="A247" s="19"/>
      <c r="B247" s="19"/>
      <c r="C247" s="19"/>
      <c r="D247" s="19"/>
      <c r="E247" s="19"/>
      <c r="F247" s="18"/>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5.75" customHeight="1" x14ac:dyDescent="0.25">
      <c r="A248" s="19"/>
      <c r="B248" s="19"/>
      <c r="C248" s="19"/>
      <c r="D248" s="19"/>
      <c r="E248" s="19"/>
      <c r="F248" s="18"/>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5.75" customHeight="1" x14ac:dyDescent="0.25">
      <c r="A249" s="19"/>
      <c r="B249" s="19"/>
      <c r="C249" s="19"/>
      <c r="D249" s="19"/>
      <c r="E249" s="19"/>
      <c r="F249" s="18"/>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5.75" customHeight="1" x14ac:dyDescent="0.25">
      <c r="A250" s="19"/>
      <c r="B250" s="19"/>
      <c r="C250" s="19"/>
      <c r="D250" s="19"/>
      <c r="E250" s="19"/>
      <c r="F250" s="18"/>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5.75" customHeight="1" x14ac:dyDescent="0.25">
      <c r="A251" s="19"/>
      <c r="B251" s="19"/>
      <c r="C251" s="19"/>
      <c r="D251" s="19"/>
      <c r="E251" s="19"/>
      <c r="F251" s="18"/>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5.75" customHeight="1" x14ac:dyDescent="0.25">
      <c r="A252" s="19"/>
      <c r="B252" s="19"/>
      <c r="C252" s="19"/>
      <c r="D252" s="19"/>
      <c r="E252" s="19"/>
      <c r="F252" s="18"/>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5.75" customHeight="1" x14ac:dyDescent="0.25">
      <c r="A253" s="19"/>
      <c r="B253" s="19"/>
      <c r="C253" s="19"/>
      <c r="D253" s="19"/>
      <c r="E253" s="19"/>
      <c r="F253" s="18"/>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5.75" customHeight="1" x14ac:dyDescent="0.25">
      <c r="A254" s="19"/>
      <c r="B254" s="19"/>
      <c r="C254" s="19"/>
      <c r="D254" s="19"/>
      <c r="E254" s="19"/>
      <c r="F254" s="18"/>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5.75" customHeight="1" x14ac:dyDescent="0.25">
      <c r="A255" s="19"/>
      <c r="B255" s="19"/>
      <c r="C255" s="19"/>
      <c r="D255" s="19"/>
      <c r="E255" s="19"/>
      <c r="F255" s="18"/>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5.75" customHeight="1" x14ac:dyDescent="0.25">
      <c r="A256" s="19"/>
      <c r="B256" s="19"/>
      <c r="C256" s="19"/>
      <c r="D256" s="19"/>
      <c r="E256" s="19"/>
      <c r="F256" s="18"/>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5.75" customHeight="1" x14ac:dyDescent="0.25">
      <c r="A257" s="19"/>
      <c r="B257" s="19"/>
      <c r="C257" s="19"/>
      <c r="D257" s="19"/>
      <c r="E257" s="19"/>
      <c r="F257" s="18"/>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5.75" customHeight="1" x14ac:dyDescent="0.25">
      <c r="A258" s="19"/>
      <c r="B258" s="19"/>
      <c r="C258" s="19"/>
      <c r="D258" s="19"/>
      <c r="E258" s="19"/>
      <c r="F258" s="18"/>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5.75" customHeight="1" x14ac:dyDescent="0.25">
      <c r="A259" s="19"/>
      <c r="B259" s="19"/>
      <c r="C259" s="19"/>
      <c r="D259" s="19"/>
      <c r="E259" s="19"/>
      <c r="F259" s="18"/>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5.75" customHeight="1" x14ac:dyDescent="0.25">
      <c r="A260" s="19"/>
      <c r="B260" s="19"/>
      <c r="C260" s="19"/>
      <c r="D260" s="19"/>
      <c r="E260" s="19"/>
      <c r="F260" s="18"/>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5.75" customHeight="1" x14ac:dyDescent="0.25">
      <c r="A261" s="19"/>
      <c r="B261" s="19"/>
      <c r="C261" s="19"/>
      <c r="D261" s="19"/>
      <c r="E261" s="19"/>
      <c r="F261" s="18"/>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5.75" customHeight="1" x14ac:dyDescent="0.25">
      <c r="A262" s="19"/>
      <c r="B262" s="19"/>
      <c r="C262" s="19"/>
      <c r="D262" s="19"/>
      <c r="E262" s="19"/>
      <c r="F262" s="18"/>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5.75" customHeight="1" x14ac:dyDescent="0.25">
      <c r="A263" s="19"/>
      <c r="B263" s="19"/>
      <c r="C263" s="19"/>
      <c r="D263" s="19"/>
      <c r="E263" s="19"/>
      <c r="F263" s="18"/>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5.75" customHeight="1" x14ac:dyDescent="0.25">
      <c r="A264" s="19"/>
      <c r="B264" s="19"/>
      <c r="C264" s="19"/>
      <c r="D264" s="19"/>
      <c r="E264" s="19"/>
      <c r="F264" s="18"/>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5.75" customHeight="1" x14ac:dyDescent="0.25">
      <c r="A265" s="19"/>
      <c r="B265" s="19"/>
      <c r="C265" s="19"/>
      <c r="D265" s="19"/>
      <c r="E265" s="19"/>
      <c r="F265" s="18"/>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5.75" customHeight="1" x14ac:dyDescent="0.25">
      <c r="A266" s="19"/>
      <c r="B266" s="19"/>
      <c r="C266" s="19"/>
      <c r="D266" s="19"/>
      <c r="E266" s="19"/>
      <c r="F266" s="18"/>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5.75" customHeight="1" x14ac:dyDescent="0.25">
      <c r="A267" s="19"/>
      <c r="B267" s="19"/>
      <c r="C267" s="19"/>
      <c r="D267" s="19"/>
      <c r="E267" s="19"/>
      <c r="F267" s="18"/>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5.75" customHeight="1" x14ac:dyDescent="0.25">
      <c r="A268" s="19"/>
      <c r="B268" s="19"/>
      <c r="C268" s="19"/>
      <c r="D268" s="19"/>
      <c r="E268" s="19"/>
      <c r="F268" s="18"/>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5.75" customHeight="1" x14ac:dyDescent="0.25">
      <c r="A269" s="19"/>
      <c r="B269" s="19"/>
      <c r="C269" s="19"/>
      <c r="D269" s="19"/>
      <c r="E269" s="19"/>
      <c r="F269" s="18"/>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5.75" customHeight="1" x14ac:dyDescent="0.25">
      <c r="A270" s="19"/>
      <c r="B270" s="19"/>
      <c r="C270" s="19"/>
      <c r="D270" s="19"/>
      <c r="E270" s="19"/>
      <c r="F270" s="18"/>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5.75" customHeight="1" x14ac:dyDescent="0.25">
      <c r="A271" s="19"/>
      <c r="B271" s="19"/>
      <c r="C271" s="19"/>
      <c r="D271" s="19"/>
      <c r="E271" s="19"/>
      <c r="F271" s="18"/>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5.75" customHeight="1" x14ac:dyDescent="0.25">
      <c r="A272" s="19"/>
      <c r="B272" s="19"/>
      <c r="C272" s="19"/>
      <c r="D272" s="19"/>
      <c r="E272" s="19"/>
      <c r="F272" s="18"/>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5.75" customHeight="1" x14ac:dyDescent="0.25">
      <c r="A273" s="19"/>
      <c r="B273" s="19"/>
      <c r="C273" s="19"/>
      <c r="D273" s="19"/>
      <c r="E273" s="19"/>
      <c r="F273" s="18"/>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5.75" customHeight="1" x14ac:dyDescent="0.25">
      <c r="A274" s="19"/>
      <c r="B274" s="19"/>
      <c r="C274" s="19"/>
      <c r="D274" s="19"/>
      <c r="E274" s="19"/>
      <c r="F274" s="18"/>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5.75" customHeight="1" x14ac:dyDescent="0.25">
      <c r="A275" s="19"/>
      <c r="B275" s="19"/>
      <c r="C275" s="19"/>
      <c r="D275" s="19"/>
      <c r="E275" s="19"/>
      <c r="F275" s="18"/>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5.75" customHeight="1" x14ac:dyDescent="0.25">
      <c r="A276" s="19"/>
      <c r="B276" s="19"/>
      <c r="C276" s="19"/>
      <c r="D276" s="19"/>
      <c r="E276" s="19"/>
      <c r="F276" s="18"/>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5.75" customHeight="1" x14ac:dyDescent="0.25">
      <c r="A277" s="19"/>
      <c r="B277" s="19"/>
      <c r="C277" s="19"/>
      <c r="D277" s="19"/>
      <c r="E277" s="19"/>
      <c r="F277" s="18"/>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5.75" customHeight="1" x14ac:dyDescent="0.25">
      <c r="A278" s="19"/>
      <c r="B278" s="19"/>
      <c r="C278" s="19"/>
      <c r="D278" s="19"/>
      <c r="E278" s="19"/>
      <c r="F278" s="18"/>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5.75" customHeight="1" x14ac:dyDescent="0.25">
      <c r="A279" s="19"/>
      <c r="B279" s="19"/>
      <c r="C279" s="19"/>
      <c r="D279" s="19"/>
      <c r="E279" s="19"/>
      <c r="F279" s="18"/>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5.75" customHeight="1" x14ac:dyDescent="0.25">
      <c r="A280" s="19"/>
      <c r="B280" s="19"/>
      <c r="C280" s="19"/>
      <c r="D280" s="19"/>
      <c r="E280" s="19"/>
      <c r="F280" s="18"/>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5.75" customHeight="1" x14ac:dyDescent="0.25">
      <c r="A281" s="19"/>
      <c r="B281" s="19"/>
      <c r="C281" s="19"/>
      <c r="D281" s="19"/>
      <c r="E281" s="19"/>
      <c r="F281" s="18"/>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5.75" customHeight="1" x14ac:dyDescent="0.25">
      <c r="A282" s="19"/>
      <c r="B282" s="19"/>
      <c r="C282" s="19"/>
      <c r="D282" s="19"/>
      <c r="E282" s="19"/>
      <c r="F282" s="18"/>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5.75" customHeight="1" x14ac:dyDescent="0.25">
      <c r="A283" s="19"/>
      <c r="B283" s="19"/>
      <c r="C283" s="19"/>
      <c r="D283" s="19"/>
      <c r="E283" s="19"/>
      <c r="F283" s="18"/>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5.75" customHeight="1" x14ac:dyDescent="0.25">
      <c r="A284" s="19"/>
      <c r="B284" s="19"/>
      <c r="C284" s="19"/>
      <c r="D284" s="19"/>
      <c r="E284" s="19"/>
      <c r="F284" s="18"/>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5.75" customHeight="1" x14ac:dyDescent="0.25">
      <c r="A285" s="19"/>
      <c r="B285" s="19"/>
      <c r="C285" s="19"/>
      <c r="D285" s="19"/>
      <c r="E285" s="19"/>
      <c r="F285" s="18"/>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5.75" customHeight="1" x14ac:dyDescent="0.25">
      <c r="A286" s="19"/>
      <c r="B286" s="19"/>
      <c r="C286" s="19"/>
      <c r="D286" s="19"/>
      <c r="E286" s="19"/>
      <c r="F286" s="18"/>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5.75" customHeight="1" x14ac:dyDescent="0.25">
      <c r="A287" s="19"/>
      <c r="B287" s="19"/>
      <c r="C287" s="19"/>
      <c r="D287" s="19"/>
      <c r="E287" s="19"/>
      <c r="F287" s="18"/>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5.75" customHeight="1" x14ac:dyDescent="0.25">
      <c r="A288" s="19"/>
      <c r="B288" s="19"/>
      <c r="C288" s="19"/>
      <c r="D288" s="19"/>
      <c r="E288" s="19"/>
      <c r="F288" s="18"/>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5.75" customHeight="1" x14ac:dyDescent="0.25">
      <c r="A289" s="19"/>
      <c r="B289" s="19"/>
      <c r="C289" s="19"/>
      <c r="D289" s="19"/>
      <c r="E289" s="19"/>
      <c r="F289" s="18"/>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5.75" customHeight="1" x14ac:dyDescent="0.25">
      <c r="A290" s="19"/>
      <c r="B290" s="19"/>
      <c r="C290" s="19"/>
      <c r="D290" s="19"/>
      <c r="E290" s="19"/>
      <c r="F290" s="18"/>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5.75" customHeight="1" x14ac:dyDescent="0.25">
      <c r="A291" s="19"/>
      <c r="B291" s="19"/>
      <c r="C291" s="19"/>
      <c r="D291" s="19"/>
      <c r="E291" s="19"/>
      <c r="F291" s="18"/>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5.75" customHeight="1" x14ac:dyDescent="0.25">
      <c r="A292" s="19"/>
      <c r="B292" s="19"/>
      <c r="C292" s="19"/>
      <c r="D292" s="19"/>
      <c r="E292" s="19"/>
      <c r="F292" s="18"/>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5.75" customHeight="1" x14ac:dyDescent="0.25">
      <c r="A293" s="19"/>
      <c r="B293" s="19"/>
      <c r="C293" s="19"/>
      <c r="D293" s="19"/>
      <c r="E293" s="19"/>
      <c r="F293" s="18"/>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5.75" customHeight="1" x14ac:dyDescent="0.25">
      <c r="A294" s="19"/>
      <c r="B294" s="19"/>
      <c r="C294" s="19"/>
      <c r="D294" s="19"/>
      <c r="E294" s="19"/>
      <c r="F294" s="18"/>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5.75" customHeight="1" x14ac:dyDescent="0.25">
      <c r="A295" s="19"/>
      <c r="B295" s="19"/>
      <c r="C295" s="19"/>
      <c r="D295" s="19"/>
      <c r="E295" s="19"/>
      <c r="F295" s="18"/>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5.75" customHeight="1" x14ac:dyDescent="0.25">
      <c r="A296" s="19"/>
      <c r="B296" s="19"/>
      <c r="C296" s="19"/>
      <c r="D296" s="19"/>
      <c r="E296" s="19"/>
      <c r="F296" s="18"/>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5.75" customHeight="1" x14ac:dyDescent="0.25">
      <c r="A297" s="19"/>
      <c r="B297" s="19"/>
      <c r="C297" s="19"/>
      <c r="D297" s="19"/>
      <c r="E297" s="19"/>
      <c r="F297" s="18"/>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5.75" customHeight="1" x14ac:dyDescent="0.25">
      <c r="A298" s="19"/>
      <c r="B298" s="19"/>
      <c r="C298" s="19"/>
      <c r="D298" s="19"/>
      <c r="E298" s="19"/>
      <c r="F298" s="18"/>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5.75" customHeight="1" x14ac:dyDescent="0.25">
      <c r="A299" s="19"/>
      <c r="B299" s="19"/>
      <c r="C299" s="19"/>
      <c r="D299" s="19"/>
      <c r="E299" s="19"/>
      <c r="F299" s="18"/>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5.75" customHeight="1" x14ac:dyDescent="0.25">
      <c r="A300" s="19"/>
      <c r="B300" s="19"/>
      <c r="C300" s="19"/>
      <c r="D300" s="19"/>
      <c r="E300" s="19"/>
      <c r="F300" s="18"/>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5.75" customHeight="1" x14ac:dyDescent="0.25">
      <c r="A301" s="19"/>
      <c r="B301" s="19"/>
      <c r="C301" s="19"/>
      <c r="D301" s="19"/>
      <c r="E301" s="19"/>
      <c r="F301" s="18"/>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5.75" customHeight="1" x14ac:dyDescent="0.25">
      <c r="A302" s="19"/>
      <c r="B302" s="19"/>
      <c r="C302" s="19"/>
      <c r="D302" s="19"/>
      <c r="E302" s="19"/>
      <c r="F302" s="18"/>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5.75" customHeight="1" x14ac:dyDescent="0.25">
      <c r="A303" s="19"/>
      <c r="B303" s="19"/>
      <c r="C303" s="19"/>
      <c r="D303" s="19"/>
      <c r="E303" s="19"/>
      <c r="F303" s="18"/>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5.75" customHeight="1" x14ac:dyDescent="0.25">
      <c r="A304" s="19"/>
      <c r="B304" s="19"/>
      <c r="C304" s="19"/>
      <c r="D304" s="19"/>
      <c r="E304" s="19"/>
      <c r="F304" s="18"/>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5.75" customHeight="1" x14ac:dyDescent="0.25">
      <c r="A305" s="19"/>
      <c r="B305" s="19"/>
      <c r="C305" s="19"/>
      <c r="D305" s="19"/>
      <c r="E305" s="19"/>
      <c r="F305" s="18"/>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5.75" customHeight="1" x14ac:dyDescent="0.25">
      <c r="A306" s="19"/>
      <c r="B306" s="19"/>
      <c r="C306" s="19"/>
      <c r="D306" s="19"/>
      <c r="E306" s="19"/>
      <c r="F306" s="18"/>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5.75" customHeight="1" x14ac:dyDescent="0.25">
      <c r="A307" s="19"/>
      <c r="B307" s="19"/>
      <c r="C307" s="19"/>
      <c r="D307" s="19"/>
      <c r="E307" s="19"/>
      <c r="F307" s="18"/>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5.75" customHeight="1" x14ac:dyDescent="0.25">
      <c r="A308" s="19"/>
      <c r="B308" s="19"/>
      <c r="C308" s="19"/>
      <c r="D308" s="19"/>
      <c r="E308" s="19"/>
      <c r="F308" s="18"/>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5.75" customHeight="1" x14ac:dyDescent="0.25">
      <c r="A309" s="19"/>
      <c r="B309" s="19"/>
      <c r="C309" s="19"/>
      <c r="D309" s="19"/>
      <c r="E309" s="19"/>
      <c r="F309" s="18"/>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5.75" customHeight="1" x14ac:dyDescent="0.25">
      <c r="A310" s="19"/>
      <c r="B310" s="19"/>
      <c r="C310" s="19"/>
      <c r="D310" s="19"/>
      <c r="E310" s="19"/>
      <c r="F310" s="18"/>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5.75" customHeight="1" x14ac:dyDescent="0.25">
      <c r="A311" s="19"/>
      <c r="B311" s="19"/>
      <c r="C311" s="19"/>
      <c r="D311" s="19"/>
      <c r="E311" s="19"/>
      <c r="F311" s="18"/>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5.75" customHeight="1" x14ac:dyDescent="0.25">
      <c r="A312" s="19"/>
      <c r="B312" s="19"/>
      <c r="C312" s="19"/>
      <c r="D312" s="19"/>
      <c r="E312" s="19"/>
      <c r="F312" s="18"/>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5.75" customHeight="1" x14ac:dyDescent="0.25">
      <c r="A313" s="19"/>
      <c r="B313" s="19"/>
      <c r="C313" s="19"/>
      <c r="D313" s="19"/>
      <c r="E313" s="19"/>
      <c r="F313" s="18"/>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5.75" customHeight="1" x14ac:dyDescent="0.25">
      <c r="A314" s="19"/>
      <c r="B314" s="19"/>
      <c r="C314" s="19"/>
      <c r="D314" s="19"/>
      <c r="E314" s="19"/>
      <c r="F314" s="18"/>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5.75" customHeight="1" x14ac:dyDescent="0.25">
      <c r="A315" s="19"/>
      <c r="B315" s="19"/>
      <c r="C315" s="19"/>
      <c r="D315" s="19"/>
      <c r="E315" s="19"/>
      <c r="F315" s="18"/>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5.75" customHeight="1" x14ac:dyDescent="0.25">
      <c r="A316" s="19"/>
      <c r="B316" s="19"/>
      <c r="C316" s="19"/>
      <c r="D316" s="19"/>
      <c r="E316" s="19"/>
      <c r="F316" s="18"/>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5.75" customHeight="1" x14ac:dyDescent="0.25">
      <c r="A317" s="19"/>
      <c r="B317" s="19"/>
      <c r="C317" s="19"/>
      <c r="D317" s="19"/>
      <c r="E317" s="19"/>
      <c r="F317" s="18"/>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5.75" customHeight="1" x14ac:dyDescent="0.25">
      <c r="A318" s="19"/>
      <c r="B318" s="19"/>
      <c r="C318" s="19"/>
      <c r="D318" s="19"/>
      <c r="E318" s="19"/>
      <c r="F318" s="18"/>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5.75" customHeight="1" x14ac:dyDescent="0.25">
      <c r="A319" s="19"/>
      <c r="B319" s="19"/>
      <c r="C319" s="19"/>
      <c r="D319" s="19"/>
      <c r="E319" s="19"/>
      <c r="F319" s="18"/>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5.75" customHeight="1" x14ac:dyDescent="0.25">
      <c r="A320" s="19"/>
      <c r="B320" s="19"/>
      <c r="C320" s="19"/>
      <c r="D320" s="19"/>
      <c r="E320" s="19"/>
      <c r="F320" s="18"/>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5.75" customHeight="1" x14ac:dyDescent="0.25">
      <c r="A321" s="19"/>
      <c r="B321" s="19"/>
      <c r="C321" s="19"/>
      <c r="D321" s="19"/>
      <c r="E321" s="19"/>
      <c r="F321" s="18"/>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5.75" customHeight="1" x14ac:dyDescent="0.25">
      <c r="A322" s="19"/>
      <c r="B322" s="19"/>
      <c r="C322" s="19"/>
      <c r="D322" s="19"/>
      <c r="E322" s="19"/>
      <c r="F322" s="18"/>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5.75" customHeight="1" x14ac:dyDescent="0.25">
      <c r="A323" s="19"/>
      <c r="B323" s="19"/>
      <c r="C323" s="19"/>
      <c r="D323" s="19"/>
      <c r="E323" s="19"/>
      <c r="F323" s="18"/>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5.75" customHeight="1" x14ac:dyDescent="0.25">
      <c r="A324" s="19"/>
      <c r="B324" s="19"/>
      <c r="C324" s="19"/>
      <c r="D324" s="19"/>
      <c r="E324" s="19"/>
      <c r="F324" s="18"/>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5.75" customHeight="1" x14ac:dyDescent="0.25">
      <c r="A325" s="19"/>
      <c r="B325" s="19"/>
      <c r="C325" s="19"/>
      <c r="D325" s="19"/>
      <c r="E325" s="19"/>
      <c r="F325" s="18"/>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5.75" customHeight="1" x14ac:dyDescent="0.25">
      <c r="A326" s="19"/>
      <c r="B326" s="19"/>
      <c r="C326" s="19"/>
      <c r="D326" s="19"/>
      <c r="E326" s="19"/>
      <c r="F326" s="18"/>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5.75" customHeight="1" x14ac:dyDescent="0.25">
      <c r="A327" s="19"/>
      <c r="B327" s="19"/>
      <c r="C327" s="19"/>
      <c r="D327" s="19"/>
      <c r="E327" s="19"/>
      <c r="F327" s="18"/>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5.75" customHeight="1" x14ac:dyDescent="0.25">
      <c r="A328" s="19"/>
      <c r="B328" s="19"/>
      <c r="C328" s="19"/>
      <c r="D328" s="19"/>
      <c r="E328" s="19"/>
      <c r="F328" s="18"/>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5.75" customHeight="1" x14ac:dyDescent="0.25">
      <c r="A329" s="19"/>
      <c r="B329" s="19"/>
      <c r="C329" s="19"/>
      <c r="D329" s="19"/>
      <c r="E329" s="19"/>
      <c r="F329" s="18"/>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5.75" customHeight="1" x14ac:dyDescent="0.25">
      <c r="A330" s="19"/>
      <c r="B330" s="19"/>
      <c r="C330" s="19"/>
      <c r="D330" s="19"/>
      <c r="E330" s="19"/>
      <c r="F330" s="18"/>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5.75" customHeight="1" x14ac:dyDescent="0.25">
      <c r="A331" s="19"/>
      <c r="B331" s="19"/>
      <c r="C331" s="19"/>
      <c r="D331" s="19"/>
      <c r="E331" s="19"/>
      <c r="F331" s="18"/>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5.75" customHeight="1" x14ac:dyDescent="0.25">
      <c r="A332" s="19"/>
      <c r="B332" s="19"/>
      <c r="C332" s="19"/>
      <c r="D332" s="19"/>
      <c r="E332" s="19"/>
      <c r="F332" s="18"/>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5.75" customHeight="1" x14ac:dyDescent="0.25">
      <c r="A333" s="19"/>
      <c r="B333" s="19"/>
      <c r="C333" s="19"/>
      <c r="D333" s="19"/>
      <c r="E333" s="19"/>
      <c r="F333" s="18"/>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5.75" customHeight="1" x14ac:dyDescent="0.25">
      <c r="A334" s="19"/>
      <c r="B334" s="19"/>
      <c r="C334" s="19"/>
      <c r="D334" s="19"/>
      <c r="E334" s="19"/>
      <c r="F334" s="18"/>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5.75" customHeight="1" x14ac:dyDescent="0.25">
      <c r="A335" s="19"/>
      <c r="B335" s="19"/>
      <c r="C335" s="19"/>
      <c r="D335" s="19"/>
      <c r="E335" s="19"/>
      <c r="F335" s="18"/>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5.75" customHeight="1" x14ac:dyDescent="0.25">
      <c r="A336" s="19"/>
      <c r="B336" s="19"/>
      <c r="C336" s="19"/>
      <c r="D336" s="19"/>
      <c r="E336" s="19"/>
      <c r="F336" s="18"/>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5.75" customHeight="1" x14ac:dyDescent="0.25">
      <c r="A337" s="19"/>
      <c r="B337" s="19"/>
      <c r="C337" s="19"/>
      <c r="D337" s="19"/>
      <c r="E337" s="19"/>
      <c r="F337" s="18"/>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5.75" customHeight="1" x14ac:dyDescent="0.25">
      <c r="A338" s="19"/>
      <c r="B338" s="19"/>
      <c r="C338" s="19"/>
      <c r="D338" s="19"/>
      <c r="E338" s="19"/>
      <c r="F338" s="18"/>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5.75" customHeight="1" x14ac:dyDescent="0.25">
      <c r="A339" s="19"/>
      <c r="B339" s="19"/>
      <c r="C339" s="19"/>
      <c r="D339" s="19"/>
      <c r="E339" s="19"/>
      <c r="F339" s="18"/>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5.75" customHeight="1" x14ac:dyDescent="0.25">
      <c r="A340" s="19"/>
      <c r="B340" s="19"/>
      <c r="C340" s="19"/>
      <c r="D340" s="19"/>
      <c r="E340" s="19"/>
      <c r="F340" s="18"/>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5.75" customHeight="1" x14ac:dyDescent="0.25">
      <c r="A341" s="19"/>
      <c r="B341" s="19"/>
      <c r="C341" s="19"/>
      <c r="D341" s="19"/>
      <c r="E341" s="19"/>
      <c r="F341" s="18"/>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5.75" customHeight="1" x14ac:dyDescent="0.25">
      <c r="A342" s="19"/>
      <c r="B342" s="19"/>
      <c r="C342" s="19"/>
      <c r="D342" s="19"/>
      <c r="E342" s="19"/>
      <c r="F342" s="18"/>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5.75" customHeight="1" x14ac:dyDescent="0.25">
      <c r="A343" s="19"/>
      <c r="B343" s="19"/>
      <c r="C343" s="19"/>
      <c r="D343" s="19"/>
      <c r="E343" s="19"/>
      <c r="F343" s="18"/>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5.75" customHeight="1" x14ac:dyDescent="0.25">
      <c r="A344" s="19"/>
      <c r="B344" s="19"/>
      <c r="C344" s="19"/>
      <c r="D344" s="19"/>
      <c r="E344" s="19"/>
      <c r="F344" s="18"/>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5.75" customHeight="1" x14ac:dyDescent="0.25">
      <c r="A345" s="19"/>
      <c r="B345" s="19"/>
      <c r="C345" s="19"/>
      <c r="D345" s="19"/>
      <c r="E345" s="19"/>
      <c r="F345" s="18"/>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5.75" customHeight="1" x14ac:dyDescent="0.25">
      <c r="A346" s="19"/>
      <c r="B346" s="19"/>
      <c r="C346" s="19"/>
      <c r="D346" s="19"/>
      <c r="E346" s="19"/>
      <c r="F346" s="18"/>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5.75" customHeight="1" x14ac:dyDescent="0.25">
      <c r="A347" s="19"/>
      <c r="B347" s="19"/>
      <c r="C347" s="19"/>
      <c r="D347" s="19"/>
      <c r="E347" s="19"/>
      <c r="F347" s="18"/>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5.75" customHeight="1" x14ac:dyDescent="0.25">
      <c r="A348" s="19"/>
      <c r="B348" s="19"/>
      <c r="C348" s="19"/>
      <c r="D348" s="19"/>
      <c r="E348" s="19"/>
      <c r="F348" s="18"/>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5.75" customHeight="1" x14ac:dyDescent="0.25">
      <c r="A349" s="19"/>
      <c r="B349" s="19"/>
      <c r="C349" s="19"/>
      <c r="D349" s="19"/>
      <c r="E349" s="19"/>
      <c r="F349" s="18"/>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5.75" customHeight="1" x14ac:dyDescent="0.25">
      <c r="A350" s="19"/>
      <c r="B350" s="19"/>
      <c r="C350" s="19"/>
      <c r="D350" s="19"/>
      <c r="E350" s="19"/>
      <c r="F350" s="18"/>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5.75" customHeight="1" x14ac:dyDescent="0.25">
      <c r="A351" s="19"/>
      <c r="B351" s="19"/>
      <c r="C351" s="19"/>
      <c r="D351" s="19"/>
      <c r="E351" s="19"/>
      <c r="F351" s="18"/>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5.75" customHeight="1" x14ac:dyDescent="0.25">
      <c r="A352" s="19"/>
      <c r="B352" s="19"/>
      <c r="C352" s="19"/>
      <c r="D352" s="19"/>
      <c r="E352" s="19"/>
      <c r="F352" s="18"/>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5.75" customHeight="1" x14ac:dyDescent="0.25">
      <c r="A353" s="19"/>
      <c r="B353" s="19"/>
      <c r="C353" s="19"/>
      <c r="D353" s="19"/>
      <c r="E353" s="19"/>
      <c r="F353" s="18"/>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5.75" customHeight="1" x14ac:dyDescent="0.25">
      <c r="A354" s="19"/>
      <c r="B354" s="19"/>
      <c r="C354" s="19"/>
      <c r="D354" s="19"/>
      <c r="E354" s="19"/>
      <c r="F354" s="18"/>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5.75" customHeight="1" x14ac:dyDescent="0.25">
      <c r="A355" s="19"/>
      <c r="B355" s="19"/>
      <c r="C355" s="19"/>
      <c r="D355" s="19"/>
      <c r="E355" s="19"/>
      <c r="F355" s="18"/>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5.75" customHeight="1" x14ac:dyDescent="0.25">
      <c r="A356" s="19"/>
      <c r="B356" s="19"/>
      <c r="C356" s="19"/>
      <c r="D356" s="19"/>
      <c r="E356" s="19"/>
      <c r="F356" s="18"/>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5.75" customHeight="1" x14ac:dyDescent="0.25">
      <c r="A357" s="19"/>
      <c r="B357" s="19"/>
      <c r="C357" s="19"/>
      <c r="D357" s="19"/>
      <c r="E357" s="19"/>
      <c r="F357" s="18"/>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5.75" customHeight="1" x14ac:dyDescent="0.25">
      <c r="A358" s="19"/>
      <c r="B358" s="19"/>
      <c r="C358" s="19"/>
      <c r="D358" s="19"/>
      <c r="E358" s="19"/>
      <c r="F358" s="18"/>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5.75" customHeight="1" x14ac:dyDescent="0.25">
      <c r="A359" s="19"/>
      <c r="B359" s="19"/>
      <c r="C359" s="19"/>
      <c r="D359" s="19"/>
      <c r="E359" s="19"/>
      <c r="F359" s="18"/>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5.75" customHeight="1" x14ac:dyDescent="0.25">
      <c r="A360" s="19"/>
      <c r="B360" s="19"/>
      <c r="C360" s="19"/>
      <c r="D360" s="19"/>
      <c r="E360" s="19"/>
      <c r="F360" s="18"/>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5.75" customHeight="1" x14ac:dyDescent="0.25">
      <c r="A361" s="19"/>
      <c r="B361" s="19"/>
      <c r="C361" s="19"/>
      <c r="D361" s="19"/>
      <c r="E361" s="19"/>
      <c r="F361" s="18"/>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5.75" customHeight="1" x14ac:dyDescent="0.25">
      <c r="A362" s="19"/>
      <c r="B362" s="19"/>
      <c r="C362" s="19"/>
      <c r="D362" s="19"/>
      <c r="E362" s="19"/>
      <c r="F362" s="18"/>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5.75" customHeight="1" x14ac:dyDescent="0.25">
      <c r="A363" s="19"/>
      <c r="B363" s="19"/>
      <c r="C363" s="19"/>
      <c r="D363" s="19"/>
      <c r="E363" s="19"/>
      <c r="F363" s="18"/>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5.75" customHeight="1" x14ac:dyDescent="0.25">
      <c r="A364" s="19"/>
      <c r="B364" s="19"/>
      <c r="C364" s="19"/>
      <c r="D364" s="19"/>
      <c r="E364" s="19"/>
      <c r="F364" s="18"/>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5.75" customHeight="1" x14ac:dyDescent="0.25">
      <c r="A365" s="19"/>
      <c r="B365" s="19"/>
      <c r="C365" s="19"/>
      <c r="D365" s="19"/>
      <c r="E365" s="19"/>
      <c r="F365" s="18"/>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5.75" customHeight="1" x14ac:dyDescent="0.25">
      <c r="A366" s="19"/>
      <c r="B366" s="19"/>
      <c r="C366" s="19"/>
      <c r="D366" s="19"/>
      <c r="E366" s="19"/>
      <c r="F366" s="18"/>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5.75" customHeight="1" x14ac:dyDescent="0.25">
      <c r="A367" s="19"/>
      <c r="B367" s="19"/>
      <c r="C367" s="19"/>
      <c r="D367" s="19"/>
      <c r="E367" s="19"/>
      <c r="F367" s="18"/>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5.75" customHeight="1" x14ac:dyDescent="0.25">
      <c r="A368" s="19"/>
      <c r="B368" s="19"/>
      <c r="C368" s="19"/>
      <c r="D368" s="19"/>
      <c r="E368" s="19"/>
      <c r="F368" s="18"/>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5.75" customHeight="1" x14ac:dyDescent="0.25">
      <c r="A369" s="19"/>
      <c r="B369" s="19"/>
      <c r="C369" s="19"/>
      <c r="D369" s="19"/>
      <c r="E369" s="19"/>
      <c r="F369" s="18"/>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5.75" customHeight="1" x14ac:dyDescent="0.25">
      <c r="A370" s="19"/>
      <c r="B370" s="19"/>
      <c r="C370" s="19"/>
      <c r="D370" s="19"/>
      <c r="E370" s="19"/>
      <c r="F370" s="18"/>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5.75" customHeight="1" x14ac:dyDescent="0.25">
      <c r="A371" s="19"/>
      <c r="B371" s="19"/>
      <c r="C371" s="19"/>
      <c r="D371" s="19"/>
      <c r="E371" s="19"/>
      <c r="F371" s="18"/>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5.75" customHeight="1" x14ac:dyDescent="0.25">
      <c r="A372" s="19"/>
      <c r="B372" s="19"/>
      <c r="C372" s="19"/>
      <c r="D372" s="19"/>
      <c r="E372" s="19"/>
      <c r="F372" s="18"/>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5.75" customHeight="1" x14ac:dyDescent="0.25">
      <c r="A373" s="19"/>
      <c r="B373" s="19"/>
      <c r="C373" s="19"/>
      <c r="D373" s="19"/>
      <c r="E373" s="19"/>
      <c r="F373" s="18"/>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5.75" customHeight="1" x14ac:dyDescent="0.25">
      <c r="A374" s="19"/>
      <c r="B374" s="19"/>
      <c r="C374" s="19"/>
      <c r="D374" s="19"/>
      <c r="E374" s="19"/>
      <c r="F374" s="18"/>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5.75" customHeight="1" x14ac:dyDescent="0.25">
      <c r="A375" s="19"/>
      <c r="B375" s="19"/>
      <c r="C375" s="19"/>
      <c r="D375" s="19"/>
      <c r="E375" s="19"/>
      <c r="F375" s="18"/>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5.75" customHeight="1" x14ac:dyDescent="0.25">
      <c r="A376" s="19"/>
      <c r="B376" s="19"/>
      <c r="C376" s="19"/>
      <c r="D376" s="19"/>
      <c r="E376" s="19"/>
      <c r="F376" s="18"/>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5.75" customHeight="1" x14ac:dyDescent="0.25">
      <c r="A377" s="19"/>
      <c r="B377" s="19"/>
      <c r="C377" s="19"/>
      <c r="D377" s="19"/>
      <c r="E377" s="19"/>
      <c r="F377" s="18"/>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5.75" customHeight="1" x14ac:dyDescent="0.25">
      <c r="A378" s="19"/>
      <c r="B378" s="19"/>
      <c r="C378" s="19"/>
      <c r="D378" s="19"/>
      <c r="E378" s="19"/>
      <c r="F378" s="18"/>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5.75" customHeight="1" x14ac:dyDescent="0.25">
      <c r="A379" s="19"/>
      <c r="B379" s="19"/>
      <c r="C379" s="19"/>
      <c r="D379" s="19"/>
      <c r="E379" s="19"/>
      <c r="F379" s="18"/>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5.75" customHeight="1" x14ac:dyDescent="0.25">
      <c r="A380" s="19"/>
      <c r="B380" s="19"/>
      <c r="C380" s="19"/>
      <c r="D380" s="19"/>
      <c r="E380" s="19"/>
      <c r="F380" s="18"/>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5.75" customHeight="1" x14ac:dyDescent="0.25">
      <c r="A381" s="19"/>
      <c r="B381" s="19"/>
      <c r="C381" s="19"/>
      <c r="D381" s="19"/>
      <c r="E381" s="19"/>
      <c r="F381" s="18"/>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5.75" customHeight="1" x14ac:dyDescent="0.25">
      <c r="A382" s="19"/>
      <c r="B382" s="19"/>
      <c r="C382" s="19"/>
      <c r="D382" s="19"/>
      <c r="E382" s="19"/>
      <c r="F382" s="18"/>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5.75" customHeight="1" x14ac:dyDescent="0.25">
      <c r="A383" s="19"/>
      <c r="B383" s="19"/>
      <c r="C383" s="19"/>
      <c r="D383" s="19"/>
      <c r="E383" s="19"/>
      <c r="F383" s="18"/>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5.75" customHeight="1" x14ac:dyDescent="0.25">
      <c r="A384" s="19"/>
      <c r="B384" s="19"/>
      <c r="C384" s="19"/>
      <c r="D384" s="19"/>
      <c r="E384" s="19"/>
      <c r="F384" s="18"/>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5.75" customHeight="1" x14ac:dyDescent="0.25">
      <c r="A385" s="19"/>
      <c r="B385" s="19"/>
      <c r="C385" s="19"/>
      <c r="D385" s="19"/>
      <c r="E385" s="19"/>
      <c r="F385" s="18"/>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5.75" customHeight="1" x14ac:dyDescent="0.25">
      <c r="A386" s="19"/>
      <c r="B386" s="19"/>
      <c r="C386" s="19"/>
      <c r="D386" s="19"/>
      <c r="E386" s="19"/>
      <c r="F386" s="18"/>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5.75" customHeight="1" x14ac:dyDescent="0.25">
      <c r="A387" s="19"/>
      <c r="B387" s="19"/>
      <c r="C387" s="19"/>
      <c r="D387" s="19"/>
      <c r="E387" s="19"/>
      <c r="F387" s="18"/>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5.75" customHeight="1" x14ac:dyDescent="0.25">
      <c r="A388" s="19"/>
      <c r="B388" s="19"/>
      <c r="C388" s="19"/>
      <c r="D388" s="19"/>
      <c r="E388" s="19"/>
      <c r="F388" s="18"/>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5.75" customHeight="1" x14ac:dyDescent="0.25">
      <c r="A389" s="19"/>
      <c r="B389" s="19"/>
      <c r="C389" s="19"/>
      <c r="D389" s="19"/>
      <c r="E389" s="19"/>
      <c r="F389" s="18"/>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5.75" customHeight="1" x14ac:dyDescent="0.25">
      <c r="A390" s="19"/>
      <c r="B390" s="19"/>
      <c r="C390" s="19"/>
      <c r="D390" s="19"/>
      <c r="E390" s="19"/>
      <c r="F390" s="18"/>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5.75" customHeight="1" x14ac:dyDescent="0.25">
      <c r="A391" s="19"/>
      <c r="B391" s="19"/>
      <c r="C391" s="19"/>
      <c r="D391" s="19"/>
      <c r="E391" s="19"/>
      <c r="F391" s="18"/>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5.75" customHeight="1" x14ac:dyDescent="0.25">
      <c r="A392" s="19"/>
      <c r="B392" s="19"/>
      <c r="C392" s="19"/>
      <c r="D392" s="19"/>
      <c r="E392" s="19"/>
      <c r="F392" s="18"/>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5.75" customHeight="1" x14ac:dyDescent="0.25">
      <c r="A393" s="19"/>
      <c r="B393" s="19"/>
      <c r="C393" s="19"/>
      <c r="D393" s="19"/>
      <c r="E393" s="19"/>
      <c r="F393" s="18"/>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5.75" customHeight="1" x14ac:dyDescent="0.25">
      <c r="A394" s="19"/>
      <c r="B394" s="19"/>
      <c r="C394" s="19"/>
      <c r="D394" s="19"/>
      <c r="E394" s="19"/>
      <c r="F394" s="18"/>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5.75" customHeight="1" x14ac:dyDescent="0.25">
      <c r="A395" s="19"/>
      <c r="B395" s="19"/>
      <c r="C395" s="19"/>
      <c r="D395" s="19"/>
      <c r="E395" s="19"/>
      <c r="F395" s="18"/>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5.75" customHeight="1" x14ac:dyDescent="0.25">
      <c r="A396" s="19"/>
      <c r="B396" s="19"/>
      <c r="C396" s="19"/>
      <c r="D396" s="19"/>
      <c r="E396" s="19"/>
      <c r="F396" s="18"/>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5.75" customHeight="1" x14ac:dyDescent="0.25">
      <c r="A397" s="19"/>
      <c r="B397" s="19"/>
      <c r="C397" s="19"/>
      <c r="D397" s="19"/>
      <c r="E397" s="19"/>
      <c r="F397" s="18"/>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5.75" customHeight="1" x14ac:dyDescent="0.25">
      <c r="A398" s="19"/>
      <c r="B398" s="19"/>
      <c r="C398" s="19"/>
      <c r="D398" s="19"/>
      <c r="E398" s="19"/>
      <c r="F398" s="18"/>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5.75" customHeight="1" x14ac:dyDescent="0.25">
      <c r="A399" s="19"/>
      <c r="B399" s="19"/>
      <c r="C399" s="19"/>
      <c r="D399" s="19"/>
      <c r="E399" s="19"/>
      <c r="F399" s="18"/>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5.75" customHeight="1" x14ac:dyDescent="0.25">
      <c r="A400" s="19"/>
      <c r="B400" s="19"/>
      <c r="C400" s="19"/>
      <c r="D400" s="19"/>
      <c r="E400" s="19"/>
      <c r="F400" s="18"/>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5.75" customHeight="1" x14ac:dyDescent="0.25">
      <c r="A401" s="19"/>
      <c r="B401" s="19"/>
      <c r="C401" s="19"/>
      <c r="D401" s="19"/>
      <c r="E401" s="19"/>
      <c r="F401" s="18"/>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5.75" customHeight="1" x14ac:dyDescent="0.25">
      <c r="A402" s="19"/>
      <c r="B402" s="19"/>
      <c r="C402" s="19"/>
      <c r="D402" s="19"/>
      <c r="E402" s="19"/>
      <c r="F402" s="18"/>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5.75" customHeight="1" x14ac:dyDescent="0.25">
      <c r="A403" s="19"/>
      <c r="B403" s="19"/>
      <c r="C403" s="19"/>
      <c r="D403" s="19"/>
      <c r="E403" s="19"/>
      <c r="F403" s="18"/>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5.75" customHeight="1" x14ac:dyDescent="0.25">
      <c r="A404" s="19"/>
      <c r="B404" s="19"/>
      <c r="C404" s="19"/>
      <c r="D404" s="19"/>
      <c r="E404" s="19"/>
      <c r="F404" s="18"/>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5.75" customHeight="1" x14ac:dyDescent="0.25">
      <c r="A405" s="19"/>
      <c r="B405" s="19"/>
      <c r="C405" s="19"/>
      <c r="D405" s="19"/>
      <c r="E405" s="19"/>
      <c r="F405" s="18"/>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5.75" customHeight="1" x14ac:dyDescent="0.25">
      <c r="A406" s="19"/>
      <c r="B406" s="19"/>
      <c r="C406" s="19"/>
      <c r="D406" s="19"/>
      <c r="E406" s="19"/>
      <c r="F406" s="18"/>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5.75" customHeight="1" x14ac:dyDescent="0.25">
      <c r="A407" s="19"/>
      <c r="B407" s="19"/>
      <c r="C407" s="19"/>
      <c r="D407" s="19"/>
      <c r="E407" s="19"/>
      <c r="F407" s="18"/>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5.75" customHeight="1" x14ac:dyDescent="0.25">
      <c r="A408" s="19"/>
      <c r="B408" s="19"/>
      <c r="C408" s="19"/>
      <c r="D408" s="19"/>
      <c r="E408" s="19"/>
      <c r="F408" s="18"/>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5.75" customHeight="1" x14ac:dyDescent="0.25">
      <c r="A409" s="19"/>
      <c r="B409" s="19"/>
      <c r="C409" s="19"/>
      <c r="D409" s="19"/>
      <c r="E409" s="19"/>
      <c r="F409" s="18"/>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5.75" customHeight="1" x14ac:dyDescent="0.25">
      <c r="A410" s="19"/>
      <c r="B410" s="19"/>
      <c r="C410" s="19"/>
      <c r="D410" s="19"/>
      <c r="E410" s="19"/>
      <c r="F410" s="18"/>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5.75" customHeight="1" x14ac:dyDescent="0.25">
      <c r="A411" s="19"/>
      <c r="B411" s="19"/>
      <c r="C411" s="19"/>
      <c r="D411" s="19"/>
      <c r="E411" s="19"/>
      <c r="F411" s="18"/>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5.75" customHeight="1" x14ac:dyDescent="0.25">
      <c r="A412" s="19"/>
      <c r="B412" s="19"/>
      <c r="C412" s="19"/>
      <c r="D412" s="19"/>
      <c r="E412" s="19"/>
      <c r="F412" s="18"/>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5.75" customHeight="1" x14ac:dyDescent="0.25">
      <c r="A413" s="19"/>
      <c r="B413" s="19"/>
      <c r="C413" s="19"/>
      <c r="D413" s="19"/>
      <c r="E413" s="19"/>
      <c r="F413" s="18"/>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5.75" customHeight="1" x14ac:dyDescent="0.25">
      <c r="A414" s="19"/>
      <c r="B414" s="19"/>
      <c r="C414" s="19"/>
      <c r="D414" s="19"/>
      <c r="E414" s="19"/>
      <c r="F414" s="18"/>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5.75" customHeight="1" x14ac:dyDescent="0.25">
      <c r="A415" s="19"/>
      <c r="B415" s="19"/>
      <c r="C415" s="19"/>
      <c r="D415" s="19"/>
      <c r="E415" s="19"/>
      <c r="F415" s="18"/>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5.75" customHeight="1" x14ac:dyDescent="0.25">
      <c r="A416" s="19"/>
      <c r="B416" s="19"/>
      <c r="C416" s="19"/>
      <c r="D416" s="19"/>
      <c r="E416" s="19"/>
      <c r="F416" s="18"/>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5.75" customHeight="1" x14ac:dyDescent="0.25">
      <c r="A417" s="19"/>
      <c r="B417" s="19"/>
      <c r="C417" s="19"/>
      <c r="D417" s="19"/>
      <c r="E417" s="19"/>
      <c r="F417" s="18"/>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5.75" customHeight="1" x14ac:dyDescent="0.25">
      <c r="A418" s="19"/>
      <c r="B418" s="19"/>
      <c r="C418" s="19"/>
      <c r="D418" s="19"/>
      <c r="E418" s="19"/>
      <c r="F418" s="18"/>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5.75" customHeight="1" x14ac:dyDescent="0.25">
      <c r="A419" s="19"/>
      <c r="B419" s="19"/>
      <c r="C419" s="19"/>
      <c r="D419" s="19"/>
      <c r="E419" s="19"/>
      <c r="F419" s="18"/>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5.75" customHeight="1" x14ac:dyDescent="0.25">
      <c r="A420" s="19"/>
      <c r="B420" s="19"/>
      <c r="C420" s="19"/>
      <c r="D420" s="19"/>
      <c r="E420" s="19"/>
      <c r="F420" s="18"/>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5.75" customHeight="1" x14ac:dyDescent="0.25">
      <c r="A421" s="19"/>
      <c r="B421" s="19"/>
      <c r="C421" s="19"/>
      <c r="D421" s="19"/>
      <c r="E421" s="19"/>
      <c r="F421" s="18"/>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5.75" customHeight="1" x14ac:dyDescent="0.25">
      <c r="A422" s="19"/>
      <c r="B422" s="19"/>
      <c r="C422" s="19"/>
      <c r="D422" s="19"/>
      <c r="E422" s="19"/>
      <c r="F422" s="18"/>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5.75" customHeight="1" x14ac:dyDescent="0.25">
      <c r="A423" s="19"/>
      <c r="B423" s="19"/>
      <c r="C423" s="19"/>
      <c r="D423" s="19"/>
      <c r="E423" s="19"/>
      <c r="F423" s="18"/>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5.75" customHeight="1" x14ac:dyDescent="0.25">
      <c r="A424" s="19"/>
      <c r="B424" s="19"/>
      <c r="C424" s="19"/>
      <c r="D424" s="19"/>
      <c r="E424" s="19"/>
      <c r="F424" s="18"/>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5.75" customHeight="1" x14ac:dyDescent="0.25">
      <c r="A425" s="19"/>
      <c r="B425" s="19"/>
      <c r="C425" s="19"/>
      <c r="D425" s="19"/>
      <c r="E425" s="19"/>
      <c r="F425" s="18"/>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5.75" customHeight="1" x14ac:dyDescent="0.25">
      <c r="A426" s="19"/>
      <c r="B426" s="19"/>
      <c r="C426" s="19"/>
      <c r="D426" s="19"/>
      <c r="E426" s="19"/>
      <c r="F426" s="18"/>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5.75" customHeight="1" x14ac:dyDescent="0.25">
      <c r="A427" s="19"/>
      <c r="B427" s="19"/>
      <c r="C427" s="19"/>
      <c r="D427" s="19"/>
      <c r="E427" s="19"/>
      <c r="F427" s="18"/>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5.75" customHeight="1" x14ac:dyDescent="0.25">
      <c r="A428" s="19"/>
      <c r="B428" s="19"/>
      <c r="C428" s="19"/>
      <c r="D428" s="19"/>
      <c r="E428" s="19"/>
      <c r="F428" s="18"/>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5.75" customHeight="1" x14ac:dyDescent="0.25">
      <c r="A429" s="19"/>
      <c r="B429" s="19"/>
      <c r="C429" s="19"/>
      <c r="D429" s="19"/>
      <c r="E429" s="19"/>
      <c r="F429" s="18"/>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5.75" customHeight="1" x14ac:dyDescent="0.25">
      <c r="A430" s="19"/>
      <c r="B430" s="19"/>
      <c r="C430" s="19"/>
      <c r="D430" s="19"/>
      <c r="E430" s="19"/>
      <c r="F430" s="18"/>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5.75" customHeight="1" x14ac:dyDescent="0.25">
      <c r="A431" s="19"/>
      <c r="B431" s="19"/>
      <c r="C431" s="19"/>
      <c r="D431" s="19"/>
      <c r="E431" s="19"/>
      <c r="F431" s="18"/>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5.75" customHeight="1" x14ac:dyDescent="0.25">
      <c r="A432" s="19"/>
      <c r="B432" s="19"/>
      <c r="C432" s="19"/>
      <c r="D432" s="19"/>
      <c r="E432" s="19"/>
      <c r="F432" s="18"/>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5.75" customHeight="1" x14ac:dyDescent="0.25">
      <c r="A433" s="19"/>
      <c r="B433" s="19"/>
      <c r="C433" s="19"/>
      <c r="D433" s="19"/>
      <c r="E433" s="19"/>
      <c r="F433" s="18"/>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5.75" customHeight="1" x14ac:dyDescent="0.25">
      <c r="A434" s="19"/>
      <c r="B434" s="19"/>
      <c r="C434" s="19"/>
      <c r="D434" s="19"/>
      <c r="E434" s="19"/>
      <c r="F434" s="18"/>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5.75" customHeight="1" x14ac:dyDescent="0.25">
      <c r="A435" s="19"/>
      <c r="B435" s="19"/>
      <c r="C435" s="19"/>
      <c r="D435" s="19"/>
      <c r="E435" s="19"/>
      <c r="F435" s="18"/>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5.75" customHeight="1" x14ac:dyDescent="0.25">
      <c r="A436" s="19"/>
      <c r="B436" s="19"/>
      <c r="C436" s="19"/>
      <c r="D436" s="19"/>
      <c r="E436" s="19"/>
      <c r="F436" s="18"/>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5.75" customHeight="1" x14ac:dyDescent="0.25">
      <c r="A437" s="19"/>
      <c r="B437" s="19"/>
      <c r="C437" s="19"/>
      <c r="D437" s="19"/>
      <c r="E437" s="19"/>
      <c r="F437" s="18"/>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5.75" customHeight="1" x14ac:dyDescent="0.25">
      <c r="A438" s="19"/>
      <c r="B438" s="19"/>
      <c r="C438" s="19"/>
      <c r="D438" s="19"/>
      <c r="E438" s="19"/>
      <c r="F438" s="18"/>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5.75" customHeight="1" x14ac:dyDescent="0.25">
      <c r="A439" s="19"/>
      <c r="B439" s="19"/>
      <c r="C439" s="19"/>
      <c r="D439" s="19"/>
      <c r="E439" s="19"/>
      <c r="F439" s="18"/>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5.75" customHeight="1" x14ac:dyDescent="0.25">
      <c r="A440" s="19"/>
      <c r="B440" s="19"/>
      <c r="C440" s="19"/>
      <c r="D440" s="19"/>
      <c r="E440" s="19"/>
      <c r="F440" s="18"/>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5.75" customHeight="1" x14ac:dyDescent="0.25">
      <c r="A441" s="19"/>
      <c r="B441" s="19"/>
      <c r="C441" s="19"/>
      <c r="D441" s="19"/>
      <c r="E441" s="19"/>
      <c r="F441" s="18"/>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5.75" customHeight="1" x14ac:dyDescent="0.25">
      <c r="A442" s="19"/>
      <c r="B442" s="19"/>
      <c r="C442" s="19"/>
      <c r="D442" s="19"/>
      <c r="E442" s="19"/>
      <c r="F442" s="18"/>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5.75" customHeight="1" x14ac:dyDescent="0.25">
      <c r="A443" s="19"/>
      <c r="B443" s="19"/>
      <c r="C443" s="19"/>
      <c r="D443" s="19"/>
      <c r="E443" s="19"/>
      <c r="F443" s="18"/>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5.75" customHeight="1" x14ac:dyDescent="0.25">
      <c r="A444" s="19"/>
      <c r="B444" s="19"/>
      <c r="C444" s="19"/>
      <c r="D444" s="19"/>
      <c r="E444" s="19"/>
      <c r="F444" s="18"/>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5.75" customHeight="1" x14ac:dyDescent="0.25">
      <c r="A445" s="19"/>
      <c r="B445" s="19"/>
      <c r="C445" s="19"/>
      <c r="D445" s="19"/>
      <c r="E445" s="19"/>
      <c r="F445" s="18"/>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5.75" customHeight="1" x14ac:dyDescent="0.25">
      <c r="A446" s="19"/>
      <c r="B446" s="19"/>
      <c r="C446" s="19"/>
      <c r="D446" s="19"/>
      <c r="E446" s="19"/>
      <c r="F446" s="18"/>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5.75" customHeight="1" x14ac:dyDescent="0.25">
      <c r="A447" s="19"/>
      <c r="B447" s="19"/>
      <c r="C447" s="19"/>
      <c r="D447" s="19"/>
      <c r="E447" s="19"/>
      <c r="F447" s="18"/>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5.75" customHeight="1" x14ac:dyDescent="0.25">
      <c r="A448" s="19"/>
      <c r="B448" s="19"/>
      <c r="C448" s="19"/>
      <c r="D448" s="19"/>
      <c r="E448" s="19"/>
      <c r="F448" s="18"/>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5.75" customHeight="1" x14ac:dyDescent="0.25">
      <c r="A449" s="19"/>
      <c r="B449" s="19"/>
      <c r="C449" s="19"/>
      <c r="D449" s="19"/>
      <c r="E449" s="19"/>
      <c r="F449" s="18"/>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5.75" customHeight="1" x14ac:dyDescent="0.25">
      <c r="A450" s="19"/>
      <c r="B450" s="19"/>
      <c r="C450" s="19"/>
      <c r="D450" s="19"/>
      <c r="E450" s="19"/>
      <c r="F450" s="18"/>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5.75" customHeight="1" x14ac:dyDescent="0.25">
      <c r="A451" s="19"/>
      <c r="B451" s="19"/>
      <c r="C451" s="19"/>
      <c r="D451" s="19"/>
      <c r="E451" s="19"/>
      <c r="F451" s="18"/>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5.75" customHeight="1" x14ac:dyDescent="0.25">
      <c r="A452" s="19"/>
      <c r="B452" s="19"/>
      <c r="C452" s="19"/>
      <c r="D452" s="19"/>
      <c r="E452" s="19"/>
      <c r="F452" s="18"/>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5.75" customHeight="1" x14ac:dyDescent="0.25">
      <c r="A453" s="19"/>
      <c r="B453" s="19"/>
      <c r="C453" s="19"/>
      <c r="D453" s="19"/>
      <c r="E453" s="19"/>
      <c r="F453" s="18"/>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5.75" customHeight="1" x14ac:dyDescent="0.25">
      <c r="A454" s="19"/>
      <c r="B454" s="19"/>
      <c r="C454" s="19"/>
      <c r="D454" s="19"/>
      <c r="E454" s="19"/>
      <c r="F454" s="18"/>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5.75" customHeight="1" x14ac:dyDescent="0.25">
      <c r="A455" s="19"/>
      <c r="B455" s="19"/>
      <c r="C455" s="19"/>
      <c r="D455" s="19"/>
      <c r="E455" s="19"/>
      <c r="F455" s="18"/>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5.75" customHeight="1" x14ac:dyDescent="0.25">
      <c r="A456" s="19"/>
      <c r="B456" s="19"/>
      <c r="C456" s="19"/>
      <c r="D456" s="19"/>
      <c r="E456" s="19"/>
      <c r="F456" s="18"/>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5.75" customHeight="1" x14ac:dyDescent="0.25">
      <c r="A457" s="19"/>
      <c r="B457" s="19"/>
      <c r="C457" s="19"/>
      <c r="D457" s="19"/>
      <c r="E457" s="19"/>
      <c r="F457" s="18"/>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5.75" customHeight="1" x14ac:dyDescent="0.25">
      <c r="A458" s="19"/>
      <c r="B458" s="19"/>
      <c r="C458" s="19"/>
      <c r="D458" s="19"/>
      <c r="E458" s="19"/>
      <c r="F458" s="18"/>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5.75" customHeight="1" x14ac:dyDescent="0.25">
      <c r="A459" s="19"/>
      <c r="B459" s="19"/>
      <c r="C459" s="19"/>
      <c r="D459" s="19"/>
      <c r="E459" s="19"/>
      <c r="F459" s="18"/>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5.75" customHeight="1" x14ac:dyDescent="0.25">
      <c r="A460" s="19"/>
      <c r="B460" s="19"/>
      <c r="C460" s="19"/>
      <c r="D460" s="19"/>
      <c r="E460" s="19"/>
      <c r="F460" s="18"/>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5.75" customHeight="1" x14ac:dyDescent="0.25">
      <c r="A461" s="19"/>
      <c r="B461" s="19"/>
      <c r="C461" s="19"/>
      <c r="D461" s="19"/>
      <c r="E461" s="19"/>
      <c r="F461" s="18"/>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5.75" customHeight="1" x14ac:dyDescent="0.25">
      <c r="A462" s="19"/>
      <c r="B462" s="19"/>
      <c r="C462" s="19"/>
      <c r="D462" s="19"/>
      <c r="E462" s="19"/>
      <c r="F462" s="18"/>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5.75" customHeight="1" x14ac:dyDescent="0.25">
      <c r="A463" s="19"/>
      <c r="B463" s="19"/>
      <c r="C463" s="19"/>
      <c r="D463" s="19"/>
      <c r="E463" s="19"/>
      <c r="F463" s="18"/>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5.75" customHeight="1" x14ac:dyDescent="0.25">
      <c r="A464" s="19"/>
      <c r="B464" s="19"/>
      <c r="C464" s="19"/>
      <c r="D464" s="19"/>
      <c r="E464" s="19"/>
      <c r="F464" s="18"/>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5.75" customHeight="1" x14ac:dyDescent="0.25">
      <c r="A465" s="19"/>
      <c r="B465" s="19"/>
      <c r="C465" s="19"/>
      <c r="D465" s="19"/>
      <c r="E465" s="19"/>
      <c r="F465" s="18"/>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5.75" customHeight="1" x14ac:dyDescent="0.25">
      <c r="A466" s="19"/>
      <c r="B466" s="19"/>
      <c r="C466" s="19"/>
      <c r="D466" s="19"/>
      <c r="E466" s="19"/>
      <c r="F466" s="18"/>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5.75" customHeight="1" x14ac:dyDescent="0.25">
      <c r="A467" s="19"/>
      <c r="B467" s="19"/>
      <c r="C467" s="19"/>
      <c r="D467" s="19"/>
      <c r="E467" s="19"/>
      <c r="F467" s="18"/>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5.75" customHeight="1" x14ac:dyDescent="0.25">
      <c r="A468" s="19"/>
      <c r="B468" s="19"/>
      <c r="C468" s="19"/>
      <c r="D468" s="19"/>
      <c r="E468" s="19"/>
      <c r="F468" s="18"/>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5.75" customHeight="1" x14ac:dyDescent="0.25">
      <c r="A469" s="19"/>
      <c r="B469" s="19"/>
      <c r="C469" s="19"/>
      <c r="D469" s="19"/>
      <c r="E469" s="19"/>
      <c r="F469" s="18"/>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5.75" customHeight="1" x14ac:dyDescent="0.25">
      <c r="A470" s="19"/>
      <c r="B470" s="19"/>
      <c r="C470" s="19"/>
      <c r="D470" s="19"/>
      <c r="E470" s="19"/>
      <c r="F470" s="18"/>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5.75" customHeight="1" x14ac:dyDescent="0.25">
      <c r="A471" s="19"/>
      <c r="B471" s="19"/>
      <c r="C471" s="19"/>
      <c r="D471" s="19"/>
      <c r="E471" s="19"/>
      <c r="F471" s="18"/>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5.75" customHeight="1" x14ac:dyDescent="0.25">
      <c r="A472" s="19"/>
      <c r="B472" s="19"/>
      <c r="C472" s="19"/>
      <c r="D472" s="19"/>
      <c r="E472" s="19"/>
      <c r="F472" s="18"/>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5.75" customHeight="1" x14ac:dyDescent="0.25">
      <c r="A473" s="19"/>
      <c r="B473" s="19"/>
      <c r="C473" s="19"/>
      <c r="D473" s="19"/>
      <c r="E473" s="19"/>
      <c r="F473" s="18"/>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5.75" customHeight="1" x14ac:dyDescent="0.25">
      <c r="A474" s="19"/>
      <c r="B474" s="19"/>
      <c r="C474" s="19"/>
      <c r="D474" s="19"/>
      <c r="E474" s="19"/>
      <c r="F474" s="18"/>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5.75" customHeight="1" x14ac:dyDescent="0.25">
      <c r="A475" s="19"/>
      <c r="B475" s="19"/>
      <c r="C475" s="19"/>
      <c r="D475" s="19"/>
      <c r="E475" s="19"/>
      <c r="F475" s="18"/>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5.75" customHeight="1" x14ac:dyDescent="0.25">
      <c r="A476" s="19"/>
      <c r="B476" s="19"/>
      <c r="C476" s="19"/>
      <c r="D476" s="19"/>
      <c r="E476" s="19"/>
      <c r="F476" s="18"/>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5.75" customHeight="1" x14ac:dyDescent="0.25">
      <c r="A477" s="19"/>
      <c r="B477" s="19"/>
      <c r="C477" s="19"/>
      <c r="D477" s="19"/>
      <c r="E477" s="19"/>
      <c r="F477" s="18"/>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5.75" customHeight="1" x14ac:dyDescent="0.25">
      <c r="A478" s="19"/>
      <c r="B478" s="19"/>
      <c r="C478" s="19"/>
      <c r="D478" s="19"/>
      <c r="E478" s="19"/>
      <c r="F478" s="18"/>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5.75" customHeight="1" x14ac:dyDescent="0.25">
      <c r="A479" s="19"/>
      <c r="B479" s="19"/>
      <c r="C479" s="19"/>
      <c r="D479" s="19"/>
      <c r="E479" s="19"/>
      <c r="F479" s="18"/>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5.75" customHeight="1" x14ac:dyDescent="0.25">
      <c r="A480" s="19"/>
      <c r="B480" s="19"/>
      <c r="C480" s="19"/>
      <c r="D480" s="19"/>
      <c r="E480" s="19"/>
      <c r="F480" s="18"/>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5.75" customHeight="1" x14ac:dyDescent="0.25">
      <c r="A481" s="19"/>
      <c r="B481" s="19"/>
      <c r="C481" s="19"/>
      <c r="D481" s="19"/>
      <c r="E481" s="19"/>
      <c r="F481" s="18"/>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5.75" customHeight="1" x14ac:dyDescent="0.25">
      <c r="A482" s="19"/>
      <c r="B482" s="19"/>
      <c r="C482" s="19"/>
      <c r="D482" s="19"/>
      <c r="E482" s="19"/>
      <c r="F482" s="18"/>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5.75" customHeight="1" x14ac:dyDescent="0.25">
      <c r="A483" s="19"/>
      <c r="B483" s="19"/>
      <c r="C483" s="19"/>
      <c r="D483" s="19"/>
      <c r="E483" s="19"/>
      <c r="F483" s="18"/>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5.75" customHeight="1" x14ac:dyDescent="0.25">
      <c r="A484" s="19"/>
      <c r="B484" s="19"/>
      <c r="C484" s="19"/>
      <c r="D484" s="19"/>
      <c r="E484" s="19"/>
      <c r="F484" s="18"/>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5.75" customHeight="1" x14ac:dyDescent="0.25">
      <c r="A485" s="19"/>
      <c r="B485" s="19"/>
      <c r="C485" s="19"/>
      <c r="D485" s="19"/>
      <c r="E485" s="19"/>
      <c r="F485" s="18"/>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5.75" customHeight="1" x14ac:dyDescent="0.25">
      <c r="A486" s="19"/>
      <c r="B486" s="19"/>
      <c r="C486" s="19"/>
      <c r="D486" s="19"/>
      <c r="E486" s="19"/>
      <c r="F486" s="18"/>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5.75" customHeight="1" x14ac:dyDescent="0.25">
      <c r="A487" s="19"/>
      <c r="B487" s="19"/>
      <c r="C487" s="19"/>
      <c r="D487" s="19"/>
      <c r="E487" s="19"/>
      <c r="F487" s="18"/>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5.75" customHeight="1" x14ac:dyDescent="0.25">
      <c r="A488" s="19"/>
      <c r="B488" s="19"/>
      <c r="C488" s="19"/>
      <c r="D488" s="19"/>
      <c r="E488" s="19"/>
      <c r="F488" s="18"/>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5.75" customHeight="1" x14ac:dyDescent="0.25">
      <c r="A489" s="19"/>
      <c r="B489" s="19"/>
      <c r="C489" s="19"/>
      <c r="D489" s="19"/>
      <c r="E489" s="19"/>
      <c r="F489" s="18"/>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5.75" customHeight="1" x14ac:dyDescent="0.25">
      <c r="A490" s="19"/>
      <c r="B490" s="19"/>
      <c r="C490" s="19"/>
      <c r="D490" s="19"/>
      <c r="E490" s="19"/>
      <c r="F490" s="18"/>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5.75" customHeight="1" x14ac:dyDescent="0.25">
      <c r="A491" s="19"/>
      <c r="B491" s="19"/>
      <c r="C491" s="19"/>
      <c r="D491" s="19"/>
      <c r="E491" s="19"/>
      <c r="F491" s="18"/>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5.75" customHeight="1" x14ac:dyDescent="0.25">
      <c r="A492" s="19"/>
      <c r="B492" s="19"/>
      <c r="C492" s="19"/>
      <c r="D492" s="19"/>
      <c r="E492" s="19"/>
      <c r="F492" s="18"/>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5.75" customHeight="1" x14ac:dyDescent="0.25">
      <c r="A493" s="19"/>
      <c r="B493" s="19"/>
      <c r="C493" s="19"/>
      <c r="D493" s="19"/>
      <c r="E493" s="19"/>
      <c r="F493" s="18"/>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5.75" customHeight="1" x14ac:dyDescent="0.25">
      <c r="A494" s="19"/>
      <c r="B494" s="19"/>
      <c r="C494" s="19"/>
      <c r="D494" s="19"/>
      <c r="E494" s="19"/>
      <c r="F494" s="18"/>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5.75" customHeight="1" x14ac:dyDescent="0.25">
      <c r="A495" s="19"/>
      <c r="B495" s="19"/>
      <c r="C495" s="19"/>
      <c r="D495" s="19"/>
      <c r="E495" s="19"/>
      <c r="F495" s="18"/>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5.75" customHeight="1" x14ac:dyDescent="0.25">
      <c r="A496" s="19"/>
      <c r="B496" s="19"/>
      <c r="C496" s="19"/>
      <c r="D496" s="19"/>
      <c r="E496" s="19"/>
      <c r="F496" s="18"/>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5.75" customHeight="1" x14ac:dyDescent="0.25">
      <c r="A497" s="19"/>
      <c r="B497" s="19"/>
      <c r="C497" s="19"/>
      <c r="D497" s="19"/>
      <c r="E497" s="19"/>
      <c r="F497" s="18"/>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5.75" customHeight="1" x14ac:dyDescent="0.25">
      <c r="A498" s="19"/>
      <c r="B498" s="19"/>
      <c r="C498" s="19"/>
      <c r="D498" s="19"/>
      <c r="E498" s="19"/>
      <c r="F498" s="18"/>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5.75" customHeight="1" x14ac:dyDescent="0.25">
      <c r="A499" s="19"/>
      <c r="B499" s="19"/>
      <c r="C499" s="19"/>
      <c r="D499" s="19"/>
      <c r="E499" s="19"/>
      <c r="F499" s="18"/>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5.75" customHeight="1" x14ac:dyDescent="0.25">
      <c r="A500" s="19"/>
      <c r="B500" s="19"/>
      <c r="C500" s="19"/>
      <c r="D500" s="19"/>
      <c r="E500" s="19"/>
      <c r="F500" s="18"/>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5.75" customHeight="1" x14ac:dyDescent="0.25">
      <c r="A501" s="19"/>
      <c r="B501" s="19"/>
      <c r="C501" s="19"/>
      <c r="D501" s="19"/>
      <c r="E501" s="19"/>
      <c r="F501" s="18"/>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5.75" customHeight="1" x14ac:dyDescent="0.25">
      <c r="A502" s="19"/>
      <c r="B502" s="19"/>
      <c r="C502" s="19"/>
      <c r="D502" s="19"/>
      <c r="E502" s="19"/>
      <c r="F502" s="18"/>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5.75" customHeight="1" x14ac:dyDescent="0.25">
      <c r="A503" s="19"/>
      <c r="B503" s="19"/>
      <c r="C503" s="19"/>
      <c r="D503" s="19"/>
      <c r="E503" s="19"/>
      <c r="F503" s="18"/>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5.75" customHeight="1" x14ac:dyDescent="0.25">
      <c r="A504" s="19"/>
      <c r="B504" s="19"/>
      <c r="C504" s="19"/>
      <c r="D504" s="19"/>
      <c r="E504" s="19"/>
      <c r="F504" s="18"/>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5.75" customHeight="1" x14ac:dyDescent="0.25">
      <c r="A505" s="19"/>
      <c r="B505" s="19"/>
      <c r="C505" s="19"/>
      <c r="D505" s="19"/>
      <c r="E505" s="19"/>
      <c r="F505" s="18"/>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5.75" customHeight="1" x14ac:dyDescent="0.25">
      <c r="A506" s="19"/>
      <c r="B506" s="19"/>
      <c r="C506" s="19"/>
      <c r="D506" s="19"/>
      <c r="E506" s="19"/>
      <c r="F506" s="18"/>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5.75" customHeight="1" x14ac:dyDescent="0.25">
      <c r="A507" s="19"/>
      <c r="B507" s="19"/>
      <c r="C507" s="19"/>
      <c r="D507" s="19"/>
      <c r="E507" s="19"/>
      <c r="F507" s="18"/>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5.75" customHeight="1" x14ac:dyDescent="0.25">
      <c r="A508" s="19"/>
      <c r="B508" s="19"/>
      <c r="C508" s="19"/>
      <c r="D508" s="19"/>
      <c r="E508" s="19"/>
      <c r="F508" s="18"/>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5.75" customHeight="1" x14ac:dyDescent="0.25">
      <c r="A509" s="19"/>
      <c r="B509" s="19"/>
      <c r="C509" s="19"/>
      <c r="D509" s="19"/>
      <c r="E509" s="19"/>
      <c r="F509" s="18"/>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5.75" customHeight="1" x14ac:dyDescent="0.25">
      <c r="A510" s="19"/>
      <c r="B510" s="19"/>
      <c r="C510" s="19"/>
      <c r="D510" s="19"/>
      <c r="E510" s="19"/>
      <c r="F510" s="18"/>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5.75" customHeight="1" x14ac:dyDescent="0.25">
      <c r="A511" s="19"/>
      <c r="B511" s="19"/>
      <c r="C511" s="19"/>
      <c r="D511" s="19"/>
      <c r="E511" s="19"/>
      <c r="F511" s="18"/>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5.75" customHeight="1" x14ac:dyDescent="0.25">
      <c r="A512" s="19"/>
      <c r="B512" s="19"/>
      <c r="C512" s="19"/>
      <c r="D512" s="19"/>
      <c r="E512" s="19"/>
      <c r="F512" s="18"/>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5.75" customHeight="1" x14ac:dyDescent="0.25">
      <c r="A513" s="19"/>
      <c r="B513" s="19"/>
      <c r="C513" s="19"/>
      <c r="D513" s="19"/>
      <c r="E513" s="19"/>
      <c r="F513" s="18"/>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5.75" customHeight="1" x14ac:dyDescent="0.25">
      <c r="A514" s="19"/>
      <c r="B514" s="19"/>
      <c r="C514" s="19"/>
      <c r="D514" s="19"/>
      <c r="E514" s="19"/>
      <c r="F514" s="18"/>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5.75" customHeight="1" x14ac:dyDescent="0.25">
      <c r="A515" s="19"/>
      <c r="B515" s="19"/>
      <c r="C515" s="19"/>
      <c r="D515" s="19"/>
      <c r="E515" s="19"/>
      <c r="F515" s="18"/>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5.75" customHeight="1" x14ac:dyDescent="0.25">
      <c r="A516" s="19"/>
      <c r="B516" s="19"/>
      <c r="C516" s="19"/>
      <c r="D516" s="19"/>
      <c r="E516" s="19"/>
      <c r="F516" s="18"/>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5.75" customHeight="1" x14ac:dyDescent="0.25">
      <c r="A517" s="19"/>
      <c r="B517" s="19"/>
      <c r="C517" s="19"/>
      <c r="D517" s="19"/>
      <c r="E517" s="19"/>
      <c r="F517" s="18"/>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5.75" customHeight="1" x14ac:dyDescent="0.25">
      <c r="A518" s="19"/>
      <c r="B518" s="19"/>
      <c r="C518" s="19"/>
      <c r="D518" s="19"/>
      <c r="E518" s="19"/>
      <c r="F518" s="18"/>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5.75" customHeight="1" x14ac:dyDescent="0.25">
      <c r="A519" s="19"/>
      <c r="B519" s="19"/>
      <c r="C519" s="19"/>
      <c r="D519" s="19"/>
      <c r="E519" s="19"/>
      <c r="F519" s="18"/>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5.75" customHeight="1" x14ac:dyDescent="0.25">
      <c r="A520" s="19"/>
      <c r="B520" s="19"/>
      <c r="C520" s="19"/>
      <c r="D520" s="19"/>
      <c r="E520" s="19"/>
      <c r="F520" s="18"/>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5.75" customHeight="1" x14ac:dyDescent="0.25">
      <c r="A521" s="19"/>
      <c r="B521" s="19"/>
      <c r="C521" s="19"/>
      <c r="D521" s="19"/>
      <c r="E521" s="19"/>
      <c r="F521" s="18"/>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5.75" customHeight="1" x14ac:dyDescent="0.25">
      <c r="A522" s="19"/>
      <c r="B522" s="19"/>
      <c r="C522" s="19"/>
      <c r="D522" s="19"/>
      <c r="E522" s="19"/>
      <c r="F522" s="18"/>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5.75" customHeight="1" x14ac:dyDescent="0.25">
      <c r="A523" s="19"/>
      <c r="B523" s="19"/>
      <c r="C523" s="19"/>
      <c r="D523" s="19"/>
      <c r="E523" s="19"/>
      <c r="F523" s="18"/>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5.75" customHeight="1" x14ac:dyDescent="0.25">
      <c r="A524" s="19"/>
      <c r="B524" s="19"/>
      <c r="C524" s="19"/>
      <c r="D524" s="19"/>
      <c r="E524" s="19"/>
      <c r="F524" s="18"/>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5.75" customHeight="1" x14ac:dyDescent="0.25">
      <c r="A525" s="19"/>
      <c r="B525" s="19"/>
      <c r="C525" s="19"/>
      <c r="D525" s="19"/>
      <c r="E525" s="19"/>
      <c r="F525" s="18"/>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5.75" customHeight="1" x14ac:dyDescent="0.25">
      <c r="A526" s="19"/>
      <c r="B526" s="19"/>
      <c r="C526" s="19"/>
      <c r="D526" s="19"/>
      <c r="E526" s="19"/>
      <c r="F526" s="18"/>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5.75" customHeight="1" x14ac:dyDescent="0.25">
      <c r="A527" s="19"/>
      <c r="B527" s="19"/>
      <c r="C527" s="19"/>
      <c r="D527" s="19"/>
      <c r="E527" s="19"/>
      <c r="F527" s="18"/>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5.75" customHeight="1" x14ac:dyDescent="0.25">
      <c r="A528" s="19"/>
      <c r="B528" s="19"/>
      <c r="C528" s="19"/>
      <c r="D528" s="19"/>
      <c r="E528" s="19"/>
      <c r="F528" s="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5.75" customHeight="1" x14ac:dyDescent="0.25">
      <c r="A529" s="19"/>
      <c r="B529" s="19"/>
      <c r="C529" s="19"/>
      <c r="D529" s="19"/>
      <c r="E529" s="19"/>
      <c r="F529" s="18"/>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5.75" customHeight="1" x14ac:dyDescent="0.25">
      <c r="A530" s="19"/>
      <c r="B530" s="19"/>
      <c r="C530" s="19"/>
      <c r="D530" s="19"/>
      <c r="E530" s="19"/>
      <c r="F530" s="18"/>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5.75" customHeight="1" x14ac:dyDescent="0.25">
      <c r="A531" s="19"/>
      <c r="B531" s="19"/>
      <c r="C531" s="19"/>
      <c r="D531" s="19"/>
      <c r="E531" s="19"/>
      <c r="F531" s="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5.75" customHeight="1" x14ac:dyDescent="0.25">
      <c r="A532" s="19"/>
      <c r="B532" s="19"/>
      <c r="C532" s="19"/>
      <c r="D532" s="19"/>
      <c r="E532" s="19"/>
      <c r="F532" s="18"/>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5.75" customHeight="1" x14ac:dyDescent="0.25">
      <c r="A533" s="19"/>
      <c r="B533" s="19"/>
      <c r="C533" s="19"/>
      <c r="D533" s="19"/>
      <c r="E533" s="19"/>
      <c r="F533" s="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5.75" customHeight="1" x14ac:dyDescent="0.25">
      <c r="A534" s="19"/>
      <c r="B534" s="19"/>
      <c r="C534" s="19"/>
      <c r="D534" s="19"/>
      <c r="E534" s="19"/>
      <c r="F534" s="18"/>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5.75" customHeight="1" x14ac:dyDescent="0.25">
      <c r="A535" s="19"/>
      <c r="B535" s="19"/>
      <c r="C535" s="19"/>
      <c r="D535" s="19"/>
      <c r="E535" s="19"/>
      <c r="F535" s="18"/>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5.75" customHeight="1" x14ac:dyDescent="0.25">
      <c r="A536" s="19"/>
      <c r="B536" s="19"/>
      <c r="C536" s="19"/>
      <c r="D536" s="19"/>
      <c r="E536" s="19"/>
      <c r="F536" s="18"/>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5.75" customHeight="1" x14ac:dyDescent="0.25">
      <c r="A537" s="19"/>
      <c r="B537" s="19"/>
      <c r="C537" s="19"/>
      <c r="D537" s="19"/>
      <c r="E537" s="19"/>
      <c r="F537" s="18"/>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5.75" customHeight="1" x14ac:dyDescent="0.25">
      <c r="A538" s="19"/>
      <c r="B538" s="19"/>
      <c r="C538" s="19"/>
      <c r="D538" s="19"/>
      <c r="E538" s="19"/>
      <c r="F538" s="18"/>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5.75" customHeight="1" x14ac:dyDescent="0.25">
      <c r="A539" s="19"/>
      <c r="B539" s="19"/>
      <c r="C539" s="19"/>
      <c r="D539" s="19"/>
      <c r="E539" s="19"/>
      <c r="F539" s="18"/>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5.75" customHeight="1" x14ac:dyDescent="0.25">
      <c r="A540" s="19"/>
      <c r="B540" s="19"/>
      <c r="C540" s="19"/>
      <c r="D540" s="19"/>
      <c r="E540" s="19"/>
      <c r="F540" s="18"/>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5.75" customHeight="1" x14ac:dyDescent="0.25">
      <c r="A541" s="19"/>
      <c r="B541" s="19"/>
      <c r="C541" s="19"/>
      <c r="D541" s="19"/>
      <c r="E541" s="19"/>
      <c r="F541" s="18"/>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5.75" customHeight="1" x14ac:dyDescent="0.25">
      <c r="A542" s="19"/>
      <c r="B542" s="19"/>
      <c r="C542" s="19"/>
      <c r="D542" s="19"/>
      <c r="E542" s="19"/>
      <c r="F542" s="18"/>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5.75" customHeight="1" x14ac:dyDescent="0.25">
      <c r="A543" s="19"/>
      <c r="B543" s="19"/>
      <c r="C543" s="19"/>
      <c r="D543" s="19"/>
      <c r="E543" s="19"/>
      <c r="F543" s="18"/>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5.75" customHeight="1" x14ac:dyDescent="0.25">
      <c r="A544" s="19"/>
      <c r="B544" s="19"/>
      <c r="C544" s="19"/>
      <c r="D544" s="19"/>
      <c r="E544" s="19"/>
      <c r="F544" s="18"/>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5.75" customHeight="1" x14ac:dyDescent="0.25">
      <c r="A545" s="19"/>
      <c r="B545" s="19"/>
      <c r="C545" s="19"/>
      <c r="D545" s="19"/>
      <c r="E545" s="19"/>
      <c r="F545" s="18"/>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5.75" customHeight="1" x14ac:dyDescent="0.25">
      <c r="A546" s="19"/>
      <c r="B546" s="19"/>
      <c r="C546" s="19"/>
      <c r="D546" s="19"/>
      <c r="E546" s="19"/>
      <c r="F546" s="18"/>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5.75" customHeight="1" x14ac:dyDescent="0.25">
      <c r="A547" s="19"/>
      <c r="B547" s="19"/>
      <c r="C547" s="19"/>
      <c r="D547" s="19"/>
      <c r="E547" s="19"/>
      <c r="F547" s="18"/>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5.75" customHeight="1" x14ac:dyDescent="0.25">
      <c r="A548" s="19"/>
      <c r="B548" s="19"/>
      <c r="C548" s="19"/>
      <c r="D548" s="19"/>
      <c r="E548" s="19"/>
      <c r="F548" s="18"/>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5.75" customHeight="1" x14ac:dyDescent="0.25">
      <c r="A549" s="19"/>
      <c r="B549" s="19"/>
      <c r="C549" s="19"/>
      <c r="D549" s="19"/>
      <c r="E549" s="19"/>
      <c r="F549" s="18"/>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5.75" customHeight="1" x14ac:dyDescent="0.25">
      <c r="A550" s="19"/>
      <c r="B550" s="19"/>
      <c r="C550" s="19"/>
      <c r="D550" s="19"/>
      <c r="E550" s="19"/>
      <c r="F550" s="18"/>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5.75" customHeight="1" x14ac:dyDescent="0.25">
      <c r="A551" s="19"/>
      <c r="B551" s="19"/>
      <c r="C551" s="19"/>
      <c r="D551" s="19"/>
      <c r="E551" s="19"/>
      <c r="F551" s="18"/>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5.75" customHeight="1" x14ac:dyDescent="0.25">
      <c r="A552" s="19"/>
      <c r="B552" s="19"/>
      <c r="C552" s="19"/>
      <c r="D552" s="19"/>
      <c r="E552" s="19"/>
      <c r="F552" s="18"/>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5.75" customHeight="1" x14ac:dyDescent="0.25">
      <c r="A553" s="19"/>
      <c r="B553" s="19"/>
      <c r="C553" s="19"/>
      <c r="D553" s="19"/>
      <c r="E553" s="19"/>
      <c r="F553" s="18"/>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5.75" customHeight="1" x14ac:dyDescent="0.25">
      <c r="A554" s="19"/>
      <c r="B554" s="19"/>
      <c r="C554" s="19"/>
      <c r="D554" s="19"/>
      <c r="E554" s="19"/>
      <c r="F554" s="18"/>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5.75" customHeight="1" x14ac:dyDescent="0.25">
      <c r="A555" s="19"/>
      <c r="B555" s="19"/>
      <c r="C555" s="19"/>
      <c r="D555" s="19"/>
      <c r="E555" s="19"/>
      <c r="F555" s="18"/>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5.75" customHeight="1" x14ac:dyDescent="0.25">
      <c r="A556" s="19"/>
      <c r="B556" s="19"/>
      <c r="C556" s="19"/>
      <c r="D556" s="19"/>
      <c r="E556" s="19"/>
      <c r="F556" s="18"/>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5.75" customHeight="1" x14ac:dyDescent="0.25">
      <c r="A557" s="19"/>
      <c r="B557" s="19"/>
      <c r="C557" s="19"/>
      <c r="D557" s="19"/>
      <c r="E557" s="19"/>
      <c r="F557" s="18"/>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5.75" customHeight="1" x14ac:dyDescent="0.25">
      <c r="A558" s="19"/>
      <c r="B558" s="19"/>
      <c r="C558" s="19"/>
      <c r="D558" s="19"/>
      <c r="E558" s="19"/>
      <c r="F558" s="18"/>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5.75" customHeight="1" x14ac:dyDescent="0.25">
      <c r="A559" s="19"/>
      <c r="B559" s="19"/>
      <c r="C559" s="19"/>
      <c r="D559" s="19"/>
      <c r="E559" s="19"/>
      <c r="F559" s="18"/>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5.75" customHeight="1" x14ac:dyDescent="0.25">
      <c r="A560" s="19"/>
      <c r="B560" s="19"/>
      <c r="C560" s="19"/>
      <c r="D560" s="19"/>
      <c r="E560" s="19"/>
      <c r="F560" s="18"/>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5.75" customHeight="1" x14ac:dyDescent="0.25">
      <c r="A561" s="19"/>
      <c r="B561" s="19"/>
      <c r="C561" s="19"/>
      <c r="D561" s="19"/>
      <c r="E561" s="19"/>
      <c r="F561" s="18"/>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5.75" customHeight="1" x14ac:dyDescent="0.25">
      <c r="A562" s="19"/>
      <c r="B562" s="19"/>
      <c r="C562" s="19"/>
      <c r="D562" s="19"/>
      <c r="E562" s="19"/>
      <c r="F562" s="18"/>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5.75" customHeight="1" x14ac:dyDescent="0.25">
      <c r="A563" s="19"/>
      <c r="B563" s="19"/>
      <c r="C563" s="19"/>
      <c r="D563" s="19"/>
      <c r="E563" s="19"/>
      <c r="F563" s="18"/>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5.75" customHeight="1" x14ac:dyDescent="0.25">
      <c r="A564" s="19"/>
      <c r="B564" s="19"/>
      <c r="C564" s="19"/>
      <c r="D564" s="19"/>
      <c r="E564" s="19"/>
      <c r="F564" s="18"/>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5.75" customHeight="1" x14ac:dyDescent="0.25">
      <c r="A565" s="19"/>
      <c r="B565" s="19"/>
      <c r="C565" s="19"/>
      <c r="D565" s="19"/>
      <c r="E565" s="19"/>
      <c r="F565" s="18"/>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5.75" customHeight="1" x14ac:dyDescent="0.25">
      <c r="A566" s="19"/>
      <c r="B566" s="19"/>
      <c r="C566" s="19"/>
      <c r="D566" s="19"/>
      <c r="E566" s="19"/>
      <c r="F566" s="18"/>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5.75" customHeight="1" x14ac:dyDescent="0.25">
      <c r="A567" s="19"/>
      <c r="B567" s="19"/>
      <c r="C567" s="19"/>
      <c r="D567" s="19"/>
      <c r="E567" s="19"/>
      <c r="F567" s="18"/>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5.75" customHeight="1" x14ac:dyDescent="0.25">
      <c r="A568" s="19"/>
      <c r="B568" s="19"/>
      <c r="C568" s="19"/>
      <c r="D568" s="19"/>
      <c r="E568" s="19"/>
      <c r="F568" s="18"/>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5.75" customHeight="1" x14ac:dyDescent="0.25">
      <c r="A569" s="19"/>
      <c r="B569" s="19"/>
      <c r="C569" s="19"/>
      <c r="D569" s="19"/>
      <c r="E569" s="19"/>
      <c r="F569" s="18"/>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5.75" customHeight="1" x14ac:dyDescent="0.25">
      <c r="A570" s="19"/>
      <c r="B570" s="19"/>
      <c r="C570" s="19"/>
      <c r="D570" s="19"/>
      <c r="E570" s="19"/>
      <c r="F570" s="18"/>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5.75" customHeight="1" x14ac:dyDescent="0.25">
      <c r="A571" s="19"/>
      <c r="B571" s="19"/>
      <c r="C571" s="19"/>
      <c r="D571" s="19"/>
      <c r="E571" s="19"/>
      <c r="F571" s="18"/>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5.75" customHeight="1" x14ac:dyDescent="0.25">
      <c r="A572" s="19"/>
      <c r="B572" s="19"/>
      <c r="C572" s="19"/>
      <c r="D572" s="19"/>
      <c r="E572" s="19"/>
      <c r="F572" s="18"/>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5.75" customHeight="1" x14ac:dyDescent="0.25">
      <c r="A573" s="19"/>
      <c r="B573" s="19"/>
      <c r="C573" s="19"/>
      <c r="D573" s="19"/>
      <c r="E573" s="19"/>
      <c r="F573" s="18"/>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5.75" customHeight="1" x14ac:dyDescent="0.25">
      <c r="A574" s="19"/>
      <c r="B574" s="19"/>
      <c r="C574" s="19"/>
      <c r="D574" s="19"/>
      <c r="E574" s="19"/>
      <c r="F574" s="18"/>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5.75" customHeight="1" x14ac:dyDescent="0.25">
      <c r="A575" s="19"/>
      <c r="B575" s="19"/>
      <c r="C575" s="19"/>
      <c r="D575" s="19"/>
      <c r="E575" s="19"/>
      <c r="F575" s="18"/>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5.75" customHeight="1" x14ac:dyDescent="0.25">
      <c r="A576" s="19"/>
      <c r="B576" s="19"/>
      <c r="C576" s="19"/>
      <c r="D576" s="19"/>
      <c r="E576" s="19"/>
      <c r="F576" s="18"/>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5.75" customHeight="1" x14ac:dyDescent="0.25">
      <c r="A577" s="19"/>
      <c r="B577" s="19"/>
      <c r="C577" s="19"/>
      <c r="D577" s="19"/>
      <c r="E577" s="19"/>
      <c r="F577" s="18"/>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5.75" customHeight="1" x14ac:dyDescent="0.25">
      <c r="A578" s="19"/>
      <c r="B578" s="19"/>
      <c r="C578" s="19"/>
      <c r="D578" s="19"/>
      <c r="E578" s="19"/>
      <c r="F578" s="18"/>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5.75" customHeight="1" x14ac:dyDescent="0.25">
      <c r="A579" s="19"/>
      <c r="B579" s="19"/>
      <c r="C579" s="19"/>
      <c r="D579" s="19"/>
      <c r="E579" s="19"/>
      <c r="F579" s="18"/>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5.75" customHeight="1" x14ac:dyDescent="0.25">
      <c r="A580" s="19"/>
      <c r="B580" s="19"/>
      <c r="C580" s="19"/>
      <c r="D580" s="19"/>
      <c r="E580" s="19"/>
      <c r="F580" s="18"/>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5.75" customHeight="1" x14ac:dyDescent="0.25">
      <c r="A581" s="19"/>
      <c r="B581" s="19"/>
      <c r="C581" s="19"/>
      <c r="D581" s="19"/>
      <c r="E581" s="19"/>
      <c r="F581" s="18"/>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5.75" customHeight="1" x14ac:dyDescent="0.25">
      <c r="A582" s="19"/>
      <c r="B582" s="19"/>
      <c r="C582" s="19"/>
      <c r="D582" s="19"/>
      <c r="E582" s="19"/>
      <c r="F582" s="18"/>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5.75" customHeight="1" x14ac:dyDescent="0.25">
      <c r="A583" s="19"/>
      <c r="B583" s="19"/>
      <c r="C583" s="19"/>
      <c r="D583" s="19"/>
      <c r="E583" s="19"/>
      <c r="F583" s="18"/>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5.75" customHeight="1" x14ac:dyDescent="0.25">
      <c r="A584" s="19"/>
      <c r="B584" s="19"/>
      <c r="C584" s="19"/>
      <c r="D584" s="19"/>
      <c r="E584" s="19"/>
      <c r="F584" s="18"/>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5.75" customHeight="1" x14ac:dyDescent="0.25">
      <c r="A585" s="19"/>
      <c r="B585" s="19"/>
      <c r="C585" s="19"/>
      <c r="D585" s="19"/>
      <c r="E585" s="19"/>
      <c r="F585" s="18"/>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5.75" customHeight="1" x14ac:dyDescent="0.25">
      <c r="A586" s="19"/>
      <c r="B586" s="19"/>
      <c r="C586" s="19"/>
      <c r="D586" s="19"/>
      <c r="E586" s="19"/>
      <c r="F586" s="18"/>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5.75" customHeight="1" x14ac:dyDescent="0.25">
      <c r="A587" s="19"/>
      <c r="B587" s="19"/>
      <c r="C587" s="19"/>
      <c r="D587" s="19"/>
      <c r="E587" s="19"/>
      <c r="F587" s="18"/>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5.75" customHeight="1" x14ac:dyDescent="0.25">
      <c r="A588" s="19"/>
      <c r="B588" s="19"/>
      <c r="C588" s="19"/>
      <c r="D588" s="19"/>
      <c r="E588" s="19"/>
      <c r="F588" s="18"/>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5.75" customHeight="1" x14ac:dyDescent="0.25">
      <c r="A589" s="19"/>
      <c r="B589" s="19"/>
      <c r="C589" s="19"/>
      <c r="D589" s="19"/>
      <c r="E589" s="19"/>
      <c r="F589" s="18"/>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5.75" customHeight="1" x14ac:dyDescent="0.25">
      <c r="A590" s="19"/>
      <c r="B590" s="19"/>
      <c r="C590" s="19"/>
      <c r="D590" s="19"/>
      <c r="E590" s="19"/>
      <c r="F590" s="18"/>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5.75" customHeight="1" x14ac:dyDescent="0.25">
      <c r="A591" s="19"/>
      <c r="B591" s="19"/>
      <c r="C591" s="19"/>
      <c r="D591" s="19"/>
      <c r="E591" s="19"/>
      <c r="F591" s="18"/>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5.75" customHeight="1" x14ac:dyDescent="0.25">
      <c r="A592" s="19"/>
      <c r="B592" s="19"/>
      <c r="C592" s="19"/>
      <c r="D592" s="19"/>
      <c r="E592" s="19"/>
      <c r="F592" s="18"/>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5.75" customHeight="1" x14ac:dyDescent="0.25">
      <c r="A593" s="19"/>
      <c r="B593" s="19"/>
      <c r="C593" s="19"/>
      <c r="D593" s="19"/>
      <c r="E593" s="19"/>
      <c r="F593" s="18"/>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5.75" customHeight="1" x14ac:dyDescent="0.25">
      <c r="A594" s="19"/>
      <c r="B594" s="19"/>
      <c r="C594" s="19"/>
      <c r="D594" s="19"/>
      <c r="E594" s="19"/>
      <c r="F594" s="18"/>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5.75" customHeight="1" x14ac:dyDescent="0.25">
      <c r="A595" s="19"/>
      <c r="B595" s="19"/>
      <c r="C595" s="19"/>
      <c r="D595" s="19"/>
      <c r="E595" s="19"/>
      <c r="F595" s="18"/>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5.75" customHeight="1" x14ac:dyDescent="0.25">
      <c r="A596" s="19"/>
      <c r="B596" s="19"/>
      <c r="C596" s="19"/>
      <c r="D596" s="19"/>
      <c r="E596" s="19"/>
      <c r="F596" s="18"/>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5.75" customHeight="1" x14ac:dyDescent="0.25">
      <c r="A597" s="19"/>
      <c r="B597" s="19"/>
      <c r="C597" s="19"/>
      <c r="D597" s="19"/>
      <c r="E597" s="19"/>
      <c r="F597" s="18"/>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5.75" customHeight="1" x14ac:dyDescent="0.25">
      <c r="A598" s="19"/>
      <c r="B598" s="19"/>
      <c r="C598" s="19"/>
      <c r="D598" s="19"/>
      <c r="E598" s="19"/>
      <c r="F598" s="18"/>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5.75" customHeight="1" x14ac:dyDescent="0.25">
      <c r="A599" s="19"/>
      <c r="B599" s="19"/>
      <c r="C599" s="19"/>
      <c r="D599" s="19"/>
      <c r="E599" s="19"/>
      <c r="F599" s="18"/>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5.75" customHeight="1" x14ac:dyDescent="0.25">
      <c r="A600" s="19"/>
      <c r="B600" s="19"/>
      <c r="C600" s="19"/>
      <c r="D600" s="19"/>
      <c r="E600" s="19"/>
      <c r="F600" s="18"/>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5.75" customHeight="1" x14ac:dyDescent="0.25">
      <c r="A601" s="19"/>
      <c r="B601" s="19"/>
      <c r="C601" s="19"/>
      <c r="D601" s="19"/>
      <c r="E601" s="19"/>
      <c r="F601" s="18"/>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5.75" customHeight="1" x14ac:dyDescent="0.25">
      <c r="A602" s="19"/>
      <c r="B602" s="19"/>
      <c r="C602" s="19"/>
      <c r="D602" s="19"/>
      <c r="E602" s="19"/>
      <c r="F602" s="18"/>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5.75" customHeight="1" x14ac:dyDescent="0.25">
      <c r="A603" s="19"/>
      <c r="B603" s="19"/>
      <c r="C603" s="19"/>
      <c r="D603" s="19"/>
      <c r="E603" s="19"/>
      <c r="F603" s="18"/>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5.75" customHeight="1" x14ac:dyDescent="0.25">
      <c r="A604" s="19"/>
      <c r="B604" s="19"/>
      <c r="C604" s="19"/>
      <c r="D604" s="19"/>
      <c r="E604" s="19"/>
      <c r="F604" s="18"/>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5.75" customHeight="1" x14ac:dyDescent="0.25">
      <c r="A605" s="19"/>
      <c r="B605" s="19"/>
      <c r="C605" s="19"/>
      <c r="D605" s="19"/>
      <c r="E605" s="19"/>
      <c r="F605" s="18"/>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5.75" customHeight="1" x14ac:dyDescent="0.25">
      <c r="A606" s="19"/>
      <c r="B606" s="19"/>
      <c r="C606" s="19"/>
      <c r="D606" s="19"/>
      <c r="E606" s="19"/>
      <c r="F606" s="18"/>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5.75" customHeight="1" x14ac:dyDescent="0.25">
      <c r="A607" s="19"/>
      <c r="B607" s="19"/>
      <c r="C607" s="19"/>
      <c r="D607" s="19"/>
      <c r="E607" s="19"/>
      <c r="F607" s="18"/>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5.75" customHeight="1" x14ac:dyDescent="0.25">
      <c r="A608" s="19"/>
      <c r="B608" s="19"/>
      <c r="C608" s="19"/>
      <c r="D608" s="19"/>
      <c r="E608" s="19"/>
      <c r="F608" s="18"/>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5.75" customHeight="1" x14ac:dyDescent="0.25">
      <c r="A609" s="19"/>
      <c r="B609" s="19"/>
      <c r="C609" s="19"/>
      <c r="D609" s="19"/>
      <c r="E609" s="19"/>
      <c r="F609" s="18"/>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5.75" customHeight="1" x14ac:dyDescent="0.25">
      <c r="A610" s="19"/>
      <c r="B610" s="19"/>
      <c r="C610" s="19"/>
      <c r="D610" s="19"/>
      <c r="E610" s="19"/>
      <c r="F610" s="18"/>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5.75" customHeight="1" x14ac:dyDescent="0.25">
      <c r="A611" s="19"/>
      <c r="B611" s="19"/>
      <c r="C611" s="19"/>
      <c r="D611" s="19"/>
      <c r="E611" s="19"/>
      <c r="F611" s="18"/>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5.75" customHeight="1" x14ac:dyDescent="0.25">
      <c r="A612" s="19"/>
      <c r="B612" s="19"/>
      <c r="C612" s="19"/>
      <c r="D612" s="19"/>
      <c r="E612" s="19"/>
      <c r="F612" s="18"/>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5.75" customHeight="1" x14ac:dyDescent="0.25">
      <c r="A613" s="19"/>
      <c r="B613" s="19"/>
      <c r="C613" s="19"/>
      <c r="D613" s="19"/>
      <c r="E613" s="19"/>
      <c r="F613" s="18"/>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5.75" customHeight="1" x14ac:dyDescent="0.25">
      <c r="A614" s="19"/>
      <c r="B614" s="19"/>
      <c r="C614" s="19"/>
      <c r="D614" s="19"/>
      <c r="E614" s="19"/>
      <c r="F614" s="18"/>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5.75" customHeight="1" x14ac:dyDescent="0.25">
      <c r="A615" s="19"/>
      <c r="B615" s="19"/>
      <c r="C615" s="19"/>
      <c r="D615" s="19"/>
      <c r="E615" s="19"/>
      <c r="F615" s="18"/>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5.75" customHeight="1" x14ac:dyDescent="0.25">
      <c r="A616" s="19"/>
      <c r="B616" s="19"/>
      <c r="C616" s="19"/>
      <c r="D616" s="19"/>
      <c r="E616" s="19"/>
      <c r="F616" s="18"/>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5.75" customHeight="1" x14ac:dyDescent="0.25">
      <c r="A617" s="19"/>
      <c r="B617" s="19"/>
      <c r="C617" s="19"/>
      <c r="D617" s="19"/>
      <c r="E617" s="19"/>
      <c r="F617" s="18"/>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5.75" customHeight="1" x14ac:dyDescent="0.25">
      <c r="A618" s="19"/>
      <c r="B618" s="19"/>
      <c r="C618" s="19"/>
      <c r="D618" s="19"/>
      <c r="E618" s="19"/>
      <c r="F618" s="18"/>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5.75" customHeight="1" x14ac:dyDescent="0.25">
      <c r="A619" s="19"/>
      <c r="B619" s="19"/>
      <c r="C619" s="19"/>
      <c r="D619" s="19"/>
      <c r="E619" s="19"/>
      <c r="F619" s="18"/>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5.75" customHeight="1" x14ac:dyDescent="0.25">
      <c r="A620" s="19"/>
      <c r="B620" s="19"/>
      <c r="C620" s="19"/>
      <c r="D620" s="19"/>
      <c r="E620" s="19"/>
      <c r="F620" s="18"/>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5.75" customHeight="1" x14ac:dyDescent="0.25">
      <c r="A621" s="19"/>
      <c r="B621" s="19"/>
      <c r="C621" s="19"/>
      <c r="D621" s="19"/>
      <c r="E621" s="19"/>
      <c r="F621" s="18"/>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5.75" customHeight="1" x14ac:dyDescent="0.25">
      <c r="A622" s="19"/>
      <c r="B622" s="19"/>
      <c r="C622" s="19"/>
      <c r="D622" s="19"/>
      <c r="E622" s="19"/>
      <c r="F622" s="18"/>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5.75" customHeight="1" x14ac:dyDescent="0.25">
      <c r="A623" s="19"/>
      <c r="B623" s="19"/>
      <c r="C623" s="19"/>
      <c r="D623" s="19"/>
      <c r="E623" s="19"/>
      <c r="F623" s="18"/>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5.75" customHeight="1" x14ac:dyDescent="0.25">
      <c r="A624" s="19"/>
      <c r="B624" s="19"/>
      <c r="C624" s="19"/>
      <c r="D624" s="19"/>
      <c r="E624" s="19"/>
      <c r="F624" s="18"/>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5.75" customHeight="1" x14ac:dyDescent="0.25">
      <c r="A625" s="19"/>
      <c r="B625" s="19"/>
      <c r="C625" s="19"/>
      <c r="D625" s="19"/>
      <c r="E625" s="19"/>
      <c r="F625" s="18"/>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5.75" customHeight="1" x14ac:dyDescent="0.25">
      <c r="A626" s="19"/>
      <c r="B626" s="19"/>
      <c r="C626" s="19"/>
      <c r="D626" s="19"/>
      <c r="E626" s="19"/>
      <c r="F626" s="18"/>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5.75" customHeight="1" x14ac:dyDescent="0.25">
      <c r="A627" s="19"/>
      <c r="B627" s="19"/>
      <c r="C627" s="19"/>
      <c r="D627" s="19"/>
      <c r="E627" s="19"/>
      <c r="F627" s="18"/>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5.75" customHeight="1" x14ac:dyDescent="0.25">
      <c r="A628" s="19"/>
      <c r="B628" s="19"/>
      <c r="C628" s="19"/>
      <c r="D628" s="19"/>
      <c r="E628" s="19"/>
      <c r="F628" s="18"/>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5.75" customHeight="1" x14ac:dyDescent="0.25">
      <c r="A629" s="19"/>
      <c r="B629" s="19"/>
      <c r="C629" s="19"/>
      <c r="D629" s="19"/>
      <c r="E629" s="19"/>
      <c r="F629" s="18"/>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5.75" customHeight="1" x14ac:dyDescent="0.25">
      <c r="A630" s="19"/>
      <c r="B630" s="19"/>
      <c r="C630" s="19"/>
      <c r="D630" s="19"/>
      <c r="E630" s="19"/>
      <c r="F630" s="18"/>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5.75" customHeight="1" x14ac:dyDescent="0.25">
      <c r="A631" s="19"/>
      <c r="B631" s="19"/>
      <c r="C631" s="19"/>
      <c r="D631" s="19"/>
      <c r="E631" s="19"/>
      <c r="F631" s="18"/>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5.75" customHeight="1" x14ac:dyDescent="0.25">
      <c r="A632" s="19"/>
      <c r="B632" s="19"/>
      <c r="C632" s="19"/>
      <c r="D632" s="19"/>
      <c r="E632" s="19"/>
      <c r="F632" s="18"/>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5.75" customHeight="1" x14ac:dyDescent="0.25">
      <c r="A633" s="19"/>
      <c r="B633" s="19"/>
      <c r="C633" s="19"/>
      <c r="D633" s="19"/>
      <c r="E633" s="19"/>
      <c r="F633" s="18"/>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5.75" customHeight="1" x14ac:dyDescent="0.25">
      <c r="A634" s="19"/>
      <c r="B634" s="19"/>
      <c r="C634" s="19"/>
      <c r="D634" s="19"/>
      <c r="E634" s="19"/>
      <c r="F634" s="18"/>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5.75" customHeight="1" x14ac:dyDescent="0.25">
      <c r="A635" s="19"/>
      <c r="B635" s="19"/>
      <c r="C635" s="19"/>
      <c r="D635" s="19"/>
      <c r="E635" s="19"/>
      <c r="F635" s="18"/>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5.75" customHeight="1" x14ac:dyDescent="0.25">
      <c r="A636" s="19"/>
      <c r="B636" s="19"/>
      <c r="C636" s="19"/>
      <c r="D636" s="19"/>
      <c r="E636" s="19"/>
      <c r="F636" s="18"/>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5.75" customHeight="1" x14ac:dyDescent="0.25">
      <c r="A637" s="19"/>
      <c r="B637" s="19"/>
      <c r="C637" s="19"/>
      <c r="D637" s="19"/>
      <c r="E637" s="19"/>
      <c r="F637" s="18"/>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5.75" customHeight="1" x14ac:dyDescent="0.25">
      <c r="A638" s="19"/>
      <c r="B638" s="19"/>
      <c r="C638" s="19"/>
      <c r="D638" s="19"/>
      <c r="E638" s="19"/>
      <c r="F638" s="18"/>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5.75" customHeight="1" x14ac:dyDescent="0.25">
      <c r="A639" s="19"/>
      <c r="B639" s="19"/>
      <c r="C639" s="19"/>
      <c r="D639" s="19"/>
      <c r="E639" s="19"/>
      <c r="F639" s="18"/>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5.75" customHeight="1" x14ac:dyDescent="0.25">
      <c r="A640" s="19"/>
      <c r="B640" s="19"/>
      <c r="C640" s="19"/>
      <c r="D640" s="19"/>
      <c r="E640" s="19"/>
      <c r="F640" s="18"/>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5.75" customHeight="1" x14ac:dyDescent="0.25">
      <c r="A641" s="19"/>
      <c r="B641" s="19"/>
      <c r="C641" s="19"/>
      <c r="D641" s="19"/>
      <c r="E641" s="19"/>
      <c r="F641" s="18"/>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5.75" customHeight="1" x14ac:dyDescent="0.25">
      <c r="A642" s="19"/>
      <c r="B642" s="19"/>
      <c r="C642" s="19"/>
      <c r="D642" s="19"/>
      <c r="E642" s="19"/>
      <c r="F642" s="18"/>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5.75" customHeight="1" x14ac:dyDescent="0.25">
      <c r="A643" s="19"/>
      <c r="B643" s="19"/>
      <c r="C643" s="19"/>
      <c r="D643" s="19"/>
      <c r="E643" s="19"/>
      <c r="F643" s="18"/>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5.75" customHeight="1" x14ac:dyDescent="0.25">
      <c r="A644" s="19"/>
      <c r="B644" s="19"/>
      <c r="C644" s="19"/>
      <c r="D644" s="19"/>
      <c r="E644" s="19"/>
      <c r="F644" s="18"/>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5.75" customHeight="1" x14ac:dyDescent="0.25">
      <c r="A645" s="19"/>
      <c r="B645" s="19"/>
      <c r="C645" s="19"/>
      <c r="D645" s="19"/>
      <c r="E645" s="19"/>
      <c r="F645" s="18"/>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5.75" customHeight="1" x14ac:dyDescent="0.25">
      <c r="A646" s="19"/>
      <c r="B646" s="19"/>
      <c r="C646" s="19"/>
      <c r="D646" s="19"/>
      <c r="E646" s="19"/>
      <c r="F646" s="18"/>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5.75" customHeight="1" x14ac:dyDescent="0.25">
      <c r="A647" s="19"/>
      <c r="B647" s="19"/>
      <c r="C647" s="19"/>
      <c r="D647" s="19"/>
      <c r="E647" s="19"/>
      <c r="F647" s="18"/>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5.75" customHeight="1" x14ac:dyDescent="0.25">
      <c r="A648" s="19"/>
      <c r="B648" s="19"/>
      <c r="C648" s="19"/>
      <c r="D648" s="19"/>
      <c r="E648" s="19"/>
      <c r="F648" s="18"/>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5.75" customHeight="1" x14ac:dyDescent="0.25">
      <c r="A649" s="19"/>
      <c r="B649" s="19"/>
      <c r="C649" s="19"/>
      <c r="D649" s="19"/>
      <c r="E649" s="19"/>
      <c r="F649" s="18"/>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5.75" customHeight="1" x14ac:dyDescent="0.25">
      <c r="A650" s="19"/>
      <c r="B650" s="19"/>
      <c r="C650" s="19"/>
      <c r="D650" s="19"/>
      <c r="E650" s="19"/>
      <c r="F650" s="18"/>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5.75" customHeight="1" x14ac:dyDescent="0.25">
      <c r="A651" s="19"/>
      <c r="B651" s="19"/>
      <c r="C651" s="19"/>
      <c r="D651" s="19"/>
      <c r="E651" s="19"/>
      <c r="F651" s="18"/>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5.75" customHeight="1" x14ac:dyDescent="0.25">
      <c r="A652" s="19"/>
      <c r="B652" s="19"/>
      <c r="C652" s="19"/>
      <c r="D652" s="19"/>
      <c r="E652" s="19"/>
      <c r="F652" s="18"/>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5.75" customHeight="1" x14ac:dyDescent="0.25">
      <c r="A653" s="19"/>
      <c r="B653" s="19"/>
      <c r="C653" s="19"/>
      <c r="D653" s="19"/>
      <c r="E653" s="19"/>
      <c r="F653" s="18"/>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5.75" customHeight="1" x14ac:dyDescent="0.25">
      <c r="A654" s="19"/>
      <c r="B654" s="19"/>
      <c r="C654" s="19"/>
      <c r="D654" s="19"/>
      <c r="E654" s="19"/>
      <c r="F654" s="18"/>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5.75" customHeight="1" x14ac:dyDescent="0.25">
      <c r="A655" s="19"/>
      <c r="B655" s="19"/>
      <c r="C655" s="19"/>
      <c r="D655" s="19"/>
      <c r="E655" s="19"/>
      <c r="F655" s="18"/>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5.75" customHeight="1" x14ac:dyDescent="0.25">
      <c r="A656" s="19"/>
      <c r="B656" s="19"/>
      <c r="C656" s="19"/>
      <c r="D656" s="19"/>
      <c r="E656" s="19"/>
      <c r="F656" s="18"/>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5.75" customHeight="1" x14ac:dyDescent="0.25">
      <c r="A657" s="19"/>
      <c r="B657" s="19"/>
      <c r="C657" s="19"/>
      <c r="D657" s="19"/>
      <c r="E657" s="19"/>
      <c r="F657" s="18"/>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5.75" customHeight="1" x14ac:dyDescent="0.25">
      <c r="A658" s="19"/>
      <c r="B658" s="19"/>
      <c r="C658" s="19"/>
      <c r="D658" s="19"/>
      <c r="E658" s="19"/>
      <c r="F658" s="18"/>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5.75" customHeight="1" x14ac:dyDescent="0.25">
      <c r="A659" s="19"/>
      <c r="B659" s="19"/>
      <c r="C659" s="19"/>
      <c r="D659" s="19"/>
      <c r="E659" s="19"/>
      <c r="F659" s="18"/>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5.75" customHeight="1" x14ac:dyDescent="0.25">
      <c r="A660" s="19"/>
      <c r="B660" s="19"/>
      <c r="C660" s="19"/>
      <c r="D660" s="19"/>
      <c r="E660" s="19"/>
      <c r="F660" s="18"/>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5.75" customHeight="1" x14ac:dyDescent="0.25">
      <c r="A661" s="19"/>
      <c r="B661" s="19"/>
      <c r="C661" s="19"/>
      <c r="D661" s="19"/>
      <c r="E661" s="19"/>
      <c r="F661" s="18"/>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5.75" customHeight="1" x14ac:dyDescent="0.25">
      <c r="A662" s="19"/>
      <c r="B662" s="19"/>
      <c r="C662" s="19"/>
      <c r="D662" s="19"/>
      <c r="E662" s="19"/>
      <c r="F662" s="18"/>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5.75" customHeight="1" x14ac:dyDescent="0.25">
      <c r="A663" s="19"/>
      <c r="B663" s="19"/>
      <c r="C663" s="19"/>
      <c r="D663" s="19"/>
      <c r="E663" s="19"/>
      <c r="F663" s="18"/>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5.75" customHeight="1" x14ac:dyDescent="0.25">
      <c r="A664" s="19"/>
      <c r="B664" s="19"/>
      <c r="C664" s="19"/>
      <c r="D664" s="19"/>
      <c r="E664" s="19"/>
      <c r="F664" s="18"/>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5.75" customHeight="1" x14ac:dyDescent="0.25">
      <c r="A665" s="19"/>
      <c r="B665" s="19"/>
      <c r="C665" s="19"/>
      <c r="D665" s="19"/>
      <c r="E665" s="19"/>
      <c r="F665" s="18"/>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5.75" customHeight="1" x14ac:dyDescent="0.25">
      <c r="A666" s="19"/>
      <c r="B666" s="19"/>
      <c r="C666" s="19"/>
      <c r="D666" s="19"/>
      <c r="E666" s="19"/>
      <c r="F666" s="18"/>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5.75" customHeight="1" x14ac:dyDescent="0.25">
      <c r="A667" s="19"/>
      <c r="B667" s="19"/>
      <c r="C667" s="19"/>
      <c r="D667" s="19"/>
      <c r="E667" s="19"/>
      <c r="F667" s="18"/>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5.75" customHeight="1" x14ac:dyDescent="0.25">
      <c r="A668" s="19"/>
      <c r="B668" s="19"/>
      <c r="C668" s="19"/>
      <c r="D668" s="19"/>
      <c r="E668" s="19"/>
      <c r="F668" s="18"/>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5.75" customHeight="1" x14ac:dyDescent="0.25">
      <c r="A669" s="19"/>
      <c r="B669" s="19"/>
      <c r="C669" s="19"/>
      <c r="D669" s="19"/>
      <c r="E669" s="19"/>
      <c r="F669" s="18"/>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5.75" customHeight="1" x14ac:dyDescent="0.25">
      <c r="A670" s="19"/>
      <c r="B670" s="19"/>
      <c r="C670" s="19"/>
      <c r="D670" s="19"/>
      <c r="E670" s="19"/>
      <c r="F670" s="18"/>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5.75" customHeight="1" x14ac:dyDescent="0.25">
      <c r="A671" s="19"/>
      <c r="B671" s="19"/>
      <c r="C671" s="19"/>
      <c r="D671" s="19"/>
      <c r="E671" s="19"/>
      <c r="F671" s="18"/>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5.75" customHeight="1" x14ac:dyDescent="0.25">
      <c r="A672" s="19"/>
      <c r="B672" s="19"/>
      <c r="C672" s="19"/>
      <c r="D672" s="19"/>
      <c r="E672" s="19"/>
      <c r="F672" s="18"/>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5.75" customHeight="1" x14ac:dyDescent="0.25">
      <c r="A673" s="19"/>
      <c r="B673" s="19"/>
      <c r="C673" s="19"/>
      <c r="D673" s="19"/>
      <c r="E673" s="19"/>
      <c r="F673" s="18"/>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5.75" customHeight="1" x14ac:dyDescent="0.25">
      <c r="A674" s="19"/>
      <c r="B674" s="19"/>
      <c r="C674" s="19"/>
      <c r="D674" s="19"/>
      <c r="E674" s="19"/>
      <c r="F674" s="18"/>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5.75" customHeight="1" x14ac:dyDescent="0.25">
      <c r="A675" s="19"/>
      <c r="B675" s="19"/>
      <c r="C675" s="19"/>
      <c r="D675" s="19"/>
      <c r="E675" s="19"/>
      <c r="F675" s="18"/>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5.75" customHeight="1" x14ac:dyDescent="0.25">
      <c r="A676" s="19"/>
      <c r="B676" s="19"/>
      <c r="C676" s="19"/>
      <c r="D676" s="19"/>
      <c r="E676" s="19"/>
      <c r="F676" s="18"/>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5.75" customHeight="1" x14ac:dyDescent="0.25">
      <c r="A677" s="19"/>
      <c r="B677" s="19"/>
      <c r="C677" s="19"/>
      <c r="D677" s="19"/>
      <c r="E677" s="19"/>
      <c r="F677" s="18"/>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5.75" customHeight="1" x14ac:dyDescent="0.25">
      <c r="A678" s="19"/>
      <c r="B678" s="19"/>
      <c r="C678" s="19"/>
      <c r="D678" s="19"/>
      <c r="E678" s="19"/>
      <c r="F678" s="18"/>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5.75" customHeight="1" x14ac:dyDescent="0.25">
      <c r="A679" s="19"/>
      <c r="B679" s="19"/>
      <c r="C679" s="19"/>
      <c r="D679" s="19"/>
      <c r="E679" s="19"/>
      <c r="F679" s="18"/>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5.75" customHeight="1" x14ac:dyDescent="0.25">
      <c r="A680" s="19"/>
      <c r="B680" s="19"/>
      <c r="C680" s="19"/>
      <c r="D680" s="19"/>
      <c r="E680" s="19"/>
      <c r="F680" s="18"/>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5.75" customHeight="1" x14ac:dyDescent="0.25">
      <c r="A681" s="19"/>
      <c r="B681" s="19"/>
      <c r="C681" s="19"/>
      <c r="D681" s="19"/>
      <c r="E681" s="19"/>
      <c r="F681" s="18"/>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5.75" customHeight="1" x14ac:dyDescent="0.25">
      <c r="A682" s="19"/>
      <c r="B682" s="19"/>
      <c r="C682" s="19"/>
      <c r="D682" s="19"/>
      <c r="E682" s="19"/>
      <c r="F682" s="18"/>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5.75" customHeight="1" x14ac:dyDescent="0.25">
      <c r="A683" s="19"/>
      <c r="B683" s="19"/>
      <c r="C683" s="19"/>
      <c r="D683" s="19"/>
      <c r="E683" s="19"/>
      <c r="F683" s="18"/>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5.75" customHeight="1" x14ac:dyDescent="0.25">
      <c r="A684" s="19"/>
      <c r="B684" s="19"/>
      <c r="C684" s="19"/>
      <c r="D684" s="19"/>
      <c r="E684" s="19"/>
      <c r="F684" s="18"/>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5.75" customHeight="1" x14ac:dyDescent="0.25">
      <c r="A685" s="19"/>
      <c r="B685" s="19"/>
      <c r="C685" s="19"/>
      <c r="D685" s="19"/>
      <c r="E685" s="19"/>
      <c r="F685" s="18"/>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5.75" customHeight="1" x14ac:dyDescent="0.25">
      <c r="A686" s="19"/>
      <c r="B686" s="19"/>
      <c r="C686" s="19"/>
      <c r="D686" s="19"/>
      <c r="E686" s="19"/>
      <c r="F686" s="18"/>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5.75" customHeight="1" x14ac:dyDescent="0.25">
      <c r="A687" s="19"/>
      <c r="B687" s="19"/>
      <c r="C687" s="19"/>
      <c r="D687" s="19"/>
      <c r="E687" s="19"/>
      <c r="F687" s="18"/>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5.75" customHeight="1" x14ac:dyDescent="0.25">
      <c r="A688" s="19"/>
      <c r="B688" s="19"/>
      <c r="C688" s="19"/>
      <c r="D688" s="19"/>
      <c r="E688" s="19"/>
      <c r="F688" s="18"/>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5.75" customHeight="1" x14ac:dyDescent="0.25">
      <c r="A689" s="19"/>
      <c r="B689" s="19"/>
      <c r="C689" s="19"/>
      <c r="D689" s="19"/>
      <c r="E689" s="19"/>
      <c r="F689" s="18"/>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5.75" customHeight="1" x14ac:dyDescent="0.25">
      <c r="A690" s="19"/>
      <c r="B690" s="19"/>
      <c r="C690" s="19"/>
      <c r="D690" s="19"/>
      <c r="E690" s="19"/>
      <c r="F690" s="18"/>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5.75" customHeight="1" x14ac:dyDescent="0.25">
      <c r="A691" s="19"/>
      <c r="B691" s="19"/>
      <c r="C691" s="19"/>
      <c r="D691" s="19"/>
      <c r="E691" s="19"/>
      <c r="F691" s="18"/>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5.75" customHeight="1" x14ac:dyDescent="0.25">
      <c r="A692" s="19"/>
      <c r="B692" s="19"/>
      <c r="C692" s="19"/>
      <c r="D692" s="19"/>
      <c r="E692" s="19"/>
      <c r="F692" s="18"/>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5.75" customHeight="1" x14ac:dyDescent="0.25">
      <c r="A693" s="19"/>
      <c r="B693" s="19"/>
      <c r="C693" s="19"/>
      <c r="D693" s="19"/>
      <c r="E693" s="19"/>
      <c r="F693" s="18"/>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5.75" customHeight="1" x14ac:dyDescent="0.25">
      <c r="A694" s="19"/>
      <c r="B694" s="19"/>
      <c r="C694" s="19"/>
      <c r="D694" s="19"/>
      <c r="E694" s="19"/>
      <c r="F694" s="18"/>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5.75" customHeight="1" x14ac:dyDescent="0.25">
      <c r="A695" s="19"/>
      <c r="B695" s="19"/>
      <c r="C695" s="19"/>
      <c r="D695" s="19"/>
      <c r="E695" s="19"/>
      <c r="F695" s="18"/>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5.75" customHeight="1" x14ac:dyDescent="0.25">
      <c r="A696" s="19"/>
      <c r="B696" s="19"/>
      <c r="C696" s="19"/>
      <c r="D696" s="19"/>
      <c r="E696" s="19"/>
      <c r="F696" s="18"/>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5.75" customHeight="1" x14ac:dyDescent="0.25">
      <c r="A697" s="19"/>
      <c r="B697" s="19"/>
      <c r="C697" s="19"/>
      <c r="D697" s="19"/>
      <c r="E697" s="19"/>
      <c r="F697" s="18"/>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5.75" customHeight="1" x14ac:dyDescent="0.25">
      <c r="A698" s="19"/>
      <c r="B698" s="19"/>
      <c r="C698" s="19"/>
      <c r="D698" s="19"/>
      <c r="E698" s="19"/>
      <c r="F698" s="18"/>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5.75" customHeight="1" x14ac:dyDescent="0.25">
      <c r="A699" s="19"/>
      <c r="B699" s="19"/>
      <c r="C699" s="19"/>
      <c r="D699" s="19"/>
      <c r="E699" s="19"/>
      <c r="F699" s="18"/>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5.75" customHeight="1" x14ac:dyDescent="0.25">
      <c r="A700" s="19"/>
      <c r="B700" s="19"/>
      <c r="C700" s="19"/>
      <c r="D700" s="19"/>
      <c r="E700" s="19"/>
      <c r="F700" s="18"/>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5.75" customHeight="1" x14ac:dyDescent="0.25">
      <c r="A701" s="19"/>
      <c r="B701" s="19"/>
      <c r="C701" s="19"/>
      <c r="D701" s="19"/>
      <c r="E701" s="19"/>
      <c r="F701" s="18"/>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5.75" customHeight="1" x14ac:dyDescent="0.25">
      <c r="A702" s="19"/>
      <c r="B702" s="19"/>
      <c r="C702" s="19"/>
      <c r="D702" s="19"/>
      <c r="E702" s="19"/>
      <c r="F702" s="18"/>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5.75" customHeight="1" x14ac:dyDescent="0.25">
      <c r="A703" s="19"/>
      <c r="B703" s="19"/>
      <c r="C703" s="19"/>
      <c r="D703" s="19"/>
      <c r="E703" s="19"/>
      <c r="F703" s="18"/>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5.75" customHeight="1" x14ac:dyDescent="0.25">
      <c r="A704" s="19"/>
      <c r="B704" s="19"/>
      <c r="C704" s="19"/>
      <c r="D704" s="19"/>
      <c r="E704" s="19"/>
      <c r="F704" s="18"/>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5.75" customHeight="1" x14ac:dyDescent="0.25">
      <c r="A705" s="19"/>
      <c r="B705" s="19"/>
      <c r="C705" s="19"/>
      <c r="D705" s="19"/>
      <c r="E705" s="19"/>
      <c r="F705" s="18"/>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5.75" customHeight="1" x14ac:dyDescent="0.25">
      <c r="A706" s="19"/>
      <c r="B706" s="19"/>
      <c r="C706" s="19"/>
      <c r="D706" s="19"/>
      <c r="E706" s="19"/>
      <c r="F706" s="18"/>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5.75" customHeight="1" x14ac:dyDescent="0.25">
      <c r="A707" s="19"/>
      <c r="B707" s="19"/>
      <c r="C707" s="19"/>
      <c r="D707" s="19"/>
      <c r="E707" s="19"/>
      <c r="F707" s="18"/>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5.75" customHeight="1" x14ac:dyDescent="0.25">
      <c r="A708" s="19"/>
      <c r="B708" s="19"/>
      <c r="C708" s="19"/>
      <c r="D708" s="19"/>
      <c r="E708" s="19"/>
      <c r="F708" s="18"/>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5.75" customHeight="1" x14ac:dyDescent="0.25">
      <c r="A709" s="19"/>
      <c r="B709" s="19"/>
      <c r="C709" s="19"/>
      <c r="D709" s="19"/>
      <c r="E709" s="19"/>
      <c r="F709" s="18"/>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5.75" customHeight="1" x14ac:dyDescent="0.25">
      <c r="A710" s="19"/>
      <c r="B710" s="19"/>
      <c r="C710" s="19"/>
      <c r="D710" s="19"/>
      <c r="E710" s="19"/>
      <c r="F710" s="18"/>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5.75" customHeight="1" x14ac:dyDescent="0.25">
      <c r="A711" s="19"/>
      <c r="B711" s="19"/>
      <c r="C711" s="19"/>
      <c r="D711" s="19"/>
      <c r="E711" s="19"/>
      <c r="F711" s="18"/>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5.75" customHeight="1" x14ac:dyDescent="0.25">
      <c r="A712" s="19"/>
      <c r="B712" s="19"/>
      <c r="C712" s="19"/>
      <c r="D712" s="19"/>
      <c r="E712" s="19"/>
      <c r="F712" s="18"/>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5.75" customHeight="1" x14ac:dyDescent="0.25">
      <c r="A713" s="19"/>
      <c r="B713" s="19"/>
      <c r="C713" s="19"/>
      <c r="D713" s="19"/>
      <c r="E713" s="19"/>
      <c r="F713" s="18"/>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5.75" customHeight="1" x14ac:dyDescent="0.25">
      <c r="A714" s="19"/>
      <c r="B714" s="19"/>
      <c r="C714" s="19"/>
      <c r="D714" s="19"/>
      <c r="E714" s="19"/>
      <c r="F714" s="18"/>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5.75" customHeight="1" x14ac:dyDescent="0.25">
      <c r="A715" s="19"/>
      <c r="B715" s="19"/>
      <c r="C715" s="19"/>
      <c r="D715" s="19"/>
      <c r="E715" s="19"/>
      <c r="F715" s="18"/>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5.75" customHeight="1" x14ac:dyDescent="0.25">
      <c r="A716" s="19"/>
      <c r="B716" s="19"/>
      <c r="C716" s="19"/>
      <c r="D716" s="19"/>
      <c r="E716" s="19"/>
      <c r="F716" s="18"/>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5.75" customHeight="1" x14ac:dyDescent="0.25">
      <c r="A717" s="19"/>
      <c r="B717" s="19"/>
      <c r="C717" s="19"/>
      <c r="D717" s="19"/>
      <c r="E717" s="19"/>
      <c r="F717" s="18"/>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5.75" customHeight="1" x14ac:dyDescent="0.25">
      <c r="A718" s="19"/>
      <c r="B718" s="19"/>
      <c r="C718" s="19"/>
      <c r="D718" s="19"/>
      <c r="E718" s="19"/>
      <c r="F718" s="18"/>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5.75" customHeight="1" x14ac:dyDescent="0.25">
      <c r="A719" s="19"/>
      <c r="B719" s="19"/>
      <c r="C719" s="19"/>
      <c r="D719" s="19"/>
      <c r="E719" s="19"/>
      <c r="F719" s="18"/>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5.75" customHeight="1" x14ac:dyDescent="0.25">
      <c r="A720" s="19"/>
      <c r="B720" s="19"/>
      <c r="C720" s="19"/>
      <c r="D720" s="19"/>
      <c r="E720" s="19"/>
      <c r="F720" s="18"/>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5.75" customHeight="1" x14ac:dyDescent="0.25">
      <c r="A721" s="19"/>
      <c r="B721" s="19"/>
      <c r="C721" s="19"/>
      <c r="D721" s="19"/>
      <c r="E721" s="19"/>
      <c r="F721" s="18"/>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5.75" customHeight="1" x14ac:dyDescent="0.25">
      <c r="A722" s="19"/>
      <c r="B722" s="19"/>
      <c r="C722" s="19"/>
      <c r="D722" s="19"/>
      <c r="E722" s="19"/>
      <c r="F722" s="18"/>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5.75" customHeight="1" x14ac:dyDescent="0.25">
      <c r="A723" s="19"/>
      <c r="B723" s="19"/>
      <c r="C723" s="19"/>
      <c r="D723" s="19"/>
      <c r="E723" s="19"/>
      <c r="F723" s="18"/>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5.75" customHeight="1" x14ac:dyDescent="0.25">
      <c r="A724" s="19"/>
      <c r="B724" s="19"/>
      <c r="C724" s="19"/>
      <c r="D724" s="19"/>
      <c r="E724" s="19"/>
      <c r="F724" s="18"/>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5.75" customHeight="1" x14ac:dyDescent="0.25">
      <c r="A725" s="19"/>
      <c r="B725" s="19"/>
      <c r="C725" s="19"/>
      <c r="D725" s="19"/>
      <c r="E725" s="19"/>
      <c r="F725" s="18"/>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5.75" customHeight="1" x14ac:dyDescent="0.25">
      <c r="A726" s="19"/>
      <c r="B726" s="19"/>
      <c r="C726" s="19"/>
      <c r="D726" s="19"/>
      <c r="E726" s="19"/>
      <c r="F726" s="18"/>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5.75" customHeight="1" x14ac:dyDescent="0.25">
      <c r="A727" s="19"/>
      <c r="B727" s="19"/>
      <c r="C727" s="19"/>
      <c r="D727" s="19"/>
      <c r="E727" s="19"/>
      <c r="F727" s="18"/>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5.75" customHeight="1" x14ac:dyDescent="0.25">
      <c r="A728" s="19"/>
      <c r="B728" s="19"/>
      <c r="C728" s="19"/>
      <c r="D728" s="19"/>
      <c r="E728" s="19"/>
      <c r="F728" s="18"/>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5.75" customHeight="1" x14ac:dyDescent="0.25">
      <c r="A729" s="19"/>
      <c r="B729" s="19"/>
      <c r="C729" s="19"/>
      <c r="D729" s="19"/>
      <c r="E729" s="19"/>
      <c r="F729" s="18"/>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5.75" customHeight="1" x14ac:dyDescent="0.25">
      <c r="A730" s="19"/>
      <c r="B730" s="19"/>
      <c r="C730" s="19"/>
      <c r="D730" s="19"/>
      <c r="E730" s="19"/>
      <c r="F730" s="18"/>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5.75" customHeight="1" x14ac:dyDescent="0.25">
      <c r="A731" s="19"/>
      <c r="B731" s="19"/>
      <c r="C731" s="19"/>
      <c r="D731" s="19"/>
      <c r="E731" s="19"/>
      <c r="F731" s="18"/>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5.75" customHeight="1" x14ac:dyDescent="0.25">
      <c r="A732" s="19"/>
      <c r="B732" s="19"/>
      <c r="C732" s="19"/>
      <c r="D732" s="19"/>
      <c r="E732" s="19"/>
      <c r="F732" s="18"/>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5.75" customHeight="1" x14ac:dyDescent="0.25">
      <c r="A733" s="19"/>
      <c r="B733" s="19"/>
      <c r="C733" s="19"/>
      <c r="D733" s="19"/>
      <c r="E733" s="19"/>
      <c r="F733" s="18"/>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5.75" customHeight="1" x14ac:dyDescent="0.25">
      <c r="A734" s="19"/>
      <c r="B734" s="19"/>
      <c r="C734" s="19"/>
      <c r="D734" s="19"/>
      <c r="E734" s="19"/>
      <c r="F734" s="18"/>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5.75" customHeight="1" x14ac:dyDescent="0.25">
      <c r="A735" s="19"/>
      <c r="B735" s="19"/>
      <c r="C735" s="19"/>
      <c r="D735" s="19"/>
      <c r="E735" s="19"/>
      <c r="F735" s="18"/>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5.75" customHeight="1" x14ac:dyDescent="0.25">
      <c r="A736" s="19"/>
      <c r="B736" s="19"/>
      <c r="C736" s="19"/>
      <c r="D736" s="19"/>
      <c r="E736" s="19"/>
      <c r="F736" s="18"/>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5.75" customHeight="1" x14ac:dyDescent="0.25">
      <c r="A737" s="19"/>
      <c r="B737" s="19"/>
      <c r="C737" s="19"/>
      <c r="D737" s="19"/>
      <c r="E737" s="19"/>
      <c r="F737" s="18"/>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5.75" customHeight="1" x14ac:dyDescent="0.25">
      <c r="A738" s="19"/>
      <c r="B738" s="19"/>
      <c r="C738" s="19"/>
      <c r="D738" s="19"/>
      <c r="E738" s="19"/>
      <c r="F738" s="18"/>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5.75" customHeight="1" x14ac:dyDescent="0.25">
      <c r="A739" s="19"/>
      <c r="B739" s="19"/>
      <c r="C739" s="19"/>
      <c r="D739" s="19"/>
      <c r="E739" s="19"/>
      <c r="F739" s="18"/>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5.75" customHeight="1" x14ac:dyDescent="0.25">
      <c r="A740" s="19"/>
      <c r="B740" s="19"/>
      <c r="C740" s="19"/>
      <c r="D740" s="19"/>
      <c r="E740" s="19"/>
      <c r="F740" s="18"/>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5.75" customHeight="1" x14ac:dyDescent="0.25">
      <c r="A741" s="19"/>
      <c r="B741" s="19"/>
      <c r="C741" s="19"/>
      <c r="D741" s="19"/>
      <c r="E741" s="19"/>
      <c r="F741" s="18"/>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5.75" customHeight="1" x14ac:dyDescent="0.25">
      <c r="A742" s="19"/>
      <c r="B742" s="19"/>
      <c r="C742" s="19"/>
      <c r="D742" s="19"/>
      <c r="E742" s="19"/>
      <c r="F742" s="18"/>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5.75" customHeight="1" x14ac:dyDescent="0.25">
      <c r="A743" s="19"/>
      <c r="B743" s="19"/>
      <c r="C743" s="19"/>
      <c r="D743" s="19"/>
      <c r="E743" s="19"/>
      <c r="F743" s="18"/>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5.75" customHeight="1" x14ac:dyDescent="0.25">
      <c r="A744" s="19"/>
      <c r="B744" s="19"/>
      <c r="C744" s="19"/>
      <c r="D744" s="19"/>
      <c r="E744" s="19"/>
      <c r="F744" s="18"/>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5.75" customHeight="1" x14ac:dyDescent="0.25">
      <c r="A745" s="19"/>
      <c r="B745" s="19"/>
      <c r="C745" s="19"/>
      <c r="D745" s="19"/>
      <c r="E745" s="19"/>
      <c r="F745" s="18"/>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5.75" customHeight="1" x14ac:dyDescent="0.25">
      <c r="A746" s="19"/>
      <c r="B746" s="19"/>
      <c r="C746" s="19"/>
      <c r="D746" s="19"/>
      <c r="E746" s="19"/>
      <c r="F746" s="18"/>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5.75" customHeight="1" x14ac:dyDescent="0.25">
      <c r="A747" s="19"/>
      <c r="B747" s="19"/>
      <c r="C747" s="19"/>
      <c r="D747" s="19"/>
      <c r="E747" s="19"/>
      <c r="F747" s="18"/>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5.75" customHeight="1" x14ac:dyDescent="0.25">
      <c r="A748" s="19"/>
      <c r="B748" s="19"/>
      <c r="C748" s="19"/>
      <c r="D748" s="19"/>
      <c r="E748" s="19"/>
      <c r="F748" s="18"/>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5.75" customHeight="1" x14ac:dyDescent="0.25">
      <c r="A749" s="19"/>
      <c r="B749" s="19"/>
      <c r="C749" s="19"/>
      <c r="D749" s="19"/>
      <c r="E749" s="19"/>
      <c r="F749" s="18"/>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5.75" customHeight="1" x14ac:dyDescent="0.25">
      <c r="A750" s="19"/>
      <c r="B750" s="19"/>
      <c r="C750" s="19"/>
      <c r="D750" s="19"/>
      <c r="E750" s="19"/>
      <c r="F750" s="18"/>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5.75" customHeight="1" x14ac:dyDescent="0.25">
      <c r="A751" s="19"/>
      <c r="B751" s="19"/>
      <c r="C751" s="19"/>
      <c r="D751" s="19"/>
      <c r="E751" s="19"/>
      <c r="F751" s="18"/>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5.75" customHeight="1" x14ac:dyDescent="0.25">
      <c r="A752" s="19"/>
      <c r="B752" s="19"/>
      <c r="C752" s="19"/>
      <c r="D752" s="19"/>
      <c r="E752" s="19"/>
      <c r="F752" s="18"/>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5.75" customHeight="1" x14ac:dyDescent="0.25">
      <c r="A753" s="19"/>
      <c r="B753" s="19"/>
      <c r="C753" s="19"/>
      <c r="D753" s="19"/>
      <c r="E753" s="19"/>
      <c r="F753" s="18"/>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5.75" customHeight="1" x14ac:dyDescent="0.25">
      <c r="A754" s="19"/>
      <c r="B754" s="19"/>
      <c r="C754" s="19"/>
      <c r="D754" s="19"/>
      <c r="E754" s="19"/>
      <c r="F754" s="18"/>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5.75" customHeight="1" x14ac:dyDescent="0.25">
      <c r="A755" s="19"/>
      <c r="B755" s="19"/>
      <c r="C755" s="19"/>
      <c r="D755" s="19"/>
      <c r="E755" s="19"/>
      <c r="F755" s="18"/>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5.75" customHeight="1" x14ac:dyDescent="0.25">
      <c r="A756" s="19"/>
      <c r="B756" s="19"/>
      <c r="C756" s="19"/>
      <c r="D756" s="19"/>
      <c r="E756" s="19"/>
      <c r="F756" s="18"/>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5.75" customHeight="1" x14ac:dyDescent="0.25">
      <c r="A757" s="19"/>
      <c r="B757" s="19"/>
      <c r="C757" s="19"/>
      <c r="D757" s="19"/>
      <c r="E757" s="19"/>
      <c r="F757" s="18"/>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5.75" customHeight="1" x14ac:dyDescent="0.25">
      <c r="A758" s="19"/>
      <c r="B758" s="19"/>
      <c r="C758" s="19"/>
      <c r="D758" s="19"/>
      <c r="E758" s="19"/>
      <c r="F758" s="18"/>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5.75" customHeight="1" x14ac:dyDescent="0.25">
      <c r="A759" s="19"/>
      <c r="B759" s="19"/>
      <c r="C759" s="19"/>
      <c r="D759" s="19"/>
      <c r="E759" s="19"/>
      <c r="F759" s="18"/>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5.75" customHeight="1" x14ac:dyDescent="0.25">
      <c r="A760" s="19"/>
      <c r="B760" s="19"/>
      <c r="C760" s="19"/>
      <c r="D760" s="19"/>
      <c r="E760" s="19"/>
      <c r="F760" s="18"/>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5.75" customHeight="1" x14ac:dyDescent="0.25">
      <c r="A761" s="19"/>
      <c r="B761" s="19"/>
      <c r="C761" s="19"/>
      <c r="D761" s="19"/>
      <c r="E761" s="19"/>
      <c r="F761" s="18"/>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5.75" customHeight="1" x14ac:dyDescent="0.25">
      <c r="A762" s="19"/>
      <c r="B762" s="19"/>
      <c r="C762" s="19"/>
      <c r="D762" s="19"/>
      <c r="E762" s="19"/>
      <c r="F762" s="18"/>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5.75" customHeight="1" x14ac:dyDescent="0.25">
      <c r="A763" s="19"/>
      <c r="B763" s="19"/>
      <c r="C763" s="19"/>
      <c r="D763" s="19"/>
      <c r="E763" s="19"/>
      <c r="F763" s="18"/>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5.75" customHeight="1" x14ac:dyDescent="0.25">
      <c r="A764" s="19"/>
      <c r="B764" s="19"/>
      <c r="C764" s="19"/>
      <c r="D764" s="19"/>
      <c r="E764" s="19"/>
      <c r="F764" s="18"/>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5.75" customHeight="1" x14ac:dyDescent="0.25">
      <c r="A765" s="19"/>
      <c r="B765" s="19"/>
      <c r="C765" s="19"/>
      <c r="D765" s="19"/>
      <c r="E765" s="19"/>
      <c r="F765" s="18"/>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5.75" customHeight="1" x14ac:dyDescent="0.25">
      <c r="A766" s="19"/>
      <c r="B766" s="19"/>
      <c r="C766" s="19"/>
      <c r="D766" s="19"/>
      <c r="E766" s="19"/>
      <c r="F766" s="18"/>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5.75" customHeight="1" x14ac:dyDescent="0.25">
      <c r="A767" s="19"/>
      <c r="B767" s="19"/>
      <c r="C767" s="19"/>
      <c r="D767" s="19"/>
      <c r="E767" s="19"/>
      <c r="F767" s="18"/>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5.75" customHeight="1" x14ac:dyDescent="0.25">
      <c r="A768" s="19"/>
      <c r="B768" s="19"/>
      <c r="C768" s="19"/>
      <c r="D768" s="19"/>
      <c r="E768" s="19"/>
      <c r="F768" s="18"/>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5.75" customHeight="1" x14ac:dyDescent="0.25">
      <c r="A769" s="19"/>
      <c r="B769" s="19"/>
      <c r="C769" s="19"/>
      <c r="D769" s="19"/>
      <c r="E769" s="19"/>
      <c r="F769" s="18"/>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5.75" customHeight="1" x14ac:dyDescent="0.25">
      <c r="A770" s="19"/>
      <c r="B770" s="19"/>
      <c r="C770" s="19"/>
      <c r="D770" s="19"/>
      <c r="E770" s="19"/>
      <c r="F770" s="18"/>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5.75" customHeight="1" x14ac:dyDescent="0.25">
      <c r="A771" s="19"/>
      <c r="B771" s="19"/>
      <c r="C771" s="19"/>
      <c r="D771" s="19"/>
      <c r="E771" s="19"/>
      <c r="F771" s="18"/>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5.75" customHeight="1" x14ac:dyDescent="0.25">
      <c r="A772" s="19"/>
      <c r="B772" s="19"/>
      <c r="C772" s="19"/>
      <c r="D772" s="19"/>
      <c r="E772" s="19"/>
      <c r="F772" s="18"/>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5.75" customHeight="1" x14ac:dyDescent="0.25">
      <c r="A773" s="19"/>
      <c r="B773" s="19"/>
      <c r="C773" s="19"/>
      <c r="D773" s="19"/>
      <c r="E773" s="19"/>
      <c r="F773" s="18"/>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5.75" customHeight="1" x14ac:dyDescent="0.25">
      <c r="A774" s="19"/>
      <c r="B774" s="19"/>
      <c r="C774" s="19"/>
      <c r="D774" s="19"/>
      <c r="E774" s="19"/>
      <c r="F774" s="18"/>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5.75" customHeight="1" x14ac:dyDescent="0.25">
      <c r="A775" s="19"/>
      <c r="B775" s="19"/>
      <c r="C775" s="19"/>
      <c r="D775" s="19"/>
      <c r="E775" s="19"/>
      <c r="F775" s="18"/>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5.75" customHeight="1" x14ac:dyDescent="0.25">
      <c r="A776" s="19"/>
      <c r="B776" s="19"/>
      <c r="C776" s="19"/>
      <c r="D776" s="19"/>
      <c r="E776" s="19"/>
      <c r="F776" s="18"/>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5.75" customHeight="1" x14ac:dyDescent="0.25">
      <c r="A777" s="19"/>
      <c r="B777" s="19"/>
      <c r="C777" s="19"/>
      <c r="D777" s="19"/>
      <c r="E777" s="19"/>
      <c r="F777" s="18"/>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5.75" customHeight="1" x14ac:dyDescent="0.25">
      <c r="A778" s="19"/>
      <c r="B778" s="19"/>
      <c r="C778" s="19"/>
      <c r="D778" s="19"/>
      <c r="E778" s="19"/>
      <c r="F778" s="18"/>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5.75" customHeight="1" x14ac:dyDescent="0.25">
      <c r="A779" s="19"/>
      <c r="B779" s="19"/>
      <c r="C779" s="19"/>
      <c r="D779" s="19"/>
      <c r="E779" s="19"/>
      <c r="F779" s="18"/>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5.75" customHeight="1" x14ac:dyDescent="0.25">
      <c r="A780" s="19"/>
      <c r="B780" s="19"/>
      <c r="C780" s="19"/>
      <c r="D780" s="19"/>
      <c r="E780" s="19"/>
      <c r="F780" s="18"/>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5.75" customHeight="1" x14ac:dyDescent="0.25">
      <c r="A781" s="19"/>
      <c r="B781" s="19"/>
      <c r="C781" s="19"/>
      <c r="D781" s="19"/>
      <c r="E781" s="19"/>
      <c r="F781" s="18"/>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5.75" customHeight="1" x14ac:dyDescent="0.25">
      <c r="A782" s="19"/>
      <c r="B782" s="19"/>
      <c r="C782" s="19"/>
      <c r="D782" s="19"/>
      <c r="E782" s="19"/>
      <c r="F782" s="18"/>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5.75" customHeight="1" x14ac:dyDescent="0.25">
      <c r="A783" s="19"/>
      <c r="B783" s="19"/>
      <c r="C783" s="19"/>
      <c r="D783" s="19"/>
      <c r="E783" s="19"/>
      <c r="F783" s="18"/>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5.75" customHeight="1" x14ac:dyDescent="0.25">
      <c r="A784" s="19"/>
      <c r="B784" s="19"/>
      <c r="C784" s="19"/>
      <c r="D784" s="19"/>
      <c r="E784" s="19"/>
      <c r="F784" s="18"/>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5.75" customHeight="1" x14ac:dyDescent="0.25">
      <c r="A785" s="19"/>
      <c r="B785" s="19"/>
      <c r="C785" s="19"/>
      <c r="D785" s="19"/>
      <c r="E785" s="19"/>
      <c r="F785" s="18"/>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5.75" customHeight="1" x14ac:dyDescent="0.25">
      <c r="A786" s="19"/>
      <c r="B786" s="19"/>
      <c r="C786" s="19"/>
      <c r="D786" s="19"/>
      <c r="E786" s="19"/>
      <c r="F786" s="18"/>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5.75" customHeight="1" x14ac:dyDescent="0.25">
      <c r="A787" s="19"/>
      <c r="B787" s="19"/>
      <c r="C787" s="19"/>
      <c r="D787" s="19"/>
      <c r="E787" s="19"/>
      <c r="F787" s="18"/>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5.75" customHeight="1" x14ac:dyDescent="0.25">
      <c r="A788" s="19"/>
      <c r="B788" s="19"/>
      <c r="C788" s="19"/>
      <c r="D788" s="19"/>
      <c r="E788" s="19"/>
      <c r="F788" s="18"/>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5.75" customHeight="1" x14ac:dyDescent="0.25">
      <c r="A789" s="19"/>
      <c r="B789" s="19"/>
      <c r="C789" s="19"/>
      <c r="D789" s="19"/>
      <c r="E789" s="19"/>
      <c r="F789" s="18"/>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5.75" customHeight="1" x14ac:dyDescent="0.25">
      <c r="A790" s="19"/>
      <c r="B790" s="19"/>
      <c r="C790" s="19"/>
      <c r="D790" s="19"/>
      <c r="E790" s="19"/>
      <c r="F790" s="18"/>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5.75" customHeight="1" x14ac:dyDescent="0.25">
      <c r="A791" s="19"/>
      <c r="B791" s="19"/>
      <c r="C791" s="19"/>
      <c r="D791" s="19"/>
      <c r="E791" s="19"/>
      <c r="F791" s="18"/>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5.75" customHeight="1" x14ac:dyDescent="0.25">
      <c r="A792" s="19"/>
      <c r="B792" s="19"/>
      <c r="C792" s="19"/>
      <c r="D792" s="19"/>
      <c r="E792" s="19"/>
      <c r="F792" s="18"/>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5.75" customHeight="1" x14ac:dyDescent="0.25">
      <c r="A793" s="19"/>
      <c r="B793" s="19"/>
      <c r="C793" s="19"/>
      <c r="D793" s="19"/>
      <c r="E793" s="19"/>
      <c r="F793" s="18"/>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5.75" customHeight="1" x14ac:dyDescent="0.25">
      <c r="A794" s="19"/>
      <c r="B794" s="19"/>
      <c r="C794" s="19"/>
      <c r="D794" s="19"/>
      <c r="E794" s="19"/>
      <c r="F794" s="18"/>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5.75" customHeight="1" x14ac:dyDescent="0.25">
      <c r="A795" s="19"/>
      <c r="B795" s="19"/>
      <c r="C795" s="19"/>
      <c r="D795" s="19"/>
      <c r="E795" s="19"/>
      <c r="F795" s="18"/>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5.75" customHeight="1" x14ac:dyDescent="0.25">
      <c r="A796" s="19"/>
      <c r="B796" s="19"/>
      <c r="C796" s="19"/>
      <c r="D796" s="19"/>
      <c r="E796" s="19"/>
      <c r="F796" s="18"/>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5.75" customHeight="1" x14ac:dyDescent="0.25">
      <c r="A797" s="19"/>
      <c r="B797" s="19"/>
      <c r="C797" s="19"/>
      <c r="D797" s="19"/>
      <c r="E797" s="19"/>
      <c r="F797" s="18"/>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5.75" customHeight="1" x14ac:dyDescent="0.25">
      <c r="A798" s="19"/>
      <c r="B798" s="19"/>
      <c r="C798" s="19"/>
      <c r="D798" s="19"/>
      <c r="E798" s="19"/>
      <c r="F798" s="18"/>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5.75" customHeight="1" x14ac:dyDescent="0.25">
      <c r="A799" s="19"/>
      <c r="B799" s="19"/>
      <c r="C799" s="19"/>
      <c r="D799" s="19"/>
      <c r="E799" s="19"/>
      <c r="F799" s="18"/>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5.75" customHeight="1" x14ac:dyDescent="0.25">
      <c r="A800" s="19"/>
      <c r="B800" s="19"/>
      <c r="C800" s="19"/>
      <c r="D800" s="19"/>
      <c r="E800" s="19"/>
      <c r="F800" s="18"/>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5.75" customHeight="1" x14ac:dyDescent="0.25">
      <c r="A801" s="19"/>
      <c r="B801" s="19"/>
      <c r="C801" s="19"/>
      <c r="D801" s="19"/>
      <c r="E801" s="19"/>
      <c r="F801" s="18"/>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5.75" customHeight="1" x14ac:dyDescent="0.25">
      <c r="A802" s="19"/>
      <c r="B802" s="19"/>
      <c r="C802" s="19"/>
      <c r="D802" s="19"/>
      <c r="E802" s="19"/>
      <c r="F802" s="18"/>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5.75" customHeight="1" x14ac:dyDescent="0.25">
      <c r="A803" s="19"/>
      <c r="B803" s="19"/>
      <c r="C803" s="19"/>
      <c r="D803" s="19"/>
      <c r="E803" s="19"/>
      <c r="F803" s="18"/>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5.75" customHeight="1" x14ac:dyDescent="0.25">
      <c r="A804" s="19"/>
      <c r="B804" s="19"/>
      <c r="C804" s="19"/>
      <c r="D804" s="19"/>
      <c r="E804" s="19"/>
      <c r="F804" s="18"/>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5.75" customHeight="1" x14ac:dyDescent="0.25">
      <c r="A805" s="19"/>
      <c r="B805" s="19"/>
      <c r="C805" s="19"/>
      <c r="D805" s="19"/>
      <c r="E805" s="19"/>
      <c r="F805" s="18"/>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5.75" customHeight="1" x14ac:dyDescent="0.25">
      <c r="A806" s="19"/>
      <c r="B806" s="19"/>
      <c r="C806" s="19"/>
      <c r="D806" s="19"/>
      <c r="E806" s="19"/>
      <c r="F806" s="18"/>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5.75" customHeight="1" x14ac:dyDescent="0.25">
      <c r="A807" s="19"/>
      <c r="B807" s="19"/>
      <c r="C807" s="19"/>
      <c r="D807" s="19"/>
      <c r="E807" s="19"/>
      <c r="F807" s="18"/>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5.75" customHeight="1" x14ac:dyDescent="0.25">
      <c r="A808" s="19"/>
      <c r="B808" s="19"/>
      <c r="C808" s="19"/>
      <c r="D808" s="19"/>
      <c r="E808" s="19"/>
      <c r="F808" s="18"/>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5.75" customHeight="1" x14ac:dyDescent="0.25">
      <c r="A809" s="19"/>
      <c r="B809" s="19"/>
      <c r="C809" s="19"/>
      <c r="D809" s="19"/>
      <c r="E809" s="19"/>
      <c r="F809" s="18"/>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5.75" customHeight="1" x14ac:dyDescent="0.25">
      <c r="A810" s="19"/>
      <c r="B810" s="19"/>
      <c r="C810" s="19"/>
      <c r="D810" s="19"/>
      <c r="E810" s="19"/>
      <c r="F810" s="18"/>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5.75" customHeight="1" x14ac:dyDescent="0.25">
      <c r="A811" s="19"/>
      <c r="B811" s="19"/>
      <c r="C811" s="19"/>
      <c r="D811" s="19"/>
      <c r="E811" s="19"/>
      <c r="F811" s="18"/>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5.75" customHeight="1" x14ac:dyDescent="0.25">
      <c r="A812" s="19"/>
      <c r="B812" s="19"/>
      <c r="C812" s="19"/>
      <c r="D812" s="19"/>
      <c r="E812" s="19"/>
      <c r="F812" s="18"/>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5.75" customHeight="1" x14ac:dyDescent="0.25">
      <c r="A813" s="19"/>
      <c r="B813" s="19"/>
      <c r="C813" s="19"/>
      <c r="D813" s="19"/>
      <c r="E813" s="19"/>
      <c r="F813" s="18"/>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5.75" customHeight="1" x14ac:dyDescent="0.25">
      <c r="A814" s="19"/>
      <c r="B814" s="19"/>
      <c r="C814" s="19"/>
      <c r="D814" s="19"/>
      <c r="E814" s="19"/>
      <c r="F814" s="18"/>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5.75" customHeight="1" x14ac:dyDescent="0.25">
      <c r="A815" s="19"/>
      <c r="B815" s="19"/>
      <c r="C815" s="19"/>
      <c r="D815" s="19"/>
      <c r="E815" s="19"/>
      <c r="F815" s="18"/>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5.75" customHeight="1" x14ac:dyDescent="0.25">
      <c r="A816" s="19"/>
      <c r="B816" s="19"/>
      <c r="C816" s="19"/>
      <c r="D816" s="19"/>
      <c r="E816" s="19"/>
      <c r="F816" s="18"/>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5.75" customHeight="1" x14ac:dyDescent="0.25">
      <c r="A817" s="19"/>
      <c r="B817" s="19"/>
      <c r="C817" s="19"/>
      <c r="D817" s="19"/>
      <c r="E817" s="19"/>
      <c r="F817" s="18"/>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5.75" customHeight="1" x14ac:dyDescent="0.25">
      <c r="A818" s="19"/>
      <c r="B818" s="19"/>
      <c r="C818" s="19"/>
      <c r="D818" s="19"/>
      <c r="E818" s="19"/>
      <c r="F818" s="18"/>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5.75" customHeight="1" x14ac:dyDescent="0.25">
      <c r="A819" s="19"/>
      <c r="B819" s="19"/>
      <c r="C819" s="19"/>
      <c r="D819" s="19"/>
      <c r="E819" s="19"/>
      <c r="F819" s="18"/>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5.75" customHeight="1" x14ac:dyDescent="0.25">
      <c r="A820" s="19"/>
      <c r="B820" s="19"/>
      <c r="C820" s="19"/>
      <c r="D820" s="19"/>
      <c r="E820" s="19"/>
      <c r="F820" s="18"/>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5.75" customHeight="1" x14ac:dyDescent="0.25">
      <c r="A821" s="19"/>
      <c r="B821" s="19"/>
      <c r="C821" s="19"/>
      <c r="D821" s="19"/>
      <c r="E821" s="19"/>
      <c r="F821" s="18"/>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5.75" customHeight="1" x14ac:dyDescent="0.25">
      <c r="A822" s="19"/>
      <c r="B822" s="19"/>
      <c r="C822" s="19"/>
      <c r="D822" s="19"/>
      <c r="E822" s="19"/>
      <c r="F822" s="18"/>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5.75" customHeight="1" x14ac:dyDescent="0.25">
      <c r="A823" s="19"/>
      <c r="B823" s="19"/>
      <c r="C823" s="19"/>
      <c r="D823" s="19"/>
      <c r="E823" s="19"/>
      <c r="F823" s="18"/>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5.75" customHeight="1" x14ac:dyDescent="0.25">
      <c r="A824" s="19"/>
      <c r="B824" s="19"/>
      <c r="C824" s="19"/>
      <c r="D824" s="19"/>
      <c r="E824" s="19"/>
      <c r="F824" s="18"/>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5.75" customHeight="1" x14ac:dyDescent="0.25">
      <c r="A825" s="19"/>
      <c r="B825" s="19"/>
      <c r="C825" s="19"/>
      <c r="D825" s="19"/>
      <c r="E825" s="19"/>
      <c r="F825" s="18"/>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5.75" customHeight="1" x14ac:dyDescent="0.25">
      <c r="A826" s="19"/>
      <c r="B826" s="19"/>
      <c r="C826" s="19"/>
      <c r="D826" s="19"/>
      <c r="E826" s="19"/>
      <c r="F826" s="18"/>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5.75" customHeight="1" x14ac:dyDescent="0.25">
      <c r="A827" s="19"/>
      <c r="B827" s="19"/>
      <c r="C827" s="19"/>
      <c r="D827" s="19"/>
      <c r="E827" s="19"/>
      <c r="F827" s="18"/>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5.75" customHeight="1" x14ac:dyDescent="0.25">
      <c r="A828" s="19"/>
      <c r="B828" s="19"/>
      <c r="C828" s="19"/>
      <c r="D828" s="19"/>
      <c r="E828" s="19"/>
      <c r="F828" s="18"/>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5.75" customHeight="1" x14ac:dyDescent="0.25">
      <c r="A829" s="19"/>
      <c r="B829" s="19"/>
      <c r="C829" s="19"/>
      <c r="D829" s="19"/>
      <c r="E829" s="19"/>
      <c r="F829" s="18"/>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5.75" customHeight="1" x14ac:dyDescent="0.25">
      <c r="A830" s="19"/>
      <c r="B830" s="19"/>
      <c r="C830" s="19"/>
      <c r="D830" s="19"/>
      <c r="E830" s="19"/>
      <c r="F830" s="18"/>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5.75" customHeight="1" x14ac:dyDescent="0.25">
      <c r="A831" s="19"/>
      <c r="B831" s="19"/>
      <c r="C831" s="19"/>
      <c r="D831" s="19"/>
      <c r="E831" s="19"/>
      <c r="F831" s="18"/>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5.75" customHeight="1" x14ac:dyDescent="0.25">
      <c r="A832" s="19"/>
      <c r="B832" s="19"/>
      <c r="C832" s="19"/>
      <c r="D832" s="19"/>
      <c r="E832" s="19"/>
      <c r="F832" s="18"/>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5.75" customHeight="1" x14ac:dyDescent="0.25">
      <c r="A833" s="19"/>
      <c r="B833" s="19"/>
      <c r="C833" s="19"/>
      <c r="D833" s="19"/>
      <c r="E833" s="19"/>
      <c r="F833" s="18"/>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5.75" customHeight="1" x14ac:dyDescent="0.25">
      <c r="A834" s="19"/>
      <c r="B834" s="19"/>
      <c r="C834" s="19"/>
      <c r="D834" s="19"/>
      <c r="E834" s="19"/>
      <c r="F834" s="18"/>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5.75" customHeight="1" x14ac:dyDescent="0.25">
      <c r="A835" s="19"/>
      <c r="B835" s="19"/>
      <c r="C835" s="19"/>
      <c r="D835" s="19"/>
      <c r="E835" s="19"/>
      <c r="F835" s="18"/>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5.75" customHeight="1" x14ac:dyDescent="0.25">
      <c r="A836" s="19"/>
      <c r="B836" s="19"/>
      <c r="C836" s="19"/>
      <c r="D836" s="19"/>
      <c r="E836" s="19"/>
      <c r="F836" s="18"/>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5.75" customHeight="1" x14ac:dyDescent="0.25">
      <c r="A837" s="19"/>
      <c r="B837" s="19"/>
      <c r="C837" s="19"/>
      <c r="D837" s="19"/>
      <c r="E837" s="19"/>
      <c r="F837" s="18"/>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5.75" customHeight="1" x14ac:dyDescent="0.25">
      <c r="A838" s="19"/>
      <c r="B838" s="19"/>
      <c r="C838" s="19"/>
      <c r="D838" s="19"/>
      <c r="E838" s="19"/>
      <c r="F838" s="18"/>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5.75" customHeight="1" x14ac:dyDescent="0.25">
      <c r="A839" s="19"/>
      <c r="B839" s="19"/>
      <c r="C839" s="19"/>
      <c r="D839" s="19"/>
      <c r="E839" s="19"/>
      <c r="F839" s="18"/>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5.75" customHeight="1" x14ac:dyDescent="0.25">
      <c r="A840" s="19"/>
      <c r="B840" s="19"/>
      <c r="C840" s="19"/>
      <c r="D840" s="19"/>
      <c r="E840" s="19"/>
      <c r="F840" s="18"/>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5.75" customHeight="1" x14ac:dyDescent="0.25">
      <c r="A841" s="19"/>
      <c r="B841" s="19"/>
      <c r="C841" s="19"/>
      <c r="D841" s="19"/>
      <c r="E841" s="19"/>
      <c r="F841" s="18"/>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5.75" customHeight="1" x14ac:dyDescent="0.25">
      <c r="A842" s="19"/>
      <c r="B842" s="19"/>
      <c r="C842" s="19"/>
      <c r="D842" s="19"/>
      <c r="E842" s="19"/>
      <c r="F842" s="18"/>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5.75" customHeight="1" x14ac:dyDescent="0.25">
      <c r="A843" s="19"/>
      <c r="B843" s="19"/>
      <c r="C843" s="19"/>
      <c r="D843" s="19"/>
      <c r="E843" s="19"/>
      <c r="F843" s="18"/>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5.75" customHeight="1" x14ac:dyDescent="0.25">
      <c r="A844" s="19"/>
      <c r="B844" s="19"/>
      <c r="C844" s="19"/>
      <c r="D844" s="19"/>
      <c r="E844" s="19"/>
      <c r="F844" s="18"/>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5.75" customHeight="1" x14ac:dyDescent="0.25">
      <c r="A845" s="19"/>
      <c r="B845" s="19"/>
      <c r="C845" s="19"/>
      <c r="D845" s="19"/>
      <c r="E845" s="19"/>
      <c r="F845" s="18"/>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5.75" customHeight="1" x14ac:dyDescent="0.25">
      <c r="A846" s="19"/>
      <c r="B846" s="19"/>
      <c r="C846" s="19"/>
      <c r="D846" s="19"/>
      <c r="E846" s="19"/>
      <c r="F846" s="18"/>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5.75" customHeight="1" x14ac:dyDescent="0.25">
      <c r="A847" s="19"/>
      <c r="B847" s="19"/>
      <c r="C847" s="19"/>
      <c r="D847" s="19"/>
      <c r="E847" s="19"/>
      <c r="F847" s="18"/>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5.75" customHeight="1" x14ac:dyDescent="0.25">
      <c r="A848" s="19"/>
      <c r="B848" s="19"/>
      <c r="C848" s="19"/>
      <c r="D848" s="19"/>
      <c r="E848" s="19"/>
      <c r="F848" s="18"/>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5.75" customHeight="1" x14ac:dyDescent="0.25">
      <c r="A849" s="19"/>
      <c r="B849" s="19"/>
      <c r="C849" s="19"/>
      <c r="D849" s="19"/>
      <c r="E849" s="19"/>
      <c r="F849" s="18"/>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5.75" customHeight="1" x14ac:dyDescent="0.25">
      <c r="A850" s="19"/>
      <c r="B850" s="19"/>
      <c r="C850" s="19"/>
      <c r="D850" s="19"/>
      <c r="E850" s="19"/>
      <c r="F850" s="18"/>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5.75" customHeight="1" x14ac:dyDescent="0.25">
      <c r="A851" s="19"/>
      <c r="B851" s="19"/>
      <c r="C851" s="19"/>
      <c r="D851" s="19"/>
      <c r="E851" s="19"/>
      <c r="F851" s="18"/>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5.75" customHeight="1" x14ac:dyDescent="0.25">
      <c r="A852" s="19"/>
      <c r="B852" s="19"/>
      <c r="C852" s="19"/>
      <c r="D852" s="19"/>
      <c r="E852" s="19"/>
      <c r="F852" s="18"/>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5.75" customHeight="1" x14ac:dyDescent="0.25">
      <c r="A853" s="19"/>
      <c r="B853" s="19"/>
      <c r="C853" s="19"/>
      <c r="D853" s="19"/>
      <c r="E853" s="19"/>
      <c r="F853" s="18"/>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5.75" customHeight="1" x14ac:dyDescent="0.25">
      <c r="A854" s="19"/>
      <c r="B854" s="19"/>
      <c r="C854" s="19"/>
      <c r="D854" s="19"/>
      <c r="E854" s="19"/>
      <c r="F854" s="18"/>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5.75" customHeight="1" x14ac:dyDescent="0.25">
      <c r="A855" s="19"/>
      <c r="B855" s="19"/>
      <c r="C855" s="19"/>
      <c r="D855" s="19"/>
      <c r="E855" s="19"/>
      <c r="F855" s="18"/>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5.75" customHeight="1" x14ac:dyDescent="0.25">
      <c r="A856" s="19"/>
      <c r="B856" s="19"/>
      <c r="C856" s="19"/>
      <c r="D856" s="19"/>
      <c r="E856" s="19"/>
      <c r="F856" s="18"/>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5.75" customHeight="1" x14ac:dyDescent="0.25">
      <c r="A857" s="19"/>
      <c r="B857" s="19"/>
      <c r="C857" s="19"/>
      <c r="D857" s="19"/>
      <c r="E857" s="19"/>
      <c r="F857" s="18"/>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5.75" customHeight="1" x14ac:dyDescent="0.25">
      <c r="A858" s="19"/>
      <c r="B858" s="19"/>
      <c r="C858" s="19"/>
      <c r="D858" s="19"/>
      <c r="E858" s="19"/>
      <c r="F858" s="18"/>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5.75" customHeight="1" x14ac:dyDescent="0.25">
      <c r="A859" s="19"/>
      <c r="B859" s="19"/>
      <c r="C859" s="19"/>
      <c r="D859" s="19"/>
      <c r="E859" s="19"/>
      <c r="F859" s="18"/>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5.75" customHeight="1" x14ac:dyDescent="0.25">
      <c r="A860" s="19"/>
      <c r="B860" s="19"/>
      <c r="C860" s="19"/>
      <c r="D860" s="19"/>
      <c r="E860" s="19"/>
      <c r="F860" s="18"/>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5.75" customHeight="1" x14ac:dyDescent="0.25">
      <c r="A861" s="19"/>
      <c r="B861" s="19"/>
      <c r="C861" s="19"/>
      <c r="D861" s="19"/>
      <c r="E861" s="19"/>
      <c r="F861" s="18"/>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5.75" customHeight="1" x14ac:dyDescent="0.25">
      <c r="A862" s="19"/>
      <c r="B862" s="19"/>
      <c r="C862" s="19"/>
      <c r="D862" s="19"/>
      <c r="E862" s="19"/>
      <c r="F862" s="18"/>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5.75" customHeight="1" x14ac:dyDescent="0.25">
      <c r="A863" s="19"/>
      <c r="B863" s="19"/>
      <c r="C863" s="19"/>
      <c r="D863" s="19"/>
      <c r="E863" s="19"/>
      <c r="F863" s="18"/>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5.75" customHeight="1" x14ac:dyDescent="0.25">
      <c r="A864" s="19"/>
      <c r="B864" s="19"/>
      <c r="C864" s="19"/>
      <c r="D864" s="19"/>
      <c r="E864" s="19"/>
      <c r="F864" s="18"/>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5.75" customHeight="1" x14ac:dyDescent="0.25">
      <c r="A865" s="19"/>
      <c r="B865" s="19"/>
      <c r="C865" s="19"/>
      <c r="D865" s="19"/>
      <c r="E865" s="19"/>
      <c r="F865" s="18"/>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5.75" customHeight="1" x14ac:dyDescent="0.25">
      <c r="A866" s="19"/>
      <c r="B866" s="19"/>
      <c r="C866" s="19"/>
      <c r="D866" s="19"/>
      <c r="E866" s="19"/>
      <c r="F866" s="18"/>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5.75" customHeight="1" x14ac:dyDescent="0.25">
      <c r="A867" s="19"/>
      <c r="B867" s="19"/>
      <c r="C867" s="19"/>
      <c r="D867" s="19"/>
      <c r="E867" s="19"/>
      <c r="F867" s="18"/>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5.75" customHeight="1" x14ac:dyDescent="0.25">
      <c r="A868" s="19"/>
      <c r="B868" s="19"/>
      <c r="C868" s="19"/>
      <c r="D868" s="19"/>
      <c r="E868" s="19"/>
      <c r="F868" s="18"/>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5.75" customHeight="1" x14ac:dyDescent="0.25">
      <c r="A869" s="19"/>
      <c r="B869" s="19"/>
      <c r="C869" s="19"/>
      <c r="D869" s="19"/>
      <c r="E869" s="19"/>
      <c r="F869" s="18"/>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5.75" customHeight="1" x14ac:dyDescent="0.25">
      <c r="A870" s="19"/>
      <c r="B870" s="19"/>
      <c r="C870" s="19"/>
      <c r="D870" s="19"/>
      <c r="E870" s="19"/>
      <c r="F870" s="18"/>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5.75" customHeight="1" x14ac:dyDescent="0.25">
      <c r="A871" s="19"/>
      <c r="B871" s="19"/>
      <c r="C871" s="19"/>
      <c r="D871" s="19"/>
      <c r="E871" s="19"/>
      <c r="F871" s="18"/>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5.75" customHeight="1" x14ac:dyDescent="0.25">
      <c r="A872" s="19"/>
      <c r="B872" s="19"/>
      <c r="C872" s="19"/>
      <c r="D872" s="19"/>
      <c r="E872" s="19"/>
      <c r="F872" s="18"/>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5.75" customHeight="1" x14ac:dyDescent="0.25">
      <c r="A873" s="19"/>
      <c r="B873" s="19"/>
      <c r="C873" s="19"/>
      <c r="D873" s="19"/>
      <c r="E873" s="19"/>
      <c r="F873" s="18"/>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5.75" customHeight="1" x14ac:dyDescent="0.25">
      <c r="A874" s="19"/>
      <c r="B874" s="19"/>
      <c r="C874" s="19"/>
      <c r="D874" s="19"/>
      <c r="E874" s="19"/>
      <c r="F874" s="18"/>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5.75" customHeight="1" x14ac:dyDescent="0.25">
      <c r="A875" s="19"/>
      <c r="B875" s="19"/>
      <c r="C875" s="19"/>
      <c r="D875" s="19"/>
      <c r="E875" s="19"/>
      <c r="F875" s="18"/>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5.75" customHeight="1" x14ac:dyDescent="0.25">
      <c r="A876" s="19"/>
      <c r="B876" s="19"/>
      <c r="C876" s="19"/>
      <c r="D876" s="19"/>
      <c r="E876" s="19"/>
      <c r="F876" s="18"/>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5.75" customHeight="1" x14ac:dyDescent="0.25">
      <c r="A877" s="19"/>
      <c r="B877" s="19"/>
      <c r="C877" s="19"/>
      <c r="D877" s="19"/>
      <c r="E877" s="19"/>
      <c r="F877" s="18"/>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5.75" customHeight="1" x14ac:dyDescent="0.25">
      <c r="A878" s="19"/>
      <c r="B878" s="19"/>
      <c r="C878" s="19"/>
      <c r="D878" s="19"/>
      <c r="E878" s="19"/>
      <c r="F878" s="18"/>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5.75" customHeight="1" x14ac:dyDescent="0.25">
      <c r="A879" s="19"/>
      <c r="B879" s="19"/>
      <c r="C879" s="19"/>
      <c r="D879" s="19"/>
      <c r="E879" s="19"/>
      <c r="F879" s="18"/>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5.75" customHeight="1" x14ac:dyDescent="0.25">
      <c r="A880" s="19"/>
      <c r="B880" s="19"/>
      <c r="C880" s="19"/>
      <c r="D880" s="19"/>
      <c r="E880" s="19"/>
      <c r="F880" s="18"/>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5.75" customHeight="1" x14ac:dyDescent="0.25">
      <c r="A881" s="19"/>
      <c r="B881" s="19"/>
      <c r="C881" s="19"/>
      <c r="D881" s="19"/>
      <c r="E881" s="19"/>
      <c r="F881" s="18"/>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5.75" customHeight="1" x14ac:dyDescent="0.25">
      <c r="A882" s="19"/>
      <c r="B882" s="19"/>
      <c r="C882" s="19"/>
      <c r="D882" s="19"/>
      <c r="E882" s="19"/>
      <c r="F882" s="18"/>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5.75" customHeight="1" x14ac:dyDescent="0.25">
      <c r="A883" s="19"/>
      <c r="B883" s="19"/>
      <c r="C883" s="19"/>
      <c r="D883" s="19"/>
      <c r="E883" s="19"/>
      <c r="F883" s="18"/>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5.75" customHeight="1" x14ac:dyDescent="0.25">
      <c r="A884" s="19"/>
      <c r="B884" s="19"/>
      <c r="C884" s="19"/>
      <c r="D884" s="19"/>
      <c r="E884" s="19"/>
      <c r="F884" s="18"/>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5.75" customHeight="1" x14ac:dyDescent="0.25">
      <c r="A885" s="19"/>
      <c r="B885" s="19"/>
      <c r="C885" s="19"/>
      <c r="D885" s="19"/>
      <c r="E885" s="19"/>
      <c r="F885" s="18"/>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5.75" customHeight="1" x14ac:dyDescent="0.25">
      <c r="A886" s="19"/>
      <c r="B886" s="19"/>
      <c r="C886" s="19"/>
      <c r="D886" s="19"/>
      <c r="E886" s="19"/>
      <c r="F886" s="18"/>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5.75" customHeight="1" x14ac:dyDescent="0.25">
      <c r="A887" s="19"/>
      <c r="B887" s="19"/>
      <c r="C887" s="19"/>
      <c r="D887" s="19"/>
      <c r="E887" s="19"/>
      <c r="F887" s="18"/>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5.75" customHeight="1" x14ac:dyDescent="0.25">
      <c r="A888" s="19"/>
      <c r="B888" s="19"/>
      <c r="C888" s="19"/>
      <c r="D888" s="19"/>
      <c r="E888" s="19"/>
      <c r="F888" s="18"/>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5.75" customHeight="1" x14ac:dyDescent="0.25">
      <c r="A889" s="19"/>
      <c r="B889" s="19"/>
      <c r="C889" s="19"/>
      <c r="D889" s="19"/>
      <c r="E889" s="19"/>
      <c r="F889" s="18"/>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5.75" customHeight="1" x14ac:dyDescent="0.25">
      <c r="A890" s="19"/>
      <c r="B890" s="19"/>
      <c r="C890" s="19"/>
      <c r="D890" s="19"/>
      <c r="E890" s="19"/>
      <c r="F890" s="18"/>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5.75" customHeight="1" x14ac:dyDescent="0.25">
      <c r="A891" s="19"/>
      <c r="B891" s="19"/>
      <c r="C891" s="19"/>
      <c r="D891" s="19"/>
      <c r="E891" s="19"/>
      <c r="F891" s="18"/>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5.75" customHeight="1" x14ac:dyDescent="0.25">
      <c r="A892" s="19"/>
      <c r="B892" s="19"/>
      <c r="C892" s="19"/>
      <c r="D892" s="19"/>
      <c r="E892" s="19"/>
      <c r="F892" s="18"/>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5.75" customHeight="1" x14ac:dyDescent="0.25">
      <c r="A893" s="19"/>
      <c r="B893" s="19"/>
      <c r="C893" s="19"/>
      <c r="D893" s="19"/>
      <c r="E893" s="19"/>
      <c r="F893" s="18"/>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5.75" customHeight="1" x14ac:dyDescent="0.25">
      <c r="A894" s="19"/>
      <c r="B894" s="19"/>
      <c r="C894" s="19"/>
      <c r="D894" s="19"/>
      <c r="E894" s="19"/>
      <c r="F894" s="18"/>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5.75" customHeight="1" x14ac:dyDescent="0.25">
      <c r="A895" s="19"/>
      <c r="B895" s="19"/>
      <c r="C895" s="19"/>
      <c r="D895" s="19"/>
      <c r="E895" s="19"/>
      <c r="F895" s="18"/>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5.75" customHeight="1" x14ac:dyDescent="0.25">
      <c r="A896" s="19"/>
      <c r="B896" s="19"/>
      <c r="C896" s="19"/>
      <c r="D896" s="19"/>
      <c r="E896" s="19"/>
      <c r="F896" s="18"/>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5.75" customHeight="1" x14ac:dyDescent="0.25">
      <c r="A897" s="19"/>
      <c r="B897" s="19"/>
      <c r="C897" s="19"/>
      <c r="D897" s="19"/>
      <c r="E897" s="19"/>
      <c r="F897" s="18"/>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5.75" customHeight="1" x14ac:dyDescent="0.25">
      <c r="A898" s="19"/>
      <c r="B898" s="19"/>
      <c r="C898" s="19"/>
      <c r="D898" s="19"/>
      <c r="E898" s="19"/>
      <c r="F898" s="18"/>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5.75" customHeight="1" x14ac:dyDescent="0.25">
      <c r="A899" s="19"/>
      <c r="B899" s="19"/>
      <c r="C899" s="19"/>
      <c r="D899" s="19"/>
      <c r="E899" s="19"/>
      <c r="F899" s="18"/>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5.75" customHeight="1" x14ac:dyDescent="0.25">
      <c r="A900" s="19"/>
      <c r="B900" s="19"/>
      <c r="C900" s="19"/>
      <c r="D900" s="19"/>
      <c r="E900" s="19"/>
      <c r="F900" s="18"/>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5.75" customHeight="1" x14ac:dyDescent="0.25">
      <c r="A901" s="19"/>
      <c r="B901" s="19"/>
      <c r="C901" s="19"/>
      <c r="D901" s="19"/>
      <c r="E901" s="19"/>
      <c r="F901" s="18"/>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5.75" customHeight="1" x14ac:dyDescent="0.25">
      <c r="A902" s="19"/>
      <c r="B902" s="19"/>
      <c r="C902" s="19"/>
      <c r="D902" s="19"/>
      <c r="E902" s="19"/>
      <c r="F902" s="18"/>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5.75" customHeight="1" x14ac:dyDescent="0.25">
      <c r="A903" s="19"/>
      <c r="B903" s="19"/>
      <c r="C903" s="19"/>
      <c r="D903" s="19"/>
      <c r="E903" s="19"/>
      <c r="F903" s="18"/>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5.75" customHeight="1" x14ac:dyDescent="0.25">
      <c r="A904" s="19"/>
      <c r="B904" s="19"/>
      <c r="C904" s="19"/>
      <c r="D904" s="19"/>
      <c r="E904" s="19"/>
      <c r="F904" s="18"/>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5.75" customHeight="1" x14ac:dyDescent="0.25">
      <c r="A905" s="19"/>
      <c r="B905" s="19"/>
      <c r="C905" s="19"/>
      <c r="D905" s="19"/>
      <c r="E905" s="19"/>
      <c r="F905" s="18"/>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5.75" customHeight="1" x14ac:dyDescent="0.25">
      <c r="A906" s="19"/>
      <c r="B906" s="19"/>
      <c r="C906" s="19"/>
      <c r="D906" s="19"/>
      <c r="E906" s="19"/>
      <c r="F906" s="18"/>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5.75" customHeight="1" x14ac:dyDescent="0.25">
      <c r="A907" s="19"/>
      <c r="B907" s="19"/>
      <c r="C907" s="19"/>
      <c r="D907" s="19"/>
      <c r="E907" s="19"/>
      <c r="F907" s="18"/>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5.75" customHeight="1" x14ac:dyDescent="0.25">
      <c r="A908" s="19"/>
      <c r="B908" s="19"/>
      <c r="C908" s="19"/>
      <c r="D908" s="19"/>
      <c r="E908" s="19"/>
      <c r="F908" s="18"/>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5.75" customHeight="1" x14ac:dyDescent="0.25">
      <c r="A909" s="19"/>
      <c r="B909" s="19"/>
      <c r="C909" s="19"/>
      <c r="D909" s="19"/>
      <c r="E909" s="19"/>
      <c r="F909" s="18"/>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5.75" customHeight="1" x14ac:dyDescent="0.25">
      <c r="A910" s="19"/>
      <c r="B910" s="19"/>
      <c r="C910" s="19"/>
      <c r="D910" s="19"/>
      <c r="E910" s="19"/>
      <c r="F910" s="18"/>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5.75" customHeight="1" x14ac:dyDescent="0.25">
      <c r="A911" s="19"/>
      <c r="B911" s="19"/>
      <c r="C911" s="19"/>
      <c r="D911" s="19"/>
      <c r="E911" s="19"/>
      <c r="F911" s="18"/>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5.75" customHeight="1" x14ac:dyDescent="0.25">
      <c r="A912" s="19"/>
      <c r="B912" s="19"/>
      <c r="C912" s="19"/>
      <c r="D912" s="19"/>
      <c r="E912" s="19"/>
      <c r="F912" s="18"/>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5.75" customHeight="1" x14ac:dyDescent="0.25">
      <c r="A913" s="19"/>
      <c r="B913" s="19"/>
      <c r="C913" s="19"/>
      <c r="D913" s="19"/>
      <c r="E913" s="19"/>
      <c r="F913" s="18"/>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5.75" customHeight="1" x14ac:dyDescent="0.25">
      <c r="A914" s="19"/>
      <c r="B914" s="19"/>
      <c r="C914" s="19"/>
      <c r="D914" s="19"/>
      <c r="E914" s="19"/>
      <c r="F914" s="18"/>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5.75" customHeight="1" x14ac:dyDescent="0.25">
      <c r="A915" s="19"/>
      <c r="B915" s="19"/>
      <c r="C915" s="19"/>
      <c r="D915" s="19"/>
      <c r="E915" s="19"/>
      <c r="F915" s="18"/>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5.75" customHeight="1" x14ac:dyDescent="0.25">
      <c r="A916" s="19"/>
      <c r="B916" s="19"/>
      <c r="C916" s="19"/>
      <c r="D916" s="19"/>
      <c r="E916" s="19"/>
      <c r="F916" s="18"/>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5.75" customHeight="1" x14ac:dyDescent="0.25">
      <c r="A917" s="19"/>
      <c r="B917" s="19"/>
      <c r="C917" s="19"/>
      <c r="D917" s="19"/>
      <c r="E917" s="19"/>
      <c r="F917" s="18"/>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5.75" customHeight="1" x14ac:dyDescent="0.25">
      <c r="A918" s="19"/>
      <c r="B918" s="19"/>
      <c r="C918" s="19"/>
      <c r="D918" s="19"/>
      <c r="E918" s="19"/>
      <c r="F918" s="18"/>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5.75" customHeight="1" x14ac:dyDescent="0.25">
      <c r="A919" s="19"/>
      <c r="B919" s="19"/>
      <c r="C919" s="19"/>
      <c r="D919" s="19"/>
      <c r="E919" s="19"/>
      <c r="F919" s="18"/>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5.75" customHeight="1" x14ac:dyDescent="0.25">
      <c r="A920" s="19"/>
      <c r="B920" s="19"/>
      <c r="C920" s="19"/>
      <c r="D920" s="19"/>
      <c r="E920" s="19"/>
      <c r="F920" s="18"/>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5.75" customHeight="1" x14ac:dyDescent="0.25">
      <c r="A921" s="19"/>
      <c r="B921" s="19"/>
      <c r="C921" s="19"/>
      <c r="D921" s="19"/>
      <c r="E921" s="19"/>
      <c r="F921" s="18"/>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5.75" customHeight="1" x14ac:dyDescent="0.25">
      <c r="A922" s="19"/>
      <c r="B922" s="19"/>
      <c r="C922" s="19"/>
      <c r="D922" s="19"/>
      <c r="E922" s="19"/>
      <c r="F922" s="18"/>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5.75" customHeight="1" x14ac:dyDescent="0.25">
      <c r="A923" s="19"/>
      <c r="B923" s="19"/>
      <c r="C923" s="19"/>
      <c r="D923" s="19"/>
      <c r="E923" s="19"/>
      <c r="F923" s="18"/>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5.75" customHeight="1" x14ac:dyDescent="0.25">
      <c r="A924" s="19"/>
      <c r="B924" s="19"/>
      <c r="C924" s="19"/>
      <c r="D924" s="19"/>
      <c r="E924" s="19"/>
      <c r="F924" s="18"/>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5.75" customHeight="1" x14ac:dyDescent="0.25">
      <c r="A925" s="19"/>
      <c r="B925" s="19"/>
      <c r="C925" s="19"/>
      <c r="D925" s="19"/>
      <c r="E925" s="19"/>
      <c r="F925" s="18"/>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5.75" customHeight="1" x14ac:dyDescent="0.25">
      <c r="A926" s="19"/>
      <c r="B926" s="19"/>
      <c r="C926" s="19"/>
      <c r="D926" s="19"/>
      <c r="E926" s="19"/>
      <c r="F926" s="18"/>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5.75" customHeight="1" x14ac:dyDescent="0.25">
      <c r="A927" s="19"/>
      <c r="B927" s="19"/>
      <c r="C927" s="19"/>
      <c r="D927" s="19"/>
      <c r="E927" s="19"/>
      <c r="F927" s="18"/>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5.75" customHeight="1" x14ac:dyDescent="0.25">
      <c r="A928" s="19"/>
      <c r="B928" s="19"/>
      <c r="C928" s="19"/>
      <c r="D928" s="19"/>
      <c r="E928" s="19"/>
      <c r="F928" s="18"/>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5.75" customHeight="1" x14ac:dyDescent="0.25">
      <c r="A929" s="19"/>
      <c r="B929" s="19"/>
      <c r="C929" s="19"/>
      <c r="D929" s="19"/>
      <c r="E929" s="19"/>
      <c r="F929" s="18"/>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5.75" customHeight="1" x14ac:dyDescent="0.25">
      <c r="A930" s="19"/>
      <c r="B930" s="19"/>
      <c r="C930" s="19"/>
      <c r="D930" s="19"/>
      <c r="E930" s="19"/>
      <c r="F930" s="18"/>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5.75" customHeight="1" x14ac:dyDescent="0.25">
      <c r="A931" s="19"/>
      <c r="B931" s="19"/>
      <c r="C931" s="19"/>
      <c r="D931" s="19"/>
      <c r="E931" s="19"/>
      <c r="F931" s="18"/>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5.75" customHeight="1" x14ac:dyDescent="0.25">
      <c r="A932" s="19"/>
      <c r="B932" s="19"/>
      <c r="C932" s="19"/>
      <c r="D932" s="19"/>
      <c r="E932" s="19"/>
      <c r="F932" s="18"/>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5.75" customHeight="1" x14ac:dyDescent="0.25">
      <c r="A933" s="19"/>
      <c r="B933" s="19"/>
      <c r="C933" s="19"/>
      <c r="D933" s="19"/>
      <c r="E933" s="19"/>
      <c r="F933" s="18"/>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5.75" customHeight="1" x14ac:dyDescent="0.25">
      <c r="A934" s="19"/>
      <c r="B934" s="19"/>
      <c r="C934" s="19"/>
      <c r="D934" s="19"/>
      <c r="E934" s="19"/>
      <c r="F934" s="18"/>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5.75" customHeight="1" x14ac:dyDescent="0.25">
      <c r="A935" s="19"/>
      <c r="B935" s="19"/>
      <c r="C935" s="19"/>
      <c r="D935" s="19"/>
      <c r="E935" s="19"/>
      <c r="F935" s="18"/>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5.75" customHeight="1" x14ac:dyDescent="0.25">
      <c r="A936" s="19"/>
      <c r="B936" s="19"/>
      <c r="C936" s="19"/>
      <c r="D936" s="19"/>
      <c r="E936" s="19"/>
      <c r="F936" s="18"/>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5.75" customHeight="1" x14ac:dyDescent="0.25">
      <c r="A937" s="19"/>
      <c r="B937" s="19"/>
      <c r="C937" s="19"/>
      <c r="D937" s="19"/>
      <c r="E937" s="19"/>
      <c r="F937" s="18"/>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5.75" customHeight="1" x14ac:dyDescent="0.25">
      <c r="A938" s="19"/>
      <c r="B938" s="19"/>
      <c r="C938" s="19"/>
      <c r="D938" s="19"/>
      <c r="E938" s="19"/>
      <c r="F938" s="18"/>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5.75" customHeight="1" x14ac:dyDescent="0.25">
      <c r="A939" s="19"/>
      <c r="B939" s="19"/>
      <c r="C939" s="19"/>
      <c r="D939" s="19"/>
      <c r="E939" s="19"/>
      <c r="F939" s="18"/>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5.75" customHeight="1" x14ac:dyDescent="0.25">
      <c r="A940" s="19"/>
      <c r="B940" s="19"/>
      <c r="C940" s="19"/>
      <c r="D940" s="19"/>
      <c r="E940" s="19"/>
      <c r="F940" s="18"/>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5.75" customHeight="1" x14ac:dyDescent="0.25">
      <c r="A941" s="19"/>
      <c r="B941" s="19"/>
      <c r="C941" s="19"/>
      <c r="D941" s="19"/>
      <c r="E941" s="19"/>
      <c r="F941" s="18"/>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5.75" customHeight="1" x14ac:dyDescent="0.25">
      <c r="A942" s="19"/>
      <c r="B942" s="19"/>
      <c r="C942" s="19"/>
      <c r="D942" s="19"/>
      <c r="E942" s="19"/>
      <c r="F942" s="18"/>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5.75" customHeight="1" x14ac:dyDescent="0.25">
      <c r="A943" s="19"/>
      <c r="B943" s="19"/>
      <c r="C943" s="19"/>
      <c r="D943" s="19"/>
      <c r="E943" s="19"/>
      <c r="F943" s="18"/>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5.75" customHeight="1" x14ac:dyDescent="0.25">
      <c r="A944" s="19"/>
      <c r="B944" s="19"/>
      <c r="C944" s="19"/>
      <c r="D944" s="19"/>
      <c r="E944" s="19"/>
      <c r="F944" s="18"/>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5.75" customHeight="1" x14ac:dyDescent="0.25">
      <c r="A945" s="19"/>
      <c r="B945" s="19"/>
      <c r="C945" s="19"/>
      <c r="D945" s="19"/>
      <c r="E945" s="19"/>
      <c r="F945" s="18"/>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5.75" customHeight="1" x14ac:dyDescent="0.25">
      <c r="A946" s="19"/>
      <c r="B946" s="19"/>
      <c r="C946" s="19"/>
      <c r="D946" s="19"/>
      <c r="E946" s="19"/>
      <c r="F946" s="18"/>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5.75" customHeight="1" x14ac:dyDescent="0.25">
      <c r="A947" s="19"/>
      <c r="B947" s="19"/>
      <c r="C947" s="19"/>
      <c r="D947" s="19"/>
      <c r="E947" s="19"/>
      <c r="F947" s="18"/>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5.75" customHeight="1" x14ac:dyDescent="0.25">
      <c r="A948" s="19"/>
      <c r="B948" s="19"/>
      <c r="C948" s="19"/>
      <c r="D948" s="19"/>
      <c r="E948" s="19"/>
      <c r="F948" s="18"/>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5.75" customHeight="1" x14ac:dyDescent="0.25">
      <c r="A949" s="19"/>
      <c r="B949" s="19"/>
      <c r="C949" s="19"/>
      <c r="D949" s="19"/>
      <c r="E949" s="19"/>
      <c r="F949" s="18"/>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5.75" customHeight="1" x14ac:dyDescent="0.25">
      <c r="A950" s="19"/>
      <c r="B950" s="19"/>
      <c r="C950" s="19"/>
      <c r="D950" s="19"/>
      <c r="E950" s="19"/>
      <c r="F950" s="18"/>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5.75" customHeight="1" x14ac:dyDescent="0.25">
      <c r="A951" s="19"/>
      <c r="B951" s="19"/>
      <c r="C951" s="19"/>
      <c r="D951" s="19"/>
      <c r="E951" s="19"/>
      <c r="F951" s="18"/>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5.75" customHeight="1" x14ac:dyDescent="0.25">
      <c r="A952" s="19"/>
      <c r="B952" s="19"/>
      <c r="C952" s="19"/>
      <c r="D952" s="19"/>
      <c r="E952" s="19"/>
      <c r="F952" s="18"/>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5.75" customHeight="1" x14ac:dyDescent="0.25">
      <c r="A953" s="19"/>
      <c r="B953" s="19"/>
      <c r="C953" s="19"/>
      <c r="D953" s="19"/>
      <c r="E953" s="19"/>
      <c r="F953" s="18"/>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5.75" customHeight="1" x14ac:dyDescent="0.25">
      <c r="A954" s="19"/>
      <c r="B954" s="19"/>
      <c r="C954" s="19"/>
      <c r="D954" s="19"/>
      <c r="E954" s="19"/>
      <c r="F954" s="18"/>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5.75" customHeight="1" x14ac:dyDescent="0.25">
      <c r="A955" s="19"/>
      <c r="B955" s="19"/>
      <c r="C955" s="19"/>
      <c r="D955" s="19"/>
      <c r="E955" s="19"/>
      <c r="F955" s="18"/>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5.75" customHeight="1" x14ac:dyDescent="0.25">
      <c r="A956" s="19"/>
      <c r="B956" s="19"/>
      <c r="C956" s="19"/>
      <c r="D956" s="19"/>
      <c r="E956" s="19"/>
      <c r="F956" s="18"/>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5.75" customHeight="1" x14ac:dyDescent="0.25">
      <c r="A957" s="19"/>
      <c r="B957" s="19"/>
      <c r="C957" s="19"/>
      <c r="D957" s="19"/>
      <c r="E957" s="19"/>
      <c r="F957" s="18"/>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5.75" customHeight="1" x14ac:dyDescent="0.25">
      <c r="A958" s="19"/>
      <c r="B958" s="19"/>
      <c r="C958" s="19"/>
      <c r="D958" s="19"/>
      <c r="E958" s="19"/>
      <c r="F958" s="18"/>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5.75" customHeight="1" x14ac:dyDescent="0.25">
      <c r="A959" s="19"/>
      <c r="B959" s="19"/>
      <c r="C959" s="19"/>
      <c r="D959" s="19"/>
      <c r="E959" s="19"/>
      <c r="F959" s="18"/>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5.75" customHeight="1" x14ac:dyDescent="0.25">
      <c r="A960" s="19"/>
      <c r="B960" s="19"/>
      <c r="C960" s="19"/>
      <c r="D960" s="19"/>
      <c r="E960" s="19"/>
      <c r="F960" s="18"/>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5.75" customHeight="1" x14ac:dyDescent="0.25">
      <c r="A961" s="19"/>
      <c r="B961" s="19"/>
      <c r="C961" s="19"/>
      <c r="D961" s="19"/>
      <c r="E961" s="19"/>
      <c r="F961" s="18"/>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5.75" customHeight="1" x14ac:dyDescent="0.25">
      <c r="A962" s="19"/>
      <c r="B962" s="19"/>
      <c r="C962" s="19"/>
      <c r="D962" s="19"/>
      <c r="E962" s="19"/>
      <c r="F962" s="18"/>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5.75" customHeight="1" x14ac:dyDescent="0.25">
      <c r="A963" s="19"/>
      <c r="B963" s="19"/>
      <c r="C963" s="19"/>
      <c r="D963" s="19"/>
      <c r="E963" s="19"/>
      <c r="F963" s="18"/>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5.75" customHeight="1" x14ac:dyDescent="0.25">
      <c r="A964" s="19"/>
      <c r="B964" s="19"/>
      <c r="C964" s="19"/>
      <c r="D964" s="19"/>
      <c r="E964" s="19"/>
      <c r="F964" s="18"/>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5.75" customHeight="1" x14ac:dyDescent="0.25">
      <c r="A965" s="19"/>
      <c r="B965" s="19"/>
      <c r="C965" s="19"/>
      <c r="D965" s="19"/>
      <c r="E965" s="19"/>
      <c r="F965" s="18"/>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5.75" customHeight="1" x14ac:dyDescent="0.25">
      <c r="A966" s="19"/>
      <c r="B966" s="19"/>
      <c r="C966" s="19"/>
      <c r="D966" s="19"/>
      <c r="E966" s="19"/>
      <c r="F966" s="18"/>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5.75" customHeight="1" x14ac:dyDescent="0.25">
      <c r="A967" s="19"/>
      <c r="B967" s="19"/>
      <c r="C967" s="19"/>
      <c r="D967" s="19"/>
      <c r="E967" s="19"/>
      <c r="F967" s="18"/>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5.75" customHeight="1" x14ac:dyDescent="0.25">
      <c r="A968" s="19"/>
      <c r="B968" s="19"/>
      <c r="C968" s="19"/>
      <c r="D968" s="19"/>
      <c r="E968" s="19"/>
      <c r="F968" s="18"/>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5.75" customHeight="1" x14ac:dyDescent="0.25">
      <c r="A969" s="19"/>
      <c r="B969" s="19"/>
      <c r="C969" s="19"/>
      <c r="D969" s="19"/>
      <c r="E969" s="19"/>
      <c r="F969" s="18"/>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5.75" customHeight="1" x14ac:dyDescent="0.25">
      <c r="A970" s="19"/>
      <c r="B970" s="19"/>
      <c r="C970" s="19"/>
      <c r="D970" s="19"/>
      <c r="E970" s="19"/>
      <c r="F970" s="18"/>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5.75" customHeight="1" x14ac:dyDescent="0.25">
      <c r="A971" s="19"/>
      <c r="B971" s="19"/>
      <c r="C971" s="19"/>
      <c r="D971" s="19"/>
      <c r="E971" s="19"/>
      <c r="F971" s="18"/>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5.75" customHeight="1" x14ac:dyDescent="0.25">
      <c r="A972" s="19"/>
      <c r="B972" s="19"/>
      <c r="C972" s="19"/>
      <c r="D972" s="19"/>
      <c r="E972" s="19"/>
      <c r="F972" s="18"/>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5.75" customHeight="1" x14ac:dyDescent="0.25">
      <c r="A973" s="19"/>
      <c r="B973" s="19"/>
      <c r="C973" s="19"/>
      <c r="D973" s="19"/>
      <c r="E973" s="19"/>
      <c r="F973" s="18"/>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5.75" customHeight="1" x14ac:dyDescent="0.25">
      <c r="A974" s="19"/>
      <c r="B974" s="19"/>
      <c r="C974" s="19"/>
      <c r="D974" s="19"/>
      <c r="E974" s="19"/>
      <c r="F974" s="18"/>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5.75" customHeight="1" x14ac:dyDescent="0.25">
      <c r="A975" s="19"/>
      <c r="B975" s="19"/>
      <c r="C975" s="19"/>
      <c r="D975" s="19"/>
      <c r="E975" s="19"/>
      <c r="F975" s="18"/>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5.75" customHeight="1" x14ac:dyDescent="0.25">
      <c r="A976" s="19"/>
      <c r="B976" s="19"/>
      <c r="C976" s="19"/>
      <c r="D976" s="19"/>
      <c r="E976" s="19"/>
      <c r="F976" s="18"/>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5.75" customHeight="1" x14ac:dyDescent="0.25">
      <c r="A977" s="19"/>
      <c r="B977" s="19"/>
      <c r="C977" s="19"/>
      <c r="D977" s="19"/>
      <c r="E977" s="19"/>
      <c r="F977" s="18"/>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5.75" customHeight="1" x14ac:dyDescent="0.25">
      <c r="A978" s="19"/>
      <c r="B978" s="19"/>
      <c r="C978" s="19"/>
      <c r="D978" s="19"/>
      <c r="E978" s="19"/>
      <c r="F978" s="18"/>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5.75" customHeight="1" x14ac:dyDescent="0.25">
      <c r="A979" s="19"/>
      <c r="B979" s="19"/>
      <c r="C979" s="19"/>
      <c r="D979" s="19"/>
      <c r="E979" s="19"/>
      <c r="F979" s="18"/>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5.75" customHeight="1" x14ac:dyDescent="0.25">
      <c r="A980" s="19"/>
      <c r="B980" s="19"/>
      <c r="C980" s="19"/>
      <c r="D980" s="19"/>
      <c r="E980" s="19"/>
      <c r="F980" s="18"/>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5.75" customHeight="1" x14ac:dyDescent="0.25">
      <c r="A981" s="19"/>
      <c r="B981" s="19"/>
      <c r="C981" s="19"/>
      <c r="D981" s="19"/>
      <c r="E981" s="19"/>
      <c r="F981" s="18"/>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5.75" customHeight="1" x14ac:dyDescent="0.25">
      <c r="A982" s="19"/>
      <c r="B982" s="19"/>
      <c r="C982" s="19"/>
      <c r="D982" s="19"/>
      <c r="E982" s="19"/>
      <c r="F982" s="18"/>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5.75" customHeight="1" x14ac:dyDescent="0.25">
      <c r="A983" s="19"/>
      <c r="B983" s="19"/>
      <c r="C983" s="19"/>
      <c r="D983" s="19"/>
      <c r="E983" s="19"/>
      <c r="F983" s="18"/>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5.75" customHeight="1" x14ac:dyDescent="0.25">
      <c r="A984" s="19"/>
      <c r="B984" s="19"/>
      <c r="C984" s="19"/>
      <c r="D984" s="19"/>
      <c r="E984" s="19"/>
      <c r="F984" s="18"/>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5.75" customHeight="1" x14ac:dyDescent="0.25">
      <c r="A985" s="19"/>
      <c r="B985" s="19"/>
      <c r="C985" s="19"/>
      <c r="D985" s="19"/>
      <c r="E985" s="19"/>
      <c r="F985" s="18"/>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5.75" customHeight="1" x14ac:dyDescent="0.25">
      <c r="A986" s="19"/>
      <c r="B986" s="19"/>
      <c r="C986" s="19"/>
      <c r="D986" s="19"/>
      <c r="E986" s="19"/>
      <c r="F986" s="18"/>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5.75" customHeight="1" x14ac:dyDescent="0.25">
      <c r="A987" s="19"/>
      <c r="B987" s="19"/>
      <c r="C987" s="19"/>
      <c r="D987" s="19"/>
      <c r="E987" s="19"/>
      <c r="F987" s="18"/>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5.75" customHeight="1" x14ac:dyDescent="0.25">
      <c r="A988" s="19"/>
      <c r="B988" s="19"/>
      <c r="C988" s="19"/>
      <c r="D988" s="19"/>
      <c r="E988" s="19"/>
      <c r="F988" s="18"/>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5.75" customHeight="1" x14ac:dyDescent="0.25">
      <c r="A989" s="19"/>
      <c r="B989" s="19"/>
      <c r="C989" s="19"/>
      <c r="D989" s="19"/>
      <c r="E989" s="19"/>
      <c r="F989" s="18"/>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5.75" customHeight="1" x14ac:dyDescent="0.25">
      <c r="A990" s="19"/>
      <c r="B990" s="19"/>
      <c r="C990" s="19"/>
      <c r="D990" s="19"/>
      <c r="E990" s="19"/>
      <c r="F990" s="18"/>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5.75" customHeight="1" x14ac:dyDescent="0.25">
      <c r="A991" s="19"/>
      <c r="B991" s="19"/>
      <c r="C991" s="19"/>
      <c r="D991" s="19"/>
      <c r="E991" s="19"/>
      <c r="F991" s="18"/>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5.75" customHeight="1" x14ac:dyDescent="0.25">
      <c r="A992" s="19"/>
      <c r="B992" s="19"/>
      <c r="C992" s="19"/>
      <c r="D992" s="19"/>
      <c r="E992" s="19"/>
      <c r="F992" s="18"/>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5.75" customHeight="1" x14ac:dyDescent="0.25">
      <c r="A993" s="19"/>
      <c r="B993" s="19"/>
      <c r="C993" s="19"/>
      <c r="D993" s="19"/>
      <c r="E993" s="19"/>
      <c r="F993" s="18"/>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5.75" customHeight="1" x14ac:dyDescent="0.25">
      <c r="A994" s="19"/>
      <c r="B994" s="19"/>
      <c r="C994" s="19"/>
      <c r="D994" s="19"/>
      <c r="E994" s="19"/>
      <c r="F994" s="18"/>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5.75" customHeight="1" x14ac:dyDescent="0.25">
      <c r="A995" s="19"/>
      <c r="B995" s="19"/>
      <c r="C995" s="19"/>
      <c r="D995" s="19"/>
      <c r="E995" s="19"/>
      <c r="F995" s="18"/>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5.75" customHeight="1" x14ac:dyDescent="0.25">
      <c r="A996" s="19"/>
      <c r="B996" s="19"/>
      <c r="C996" s="19"/>
      <c r="D996" s="19"/>
      <c r="E996" s="19"/>
      <c r="F996" s="18"/>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5.75" customHeight="1" x14ac:dyDescent="0.25">
      <c r="A997" s="19"/>
      <c r="B997" s="19"/>
      <c r="C997" s="19"/>
      <c r="D997" s="19"/>
      <c r="E997" s="19"/>
      <c r="F997" s="18"/>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5.75" customHeight="1" x14ac:dyDescent="0.25">
      <c r="A998" s="19"/>
      <c r="B998" s="19"/>
      <c r="C998" s="19"/>
      <c r="D998" s="19"/>
      <c r="E998" s="19"/>
      <c r="F998" s="18"/>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5.75" customHeight="1" x14ac:dyDescent="0.25">
      <c r="A999" s="19"/>
      <c r="B999" s="19"/>
      <c r="C999" s="19"/>
      <c r="D999" s="19"/>
      <c r="E999" s="19"/>
      <c r="F999" s="18"/>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5.75" customHeight="1" x14ac:dyDescent="0.25">
      <c r="A1000" s="19"/>
      <c r="B1000" s="19"/>
      <c r="C1000" s="19"/>
      <c r="D1000" s="19"/>
      <c r="E1000" s="19"/>
      <c r="F1000" s="18"/>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mergeCells count="512">
    <mergeCell ref="O1:Y1"/>
    <mergeCell ref="Z1:AD3"/>
    <mergeCell ref="A2:D2"/>
    <mergeCell ref="O2:Q2"/>
    <mergeCell ref="R2:T2"/>
    <mergeCell ref="V2:Y2"/>
    <mergeCell ref="O3:Y3"/>
    <mergeCell ref="O5:O6"/>
    <mergeCell ref="P5:P6"/>
    <mergeCell ref="AA5:AA6"/>
    <mergeCell ref="AB5:AB6"/>
    <mergeCell ref="AC5:AC6"/>
    <mergeCell ref="AD5:AD6"/>
    <mergeCell ref="E2:N2"/>
    <mergeCell ref="A3:N3"/>
    <mergeCell ref="A5:A6"/>
    <mergeCell ref="B5:B6"/>
    <mergeCell ref="C5:C6"/>
    <mergeCell ref="D5:D6"/>
    <mergeCell ref="E5:E6"/>
    <mergeCell ref="G7:G9"/>
    <mergeCell ref="H7:H9"/>
    <mergeCell ref="I7:I9"/>
    <mergeCell ref="J7:J9"/>
    <mergeCell ref="K7:K9"/>
    <mergeCell ref="L7:L9"/>
    <mergeCell ref="M7:M9"/>
    <mergeCell ref="N7:N9"/>
    <mergeCell ref="A1:N1"/>
    <mergeCell ref="A7:A9"/>
    <mergeCell ref="B7:B21"/>
    <mergeCell ref="D7:D9"/>
    <mergeCell ref="A10:A16"/>
    <mergeCell ref="A17:A21"/>
    <mergeCell ref="F17:F21"/>
    <mergeCell ref="C7:C9"/>
    <mergeCell ref="C10:C21"/>
    <mergeCell ref="E7:E16"/>
    <mergeCell ref="F10:F16"/>
    <mergeCell ref="AB7:AB9"/>
    <mergeCell ref="AC7:AC9"/>
    <mergeCell ref="AD7:AD9"/>
    <mergeCell ref="T7:T9"/>
    <mergeCell ref="U7:U9"/>
    <mergeCell ref="V7:V9"/>
    <mergeCell ref="W7:W9"/>
    <mergeCell ref="X7:X9"/>
    <mergeCell ref="Y7:Y9"/>
    <mergeCell ref="Z7:Z9"/>
    <mergeCell ref="AB10:AB16"/>
    <mergeCell ref="AC10:AC16"/>
    <mergeCell ref="AD10:AD16"/>
    <mergeCell ref="AA17:AA21"/>
    <mergeCell ref="AB17:AB21"/>
    <mergeCell ref="AC17:AC21"/>
    <mergeCell ref="AD17:AD21"/>
    <mergeCell ref="AA25:AA29"/>
    <mergeCell ref="AA33:AA35"/>
    <mergeCell ref="AB33:AB35"/>
    <mergeCell ref="AC33:AC35"/>
    <mergeCell ref="AD33:AD35"/>
    <mergeCell ref="AA22:AA24"/>
    <mergeCell ref="AB22:AB24"/>
    <mergeCell ref="AC22:AC24"/>
    <mergeCell ref="AD22:AD24"/>
    <mergeCell ref="AB25:AB29"/>
    <mergeCell ref="AC25:AC29"/>
    <mergeCell ref="AD25:AD29"/>
    <mergeCell ref="O17:O21"/>
    <mergeCell ref="P17:P21"/>
    <mergeCell ref="G10:G16"/>
    <mergeCell ref="H10:H16"/>
    <mergeCell ref="I10:I16"/>
    <mergeCell ref="J10:J16"/>
    <mergeCell ref="K10:K16"/>
    <mergeCell ref="L10:L16"/>
    <mergeCell ref="M10:M16"/>
    <mergeCell ref="M17:M21"/>
    <mergeCell ref="N17:N21"/>
    <mergeCell ref="G17:G21"/>
    <mergeCell ref="N10:N16"/>
    <mergeCell ref="O10:O16"/>
    <mergeCell ref="L25:L29"/>
    <mergeCell ref="H30:H31"/>
    <mergeCell ref="I30:I31"/>
    <mergeCell ref="S10:S16"/>
    <mergeCell ref="AA10:AA16"/>
    <mergeCell ref="D10:D21"/>
    <mergeCell ref="E17:E21"/>
    <mergeCell ref="F5:F6"/>
    <mergeCell ref="G5:G6"/>
    <mergeCell ref="P10:P16"/>
    <mergeCell ref="Q10:Q16"/>
    <mergeCell ref="R10:R16"/>
    <mergeCell ref="H17:H21"/>
    <mergeCell ref="I17:I21"/>
    <mergeCell ref="J17:J21"/>
    <mergeCell ref="K17:K21"/>
    <mergeCell ref="L17:L21"/>
    <mergeCell ref="O7:O9"/>
    <mergeCell ref="P7:P9"/>
    <mergeCell ref="Q7:Q9"/>
    <mergeCell ref="R7:R9"/>
    <mergeCell ref="S7:S9"/>
    <mergeCell ref="AA7:AA9"/>
    <mergeCell ref="F7:F9"/>
    <mergeCell ref="Y30:Y31"/>
    <mergeCell ref="Z30:Z31"/>
    <mergeCell ref="AA30:AA31"/>
    <mergeCell ref="AB30:AB31"/>
    <mergeCell ref="AC30:AC31"/>
    <mergeCell ref="AD30:AD31"/>
    <mergeCell ref="R30:R31"/>
    <mergeCell ref="S30:S31"/>
    <mergeCell ref="T30:T31"/>
    <mergeCell ref="U30:U31"/>
    <mergeCell ref="V30:V31"/>
    <mergeCell ref="W30:W31"/>
    <mergeCell ref="X30:X31"/>
    <mergeCell ref="O22:O24"/>
    <mergeCell ref="P22:P24"/>
    <mergeCell ref="Q22:Q24"/>
    <mergeCell ref="R22:R24"/>
    <mergeCell ref="S22:S24"/>
    <mergeCell ref="H22:H24"/>
    <mergeCell ref="I22:I24"/>
    <mergeCell ref="J22:J24"/>
    <mergeCell ref="K22:K24"/>
    <mergeCell ref="L22:L24"/>
    <mergeCell ref="M22:M24"/>
    <mergeCell ref="N22:N24"/>
    <mergeCell ref="T25:T29"/>
    <mergeCell ref="U25:U29"/>
    <mergeCell ref="V25:V29"/>
    <mergeCell ref="W25:W29"/>
    <mergeCell ref="X25:X29"/>
    <mergeCell ref="Y25:Y29"/>
    <mergeCell ref="Z25:Z29"/>
    <mergeCell ref="M25:M29"/>
    <mergeCell ref="N25:N29"/>
    <mergeCell ref="O25:O29"/>
    <mergeCell ref="P25:P29"/>
    <mergeCell ref="Q25:Q29"/>
    <mergeCell ref="R25:R29"/>
    <mergeCell ref="S25:S29"/>
    <mergeCell ref="M30:M31"/>
    <mergeCell ref="N30:N31"/>
    <mergeCell ref="O30:O31"/>
    <mergeCell ref="P30:P31"/>
    <mergeCell ref="Q30:Q31"/>
    <mergeCell ref="F36:F38"/>
    <mergeCell ref="G36:G38"/>
    <mergeCell ref="H36:H38"/>
    <mergeCell ref="I36:I38"/>
    <mergeCell ref="J36:J38"/>
    <mergeCell ref="K36:K38"/>
    <mergeCell ref="L36:L38"/>
    <mergeCell ref="J33:J35"/>
    <mergeCell ref="K33:K35"/>
    <mergeCell ref="L33:L35"/>
    <mergeCell ref="M33:M35"/>
    <mergeCell ref="N33:N35"/>
    <mergeCell ref="O33:O35"/>
    <mergeCell ref="P33:P35"/>
    <mergeCell ref="Q33:Q35"/>
    <mergeCell ref="K30:K31"/>
    <mergeCell ref="L30:L31"/>
    <mergeCell ref="J25:J31"/>
    <mergeCell ref="K25:K29"/>
    <mergeCell ref="Y36:Y38"/>
    <mergeCell ref="Z36:Z38"/>
    <mergeCell ref="AA36:AA38"/>
    <mergeCell ref="AB36:AB38"/>
    <mergeCell ref="AC36:AC38"/>
    <mergeCell ref="AD36:AD38"/>
    <mergeCell ref="M36:M38"/>
    <mergeCell ref="N36:N38"/>
    <mergeCell ref="T36:T38"/>
    <mergeCell ref="U36:U38"/>
    <mergeCell ref="V36:V38"/>
    <mergeCell ref="W36:W38"/>
    <mergeCell ref="X36:X38"/>
    <mergeCell ref="O36:O38"/>
    <mergeCell ref="P36:P38"/>
    <mergeCell ref="Q36:Q38"/>
    <mergeCell ref="R36:R38"/>
    <mergeCell ref="S36:S38"/>
    <mergeCell ref="I50:I53"/>
    <mergeCell ref="F54:F57"/>
    <mergeCell ref="G54:G57"/>
    <mergeCell ref="H54:H57"/>
    <mergeCell ref="I54:I57"/>
    <mergeCell ref="E22:E31"/>
    <mergeCell ref="E33:E35"/>
    <mergeCell ref="E42:E57"/>
    <mergeCell ref="F42:F49"/>
    <mergeCell ref="G42:G49"/>
    <mergeCell ref="H42:H49"/>
    <mergeCell ref="I42:I49"/>
    <mergeCell ref="F30:F31"/>
    <mergeCell ref="G30:G31"/>
    <mergeCell ref="F33:F35"/>
    <mergeCell ref="G33:G35"/>
    <mergeCell ref="H33:H35"/>
    <mergeCell ref="I33:I35"/>
    <mergeCell ref="F22:F24"/>
    <mergeCell ref="F25:F29"/>
    <mergeCell ref="H25:H29"/>
    <mergeCell ref="I25:I29"/>
    <mergeCell ref="J69:J71"/>
    <mergeCell ref="K69:K71"/>
    <mergeCell ref="L69:L71"/>
    <mergeCell ref="M69:M71"/>
    <mergeCell ref="N69:N71"/>
    <mergeCell ref="O69:O71"/>
    <mergeCell ref="W69:W71"/>
    <mergeCell ref="X69:X71"/>
    <mergeCell ref="P65:P68"/>
    <mergeCell ref="Q65:Q67"/>
    <mergeCell ref="R65:R67"/>
    <mergeCell ref="S65:S66"/>
    <mergeCell ref="J65:J68"/>
    <mergeCell ref="K65:K68"/>
    <mergeCell ref="L65:L68"/>
    <mergeCell ref="M65:M68"/>
    <mergeCell ref="N65:N68"/>
    <mergeCell ref="O65:O68"/>
    <mergeCell ref="AC69:AC71"/>
    <mergeCell ref="AD69:AD71"/>
    <mergeCell ref="P69:P71"/>
    <mergeCell ref="Q69:Q71"/>
    <mergeCell ref="R69:R71"/>
    <mergeCell ref="S69:S71"/>
    <mergeCell ref="T69:T71"/>
    <mergeCell ref="U69:U71"/>
    <mergeCell ref="V69:V71"/>
    <mergeCell ref="L54:L57"/>
    <mergeCell ref="M54:M57"/>
    <mergeCell ref="N54:N57"/>
    <mergeCell ref="O54:O57"/>
    <mergeCell ref="P54:P57"/>
    <mergeCell ref="Y69:Y71"/>
    <mergeCell ref="Z69:Z71"/>
    <mergeCell ref="AA69:AA71"/>
    <mergeCell ref="AB69:AB71"/>
    <mergeCell ref="L62:L64"/>
    <mergeCell ref="M62:M64"/>
    <mergeCell ref="N62:N64"/>
    <mergeCell ref="O62:O64"/>
    <mergeCell ref="P62:P64"/>
    <mergeCell ref="Q62:Q64"/>
    <mergeCell ref="R62:R64"/>
    <mergeCell ref="S62:S64"/>
    <mergeCell ref="Y54:Y57"/>
    <mergeCell ref="Z54:Z57"/>
    <mergeCell ref="AA54:AA57"/>
    <mergeCell ref="AB54:AB57"/>
    <mergeCell ref="L58:L61"/>
    <mergeCell ref="M58:M61"/>
    <mergeCell ref="N58:N61"/>
    <mergeCell ref="S42:S49"/>
    <mergeCell ref="S54:S57"/>
    <mergeCell ref="Q50:Q53"/>
    <mergeCell ref="R50:R53"/>
    <mergeCell ref="S50:S53"/>
    <mergeCell ref="R33:R35"/>
    <mergeCell ref="S33:S35"/>
    <mergeCell ref="F50:F53"/>
    <mergeCell ref="G50:G53"/>
    <mergeCell ref="J50:J53"/>
    <mergeCell ref="K50:K53"/>
    <mergeCell ref="L50:L53"/>
    <mergeCell ref="M50:M53"/>
    <mergeCell ref="N50:N53"/>
    <mergeCell ref="O39:O41"/>
    <mergeCell ref="P39:P41"/>
    <mergeCell ref="R39:R41"/>
    <mergeCell ref="S39:S41"/>
    <mergeCell ref="J42:J49"/>
    <mergeCell ref="K42:K49"/>
    <mergeCell ref="L42:L49"/>
    <mergeCell ref="M42:M49"/>
    <mergeCell ref="N42:N49"/>
    <mergeCell ref="O42:O49"/>
    <mergeCell ref="P42:P49"/>
    <mergeCell ref="Q42:Q49"/>
    <mergeCell ref="R42:R49"/>
    <mergeCell ref="O50:O53"/>
    <mergeCell ref="P50:P53"/>
    <mergeCell ref="A25:A29"/>
    <mergeCell ref="A30:A31"/>
    <mergeCell ref="A42:A49"/>
    <mergeCell ref="B42:B57"/>
    <mergeCell ref="C42:C71"/>
    <mergeCell ref="D42:D71"/>
    <mergeCell ref="A50:A53"/>
    <mergeCell ref="A36:A38"/>
    <mergeCell ref="E36:E38"/>
    <mergeCell ref="H50:H53"/>
    <mergeCell ref="J58:J61"/>
    <mergeCell ref="K58:K61"/>
    <mergeCell ref="A54:A57"/>
    <mergeCell ref="A58:A61"/>
    <mergeCell ref="E58:E61"/>
    <mergeCell ref="F58:F61"/>
    <mergeCell ref="G58:G61"/>
    <mergeCell ref="H58:H61"/>
    <mergeCell ref="I58:I61"/>
    <mergeCell ref="A73:A75"/>
    <mergeCell ref="I73:I75"/>
    <mergeCell ref="E69:E71"/>
    <mergeCell ref="F69:F71"/>
    <mergeCell ref="G69:G71"/>
    <mergeCell ref="H69:H71"/>
    <mergeCell ref="A65:A68"/>
    <mergeCell ref="B65:B71"/>
    <mergeCell ref="E65:E68"/>
    <mergeCell ref="F65:F68"/>
    <mergeCell ref="G65:G68"/>
    <mergeCell ref="H65:H68"/>
    <mergeCell ref="A69:A71"/>
    <mergeCell ref="I69:I71"/>
    <mergeCell ref="C72:C79"/>
    <mergeCell ref="D72:D79"/>
    <mergeCell ref="E72:E79"/>
    <mergeCell ref="B73:B79"/>
    <mergeCell ref="G73:G75"/>
    <mergeCell ref="H73:H75"/>
    <mergeCell ref="A77:A79"/>
    <mergeCell ref="AC73:AC75"/>
    <mergeCell ref="AD73:AD75"/>
    <mergeCell ref="P73:P75"/>
    <mergeCell ref="Q73:Q75"/>
    <mergeCell ref="R73:R75"/>
    <mergeCell ref="S73:S75"/>
    <mergeCell ref="T73:T75"/>
    <mergeCell ref="U73:U75"/>
    <mergeCell ref="V73:V75"/>
    <mergeCell ref="W73:W75"/>
    <mergeCell ref="X73:X75"/>
    <mergeCell ref="Y73:Y75"/>
    <mergeCell ref="Z73:Z75"/>
    <mergeCell ref="AA73:AA75"/>
    <mergeCell ref="AB73:AB75"/>
    <mergeCell ref="J73:J75"/>
    <mergeCell ref="K73:K75"/>
    <mergeCell ref="L73:L75"/>
    <mergeCell ref="M73:M75"/>
    <mergeCell ref="N73:N75"/>
    <mergeCell ref="O73:O75"/>
    <mergeCell ref="S77:S79"/>
    <mergeCell ref="T77:T79"/>
    <mergeCell ref="F73:F75"/>
    <mergeCell ref="J77:J79"/>
    <mergeCell ref="K77:K79"/>
    <mergeCell ref="L77:L79"/>
    <mergeCell ref="M77:M79"/>
    <mergeCell ref="N77:N79"/>
    <mergeCell ref="O77:O79"/>
    <mergeCell ref="P77:P79"/>
    <mergeCell ref="Q77:Q79"/>
    <mergeCell ref="R77:R79"/>
    <mergeCell ref="B80:B90"/>
    <mergeCell ref="C80:C90"/>
    <mergeCell ref="D80:D90"/>
    <mergeCell ref="F81:F89"/>
    <mergeCell ref="G81:G89"/>
    <mergeCell ref="H81:H89"/>
    <mergeCell ref="G77:G79"/>
    <mergeCell ref="H77:H79"/>
    <mergeCell ref="I77:I79"/>
    <mergeCell ref="F77:F79"/>
    <mergeCell ref="I81:I89"/>
    <mergeCell ref="J81:J89"/>
    <mergeCell ref="K81:K89"/>
    <mergeCell ref="L81:L89"/>
    <mergeCell ref="M81:M89"/>
    <mergeCell ref="N81:N89"/>
    <mergeCell ref="AB77:AB79"/>
    <mergeCell ref="AC77:AC79"/>
    <mergeCell ref="AD77:AD79"/>
    <mergeCell ref="AA81:AA89"/>
    <mergeCell ref="AB81:AB89"/>
    <mergeCell ref="AC81:AC89"/>
    <mergeCell ref="AD81:AD89"/>
    <mergeCell ref="U77:U79"/>
    <mergeCell ref="V77:V79"/>
    <mergeCell ref="W77:W79"/>
    <mergeCell ref="X77:X79"/>
    <mergeCell ref="Y77:Y79"/>
    <mergeCell ref="Z77:Z79"/>
    <mergeCell ref="AA77:AA79"/>
    <mergeCell ref="O81:O89"/>
    <mergeCell ref="P81:P89"/>
    <mergeCell ref="T85:T86"/>
    <mergeCell ref="U85:U86"/>
    <mergeCell ref="V85:V86"/>
    <mergeCell ref="A81:A89"/>
    <mergeCell ref="E81:E90"/>
    <mergeCell ref="W85:W86"/>
    <mergeCell ref="X85:X86"/>
    <mergeCell ref="Y85:Y86"/>
    <mergeCell ref="Z85:Z86"/>
    <mergeCell ref="A39:A41"/>
    <mergeCell ref="E39:E41"/>
    <mergeCell ref="A22:A24"/>
    <mergeCell ref="B22:B41"/>
    <mergeCell ref="C22:C41"/>
    <mergeCell ref="D22:D41"/>
    <mergeCell ref="G22:G24"/>
    <mergeCell ref="G25:G29"/>
    <mergeCell ref="A33:A35"/>
    <mergeCell ref="F39:F41"/>
    <mergeCell ref="G39:G41"/>
    <mergeCell ref="H39:H41"/>
    <mergeCell ref="I39:I41"/>
    <mergeCell ref="J39:J41"/>
    <mergeCell ref="K39:K41"/>
    <mergeCell ref="L39:L41"/>
    <mergeCell ref="M39:M41"/>
    <mergeCell ref="N39:N41"/>
    <mergeCell ref="T39:T40"/>
    <mergeCell ref="AB39:AB41"/>
    <mergeCell ref="AC39:AC41"/>
    <mergeCell ref="AD39:AD41"/>
    <mergeCell ref="U39:U40"/>
    <mergeCell ref="V39:V40"/>
    <mergeCell ref="W39:W40"/>
    <mergeCell ref="X39:X40"/>
    <mergeCell ref="Y39:Y40"/>
    <mergeCell ref="Z39:Z40"/>
    <mergeCell ref="AA39:AA41"/>
    <mergeCell ref="Y42:Y44"/>
    <mergeCell ref="Z42:Z44"/>
    <mergeCell ref="AA42:AA49"/>
    <mergeCell ref="AB42:AB49"/>
    <mergeCell ref="AC42:AC49"/>
    <mergeCell ref="AD42:AD49"/>
    <mergeCell ref="Y45:Y48"/>
    <mergeCell ref="Z45:Z48"/>
    <mergeCell ref="T45:T48"/>
    <mergeCell ref="U45:U48"/>
    <mergeCell ref="V45:V48"/>
    <mergeCell ref="W45:W48"/>
    <mergeCell ref="T42:T44"/>
    <mergeCell ref="U42:U44"/>
    <mergeCell ref="V42:V44"/>
    <mergeCell ref="W42:W44"/>
    <mergeCell ref="X42:X44"/>
    <mergeCell ref="X45:X48"/>
    <mergeCell ref="T50:T53"/>
    <mergeCell ref="U50:U53"/>
    <mergeCell ref="AC50:AC53"/>
    <mergeCell ref="AD50:AD53"/>
    <mergeCell ref="V50:V53"/>
    <mergeCell ref="W50:W53"/>
    <mergeCell ref="X50:X53"/>
    <mergeCell ref="Y50:Y53"/>
    <mergeCell ref="Z50:Z53"/>
    <mergeCell ref="AA50:AA53"/>
    <mergeCell ref="AB50:AB53"/>
    <mergeCell ref="AC54:AC57"/>
    <mergeCell ref="AD54:AD57"/>
    <mergeCell ref="Q54:Q57"/>
    <mergeCell ref="R54:R57"/>
    <mergeCell ref="T54:T57"/>
    <mergeCell ref="U54:U57"/>
    <mergeCell ref="V54:V57"/>
    <mergeCell ref="W54:W57"/>
    <mergeCell ref="X54:X57"/>
    <mergeCell ref="B58:B64"/>
    <mergeCell ref="A62:A64"/>
    <mergeCell ref="E62:E64"/>
    <mergeCell ref="F62:F64"/>
    <mergeCell ref="G62:G64"/>
    <mergeCell ref="H62:H64"/>
    <mergeCell ref="I62:I64"/>
    <mergeCell ref="J54:J57"/>
    <mergeCell ref="K54:K57"/>
    <mergeCell ref="J62:J64"/>
    <mergeCell ref="K62:K64"/>
    <mergeCell ref="O58:O61"/>
    <mergeCell ref="P58:P61"/>
    <mergeCell ref="Q58:Q61"/>
    <mergeCell ref="R58:R61"/>
    <mergeCell ref="Z58:Z61"/>
    <mergeCell ref="AA58:AA61"/>
    <mergeCell ref="AB58:AB61"/>
    <mergeCell ref="AC58:AC61"/>
    <mergeCell ref="AD58:AD61"/>
    <mergeCell ref="S58:S61"/>
    <mergeCell ref="T58:T61"/>
    <mergeCell ref="U58:U61"/>
    <mergeCell ref="V58:V61"/>
    <mergeCell ref="W58:W61"/>
    <mergeCell ref="X58:X61"/>
    <mergeCell ref="Y58:Y61"/>
    <mergeCell ref="AA62:AA64"/>
    <mergeCell ref="AB62:AB64"/>
    <mergeCell ref="AC62:AC64"/>
    <mergeCell ref="AD62:AD64"/>
    <mergeCell ref="AA65:AA68"/>
    <mergeCell ref="AB65:AB68"/>
    <mergeCell ref="AC65:AC68"/>
    <mergeCell ref="AD65:AD68"/>
    <mergeCell ref="T62:T64"/>
    <mergeCell ref="U62:U64"/>
    <mergeCell ref="V62:V64"/>
    <mergeCell ref="W62:W64"/>
    <mergeCell ref="X62:X64"/>
    <mergeCell ref="Y62:Y64"/>
    <mergeCell ref="Z62:Z64"/>
  </mergeCells>
  <dataValidations count="2">
    <dataValidation type="decimal" operator="greaterThan" allowBlank="1" showInputMessage="1" showErrorMessage="1" prompt="Nedozvoljeni unos - Dozvoljeno unijeti broj sa dva decimalna mjesta." sqref="H22 H25 H30 H32:H33 H36 H39 H50 H54 H58 H62">
      <formula1>0</formula1>
    </dataValidation>
    <dataValidation type="decimal" allowBlank="1" showErrorMessage="1" sqref="A22 A39">
      <formula1>1</formula1>
      <formula2>9999</formula2>
    </dataValidation>
  </dataValidations>
  <pageMargins left="0.7" right="0.7" top="0.75" bottom="0.75" header="0" footer="0"/>
  <pageSetup paperSize="9"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00"/>
  <sheetViews>
    <sheetView workbookViewId="0"/>
  </sheetViews>
  <sheetFormatPr defaultColWidth="14.42578125" defaultRowHeight="15" customHeight="1" x14ac:dyDescent="0.2"/>
  <cols>
    <col min="1" max="1" width="6.85546875" customWidth="1"/>
    <col min="2" max="2" width="8.85546875" customWidth="1"/>
    <col min="3" max="4" width="38.42578125" customWidth="1"/>
    <col min="5" max="5" width="39.140625" customWidth="1"/>
    <col min="6" max="6" width="27.140625" customWidth="1"/>
    <col min="7" max="7" width="49.140625" customWidth="1"/>
    <col min="8" max="8" width="59.85546875" customWidth="1"/>
    <col min="9" max="9" width="40.28515625" customWidth="1"/>
    <col min="10" max="10" width="31.140625" customWidth="1"/>
    <col min="11" max="13" width="9.7109375" customWidth="1"/>
    <col min="14" max="15" width="13.7109375" customWidth="1"/>
    <col min="16" max="18" width="45" customWidth="1"/>
    <col min="19" max="19" width="34" customWidth="1"/>
    <col min="20" max="24" width="16.85546875" customWidth="1"/>
    <col min="25" max="25" width="28.28515625" customWidth="1"/>
    <col min="26" max="26" width="26.85546875" customWidth="1"/>
    <col min="27" max="27" width="28.5703125" customWidth="1"/>
    <col min="28" max="28" width="26.85546875" customWidth="1"/>
    <col min="29" max="29" width="49.42578125" customWidth="1"/>
  </cols>
  <sheetData>
    <row r="1" spans="1:29" ht="16.5" customHeight="1" x14ac:dyDescent="0.2">
      <c r="A1" s="122"/>
      <c r="B1" s="732" t="s">
        <v>2842</v>
      </c>
      <c r="C1" s="733"/>
      <c r="D1" s="733"/>
      <c r="E1" s="733"/>
      <c r="F1" s="733"/>
      <c r="G1" s="733"/>
      <c r="H1" s="733"/>
      <c r="I1" s="733"/>
      <c r="J1" s="733"/>
      <c r="K1" s="733"/>
      <c r="L1" s="733"/>
      <c r="M1" s="733"/>
      <c r="N1" s="733"/>
      <c r="O1" s="733"/>
      <c r="P1" s="733"/>
      <c r="Q1" s="733"/>
      <c r="R1" s="733"/>
      <c r="S1" s="733"/>
      <c r="T1" s="733"/>
      <c r="U1" s="733"/>
      <c r="V1" s="733"/>
      <c r="W1" s="733"/>
      <c r="X1" s="734"/>
      <c r="Y1" s="738" t="s">
        <v>116</v>
      </c>
      <c r="Z1" s="733"/>
      <c r="AA1" s="733"/>
      <c r="AB1" s="733"/>
      <c r="AC1" s="739"/>
    </row>
    <row r="2" spans="1:29" ht="6" customHeight="1" x14ac:dyDescent="0.2">
      <c r="A2" s="122"/>
      <c r="B2" s="788"/>
      <c r="C2" s="789"/>
      <c r="D2" s="789"/>
      <c r="E2" s="789"/>
      <c r="F2" s="789"/>
      <c r="G2" s="789"/>
      <c r="H2" s="789"/>
      <c r="I2" s="789"/>
      <c r="J2" s="789"/>
      <c r="K2" s="789"/>
      <c r="L2" s="789"/>
      <c r="M2" s="789"/>
      <c r="N2" s="789"/>
      <c r="O2" s="789"/>
      <c r="P2" s="789"/>
      <c r="Q2" s="789"/>
      <c r="R2" s="789"/>
      <c r="S2" s="789"/>
      <c r="T2" s="789"/>
      <c r="U2" s="789"/>
      <c r="V2" s="789"/>
      <c r="W2" s="789"/>
      <c r="X2" s="790"/>
      <c r="Y2" s="740"/>
      <c r="Z2" s="638"/>
      <c r="AA2" s="638"/>
      <c r="AB2" s="638"/>
      <c r="AC2" s="741"/>
    </row>
    <row r="3" spans="1:29" ht="39.75" customHeight="1" x14ac:dyDescent="0.2">
      <c r="A3" s="426"/>
      <c r="B3" s="744" t="s">
        <v>2843</v>
      </c>
      <c r="C3" s="716"/>
      <c r="D3" s="716"/>
      <c r="E3" s="745"/>
      <c r="F3" s="752"/>
      <c r="G3" s="747"/>
      <c r="H3" s="747"/>
      <c r="I3" s="747"/>
      <c r="J3" s="791"/>
      <c r="K3" s="746" t="s">
        <v>2844</v>
      </c>
      <c r="L3" s="747"/>
      <c r="M3" s="747"/>
      <c r="N3" s="791"/>
      <c r="O3" s="697"/>
      <c r="P3" s="651"/>
      <c r="Q3" s="652"/>
      <c r="R3" s="795" t="s">
        <v>2845</v>
      </c>
      <c r="S3" s="747"/>
      <c r="T3" s="791"/>
      <c r="U3" s="750"/>
      <c r="V3" s="716"/>
      <c r="W3" s="716"/>
      <c r="X3" s="751"/>
      <c r="Y3" s="740"/>
      <c r="Z3" s="638"/>
      <c r="AA3" s="638"/>
      <c r="AB3" s="638"/>
      <c r="AC3" s="741"/>
    </row>
    <row r="4" spans="1:29" ht="6.75" hidden="1" customHeight="1" x14ac:dyDescent="0.2">
      <c r="A4" s="426"/>
      <c r="B4" s="42"/>
      <c r="C4" s="42"/>
      <c r="D4" s="42"/>
      <c r="E4" s="42"/>
      <c r="F4" s="110"/>
      <c r="G4" s="111"/>
      <c r="H4" s="180"/>
      <c r="I4" s="111"/>
      <c r="J4" s="111"/>
      <c r="K4" s="111"/>
      <c r="L4" s="111"/>
      <c r="M4" s="111"/>
      <c r="N4" s="111"/>
      <c r="O4" s="111"/>
      <c r="P4" s="112"/>
      <c r="Q4" s="796" t="s">
        <v>123</v>
      </c>
      <c r="R4" s="797"/>
      <c r="S4" s="698" t="s">
        <v>124</v>
      </c>
      <c r="T4" s="651"/>
      <c r="U4" s="651"/>
      <c r="V4" s="651"/>
      <c r="W4" s="651"/>
      <c r="X4" s="665"/>
      <c r="Y4" s="740"/>
      <c r="Z4" s="638"/>
      <c r="AA4" s="638"/>
      <c r="AB4" s="638"/>
      <c r="AC4" s="741"/>
    </row>
    <row r="5" spans="1:29" ht="30" hidden="1" customHeight="1" x14ac:dyDescent="0.2">
      <c r="A5" s="426"/>
      <c r="B5" s="696" t="s">
        <v>125</v>
      </c>
      <c r="C5" s="651"/>
      <c r="D5" s="651"/>
      <c r="E5" s="651"/>
      <c r="F5" s="651"/>
      <c r="G5" s="651"/>
      <c r="H5" s="651"/>
      <c r="I5" s="651"/>
      <c r="J5" s="651"/>
      <c r="K5" s="651"/>
      <c r="L5" s="651"/>
      <c r="M5" s="651"/>
      <c r="N5" s="651"/>
      <c r="O5" s="652"/>
      <c r="P5" s="798"/>
      <c r="Q5" s="651"/>
      <c r="R5" s="651"/>
      <c r="S5" s="651"/>
      <c r="T5" s="651"/>
      <c r="U5" s="651"/>
      <c r="V5" s="651"/>
      <c r="W5" s="651"/>
      <c r="X5" s="665"/>
      <c r="Y5" s="740"/>
      <c r="Z5" s="638"/>
      <c r="AA5" s="638"/>
      <c r="AB5" s="638"/>
      <c r="AC5" s="741"/>
    </row>
    <row r="6" spans="1:29" ht="30" hidden="1" customHeight="1" x14ac:dyDescent="0.2">
      <c r="A6" s="426"/>
      <c r="B6" s="696" t="s">
        <v>126</v>
      </c>
      <c r="C6" s="651"/>
      <c r="D6" s="651"/>
      <c r="E6" s="651"/>
      <c r="F6" s="651"/>
      <c r="G6" s="651"/>
      <c r="H6" s="651"/>
      <c r="I6" s="651"/>
      <c r="J6" s="651"/>
      <c r="K6" s="651"/>
      <c r="L6" s="651"/>
      <c r="M6" s="651"/>
      <c r="N6" s="651"/>
      <c r="O6" s="652"/>
      <c r="P6" s="44" t="s">
        <v>47</v>
      </c>
      <c r="Q6" s="45"/>
      <c r="R6" s="44" t="s">
        <v>48</v>
      </c>
      <c r="S6" s="698"/>
      <c r="T6" s="651"/>
      <c r="U6" s="651"/>
      <c r="V6" s="651"/>
      <c r="W6" s="651"/>
      <c r="X6" s="665"/>
      <c r="Y6" s="740"/>
      <c r="Z6" s="638"/>
      <c r="AA6" s="638"/>
      <c r="AB6" s="638"/>
      <c r="AC6" s="741"/>
    </row>
    <row r="7" spans="1:29" ht="30" hidden="1" customHeight="1" x14ac:dyDescent="0.2">
      <c r="A7" s="426"/>
      <c r="B7" s="799" t="s">
        <v>127</v>
      </c>
      <c r="C7" s="656"/>
      <c r="D7" s="656"/>
      <c r="E7" s="656"/>
      <c r="F7" s="656"/>
      <c r="G7" s="656"/>
      <c r="H7" s="656"/>
      <c r="I7" s="656"/>
      <c r="J7" s="656"/>
      <c r="K7" s="656"/>
      <c r="L7" s="656"/>
      <c r="M7" s="656"/>
      <c r="N7" s="656"/>
      <c r="O7" s="657"/>
      <c r="P7" s="44" t="s">
        <v>47</v>
      </c>
      <c r="Q7" s="45"/>
      <c r="R7" s="44" t="s">
        <v>48</v>
      </c>
      <c r="S7" s="698"/>
      <c r="T7" s="651"/>
      <c r="U7" s="651"/>
      <c r="V7" s="651"/>
      <c r="W7" s="651"/>
      <c r="X7" s="665"/>
      <c r="Y7" s="740"/>
      <c r="Z7" s="638"/>
      <c r="AA7" s="638"/>
      <c r="AB7" s="638"/>
      <c r="AC7" s="741"/>
    </row>
    <row r="8" spans="1:29" ht="66.75" customHeight="1" x14ac:dyDescent="0.2">
      <c r="A8" s="426"/>
      <c r="B8" s="715" t="s">
        <v>128</v>
      </c>
      <c r="C8" s="716"/>
      <c r="D8" s="716"/>
      <c r="E8" s="716"/>
      <c r="F8" s="716"/>
      <c r="G8" s="716"/>
      <c r="H8" s="716"/>
      <c r="I8" s="716"/>
      <c r="J8" s="716"/>
      <c r="K8" s="716"/>
      <c r="L8" s="716"/>
      <c r="M8" s="716"/>
      <c r="N8" s="716"/>
      <c r="O8" s="717"/>
      <c r="P8" s="794" t="s">
        <v>129</v>
      </c>
      <c r="Q8" s="651"/>
      <c r="R8" s="651"/>
      <c r="S8" s="651"/>
      <c r="T8" s="651"/>
      <c r="U8" s="651"/>
      <c r="V8" s="651"/>
      <c r="W8" s="651"/>
      <c r="X8" s="665"/>
      <c r="Y8" s="742"/>
      <c r="Z8" s="694"/>
      <c r="AA8" s="694"/>
      <c r="AB8" s="694"/>
      <c r="AC8" s="743"/>
    </row>
    <row r="9" spans="1:29" ht="96" customHeight="1" x14ac:dyDescent="0.2">
      <c r="A9" s="397"/>
      <c r="B9" s="126" t="s">
        <v>130</v>
      </c>
      <c r="C9" s="127" t="s">
        <v>131</v>
      </c>
      <c r="D9" s="127" t="s">
        <v>132</v>
      </c>
      <c r="E9" s="127" t="s">
        <v>133</v>
      </c>
      <c r="F9" s="128" t="s">
        <v>134</v>
      </c>
      <c r="G9" s="229" t="s">
        <v>56</v>
      </c>
      <c r="H9" s="129" t="s">
        <v>135</v>
      </c>
      <c r="I9" s="130" t="s">
        <v>136</v>
      </c>
      <c r="J9" s="127" t="s">
        <v>137</v>
      </c>
      <c r="K9" s="131" t="s">
        <v>2846</v>
      </c>
      <c r="L9" s="131" t="s">
        <v>2847</v>
      </c>
      <c r="M9" s="131" t="s">
        <v>2848</v>
      </c>
      <c r="N9" s="132" t="s">
        <v>141</v>
      </c>
      <c r="O9" s="133" t="s">
        <v>2849</v>
      </c>
      <c r="P9" s="134" t="s">
        <v>143</v>
      </c>
      <c r="Q9" s="54" t="s">
        <v>144</v>
      </c>
      <c r="R9" s="54" t="s">
        <v>145</v>
      </c>
      <c r="S9" s="54" t="s">
        <v>146</v>
      </c>
      <c r="T9" s="54" t="s">
        <v>147</v>
      </c>
      <c r="U9" s="54" t="s">
        <v>148</v>
      </c>
      <c r="V9" s="54" t="s">
        <v>149</v>
      </c>
      <c r="W9" s="54" t="s">
        <v>150</v>
      </c>
      <c r="X9" s="55" t="s">
        <v>151</v>
      </c>
      <c r="Y9" s="113" t="s">
        <v>152</v>
      </c>
      <c r="Z9" s="56" t="s">
        <v>153</v>
      </c>
      <c r="AA9" s="56" t="s">
        <v>154</v>
      </c>
      <c r="AB9" s="56" t="s">
        <v>155</v>
      </c>
      <c r="AC9" s="114" t="s">
        <v>156</v>
      </c>
    </row>
    <row r="10" spans="1:29" ht="78" customHeight="1" x14ac:dyDescent="0.2">
      <c r="A10" s="122"/>
      <c r="B10" s="672">
        <v>1</v>
      </c>
      <c r="C10" s="672" t="s">
        <v>2850</v>
      </c>
      <c r="D10" s="672" t="s">
        <v>2851</v>
      </c>
      <c r="E10" s="672" t="s">
        <v>2850</v>
      </c>
      <c r="F10" s="673" t="s">
        <v>2852</v>
      </c>
      <c r="G10" s="786" t="s">
        <v>2853</v>
      </c>
      <c r="H10" s="678" t="s">
        <v>2854</v>
      </c>
      <c r="I10" s="686">
        <v>400000</v>
      </c>
      <c r="J10" s="672" t="s">
        <v>2855</v>
      </c>
      <c r="K10" s="672" t="s">
        <v>163</v>
      </c>
      <c r="L10" s="672" t="s">
        <v>166</v>
      </c>
      <c r="M10" s="672" t="s">
        <v>2856</v>
      </c>
      <c r="N10" s="672"/>
      <c r="O10" s="672" t="s">
        <v>164</v>
      </c>
      <c r="P10" s="681" t="s">
        <v>2857</v>
      </c>
      <c r="Q10" s="682">
        <v>44287</v>
      </c>
      <c r="R10" s="682">
        <v>44531</v>
      </c>
      <c r="S10" s="68" t="s">
        <v>2858</v>
      </c>
      <c r="T10" s="103">
        <v>250000</v>
      </c>
      <c r="U10" s="103">
        <v>320000</v>
      </c>
      <c r="V10" s="103">
        <v>350000</v>
      </c>
      <c r="W10" s="80">
        <v>400000</v>
      </c>
      <c r="X10" s="137">
        <v>463000</v>
      </c>
      <c r="Y10" s="140"/>
      <c r="Z10" s="774"/>
      <c r="AA10" s="774"/>
      <c r="AB10" s="774"/>
      <c r="AC10" s="768"/>
    </row>
    <row r="11" spans="1:29" ht="82.5" customHeight="1" x14ac:dyDescent="0.2">
      <c r="A11" s="122"/>
      <c r="B11" s="641"/>
      <c r="C11" s="641"/>
      <c r="D11" s="641"/>
      <c r="E11" s="641"/>
      <c r="F11" s="674"/>
      <c r="G11" s="676"/>
      <c r="H11" s="679"/>
      <c r="I11" s="641"/>
      <c r="J11" s="641"/>
      <c r="K11" s="641"/>
      <c r="L11" s="641"/>
      <c r="M11" s="641"/>
      <c r="N11" s="641"/>
      <c r="O11" s="641"/>
      <c r="P11" s="641"/>
      <c r="Q11" s="641"/>
      <c r="R11" s="641"/>
      <c r="S11" s="68" t="s">
        <v>2859</v>
      </c>
      <c r="T11" s="45">
        <v>0</v>
      </c>
      <c r="U11" s="45">
        <v>50</v>
      </c>
      <c r="V11" s="45">
        <v>100</v>
      </c>
      <c r="W11" s="57">
        <v>150</v>
      </c>
      <c r="X11" s="62">
        <v>250</v>
      </c>
      <c r="Y11" s="140"/>
      <c r="Z11" s="641"/>
      <c r="AA11" s="641"/>
      <c r="AB11" s="641"/>
      <c r="AC11" s="720"/>
    </row>
    <row r="12" spans="1:29" ht="101.25" customHeight="1" x14ac:dyDescent="0.2">
      <c r="A12" s="122"/>
      <c r="B12" s="642"/>
      <c r="C12" s="642"/>
      <c r="D12" s="642"/>
      <c r="E12" s="642"/>
      <c r="F12" s="646"/>
      <c r="G12" s="680"/>
      <c r="H12" s="647"/>
      <c r="I12" s="642"/>
      <c r="J12" s="642"/>
      <c r="K12" s="642"/>
      <c r="L12" s="642"/>
      <c r="M12" s="642"/>
      <c r="N12" s="642"/>
      <c r="O12" s="642"/>
      <c r="P12" s="642"/>
      <c r="Q12" s="642"/>
      <c r="R12" s="642"/>
      <c r="S12" s="68" t="s">
        <v>2860</v>
      </c>
      <c r="T12" s="103">
        <v>250000</v>
      </c>
      <c r="U12" s="103">
        <v>320000</v>
      </c>
      <c r="V12" s="103">
        <v>350000</v>
      </c>
      <c r="W12" s="80">
        <v>400000</v>
      </c>
      <c r="X12" s="137">
        <v>463000</v>
      </c>
      <c r="Y12" s="140"/>
      <c r="Z12" s="642"/>
      <c r="AA12" s="642"/>
      <c r="AB12" s="642"/>
      <c r="AC12" s="721"/>
    </row>
    <row r="13" spans="1:29" ht="61.5" customHeight="1" x14ac:dyDescent="0.2">
      <c r="A13" s="122"/>
      <c r="B13" s="672">
        <v>2</v>
      </c>
      <c r="C13" s="672" t="s">
        <v>2850</v>
      </c>
      <c r="D13" s="672" t="s">
        <v>2851</v>
      </c>
      <c r="E13" s="672" t="s">
        <v>2850</v>
      </c>
      <c r="F13" s="673" t="s">
        <v>2861</v>
      </c>
      <c r="G13" s="675" t="s">
        <v>2862</v>
      </c>
      <c r="H13" s="678" t="s">
        <v>2863</v>
      </c>
      <c r="I13" s="686">
        <f>141529863+141464863+135685000+141464863</f>
        <v>560144589</v>
      </c>
      <c r="J13" s="672" t="s">
        <v>2864</v>
      </c>
      <c r="K13" s="672" t="s">
        <v>253</v>
      </c>
      <c r="L13" s="672" t="s">
        <v>164</v>
      </c>
      <c r="M13" s="672" t="s">
        <v>313</v>
      </c>
      <c r="N13" s="672" t="s">
        <v>164</v>
      </c>
      <c r="O13" s="672" t="s">
        <v>166</v>
      </c>
      <c r="P13" s="681" t="s">
        <v>2865</v>
      </c>
      <c r="Q13" s="682">
        <v>44531</v>
      </c>
      <c r="R13" s="682">
        <v>44531</v>
      </c>
      <c r="S13" s="68" t="s">
        <v>2866</v>
      </c>
      <c r="T13" s="45">
        <v>8</v>
      </c>
      <c r="U13" s="45">
        <v>9</v>
      </c>
      <c r="V13" s="45">
        <v>10</v>
      </c>
      <c r="W13" s="57">
        <v>10</v>
      </c>
      <c r="X13" s="62">
        <v>10</v>
      </c>
      <c r="Y13" s="140"/>
      <c r="Z13" s="774"/>
      <c r="AA13" s="774"/>
      <c r="AB13" s="774"/>
      <c r="AC13" s="768"/>
    </row>
    <row r="14" spans="1:29" ht="55.5" customHeight="1" x14ac:dyDescent="0.2">
      <c r="A14" s="122"/>
      <c r="B14" s="641"/>
      <c r="C14" s="641"/>
      <c r="D14" s="641"/>
      <c r="E14" s="641"/>
      <c r="F14" s="674"/>
      <c r="G14" s="676"/>
      <c r="H14" s="679"/>
      <c r="I14" s="641"/>
      <c r="J14" s="641"/>
      <c r="K14" s="641"/>
      <c r="L14" s="641"/>
      <c r="M14" s="641"/>
      <c r="N14" s="641"/>
      <c r="O14" s="641"/>
      <c r="P14" s="641"/>
      <c r="Q14" s="641"/>
      <c r="R14" s="641"/>
      <c r="S14" s="68" t="s">
        <v>2867</v>
      </c>
      <c r="T14" s="45">
        <v>94</v>
      </c>
      <c r="U14" s="45">
        <v>100</v>
      </c>
      <c r="V14" s="45">
        <v>100</v>
      </c>
      <c r="W14" s="57">
        <v>100</v>
      </c>
      <c r="X14" s="62">
        <v>100</v>
      </c>
      <c r="Y14" s="140"/>
      <c r="Z14" s="641"/>
      <c r="AA14" s="641"/>
      <c r="AB14" s="641"/>
      <c r="AC14" s="720"/>
    </row>
    <row r="15" spans="1:29" ht="67.5" customHeight="1" x14ac:dyDescent="0.2">
      <c r="A15" s="122"/>
      <c r="B15" s="642"/>
      <c r="C15" s="642"/>
      <c r="D15" s="642"/>
      <c r="E15" s="642"/>
      <c r="F15" s="646"/>
      <c r="G15" s="680"/>
      <c r="H15" s="647"/>
      <c r="I15" s="642"/>
      <c r="J15" s="642"/>
      <c r="K15" s="642"/>
      <c r="L15" s="642"/>
      <c r="M15" s="642"/>
      <c r="N15" s="642"/>
      <c r="O15" s="642"/>
      <c r="P15" s="642"/>
      <c r="Q15" s="642"/>
      <c r="R15" s="642"/>
      <c r="S15" s="68" t="s">
        <v>2868</v>
      </c>
      <c r="T15" s="45">
        <v>805</v>
      </c>
      <c r="U15" s="45">
        <v>900</v>
      </c>
      <c r="V15" s="45">
        <v>950</v>
      </c>
      <c r="W15" s="57">
        <v>1000</v>
      </c>
      <c r="X15" s="62">
        <v>1200</v>
      </c>
      <c r="Y15" s="140"/>
      <c r="Z15" s="642"/>
      <c r="AA15" s="642"/>
      <c r="AB15" s="642"/>
      <c r="AC15" s="721"/>
    </row>
    <row r="16" spans="1:29" ht="59.25" customHeight="1" x14ac:dyDescent="0.2">
      <c r="A16" s="122"/>
      <c r="B16" s="672">
        <v>3</v>
      </c>
      <c r="C16" s="672" t="s">
        <v>2850</v>
      </c>
      <c r="D16" s="672" t="s">
        <v>2851</v>
      </c>
      <c r="E16" s="672" t="s">
        <v>2850</v>
      </c>
      <c r="F16" s="673" t="s">
        <v>2861</v>
      </c>
      <c r="G16" s="675" t="s">
        <v>2869</v>
      </c>
      <c r="H16" s="678" t="s">
        <v>2870</v>
      </c>
      <c r="I16" s="686">
        <f>13500000+28500000+28500000+28500000</f>
        <v>99000000</v>
      </c>
      <c r="J16" s="672" t="s">
        <v>2871</v>
      </c>
      <c r="K16" s="672" t="s">
        <v>2872</v>
      </c>
      <c r="L16" s="672" t="s">
        <v>164</v>
      </c>
      <c r="M16" s="672" t="s">
        <v>313</v>
      </c>
      <c r="N16" s="672" t="s">
        <v>166</v>
      </c>
      <c r="O16" s="672" t="s">
        <v>166</v>
      </c>
      <c r="P16" s="672" t="s">
        <v>2873</v>
      </c>
      <c r="Q16" s="682">
        <v>44531</v>
      </c>
      <c r="R16" s="682">
        <v>44531</v>
      </c>
      <c r="S16" s="57" t="s">
        <v>2874</v>
      </c>
      <c r="T16" s="45">
        <v>14066</v>
      </c>
      <c r="U16" s="45">
        <v>14500</v>
      </c>
      <c r="V16" s="45">
        <v>15000</v>
      </c>
      <c r="W16" s="57">
        <v>15500</v>
      </c>
      <c r="X16" s="62">
        <v>16000</v>
      </c>
      <c r="Y16" s="140"/>
      <c r="Z16" s="774"/>
      <c r="AA16" s="774"/>
      <c r="AB16" s="774"/>
      <c r="AC16" s="768"/>
    </row>
    <row r="17" spans="1:29" ht="66" customHeight="1" x14ac:dyDescent="0.2">
      <c r="A17" s="122"/>
      <c r="B17" s="641"/>
      <c r="C17" s="641"/>
      <c r="D17" s="641"/>
      <c r="E17" s="641"/>
      <c r="F17" s="674"/>
      <c r="G17" s="676"/>
      <c r="H17" s="679"/>
      <c r="I17" s="641"/>
      <c r="J17" s="641"/>
      <c r="K17" s="641"/>
      <c r="L17" s="641"/>
      <c r="M17" s="641"/>
      <c r="N17" s="641"/>
      <c r="O17" s="641"/>
      <c r="P17" s="641"/>
      <c r="Q17" s="641"/>
      <c r="R17" s="641"/>
      <c r="S17" s="672" t="s">
        <v>2875</v>
      </c>
      <c r="T17" s="681">
        <v>0</v>
      </c>
      <c r="U17" s="681">
        <v>10</v>
      </c>
      <c r="V17" s="681">
        <v>20</v>
      </c>
      <c r="W17" s="672">
        <v>30</v>
      </c>
      <c r="X17" s="673">
        <v>35</v>
      </c>
      <c r="Y17" s="773"/>
      <c r="Z17" s="641"/>
      <c r="AA17" s="641"/>
      <c r="AB17" s="641"/>
      <c r="AC17" s="720"/>
    </row>
    <row r="18" spans="1:29" ht="57.75" customHeight="1" x14ac:dyDescent="0.2">
      <c r="A18" s="122"/>
      <c r="B18" s="642"/>
      <c r="C18" s="642"/>
      <c r="D18" s="642"/>
      <c r="E18" s="642"/>
      <c r="F18" s="646"/>
      <c r="G18" s="680"/>
      <c r="H18" s="647"/>
      <c r="I18" s="642"/>
      <c r="J18" s="642"/>
      <c r="K18" s="642"/>
      <c r="L18" s="642"/>
      <c r="M18" s="642"/>
      <c r="N18" s="642"/>
      <c r="O18" s="642"/>
      <c r="P18" s="642"/>
      <c r="Q18" s="642"/>
      <c r="R18" s="642"/>
      <c r="S18" s="642"/>
      <c r="T18" s="642"/>
      <c r="U18" s="642"/>
      <c r="V18" s="642"/>
      <c r="W18" s="642"/>
      <c r="X18" s="646"/>
      <c r="Y18" s="730"/>
      <c r="Z18" s="642"/>
      <c r="AA18" s="642"/>
      <c r="AB18" s="642"/>
      <c r="AC18" s="721"/>
    </row>
    <row r="19" spans="1:29" ht="53.25" customHeight="1" x14ac:dyDescent="0.2">
      <c r="A19" s="122"/>
      <c r="B19" s="672">
        <v>4</v>
      </c>
      <c r="C19" s="672" t="s">
        <v>2850</v>
      </c>
      <c r="D19" s="672" t="s">
        <v>2851</v>
      </c>
      <c r="E19" s="672" t="s">
        <v>2850</v>
      </c>
      <c r="F19" s="673" t="s">
        <v>2861</v>
      </c>
      <c r="G19" s="675" t="s">
        <v>2876</v>
      </c>
      <c r="H19" s="678" t="s">
        <v>2877</v>
      </c>
      <c r="I19" s="686">
        <f>10000000+10000000+10000000+10000000</f>
        <v>40000000</v>
      </c>
      <c r="J19" s="672" t="s">
        <v>2878</v>
      </c>
      <c r="K19" s="672" t="s">
        <v>2872</v>
      </c>
      <c r="L19" s="672" t="s">
        <v>164</v>
      </c>
      <c r="M19" s="672" t="s">
        <v>313</v>
      </c>
      <c r="N19" s="672" t="s">
        <v>164</v>
      </c>
      <c r="O19" s="672" t="s">
        <v>166</v>
      </c>
      <c r="P19" s="672" t="s">
        <v>2879</v>
      </c>
      <c r="Q19" s="682">
        <v>44531</v>
      </c>
      <c r="R19" s="682">
        <v>44531</v>
      </c>
      <c r="S19" s="57" t="s">
        <v>2880</v>
      </c>
      <c r="T19" s="45">
        <v>155000</v>
      </c>
      <c r="U19" s="237">
        <v>160000</v>
      </c>
      <c r="V19" s="237">
        <v>170000</v>
      </c>
      <c r="W19" s="237">
        <v>180000</v>
      </c>
      <c r="X19" s="62">
        <v>185000</v>
      </c>
      <c r="Y19" s="140"/>
      <c r="Z19" s="774"/>
      <c r="AA19" s="774"/>
      <c r="AB19" s="774"/>
      <c r="AC19" s="768"/>
    </row>
    <row r="20" spans="1:29" ht="53.25" customHeight="1" x14ac:dyDescent="0.2">
      <c r="A20" s="122"/>
      <c r="B20" s="641"/>
      <c r="C20" s="641"/>
      <c r="D20" s="641"/>
      <c r="E20" s="641"/>
      <c r="F20" s="674"/>
      <c r="G20" s="676"/>
      <c r="H20" s="679"/>
      <c r="I20" s="641"/>
      <c r="J20" s="641"/>
      <c r="K20" s="641"/>
      <c r="L20" s="641"/>
      <c r="M20" s="641"/>
      <c r="N20" s="641"/>
      <c r="O20" s="641"/>
      <c r="P20" s="641"/>
      <c r="Q20" s="641"/>
      <c r="R20" s="641"/>
      <c r="S20" s="672" t="s">
        <v>2881</v>
      </c>
      <c r="T20" s="681">
        <v>201800</v>
      </c>
      <c r="U20" s="691">
        <v>205000</v>
      </c>
      <c r="V20" s="691">
        <v>210000</v>
      </c>
      <c r="W20" s="691">
        <v>215000</v>
      </c>
      <c r="X20" s="673">
        <v>220000</v>
      </c>
      <c r="Y20" s="773"/>
      <c r="Z20" s="641"/>
      <c r="AA20" s="641"/>
      <c r="AB20" s="641"/>
      <c r="AC20" s="720"/>
    </row>
    <row r="21" spans="1:29" ht="53.25" customHeight="1" x14ac:dyDescent="0.2">
      <c r="A21" s="122"/>
      <c r="B21" s="642"/>
      <c r="C21" s="642"/>
      <c r="D21" s="642"/>
      <c r="E21" s="642"/>
      <c r="F21" s="646"/>
      <c r="G21" s="680"/>
      <c r="H21" s="647"/>
      <c r="I21" s="642"/>
      <c r="J21" s="642"/>
      <c r="K21" s="642"/>
      <c r="L21" s="642"/>
      <c r="M21" s="642"/>
      <c r="N21" s="642"/>
      <c r="O21" s="642"/>
      <c r="P21" s="642"/>
      <c r="Q21" s="642"/>
      <c r="R21" s="642"/>
      <c r="S21" s="642"/>
      <c r="T21" s="642"/>
      <c r="U21" s="642"/>
      <c r="V21" s="642"/>
      <c r="W21" s="642"/>
      <c r="X21" s="646"/>
      <c r="Y21" s="730"/>
      <c r="Z21" s="642"/>
      <c r="AA21" s="642"/>
      <c r="AB21" s="642"/>
      <c r="AC21" s="721"/>
    </row>
    <row r="22" spans="1:29" ht="42.75" customHeight="1" x14ac:dyDescent="0.2">
      <c r="A22" s="122"/>
      <c r="B22" s="672">
        <v>5</v>
      </c>
      <c r="C22" s="672" t="s">
        <v>2850</v>
      </c>
      <c r="D22" s="672" t="s">
        <v>2851</v>
      </c>
      <c r="E22" s="672" t="s">
        <v>2850</v>
      </c>
      <c r="F22" s="673" t="s">
        <v>2861</v>
      </c>
      <c r="G22" s="675" t="s">
        <v>2882</v>
      </c>
      <c r="H22" s="678" t="s">
        <v>2883</v>
      </c>
      <c r="I22" s="686">
        <f>400000+400000+400000+400000</f>
        <v>1600000</v>
      </c>
      <c r="J22" s="672" t="s">
        <v>2884</v>
      </c>
      <c r="K22" s="672" t="s">
        <v>2872</v>
      </c>
      <c r="L22" s="672" t="s">
        <v>166</v>
      </c>
      <c r="M22" s="672" t="s">
        <v>313</v>
      </c>
      <c r="N22" s="672"/>
      <c r="O22" s="672" t="s">
        <v>166</v>
      </c>
      <c r="P22" s="672" t="s">
        <v>2885</v>
      </c>
      <c r="Q22" s="682">
        <v>44531</v>
      </c>
      <c r="R22" s="682">
        <v>44531</v>
      </c>
      <c r="S22" s="672" t="s">
        <v>2886</v>
      </c>
      <c r="T22" s="681">
        <v>0</v>
      </c>
      <c r="U22" s="681">
        <v>2</v>
      </c>
      <c r="V22" s="681">
        <v>4</v>
      </c>
      <c r="W22" s="672">
        <v>8</v>
      </c>
      <c r="X22" s="673">
        <v>20</v>
      </c>
      <c r="Y22" s="773"/>
      <c r="Z22" s="774"/>
      <c r="AA22" s="774"/>
      <c r="AB22" s="774"/>
      <c r="AC22" s="768"/>
    </row>
    <row r="23" spans="1:29" ht="42.75" customHeight="1" x14ac:dyDescent="0.2">
      <c r="A23" s="122"/>
      <c r="B23" s="641"/>
      <c r="C23" s="641"/>
      <c r="D23" s="641"/>
      <c r="E23" s="641"/>
      <c r="F23" s="674"/>
      <c r="G23" s="676"/>
      <c r="H23" s="679"/>
      <c r="I23" s="641"/>
      <c r="J23" s="641"/>
      <c r="K23" s="641"/>
      <c r="L23" s="641"/>
      <c r="M23" s="641"/>
      <c r="N23" s="641"/>
      <c r="O23" s="641"/>
      <c r="P23" s="641"/>
      <c r="Q23" s="641"/>
      <c r="R23" s="641"/>
      <c r="S23" s="641"/>
      <c r="T23" s="641"/>
      <c r="U23" s="641"/>
      <c r="V23" s="641"/>
      <c r="W23" s="641"/>
      <c r="X23" s="674"/>
      <c r="Y23" s="755"/>
      <c r="Z23" s="641"/>
      <c r="AA23" s="641"/>
      <c r="AB23" s="641"/>
      <c r="AC23" s="720"/>
    </row>
    <row r="24" spans="1:29" ht="42.75" customHeight="1" x14ac:dyDescent="0.2">
      <c r="A24" s="122"/>
      <c r="B24" s="642"/>
      <c r="C24" s="642"/>
      <c r="D24" s="642"/>
      <c r="E24" s="642"/>
      <c r="F24" s="646"/>
      <c r="G24" s="680"/>
      <c r="H24" s="647"/>
      <c r="I24" s="642"/>
      <c r="J24" s="642"/>
      <c r="K24" s="642"/>
      <c r="L24" s="642"/>
      <c r="M24" s="642"/>
      <c r="N24" s="642"/>
      <c r="O24" s="642"/>
      <c r="P24" s="642"/>
      <c r="Q24" s="642"/>
      <c r="R24" s="642"/>
      <c r="S24" s="642"/>
      <c r="T24" s="642"/>
      <c r="U24" s="642"/>
      <c r="V24" s="642"/>
      <c r="W24" s="642"/>
      <c r="X24" s="646"/>
      <c r="Y24" s="730"/>
      <c r="Z24" s="642"/>
      <c r="AA24" s="642"/>
      <c r="AB24" s="642"/>
      <c r="AC24" s="721"/>
    </row>
    <row r="25" spans="1:29" ht="44.25" customHeight="1" x14ac:dyDescent="0.2">
      <c r="A25" s="122"/>
      <c r="B25" s="672">
        <v>6</v>
      </c>
      <c r="C25" s="672" t="s">
        <v>2850</v>
      </c>
      <c r="D25" s="672" t="s">
        <v>2851</v>
      </c>
      <c r="E25" s="672" t="s">
        <v>2850</v>
      </c>
      <c r="F25" s="673" t="s">
        <v>2861</v>
      </c>
      <c r="G25" s="982" t="s">
        <v>2887</v>
      </c>
      <c r="H25" s="678" t="s">
        <v>2888</v>
      </c>
      <c r="I25" s="686">
        <f>2000000+2000000+2000000+2000000</f>
        <v>8000000</v>
      </c>
      <c r="J25" s="672" t="s">
        <v>2889</v>
      </c>
      <c r="K25" s="672" t="s">
        <v>2872</v>
      </c>
      <c r="L25" s="672" t="s">
        <v>166</v>
      </c>
      <c r="M25" s="672" t="s">
        <v>313</v>
      </c>
      <c r="N25" s="672" t="s">
        <v>166</v>
      </c>
      <c r="O25" s="672" t="s">
        <v>166</v>
      </c>
      <c r="P25" s="672" t="s">
        <v>2890</v>
      </c>
      <c r="Q25" s="682">
        <v>44531</v>
      </c>
      <c r="R25" s="682">
        <v>44531</v>
      </c>
      <c r="S25" s="672" t="s">
        <v>2891</v>
      </c>
      <c r="T25" s="681">
        <v>0</v>
      </c>
      <c r="U25" s="681">
        <v>3</v>
      </c>
      <c r="V25" s="681">
        <v>4</v>
      </c>
      <c r="W25" s="672">
        <v>4</v>
      </c>
      <c r="X25" s="673">
        <v>4</v>
      </c>
      <c r="Y25" s="773"/>
      <c r="Z25" s="774"/>
      <c r="AA25" s="774"/>
      <c r="AB25" s="774"/>
      <c r="AC25" s="768"/>
    </row>
    <row r="26" spans="1:29" ht="44.25" customHeight="1" x14ac:dyDescent="0.2">
      <c r="A26" s="122"/>
      <c r="B26" s="641"/>
      <c r="C26" s="641"/>
      <c r="D26" s="641"/>
      <c r="E26" s="641"/>
      <c r="F26" s="674"/>
      <c r="G26" s="676"/>
      <c r="H26" s="679"/>
      <c r="I26" s="641"/>
      <c r="J26" s="641"/>
      <c r="K26" s="641"/>
      <c r="L26" s="641"/>
      <c r="M26" s="641"/>
      <c r="N26" s="641"/>
      <c r="O26" s="641"/>
      <c r="P26" s="641"/>
      <c r="Q26" s="641"/>
      <c r="R26" s="641"/>
      <c r="S26" s="641"/>
      <c r="T26" s="641"/>
      <c r="U26" s="641"/>
      <c r="V26" s="641"/>
      <c r="W26" s="641"/>
      <c r="X26" s="674"/>
      <c r="Y26" s="755"/>
      <c r="Z26" s="641"/>
      <c r="AA26" s="641"/>
      <c r="AB26" s="641"/>
      <c r="AC26" s="720"/>
    </row>
    <row r="27" spans="1:29" ht="44.25" customHeight="1" x14ac:dyDescent="0.2">
      <c r="A27" s="122"/>
      <c r="B27" s="642"/>
      <c r="C27" s="642"/>
      <c r="D27" s="642"/>
      <c r="E27" s="642"/>
      <c r="F27" s="646"/>
      <c r="G27" s="680"/>
      <c r="H27" s="647"/>
      <c r="I27" s="642"/>
      <c r="J27" s="642"/>
      <c r="K27" s="642"/>
      <c r="L27" s="642"/>
      <c r="M27" s="642"/>
      <c r="N27" s="642"/>
      <c r="O27" s="642"/>
      <c r="P27" s="642"/>
      <c r="Q27" s="642"/>
      <c r="R27" s="642"/>
      <c r="S27" s="642"/>
      <c r="T27" s="642"/>
      <c r="U27" s="642"/>
      <c r="V27" s="642"/>
      <c r="W27" s="642"/>
      <c r="X27" s="646"/>
      <c r="Y27" s="730"/>
      <c r="Z27" s="642"/>
      <c r="AA27" s="642"/>
      <c r="AB27" s="642"/>
      <c r="AC27" s="721"/>
    </row>
    <row r="28" spans="1:29" ht="61.5" customHeight="1" x14ac:dyDescent="0.2">
      <c r="A28" s="122"/>
      <c r="B28" s="672">
        <v>7</v>
      </c>
      <c r="C28" s="672" t="s">
        <v>2850</v>
      </c>
      <c r="D28" s="672" t="s">
        <v>2851</v>
      </c>
      <c r="E28" s="672" t="s">
        <v>2850</v>
      </c>
      <c r="F28" s="673" t="s">
        <v>2892</v>
      </c>
      <c r="G28" s="675" t="s">
        <v>2893</v>
      </c>
      <c r="H28" s="678" t="s">
        <v>2894</v>
      </c>
      <c r="I28" s="686">
        <f>4*600000</f>
        <v>2400000</v>
      </c>
      <c r="J28" s="672" t="s">
        <v>2895</v>
      </c>
      <c r="K28" s="672" t="s">
        <v>253</v>
      </c>
      <c r="L28" s="672" t="s">
        <v>166</v>
      </c>
      <c r="M28" s="672"/>
      <c r="N28" s="672" t="s">
        <v>164</v>
      </c>
      <c r="O28" s="672" t="s">
        <v>166</v>
      </c>
      <c r="P28" s="681" t="s">
        <v>2896</v>
      </c>
      <c r="Q28" s="681" t="s">
        <v>2897</v>
      </c>
      <c r="R28" s="846" t="s">
        <v>2898</v>
      </c>
      <c r="S28" s="682" t="s">
        <v>2899</v>
      </c>
      <c r="T28" s="834">
        <v>3400</v>
      </c>
      <c r="U28" s="681">
        <v>3450</v>
      </c>
      <c r="V28" s="681">
        <v>3500</v>
      </c>
      <c r="W28" s="672">
        <v>3510</v>
      </c>
      <c r="X28" s="673">
        <v>3530</v>
      </c>
      <c r="Y28" s="773"/>
      <c r="Z28" s="774"/>
      <c r="AA28" s="774"/>
      <c r="AB28" s="774"/>
      <c r="AC28" s="768"/>
    </row>
    <row r="29" spans="1:29" ht="55.5" customHeight="1" x14ac:dyDescent="0.2">
      <c r="A29" s="122"/>
      <c r="B29" s="641"/>
      <c r="C29" s="641"/>
      <c r="D29" s="641"/>
      <c r="E29" s="641"/>
      <c r="F29" s="674"/>
      <c r="G29" s="676"/>
      <c r="H29" s="679"/>
      <c r="I29" s="641"/>
      <c r="J29" s="641"/>
      <c r="K29" s="641"/>
      <c r="L29" s="641"/>
      <c r="M29" s="641"/>
      <c r="N29" s="641"/>
      <c r="O29" s="641"/>
      <c r="P29" s="641"/>
      <c r="Q29" s="641"/>
      <c r="R29" s="641"/>
      <c r="S29" s="641"/>
      <c r="T29" s="641"/>
      <c r="U29" s="641"/>
      <c r="V29" s="641"/>
      <c r="W29" s="641"/>
      <c r="X29" s="674"/>
      <c r="Y29" s="755"/>
      <c r="Z29" s="641"/>
      <c r="AA29" s="641"/>
      <c r="AB29" s="641"/>
      <c r="AC29" s="720"/>
    </row>
    <row r="30" spans="1:29" ht="67.5" customHeight="1" x14ac:dyDescent="0.2">
      <c r="A30" s="122"/>
      <c r="B30" s="642"/>
      <c r="C30" s="642"/>
      <c r="D30" s="642"/>
      <c r="E30" s="642"/>
      <c r="F30" s="646"/>
      <c r="G30" s="680"/>
      <c r="H30" s="647"/>
      <c r="I30" s="642"/>
      <c r="J30" s="642"/>
      <c r="K30" s="642"/>
      <c r="L30" s="642"/>
      <c r="M30" s="642"/>
      <c r="N30" s="642"/>
      <c r="O30" s="642"/>
      <c r="P30" s="642"/>
      <c r="Q30" s="642"/>
      <c r="R30" s="642"/>
      <c r="S30" s="642"/>
      <c r="T30" s="642"/>
      <c r="U30" s="642"/>
      <c r="V30" s="642"/>
      <c r="W30" s="642"/>
      <c r="X30" s="646"/>
      <c r="Y30" s="730"/>
      <c r="Z30" s="642"/>
      <c r="AA30" s="642"/>
      <c r="AB30" s="642"/>
      <c r="AC30" s="721"/>
    </row>
    <row r="31" spans="1:29" ht="59.25" customHeight="1" x14ac:dyDescent="0.2">
      <c r="A31" s="122"/>
      <c r="B31" s="672">
        <v>8</v>
      </c>
      <c r="C31" s="672" t="s">
        <v>2850</v>
      </c>
      <c r="D31" s="672" t="s">
        <v>2851</v>
      </c>
      <c r="E31" s="672" t="s">
        <v>2850</v>
      </c>
      <c r="F31" s="673" t="s">
        <v>2892</v>
      </c>
      <c r="G31" s="675" t="s">
        <v>2900</v>
      </c>
      <c r="H31" s="678" t="s">
        <v>2901</v>
      </c>
      <c r="I31" s="686">
        <f>4*400000</f>
        <v>1600000</v>
      </c>
      <c r="J31" s="672" t="s">
        <v>2902</v>
      </c>
      <c r="K31" s="672" t="s">
        <v>253</v>
      </c>
      <c r="L31" s="672" t="s">
        <v>166</v>
      </c>
      <c r="M31" s="672"/>
      <c r="N31" s="672" t="s">
        <v>164</v>
      </c>
      <c r="O31" s="672" t="s">
        <v>166</v>
      </c>
      <c r="P31" s="672" t="s">
        <v>2903</v>
      </c>
      <c r="Q31" s="672" t="s">
        <v>2904</v>
      </c>
      <c r="R31" s="964" t="s">
        <v>2905</v>
      </c>
      <c r="S31" s="682" t="s">
        <v>2899</v>
      </c>
      <c r="T31" s="681">
        <v>485</v>
      </c>
      <c r="U31" s="681">
        <v>487</v>
      </c>
      <c r="V31" s="681">
        <v>489</v>
      </c>
      <c r="W31" s="672">
        <v>490</v>
      </c>
      <c r="X31" s="673">
        <v>492</v>
      </c>
      <c r="Y31" s="773"/>
      <c r="Z31" s="774"/>
      <c r="AA31" s="774"/>
      <c r="AB31" s="774"/>
      <c r="AC31" s="768"/>
    </row>
    <row r="32" spans="1:29" ht="66" customHeight="1" x14ac:dyDescent="0.2">
      <c r="A32" s="122"/>
      <c r="B32" s="641"/>
      <c r="C32" s="641"/>
      <c r="D32" s="641"/>
      <c r="E32" s="641"/>
      <c r="F32" s="674"/>
      <c r="G32" s="676"/>
      <c r="H32" s="679"/>
      <c r="I32" s="641"/>
      <c r="J32" s="641"/>
      <c r="K32" s="641"/>
      <c r="L32" s="641"/>
      <c r="M32" s="641"/>
      <c r="N32" s="641"/>
      <c r="O32" s="641"/>
      <c r="P32" s="641"/>
      <c r="Q32" s="641"/>
      <c r="R32" s="641"/>
      <c r="S32" s="641"/>
      <c r="T32" s="641"/>
      <c r="U32" s="641"/>
      <c r="V32" s="641"/>
      <c r="W32" s="641"/>
      <c r="X32" s="674"/>
      <c r="Y32" s="755"/>
      <c r="Z32" s="641"/>
      <c r="AA32" s="641"/>
      <c r="AB32" s="641"/>
      <c r="AC32" s="720"/>
    </row>
    <row r="33" spans="1:29" ht="57.75" customHeight="1" x14ac:dyDescent="0.2">
      <c r="A33" s="122"/>
      <c r="B33" s="642"/>
      <c r="C33" s="642"/>
      <c r="D33" s="642"/>
      <c r="E33" s="642"/>
      <c r="F33" s="646"/>
      <c r="G33" s="680"/>
      <c r="H33" s="647"/>
      <c r="I33" s="642"/>
      <c r="J33" s="642"/>
      <c r="K33" s="642"/>
      <c r="L33" s="642"/>
      <c r="M33" s="642"/>
      <c r="N33" s="642"/>
      <c r="O33" s="642"/>
      <c r="P33" s="642"/>
      <c r="Q33" s="642"/>
      <c r="R33" s="642"/>
      <c r="S33" s="642"/>
      <c r="T33" s="642"/>
      <c r="U33" s="642"/>
      <c r="V33" s="642"/>
      <c r="W33" s="642"/>
      <c r="X33" s="646"/>
      <c r="Y33" s="730"/>
      <c r="Z33" s="642"/>
      <c r="AA33" s="642"/>
      <c r="AB33" s="642"/>
      <c r="AC33" s="721"/>
    </row>
    <row r="34" spans="1:29" ht="53.25" customHeight="1" x14ac:dyDescent="0.2">
      <c r="A34" s="122"/>
      <c r="B34" s="672">
        <v>9</v>
      </c>
      <c r="C34" s="672" t="s">
        <v>2850</v>
      </c>
      <c r="D34" s="672" t="s">
        <v>2851</v>
      </c>
      <c r="E34" s="672" t="s">
        <v>2850</v>
      </c>
      <c r="F34" s="673" t="s">
        <v>2892</v>
      </c>
      <c r="G34" s="675" t="s">
        <v>2906</v>
      </c>
      <c r="H34" s="678" t="s">
        <v>2907</v>
      </c>
      <c r="I34" s="686">
        <f>4*1600000</f>
        <v>6400000</v>
      </c>
      <c r="J34" s="672" t="s">
        <v>2908</v>
      </c>
      <c r="K34" s="672" t="s">
        <v>253</v>
      </c>
      <c r="L34" s="672" t="s">
        <v>166</v>
      </c>
      <c r="M34" s="672"/>
      <c r="N34" s="672" t="s">
        <v>164</v>
      </c>
      <c r="O34" s="672" t="s">
        <v>166</v>
      </c>
      <c r="P34" s="672" t="s">
        <v>2909</v>
      </c>
      <c r="Q34" s="672" t="s">
        <v>2910</v>
      </c>
      <c r="R34" s="964" t="s">
        <v>2911</v>
      </c>
      <c r="S34" s="672" t="s">
        <v>877</v>
      </c>
      <c r="T34" s="681">
        <v>90</v>
      </c>
      <c r="U34" s="681">
        <v>93</v>
      </c>
      <c r="V34" s="681">
        <v>94</v>
      </c>
      <c r="W34" s="672">
        <v>95</v>
      </c>
      <c r="X34" s="673">
        <v>96</v>
      </c>
      <c r="Y34" s="773"/>
      <c r="Z34" s="774"/>
      <c r="AA34" s="774"/>
      <c r="AB34" s="774"/>
      <c r="AC34" s="768"/>
    </row>
    <row r="35" spans="1:29" ht="53.25" customHeight="1" x14ac:dyDescent="0.2">
      <c r="A35" s="122"/>
      <c r="B35" s="641"/>
      <c r="C35" s="641"/>
      <c r="D35" s="641"/>
      <c r="E35" s="641"/>
      <c r="F35" s="674"/>
      <c r="G35" s="676"/>
      <c r="H35" s="679"/>
      <c r="I35" s="641"/>
      <c r="J35" s="641"/>
      <c r="K35" s="641"/>
      <c r="L35" s="641"/>
      <c r="M35" s="641"/>
      <c r="N35" s="641"/>
      <c r="O35" s="641"/>
      <c r="P35" s="641"/>
      <c r="Q35" s="641"/>
      <c r="R35" s="641"/>
      <c r="S35" s="641"/>
      <c r="T35" s="641"/>
      <c r="U35" s="641"/>
      <c r="V35" s="641"/>
      <c r="W35" s="641"/>
      <c r="X35" s="674"/>
      <c r="Y35" s="755"/>
      <c r="Z35" s="641"/>
      <c r="AA35" s="641"/>
      <c r="AB35" s="641"/>
      <c r="AC35" s="720"/>
    </row>
    <row r="36" spans="1:29" ht="53.25" customHeight="1" x14ac:dyDescent="0.2">
      <c r="A36" s="122"/>
      <c r="B36" s="642"/>
      <c r="C36" s="642"/>
      <c r="D36" s="642"/>
      <c r="E36" s="642"/>
      <c r="F36" s="646"/>
      <c r="G36" s="680"/>
      <c r="H36" s="647"/>
      <c r="I36" s="642"/>
      <c r="J36" s="642"/>
      <c r="K36" s="642"/>
      <c r="L36" s="642"/>
      <c r="M36" s="642"/>
      <c r="N36" s="642"/>
      <c r="O36" s="642"/>
      <c r="P36" s="642"/>
      <c r="Q36" s="642"/>
      <c r="R36" s="642"/>
      <c r="S36" s="642"/>
      <c r="T36" s="642"/>
      <c r="U36" s="642"/>
      <c r="V36" s="642"/>
      <c r="W36" s="642"/>
      <c r="X36" s="646"/>
      <c r="Y36" s="730"/>
      <c r="Z36" s="642"/>
      <c r="AA36" s="642"/>
      <c r="AB36" s="642"/>
      <c r="AC36" s="721"/>
    </row>
    <row r="37" spans="1:29" ht="42.75" customHeight="1" x14ac:dyDescent="0.2">
      <c r="A37" s="122"/>
      <c r="B37" s="672">
        <v>10</v>
      </c>
      <c r="C37" s="672" t="s">
        <v>2850</v>
      </c>
      <c r="D37" s="672" t="s">
        <v>2851</v>
      </c>
      <c r="E37" s="672" t="s">
        <v>2850</v>
      </c>
      <c r="F37" s="673" t="s">
        <v>2892</v>
      </c>
      <c r="G37" s="675" t="s">
        <v>2912</v>
      </c>
      <c r="H37" s="678" t="s">
        <v>2913</v>
      </c>
      <c r="I37" s="686">
        <f>4*3900000</f>
        <v>15600000</v>
      </c>
      <c r="J37" s="672" t="s">
        <v>2914</v>
      </c>
      <c r="K37" s="672" t="s">
        <v>253</v>
      </c>
      <c r="L37" s="672" t="s">
        <v>166</v>
      </c>
      <c r="M37" s="672"/>
      <c r="N37" s="672" t="s">
        <v>164</v>
      </c>
      <c r="O37" s="672" t="s">
        <v>166</v>
      </c>
      <c r="P37" s="672" t="s">
        <v>2915</v>
      </c>
      <c r="Q37" s="672" t="s">
        <v>2897</v>
      </c>
      <c r="R37" s="964" t="s">
        <v>2898</v>
      </c>
      <c r="S37" s="682" t="s">
        <v>2899</v>
      </c>
      <c r="T37" s="681">
        <v>5</v>
      </c>
      <c r="U37" s="681">
        <v>4</v>
      </c>
      <c r="V37" s="681">
        <v>4</v>
      </c>
      <c r="W37" s="672">
        <v>4</v>
      </c>
      <c r="X37" s="673">
        <v>4</v>
      </c>
      <c r="Y37" s="773"/>
      <c r="Z37" s="774"/>
      <c r="AA37" s="774"/>
      <c r="AB37" s="774"/>
      <c r="AC37" s="768"/>
    </row>
    <row r="38" spans="1:29" ht="42.75" customHeight="1" x14ac:dyDescent="0.2">
      <c r="A38" s="122"/>
      <c r="B38" s="641"/>
      <c r="C38" s="641"/>
      <c r="D38" s="641"/>
      <c r="E38" s="641"/>
      <c r="F38" s="674"/>
      <c r="G38" s="676"/>
      <c r="H38" s="679"/>
      <c r="I38" s="641"/>
      <c r="J38" s="641"/>
      <c r="K38" s="641"/>
      <c r="L38" s="641"/>
      <c r="M38" s="641"/>
      <c r="N38" s="641"/>
      <c r="O38" s="641"/>
      <c r="P38" s="641"/>
      <c r="Q38" s="641"/>
      <c r="R38" s="641"/>
      <c r="S38" s="641"/>
      <c r="T38" s="641"/>
      <c r="U38" s="641"/>
      <c r="V38" s="641"/>
      <c r="W38" s="641"/>
      <c r="X38" s="674"/>
      <c r="Y38" s="755"/>
      <c r="Z38" s="641"/>
      <c r="AA38" s="641"/>
      <c r="AB38" s="641"/>
      <c r="AC38" s="720"/>
    </row>
    <row r="39" spans="1:29" ht="42.75" customHeight="1" x14ac:dyDescent="0.2">
      <c r="A39" s="122"/>
      <c r="B39" s="642"/>
      <c r="C39" s="642"/>
      <c r="D39" s="642"/>
      <c r="E39" s="642"/>
      <c r="F39" s="646"/>
      <c r="G39" s="680"/>
      <c r="H39" s="647"/>
      <c r="I39" s="642"/>
      <c r="J39" s="642"/>
      <c r="K39" s="642"/>
      <c r="L39" s="642"/>
      <c r="M39" s="642"/>
      <c r="N39" s="642"/>
      <c r="O39" s="642"/>
      <c r="P39" s="642"/>
      <c r="Q39" s="642"/>
      <c r="R39" s="642"/>
      <c r="S39" s="642"/>
      <c r="T39" s="642"/>
      <c r="U39" s="642"/>
      <c r="V39" s="642"/>
      <c r="W39" s="642"/>
      <c r="X39" s="646"/>
      <c r="Y39" s="730"/>
      <c r="Z39" s="642"/>
      <c r="AA39" s="642"/>
      <c r="AB39" s="642"/>
      <c r="AC39" s="721"/>
    </row>
    <row r="40" spans="1:29" ht="44.25" customHeight="1" x14ac:dyDescent="0.2">
      <c r="A40" s="122"/>
      <c r="B40" s="672">
        <v>11</v>
      </c>
      <c r="C40" s="672" t="s">
        <v>2850</v>
      </c>
      <c r="D40" s="672" t="s">
        <v>2851</v>
      </c>
      <c r="E40" s="672" t="s">
        <v>2850</v>
      </c>
      <c r="F40" s="673" t="s">
        <v>2892</v>
      </c>
      <c r="G40" s="675" t="s">
        <v>2916</v>
      </c>
      <c r="H40" s="678" t="s">
        <v>2917</v>
      </c>
      <c r="I40" s="686">
        <f>4*800000</f>
        <v>3200000</v>
      </c>
      <c r="J40" s="672" t="s">
        <v>2918</v>
      </c>
      <c r="K40" s="672" t="s">
        <v>253</v>
      </c>
      <c r="L40" s="672" t="s">
        <v>166</v>
      </c>
      <c r="M40" s="672"/>
      <c r="N40" s="672" t="s">
        <v>164</v>
      </c>
      <c r="O40" s="672" t="s">
        <v>166</v>
      </c>
      <c r="P40" s="672" t="s">
        <v>2919</v>
      </c>
      <c r="Q40" s="672" t="s">
        <v>2897</v>
      </c>
      <c r="R40" s="964" t="s">
        <v>2898</v>
      </c>
      <c r="S40" s="68" t="s">
        <v>2899</v>
      </c>
      <c r="T40" s="45">
        <v>312</v>
      </c>
      <c r="U40" s="45">
        <v>350</v>
      </c>
      <c r="V40" s="45">
        <v>370</v>
      </c>
      <c r="W40" s="57">
        <v>400</v>
      </c>
      <c r="X40" s="62">
        <v>440</v>
      </c>
      <c r="Y40" s="140"/>
      <c r="Z40" s="774"/>
      <c r="AA40" s="774"/>
      <c r="AB40" s="774"/>
      <c r="AC40" s="768"/>
    </row>
    <row r="41" spans="1:29" ht="44.25" customHeight="1" x14ac:dyDescent="0.2">
      <c r="A41" s="122"/>
      <c r="B41" s="641"/>
      <c r="C41" s="641"/>
      <c r="D41" s="641"/>
      <c r="E41" s="641"/>
      <c r="F41" s="674"/>
      <c r="G41" s="676"/>
      <c r="H41" s="679"/>
      <c r="I41" s="641"/>
      <c r="J41" s="641"/>
      <c r="K41" s="641"/>
      <c r="L41" s="641"/>
      <c r="M41" s="641"/>
      <c r="N41" s="641"/>
      <c r="O41" s="641"/>
      <c r="P41" s="641"/>
      <c r="Q41" s="641"/>
      <c r="R41" s="641"/>
      <c r="S41" s="68" t="s">
        <v>2899</v>
      </c>
      <c r="T41" s="45">
        <v>26</v>
      </c>
      <c r="U41" s="45">
        <v>28</v>
      </c>
      <c r="V41" s="45">
        <v>30</v>
      </c>
      <c r="W41" s="57">
        <v>30</v>
      </c>
      <c r="X41" s="62">
        <v>30</v>
      </c>
      <c r="Y41" s="140"/>
      <c r="Z41" s="641"/>
      <c r="AA41" s="641"/>
      <c r="AB41" s="641"/>
      <c r="AC41" s="720"/>
    </row>
    <row r="42" spans="1:29" ht="44.25" customHeight="1" x14ac:dyDescent="0.2">
      <c r="A42" s="122"/>
      <c r="B42" s="642"/>
      <c r="C42" s="642"/>
      <c r="D42" s="642"/>
      <c r="E42" s="642"/>
      <c r="F42" s="646"/>
      <c r="G42" s="680"/>
      <c r="H42" s="647"/>
      <c r="I42" s="642"/>
      <c r="J42" s="642"/>
      <c r="K42" s="642"/>
      <c r="L42" s="642"/>
      <c r="M42" s="642"/>
      <c r="N42" s="642"/>
      <c r="O42" s="642"/>
      <c r="P42" s="642"/>
      <c r="Q42" s="642"/>
      <c r="R42" s="642"/>
      <c r="S42" s="57"/>
      <c r="T42" s="45"/>
      <c r="U42" s="45"/>
      <c r="V42" s="45"/>
      <c r="W42" s="57"/>
      <c r="X42" s="62"/>
      <c r="Y42" s="140"/>
      <c r="Z42" s="642"/>
      <c r="AA42" s="642"/>
      <c r="AB42" s="642"/>
      <c r="AC42" s="721"/>
    </row>
    <row r="43" spans="1:29" ht="14.25" customHeight="1" x14ac:dyDescent="0.2">
      <c r="A43" s="122"/>
      <c r="B43" s="672">
        <v>12</v>
      </c>
      <c r="C43" s="672" t="s">
        <v>2850</v>
      </c>
      <c r="D43" s="672" t="s">
        <v>2851</v>
      </c>
      <c r="E43" s="672" t="s">
        <v>2850</v>
      </c>
      <c r="F43" s="673" t="s">
        <v>2892</v>
      </c>
      <c r="G43" s="675" t="s">
        <v>2920</v>
      </c>
      <c r="H43" s="678" t="s">
        <v>2921</v>
      </c>
      <c r="I43" s="686">
        <f>4*1500000</f>
        <v>6000000</v>
      </c>
      <c r="J43" s="672" t="s">
        <v>2922</v>
      </c>
      <c r="K43" s="672" t="s">
        <v>253</v>
      </c>
      <c r="L43" s="672" t="s">
        <v>166</v>
      </c>
      <c r="M43" s="672"/>
      <c r="N43" s="672" t="s">
        <v>164</v>
      </c>
      <c r="O43" s="672" t="s">
        <v>164</v>
      </c>
      <c r="P43" s="672" t="s">
        <v>2923</v>
      </c>
      <c r="Q43" s="672" t="s">
        <v>2897</v>
      </c>
      <c r="R43" s="964" t="s">
        <v>2898</v>
      </c>
      <c r="S43" s="672" t="s">
        <v>877</v>
      </c>
      <c r="T43" s="681">
        <v>60</v>
      </c>
      <c r="U43" s="681">
        <v>70</v>
      </c>
      <c r="V43" s="681">
        <v>80</v>
      </c>
      <c r="W43" s="672">
        <v>90</v>
      </c>
      <c r="X43" s="673">
        <v>95</v>
      </c>
      <c r="Y43" s="773"/>
      <c r="Z43" s="774"/>
      <c r="AA43" s="774"/>
      <c r="AB43" s="774"/>
      <c r="AC43" s="768"/>
    </row>
    <row r="44" spans="1:29" ht="14.25" customHeight="1" x14ac:dyDescent="0.2">
      <c r="A44" s="122"/>
      <c r="B44" s="641"/>
      <c r="C44" s="641"/>
      <c r="D44" s="641"/>
      <c r="E44" s="641"/>
      <c r="F44" s="674"/>
      <c r="G44" s="676"/>
      <c r="H44" s="679"/>
      <c r="I44" s="641"/>
      <c r="J44" s="641"/>
      <c r="K44" s="641"/>
      <c r="L44" s="641"/>
      <c r="M44" s="641"/>
      <c r="N44" s="641"/>
      <c r="O44" s="641"/>
      <c r="P44" s="641"/>
      <c r="Q44" s="641"/>
      <c r="R44" s="641"/>
      <c r="S44" s="641"/>
      <c r="T44" s="641"/>
      <c r="U44" s="641"/>
      <c r="V44" s="641"/>
      <c r="W44" s="641"/>
      <c r="X44" s="674"/>
      <c r="Y44" s="755"/>
      <c r="Z44" s="641"/>
      <c r="AA44" s="641"/>
      <c r="AB44" s="641"/>
      <c r="AC44" s="720"/>
    </row>
    <row r="45" spans="1:29" ht="41.25" customHeight="1" x14ac:dyDescent="0.2">
      <c r="A45" s="122"/>
      <c r="B45" s="642"/>
      <c r="C45" s="642"/>
      <c r="D45" s="642"/>
      <c r="E45" s="642"/>
      <c r="F45" s="646"/>
      <c r="G45" s="680"/>
      <c r="H45" s="647"/>
      <c r="I45" s="642"/>
      <c r="J45" s="642"/>
      <c r="K45" s="642"/>
      <c r="L45" s="642"/>
      <c r="M45" s="642"/>
      <c r="N45" s="642"/>
      <c r="O45" s="642"/>
      <c r="P45" s="642"/>
      <c r="Q45" s="642"/>
      <c r="R45" s="642"/>
      <c r="S45" s="642"/>
      <c r="T45" s="642"/>
      <c r="U45" s="642"/>
      <c r="V45" s="642"/>
      <c r="W45" s="642"/>
      <c r="X45" s="646"/>
      <c r="Y45" s="730"/>
      <c r="Z45" s="642"/>
      <c r="AA45" s="642"/>
      <c r="AB45" s="642"/>
      <c r="AC45" s="721"/>
    </row>
    <row r="46" spans="1:29" ht="15.75" customHeight="1" x14ac:dyDescent="0.2">
      <c r="A46" s="122"/>
      <c r="B46" s="775"/>
      <c r="C46" s="672" t="s">
        <v>2924</v>
      </c>
      <c r="D46" s="672" t="s">
        <v>2925</v>
      </c>
      <c r="E46" s="672" t="s">
        <v>2926</v>
      </c>
      <c r="F46" s="673" t="s">
        <v>2927</v>
      </c>
      <c r="G46" s="675" t="s">
        <v>2928</v>
      </c>
      <c r="H46" s="678" t="s">
        <v>2929</v>
      </c>
      <c r="I46" s="686">
        <f>(8334480800/3)+8334480800</f>
        <v>11112641066.666666</v>
      </c>
      <c r="J46" s="672" t="s">
        <v>2930</v>
      </c>
      <c r="K46" s="672" t="s">
        <v>470</v>
      </c>
      <c r="L46" s="672" t="s">
        <v>164</v>
      </c>
      <c r="M46" s="672" t="s">
        <v>2931</v>
      </c>
      <c r="N46" s="672" t="s">
        <v>164</v>
      </c>
      <c r="O46" s="672" t="s">
        <v>166</v>
      </c>
      <c r="P46" s="781" t="s">
        <v>2932</v>
      </c>
      <c r="Q46" s="682">
        <v>44896</v>
      </c>
      <c r="R46" s="682">
        <v>44896</v>
      </c>
      <c r="S46" s="83" t="s">
        <v>2933</v>
      </c>
      <c r="T46" s="45">
        <v>226000</v>
      </c>
      <c r="U46" s="45">
        <v>236000</v>
      </c>
      <c r="V46" s="45">
        <v>246000</v>
      </c>
      <c r="W46" s="57">
        <v>256000</v>
      </c>
      <c r="X46" s="62" t="s">
        <v>2934</v>
      </c>
      <c r="Y46" s="140"/>
      <c r="Z46" s="774"/>
      <c r="AA46" s="774"/>
      <c r="AB46" s="774"/>
      <c r="AC46" s="768"/>
    </row>
    <row r="47" spans="1:29" ht="80.25" customHeight="1" x14ac:dyDescent="0.2">
      <c r="A47" s="122"/>
      <c r="B47" s="755"/>
      <c r="C47" s="641"/>
      <c r="D47" s="641"/>
      <c r="E47" s="641"/>
      <c r="F47" s="674"/>
      <c r="G47" s="676"/>
      <c r="H47" s="679"/>
      <c r="I47" s="641"/>
      <c r="J47" s="641"/>
      <c r="K47" s="641"/>
      <c r="L47" s="641"/>
      <c r="M47" s="641"/>
      <c r="N47" s="641"/>
      <c r="O47" s="641"/>
      <c r="P47" s="782"/>
      <c r="Q47" s="641"/>
      <c r="R47" s="641"/>
      <c r="S47" s="83" t="s">
        <v>2935</v>
      </c>
      <c r="T47" s="70">
        <v>0.6</v>
      </c>
      <c r="U47" s="70">
        <v>0.65</v>
      </c>
      <c r="V47" s="70">
        <v>0.7</v>
      </c>
      <c r="W47" s="71">
        <v>0.85</v>
      </c>
      <c r="X47" s="72">
        <v>1</v>
      </c>
      <c r="Y47" s="140"/>
      <c r="Z47" s="641"/>
      <c r="AA47" s="641"/>
      <c r="AB47" s="641"/>
      <c r="AC47" s="720"/>
    </row>
    <row r="48" spans="1:29" ht="99.75" customHeight="1" x14ac:dyDescent="0.2">
      <c r="A48" s="122"/>
      <c r="B48" s="730"/>
      <c r="C48" s="642"/>
      <c r="D48" s="642"/>
      <c r="E48" s="642"/>
      <c r="F48" s="646"/>
      <c r="G48" s="680"/>
      <c r="H48" s="647"/>
      <c r="I48" s="642"/>
      <c r="J48" s="642"/>
      <c r="K48" s="642"/>
      <c r="L48" s="642"/>
      <c r="M48" s="642"/>
      <c r="N48" s="642"/>
      <c r="O48" s="642"/>
      <c r="P48" s="783"/>
      <c r="Q48" s="642"/>
      <c r="R48" s="642"/>
      <c r="S48" s="83" t="s">
        <v>2936</v>
      </c>
      <c r="T48" s="45">
        <v>1000</v>
      </c>
      <c r="U48" s="103">
        <v>1205</v>
      </c>
      <c r="V48" s="103">
        <v>1411</v>
      </c>
      <c r="W48" s="80">
        <v>1617</v>
      </c>
      <c r="X48" s="137">
        <v>1823</v>
      </c>
      <c r="Y48" s="140"/>
      <c r="Z48" s="642"/>
      <c r="AA48" s="642"/>
      <c r="AB48" s="642"/>
      <c r="AC48" s="721"/>
    </row>
    <row r="49" spans="1:29" ht="106.5" customHeight="1" x14ac:dyDescent="0.2">
      <c r="A49" s="122"/>
      <c r="B49" s="775"/>
      <c r="C49" s="672" t="s">
        <v>2924</v>
      </c>
      <c r="D49" s="672" t="s">
        <v>2925</v>
      </c>
      <c r="E49" s="672" t="s">
        <v>2926</v>
      </c>
      <c r="F49" s="673" t="s">
        <v>2927</v>
      </c>
      <c r="G49" s="675" t="s">
        <v>2937</v>
      </c>
      <c r="H49" s="678" t="s">
        <v>2938</v>
      </c>
      <c r="I49" s="686">
        <v>17331715</v>
      </c>
      <c r="J49" s="984" t="s">
        <v>2939</v>
      </c>
      <c r="K49" s="672" t="s">
        <v>253</v>
      </c>
      <c r="L49" s="672" t="s">
        <v>166</v>
      </c>
      <c r="M49" s="672" t="s">
        <v>2940</v>
      </c>
      <c r="N49" s="672" t="s">
        <v>166</v>
      </c>
      <c r="O49" s="672" t="s">
        <v>166</v>
      </c>
      <c r="P49" s="678" t="s">
        <v>2941</v>
      </c>
      <c r="Q49" s="672" t="s">
        <v>2942</v>
      </c>
      <c r="R49" s="672" t="s">
        <v>2943</v>
      </c>
      <c r="S49" s="672" t="s">
        <v>2944</v>
      </c>
      <c r="T49" s="681">
        <v>63</v>
      </c>
      <c r="U49" s="681">
        <v>43</v>
      </c>
      <c r="V49" s="681">
        <v>51</v>
      </c>
      <c r="W49" s="672">
        <v>61</v>
      </c>
      <c r="X49" s="673">
        <v>51</v>
      </c>
      <c r="Y49" s="773"/>
      <c r="Z49" s="774"/>
      <c r="AA49" s="774"/>
      <c r="AB49" s="774"/>
      <c r="AC49" s="768"/>
    </row>
    <row r="50" spans="1:29" ht="87.75" customHeight="1" x14ac:dyDescent="0.2">
      <c r="A50" s="122"/>
      <c r="B50" s="755"/>
      <c r="C50" s="641"/>
      <c r="D50" s="641"/>
      <c r="E50" s="641"/>
      <c r="F50" s="674"/>
      <c r="G50" s="676"/>
      <c r="H50" s="679"/>
      <c r="I50" s="641"/>
      <c r="J50" s="641"/>
      <c r="K50" s="641"/>
      <c r="L50" s="641"/>
      <c r="M50" s="641"/>
      <c r="N50" s="641"/>
      <c r="O50" s="641"/>
      <c r="P50" s="679"/>
      <c r="Q50" s="641"/>
      <c r="R50" s="641"/>
      <c r="S50" s="641"/>
      <c r="T50" s="641"/>
      <c r="U50" s="641"/>
      <c r="V50" s="641"/>
      <c r="W50" s="641"/>
      <c r="X50" s="674"/>
      <c r="Y50" s="755"/>
      <c r="Z50" s="641"/>
      <c r="AA50" s="641"/>
      <c r="AB50" s="641"/>
      <c r="AC50" s="720"/>
    </row>
    <row r="51" spans="1:29" ht="57" customHeight="1" x14ac:dyDescent="0.2">
      <c r="A51" s="122"/>
      <c r="B51" s="730"/>
      <c r="C51" s="642"/>
      <c r="D51" s="642"/>
      <c r="E51" s="642"/>
      <c r="F51" s="646"/>
      <c r="G51" s="680"/>
      <c r="H51" s="647"/>
      <c r="I51" s="642"/>
      <c r="J51" s="642"/>
      <c r="K51" s="642"/>
      <c r="L51" s="642"/>
      <c r="M51" s="642"/>
      <c r="N51" s="642"/>
      <c r="O51" s="642"/>
      <c r="P51" s="647"/>
      <c r="Q51" s="642"/>
      <c r="R51" s="642"/>
      <c r="S51" s="642"/>
      <c r="T51" s="642"/>
      <c r="U51" s="642"/>
      <c r="V51" s="642"/>
      <c r="W51" s="642"/>
      <c r="X51" s="646"/>
      <c r="Y51" s="730"/>
      <c r="Z51" s="642"/>
      <c r="AA51" s="642"/>
      <c r="AB51" s="642"/>
      <c r="AC51" s="721"/>
    </row>
    <row r="52" spans="1:29" ht="125.25" customHeight="1" x14ac:dyDescent="0.2">
      <c r="A52" s="122"/>
      <c r="B52" s="775"/>
      <c r="C52" s="672" t="s">
        <v>2924</v>
      </c>
      <c r="D52" s="672" t="s">
        <v>2925</v>
      </c>
      <c r="E52" s="672" t="s">
        <v>2926</v>
      </c>
      <c r="F52" s="673" t="s">
        <v>2927</v>
      </c>
      <c r="G52" s="675" t="s">
        <v>2937</v>
      </c>
      <c r="H52" s="678" t="s">
        <v>2945</v>
      </c>
      <c r="I52" s="686">
        <f>(137494152/3)+137494152</f>
        <v>183325536</v>
      </c>
      <c r="J52" s="672" t="s">
        <v>2946</v>
      </c>
      <c r="K52" s="672" t="s">
        <v>253</v>
      </c>
      <c r="L52" s="672" t="s">
        <v>166</v>
      </c>
      <c r="M52" s="672" t="s">
        <v>2947</v>
      </c>
      <c r="N52" s="672" t="s">
        <v>166</v>
      </c>
      <c r="O52" s="672" t="s">
        <v>166</v>
      </c>
      <c r="P52" s="678" t="s">
        <v>2948</v>
      </c>
      <c r="Q52" s="672" t="s">
        <v>2942</v>
      </c>
      <c r="R52" s="672" t="s">
        <v>2949</v>
      </c>
      <c r="S52" s="62" t="s">
        <v>2950</v>
      </c>
      <c r="T52" s="71">
        <v>0.89</v>
      </c>
      <c r="U52" s="71">
        <v>0.9</v>
      </c>
      <c r="V52" s="71">
        <v>0.9</v>
      </c>
      <c r="W52" s="71">
        <v>0.95</v>
      </c>
      <c r="X52" s="72">
        <v>1</v>
      </c>
      <c r="Y52" s="140"/>
      <c r="Z52" s="774"/>
      <c r="AA52" s="774"/>
      <c r="AB52" s="774"/>
      <c r="AC52" s="768"/>
    </row>
    <row r="53" spans="1:29" ht="122.25" customHeight="1" x14ac:dyDescent="0.2">
      <c r="A53" s="122"/>
      <c r="B53" s="730"/>
      <c r="C53" s="641"/>
      <c r="D53" s="641"/>
      <c r="E53" s="641"/>
      <c r="F53" s="674"/>
      <c r="G53" s="680"/>
      <c r="H53" s="679"/>
      <c r="I53" s="641"/>
      <c r="J53" s="641"/>
      <c r="K53" s="642"/>
      <c r="L53" s="641"/>
      <c r="M53" s="642"/>
      <c r="N53" s="641"/>
      <c r="O53" s="641"/>
      <c r="P53" s="647"/>
      <c r="Q53" s="641"/>
      <c r="R53" s="642"/>
      <c r="S53" s="62" t="s">
        <v>2951</v>
      </c>
      <c r="T53" s="71">
        <v>1</v>
      </c>
      <c r="U53" s="71">
        <v>1</v>
      </c>
      <c r="V53" s="71">
        <v>1</v>
      </c>
      <c r="W53" s="71">
        <v>1</v>
      </c>
      <c r="X53" s="72">
        <v>1</v>
      </c>
      <c r="Y53" s="140"/>
      <c r="Z53" s="642"/>
      <c r="AA53" s="642"/>
      <c r="AB53" s="642"/>
      <c r="AC53" s="721"/>
    </row>
    <row r="54" spans="1:29" ht="47.25" customHeight="1" x14ac:dyDescent="0.2">
      <c r="A54" s="122"/>
      <c r="B54" s="672"/>
      <c r="C54" s="672" t="s">
        <v>2850</v>
      </c>
      <c r="D54" s="672" t="s">
        <v>653</v>
      </c>
      <c r="E54" s="672" t="s">
        <v>653</v>
      </c>
      <c r="F54" s="673" t="s">
        <v>2861</v>
      </c>
      <c r="G54" s="982" t="s">
        <v>2952</v>
      </c>
      <c r="H54" s="678" t="s">
        <v>2953</v>
      </c>
      <c r="I54" s="983" t="s">
        <v>2954</v>
      </c>
      <c r="J54" s="672" t="s">
        <v>2955</v>
      </c>
      <c r="K54" s="672" t="s">
        <v>2872</v>
      </c>
      <c r="L54" s="672" t="s">
        <v>164</v>
      </c>
      <c r="M54" s="672" t="s">
        <v>313</v>
      </c>
      <c r="N54" s="672" t="s">
        <v>166</v>
      </c>
      <c r="O54" s="672" t="s">
        <v>166</v>
      </c>
      <c r="P54" s="672" t="s">
        <v>2956</v>
      </c>
      <c r="Q54" s="682">
        <v>45627</v>
      </c>
      <c r="R54" s="682">
        <v>45292</v>
      </c>
      <c r="S54" s="57" t="s">
        <v>2957</v>
      </c>
      <c r="T54" s="427">
        <v>89.673811307256869</v>
      </c>
      <c r="U54" s="57">
        <v>94.9</v>
      </c>
      <c r="V54" s="57">
        <v>100</v>
      </c>
      <c r="W54" s="57">
        <v>100</v>
      </c>
      <c r="X54" s="62">
        <v>100</v>
      </c>
      <c r="Y54" s="140"/>
      <c r="Z54" s="173"/>
      <c r="AA54" s="173"/>
      <c r="AB54" s="173"/>
      <c r="AC54" s="156"/>
    </row>
    <row r="55" spans="1:29" ht="47.25" customHeight="1" x14ac:dyDescent="0.2">
      <c r="A55" s="122"/>
      <c r="B55" s="641"/>
      <c r="C55" s="641"/>
      <c r="D55" s="641"/>
      <c r="E55" s="641"/>
      <c r="F55" s="674"/>
      <c r="G55" s="676"/>
      <c r="H55" s="679"/>
      <c r="I55" s="641"/>
      <c r="J55" s="641"/>
      <c r="K55" s="641"/>
      <c r="L55" s="641"/>
      <c r="M55" s="641"/>
      <c r="N55" s="641"/>
      <c r="O55" s="641"/>
      <c r="P55" s="641"/>
      <c r="Q55" s="641"/>
      <c r="R55" s="641"/>
      <c r="S55" s="672" t="s">
        <v>2958</v>
      </c>
      <c r="T55" s="691">
        <v>103970</v>
      </c>
      <c r="U55" s="691">
        <v>104500</v>
      </c>
      <c r="V55" s="691">
        <v>105000</v>
      </c>
      <c r="W55" s="691">
        <v>105500</v>
      </c>
      <c r="X55" s="853">
        <v>106000</v>
      </c>
      <c r="Y55" s="773"/>
      <c r="Z55" s="774"/>
      <c r="AA55" s="774"/>
      <c r="AB55" s="774"/>
      <c r="AC55" s="768"/>
    </row>
    <row r="56" spans="1:29" ht="42.75" customHeight="1" x14ac:dyDescent="0.2">
      <c r="A56" s="122"/>
      <c r="B56" s="642"/>
      <c r="C56" s="642"/>
      <c r="D56" s="642"/>
      <c r="E56" s="642"/>
      <c r="F56" s="646"/>
      <c r="G56" s="680"/>
      <c r="H56" s="647"/>
      <c r="I56" s="642"/>
      <c r="J56" s="642"/>
      <c r="K56" s="642"/>
      <c r="L56" s="642"/>
      <c r="M56" s="642"/>
      <c r="N56" s="642"/>
      <c r="O56" s="642"/>
      <c r="P56" s="642"/>
      <c r="Q56" s="642"/>
      <c r="R56" s="642"/>
      <c r="S56" s="642"/>
      <c r="T56" s="642"/>
      <c r="U56" s="642"/>
      <c r="V56" s="642"/>
      <c r="W56" s="642"/>
      <c r="X56" s="646"/>
      <c r="Y56" s="730"/>
      <c r="Z56" s="642"/>
      <c r="AA56" s="642"/>
      <c r="AB56" s="642"/>
      <c r="AC56" s="721"/>
    </row>
    <row r="57" spans="1:29" ht="71.25" customHeight="1" x14ac:dyDescent="0.2">
      <c r="A57" s="122"/>
      <c r="B57" s="672"/>
      <c r="C57" s="672" t="s">
        <v>2850</v>
      </c>
      <c r="D57" s="672" t="s">
        <v>653</v>
      </c>
      <c r="E57" s="672" t="s">
        <v>653</v>
      </c>
      <c r="F57" s="673" t="s">
        <v>2927</v>
      </c>
      <c r="G57" s="982" t="s">
        <v>2959</v>
      </c>
      <c r="H57" s="678" t="s">
        <v>2960</v>
      </c>
      <c r="I57" s="686">
        <v>484000000</v>
      </c>
      <c r="J57" s="672" t="s">
        <v>2961</v>
      </c>
      <c r="K57" s="672" t="s">
        <v>253</v>
      </c>
      <c r="L57" s="672" t="s">
        <v>164</v>
      </c>
      <c r="M57" s="672" t="s">
        <v>313</v>
      </c>
      <c r="N57" s="672" t="s">
        <v>166</v>
      </c>
      <c r="O57" s="672" t="s">
        <v>166</v>
      </c>
      <c r="P57" s="672" t="s">
        <v>2962</v>
      </c>
      <c r="Q57" s="682">
        <v>45627</v>
      </c>
      <c r="R57" s="682">
        <v>45292</v>
      </c>
      <c r="S57" s="672" t="s">
        <v>2963</v>
      </c>
      <c r="T57" s="672">
        <v>5</v>
      </c>
      <c r="U57" s="672">
        <v>5</v>
      </c>
      <c r="V57" s="672">
        <v>7</v>
      </c>
      <c r="W57" s="672">
        <v>7</v>
      </c>
      <c r="X57" s="673">
        <v>8</v>
      </c>
      <c r="Y57" s="773"/>
      <c r="Z57" s="774"/>
      <c r="AA57" s="774"/>
      <c r="AB57" s="774"/>
      <c r="AC57" s="768"/>
    </row>
    <row r="58" spans="1:29" ht="44.25" customHeight="1" x14ac:dyDescent="0.2">
      <c r="A58" s="122"/>
      <c r="B58" s="641"/>
      <c r="C58" s="641"/>
      <c r="D58" s="641"/>
      <c r="E58" s="641"/>
      <c r="F58" s="674"/>
      <c r="G58" s="676"/>
      <c r="H58" s="679"/>
      <c r="I58" s="641"/>
      <c r="J58" s="641"/>
      <c r="K58" s="641"/>
      <c r="L58" s="641"/>
      <c r="M58" s="641"/>
      <c r="N58" s="641"/>
      <c r="O58" s="641"/>
      <c r="P58" s="641"/>
      <c r="Q58" s="641"/>
      <c r="R58" s="641"/>
      <c r="S58" s="641"/>
      <c r="T58" s="641"/>
      <c r="U58" s="641"/>
      <c r="V58" s="641"/>
      <c r="W58" s="641"/>
      <c r="X58" s="674"/>
      <c r="Y58" s="755"/>
      <c r="Z58" s="641"/>
      <c r="AA58" s="641"/>
      <c r="AB58" s="641"/>
      <c r="AC58" s="720"/>
    </row>
    <row r="59" spans="1:29" ht="44.25" customHeight="1" x14ac:dyDescent="0.2">
      <c r="A59" s="122"/>
      <c r="B59" s="642"/>
      <c r="C59" s="642"/>
      <c r="D59" s="642"/>
      <c r="E59" s="642"/>
      <c r="F59" s="646"/>
      <c r="G59" s="680"/>
      <c r="H59" s="647"/>
      <c r="I59" s="642"/>
      <c r="J59" s="642"/>
      <c r="K59" s="642"/>
      <c r="L59" s="642"/>
      <c r="M59" s="642"/>
      <c r="N59" s="642"/>
      <c r="O59" s="642"/>
      <c r="P59" s="642"/>
      <c r="Q59" s="642"/>
      <c r="R59" s="642"/>
      <c r="S59" s="642"/>
      <c r="T59" s="642"/>
      <c r="U59" s="642"/>
      <c r="V59" s="642"/>
      <c r="W59" s="642"/>
      <c r="X59" s="646"/>
      <c r="Y59" s="730"/>
      <c r="Z59" s="642"/>
      <c r="AA59" s="642"/>
      <c r="AB59" s="642"/>
      <c r="AC59" s="721"/>
    </row>
    <row r="60" spans="1:29" ht="61.5" customHeight="1" x14ac:dyDescent="0.2">
      <c r="A60" s="122"/>
      <c r="B60" s="672">
        <v>18</v>
      </c>
      <c r="C60" s="672" t="s">
        <v>2924</v>
      </c>
      <c r="D60" s="672" t="s">
        <v>2851</v>
      </c>
      <c r="E60" s="672" t="s">
        <v>2924</v>
      </c>
      <c r="F60" s="673" t="s">
        <v>2964</v>
      </c>
      <c r="G60" s="675" t="s">
        <v>2965</v>
      </c>
      <c r="H60" s="678" t="s">
        <v>2966</v>
      </c>
      <c r="I60" s="686">
        <f>3183950*3</f>
        <v>9551850</v>
      </c>
      <c r="J60" s="672" t="s">
        <v>2855</v>
      </c>
      <c r="K60" s="672">
        <v>0</v>
      </c>
      <c r="L60" s="672" t="s">
        <v>166</v>
      </c>
      <c r="M60" s="672"/>
      <c r="N60" s="672" t="s">
        <v>166</v>
      </c>
      <c r="O60" s="672" t="s">
        <v>166</v>
      </c>
      <c r="P60" s="681" t="s">
        <v>2967</v>
      </c>
      <c r="Q60" s="672" t="s">
        <v>2968</v>
      </c>
      <c r="R60" s="672" t="s">
        <v>2969</v>
      </c>
      <c r="S60" s="68" t="s">
        <v>2970</v>
      </c>
      <c r="T60" s="45">
        <v>600</v>
      </c>
      <c r="U60" s="45">
        <v>800</v>
      </c>
      <c r="V60" s="45">
        <v>800</v>
      </c>
      <c r="W60" s="57">
        <v>800</v>
      </c>
      <c r="X60" s="62">
        <v>800</v>
      </c>
      <c r="Y60" s="140"/>
      <c r="Z60" s="774"/>
      <c r="AA60" s="774"/>
      <c r="AB60" s="774"/>
      <c r="AC60" s="768"/>
    </row>
    <row r="61" spans="1:29" ht="99" customHeight="1" x14ac:dyDescent="0.2">
      <c r="A61" s="122"/>
      <c r="B61" s="641"/>
      <c r="C61" s="641"/>
      <c r="D61" s="641"/>
      <c r="E61" s="641"/>
      <c r="F61" s="674"/>
      <c r="G61" s="676"/>
      <c r="H61" s="679"/>
      <c r="I61" s="641"/>
      <c r="J61" s="641"/>
      <c r="K61" s="641"/>
      <c r="L61" s="641"/>
      <c r="M61" s="641"/>
      <c r="N61" s="641"/>
      <c r="O61" s="641"/>
      <c r="P61" s="641"/>
      <c r="Q61" s="641"/>
      <c r="R61" s="641"/>
      <c r="S61" s="68" t="s">
        <v>2971</v>
      </c>
      <c r="T61" s="45">
        <v>10000</v>
      </c>
      <c r="U61" s="45">
        <v>14000</v>
      </c>
      <c r="V61" s="45">
        <v>14000</v>
      </c>
      <c r="W61" s="45">
        <v>14000</v>
      </c>
      <c r="X61" s="105">
        <v>14000</v>
      </c>
      <c r="Y61" s="140"/>
      <c r="Z61" s="641"/>
      <c r="AA61" s="641"/>
      <c r="AB61" s="641"/>
      <c r="AC61" s="720"/>
    </row>
    <row r="62" spans="1:29" ht="67.5" customHeight="1" x14ac:dyDescent="0.2">
      <c r="A62" s="122"/>
      <c r="B62" s="642"/>
      <c r="C62" s="642"/>
      <c r="D62" s="642"/>
      <c r="E62" s="642"/>
      <c r="F62" s="646"/>
      <c r="G62" s="680"/>
      <c r="H62" s="647"/>
      <c r="I62" s="641"/>
      <c r="J62" s="642"/>
      <c r="K62" s="642"/>
      <c r="L62" s="642"/>
      <c r="M62" s="642"/>
      <c r="N62" s="642"/>
      <c r="O62" s="642"/>
      <c r="P62" s="642"/>
      <c r="Q62" s="642"/>
      <c r="R62" s="642"/>
      <c r="S62" s="68" t="s">
        <v>2972</v>
      </c>
      <c r="T62" s="45">
        <v>24000</v>
      </c>
      <c r="U62" s="45">
        <v>24000</v>
      </c>
      <c r="V62" s="45">
        <v>24000</v>
      </c>
      <c r="W62" s="45">
        <v>24000</v>
      </c>
      <c r="X62" s="105">
        <v>24000</v>
      </c>
      <c r="Y62" s="140"/>
      <c r="Z62" s="642"/>
      <c r="AA62" s="642"/>
      <c r="AB62" s="642"/>
      <c r="AC62" s="721"/>
    </row>
    <row r="63" spans="1:29" ht="53.25" customHeight="1" x14ac:dyDescent="0.2">
      <c r="A63" s="122"/>
      <c r="B63" s="672">
        <v>19</v>
      </c>
      <c r="C63" s="672" t="s">
        <v>2924</v>
      </c>
      <c r="D63" s="672" t="s">
        <v>2851</v>
      </c>
      <c r="E63" s="672" t="s">
        <v>2924</v>
      </c>
      <c r="F63" s="673" t="s">
        <v>2964</v>
      </c>
      <c r="G63" s="675" t="s">
        <v>2973</v>
      </c>
      <c r="H63" s="678" t="s">
        <v>2974</v>
      </c>
      <c r="I63" s="641"/>
      <c r="J63" s="672" t="s">
        <v>2855</v>
      </c>
      <c r="K63" s="672">
        <v>0</v>
      </c>
      <c r="L63" s="672" t="s">
        <v>166</v>
      </c>
      <c r="M63" s="672"/>
      <c r="N63" s="672" t="s">
        <v>1880</v>
      </c>
      <c r="O63" s="672" t="s">
        <v>1880</v>
      </c>
      <c r="P63" s="672" t="s">
        <v>2975</v>
      </c>
      <c r="Q63" s="672" t="s">
        <v>2969</v>
      </c>
      <c r="R63" s="672" t="s">
        <v>2969</v>
      </c>
      <c r="S63" s="672" t="s">
        <v>2976</v>
      </c>
      <c r="T63" s="681">
        <v>1350</v>
      </c>
      <c r="U63" s="681">
        <v>1350</v>
      </c>
      <c r="V63" s="681">
        <v>1350</v>
      </c>
      <c r="W63" s="681">
        <v>1350</v>
      </c>
      <c r="X63" s="772">
        <v>1350</v>
      </c>
      <c r="Y63" s="773"/>
      <c r="Z63" s="774"/>
      <c r="AA63" s="774"/>
      <c r="AB63" s="774"/>
      <c r="AC63" s="768"/>
    </row>
    <row r="64" spans="1:29" ht="53.25" customHeight="1" x14ac:dyDescent="0.2">
      <c r="A64" s="122"/>
      <c r="B64" s="641"/>
      <c r="C64" s="641"/>
      <c r="D64" s="641"/>
      <c r="E64" s="641"/>
      <c r="F64" s="674"/>
      <c r="G64" s="676"/>
      <c r="H64" s="679"/>
      <c r="I64" s="641"/>
      <c r="J64" s="641"/>
      <c r="K64" s="641"/>
      <c r="L64" s="641"/>
      <c r="M64" s="641"/>
      <c r="N64" s="641"/>
      <c r="O64" s="641"/>
      <c r="P64" s="641"/>
      <c r="Q64" s="641"/>
      <c r="R64" s="641"/>
      <c r="S64" s="641"/>
      <c r="T64" s="641"/>
      <c r="U64" s="641"/>
      <c r="V64" s="641"/>
      <c r="W64" s="641"/>
      <c r="X64" s="776"/>
      <c r="Y64" s="755"/>
      <c r="Z64" s="641"/>
      <c r="AA64" s="641"/>
      <c r="AB64" s="641"/>
      <c r="AC64" s="720"/>
    </row>
    <row r="65" spans="1:29" ht="53.25" customHeight="1" x14ac:dyDescent="0.2">
      <c r="A65" s="122"/>
      <c r="B65" s="642"/>
      <c r="C65" s="642"/>
      <c r="D65" s="642"/>
      <c r="E65" s="642"/>
      <c r="F65" s="646"/>
      <c r="G65" s="680"/>
      <c r="H65" s="647"/>
      <c r="I65" s="641"/>
      <c r="J65" s="642"/>
      <c r="K65" s="642"/>
      <c r="L65" s="642"/>
      <c r="M65" s="642"/>
      <c r="N65" s="642"/>
      <c r="O65" s="642"/>
      <c r="P65" s="642"/>
      <c r="Q65" s="642"/>
      <c r="R65" s="642"/>
      <c r="S65" s="642"/>
      <c r="T65" s="642"/>
      <c r="U65" s="642"/>
      <c r="V65" s="642"/>
      <c r="W65" s="642"/>
      <c r="X65" s="729"/>
      <c r="Y65" s="730"/>
      <c r="Z65" s="642"/>
      <c r="AA65" s="642"/>
      <c r="AB65" s="642"/>
      <c r="AC65" s="721"/>
    </row>
    <row r="66" spans="1:29" ht="59.25" customHeight="1" x14ac:dyDescent="0.2">
      <c r="A66" s="122"/>
      <c r="B66" s="672">
        <v>20</v>
      </c>
      <c r="C66" s="672" t="s">
        <v>2924</v>
      </c>
      <c r="D66" s="672" t="s">
        <v>2851</v>
      </c>
      <c r="E66" s="672" t="s">
        <v>2924</v>
      </c>
      <c r="F66" s="673" t="s">
        <v>2964</v>
      </c>
      <c r="G66" s="675" t="s">
        <v>2977</v>
      </c>
      <c r="H66" s="678" t="s">
        <v>2978</v>
      </c>
      <c r="I66" s="641"/>
      <c r="J66" s="672" t="s">
        <v>2855</v>
      </c>
      <c r="K66" s="672">
        <v>0</v>
      </c>
      <c r="L66" s="672" t="s">
        <v>166</v>
      </c>
      <c r="M66" s="672"/>
      <c r="N66" s="672" t="s">
        <v>166</v>
      </c>
      <c r="O66" s="672" t="s">
        <v>1879</v>
      </c>
      <c r="P66" s="672" t="s">
        <v>2979</v>
      </c>
      <c r="Q66" s="672" t="s">
        <v>2969</v>
      </c>
      <c r="R66" s="672" t="s">
        <v>2969</v>
      </c>
      <c r="S66" s="672" t="s">
        <v>2980</v>
      </c>
      <c r="T66" s="681">
        <v>120</v>
      </c>
      <c r="U66" s="681">
        <v>105</v>
      </c>
      <c r="V66" s="681">
        <v>115</v>
      </c>
      <c r="W66" s="672">
        <v>115</v>
      </c>
      <c r="X66" s="673">
        <v>115</v>
      </c>
      <c r="Y66" s="773"/>
      <c r="Z66" s="774"/>
      <c r="AA66" s="774"/>
      <c r="AB66" s="774"/>
      <c r="AC66" s="768"/>
    </row>
    <row r="67" spans="1:29" ht="66" customHeight="1" x14ac:dyDescent="0.2">
      <c r="A67" s="122"/>
      <c r="B67" s="641"/>
      <c r="C67" s="641"/>
      <c r="D67" s="641"/>
      <c r="E67" s="641"/>
      <c r="F67" s="674"/>
      <c r="G67" s="676"/>
      <c r="H67" s="679"/>
      <c r="I67" s="641"/>
      <c r="J67" s="641"/>
      <c r="K67" s="641"/>
      <c r="L67" s="641"/>
      <c r="M67" s="641"/>
      <c r="N67" s="641"/>
      <c r="O67" s="641"/>
      <c r="P67" s="641"/>
      <c r="Q67" s="641"/>
      <c r="R67" s="641"/>
      <c r="S67" s="641"/>
      <c r="T67" s="641"/>
      <c r="U67" s="641"/>
      <c r="V67" s="641"/>
      <c r="W67" s="641"/>
      <c r="X67" s="674"/>
      <c r="Y67" s="755"/>
      <c r="Z67" s="641"/>
      <c r="AA67" s="641"/>
      <c r="AB67" s="641"/>
      <c r="AC67" s="720"/>
    </row>
    <row r="68" spans="1:29" ht="57.75" customHeight="1" x14ac:dyDescent="0.2">
      <c r="A68" s="122"/>
      <c r="B68" s="642"/>
      <c r="C68" s="642"/>
      <c r="D68" s="642"/>
      <c r="E68" s="642"/>
      <c r="F68" s="646"/>
      <c r="G68" s="680"/>
      <c r="H68" s="647"/>
      <c r="I68" s="642"/>
      <c r="J68" s="642"/>
      <c r="K68" s="642"/>
      <c r="L68" s="642"/>
      <c r="M68" s="642"/>
      <c r="N68" s="642"/>
      <c r="O68" s="642"/>
      <c r="P68" s="642"/>
      <c r="Q68" s="642"/>
      <c r="R68" s="642"/>
      <c r="S68" s="642"/>
      <c r="T68" s="642"/>
      <c r="U68" s="642"/>
      <c r="V68" s="642"/>
      <c r="W68" s="642"/>
      <c r="X68" s="646"/>
      <c r="Y68" s="730"/>
      <c r="Z68" s="642"/>
      <c r="AA68" s="642"/>
      <c r="AB68" s="642"/>
      <c r="AC68" s="721"/>
    </row>
    <row r="69" spans="1:29" ht="44.25" customHeight="1" x14ac:dyDescent="0.2">
      <c r="A69" s="122"/>
      <c r="B69" s="672">
        <v>21</v>
      </c>
      <c r="C69" s="672" t="s">
        <v>2924</v>
      </c>
      <c r="D69" s="672" t="s">
        <v>2851</v>
      </c>
      <c r="E69" s="672" t="s">
        <v>2924</v>
      </c>
      <c r="F69" s="673" t="s">
        <v>2927</v>
      </c>
      <c r="G69" s="675" t="s">
        <v>2981</v>
      </c>
      <c r="H69" s="678" t="s">
        <v>2982</v>
      </c>
      <c r="I69" s="686">
        <f>24877800+24070800+24070800</f>
        <v>73019400</v>
      </c>
      <c r="J69" s="672" t="s">
        <v>2983</v>
      </c>
      <c r="K69" s="672">
        <v>0</v>
      </c>
      <c r="L69" s="672" t="s">
        <v>1880</v>
      </c>
      <c r="M69" s="672"/>
      <c r="N69" s="672" t="s">
        <v>1880</v>
      </c>
      <c r="O69" s="672" t="s">
        <v>1879</v>
      </c>
      <c r="P69" s="672" t="s">
        <v>2984</v>
      </c>
      <c r="Q69" s="672" t="s">
        <v>2969</v>
      </c>
      <c r="R69" s="672" t="s">
        <v>2969</v>
      </c>
      <c r="S69" s="57" t="s">
        <v>2985</v>
      </c>
      <c r="T69" s="45">
        <v>2800</v>
      </c>
      <c r="U69" s="45">
        <v>3000</v>
      </c>
      <c r="V69" s="45">
        <v>3000</v>
      </c>
      <c r="W69" s="45">
        <v>3000</v>
      </c>
      <c r="X69" s="105">
        <v>3000</v>
      </c>
      <c r="Y69" s="140"/>
      <c r="Z69" s="774"/>
      <c r="AA69" s="774"/>
      <c r="AB69" s="774"/>
      <c r="AC69" s="768"/>
    </row>
    <row r="70" spans="1:29" ht="53.25" customHeight="1" x14ac:dyDescent="0.2">
      <c r="A70" s="122"/>
      <c r="B70" s="641"/>
      <c r="C70" s="641"/>
      <c r="D70" s="641"/>
      <c r="E70" s="641"/>
      <c r="F70" s="674"/>
      <c r="G70" s="676"/>
      <c r="H70" s="679"/>
      <c r="I70" s="641"/>
      <c r="J70" s="641"/>
      <c r="K70" s="641"/>
      <c r="L70" s="641"/>
      <c r="M70" s="641"/>
      <c r="N70" s="641"/>
      <c r="O70" s="641"/>
      <c r="P70" s="641"/>
      <c r="Q70" s="641"/>
      <c r="R70" s="641"/>
      <c r="S70" s="57" t="s">
        <v>2986</v>
      </c>
      <c r="T70" s="45">
        <v>1430</v>
      </c>
      <c r="U70" s="45">
        <v>1500</v>
      </c>
      <c r="V70" s="45">
        <v>1600</v>
      </c>
      <c r="W70" s="57">
        <v>1600</v>
      </c>
      <c r="X70" s="62">
        <v>1600</v>
      </c>
      <c r="Y70" s="140"/>
      <c r="Z70" s="641"/>
      <c r="AA70" s="641"/>
      <c r="AB70" s="641"/>
      <c r="AC70" s="720"/>
    </row>
    <row r="71" spans="1:29" ht="44.25" customHeight="1" x14ac:dyDescent="0.2">
      <c r="A71" s="122"/>
      <c r="B71" s="642"/>
      <c r="C71" s="642"/>
      <c r="D71" s="642"/>
      <c r="E71" s="642"/>
      <c r="F71" s="646"/>
      <c r="G71" s="680"/>
      <c r="H71" s="647"/>
      <c r="I71" s="642"/>
      <c r="J71" s="642"/>
      <c r="K71" s="642"/>
      <c r="L71" s="642"/>
      <c r="M71" s="642"/>
      <c r="N71" s="642"/>
      <c r="O71" s="642"/>
      <c r="P71" s="642"/>
      <c r="Q71" s="642"/>
      <c r="R71" s="642"/>
      <c r="S71" s="57" t="s">
        <v>2987</v>
      </c>
      <c r="T71" s="45">
        <v>100</v>
      </c>
      <c r="U71" s="45">
        <v>150</v>
      </c>
      <c r="V71" s="45">
        <v>200</v>
      </c>
      <c r="W71" s="57">
        <v>200</v>
      </c>
      <c r="X71" s="62">
        <v>200</v>
      </c>
      <c r="Y71" s="140"/>
      <c r="Z71" s="642"/>
      <c r="AA71" s="642"/>
      <c r="AB71" s="642"/>
      <c r="AC71" s="721"/>
    </row>
    <row r="72" spans="1:29" ht="42.75" customHeight="1" x14ac:dyDescent="0.2">
      <c r="A72" s="122"/>
      <c r="B72" s="672">
        <v>22</v>
      </c>
      <c r="C72" s="672" t="s">
        <v>2924</v>
      </c>
      <c r="D72" s="672" t="s">
        <v>2851</v>
      </c>
      <c r="E72" s="672" t="s">
        <v>2924</v>
      </c>
      <c r="F72" s="673" t="s">
        <v>2892</v>
      </c>
      <c r="G72" s="675" t="s">
        <v>2988</v>
      </c>
      <c r="H72" s="678" t="s">
        <v>2989</v>
      </c>
      <c r="I72" s="686">
        <f>1127500+1020050+1020050</f>
        <v>3167600</v>
      </c>
      <c r="J72" s="672" t="s">
        <v>2990</v>
      </c>
      <c r="K72" s="672">
        <v>0</v>
      </c>
      <c r="L72" s="672" t="s">
        <v>1880</v>
      </c>
      <c r="M72" s="672"/>
      <c r="N72" s="672" t="s">
        <v>1880</v>
      </c>
      <c r="O72" s="672" t="s">
        <v>1879</v>
      </c>
      <c r="P72" s="672" t="s">
        <v>2991</v>
      </c>
      <c r="Q72" s="672" t="s">
        <v>2969</v>
      </c>
      <c r="R72" s="672" t="s">
        <v>2969</v>
      </c>
      <c r="S72" s="672" t="s">
        <v>2992</v>
      </c>
      <c r="T72" s="681">
        <v>1200</v>
      </c>
      <c r="U72" s="681">
        <v>1200</v>
      </c>
      <c r="V72" s="681">
        <v>1200</v>
      </c>
      <c r="W72" s="681">
        <v>1200</v>
      </c>
      <c r="X72" s="772">
        <v>1200</v>
      </c>
      <c r="Y72" s="773"/>
      <c r="Z72" s="774"/>
      <c r="AA72" s="774"/>
      <c r="AB72" s="774"/>
      <c r="AC72" s="768"/>
    </row>
    <row r="73" spans="1:29" ht="42.75" customHeight="1" x14ac:dyDescent="0.2">
      <c r="A73" s="122"/>
      <c r="B73" s="641"/>
      <c r="C73" s="641"/>
      <c r="D73" s="641"/>
      <c r="E73" s="641"/>
      <c r="F73" s="674"/>
      <c r="G73" s="676"/>
      <c r="H73" s="679"/>
      <c r="I73" s="641"/>
      <c r="J73" s="641"/>
      <c r="K73" s="641"/>
      <c r="L73" s="641"/>
      <c r="M73" s="641"/>
      <c r="N73" s="641"/>
      <c r="O73" s="641"/>
      <c r="P73" s="641"/>
      <c r="Q73" s="641"/>
      <c r="R73" s="641"/>
      <c r="S73" s="641"/>
      <c r="T73" s="641"/>
      <c r="U73" s="641"/>
      <c r="V73" s="641"/>
      <c r="W73" s="641"/>
      <c r="X73" s="776"/>
      <c r="Y73" s="755"/>
      <c r="Z73" s="641"/>
      <c r="AA73" s="641"/>
      <c r="AB73" s="641"/>
      <c r="AC73" s="720"/>
    </row>
    <row r="74" spans="1:29" ht="42.75" customHeight="1" x14ac:dyDescent="0.2">
      <c r="A74" s="122"/>
      <c r="B74" s="642"/>
      <c r="C74" s="642"/>
      <c r="D74" s="642"/>
      <c r="E74" s="642"/>
      <c r="F74" s="646"/>
      <c r="G74" s="680"/>
      <c r="H74" s="647"/>
      <c r="I74" s="642"/>
      <c r="J74" s="642"/>
      <c r="K74" s="642"/>
      <c r="L74" s="642"/>
      <c r="M74" s="642"/>
      <c r="N74" s="642"/>
      <c r="O74" s="642"/>
      <c r="P74" s="642"/>
      <c r="Q74" s="642"/>
      <c r="R74" s="642"/>
      <c r="S74" s="642"/>
      <c r="T74" s="642"/>
      <c r="U74" s="642"/>
      <c r="V74" s="642"/>
      <c r="W74" s="642"/>
      <c r="X74" s="729"/>
      <c r="Y74" s="730"/>
      <c r="Z74" s="642"/>
      <c r="AA74" s="642"/>
      <c r="AB74" s="642"/>
      <c r="AC74" s="721"/>
    </row>
    <row r="75" spans="1:29" ht="18.75" customHeight="1" x14ac:dyDescent="0.2">
      <c r="A75" s="122"/>
      <c r="B75" s="672">
        <v>23</v>
      </c>
      <c r="C75" s="672" t="s">
        <v>2850</v>
      </c>
      <c r="D75" s="672" t="s">
        <v>2851</v>
      </c>
      <c r="E75" s="672" t="s">
        <v>2993</v>
      </c>
      <c r="F75" s="673" t="s">
        <v>2892</v>
      </c>
      <c r="G75" s="675" t="s">
        <v>2994</v>
      </c>
      <c r="H75" s="981" t="s">
        <v>2995</v>
      </c>
      <c r="I75" s="686">
        <v>37030000</v>
      </c>
      <c r="J75" s="672" t="s">
        <v>2996</v>
      </c>
      <c r="K75" s="672" t="s">
        <v>253</v>
      </c>
      <c r="L75" s="672" t="s">
        <v>166</v>
      </c>
      <c r="M75" s="672" t="s">
        <v>2997</v>
      </c>
      <c r="N75" s="672" t="s">
        <v>166</v>
      </c>
      <c r="O75" s="672" t="s">
        <v>164</v>
      </c>
      <c r="P75" s="672" t="s">
        <v>2998</v>
      </c>
      <c r="Q75" s="672" t="s">
        <v>2999</v>
      </c>
      <c r="R75" s="672" t="s">
        <v>2999</v>
      </c>
      <c r="S75" s="672" t="s">
        <v>3000</v>
      </c>
      <c r="T75" s="827">
        <v>0.75</v>
      </c>
      <c r="U75" s="827">
        <v>0.84</v>
      </c>
      <c r="V75" s="827">
        <v>0.84</v>
      </c>
      <c r="W75" s="827">
        <v>0.84</v>
      </c>
      <c r="X75" s="972">
        <v>0.84</v>
      </c>
      <c r="Y75" s="773"/>
      <c r="Z75" s="774"/>
      <c r="AA75" s="774"/>
      <c r="AB75" s="774"/>
      <c r="AC75" s="768"/>
    </row>
    <row r="76" spans="1:29" ht="18.75" customHeight="1" x14ac:dyDescent="0.2">
      <c r="A76" s="122"/>
      <c r="B76" s="641"/>
      <c r="C76" s="641"/>
      <c r="D76" s="641"/>
      <c r="E76" s="641"/>
      <c r="F76" s="674"/>
      <c r="G76" s="676"/>
      <c r="H76" s="679"/>
      <c r="I76" s="641"/>
      <c r="J76" s="641"/>
      <c r="K76" s="641"/>
      <c r="L76" s="641"/>
      <c r="M76" s="641"/>
      <c r="N76" s="641"/>
      <c r="O76" s="641"/>
      <c r="P76" s="641"/>
      <c r="Q76" s="641"/>
      <c r="R76" s="641"/>
      <c r="S76" s="641"/>
      <c r="T76" s="641"/>
      <c r="U76" s="641"/>
      <c r="V76" s="641"/>
      <c r="W76" s="641"/>
      <c r="X76" s="674"/>
      <c r="Y76" s="755"/>
      <c r="Z76" s="641"/>
      <c r="AA76" s="641"/>
      <c r="AB76" s="641"/>
      <c r="AC76" s="720"/>
    </row>
    <row r="77" spans="1:29" ht="18.75" customHeight="1" x14ac:dyDescent="0.2">
      <c r="A77" s="122"/>
      <c r="B77" s="642"/>
      <c r="C77" s="642"/>
      <c r="D77" s="642"/>
      <c r="E77" s="642"/>
      <c r="F77" s="646"/>
      <c r="G77" s="680"/>
      <c r="H77" s="647"/>
      <c r="I77" s="642"/>
      <c r="J77" s="642"/>
      <c r="K77" s="642"/>
      <c r="L77" s="642"/>
      <c r="M77" s="642"/>
      <c r="N77" s="642"/>
      <c r="O77" s="642"/>
      <c r="P77" s="642"/>
      <c r="Q77" s="642"/>
      <c r="R77" s="642"/>
      <c r="S77" s="642"/>
      <c r="T77" s="642"/>
      <c r="U77" s="642"/>
      <c r="V77" s="642"/>
      <c r="W77" s="642"/>
      <c r="X77" s="646"/>
      <c r="Y77" s="730"/>
      <c r="Z77" s="642"/>
      <c r="AA77" s="642"/>
      <c r="AB77" s="642"/>
      <c r="AC77" s="721"/>
    </row>
    <row r="78" spans="1:29" ht="15.75" customHeight="1" x14ac:dyDescent="0.2">
      <c r="A78" s="122"/>
      <c r="B78" s="57">
        <v>24</v>
      </c>
      <c r="C78" s="57" t="s">
        <v>2026</v>
      </c>
      <c r="D78" s="57" t="s">
        <v>2851</v>
      </c>
      <c r="E78" s="57" t="s">
        <v>2026</v>
      </c>
      <c r="F78" s="62" t="s">
        <v>2892</v>
      </c>
      <c r="G78" s="60" t="s">
        <v>3001</v>
      </c>
      <c r="H78" s="61" t="s">
        <v>3002</v>
      </c>
      <c r="I78" s="81">
        <v>20000000</v>
      </c>
      <c r="J78" s="428" t="s">
        <v>3003</v>
      </c>
      <c r="K78" s="57" t="s">
        <v>253</v>
      </c>
      <c r="L78" s="57" t="s">
        <v>166</v>
      </c>
      <c r="M78" s="57" t="s">
        <v>2997</v>
      </c>
      <c r="N78" s="57" t="s">
        <v>166</v>
      </c>
      <c r="O78" s="57">
        <f>'[4]List1 (2)'!$N$163</f>
        <v>0</v>
      </c>
      <c r="P78" s="57" t="s">
        <v>3004</v>
      </c>
      <c r="Q78" s="57" t="s">
        <v>2999</v>
      </c>
      <c r="R78" s="57" t="s">
        <v>2999</v>
      </c>
      <c r="S78" s="57" t="s">
        <v>3005</v>
      </c>
      <c r="T78" s="57">
        <v>11</v>
      </c>
      <c r="U78" s="57">
        <v>12</v>
      </c>
      <c r="V78" s="57">
        <v>13</v>
      </c>
      <c r="W78" s="57">
        <v>14</v>
      </c>
      <c r="X78" s="62">
        <v>15</v>
      </c>
      <c r="Y78" s="140"/>
      <c r="Z78" s="173"/>
      <c r="AA78" s="173"/>
      <c r="AB78" s="173"/>
      <c r="AC78" s="156"/>
    </row>
    <row r="79" spans="1:29" ht="15.75" customHeight="1" x14ac:dyDescent="0.2">
      <c r="A79" s="122"/>
      <c r="B79" s="672">
        <v>25</v>
      </c>
      <c r="C79" s="672" t="s">
        <v>2850</v>
      </c>
      <c r="D79" s="672" t="s">
        <v>2851</v>
      </c>
      <c r="E79" s="672" t="s">
        <v>2850</v>
      </c>
      <c r="F79" s="673" t="s">
        <v>2892</v>
      </c>
      <c r="G79" s="675" t="s">
        <v>3006</v>
      </c>
      <c r="H79" s="678" t="s">
        <v>3007</v>
      </c>
      <c r="I79" s="686">
        <v>720000000</v>
      </c>
      <c r="J79" s="672" t="s">
        <v>3008</v>
      </c>
      <c r="K79" s="672" t="s">
        <v>253</v>
      </c>
      <c r="L79" s="672" t="s">
        <v>166</v>
      </c>
      <c r="M79" s="672" t="s">
        <v>2997</v>
      </c>
      <c r="N79" s="672" t="s">
        <v>166</v>
      </c>
      <c r="O79" s="672" t="s">
        <v>164</v>
      </c>
      <c r="P79" s="57" t="s">
        <v>3009</v>
      </c>
      <c r="Q79" s="672" t="s">
        <v>2969</v>
      </c>
      <c r="R79" s="672" t="s">
        <v>2969</v>
      </c>
      <c r="S79" s="57" t="s">
        <v>3010</v>
      </c>
      <c r="T79" s="57">
        <v>99.12</v>
      </c>
      <c r="U79" s="57">
        <v>99.9</v>
      </c>
      <c r="V79" s="57">
        <v>99.9</v>
      </c>
      <c r="W79" s="57">
        <v>99.9</v>
      </c>
      <c r="X79" s="62">
        <v>99.9</v>
      </c>
      <c r="Y79" s="140"/>
      <c r="Z79" s="774"/>
      <c r="AA79" s="774"/>
      <c r="AB79" s="774"/>
      <c r="AC79" s="768"/>
    </row>
    <row r="80" spans="1:29" ht="15.75" customHeight="1" x14ac:dyDescent="0.2">
      <c r="A80" s="122"/>
      <c r="B80" s="641"/>
      <c r="C80" s="641"/>
      <c r="D80" s="641"/>
      <c r="E80" s="641"/>
      <c r="F80" s="674"/>
      <c r="G80" s="676"/>
      <c r="H80" s="679"/>
      <c r="I80" s="641"/>
      <c r="J80" s="641"/>
      <c r="K80" s="641"/>
      <c r="L80" s="641"/>
      <c r="M80" s="641"/>
      <c r="N80" s="641"/>
      <c r="O80" s="641"/>
      <c r="P80" s="57" t="s">
        <v>3011</v>
      </c>
      <c r="Q80" s="641"/>
      <c r="R80" s="641"/>
      <c r="S80" s="57" t="s">
        <v>3012</v>
      </c>
      <c r="T80" s="57">
        <v>98.97</v>
      </c>
      <c r="U80" s="57">
        <v>99.8</v>
      </c>
      <c r="V80" s="57">
        <v>99.8</v>
      </c>
      <c r="W80" s="57">
        <v>99.8</v>
      </c>
      <c r="X80" s="62">
        <v>99.8</v>
      </c>
      <c r="Y80" s="140"/>
      <c r="Z80" s="641"/>
      <c r="AA80" s="641"/>
      <c r="AB80" s="641"/>
      <c r="AC80" s="720"/>
    </row>
    <row r="81" spans="1:29" ht="15.75" customHeight="1" x14ac:dyDescent="0.2">
      <c r="A81" s="122"/>
      <c r="B81" s="641"/>
      <c r="C81" s="641"/>
      <c r="D81" s="641"/>
      <c r="E81" s="641"/>
      <c r="F81" s="674"/>
      <c r="G81" s="676"/>
      <c r="H81" s="679"/>
      <c r="I81" s="641"/>
      <c r="J81" s="641"/>
      <c r="K81" s="641"/>
      <c r="L81" s="641"/>
      <c r="M81" s="641"/>
      <c r="N81" s="641"/>
      <c r="O81" s="641"/>
      <c r="P81" s="57" t="s">
        <v>3013</v>
      </c>
      <c r="Q81" s="641"/>
      <c r="R81" s="641"/>
      <c r="S81" s="57" t="s">
        <v>3012</v>
      </c>
      <c r="T81" s="57">
        <v>84.94</v>
      </c>
      <c r="U81" s="57">
        <v>99.8</v>
      </c>
      <c r="V81" s="57">
        <v>99.8</v>
      </c>
      <c r="W81" s="57">
        <v>99.8</v>
      </c>
      <c r="X81" s="62">
        <v>99.8</v>
      </c>
      <c r="Y81" s="140"/>
      <c r="Z81" s="641"/>
      <c r="AA81" s="641"/>
      <c r="AB81" s="641"/>
      <c r="AC81" s="720"/>
    </row>
    <row r="82" spans="1:29" ht="15.75" customHeight="1" x14ac:dyDescent="0.2">
      <c r="A82" s="122"/>
      <c r="B82" s="641"/>
      <c r="C82" s="641"/>
      <c r="D82" s="641"/>
      <c r="E82" s="641"/>
      <c r="F82" s="674"/>
      <c r="G82" s="676"/>
      <c r="H82" s="679"/>
      <c r="I82" s="641"/>
      <c r="J82" s="641"/>
      <c r="K82" s="641"/>
      <c r="L82" s="641"/>
      <c r="M82" s="641"/>
      <c r="N82" s="641"/>
      <c r="O82" s="641"/>
      <c r="P82" s="57" t="s">
        <v>3014</v>
      </c>
      <c r="Q82" s="641"/>
      <c r="R82" s="641"/>
      <c r="S82" s="57" t="s">
        <v>3012</v>
      </c>
      <c r="T82" s="57">
        <v>37.81</v>
      </c>
      <c r="U82" s="57">
        <v>75</v>
      </c>
      <c r="V82" s="57">
        <v>80</v>
      </c>
      <c r="W82" s="57">
        <v>95</v>
      </c>
      <c r="X82" s="62">
        <v>95</v>
      </c>
      <c r="Y82" s="140"/>
      <c r="Z82" s="641"/>
      <c r="AA82" s="641"/>
      <c r="AB82" s="641"/>
      <c r="AC82" s="720"/>
    </row>
    <row r="83" spans="1:29" ht="15.75" customHeight="1" x14ac:dyDescent="0.2">
      <c r="A83" s="122"/>
      <c r="B83" s="641"/>
      <c r="C83" s="641"/>
      <c r="D83" s="641"/>
      <c r="E83" s="641"/>
      <c r="F83" s="674"/>
      <c r="G83" s="676"/>
      <c r="H83" s="679"/>
      <c r="I83" s="641"/>
      <c r="J83" s="641"/>
      <c r="K83" s="641"/>
      <c r="L83" s="641"/>
      <c r="M83" s="641"/>
      <c r="N83" s="641"/>
      <c r="O83" s="641"/>
      <c r="P83" s="57" t="s">
        <v>3015</v>
      </c>
      <c r="Q83" s="641"/>
      <c r="R83" s="641"/>
      <c r="S83" s="57" t="s">
        <v>3012</v>
      </c>
      <c r="T83" s="57">
        <v>0</v>
      </c>
      <c r="U83" s="57">
        <v>0</v>
      </c>
      <c r="V83" s="57">
        <v>0</v>
      </c>
      <c r="W83" s="57">
        <v>0</v>
      </c>
      <c r="X83" s="62">
        <v>0</v>
      </c>
      <c r="Y83" s="140"/>
      <c r="Z83" s="641"/>
      <c r="AA83" s="641"/>
      <c r="AB83" s="641"/>
      <c r="AC83" s="720"/>
    </row>
    <row r="84" spans="1:29" ht="15.75" customHeight="1" x14ac:dyDescent="0.2">
      <c r="A84" s="122"/>
      <c r="B84" s="641"/>
      <c r="C84" s="641"/>
      <c r="D84" s="641"/>
      <c r="E84" s="641"/>
      <c r="F84" s="674"/>
      <c r="G84" s="676"/>
      <c r="H84" s="679"/>
      <c r="I84" s="641"/>
      <c r="J84" s="641"/>
      <c r="K84" s="641"/>
      <c r="L84" s="641"/>
      <c r="M84" s="641"/>
      <c r="N84" s="641"/>
      <c r="O84" s="641"/>
      <c r="P84" s="57" t="s">
        <v>3016</v>
      </c>
      <c r="Q84" s="641"/>
      <c r="R84" s="641"/>
      <c r="S84" s="57" t="s">
        <v>3017</v>
      </c>
      <c r="T84" s="57">
        <v>50</v>
      </c>
      <c r="U84" s="57">
        <v>62</v>
      </c>
      <c r="V84" s="57">
        <v>62.5</v>
      </c>
      <c r="W84" s="57">
        <v>63</v>
      </c>
      <c r="X84" s="62">
        <v>63.5</v>
      </c>
      <c r="Y84" s="140"/>
      <c r="Z84" s="641"/>
      <c r="AA84" s="641"/>
      <c r="AB84" s="641"/>
      <c r="AC84" s="720"/>
    </row>
    <row r="85" spans="1:29" ht="33" customHeight="1" x14ac:dyDescent="0.2">
      <c r="A85" s="122"/>
      <c r="B85" s="641"/>
      <c r="C85" s="641"/>
      <c r="D85" s="641"/>
      <c r="E85" s="641"/>
      <c r="F85" s="674"/>
      <c r="G85" s="676"/>
      <c r="H85" s="679"/>
      <c r="I85" s="641"/>
      <c r="J85" s="641"/>
      <c r="K85" s="641"/>
      <c r="L85" s="641"/>
      <c r="M85" s="641"/>
      <c r="N85" s="641"/>
      <c r="O85" s="641"/>
      <c r="P85" s="57" t="s">
        <v>3018</v>
      </c>
      <c r="Q85" s="641"/>
      <c r="R85" s="641"/>
      <c r="S85" s="57" t="s">
        <v>3019</v>
      </c>
      <c r="T85" s="57">
        <v>0</v>
      </c>
      <c r="U85" s="57">
        <v>3</v>
      </c>
      <c r="V85" s="57">
        <v>5</v>
      </c>
      <c r="W85" s="57">
        <v>6</v>
      </c>
      <c r="X85" s="62">
        <v>7</v>
      </c>
      <c r="Y85" s="140"/>
      <c r="Z85" s="641"/>
      <c r="AA85" s="641"/>
      <c r="AB85" s="641"/>
      <c r="AC85" s="720"/>
    </row>
    <row r="86" spans="1:29" ht="33" customHeight="1" x14ac:dyDescent="0.2">
      <c r="A86" s="122"/>
      <c r="B86" s="641"/>
      <c r="C86" s="641"/>
      <c r="D86" s="641"/>
      <c r="E86" s="641"/>
      <c r="F86" s="674"/>
      <c r="G86" s="676"/>
      <c r="H86" s="679"/>
      <c r="I86" s="641"/>
      <c r="J86" s="641"/>
      <c r="K86" s="641"/>
      <c r="L86" s="641"/>
      <c r="M86" s="641"/>
      <c r="N86" s="641"/>
      <c r="O86" s="641"/>
      <c r="P86" s="57" t="s">
        <v>3020</v>
      </c>
      <c r="Q86" s="641"/>
      <c r="R86" s="641"/>
      <c r="S86" s="57" t="s">
        <v>3021</v>
      </c>
      <c r="T86" s="57">
        <v>0</v>
      </c>
      <c r="U86" s="57">
        <v>40</v>
      </c>
      <c r="V86" s="57">
        <v>55</v>
      </c>
      <c r="W86" s="57">
        <v>65</v>
      </c>
      <c r="X86" s="62">
        <v>70</v>
      </c>
      <c r="Y86" s="140"/>
      <c r="Z86" s="641"/>
      <c r="AA86" s="641"/>
      <c r="AB86" s="641"/>
      <c r="AC86" s="720"/>
    </row>
    <row r="87" spans="1:29" ht="33" customHeight="1" x14ac:dyDescent="0.2">
      <c r="A87" s="122"/>
      <c r="B87" s="641"/>
      <c r="C87" s="641"/>
      <c r="D87" s="641"/>
      <c r="E87" s="641"/>
      <c r="F87" s="674"/>
      <c r="G87" s="676"/>
      <c r="H87" s="679"/>
      <c r="I87" s="641"/>
      <c r="J87" s="641"/>
      <c r="K87" s="641"/>
      <c r="L87" s="641"/>
      <c r="M87" s="641"/>
      <c r="N87" s="641"/>
      <c r="O87" s="641"/>
      <c r="P87" s="57" t="s">
        <v>3022</v>
      </c>
      <c r="Q87" s="641"/>
      <c r="R87" s="641"/>
      <c r="S87" s="57" t="s">
        <v>3023</v>
      </c>
      <c r="T87" s="57">
        <v>0</v>
      </c>
      <c r="U87" s="57">
        <v>40</v>
      </c>
      <c r="V87" s="57">
        <v>70</v>
      </c>
      <c r="W87" s="57">
        <v>90</v>
      </c>
      <c r="X87" s="62">
        <v>100</v>
      </c>
      <c r="Y87" s="140"/>
      <c r="Z87" s="641"/>
      <c r="AA87" s="641"/>
      <c r="AB87" s="641"/>
      <c r="AC87" s="720"/>
    </row>
    <row r="88" spans="1:29" ht="33" customHeight="1" x14ac:dyDescent="0.2">
      <c r="A88" s="122"/>
      <c r="B88" s="642"/>
      <c r="C88" s="642"/>
      <c r="D88" s="642"/>
      <c r="E88" s="642"/>
      <c r="F88" s="646"/>
      <c r="G88" s="680"/>
      <c r="H88" s="647"/>
      <c r="I88" s="642"/>
      <c r="J88" s="642"/>
      <c r="K88" s="642"/>
      <c r="L88" s="642"/>
      <c r="M88" s="642"/>
      <c r="N88" s="642"/>
      <c r="O88" s="642"/>
      <c r="P88" s="57" t="s">
        <v>3022</v>
      </c>
      <c r="Q88" s="642"/>
      <c r="R88" s="642"/>
      <c r="S88" s="57" t="s">
        <v>3024</v>
      </c>
      <c r="T88" s="57">
        <v>0</v>
      </c>
      <c r="U88" s="57" t="s">
        <v>710</v>
      </c>
      <c r="V88" s="57">
        <v>24</v>
      </c>
      <c r="W88" s="57">
        <v>36</v>
      </c>
      <c r="X88" s="62">
        <v>38</v>
      </c>
      <c r="Y88" s="140"/>
      <c r="Z88" s="642"/>
      <c r="AA88" s="642"/>
      <c r="AB88" s="642"/>
      <c r="AC88" s="721"/>
    </row>
    <row r="89" spans="1:29" ht="14.25" customHeight="1" x14ac:dyDescent="0.2">
      <c r="A89" s="122"/>
      <c r="B89" s="672">
        <v>26</v>
      </c>
      <c r="C89" s="672" t="s">
        <v>2850</v>
      </c>
      <c r="D89" s="672" t="s">
        <v>2851</v>
      </c>
      <c r="E89" s="672" t="s">
        <v>2850</v>
      </c>
      <c r="F89" s="673" t="s">
        <v>2892</v>
      </c>
      <c r="G89" s="675" t="s">
        <v>3025</v>
      </c>
      <c r="H89" s="678" t="s">
        <v>3026</v>
      </c>
      <c r="I89" s="686">
        <v>2000000</v>
      </c>
      <c r="J89" s="672" t="s">
        <v>3027</v>
      </c>
      <c r="K89" s="672" t="s">
        <v>253</v>
      </c>
      <c r="L89" s="672" t="s">
        <v>166</v>
      </c>
      <c r="M89" s="672" t="s">
        <v>2997</v>
      </c>
      <c r="N89" s="672" t="s">
        <v>166</v>
      </c>
      <c r="O89" s="672" t="s">
        <v>166</v>
      </c>
      <c r="P89" s="672" t="s">
        <v>3022</v>
      </c>
      <c r="Q89" s="672" t="s">
        <v>2969</v>
      </c>
      <c r="R89" s="672" t="s">
        <v>2969</v>
      </c>
      <c r="S89" s="672" t="s">
        <v>3028</v>
      </c>
      <c r="T89" s="672">
        <v>70</v>
      </c>
      <c r="U89" s="672" t="s">
        <v>3029</v>
      </c>
      <c r="V89" s="672" t="s">
        <v>3029</v>
      </c>
      <c r="W89" s="672" t="s">
        <v>3029</v>
      </c>
      <c r="X89" s="673" t="s">
        <v>3029</v>
      </c>
      <c r="Y89" s="773"/>
      <c r="Z89" s="774"/>
      <c r="AA89" s="774"/>
      <c r="AB89" s="774"/>
      <c r="AC89" s="768"/>
    </row>
    <row r="90" spans="1:29" ht="25.5" customHeight="1" x14ac:dyDescent="0.2">
      <c r="A90" s="122"/>
      <c r="B90" s="641"/>
      <c r="C90" s="641"/>
      <c r="D90" s="641"/>
      <c r="E90" s="641"/>
      <c r="F90" s="674"/>
      <c r="G90" s="676"/>
      <c r="H90" s="679"/>
      <c r="I90" s="641"/>
      <c r="J90" s="641"/>
      <c r="K90" s="641"/>
      <c r="L90" s="641"/>
      <c r="M90" s="641"/>
      <c r="N90" s="641"/>
      <c r="O90" s="641"/>
      <c r="P90" s="641"/>
      <c r="Q90" s="641"/>
      <c r="R90" s="641"/>
      <c r="S90" s="641"/>
      <c r="T90" s="641"/>
      <c r="U90" s="641"/>
      <c r="V90" s="641"/>
      <c r="W90" s="641"/>
      <c r="X90" s="674"/>
      <c r="Y90" s="755"/>
      <c r="Z90" s="641"/>
      <c r="AA90" s="641"/>
      <c r="AB90" s="641"/>
      <c r="AC90" s="720"/>
    </row>
    <row r="91" spans="1:29" ht="78.75" customHeight="1" x14ac:dyDescent="0.2">
      <c r="A91" s="122"/>
      <c r="B91" s="642"/>
      <c r="C91" s="642"/>
      <c r="D91" s="642"/>
      <c r="E91" s="642"/>
      <c r="F91" s="646"/>
      <c r="G91" s="680"/>
      <c r="H91" s="647"/>
      <c r="I91" s="642"/>
      <c r="J91" s="642"/>
      <c r="K91" s="642"/>
      <c r="L91" s="642"/>
      <c r="M91" s="642"/>
      <c r="N91" s="642"/>
      <c r="O91" s="642"/>
      <c r="P91" s="642"/>
      <c r="Q91" s="642"/>
      <c r="R91" s="642"/>
      <c r="S91" s="642"/>
      <c r="T91" s="642"/>
      <c r="U91" s="642"/>
      <c r="V91" s="642"/>
      <c r="W91" s="642"/>
      <c r="X91" s="646"/>
      <c r="Y91" s="730"/>
      <c r="Z91" s="642"/>
      <c r="AA91" s="642"/>
      <c r="AB91" s="642"/>
      <c r="AC91" s="721"/>
    </row>
    <row r="92" spans="1:29" ht="15.75" customHeight="1" x14ac:dyDescent="0.2">
      <c r="A92" s="122"/>
      <c r="B92" s="57">
        <v>27</v>
      </c>
      <c r="C92" s="57" t="s">
        <v>2026</v>
      </c>
      <c r="D92" s="57" t="s">
        <v>2851</v>
      </c>
      <c r="E92" s="57" t="s">
        <v>2026</v>
      </c>
      <c r="F92" s="62" t="s">
        <v>2892</v>
      </c>
      <c r="G92" s="60" t="s">
        <v>3030</v>
      </c>
      <c r="H92" s="84" t="s">
        <v>3031</v>
      </c>
      <c r="I92" s="81">
        <v>3000000</v>
      </c>
      <c r="J92" s="57" t="s">
        <v>3032</v>
      </c>
      <c r="K92" s="57" t="s">
        <v>253</v>
      </c>
      <c r="L92" s="57" t="s">
        <v>166</v>
      </c>
      <c r="M92" s="57" t="s">
        <v>2997</v>
      </c>
      <c r="N92" s="57" t="s">
        <v>166</v>
      </c>
      <c r="O92" s="57" t="s">
        <v>166</v>
      </c>
      <c r="P92" s="57" t="s">
        <v>3033</v>
      </c>
      <c r="Q92" s="57" t="s">
        <v>2999</v>
      </c>
      <c r="R92" s="57" t="s">
        <v>2999</v>
      </c>
      <c r="S92" s="57" t="s">
        <v>3034</v>
      </c>
      <c r="T92" s="57">
        <v>0</v>
      </c>
      <c r="U92" s="57" t="s">
        <v>3035</v>
      </c>
      <c r="V92" s="57" t="s">
        <v>3036</v>
      </c>
      <c r="W92" s="57" t="s">
        <v>3037</v>
      </c>
      <c r="X92" s="62" t="s">
        <v>3037</v>
      </c>
      <c r="Y92" s="140"/>
      <c r="Z92" s="173"/>
      <c r="AA92" s="173"/>
      <c r="AB92" s="173"/>
      <c r="AC92" s="156"/>
    </row>
    <row r="93" spans="1:29" ht="28.5" customHeight="1" x14ac:dyDescent="0.2">
      <c r="A93" s="122"/>
      <c r="B93" s="672">
        <v>28</v>
      </c>
      <c r="C93" s="672" t="s">
        <v>2850</v>
      </c>
      <c r="D93" s="672" t="s">
        <v>2851</v>
      </c>
      <c r="E93" s="672" t="s">
        <v>2850</v>
      </c>
      <c r="F93" s="673" t="s">
        <v>2892</v>
      </c>
      <c r="G93" s="675" t="s">
        <v>3038</v>
      </c>
      <c r="H93" s="678" t="s">
        <v>3039</v>
      </c>
      <c r="I93" s="686">
        <v>85210000</v>
      </c>
      <c r="J93" s="672" t="s">
        <v>3040</v>
      </c>
      <c r="K93" s="672" t="s">
        <v>597</v>
      </c>
      <c r="L93" s="672" t="s">
        <v>166</v>
      </c>
      <c r="M93" s="672" t="s">
        <v>2997</v>
      </c>
      <c r="N93" s="672" t="s">
        <v>166</v>
      </c>
      <c r="O93" s="672" t="s">
        <v>166</v>
      </c>
      <c r="P93" s="57" t="s">
        <v>3041</v>
      </c>
      <c r="Q93" s="681" t="s">
        <v>2969</v>
      </c>
      <c r="R93" s="681" t="s">
        <v>2969</v>
      </c>
      <c r="S93" s="57" t="s">
        <v>3041</v>
      </c>
      <c r="T93" s="57">
        <v>1</v>
      </c>
      <c r="U93" s="57">
        <v>1</v>
      </c>
      <c r="V93" s="57">
        <v>1</v>
      </c>
      <c r="W93" s="57">
        <v>1</v>
      </c>
      <c r="X93" s="62">
        <v>1</v>
      </c>
      <c r="Y93" s="140"/>
      <c r="Z93" s="774"/>
      <c r="AA93" s="774"/>
      <c r="AB93" s="774"/>
      <c r="AC93" s="768"/>
    </row>
    <row r="94" spans="1:29" ht="33" customHeight="1" x14ac:dyDescent="0.2">
      <c r="A94" s="122"/>
      <c r="B94" s="641"/>
      <c r="C94" s="641"/>
      <c r="D94" s="641"/>
      <c r="E94" s="641"/>
      <c r="F94" s="674"/>
      <c r="G94" s="676"/>
      <c r="H94" s="679"/>
      <c r="I94" s="641"/>
      <c r="J94" s="641"/>
      <c r="K94" s="641"/>
      <c r="L94" s="641"/>
      <c r="M94" s="641"/>
      <c r="N94" s="641"/>
      <c r="O94" s="641"/>
      <c r="P94" s="57" t="s">
        <v>3042</v>
      </c>
      <c r="Q94" s="641"/>
      <c r="R94" s="641"/>
      <c r="S94" s="57" t="s">
        <v>3042</v>
      </c>
      <c r="T94" s="57">
        <v>1</v>
      </c>
      <c r="U94" s="57">
        <v>1</v>
      </c>
      <c r="V94" s="57">
        <v>1</v>
      </c>
      <c r="W94" s="57">
        <v>1</v>
      </c>
      <c r="X94" s="62">
        <v>1</v>
      </c>
      <c r="Y94" s="140"/>
      <c r="Z94" s="641"/>
      <c r="AA94" s="641"/>
      <c r="AB94" s="641"/>
      <c r="AC94" s="720"/>
    </row>
    <row r="95" spans="1:29" ht="33" customHeight="1" x14ac:dyDescent="0.2">
      <c r="A95" s="122"/>
      <c r="B95" s="641"/>
      <c r="C95" s="641"/>
      <c r="D95" s="641"/>
      <c r="E95" s="641"/>
      <c r="F95" s="674"/>
      <c r="G95" s="676"/>
      <c r="H95" s="679"/>
      <c r="I95" s="641"/>
      <c r="J95" s="641"/>
      <c r="K95" s="641"/>
      <c r="L95" s="641"/>
      <c r="M95" s="641"/>
      <c r="N95" s="641"/>
      <c r="O95" s="641"/>
      <c r="P95" s="57" t="s">
        <v>3043</v>
      </c>
      <c r="Q95" s="641"/>
      <c r="R95" s="641"/>
      <c r="S95" s="57" t="s">
        <v>3043</v>
      </c>
      <c r="T95" s="57">
        <v>1</v>
      </c>
      <c r="U95" s="57">
        <v>1</v>
      </c>
      <c r="V95" s="57">
        <v>1</v>
      </c>
      <c r="W95" s="57">
        <v>1</v>
      </c>
      <c r="X95" s="62">
        <v>1</v>
      </c>
      <c r="Y95" s="140"/>
      <c r="Z95" s="641"/>
      <c r="AA95" s="641"/>
      <c r="AB95" s="641"/>
      <c r="AC95" s="720"/>
    </row>
    <row r="96" spans="1:29" ht="33" customHeight="1" x14ac:dyDescent="0.2">
      <c r="A96" s="122"/>
      <c r="B96" s="641"/>
      <c r="C96" s="641"/>
      <c r="D96" s="641"/>
      <c r="E96" s="641"/>
      <c r="F96" s="674"/>
      <c r="G96" s="676"/>
      <c r="H96" s="679"/>
      <c r="I96" s="641"/>
      <c r="J96" s="641"/>
      <c r="K96" s="641"/>
      <c r="L96" s="641"/>
      <c r="M96" s="641"/>
      <c r="N96" s="641"/>
      <c r="O96" s="641"/>
      <c r="P96" s="57" t="s">
        <v>3044</v>
      </c>
      <c r="Q96" s="641"/>
      <c r="R96" s="641"/>
      <c r="S96" s="57" t="s">
        <v>3044</v>
      </c>
      <c r="T96" s="57">
        <v>0</v>
      </c>
      <c r="U96" s="57">
        <v>0</v>
      </c>
      <c r="V96" s="57">
        <v>1</v>
      </c>
      <c r="W96" s="57">
        <v>1</v>
      </c>
      <c r="X96" s="62">
        <v>1</v>
      </c>
      <c r="Y96" s="140"/>
      <c r="Z96" s="641"/>
      <c r="AA96" s="641"/>
      <c r="AB96" s="641"/>
      <c r="AC96" s="720"/>
    </row>
    <row r="97" spans="1:29" ht="33" customHeight="1" x14ac:dyDescent="0.2">
      <c r="A97" s="122"/>
      <c r="B97" s="642"/>
      <c r="C97" s="642"/>
      <c r="D97" s="642"/>
      <c r="E97" s="642"/>
      <c r="F97" s="646"/>
      <c r="G97" s="680"/>
      <c r="H97" s="647"/>
      <c r="I97" s="642"/>
      <c r="J97" s="642"/>
      <c r="K97" s="642"/>
      <c r="L97" s="642"/>
      <c r="M97" s="642"/>
      <c r="N97" s="642"/>
      <c r="O97" s="642"/>
      <c r="P97" s="57" t="s">
        <v>3045</v>
      </c>
      <c r="Q97" s="642"/>
      <c r="R97" s="642"/>
      <c r="S97" s="57" t="s">
        <v>3045</v>
      </c>
      <c r="T97" s="57">
        <v>0</v>
      </c>
      <c r="U97" s="57">
        <v>0</v>
      </c>
      <c r="V97" s="57">
        <v>1</v>
      </c>
      <c r="W97" s="57">
        <v>1</v>
      </c>
      <c r="X97" s="62">
        <v>1</v>
      </c>
      <c r="Y97" s="140"/>
      <c r="Z97" s="642"/>
      <c r="AA97" s="642"/>
      <c r="AB97" s="642"/>
      <c r="AC97" s="721"/>
    </row>
    <row r="98" spans="1:29" ht="50.25" customHeight="1" x14ac:dyDescent="0.2">
      <c r="A98" s="122"/>
      <c r="B98" s="672">
        <v>29</v>
      </c>
      <c r="C98" s="672" t="s">
        <v>2850</v>
      </c>
      <c r="D98" s="672" t="s">
        <v>2851</v>
      </c>
      <c r="E98" s="672" t="s">
        <v>2850</v>
      </c>
      <c r="F98" s="673" t="s">
        <v>2892</v>
      </c>
      <c r="G98" s="675" t="s">
        <v>3046</v>
      </c>
      <c r="H98" s="678" t="s">
        <v>3047</v>
      </c>
      <c r="I98" s="686">
        <v>188000000</v>
      </c>
      <c r="J98" s="672" t="s">
        <v>3048</v>
      </c>
      <c r="K98" s="672" t="s">
        <v>253</v>
      </c>
      <c r="L98" s="672" t="s">
        <v>166</v>
      </c>
      <c r="M98" s="672" t="s">
        <v>2997</v>
      </c>
      <c r="N98" s="672" t="s">
        <v>164</v>
      </c>
      <c r="O98" s="672" t="s">
        <v>164</v>
      </c>
      <c r="P98" s="57" t="s">
        <v>3049</v>
      </c>
      <c r="Q98" s="672" t="s">
        <v>2969</v>
      </c>
      <c r="R98" s="672" t="s">
        <v>2969</v>
      </c>
      <c r="S98" s="57" t="s">
        <v>3050</v>
      </c>
      <c r="T98" s="57">
        <v>1</v>
      </c>
      <c r="U98" s="57">
        <v>1</v>
      </c>
      <c r="V98" s="57">
        <v>1</v>
      </c>
      <c r="W98" s="57">
        <v>1</v>
      </c>
      <c r="X98" s="62">
        <v>1</v>
      </c>
      <c r="Y98" s="140"/>
      <c r="Z98" s="774"/>
      <c r="AA98" s="774"/>
      <c r="AB98" s="774"/>
      <c r="AC98" s="768"/>
    </row>
    <row r="99" spans="1:29" ht="66.75" customHeight="1" x14ac:dyDescent="0.2">
      <c r="A99" s="122"/>
      <c r="B99" s="642"/>
      <c r="C99" s="642"/>
      <c r="D99" s="642"/>
      <c r="E99" s="642"/>
      <c r="F99" s="646"/>
      <c r="G99" s="680"/>
      <c r="H99" s="647"/>
      <c r="I99" s="642"/>
      <c r="J99" s="642"/>
      <c r="K99" s="642"/>
      <c r="L99" s="642"/>
      <c r="M99" s="642"/>
      <c r="N99" s="642"/>
      <c r="O99" s="642"/>
      <c r="P99" s="57" t="s">
        <v>3051</v>
      </c>
      <c r="Q99" s="642"/>
      <c r="R99" s="642"/>
      <c r="S99" s="57" t="s">
        <v>3052</v>
      </c>
      <c r="T99" s="57">
        <v>31</v>
      </c>
      <c r="U99" s="57">
        <v>32</v>
      </c>
      <c r="V99" s="57">
        <v>34</v>
      </c>
      <c r="W99" s="57">
        <v>35</v>
      </c>
      <c r="X99" s="62">
        <v>37</v>
      </c>
      <c r="Y99" s="140"/>
      <c r="Z99" s="642"/>
      <c r="AA99" s="642"/>
      <c r="AB99" s="642"/>
      <c r="AC99" s="721"/>
    </row>
    <row r="100" spans="1:29" ht="15.75" customHeight="1" x14ac:dyDescent="0.2">
      <c r="A100" s="122"/>
      <c r="B100" s="57">
        <v>30</v>
      </c>
      <c r="C100" s="57" t="s">
        <v>2026</v>
      </c>
      <c r="D100" s="57" t="s">
        <v>2851</v>
      </c>
      <c r="E100" s="57" t="s">
        <v>2026</v>
      </c>
      <c r="F100" s="62" t="s">
        <v>2892</v>
      </c>
      <c r="G100" s="60" t="s">
        <v>3053</v>
      </c>
      <c r="H100" s="84" t="s">
        <v>3054</v>
      </c>
      <c r="I100" s="81">
        <v>30000</v>
      </c>
      <c r="J100" s="57" t="s">
        <v>3055</v>
      </c>
      <c r="K100" s="57" t="s">
        <v>253</v>
      </c>
      <c r="L100" s="57" t="s">
        <v>166</v>
      </c>
      <c r="M100" s="57" t="s">
        <v>2997</v>
      </c>
      <c r="N100" s="57" t="s">
        <v>166</v>
      </c>
      <c r="O100" s="57" t="s">
        <v>166</v>
      </c>
      <c r="P100" s="57" t="s">
        <v>3056</v>
      </c>
      <c r="Q100" s="57" t="s">
        <v>2999</v>
      </c>
      <c r="R100" s="57" t="s">
        <v>2999</v>
      </c>
      <c r="S100" s="57" t="s">
        <v>3050</v>
      </c>
      <c r="T100" s="57">
        <v>1</v>
      </c>
      <c r="U100" s="57">
        <v>1</v>
      </c>
      <c r="V100" s="57">
        <v>1</v>
      </c>
      <c r="W100" s="57">
        <v>1</v>
      </c>
      <c r="X100" s="62">
        <v>1</v>
      </c>
      <c r="Y100" s="140"/>
      <c r="Z100" s="173"/>
      <c r="AA100" s="173"/>
      <c r="AB100" s="173"/>
      <c r="AC100" s="156"/>
    </row>
    <row r="101" spans="1:29" ht="15.75" customHeight="1" x14ac:dyDescent="0.2">
      <c r="A101" s="122"/>
      <c r="B101" s="57">
        <v>31</v>
      </c>
      <c r="C101" s="57" t="s">
        <v>2026</v>
      </c>
      <c r="D101" s="57" t="s">
        <v>2851</v>
      </c>
      <c r="E101" s="57" t="s">
        <v>2026</v>
      </c>
      <c r="F101" s="62" t="s">
        <v>2892</v>
      </c>
      <c r="G101" s="60" t="s">
        <v>3057</v>
      </c>
      <c r="H101" s="84" t="s">
        <v>3058</v>
      </c>
      <c r="I101" s="81">
        <v>20000000</v>
      </c>
      <c r="J101" s="57" t="s">
        <v>3059</v>
      </c>
      <c r="K101" s="57" t="s">
        <v>253</v>
      </c>
      <c r="L101" s="57" t="s">
        <v>166</v>
      </c>
      <c r="M101" s="57" t="s">
        <v>2997</v>
      </c>
      <c r="N101" s="57" t="s">
        <v>166</v>
      </c>
      <c r="O101" s="57" t="s">
        <v>166</v>
      </c>
      <c r="P101" s="57" t="s">
        <v>3060</v>
      </c>
      <c r="Q101" s="57" t="s">
        <v>2999</v>
      </c>
      <c r="R101" s="57" t="s">
        <v>2999</v>
      </c>
      <c r="S101" s="57" t="s">
        <v>3061</v>
      </c>
      <c r="T101" s="57">
        <v>1</v>
      </c>
      <c r="U101" s="57">
        <v>1</v>
      </c>
      <c r="V101" s="57">
        <v>1</v>
      </c>
      <c r="W101" s="57">
        <v>1</v>
      </c>
      <c r="X101" s="62">
        <v>1</v>
      </c>
      <c r="Y101" s="140"/>
      <c r="Z101" s="173"/>
      <c r="AA101" s="173"/>
      <c r="AB101" s="173"/>
      <c r="AC101" s="156"/>
    </row>
    <row r="102" spans="1:29" ht="50.25" customHeight="1" x14ac:dyDescent="0.2">
      <c r="A102" s="122"/>
      <c r="B102" s="672">
        <v>32</v>
      </c>
      <c r="C102" s="672" t="s">
        <v>2850</v>
      </c>
      <c r="D102" s="672" t="s">
        <v>3062</v>
      </c>
      <c r="E102" s="672" t="s">
        <v>2850</v>
      </c>
      <c r="F102" s="673" t="s">
        <v>3063</v>
      </c>
      <c r="G102" s="675" t="s">
        <v>3064</v>
      </c>
      <c r="H102" s="678" t="s">
        <v>3065</v>
      </c>
      <c r="I102" s="686">
        <v>676200000</v>
      </c>
      <c r="J102" s="672" t="s">
        <v>3066</v>
      </c>
      <c r="K102" s="672" t="s">
        <v>470</v>
      </c>
      <c r="L102" s="672" t="s">
        <v>164</v>
      </c>
      <c r="M102" s="672" t="s">
        <v>3067</v>
      </c>
      <c r="N102" s="672" t="s">
        <v>164</v>
      </c>
      <c r="O102" s="672" t="s">
        <v>166</v>
      </c>
      <c r="P102" s="681" t="s">
        <v>3068</v>
      </c>
      <c r="Q102" s="672" t="s">
        <v>2969</v>
      </c>
      <c r="R102" s="672" t="s">
        <v>2969</v>
      </c>
      <c r="S102" s="57" t="s">
        <v>3069</v>
      </c>
      <c r="T102" s="45" t="s">
        <v>3070</v>
      </c>
      <c r="U102" s="45" t="s">
        <v>3071</v>
      </c>
      <c r="V102" s="45" t="s">
        <v>3072</v>
      </c>
      <c r="W102" s="57" t="s">
        <v>3073</v>
      </c>
      <c r="X102" s="62" t="s">
        <v>3074</v>
      </c>
      <c r="Y102" s="140"/>
      <c r="Z102" s="774"/>
      <c r="AA102" s="774"/>
      <c r="AB102" s="774"/>
      <c r="AC102" s="768"/>
    </row>
    <row r="103" spans="1:29" ht="55.5" customHeight="1" x14ac:dyDescent="0.2">
      <c r="A103" s="122"/>
      <c r="B103" s="641"/>
      <c r="C103" s="641"/>
      <c r="D103" s="641"/>
      <c r="E103" s="641"/>
      <c r="F103" s="674"/>
      <c r="G103" s="676"/>
      <c r="H103" s="679"/>
      <c r="I103" s="641"/>
      <c r="J103" s="641"/>
      <c r="K103" s="641"/>
      <c r="L103" s="641"/>
      <c r="M103" s="641"/>
      <c r="N103" s="641"/>
      <c r="O103" s="641"/>
      <c r="P103" s="641"/>
      <c r="Q103" s="641"/>
      <c r="R103" s="641"/>
      <c r="S103" s="57" t="s">
        <v>3075</v>
      </c>
      <c r="T103" s="45" t="s">
        <v>3076</v>
      </c>
      <c r="U103" s="45" t="s">
        <v>3076</v>
      </c>
      <c r="V103" s="45" t="s">
        <v>3076</v>
      </c>
      <c r="W103" s="45" t="s">
        <v>3076</v>
      </c>
      <c r="X103" s="105" t="s">
        <v>3076</v>
      </c>
      <c r="Y103" s="140"/>
      <c r="Z103" s="641"/>
      <c r="AA103" s="641"/>
      <c r="AB103" s="641"/>
      <c r="AC103" s="720"/>
    </row>
    <row r="104" spans="1:29" ht="42.75" customHeight="1" x14ac:dyDescent="0.2">
      <c r="A104" s="122"/>
      <c r="B104" s="642"/>
      <c r="C104" s="642"/>
      <c r="D104" s="642"/>
      <c r="E104" s="642"/>
      <c r="F104" s="646"/>
      <c r="G104" s="680"/>
      <c r="H104" s="647"/>
      <c r="I104" s="642"/>
      <c r="J104" s="642"/>
      <c r="K104" s="642"/>
      <c r="L104" s="642"/>
      <c r="M104" s="642"/>
      <c r="N104" s="642"/>
      <c r="O104" s="642"/>
      <c r="P104" s="642"/>
      <c r="Q104" s="642"/>
      <c r="R104" s="642"/>
      <c r="S104" s="57" t="s">
        <v>3077</v>
      </c>
      <c r="T104" s="57" t="s">
        <v>3078</v>
      </c>
      <c r="U104" s="57" t="s">
        <v>3078</v>
      </c>
      <c r="V104" s="57" t="s">
        <v>3078</v>
      </c>
      <c r="W104" s="57" t="s">
        <v>3078</v>
      </c>
      <c r="X104" s="62" t="s">
        <v>3078</v>
      </c>
      <c r="Y104" s="140"/>
      <c r="Z104" s="642"/>
      <c r="AA104" s="642"/>
      <c r="AB104" s="642"/>
      <c r="AC104" s="721"/>
    </row>
    <row r="105" spans="1:29" ht="59.25" customHeight="1" x14ac:dyDescent="0.2">
      <c r="A105" s="122"/>
      <c r="B105" s="672">
        <v>33</v>
      </c>
      <c r="C105" s="672" t="s">
        <v>2850</v>
      </c>
      <c r="D105" s="672" t="s">
        <v>3062</v>
      </c>
      <c r="E105" s="672" t="s">
        <v>2850</v>
      </c>
      <c r="F105" s="673" t="s">
        <v>3063</v>
      </c>
      <c r="G105" s="675" t="s">
        <v>3079</v>
      </c>
      <c r="H105" s="678" t="s">
        <v>3080</v>
      </c>
      <c r="I105" s="686">
        <v>240000000</v>
      </c>
      <c r="J105" s="672" t="s">
        <v>3081</v>
      </c>
      <c r="K105" s="672" t="s">
        <v>253</v>
      </c>
      <c r="L105" s="672" t="s">
        <v>164</v>
      </c>
      <c r="M105" s="672" t="s">
        <v>653</v>
      </c>
      <c r="N105" s="672" t="s">
        <v>166</v>
      </c>
      <c r="O105" s="672" t="s">
        <v>166</v>
      </c>
      <c r="P105" s="681" t="s">
        <v>3082</v>
      </c>
      <c r="Q105" s="672" t="s">
        <v>2969</v>
      </c>
      <c r="R105" s="672" t="s">
        <v>2969</v>
      </c>
      <c r="S105" s="682" t="s">
        <v>3083</v>
      </c>
      <c r="T105" s="681">
        <v>0</v>
      </c>
      <c r="U105" s="681">
        <v>1</v>
      </c>
      <c r="V105" s="681">
        <v>1</v>
      </c>
      <c r="W105" s="681">
        <v>1</v>
      </c>
      <c r="X105" s="772">
        <v>1</v>
      </c>
      <c r="Y105" s="773"/>
      <c r="Z105" s="774"/>
      <c r="AA105" s="774"/>
      <c r="AB105" s="774"/>
      <c r="AC105" s="768"/>
    </row>
    <row r="106" spans="1:29" ht="12.75" customHeight="1" x14ac:dyDescent="0.2">
      <c r="A106" s="122"/>
      <c r="B106" s="641"/>
      <c r="C106" s="641"/>
      <c r="D106" s="641"/>
      <c r="E106" s="641"/>
      <c r="F106" s="674"/>
      <c r="G106" s="676"/>
      <c r="H106" s="679"/>
      <c r="I106" s="641"/>
      <c r="J106" s="641"/>
      <c r="K106" s="641"/>
      <c r="L106" s="641"/>
      <c r="M106" s="641"/>
      <c r="N106" s="641"/>
      <c r="O106" s="641"/>
      <c r="P106" s="641"/>
      <c r="Q106" s="641"/>
      <c r="R106" s="641"/>
      <c r="S106" s="641"/>
      <c r="T106" s="641"/>
      <c r="U106" s="641"/>
      <c r="V106" s="641"/>
      <c r="W106" s="641"/>
      <c r="X106" s="776"/>
      <c r="Y106" s="730"/>
      <c r="Z106" s="642"/>
      <c r="AA106" s="642"/>
      <c r="AB106" s="642"/>
      <c r="AC106" s="721"/>
    </row>
    <row r="107" spans="1:29" ht="2.25" customHeight="1" x14ac:dyDescent="0.2">
      <c r="A107" s="122"/>
      <c r="B107" s="642"/>
      <c r="C107" s="642"/>
      <c r="D107" s="642"/>
      <c r="E107" s="642"/>
      <c r="F107" s="646"/>
      <c r="G107" s="680"/>
      <c r="H107" s="647"/>
      <c r="I107" s="642"/>
      <c r="J107" s="642"/>
      <c r="K107" s="642"/>
      <c r="L107" s="642"/>
      <c r="M107" s="642"/>
      <c r="N107" s="642"/>
      <c r="O107" s="642"/>
      <c r="P107" s="642"/>
      <c r="Q107" s="642"/>
      <c r="R107" s="642"/>
      <c r="S107" s="642"/>
      <c r="T107" s="642"/>
      <c r="U107" s="642"/>
      <c r="V107" s="642"/>
      <c r="W107" s="642"/>
      <c r="X107" s="729"/>
      <c r="Y107" s="140"/>
      <c r="Z107" s="173"/>
      <c r="AA107" s="173"/>
      <c r="AB107" s="173"/>
      <c r="AC107" s="156"/>
    </row>
    <row r="108" spans="1:29" ht="66" customHeight="1" x14ac:dyDescent="0.2">
      <c r="A108" s="122"/>
      <c r="B108" s="672">
        <v>34</v>
      </c>
      <c r="C108" s="672" t="s">
        <v>2850</v>
      </c>
      <c r="D108" s="672" t="s">
        <v>3062</v>
      </c>
      <c r="E108" s="672" t="s">
        <v>2850</v>
      </c>
      <c r="F108" s="673" t="s">
        <v>3063</v>
      </c>
      <c r="G108" s="675" t="s">
        <v>3084</v>
      </c>
      <c r="H108" s="678" t="s">
        <v>3085</v>
      </c>
      <c r="I108" s="686">
        <v>800000</v>
      </c>
      <c r="J108" s="672" t="s">
        <v>3081</v>
      </c>
      <c r="K108" s="672" t="s">
        <v>253</v>
      </c>
      <c r="L108" s="672" t="s">
        <v>164</v>
      </c>
      <c r="M108" s="672" t="s">
        <v>3086</v>
      </c>
      <c r="N108" s="672" t="s">
        <v>166</v>
      </c>
      <c r="O108" s="672" t="s">
        <v>164</v>
      </c>
      <c r="P108" s="672" t="s">
        <v>3087</v>
      </c>
      <c r="Q108" s="672" t="s">
        <v>2969</v>
      </c>
      <c r="R108" s="672" t="s">
        <v>2969</v>
      </c>
      <c r="S108" s="672" t="s">
        <v>3088</v>
      </c>
      <c r="T108" s="672">
        <v>5</v>
      </c>
      <c r="U108" s="681">
        <v>6</v>
      </c>
      <c r="V108" s="681">
        <v>7</v>
      </c>
      <c r="W108" s="681">
        <v>8</v>
      </c>
      <c r="X108" s="772">
        <v>9</v>
      </c>
      <c r="Y108" s="773"/>
      <c r="Z108" s="774"/>
      <c r="AA108" s="774"/>
      <c r="AB108" s="774"/>
      <c r="AC108" s="768"/>
    </row>
    <row r="109" spans="1:29" ht="12" hidden="1" customHeight="1" x14ac:dyDescent="0.2">
      <c r="A109" s="122"/>
      <c r="B109" s="641"/>
      <c r="C109" s="641"/>
      <c r="D109" s="641"/>
      <c r="E109" s="641"/>
      <c r="F109" s="674"/>
      <c r="G109" s="676"/>
      <c r="H109" s="679"/>
      <c r="I109" s="641"/>
      <c r="J109" s="641"/>
      <c r="K109" s="641"/>
      <c r="L109" s="641"/>
      <c r="M109" s="641"/>
      <c r="N109" s="641"/>
      <c r="O109" s="641"/>
      <c r="P109" s="641"/>
      <c r="Q109" s="641"/>
      <c r="R109" s="641"/>
      <c r="S109" s="641"/>
      <c r="T109" s="641"/>
      <c r="U109" s="641"/>
      <c r="V109" s="641"/>
      <c r="W109" s="641"/>
      <c r="X109" s="776"/>
      <c r="Y109" s="755"/>
      <c r="Z109" s="641"/>
      <c r="AA109" s="641"/>
      <c r="AB109" s="641"/>
      <c r="AC109" s="720"/>
    </row>
    <row r="110" spans="1:29" ht="13.5" customHeight="1" x14ac:dyDescent="0.2">
      <c r="A110" s="122"/>
      <c r="B110" s="642"/>
      <c r="C110" s="642"/>
      <c r="D110" s="642"/>
      <c r="E110" s="642"/>
      <c r="F110" s="646"/>
      <c r="G110" s="680"/>
      <c r="H110" s="647"/>
      <c r="I110" s="642"/>
      <c r="J110" s="642"/>
      <c r="K110" s="642"/>
      <c r="L110" s="642"/>
      <c r="M110" s="642"/>
      <c r="N110" s="642"/>
      <c r="O110" s="642"/>
      <c r="P110" s="642"/>
      <c r="Q110" s="642"/>
      <c r="R110" s="642"/>
      <c r="S110" s="642"/>
      <c r="T110" s="642"/>
      <c r="U110" s="642"/>
      <c r="V110" s="642"/>
      <c r="W110" s="642"/>
      <c r="X110" s="729"/>
      <c r="Y110" s="730"/>
      <c r="Z110" s="642"/>
      <c r="AA110" s="642"/>
      <c r="AB110" s="642"/>
      <c r="AC110" s="721"/>
    </row>
    <row r="111" spans="1:29" ht="53.25" customHeight="1" x14ac:dyDescent="0.2">
      <c r="A111" s="122"/>
      <c r="B111" s="672">
        <v>35</v>
      </c>
      <c r="C111" s="672" t="s">
        <v>3089</v>
      </c>
      <c r="D111" s="672" t="s">
        <v>3062</v>
      </c>
      <c r="E111" s="672" t="s">
        <v>3089</v>
      </c>
      <c r="F111" s="673" t="s">
        <v>3090</v>
      </c>
      <c r="G111" s="675" t="s">
        <v>3091</v>
      </c>
      <c r="H111" s="678" t="s">
        <v>3092</v>
      </c>
      <c r="I111" s="686">
        <v>80000000</v>
      </c>
      <c r="J111" s="672" t="s">
        <v>3093</v>
      </c>
      <c r="K111" s="672" t="s">
        <v>470</v>
      </c>
      <c r="L111" s="672" t="s">
        <v>164</v>
      </c>
      <c r="M111" s="672" t="s">
        <v>3094</v>
      </c>
      <c r="N111" s="672" t="s">
        <v>164</v>
      </c>
      <c r="O111" s="672" t="s">
        <v>166</v>
      </c>
      <c r="P111" s="681" t="s">
        <v>3095</v>
      </c>
      <c r="Q111" s="672" t="s">
        <v>2969</v>
      </c>
      <c r="R111" s="672" t="s">
        <v>2969</v>
      </c>
      <c r="S111" s="672" t="s">
        <v>3096</v>
      </c>
      <c r="T111" s="672">
        <v>0</v>
      </c>
      <c r="U111" s="672">
        <v>40</v>
      </c>
      <c r="V111" s="672">
        <v>40</v>
      </c>
      <c r="W111" s="672">
        <v>40</v>
      </c>
      <c r="X111" s="673">
        <v>40</v>
      </c>
      <c r="Y111" s="773"/>
      <c r="Z111" s="774"/>
      <c r="AA111" s="774"/>
      <c r="AB111" s="774"/>
      <c r="AC111" s="768"/>
    </row>
    <row r="112" spans="1:29" ht="21.75" customHeight="1" x14ac:dyDescent="0.2">
      <c r="A112" s="122"/>
      <c r="B112" s="641"/>
      <c r="C112" s="641"/>
      <c r="D112" s="641"/>
      <c r="E112" s="641"/>
      <c r="F112" s="674"/>
      <c r="G112" s="676"/>
      <c r="H112" s="679"/>
      <c r="I112" s="641"/>
      <c r="J112" s="641"/>
      <c r="K112" s="641"/>
      <c r="L112" s="641"/>
      <c r="M112" s="641"/>
      <c r="N112" s="641"/>
      <c r="O112" s="641"/>
      <c r="P112" s="641"/>
      <c r="Q112" s="641"/>
      <c r="R112" s="641"/>
      <c r="S112" s="641"/>
      <c r="T112" s="641"/>
      <c r="U112" s="641"/>
      <c r="V112" s="641"/>
      <c r="W112" s="641"/>
      <c r="X112" s="674"/>
      <c r="Y112" s="755"/>
      <c r="Z112" s="641"/>
      <c r="AA112" s="641"/>
      <c r="AB112" s="641"/>
      <c r="AC112" s="720"/>
    </row>
    <row r="113" spans="1:29" ht="14.25" customHeight="1" x14ac:dyDescent="0.2">
      <c r="A113" s="122"/>
      <c r="B113" s="642"/>
      <c r="C113" s="642"/>
      <c r="D113" s="642"/>
      <c r="E113" s="642"/>
      <c r="F113" s="646"/>
      <c r="G113" s="680"/>
      <c r="H113" s="647"/>
      <c r="I113" s="642"/>
      <c r="J113" s="642"/>
      <c r="K113" s="642"/>
      <c r="L113" s="642"/>
      <c r="M113" s="642"/>
      <c r="N113" s="642"/>
      <c r="O113" s="642"/>
      <c r="P113" s="642"/>
      <c r="Q113" s="642"/>
      <c r="R113" s="642"/>
      <c r="S113" s="642"/>
      <c r="T113" s="642"/>
      <c r="U113" s="642"/>
      <c r="V113" s="642"/>
      <c r="W113" s="642"/>
      <c r="X113" s="646"/>
      <c r="Y113" s="730"/>
      <c r="Z113" s="642"/>
      <c r="AA113" s="642"/>
      <c r="AB113" s="642"/>
      <c r="AC113" s="721"/>
    </row>
    <row r="114" spans="1:29" ht="76.5" customHeight="1" x14ac:dyDescent="0.2">
      <c r="A114" s="122"/>
      <c r="B114" s="672">
        <v>36</v>
      </c>
      <c r="C114" s="672" t="s">
        <v>1867</v>
      </c>
      <c r="D114" s="672" t="s">
        <v>3062</v>
      </c>
      <c r="E114" s="672" t="s">
        <v>1867</v>
      </c>
      <c r="F114" s="673" t="s">
        <v>3090</v>
      </c>
      <c r="G114" s="675" t="s">
        <v>3097</v>
      </c>
      <c r="H114" s="678" t="s">
        <v>3098</v>
      </c>
      <c r="I114" s="686">
        <v>1500000</v>
      </c>
      <c r="J114" s="672" t="s">
        <v>3099</v>
      </c>
      <c r="K114" s="672" t="s">
        <v>253</v>
      </c>
      <c r="L114" s="672" t="s">
        <v>164</v>
      </c>
      <c r="M114" s="672" t="s">
        <v>3100</v>
      </c>
      <c r="N114" s="672" t="s">
        <v>164</v>
      </c>
      <c r="O114" s="672" t="s">
        <v>166</v>
      </c>
      <c r="P114" s="672" t="s">
        <v>3101</v>
      </c>
      <c r="Q114" s="672" t="s">
        <v>2969</v>
      </c>
      <c r="R114" s="672" t="s">
        <v>2969</v>
      </c>
      <c r="S114" s="672" t="s">
        <v>3102</v>
      </c>
      <c r="T114" s="681">
        <v>4</v>
      </c>
      <c r="U114" s="681">
        <v>6</v>
      </c>
      <c r="V114" s="681">
        <v>8</v>
      </c>
      <c r="W114" s="672">
        <v>10</v>
      </c>
      <c r="X114" s="673">
        <v>12</v>
      </c>
      <c r="Y114" s="773"/>
      <c r="Z114" s="774"/>
      <c r="AA114" s="774"/>
      <c r="AB114" s="774"/>
      <c r="AC114" s="768"/>
    </row>
    <row r="115" spans="1:29" ht="23.25" customHeight="1" x14ac:dyDescent="0.2">
      <c r="A115" s="122"/>
      <c r="B115" s="641"/>
      <c r="C115" s="641"/>
      <c r="D115" s="641"/>
      <c r="E115" s="641"/>
      <c r="F115" s="674"/>
      <c r="G115" s="676"/>
      <c r="H115" s="679"/>
      <c r="I115" s="641"/>
      <c r="J115" s="641"/>
      <c r="K115" s="641"/>
      <c r="L115" s="641"/>
      <c r="M115" s="641"/>
      <c r="N115" s="641"/>
      <c r="O115" s="641"/>
      <c r="P115" s="641"/>
      <c r="Q115" s="641"/>
      <c r="R115" s="641"/>
      <c r="S115" s="641"/>
      <c r="T115" s="641"/>
      <c r="U115" s="641"/>
      <c r="V115" s="641"/>
      <c r="W115" s="641"/>
      <c r="X115" s="674"/>
      <c r="Y115" s="755"/>
      <c r="Z115" s="641"/>
      <c r="AA115" s="641"/>
      <c r="AB115" s="641"/>
      <c r="AC115" s="720"/>
    </row>
    <row r="116" spans="1:29" ht="21.75" customHeight="1" x14ac:dyDescent="0.2">
      <c r="A116" s="122"/>
      <c r="B116" s="642"/>
      <c r="C116" s="642"/>
      <c r="D116" s="642"/>
      <c r="E116" s="642"/>
      <c r="F116" s="646"/>
      <c r="G116" s="680"/>
      <c r="H116" s="647"/>
      <c r="I116" s="642"/>
      <c r="J116" s="642"/>
      <c r="K116" s="642"/>
      <c r="L116" s="642"/>
      <c r="M116" s="642"/>
      <c r="N116" s="642"/>
      <c r="O116" s="642"/>
      <c r="P116" s="642"/>
      <c r="Q116" s="642"/>
      <c r="R116" s="642"/>
      <c r="S116" s="642"/>
      <c r="T116" s="642"/>
      <c r="U116" s="642"/>
      <c r="V116" s="642"/>
      <c r="W116" s="642"/>
      <c r="X116" s="646"/>
      <c r="Y116" s="730"/>
      <c r="Z116" s="642"/>
      <c r="AA116" s="642"/>
      <c r="AB116" s="642"/>
      <c r="AC116" s="721"/>
    </row>
    <row r="117" spans="1:29" ht="42.75" customHeight="1" x14ac:dyDescent="0.2">
      <c r="A117" s="122"/>
      <c r="B117" s="672">
        <v>37</v>
      </c>
      <c r="C117" s="672" t="s">
        <v>3103</v>
      </c>
      <c r="D117" s="672" t="s">
        <v>3062</v>
      </c>
      <c r="E117" s="672" t="s">
        <v>3103</v>
      </c>
      <c r="F117" s="673" t="s">
        <v>3104</v>
      </c>
      <c r="G117" s="675" t="s">
        <v>3105</v>
      </c>
      <c r="H117" s="678" t="s">
        <v>3106</v>
      </c>
      <c r="I117" s="686">
        <v>60000000</v>
      </c>
      <c r="J117" s="672" t="s">
        <v>3107</v>
      </c>
      <c r="K117" s="672" t="s">
        <v>470</v>
      </c>
      <c r="L117" s="672" t="s">
        <v>164</v>
      </c>
      <c r="M117" s="672" t="s">
        <v>2202</v>
      </c>
      <c r="N117" s="672" t="s">
        <v>164</v>
      </c>
      <c r="O117" s="672" t="s">
        <v>166</v>
      </c>
      <c r="P117" s="681" t="s">
        <v>3108</v>
      </c>
      <c r="Q117" s="672" t="s">
        <v>2969</v>
      </c>
      <c r="R117" s="672" t="s">
        <v>2969</v>
      </c>
      <c r="S117" s="68" t="s">
        <v>3109</v>
      </c>
      <c r="T117" s="45" t="s">
        <v>3110</v>
      </c>
      <c r="U117" s="45" t="s">
        <v>3110</v>
      </c>
      <c r="V117" s="45" t="s">
        <v>3110</v>
      </c>
      <c r="W117" s="45" t="s">
        <v>3110</v>
      </c>
      <c r="X117" s="105" t="s">
        <v>3110</v>
      </c>
      <c r="Y117" s="140"/>
      <c r="Z117" s="774"/>
      <c r="AA117" s="774"/>
      <c r="AB117" s="774"/>
      <c r="AC117" s="768"/>
    </row>
    <row r="118" spans="1:29" ht="54" customHeight="1" x14ac:dyDescent="0.2">
      <c r="A118" s="122"/>
      <c r="B118" s="641"/>
      <c r="C118" s="641"/>
      <c r="D118" s="641"/>
      <c r="E118" s="641"/>
      <c r="F118" s="674"/>
      <c r="G118" s="676"/>
      <c r="H118" s="679"/>
      <c r="I118" s="641"/>
      <c r="J118" s="641"/>
      <c r="K118" s="641"/>
      <c r="L118" s="641"/>
      <c r="M118" s="641"/>
      <c r="N118" s="641"/>
      <c r="O118" s="641"/>
      <c r="P118" s="641"/>
      <c r="Q118" s="641"/>
      <c r="R118" s="641"/>
      <c r="S118" s="68" t="s">
        <v>3111</v>
      </c>
      <c r="T118" s="45" t="s">
        <v>3112</v>
      </c>
      <c r="U118" s="45" t="s">
        <v>3113</v>
      </c>
      <c r="V118" s="45" t="s">
        <v>3114</v>
      </c>
      <c r="W118" s="57" t="s">
        <v>3114</v>
      </c>
      <c r="X118" s="62" t="s">
        <v>3115</v>
      </c>
      <c r="Y118" s="140"/>
      <c r="Z118" s="641"/>
      <c r="AA118" s="641"/>
      <c r="AB118" s="641"/>
      <c r="AC118" s="720"/>
    </row>
    <row r="119" spans="1:29" ht="43.5" customHeight="1" x14ac:dyDescent="0.2">
      <c r="A119" s="122"/>
      <c r="B119" s="642"/>
      <c r="C119" s="642"/>
      <c r="D119" s="642"/>
      <c r="E119" s="642"/>
      <c r="F119" s="646"/>
      <c r="G119" s="680"/>
      <c r="H119" s="647"/>
      <c r="I119" s="642"/>
      <c r="J119" s="642"/>
      <c r="K119" s="642"/>
      <c r="L119" s="642"/>
      <c r="M119" s="642"/>
      <c r="N119" s="642"/>
      <c r="O119" s="642"/>
      <c r="P119" s="642"/>
      <c r="Q119" s="642"/>
      <c r="R119" s="642"/>
      <c r="S119" s="68" t="s">
        <v>3116</v>
      </c>
      <c r="T119" s="45" t="s">
        <v>3117</v>
      </c>
      <c r="U119" s="45" t="s">
        <v>3118</v>
      </c>
      <c r="V119" s="45" t="s">
        <v>3118</v>
      </c>
      <c r="W119" s="45" t="s">
        <v>3118</v>
      </c>
      <c r="X119" s="105" t="s">
        <v>3118</v>
      </c>
      <c r="Y119" s="140"/>
      <c r="Z119" s="642"/>
      <c r="AA119" s="642"/>
      <c r="AB119" s="642"/>
      <c r="AC119" s="721"/>
    </row>
    <row r="120" spans="1:29" ht="61.5" customHeight="1" x14ac:dyDescent="0.2">
      <c r="A120" s="122"/>
      <c r="B120" s="672">
        <v>38</v>
      </c>
      <c r="C120" s="672" t="s">
        <v>3119</v>
      </c>
      <c r="D120" s="672" t="s">
        <v>2851</v>
      </c>
      <c r="E120" s="672" t="s">
        <v>3119</v>
      </c>
      <c r="F120" s="673" t="s">
        <v>2964</v>
      </c>
      <c r="G120" s="675" t="s">
        <v>3120</v>
      </c>
      <c r="H120" s="678" t="s">
        <v>3121</v>
      </c>
      <c r="I120" s="686">
        <v>150000</v>
      </c>
      <c r="J120" s="672" t="s">
        <v>2855</v>
      </c>
      <c r="K120" s="672" t="s">
        <v>253</v>
      </c>
      <c r="L120" s="672" t="s">
        <v>166</v>
      </c>
      <c r="M120" s="672"/>
      <c r="N120" s="672" t="s">
        <v>166</v>
      </c>
      <c r="O120" s="672" t="s">
        <v>166</v>
      </c>
      <c r="P120" s="681" t="s">
        <v>3122</v>
      </c>
      <c r="Q120" s="672" t="s">
        <v>2969</v>
      </c>
      <c r="R120" s="672" t="s">
        <v>2969</v>
      </c>
      <c r="S120" s="672" t="s">
        <v>3123</v>
      </c>
      <c r="T120" s="681">
        <v>10</v>
      </c>
      <c r="U120" s="681">
        <v>10</v>
      </c>
      <c r="V120" s="681">
        <v>10</v>
      </c>
      <c r="W120" s="672">
        <v>10</v>
      </c>
      <c r="X120" s="673">
        <v>10</v>
      </c>
      <c r="Y120" s="773"/>
      <c r="Z120" s="774"/>
      <c r="AA120" s="774"/>
      <c r="AB120" s="774"/>
      <c r="AC120" s="768"/>
    </row>
    <row r="121" spans="1:29" ht="55.5" customHeight="1" x14ac:dyDescent="0.2">
      <c r="A121" s="122"/>
      <c r="B121" s="641"/>
      <c r="C121" s="641"/>
      <c r="D121" s="641"/>
      <c r="E121" s="641"/>
      <c r="F121" s="674"/>
      <c r="G121" s="676"/>
      <c r="H121" s="679"/>
      <c r="I121" s="641"/>
      <c r="J121" s="641"/>
      <c r="K121" s="641"/>
      <c r="L121" s="641"/>
      <c r="M121" s="641"/>
      <c r="N121" s="641"/>
      <c r="O121" s="641"/>
      <c r="P121" s="641"/>
      <c r="Q121" s="641"/>
      <c r="R121" s="641"/>
      <c r="S121" s="641"/>
      <c r="T121" s="641"/>
      <c r="U121" s="641"/>
      <c r="V121" s="641"/>
      <c r="W121" s="641"/>
      <c r="X121" s="674"/>
      <c r="Y121" s="755"/>
      <c r="Z121" s="641"/>
      <c r="AA121" s="641"/>
      <c r="AB121" s="641"/>
      <c r="AC121" s="720"/>
    </row>
    <row r="122" spans="1:29" ht="67.5" customHeight="1" x14ac:dyDescent="0.2">
      <c r="A122" s="122"/>
      <c r="B122" s="642"/>
      <c r="C122" s="642"/>
      <c r="D122" s="642"/>
      <c r="E122" s="642"/>
      <c r="F122" s="646"/>
      <c r="G122" s="680"/>
      <c r="H122" s="647"/>
      <c r="I122" s="642"/>
      <c r="J122" s="642"/>
      <c r="K122" s="642"/>
      <c r="L122" s="642"/>
      <c r="M122" s="642"/>
      <c r="N122" s="642"/>
      <c r="O122" s="642"/>
      <c r="P122" s="642"/>
      <c r="Q122" s="642"/>
      <c r="R122" s="642"/>
      <c r="S122" s="642"/>
      <c r="T122" s="642"/>
      <c r="U122" s="642"/>
      <c r="V122" s="642"/>
      <c r="W122" s="642"/>
      <c r="X122" s="646"/>
      <c r="Y122" s="730"/>
      <c r="Z122" s="642"/>
      <c r="AA122" s="642"/>
      <c r="AB122" s="642"/>
      <c r="AC122" s="721"/>
    </row>
    <row r="123" spans="1:29" ht="59.25" customHeight="1" x14ac:dyDescent="0.2">
      <c r="A123" s="122"/>
      <c r="B123" s="672">
        <v>39</v>
      </c>
      <c r="C123" s="672" t="s">
        <v>3119</v>
      </c>
      <c r="D123" s="672" t="s">
        <v>2851</v>
      </c>
      <c r="E123" s="672" t="s">
        <v>3119</v>
      </c>
      <c r="F123" s="673" t="s">
        <v>2964</v>
      </c>
      <c r="G123" s="675" t="s">
        <v>3124</v>
      </c>
      <c r="H123" s="678" t="s">
        <v>3125</v>
      </c>
      <c r="I123" s="686">
        <v>26000000</v>
      </c>
      <c r="J123" s="672" t="s">
        <v>2855</v>
      </c>
      <c r="K123" s="672" t="s">
        <v>253</v>
      </c>
      <c r="L123" s="672" t="s">
        <v>166</v>
      </c>
      <c r="M123" s="672"/>
      <c r="N123" s="672" t="s">
        <v>166</v>
      </c>
      <c r="O123" s="672" t="s">
        <v>166</v>
      </c>
      <c r="P123" s="672" t="s">
        <v>3126</v>
      </c>
      <c r="Q123" s="672" t="s">
        <v>2969</v>
      </c>
      <c r="R123" s="672" t="s">
        <v>2969</v>
      </c>
      <c r="S123" s="672" t="s">
        <v>3127</v>
      </c>
      <c r="T123" s="681">
        <v>16</v>
      </c>
      <c r="U123" s="681">
        <v>16</v>
      </c>
      <c r="V123" s="681">
        <v>16</v>
      </c>
      <c r="W123" s="672">
        <v>16</v>
      </c>
      <c r="X123" s="673">
        <v>16</v>
      </c>
      <c r="Y123" s="773"/>
      <c r="Z123" s="774"/>
      <c r="AA123" s="774"/>
      <c r="AB123" s="774"/>
      <c r="AC123" s="768"/>
    </row>
    <row r="124" spans="1:29" ht="66" customHeight="1" x14ac:dyDescent="0.2">
      <c r="A124" s="122"/>
      <c r="B124" s="641"/>
      <c r="C124" s="641"/>
      <c r="D124" s="641"/>
      <c r="E124" s="641"/>
      <c r="F124" s="674"/>
      <c r="G124" s="676"/>
      <c r="H124" s="679"/>
      <c r="I124" s="641"/>
      <c r="J124" s="641"/>
      <c r="K124" s="641"/>
      <c r="L124" s="641"/>
      <c r="M124" s="641"/>
      <c r="N124" s="641"/>
      <c r="O124" s="641"/>
      <c r="P124" s="641"/>
      <c r="Q124" s="641"/>
      <c r="R124" s="641"/>
      <c r="S124" s="641"/>
      <c r="T124" s="641"/>
      <c r="U124" s="641"/>
      <c r="V124" s="641"/>
      <c r="W124" s="641"/>
      <c r="X124" s="674"/>
      <c r="Y124" s="755"/>
      <c r="Z124" s="641"/>
      <c r="AA124" s="641"/>
      <c r="AB124" s="641"/>
      <c r="AC124" s="720"/>
    </row>
    <row r="125" spans="1:29" ht="57.75" customHeight="1" x14ac:dyDescent="0.2">
      <c r="A125" s="122"/>
      <c r="B125" s="642"/>
      <c r="C125" s="642"/>
      <c r="D125" s="642"/>
      <c r="E125" s="642"/>
      <c r="F125" s="646"/>
      <c r="G125" s="680"/>
      <c r="H125" s="647"/>
      <c r="I125" s="642"/>
      <c r="J125" s="642"/>
      <c r="K125" s="642"/>
      <c r="L125" s="642"/>
      <c r="M125" s="642"/>
      <c r="N125" s="642"/>
      <c r="O125" s="642"/>
      <c r="P125" s="642"/>
      <c r="Q125" s="642"/>
      <c r="R125" s="642"/>
      <c r="S125" s="642"/>
      <c r="T125" s="642"/>
      <c r="U125" s="642"/>
      <c r="V125" s="642"/>
      <c r="W125" s="642"/>
      <c r="X125" s="646"/>
      <c r="Y125" s="730"/>
      <c r="Z125" s="642"/>
      <c r="AA125" s="642"/>
      <c r="AB125" s="642"/>
      <c r="AC125" s="721"/>
    </row>
    <row r="126" spans="1:29" ht="53.25" customHeight="1" x14ac:dyDescent="0.2">
      <c r="A126" s="122"/>
      <c r="B126" s="672">
        <v>40</v>
      </c>
      <c r="C126" s="672" t="s">
        <v>3119</v>
      </c>
      <c r="D126" s="672" t="s">
        <v>2851</v>
      </c>
      <c r="E126" s="672" t="s">
        <v>3119</v>
      </c>
      <c r="F126" s="673" t="s">
        <v>2964</v>
      </c>
      <c r="G126" s="675" t="s">
        <v>3128</v>
      </c>
      <c r="H126" s="678" t="s">
        <v>3129</v>
      </c>
      <c r="I126" s="686">
        <v>3760000</v>
      </c>
      <c r="J126" s="672" t="s">
        <v>3130</v>
      </c>
      <c r="K126" s="672" t="s">
        <v>253</v>
      </c>
      <c r="L126" s="672" t="s">
        <v>166</v>
      </c>
      <c r="M126" s="672"/>
      <c r="N126" s="672" t="s">
        <v>166</v>
      </c>
      <c r="O126" s="672" t="s">
        <v>166</v>
      </c>
      <c r="P126" s="672" t="s">
        <v>3131</v>
      </c>
      <c r="Q126" s="672" t="s">
        <v>2969</v>
      </c>
      <c r="R126" s="672" t="s">
        <v>2969</v>
      </c>
      <c r="S126" s="672" t="s">
        <v>3132</v>
      </c>
      <c r="T126" s="709">
        <v>1251</v>
      </c>
      <c r="U126" s="709">
        <v>1251</v>
      </c>
      <c r="V126" s="709">
        <v>1251</v>
      </c>
      <c r="W126" s="691">
        <v>1251</v>
      </c>
      <c r="X126" s="853">
        <v>1251</v>
      </c>
      <c r="Y126" s="773"/>
      <c r="Z126" s="774"/>
      <c r="AA126" s="774"/>
      <c r="AB126" s="774"/>
      <c r="AC126" s="768"/>
    </row>
    <row r="127" spans="1:29" ht="53.25" customHeight="1" x14ac:dyDescent="0.2">
      <c r="A127" s="122"/>
      <c r="B127" s="641"/>
      <c r="C127" s="641"/>
      <c r="D127" s="641"/>
      <c r="E127" s="641"/>
      <c r="F127" s="674"/>
      <c r="G127" s="676"/>
      <c r="H127" s="679"/>
      <c r="I127" s="641"/>
      <c r="J127" s="641"/>
      <c r="K127" s="641"/>
      <c r="L127" s="641"/>
      <c r="M127" s="641"/>
      <c r="N127" s="641"/>
      <c r="O127" s="641"/>
      <c r="P127" s="641"/>
      <c r="Q127" s="641"/>
      <c r="R127" s="641"/>
      <c r="S127" s="641"/>
      <c r="T127" s="641"/>
      <c r="U127" s="641"/>
      <c r="V127" s="641"/>
      <c r="W127" s="641"/>
      <c r="X127" s="674"/>
      <c r="Y127" s="755"/>
      <c r="Z127" s="641"/>
      <c r="AA127" s="641"/>
      <c r="AB127" s="641"/>
      <c r="AC127" s="720"/>
    </row>
    <row r="128" spans="1:29" ht="53.25" customHeight="1" x14ac:dyDescent="0.2">
      <c r="A128" s="122"/>
      <c r="B128" s="642"/>
      <c r="C128" s="642"/>
      <c r="D128" s="642"/>
      <c r="E128" s="642"/>
      <c r="F128" s="646"/>
      <c r="G128" s="680"/>
      <c r="H128" s="647"/>
      <c r="I128" s="642"/>
      <c r="J128" s="642"/>
      <c r="K128" s="642"/>
      <c r="L128" s="642"/>
      <c r="M128" s="642"/>
      <c r="N128" s="642"/>
      <c r="O128" s="642"/>
      <c r="P128" s="642"/>
      <c r="Q128" s="642"/>
      <c r="R128" s="642"/>
      <c r="S128" s="642"/>
      <c r="T128" s="642"/>
      <c r="U128" s="642"/>
      <c r="V128" s="642"/>
      <c r="W128" s="642"/>
      <c r="X128" s="646"/>
      <c r="Y128" s="730"/>
      <c r="Z128" s="642"/>
      <c r="AA128" s="642"/>
      <c r="AB128" s="642"/>
      <c r="AC128" s="721"/>
    </row>
    <row r="129" spans="1:29" ht="42.75" customHeight="1" x14ac:dyDescent="0.2">
      <c r="A129" s="122"/>
      <c r="B129" s="672">
        <v>41</v>
      </c>
      <c r="C129" s="672" t="s">
        <v>3119</v>
      </c>
      <c r="D129" s="672" t="s">
        <v>2851</v>
      </c>
      <c r="E129" s="672" t="s">
        <v>3119</v>
      </c>
      <c r="F129" s="673" t="s">
        <v>2964</v>
      </c>
      <c r="G129" s="675" t="s">
        <v>3133</v>
      </c>
      <c r="H129" s="678" t="s">
        <v>3134</v>
      </c>
      <c r="I129" s="686">
        <v>1600000</v>
      </c>
      <c r="J129" s="672" t="s">
        <v>3135</v>
      </c>
      <c r="K129" s="672" t="s">
        <v>253</v>
      </c>
      <c r="L129" s="672" t="s">
        <v>166</v>
      </c>
      <c r="M129" s="672"/>
      <c r="N129" s="672" t="s">
        <v>166</v>
      </c>
      <c r="O129" s="672" t="s">
        <v>166</v>
      </c>
      <c r="P129" s="672" t="s">
        <v>3136</v>
      </c>
      <c r="Q129" s="672" t="s">
        <v>2969</v>
      </c>
      <c r="R129" s="672" t="s">
        <v>2969</v>
      </c>
      <c r="S129" s="672" t="s">
        <v>3137</v>
      </c>
      <c r="T129" s="681">
        <v>15</v>
      </c>
      <c r="U129" s="681">
        <v>15</v>
      </c>
      <c r="V129" s="681">
        <v>15</v>
      </c>
      <c r="W129" s="672">
        <v>15</v>
      </c>
      <c r="X129" s="673">
        <v>15</v>
      </c>
      <c r="Y129" s="773"/>
      <c r="Z129" s="774"/>
      <c r="AA129" s="774"/>
      <c r="AB129" s="774"/>
      <c r="AC129" s="768"/>
    </row>
    <row r="130" spans="1:29" ht="42.75" customHeight="1" x14ac:dyDescent="0.2">
      <c r="A130" s="122"/>
      <c r="B130" s="641"/>
      <c r="C130" s="641"/>
      <c r="D130" s="641"/>
      <c r="E130" s="641"/>
      <c r="F130" s="674"/>
      <c r="G130" s="676"/>
      <c r="H130" s="679"/>
      <c r="I130" s="641"/>
      <c r="J130" s="641"/>
      <c r="K130" s="641"/>
      <c r="L130" s="641"/>
      <c r="M130" s="641"/>
      <c r="N130" s="641"/>
      <c r="O130" s="641"/>
      <c r="P130" s="641"/>
      <c r="Q130" s="641"/>
      <c r="R130" s="641"/>
      <c r="S130" s="641"/>
      <c r="T130" s="641"/>
      <c r="U130" s="641"/>
      <c r="V130" s="641"/>
      <c r="W130" s="641"/>
      <c r="X130" s="674"/>
      <c r="Y130" s="755"/>
      <c r="Z130" s="641"/>
      <c r="AA130" s="641"/>
      <c r="AB130" s="641"/>
      <c r="AC130" s="720"/>
    </row>
    <row r="131" spans="1:29" ht="42.75" customHeight="1" x14ac:dyDescent="0.2">
      <c r="A131" s="122"/>
      <c r="B131" s="642"/>
      <c r="C131" s="642"/>
      <c r="D131" s="642"/>
      <c r="E131" s="642"/>
      <c r="F131" s="646"/>
      <c r="G131" s="680"/>
      <c r="H131" s="647"/>
      <c r="I131" s="642"/>
      <c r="J131" s="642"/>
      <c r="K131" s="642"/>
      <c r="L131" s="642"/>
      <c r="M131" s="642"/>
      <c r="N131" s="642"/>
      <c r="O131" s="642"/>
      <c r="P131" s="642"/>
      <c r="Q131" s="642"/>
      <c r="R131" s="642"/>
      <c r="S131" s="642"/>
      <c r="T131" s="642"/>
      <c r="U131" s="642"/>
      <c r="V131" s="642"/>
      <c r="W131" s="642"/>
      <c r="X131" s="646"/>
      <c r="Y131" s="730"/>
      <c r="Z131" s="642"/>
      <c r="AA131" s="642"/>
      <c r="AB131" s="642"/>
      <c r="AC131" s="721"/>
    </row>
    <row r="132" spans="1:29" ht="61.5" customHeight="1" x14ac:dyDescent="0.2">
      <c r="A132" s="122"/>
      <c r="B132" s="672">
        <v>42</v>
      </c>
      <c r="C132" s="673" t="s">
        <v>1477</v>
      </c>
      <c r="D132" s="672" t="s">
        <v>3138</v>
      </c>
      <c r="E132" s="672" t="s">
        <v>3139</v>
      </c>
      <c r="F132" s="967" t="s">
        <v>3140</v>
      </c>
      <c r="G132" s="675" t="s">
        <v>3141</v>
      </c>
      <c r="H132" s="678" t="s">
        <v>3142</v>
      </c>
      <c r="I132" s="686">
        <v>24793341</v>
      </c>
      <c r="J132" s="672" t="s">
        <v>3143</v>
      </c>
      <c r="K132" s="672" t="s">
        <v>253</v>
      </c>
      <c r="L132" s="672" t="s">
        <v>166</v>
      </c>
      <c r="M132" s="672" t="s">
        <v>3144</v>
      </c>
      <c r="N132" s="672" t="s">
        <v>166</v>
      </c>
      <c r="O132" s="672" t="s">
        <v>166</v>
      </c>
      <c r="P132" s="704" t="s">
        <v>3145</v>
      </c>
      <c r="Q132" s="681" t="s">
        <v>3146</v>
      </c>
      <c r="R132" s="846" t="s">
        <v>3147</v>
      </c>
      <c r="S132" s="68" t="s">
        <v>3148</v>
      </c>
      <c r="T132" s="45">
        <v>800</v>
      </c>
      <c r="U132" s="45">
        <v>1000</v>
      </c>
      <c r="V132" s="45">
        <v>1200</v>
      </c>
      <c r="W132" s="57">
        <v>1300</v>
      </c>
      <c r="X132" s="62">
        <v>1500</v>
      </c>
      <c r="Y132" s="140"/>
      <c r="Z132" s="774"/>
      <c r="AA132" s="774"/>
      <c r="AB132" s="774"/>
      <c r="AC132" s="768"/>
    </row>
    <row r="133" spans="1:29" ht="55.5" customHeight="1" x14ac:dyDescent="0.2">
      <c r="A133" s="122"/>
      <c r="B133" s="641"/>
      <c r="C133" s="674"/>
      <c r="D133" s="641"/>
      <c r="E133" s="641"/>
      <c r="F133" s="638"/>
      <c r="G133" s="676"/>
      <c r="H133" s="679"/>
      <c r="I133" s="641"/>
      <c r="J133" s="641"/>
      <c r="K133" s="641"/>
      <c r="L133" s="641"/>
      <c r="M133" s="641"/>
      <c r="N133" s="641"/>
      <c r="O133" s="641"/>
      <c r="P133" s="641"/>
      <c r="Q133" s="641"/>
      <c r="R133" s="641"/>
      <c r="S133" s="68" t="s">
        <v>3149</v>
      </c>
      <c r="T133" s="45">
        <v>1000</v>
      </c>
      <c r="U133" s="45">
        <v>1200</v>
      </c>
      <c r="V133" s="45">
        <v>1400</v>
      </c>
      <c r="W133" s="57">
        <v>1500</v>
      </c>
      <c r="X133" s="62">
        <v>1600</v>
      </c>
      <c r="Y133" s="140"/>
      <c r="Z133" s="641"/>
      <c r="AA133" s="641"/>
      <c r="AB133" s="641"/>
      <c r="AC133" s="720"/>
    </row>
    <row r="134" spans="1:29" ht="67.5" customHeight="1" x14ac:dyDescent="0.2">
      <c r="A134" s="122"/>
      <c r="B134" s="642"/>
      <c r="C134" s="646"/>
      <c r="D134" s="642"/>
      <c r="E134" s="642"/>
      <c r="F134" s="694"/>
      <c r="G134" s="680"/>
      <c r="H134" s="647"/>
      <c r="I134" s="642"/>
      <c r="J134" s="642"/>
      <c r="K134" s="642"/>
      <c r="L134" s="642"/>
      <c r="M134" s="642"/>
      <c r="N134" s="642"/>
      <c r="O134" s="642"/>
      <c r="P134" s="642"/>
      <c r="Q134" s="642"/>
      <c r="R134" s="642"/>
      <c r="S134" s="68" t="s">
        <v>3150</v>
      </c>
      <c r="T134" s="45">
        <v>2</v>
      </c>
      <c r="U134" s="45">
        <v>5</v>
      </c>
      <c r="V134" s="45">
        <v>6</v>
      </c>
      <c r="W134" s="57">
        <v>6</v>
      </c>
      <c r="X134" s="62">
        <v>6</v>
      </c>
      <c r="Y134" s="140"/>
      <c r="Z134" s="642"/>
      <c r="AA134" s="642"/>
      <c r="AB134" s="642"/>
      <c r="AC134" s="721"/>
    </row>
    <row r="135" spans="1:29" ht="59.25" customHeight="1" x14ac:dyDescent="0.2">
      <c r="A135" s="122"/>
      <c r="B135" s="672">
        <v>43</v>
      </c>
      <c r="C135" s="673" t="s">
        <v>2026</v>
      </c>
      <c r="D135" s="672" t="s">
        <v>3151</v>
      </c>
      <c r="E135" s="672" t="s">
        <v>3152</v>
      </c>
      <c r="F135" s="967" t="s">
        <v>3140</v>
      </c>
      <c r="G135" s="675" t="s">
        <v>3153</v>
      </c>
      <c r="H135" s="678" t="s">
        <v>3154</v>
      </c>
      <c r="I135" s="686">
        <v>129000</v>
      </c>
      <c r="J135" s="672" t="s">
        <v>3155</v>
      </c>
      <c r="K135" s="672" t="s">
        <v>253</v>
      </c>
      <c r="L135" s="672" t="s">
        <v>166</v>
      </c>
      <c r="M135" s="672" t="s">
        <v>3144</v>
      </c>
      <c r="N135" s="672" t="s">
        <v>166</v>
      </c>
      <c r="O135" s="672" t="s">
        <v>166</v>
      </c>
      <c r="P135" s="684" t="s">
        <v>3156</v>
      </c>
      <c r="Q135" s="681" t="s">
        <v>3157</v>
      </c>
      <c r="R135" s="846" t="s">
        <v>3147</v>
      </c>
      <c r="S135" s="57" t="s">
        <v>3158</v>
      </c>
      <c r="T135" s="45">
        <v>4</v>
      </c>
      <c r="U135" s="45">
        <v>5</v>
      </c>
      <c r="V135" s="45">
        <v>6</v>
      </c>
      <c r="W135" s="57">
        <v>7</v>
      </c>
      <c r="X135" s="62">
        <v>8</v>
      </c>
      <c r="Y135" s="140"/>
      <c r="Z135" s="774"/>
      <c r="AA135" s="774"/>
      <c r="AB135" s="774"/>
      <c r="AC135" s="768"/>
    </row>
    <row r="136" spans="1:29" ht="66" customHeight="1" x14ac:dyDescent="0.2">
      <c r="A136" s="122"/>
      <c r="B136" s="641"/>
      <c r="C136" s="674"/>
      <c r="D136" s="641"/>
      <c r="E136" s="641"/>
      <c r="F136" s="638"/>
      <c r="G136" s="676"/>
      <c r="H136" s="679"/>
      <c r="I136" s="641"/>
      <c r="J136" s="641"/>
      <c r="K136" s="641"/>
      <c r="L136" s="641"/>
      <c r="M136" s="641"/>
      <c r="N136" s="641"/>
      <c r="O136" s="641"/>
      <c r="P136" s="641"/>
      <c r="Q136" s="641"/>
      <c r="R136" s="641"/>
      <c r="S136" s="672" t="s">
        <v>3159</v>
      </c>
      <c r="T136" s="681">
        <v>1200</v>
      </c>
      <c r="U136" s="681">
        <v>1210</v>
      </c>
      <c r="V136" s="681">
        <v>1250</v>
      </c>
      <c r="W136" s="672">
        <v>1300</v>
      </c>
      <c r="X136" s="673">
        <v>1300</v>
      </c>
      <c r="Y136" s="773"/>
      <c r="Z136" s="641"/>
      <c r="AA136" s="641"/>
      <c r="AB136" s="641"/>
      <c r="AC136" s="720"/>
    </row>
    <row r="137" spans="1:29" ht="57.75" customHeight="1" x14ac:dyDescent="0.2">
      <c r="A137" s="122"/>
      <c r="B137" s="642"/>
      <c r="C137" s="646"/>
      <c r="D137" s="642"/>
      <c r="E137" s="642"/>
      <c r="F137" s="694"/>
      <c r="G137" s="680"/>
      <c r="H137" s="647"/>
      <c r="I137" s="642"/>
      <c r="J137" s="642"/>
      <c r="K137" s="642"/>
      <c r="L137" s="642"/>
      <c r="M137" s="642"/>
      <c r="N137" s="642"/>
      <c r="O137" s="642"/>
      <c r="P137" s="642"/>
      <c r="Q137" s="642"/>
      <c r="R137" s="642"/>
      <c r="S137" s="642"/>
      <c r="T137" s="642"/>
      <c r="U137" s="642"/>
      <c r="V137" s="642"/>
      <c r="W137" s="642"/>
      <c r="X137" s="646"/>
      <c r="Y137" s="730"/>
      <c r="Z137" s="642"/>
      <c r="AA137" s="642"/>
      <c r="AB137" s="642"/>
      <c r="AC137" s="721"/>
    </row>
    <row r="138" spans="1:29" ht="53.25" customHeight="1" x14ac:dyDescent="0.2">
      <c r="A138" s="122"/>
      <c r="B138" s="672">
        <v>44</v>
      </c>
      <c r="C138" s="673" t="s">
        <v>2026</v>
      </c>
      <c r="D138" s="672" t="s">
        <v>3160</v>
      </c>
      <c r="E138" s="672" t="s">
        <v>3161</v>
      </c>
      <c r="F138" s="967" t="s">
        <v>3140</v>
      </c>
      <c r="G138" s="675" t="s">
        <v>3162</v>
      </c>
      <c r="H138" s="678" t="s">
        <v>3163</v>
      </c>
      <c r="I138" s="686">
        <v>789092000</v>
      </c>
      <c r="J138" s="672" t="s">
        <v>3164</v>
      </c>
      <c r="K138" s="672" t="s">
        <v>470</v>
      </c>
      <c r="L138" s="672" t="s">
        <v>164</v>
      </c>
      <c r="M138" s="672" t="s">
        <v>3144</v>
      </c>
      <c r="N138" s="672" t="s">
        <v>166</v>
      </c>
      <c r="O138" s="672" t="s">
        <v>166</v>
      </c>
      <c r="P138" s="684" t="s">
        <v>3165</v>
      </c>
      <c r="Q138" s="681" t="s">
        <v>3166</v>
      </c>
      <c r="R138" s="846" t="s">
        <v>3147</v>
      </c>
      <c r="S138" s="57" t="s">
        <v>3167</v>
      </c>
      <c r="T138" s="45">
        <v>3</v>
      </c>
      <c r="U138" s="45">
        <v>7</v>
      </c>
      <c r="V138" s="45">
        <v>13</v>
      </c>
      <c r="W138" s="57">
        <v>17</v>
      </c>
      <c r="X138" s="62">
        <v>20</v>
      </c>
      <c r="Y138" s="140"/>
      <c r="Z138" s="774"/>
      <c r="AA138" s="774"/>
      <c r="AB138" s="774"/>
      <c r="AC138" s="768"/>
    </row>
    <row r="139" spans="1:29" ht="53.25" customHeight="1" x14ac:dyDescent="0.2">
      <c r="A139" s="122"/>
      <c r="B139" s="641"/>
      <c r="C139" s="674"/>
      <c r="D139" s="641"/>
      <c r="E139" s="641"/>
      <c r="F139" s="638"/>
      <c r="G139" s="676"/>
      <c r="H139" s="679"/>
      <c r="I139" s="641"/>
      <c r="J139" s="641"/>
      <c r="K139" s="641"/>
      <c r="L139" s="641"/>
      <c r="M139" s="641"/>
      <c r="N139" s="641"/>
      <c r="O139" s="641"/>
      <c r="P139" s="641"/>
      <c r="Q139" s="641"/>
      <c r="R139" s="641"/>
      <c r="S139" s="57" t="s">
        <v>3168</v>
      </c>
      <c r="T139" s="45">
        <v>20</v>
      </c>
      <c r="U139" s="45">
        <v>20</v>
      </c>
      <c r="V139" s="45">
        <v>21</v>
      </c>
      <c r="W139" s="57">
        <v>40</v>
      </c>
      <c r="X139" s="62">
        <v>50</v>
      </c>
      <c r="Y139" s="140"/>
      <c r="Z139" s="641"/>
      <c r="AA139" s="641"/>
      <c r="AB139" s="641"/>
      <c r="AC139" s="720"/>
    </row>
    <row r="140" spans="1:29" ht="53.25" customHeight="1" x14ac:dyDescent="0.2">
      <c r="A140" s="122"/>
      <c r="B140" s="642"/>
      <c r="C140" s="646"/>
      <c r="D140" s="642"/>
      <c r="E140" s="642"/>
      <c r="F140" s="694"/>
      <c r="G140" s="680"/>
      <c r="H140" s="647"/>
      <c r="I140" s="642"/>
      <c r="J140" s="642"/>
      <c r="K140" s="642"/>
      <c r="L140" s="642"/>
      <c r="M140" s="642"/>
      <c r="N140" s="642"/>
      <c r="O140" s="642"/>
      <c r="P140" s="642"/>
      <c r="Q140" s="642"/>
      <c r="R140" s="642"/>
      <c r="S140" s="57" t="s">
        <v>3169</v>
      </c>
      <c r="T140" s="70">
        <v>0</v>
      </c>
      <c r="U140" s="70">
        <v>0.1</v>
      </c>
      <c r="V140" s="70">
        <v>0.15</v>
      </c>
      <c r="W140" s="70">
        <v>0.17</v>
      </c>
      <c r="X140" s="108">
        <v>0.2</v>
      </c>
      <c r="Y140" s="140"/>
      <c r="Z140" s="642"/>
      <c r="AA140" s="642"/>
      <c r="AB140" s="642"/>
      <c r="AC140" s="721"/>
    </row>
    <row r="141" spans="1:29" ht="42.75" customHeight="1" x14ac:dyDescent="0.2">
      <c r="A141" s="122"/>
      <c r="B141" s="672">
        <v>45</v>
      </c>
      <c r="C141" s="673" t="s">
        <v>2026</v>
      </c>
      <c r="D141" s="672" t="s">
        <v>3170</v>
      </c>
      <c r="E141" s="672" t="s">
        <v>3171</v>
      </c>
      <c r="F141" s="967" t="s">
        <v>3140</v>
      </c>
      <c r="G141" s="675" t="s">
        <v>3172</v>
      </c>
      <c r="H141" s="678" t="s">
        <v>3173</v>
      </c>
      <c r="I141" s="686">
        <v>60000000</v>
      </c>
      <c r="J141" s="672" t="s">
        <v>3174</v>
      </c>
      <c r="K141" s="672" t="s">
        <v>253</v>
      </c>
      <c r="L141" s="672" t="s">
        <v>166</v>
      </c>
      <c r="M141" s="672" t="s">
        <v>3175</v>
      </c>
      <c r="N141" s="672" t="s">
        <v>166</v>
      </c>
      <c r="O141" s="672" t="s">
        <v>166</v>
      </c>
      <c r="P141" s="684" t="s">
        <v>3176</v>
      </c>
      <c r="Q141" s="681" t="s">
        <v>3177</v>
      </c>
      <c r="R141" s="846" t="s">
        <v>3147</v>
      </c>
      <c r="S141" s="57" t="s">
        <v>3178</v>
      </c>
      <c r="T141" s="45">
        <v>9500</v>
      </c>
      <c r="U141" s="45">
        <v>10500</v>
      </c>
      <c r="V141" s="45">
        <v>12000</v>
      </c>
      <c r="W141" s="57">
        <v>14000</v>
      </c>
      <c r="X141" s="62">
        <v>15000</v>
      </c>
      <c r="Y141" s="140"/>
      <c r="Z141" s="774"/>
      <c r="AA141" s="774"/>
      <c r="AB141" s="774"/>
      <c r="AC141" s="768"/>
    </row>
    <row r="142" spans="1:29" ht="42.75" customHeight="1" x14ac:dyDescent="0.2">
      <c r="A142" s="122"/>
      <c r="B142" s="641"/>
      <c r="C142" s="674"/>
      <c r="D142" s="641"/>
      <c r="E142" s="641"/>
      <c r="F142" s="638"/>
      <c r="G142" s="676"/>
      <c r="H142" s="679"/>
      <c r="I142" s="641"/>
      <c r="J142" s="641"/>
      <c r="K142" s="641"/>
      <c r="L142" s="641"/>
      <c r="M142" s="641"/>
      <c r="N142" s="641"/>
      <c r="O142" s="641"/>
      <c r="P142" s="641"/>
      <c r="Q142" s="641"/>
      <c r="R142" s="641"/>
      <c r="S142" s="672" t="s">
        <v>3179</v>
      </c>
      <c r="T142" s="681">
        <v>2000</v>
      </c>
      <c r="U142" s="681">
        <v>2500</v>
      </c>
      <c r="V142" s="681">
        <v>4000</v>
      </c>
      <c r="W142" s="672">
        <v>5000</v>
      </c>
      <c r="X142" s="673">
        <v>7000</v>
      </c>
      <c r="Y142" s="773"/>
      <c r="Z142" s="641"/>
      <c r="AA142" s="641"/>
      <c r="AB142" s="641"/>
      <c r="AC142" s="720"/>
    </row>
    <row r="143" spans="1:29" ht="42.75" customHeight="1" x14ac:dyDescent="0.2">
      <c r="A143" s="122"/>
      <c r="B143" s="642"/>
      <c r="C143" s="646"/>
      <c r="D143" s="642"/>
      <c r="E143" s="642"/>
      <c r="F143" s="694"/>
      <c r="G143" s="680"/>
      <c r="H143" s="647"/>
      <c r="I143" s="642"/>
      <c r="J143" s="642"/>
      <c r="K143" s="642"/>
      <c r="L143" s="642"/>
      <c r="M143" s="642"/>
      <c r="N143" s="642"/>
      <c r="O143" s="642"/>
      <c r="P143" s="642"/>
      <c r="Q143" s="642"/>
      <c r="R143" s="642"/>
      <c r="S143" s="642"/>
      <c r="T143" s="642"/>
      <c r="U143" s="642"/>
      <c r="V143" s="642"/>
      <c r="W143" s="642"/>
      <c r="X143" s="646"/>
      <c r="Y143" s="730"/>
      <c r="Z143" s="642"/>
      <c r="AA143" s="642"/>
      <c r="AB143" s="642"/>
      <c r="AC143" s="721"/>
    </row>
    <row r="144" spans="1:29" ht="61.5" customHeight="1" x14ac:dyDescent="0.2">
      <c r="A144" s="122"/>
      <c r="B144" s="672">
        <v>46</v>
      </c>
      <c r="C144" s="673" t="s">
        <v>2026</v>
      </c>
      <c r="D144" s="672" t="s">
        <v>3151</v>
      </c>
      <c r="E144" s="672" t="s">
        <v>3180</v>
      </c>
      <c r="F144" s="967" t="s">
        <v>3181</v>
      </c>
      <c r="G144" s="675" t="s">
        <v>3182</v>
      </c>
      <c r="H144" s="678" t="s">
        <v>3183</v>
      </c>
      <c r="I144" s="686">
        <v>2700000</v>
      </c>
      <c r="J144" s="672" t="s">
        <v>3184</v>
      </c>
      <c r="K144" s="672" t="s">
        <v>597</v>
      </c>
      <c r="L144" s="672" t="s">
        <v>164</v>
      </c>
      <c r="M144" s="672" t="s">
        <v>3185</v>
      </c>
      <c r="N144" s="672" t="s">
        <v>164</v>
      </c>
      <c r="O144" s="672" t="s">
        <v>166</v>
      </c>
      <c r="P144" s="681" t="s">
        <v>3186</v>
      </c>
      <c r="Q144" s="846" t="s">
        <v>3187</v>
      </c>
      <c r="R144" s="846" t="s">
        <v>3147</v>
      </c>
      <c r="S144" s="68" t="s">
        <v>3188</v>
      </c>
      <c r="T144" s="45">
        <v>0</v>
      </c>
      <c r="U144" s="45">
        <v>1</v>
      </c>
      <c r="V144" s="45">
        <v>1</v>
      </c>
      <c r="W144" s="57">
        <v>1</v>
      </c>
      <c r="X144" s="62">
        <v>1</v>
      </c>
      <c r="Y144" s="140"/>
      <c r="Z144" s="774"/>
      <c r="AA144" s="774"/>
      <c r="AB144" s="774"/>
      <c r="AC144" s="768"/>
    </row>
    <row r="145" spans="1:29" ht="55.5" customHeight="1" x14ac:dyDescent="0.2">
      <c r="A145" s="122"/>
      <c r="B145" s="641"/>
      <c r="C145" s="674"/>
      <c r="D145" s="641"/>
      <c r="E145" s="641"/>
      <c r="F145" s="638"/>
      <c r="G145" s="676"/>
      <c r="H145" s="679"/>
      <c r="I145" s="641"/>
      <c r="J145" s="641"/>
      <c r="K145" s="641"/>
      <c r="L145" s="641"/>
      <c r="M145" s="641"/>
      <c r="N145" s="641"/>
      <c r="O145" s="641"/>
      <c r="P145" s="641"/>
      <c r="Q145" s="641"/>
      <c r="R145" s="641"/>
      <c r="S145" s="68" t="s">
        <v>3188</v>
      </c>
      <c r="T145" s="45">
        <v>0</v>
      </c>
      <c r="U145" s="45">
        <v>1</v>
      </c>
      <c r="V145" s="45">
        <v>1</v>
      </c>
      <c r="W145" s="57">
        <v>1</v>
      </c>
      <c r="X145" s="62">
        <v>1</v>
      </c>
      <c r="Y145" s="140"/>
      <c r="Z145" s="641"/>
      <c r="AA145" s="641"/>
      <c r="AB145" s="641"/>
      <c r="AC145" s="720"/>
    </row>
    <row r="146" spans="1:29" ht="67.5" customHeight="1" x14ac:dyDescent="0.2">
      <c r="A146" s="122"/>
      <c r="B146" s="642"/>
      <c r="C146" s="646"/>
      <c r="D146" s="642"/>
      <c r="E146" s="642"/>
      <c r="F146" s="694"/>
      <c r="G146" s="680"/>
      <c r="H146" s="647"/>
      <c r="I146" s="642"/>
      <c r="J146" s="642"/>
      <c r="K146" s="642"/>
      <c r="L146" s="642"/>
      <c r="M146" s="642"/>
      <c r="N146" s="642"/>
      <c r="O146" s="642"/>
      <c r="P146" s="642"/>
      <c r="Q146" s="642"/>
      <c r="R146" s="642"/>
      <c r="S146" s="68" t="s">
        <v>3188</v>
      </c>
      <c r="T146" s="45">
        <v>0</v>
      </c>
      <c r="U146" s="45">
        <v>1</v>
      </c>
      <c r="V146" s="45">
        <v>1</v>
      </c>
      <c r="W146" s="57">
        <v>1</v>
      </c>
      <c r="X146" s="62">
        <v>1</v>
      </c>
      <c r="Y146" s="140"/>
      <c r="Z146" s="642"/>
      <c r="AA146" s="642"/>
      <c r="AB146" s="642"/>
      <c r="AC146" s="721"/>
    </row>
    <row r="147" spans="1:29" ht="59.25" customHeight="1" x14ac:dyDescent="0.2">
      <c r="A147" s="122"/>
      <c r="B147" s="672">
        <v>47</v>
      </c>
      <c r="C147" s="673" t="s">
        <v>2026</v>
      </c>
      <c r="D147" s="672" t="s">
        <v>3151</v>
      </c>
      <c r="E147" s="672" t="s">
        <v>3189</v>
      </c>
      <c r="F147" s="967" t="s">
        <v>3140</v>
      </c>
      <c r="G147" s="675" t="s">
        <v>3190</v>
      </c>
      <c r="H147" s="678" t="s">
        <v>3191</v>
      </c>
      <c r="I147" s="686">
        <v>4500000</v>
      </c>
      <c r="J147" s="672" t="s">
        <v>3192</v>
      </c>
      <c r="K147" s="672" t="s">
        <v>253</v>
      </c>
      <c r="L147" s="672" t="s">
        <v>164</v>
      </c>
      <c r="M147" s="672" t="s">
        <v>3185</v>
      </c>
      <c r="N147" s="672" t="s">
        <v>164</v>
      </c>
      <c r="O147" s="672" t="s">
        <v>166</v>
      </c>
      <c r="P147" s="672" t="s">
        <v>3193</v>
      </c>
      <c r="Q147" s="846" t="s">
        <v>3147</v>
      </c>
      <c r="R147" s="846" t="s">
        <v>3147</v>
      </c>
      <c r="S147" s="57" t="s">
        <v>3194</v>
      </c>
      <c r="T147" s="45">
        <v>0</v>
      </c>
      <c r="U147" s="45">
        <v>1</v>
      </c>
      <c r="V147" s="45">
        <v>1</v>
      </c>
      <c r="W147" s="57">
        <v>1</v>
      </c>
      <c r="X147" s="62">
        <v>1</v>
      </c>
      <c r="Y147" s="140"/>
      <c r="Z147" s="774"/>
      <c r="AA147" s="774"/>
      <c r="AB147" s="774"/>
      <c r="AC147" s="768"/>
    </row>
    <row r="148" spans="1:29" ht="66" customHeight="1" x14ac:dyDescent="0.2">
      <c r="A148" s="122"/>
      <c r="B148" s="641"/>
      <c r="C148" s="674"/>
      <c r="D148" s="641"/>
      <c r="E148" s="641"/>
      <c r="F148" s="638"/>
      <c r="G148" s="676"/>
      <c r="H148" s="679"/>
      <c r="I148" s="641"/>
      <c r="J148" s="641"/>
      <c r="K148" s="641"/>
      <c r="L148" s="641"/>
      <c r="M148" s="641"/>
      <c r="N148" s="641"/>
      <c r="O148" s="641"/>
      <c r="P148" s="641"/>
      <c r="Q148" s="641"/>
      <c r="R148" s="641"/>
      <c r="S148" s="57" t="s">
        <v>3194</v>
      </c>
      <c r="T148" s="45">
        <v>0</v>
      </c>
      <c r="U148" s="45">
        <v>1</v>
      </c>
      <c r="V148" s="45">
        <v>1</v>
      </c>
      <c r="W148" s="57">
        <v>1</v>
      </c>
      <c r="X148" s="62">
        <v>1</v>
      </c>
      <c r="Y148" s="140"/>
      <c r="Z148" s="641"/>
      <c r="AA148" s="641"/>
      <c r="AB148" s="641"/>
      <c r="AC148" s="720"/>
    </row>
    <row r="149" spans="1:29" ht="57.75" customHeight="1" x14ac:dyDescent="0.2">
      <c r="A149" s="122"/>
      <c r="B149" s="642"/>
      <c r="C149" s="646"/>
      <c r="D149" s="642"/>
      <c r="E149" s="642"/>
      <c r="F149" s="694"/>
      <c r="G149" s="680"/>
      <c r="H149" s="647"/>
      <c r="I149" s="642"/>
      <c r="J149" s="642"/>
      <c r="K149" s="642"/>
      <c r="L149" s="642"/>
      <c r="M149" s="642"/>
      <c r="N149" s="642"/>
      <c r="O149" s="642"/>
      <c r="P149" s="642"/>
      <c r="Q149" s="642"/>
      <c r="R149" s="642"/>
      <c r="S149" s="57" t="s">
        <v>3194</v>
      </c>
      <c r="T149" s="45">
        <v>0</v>
      </c>
      <c r="U149" s="45">
        <v>1</v>
      </c>
      <c r="V149" s="45">
        <v>1</v>
      </c>
      <c r="W149" s="57">
        <v>1</v>
      </c>
      <c r="X149" s="62">
        <v>1</v>
      </c>
      <c r="Y149" s="140"/>
      <c r="Z149" s="642"/>
      <c r="AA149" s="642"/>
      <c r="AB149" s="642"/>
      <c r="AC149" s="721"/>
    </row>
    <row r="150" spans="1:29" ht="53.25" customHeight="1" x14ac:dyDescent="0.2">
      <c r="A150" s="122"/>
      <c r="B150" s="672">
        <v>48</v>
      </c>
      <c r="C150" s="673" t="s">
        <v>2026</v>
      </c>
      <c r="D150" s="672" t="s">
        <v>3151</v>
      </c>
      <c r="E150" s="672" t="s">
        <v>3195</v>
      </c>
      <c r="F150" s="967" t="s">
        <v>3140</v>
      </c>
      <c r="G150" s="675" t="s">
        <v>3196</v>
      </c>
      <c r="H150" s="678" t="s">
        <v>3197</v>
      </c>
      <c r="I150" s="686">
        <v>7920186</v>
      </c>
      <c r="J150" s="672" t="s">
        <v>3198</v>
      </c>
      <c r="K150" s="672" t="s">
        <v>253</v>
      </c>
      <c r="L150" s="672" t="s">
        <v>164</v>
      </c>
      <c r="M150" s="672" t="s">
        <v>3185</v>
      </c>
      <c r="N150" s="672" t="s">
        <v>166</v>
      </c>
      <c r="O150" s="672" t="s">
        <v>164</v>
      </c>
      <c r="P150" s="672" t="s">
        <v>3199</v>
      </c>
      <c r="Q150" s="681" t="s">
        <v>3200</v>
      </c>
      <c r="R150" s="846" t="s">
        <v>3201</v>
      </c>
      <c r="S150" s="57" t="s">
        <v>3202</v>
      </c>
      <c r="T150" s="45">
        <v>0</v>
      </c>
      <c r="U150" s="45">
        <v>2</v>
      </c>
      <c r="V150" s="45">
        <v>2</v>
      </c>
      <c r="W150" s="57">
        <v>2</v>
      </c>
      <c r="X150" s="62">
        <v>2</v>
      </c>
      <c r="Y150" s="140"/>
      <c r="Z150" s="774"/>
      <c r="AA150" s="774"/>
      <c r="AB150" s="774"/>
      <c r="AC150" s="768"/>
    </row>
    <row r="151" spans="1:29" ht="53.25" customHeight="1" x14ac:dyDescent="0.2">
      <c r="A151" s="122"/>
      <c r="B151" s="641"/>
      <c r="C151" s="674"/>
      <c r="D151" s="641"/>
      <c r="E151" s="641"/>
      <c r="F151" s="638"/>
      <c r="G151" s="676"/>
      <c r="H151" s="679"/>
      <c r="I151" s="641"/>
      <c r="J151" s="641"/>
      <c r="K151" s="641"/>
      <c r="L151" s="641"/>
      <c r="M151" s="641"/>
      <c r="N151" s="641"/>
      <c r="O151" s="641"/>
      <c r="P151" s="641"/>
      <c r="Q151" s="641"/>
      <c r="R151" s="641"/>
      <c r="S151" s="57" t="s">
        <v>3203</v>
      </c>
      <c r="T151" s="45">
        <v>0</v>
      </c>
      <c r="U151" s="45">
        <v>0</v>
      </c>
      <c r="V151" s="45">
        <v>1</v>
      </c>
      <c r="W151" s="57">
        <v>1</v>
      </c>
      <c r="X151" s="62">
        <v>1</v>
      </c>
      <c r="Y151" s="140"/>
      <c r="Z151" s="641"/>
      <c r="AA151" s="641"/>
      <c r="AB151" s="641"/>
      <c r="AC151" s="720"/>
    </row>
    <row r="152" spans="1:29" ht="64.5" customHeight="1" x14ac:dyDescent="0.2">
      <c r="A152" s="122"/>
      <c r="B152" s="642"/>
      <c r="C152" s="646"/>
      <c r="D152" s="642"/>
      <c r="E152" s="642"/>
      <c r="F152" s="694"/>
      <c r="G152" s="680"/>
      <c r="H152" s="647"/>
      <c r="I152" s="642"/>
      <c r="J152" s="642"/>
      <c r="K152" s="642"/>
      <c r="L152" s="642"/>
      <c r="M152" s="642"/>
      <c r="N152" s="642"/>
      <c r="O152" s="642"/>
      <c r="P152" s="642"/>
      <c r="Q152" s="642"/>
      <c r="R152" s="642"/>
      <c r="S152" s="57" t="s">
        <v>3204</v>
      </c>
      <c r="T152" s="103">
        <v>98000</v>
      </c>
      <c r="U152" s="103">
        <v>70000</v>
      </c>
      <c r="V152" s="103">
        <v>65000</v>
      </c>
      <c r="W152" s="80">
        <v>60000</v>
      </c>
      <c r="X152" s="137">
        <v>50000</v>
      </c>
      <c r="Y152" s="140"/>
      <c r="Z152" s="642"/>
      <c r="AA152" s="642"/>
      <c r="AB152" s="642"/>
      <c r="AC152" s="721"/>
    </row>
    <row r="153" spans="1:29" ht="56.25" customHeight="1" x14ac:dyDescent="0.2">
      <c r="A153" s="122"/>
      <c r="B153" s="672">
        <v>49</v>
      </c>
      <c r="C153" s="673" t="s">
        <v>2026</v>
      </c>
      <c r="D153" s="672" t="s">
        <v>3151</v>
      </c>
      <c r="E153" s="672" t="s">
        <v>3205</v>
      </c>
      <c r="F153" s="967" t="s">
        <v>3140</v>
      </c>
      <c r="G153" s="675" t="s">
        <v>3206</v>
      </c>
      <c r="H153" s="678" t="s">
        <v>3207</v>
      </c>
      <c r="I153" s="686">
        <v>11386740</v>
      </c>
      <c r="J153" s="672" t="s">
        <v>3208</v>
      </c>
      <c r="K153" s="672" t="s">
        <v>253</v>
      </c>
      <c r="L153" s="672" t="s">
        <v>164</v>
      </c>
      <c r="M153" s="672" t="s">
        <v>3185</v>
      </c>
      <c r="N153" s="672" t="s">
        <v>166</v>
      </c>
      <c r="O153" s="672" t="s">
        <v>164</v>
      </c>
      <c r="P153" s="672" t="s">
        <v>3209</v>
      </c>
      <c r="Q153" s="846" t="s">
        <v>3201</v>
      </c>
      <c r="R153" s="846" t="s">
        <v>3201</v>
      </c>
      <c r="S153" s="672" t="s">
        <v>3210</v>
      </c>
      <c r="T153" s="681">
        <v>800</v>
      </c>
      <c r="U153" s="681">
        <v>850</v>
      </c>
      <c r="V153" s="681">
        <v>900</v>
      </c>
      <c r="W153" s="672">
        <v>1000</v>
      </c>
      <c r="X153" s="673">
        <v>1200</v>
      </c>
      <c r="Y153" s="773"/>
      <c r="Z153" s="774"/>
      <c r="AA153" s="774"/>
      <c r="AB153" s="774"/>
      <c r="AC153" s="768"/>
    </row>
    <row r="154" spans="1:29" ht="42.75" customHeight="1" x14ac:dyDescent="0.2">
      <c r="A154" s="122"/>
      <c r="B154" s="641"/>
      <c r="C154" s="674"/>
      <c r="D154" s="641"/>
      <c r="E154" s="641"/>
      <c r="F154" s="638"/>
      <c r="G154" s="676"/>
      <c r="H154" s="679"/>
      <c r="I154" s="641"/>
      <c r="J154" s="641"/>
      <c r="K154" s="641"/>
      <c r="L154" s="641"/>
      <c r="M154" s="641"/>
      <c r="N154" s="641"/>
      <c r="O154" s="641"/>
      <c r="P154" s="641"/>
      <c r="Q154" s="641"/>
      <c r="R154" s="641"/>
      <c r="S154" s="641"/>
      <c r="T154" s="641"/>
      <c r="U154" s="641"/>
      <c r="V154" s="641"/>
      <c r="W154" s="641"/>
      <c r="X154" s="674"/>
      <c r="Y154" s="755"/>
      <c r="Z154" s="641"/>
      <c r="AA154" s="641"/>
      <c r="AB154" s="641"/>
      <c r="AC154" s="720"/>
    </row>
    <row r="155" spans="1:29" ht="42.75" customHeight="1" x14ac:dyDescent="0.2">
      <c r="A155" s="122"/>
      <c r="B155" s="642"/>
      <c r="C155" s="646"/>
      <c r="D155" s="642"/>
      <c r="E155" s="642"/>
      <c r="F155" s="694"/>
      <c r="G155" s="680"/>
      <c r="H155" s="647"/>
      <c r="I155" s="642"/>
      <c r="J155" s="642"/>
      <c r="K155" s="642"/>
      <c r="L155" s="642"/>
      <c r="M155" s="642"/>
      <c r="N155" s="642"/>
      <c r="O155" s="642"/>
      <c r="P155" s="642"/>
      <c r="Q155" s="642"/>
      <c r="R155" s="642"/>
      <c r="S155" s="642"/>
      <c r="T155" s="642"/>
      <c r="U155" s="642"/>
      <c r="V155" s="642"/>
      <c r="W155" s="642"/>
      <c r="X155" s="646"/>
      <c r="Y155" s="730"/>
      <c r="Z155" s="642"/>
      <c r="AA155" s="642"/>
      <c r="AB155" s="642"/>
      <c r="AC155" s="721"/>
    </row>
    <row r="156" spans="1:29" ht="44.25" customHeight="1" x14ac:dyDescent="0.2">
      <c r="A156" s="122"/>
      <c r="B156" s="672">
        <v>50</v>
      </c>
      <c r="C156" s="673" t="s">
        <v>2026</v>
      </c>
      <c r="D156" s="672" t="s">
        <v>3151</v>
      </c>
      <c r="E156" s="672" t="s">
        <v>3205</v>
      </c>
      <c r="F156" s="967" t="s">
        <v>3140</v>
      </c>
      <c r="G156" s="675" t="s">
        <v>3211</v>
      </c>
      <c r="H156" s="678" t="s">
        <v>3212</v>
      </c>
      <c r="I156" s="686">
        <v>4135074</v>
      </c>
      <c r="J156" s="672" t="s">
        <v>3213</v>
      </c>
      <c r="K156" s="672" t="s">
        <v>253</v>
      </c>
      <c r="L156" s="672" t="s">
        <v>166</v>
      </c>
      <c r="M156" s="672" t="s">
        <v>3185</v>
      </c>
      <c r="N156" s="672" t="s">
        <v>166</v>
      </c>
      <c r="O156" s="672" t="s">
        <v>166</v>
      </c>
      <c r="P156" s="672" t="s">
        <v>3214</v>
      </c>
      <c r="Q156" s="672" t="s">
        <v>2969</v>
      </c>
      <c r="R156" s="672" t="s">
        <v>2969</v>
      </c>
      <c r="S156" s="672" t="s">
        <v>3215</v>
      </c>
      <c r="T156" s="681">
        <v>3000</v>
      </c>
      <c r="U156" s="681">
        <v>3200</v>
      </c>
      <c r="V156" s="681">
        <v>3500</v>
      </c>
      <c r="W156" s="672">
        <v>3700</v>
      </c>
      <c r="X156" s="673">
        <v>4000</v>
      </c>
      <c r="Y156" s="773"/>
      <c r="Z156" s="774"/>
      <c r="AA156" s="774"/>
      <c r="AB156" s="774"/>
      <c r="AC156" s="768"/>
    </row>
    <row r="157" spans="1:29" ht="44.25" customHeight="1" x14ac:dyDescent="0.2">
      <c r="A157" s="122"/>
      <c r="B157" s="641"/>
      <c r="C157" s="674"/>
      <c r="D157" s="641"/>
      <c r="E157" s="641"/>
      <c r="F157" s="638"/>
      <c r="G157" s="676"/>
      <c r="H157" s="679"/>
      <c r="I157" s="641"/>
      <c r="J157" s="641"/>
      <c r="K157" s="641"/>
      <c r="L157" s="641"/>
      <c r="M157" s="641"/>
      <c r="N157" s="641"/>
      <c r="O157" s="641"/>
      <c r="P157" s="641"/>
      <c r="Q157" s="641"/>
      <c r="R157" s="641"/>
      <c r="S157" s="641"/>
      <c r="T157" s="641"/>
      <c r="U157" s="641"/>
      <c r="V157" s="641"/>
      <c r="W157" s="641"/>
      <c r="X157" s="674"/>
      <c r="Y157" s="755"/>
      <c r="Z157" s="641"/>
      <c r="AA157" s="641"/>
      <c r="AB157" s="641"/>
      <c r="AC157" s="720"/>
    </row>
    <row r="158" spans="1:29" ht="44.25" customHeight="1" x14ac:dyDescent="0.2">
      <c r="A158" s="122"/>
      <c r="B158" s="642"/>
      <c r="C158" s="646"/>
      <c r="D158" s="642"/>
      <c r="E158" s="642"/>
      <c r="F158" s="694"/>
      <c r="G158" s="680"/>
      <c r="H158" s="647"/>
      <c r="I158" s="642"/>
      <c r="J158" s="642"/>
      <c r="K158" s="642"/>
      <c r="L158" s="642"/>
      <c r="M158" s="642"/>
      <c r="N158" s="642"/>
      <c r="O158" s="642"/>
      <c r="P158" s="642"/>
      <c r="Q158" s="642"/>
      <c r="R158" s="642"/>
      <c r="S158" s="642"/>
      <c r="T158" s="642"/>
      <c r="U158" s="642"/>
      <c r="V158" s="642"/>
      <c r="W158" s="642"/>
      <c r="X158" s="646"/>
      <c r="Y158" s="730"/>
      <c r="Z158" s="642"/>
      <c r="AA158" s="642"/>
      <c r="AB158" s="642"/>
      <c r="AC158" s="721"/>
    </row>
    <row r="159" spans="1:29" ht="61.5" customHeight="1" x14ac:dyDescent="0.2">
      <c r="A159" s="122"/>
      <c r="B159" s="672">
        <v>51</v>
      </c>
      <c r="C159" s="681" t="s">
        <v>3216</v>
      </c>
      <c r="D159" s="672" t="s">
        <v>2851</v>
      </c>
      <c r="E159" s="681" t="s">
        <v>3216</v>
      </c>
      <c r="F159" s="673" t="s">
        <v>2964</v>
      </c>
      <c r="G159" s="675" t="s">
        <v>3217</v>
      </c>
      <c r="H159" s="781" t="s">
        <v>3218</v>
      </c>
      <c r="I159" s="834">
        <v>4000000</v>
      </c>
      <c r="J159" s="681" t="s">
        <v>3219</v>
      </c>
      <c r="K159" s="681" t="s">
        <v>253</v>
      </c>
      <c r="L159" s="681" t="s">
        <v>164</v>
      </c>
      <c r="M159" s="681" t="s">
        <v>3220</v>
      </c>
      <c r="N159" s="681" t="s">
        <v>164</v>
      </c>
      <c r="O159" s="681" t="s">
        <v>166</v>
      </c>
      <c r="P159" s="681" t="s">
        <v>3221</v>
      </c>
      <c r="Q159" s="672" t="s">
        <v>2969</v>
      </c>
      <c r="R159" s="672" t="s">
        <v>2969</v>
      </c>
      <c r="S159" s="68" t="s">
        <v>3222</v>
      </c>
      <c r="T159" s="390">
        <v>1000000</v>
      </c>
      <c r="U159" s="390">
        <v>1000000</v>
      </c>
      <c r="V159" s="390">
        <v>1000000</v>
      </c>
      <c r="W159" s="390">
        <v>1000000</v>
      </c>
      <c r="X159" s="395">
        <v>1000000</v>
      </c>
      <c r="Y159" s="140"/>
      <c r="Z159" s="774"/>
      <c r="AA159" s="774"/>
      <c r="AB159" s="774"/>
      <c r="AC159" s="768"/>
    </row>
    <row r="160" spans="1:29" ht="55.5" customHeight="1" x14ac:dyDescent="0.2">
      <c r="A160" s="122"/>
      <c r="B160" s="641"/>
      <c r="C160" s="641"/>
      <c r="D160" s="641"/>
      <c r="E160" s="641"/>
      <c r="F160" s="674"/>
      <c r="G160" s="676"/>
      <c r="H160" s="782"/>
      <c r="I160" s="641"/>
      <c r="J160" s="641"/>
      <c r="K160" s="641"/>
      <c r="L160" s="641"/>
      <c r="M160" s="641"/>
      <c r="N160" s="641"/>
      <c r="O160" s="641"/>
      <c r="P160" s="641"/>
      <c r="Q160" s="641"/>
      <c r="R160" s="641"/>
      <c r="S160" s="68" t="s">
        <v>3223</v>
      </c>
      <c r="T160" s="45">
        <v>40</v>
      </c>
      <c r="U160" s="45">
        <v>40</v>
      </c>
      <c r="V160" s="45">
        <v>40</v>
      </c>
      <c r="W160" s="45">
        <v>40</v>
      </c>
      <c r="X160" s="105">
        <v>40</v>
      </c>
      <c r="Y160" s="140"/>
      <c r="Z160" s="641"/>
      <c r="AA160" s="641"/>
      <c r="AB160" s="641"/>
      <c r="AC160" s="720"/>
    </row>
    <row r="161" spans="1:29" ht="67.5" customHeight="1" x14ac:dyDescent="0.2">
      <c r="A161" s="122"/>
      <c r="B161" s="642"/>
      <c r="C161" s="642"/>
      <c r="D161" s="642"/>
      <c r="E161" s="771"/>
      <c r="F161" s="646"/>
      <c r="G161" s="680"/>
      <c r="H161" s="783"/>
      <c r="I161" s="642"/>
      <c r="J161" s="642"/>
      <c r="K161" s="642"/>
      <c r="L161" s="642"/>
      <c r="M161" s="642"/>
      <c r="N161" s="642"/>
      <c r="O161" s="642"/>
      <c r="P161" s="642"/>
      <c r="Q161" s="642"/>
      <c r="R161" s="642"/>
      <c r="S161" s="68" t="s">
        <v>3224</v>
      </c>
      <c r="T161" s="45">
        <v>2</v>
      </c>
      <c r="U161" s="45">
        <v>2</v>
      </c>
      <c r="V161" s="45">
        <v>3</v>
      </c>
      <c r="W161" s="45">
        <v>4</v>
      </c>
      <c r="X161" s="105">
        <v>5</v>
      </c>
      <c r="Y161" s="140"/>
      <c r="Z161" s="642"/>
      <c r="AA161" s="642"/>
      <c r="AB161" s="642"/>
      <c r="AC161" s="721"/>
    </row>
    <row r="162" spans="1:29" ht="134.25" customHeight="1" x14ac:dyDescent="0.2">
      <c r="A162" s="122"/>
      <c r="B162" s="57">
        <v>52</v>
      </c>
      <c r="C162" s="105" t="s">
        <v>2026</v>
      </c>
      <c r="D162" s="189" t="s">
        <v>3225</v>
      </c>
      <c r="E162" s="189" t="s">
        <v>2026</v>
      </c>
      <c r="F162" s="429" t="s">
        <v>3226</v>
      </c>
      <c r="G162" s="60" t="s">
        <v>3227</v>
      </c>
      <c r="H162" s="430" t="s">
        <v>3228</v>
      </c>
      <c r="I162" s="103">
        <v>2000000</v>
      </c>
      <c r="J162" s="45" t="s">
        <v>3229</v>
      </c>
      <c r="K162" s="45" t="s">
        <v>253</v>
      </c>
      <c r="L162" s="45" t="s">
        <v>164</v>
      </c>
      <c r="M162" s="45" t="s">
        <v>3220</v>
      </c>
      <c r="N162" s="45" t="s">
        <v>164</v>
      </c>
      <c r="O162" s="45" t="s">
        <v>164</v>
      </c>
      <c r="P162" s="45" t="s">
        <v>3230</v>
      </c>
      <c r="Q162" s="57" t="s">
        <v>2969</v>
      </c>
      <c r="R162" s="57" t="s">
        <v>2969</v>
      </c>
      <c r="S162" s="68" t="s">
        <v>3231</v>
      </c>
      <c r="T162" s="103">
        <v>500000</v>
      </c>
      <c r="U162" s="103">
        <v>500000</v>
      </c>
      <c r="V162" s="103">
        <v>500000</v>
      </c>
      <c r="W162" s="103">
        <v>500000</v>
      </c>
      <c r="X162" s="172">
        <v>500000</v>
      </c>
      <c r="Y162" s="140"/>
      <c r="Z162" s="173"/>
      <c r="AA162" s="173"/>
      <c r="AB162" s="173"/>
      <c r="AC162" s="156"/>
    </row>
    <row r="163" spans="1:29" ht="59.25" customHeight="1" x14ac:dyDescent="0.2">
      <c r="A163" s="122"/>
      <c r="B163" s="672">
        <v>53</v>
      </c>
      <c r="C163" s="772" t="s">
        <v>2026</v>
      </c>
      <c r="D163" s="856" t="s">
        <v>3225</v>
      </c>
      <c r="E163" s="856" t="s">
        <v>3232</v>
      </c>
      <c r="F163" s="985" t="s">
        <v>2861</v>
      </c>
      <c r="G163" s="987" t="s">
        <v>3233</v>
      </c>
      <c r="H163" s="855" t="s">
        <v>3234</v>
      </c>
      <c r="I163" s="879">
        <v>8000000</v>
      </c>
      <c r="J163" s="681" t="s">
        <v>3235</v>
      </c>
      <c r="K163" s="681" t="s">
        <v>253</v>
      </c>
      <c r="L163" s="681" t="s">
        <v>164</v>
      </c>
      <c r="M163" s="681" t="s">
        <v>3220</v>
      </c>
      <c r="N163" s="681" t="s">
        <v>164</v>
      </c>
      <c r="O163" s="681" t="s">
        <v>164</v>
      </c>
      <c r="P163" s="681" t="s">
        <v>3236</v>
      </c>
      <c r="Q163" s="672" t="s">
        <v>2969</v>
      </c>
      <c r="R163" s="672" t="s">
        <v>2969</v>
      </c>
      <c r="S163" s="681" t="s">
        <v>3222</v>
      </c>
      <c r="T163" s="709">
        <v>1900000</v>
      </c>
      <c r="U163" s="709">
        <v>2000000</v>
      </c>
      <c r="V163" s="709">
        <v>2000000</v>
      </c>
      <c r="W163" s="709">
        <v>2000000</v>
      </c>
      <c r="X163" s="728">
        <v>2000000</v>
      </c>
      <c r="Y163" s="773"/>
      <c r="Z163" s="774"/>
      <c r="AA163" s="774"/>
      <c r="AB163" s="774"/>
      <c r="AC163" s="768"/>
    </row>
    <row r="164" spans="1:29" ht="66" customHeight="1" x14ac:dyDescent="0.2">
      <c r="A164" s="122"/>
      <c r="B164" s="641"/>
      <c r="C164" s="776"/>
      <c r="D164" s="641"/>
      <c r="E164" s="641"/>
      <c r="F164" s="850"/>
      <c r="G164" s="676"/>
      <c r="H164" s="782"/>
      <c r="I164" s="782"/>
      <c r="J164" s="641"/>
      <c r="K164" s="641"/>
      <c r="L164" s="641"/>
      <c r="M164" s="641"/>
      <c r="N164" s="641"/>
      <c r="O164" s="641"/>
      <c r="P164" s="641"/>
      <c r="Q164" s="641"/>
      <c r="R164" s="641"/>
      <c r="S164" s="641"/>
      <c r="T164" s="641"/>
      <c r="U164" s="641"/>
      <c r="V164" s="641"/>
      <c r="W164" s="641"/>
      <c r="X164" s="776"/>
      <c r="Y164" s="755"/>
      <c r="Z164" s="641"/>
      <c r="AA164" s="641"/>
      <c r="AB164" s="641"/>
      <c r="AC164" s="720"/>
    </row>
    <row r="165" spans="1:29" ht="57.75" customHeight="1" x14ac:dyDescent="0.2">
      <c r="A165" s="122"/>
      <c r="B165" s="642"/>
      <c r="C165" s="729"/>
      <c r="D165" s="642"/>
      <c r="E165" s="642"/>
      <c r="F165" s="986"/>
      <c r="G165" s="680"/>
      <c r="H165" s="783"/>
      <c r="I165" s="783"/>
      <c r="J165" s="642"/>
      <c r="K165" s="642"/>
      <c r="L165" s="642"/>
      <c r="M165" s="642"/>
      <c r="N165" s="642"/>
      <c r="O165" s="642"/>
      <c r="P165" s="642"/>
      <c r="Q165" s="642"/>
      <c r="R165" s="642"/>
      <c r="S165" s="642"/>
      <c r="T165" s="642"/>
      <c r="U165" s="642"/>
      <c r="V165" s="642"/>
      <c r="W165" s="642"/>
      <c r="X165" s="729"/>
      <c r="Y165" s="730"/>
      <c r="Z165" s="642"/>
      <c r="AA165" s="642"/>
      <c r="AB165" s="642"/>
      <c r="AC165" s="721"/>
    </row>
    <row r="166" spans="1:29" ht="53.25" customHeight="1" x14ac:dyDescent="0.2">
      <c r="A166" s="122"/>
      <c r="B166" s="672">
        <v>54</v>
      </c>
      <c r="C166" s="772" t="s">
        <v>2026</v>
      </c>
      <c r="D166" s="856" t="s">
        <v>3225</v>
      </c>
      <c r="E166" s="856" t="s">
        <v>2026</v>
      </c>
      <c r="F166" s="985" t="s">
        <v>2861</v>
      </c>
      <c r="G166" s="987" t="s">
        <v>3237</v>
      </c>
      <c r="H166" s="855" t="s">
        <v>3238</v>
      </c>
      <c r="I166" s="879">
        <v>2000000</v>
      </c>
      <c r="J166" s="681" t="s">
        <v>3239</v>
      </c>
      <c r="K166" s="681" t="s">
        <v>253</v>
      </c>
      <c r="L166" s="681" t="s">
        <v>164</v>
      </c>
      <c r="M166" s="681" t="s">
        <v>3220</v>
      </c>
      <c r="N166" s="681" t="s">
        <v>164</v>
      </c>
      <c r="O166" s="681" t="s">
        <v>164</v>
      </c>
      <c r="P166" s="681" t="s">
        <v>3240</v>
      </c>
      <c r="Q166" s="672" t="s">
        <v>2969</v>
      </c>
      <c r="R166" s="672" t="s">
        <v>2969</v>
      </c>
      <c r="S166" s="45" t="s">
        <v>3241</v>
      </c>
      <c r="T166" s="45">
        <v>2658</v>
      </c>
      <c r="U166" s="103">
        <v>2700</v>
      </c>
      <c r="V166" s="103">
        <v>2750</v>
      </c>
      <c r="W166" s="103">
        <v>2800</v>
      </c>
      <c r="X166" s="172">
        <v>2850</v>
      </c>
      <c r="Y166" s="140"/>
      <c r="Z166" s="774"/>
      <c r="AA166" s="774"/>
      <c r="AB166" s="774"/>
      <c r="AC166" s="768"/>
    </row>
    <row r="167" spans="1:29" ht="53.25" customHeight="1" x14ac:dyDescent="0.2">
      <c r="A167" s="122"/>
      <c r="B167" s="641"/>
      <c r="C167" s="776"/>
      <c r="D167" s="641"/>
      <c r="E167" s="641"/>
      <c r="F167" s="850"/>
      <c r="G167" s="676"/>
      <c r="H167" s="782"/>
      <c r="I167" s="782"/>
      <c r="J167" s="641"/>
      <c r="K167" s="641"/>
      <c r="L167" s="641"/>
      <c r="M167" s="641"/>
      <c r="N167" s="641"/>
      <c r="O167" s="641"/>
      <c r="P167" s="641"/>
      <c r="Q167" s="641"/>
      <c r="R167" s="641"/>
      <c r="S167" s="681" t="s">
        <v>3242</v>
      </c>
      <c r="T167" s="681">
        <v>5650</v>
      </c>
      <c r="U167" s="681">
        <v>5750</v>
      </c>
      <c r="V167" s="681">
        <v>5850</v>
      </c>
      <c r="W167" s="681">
        <v>5950</v>
      </c>
      <c r="X167" s="728">
        <v>6000</v>
      </c>
      <c r="Y167" s="773"/>
      <c r="Z167" s="641"/>
      <c r="AA167" s="641"/>
      <c r="AB167" s="641"/>
      <c r="AC167" s="720"/>
    </row>
    <row r="168" spans="1:29" ht="53.25" customHeight="1" x14ac:dyDescent="0.2">
      <c r="A168" s="122"/>
      <c r="B168" s="642"/>
      <c r="C168" s="729"/>
      <c r="D168" s="642"/>
      <c r="E168" s="642"/>
      <c r="F168" s="986"/>
      <c r="G168" s="680"/>
      <c r="H168" s="783"/>
      <c r="I168" s="783"/>
      <c r="J168" s="642"/>
      <c r="K168" s="642"/>
      <c r="L168" s="642"/>
      <c r="M168" s="642"/>
      <c r="N168" s="642"/>
      <c r="O168" s="642"/>
      <c r="P168" s="642"/>
      <c r="Q168" s="642"/>
      <c r="R168" s="642"/>
      <c r="S168" s="642"/>
      <c r="T168" s="642"/>
      <c r="U168" s="642"/>
      <c r="V168" s="642"/>
      <c r="W168" s="642"/>
      <c r="X168" s="729"/>
      <c r="Y168" s="730"/>
      <c r="Z168" s="642"/>
      <c r="AA168" s="642"/>
      <c r="AB168" s="642"/>
      <c r="AC168" s="721"/>
    </row>
    <row r="169" spans="1:29" ht="42.75" customHeight="1" x14ac:dyDescent="0.2">
      <c r="A169" s="122"/>
      <c r="B169" s="672">
        <v>55</v>
      </c>
      <c r="C169" s="772" t="s">
        <v>2026</v>
      </c>
      <c r="D169" s="856" t="s">
        <v>3225</v>
      </c>
      <c r="E169" s="856" t="s">
        <v>2026</v>
      </c>
      <c r="F169" s="985" t="s">
        <v>2861</v>
      </c>
      <c r="G169" s="987" t="s">
        <v>3243</v>
      </c>
      <c r="H169" s="855" t="s">
        <v>3244</v>
      </c>
      <c r="I169" s="879">
        <v>4000000</v>
      </c>
      <c r="J169" s="681" t="s">
        <v>3245</v>
      </c>
      <c r="K169" s="681" t="s">
        <v>253</v>
      </c>
      <c r="L169" s="681" t="s">
        <v>164</v>
      </c>
      <c r="M169" s="681" t="s">
        <v>3220</v>
      </c>
      <c r="N169" s="681" t="s">
        <v>164</v>
      </c>
      <c r="O169" s="681" t="s">
        <v>164</v>
      </c>
      <c r="P169" s="681" t="s">
        <v>3246</v>
      </c>
      <c r="Q169" s="672" t="s">
        <v>2969</v>
      </c>
      <c r="R169" s="672" t="s">
        <v>2969</v>
      </c>
      <c r="S169" s="681" t="s">
        <v>3247</v>
      </c>
      <c r="T169" s="709">
        <v>950000</v>
      </c>
      <c r="U169" s="709">
        <v>1000000</v>
      </c>
      <c r="V169" s="709">
        <v>1000000</v>
      </c>
      <c r="W169" s="709">
        <v>1000000</v>
      </c>
      <c r="X169" s="728">
        <v>1000000</v>
      </c>
      <c r="Y169" s="773"/>
      <c r="Z169" s="774"/>
      <c r="AA169" s="774"/>
      <c r="AB169" s="774"/>
      <c r="AC169" s="768"/>
    </row>
    <row r="170" spans="1:29" ht="42.75" customHeight="1" x14ac:dyDescent="0.2">
      <c r="A170" s="122"/>
      <c r="B170" s="641"/>
      <c r="C170" s="776"/>
      <c r="D170" s="641"/>
      <c r="E170" s="641"/>
      <c r="F170" s="850"/>
      <c r="G170" s="676"/>
      <c r="H170" s="782"/>
      <c r="I170" s="782"/>
      <c r="J170" s="641"/>
      <c r="K170" s="641"/>
      <c r="L170" s="641"/>
      <c r="M170" s="641"/>
      <c r="N170" s="641"/>
      <c r="O170" s="641"/>
      <c r="P170" s="641"/>
      <c r="Q170" s="641"/>
      <c r="R170" s="641"/>
      <c r="S170" s="641"/>
      <c r="T170" s="641"/>
      <c r="U170" s="641"/>
      <c r="V170" s="641"/>
      <c r="W170" s="641"/>
      <c r="X170" s="776"/>
      <c r="Y170" s="755"/>
      <c r="Z170" s="641"/>
      <c r="AA170" s="641"/>
      <c r="AB170" s="641"/>
      <c r="AC170" s="720"/>
    </row>
    <row r="171" spans="1:29" ht="42.75" customHeight="1" x14ac:dyDescent="0.2">
      <c r="A171" s="122"/>
      <c r="B171" s="642"/>
      <c r="C171" s="729"/>
      <c r="D171" s="642"/>
      <c r="E171" s="642"/>
      <c r="F171" s="986"/>
      <c r="G171" s="680"/>
      <c r="H171" s="783"/>
      <c r="I171" s="783"/>
      <c r="J171" s="642"/>
      <c r="K171" s="642"/>
      <c r="L171" s="642"/>
      <c r="M171" s="642"/>
      <c r="N171" s="642"/>
      <c r="O171" s="642"/>
      <c r="P171" s="642"/>
      <c r="Q171" s="642"/>
      <c r="R171" s="642"/>
      <c r="S171" s="642"/>
      <c r="T171" s="642"/>
      <c r="U171" s="642"/>
      <c r="V171" s="642"/>
      <c r="W171" s="642"/>
      <c r="X171" s="729"/>
      <c r="Y171" s="730"/>
      <c r="Z171" s="642"/>
      <c r="AA171" s="642"/>
      <c r="AB171" s="642"/>
      <c r="AC171" s="721"/>
    </row>
    <row r="172" spans="1:29" ht="44.25" customHeight="1" x14ac:dyDescent="0.2">
      <c r="A172" s="122"/>
      <c r="B172" s="672">
        <v>56</v>
      </c>
      <c r="C172" s="772" t="s">
        <v>2026</v>
      </c>
      <c r="D172" s="856" t="s">
        <v>3225</v>
      </c>
      <c r="E172" s="856" t="s">
        <v>2026</v>
      </c>
      <c r="F172" s="985" t="s">
        <v>2861</v>
      </c>
      <c r="G172" s="987" t="s">
        <v>3248</v>
      </c>
      <c r="H172" s="855" t="s">
        <v>3249</v>
      </c>
      <c r="I172" s="879">
        <v>10000000</v>
      </c>
      <c r="J172" s="681" t="s">
        <v>3250</v>
      </c>
      <c r="K172" s="681" t="s">
        <v>253</v>
      </c>
      <c r="L172" s="681" t="s">
        <v>164</v>
      </c>
      <c r="M172" s="681" t="s">
        <v>3220</v>
      </c>
      <c r="N172" s="681" t="s">
        <v>164</v>
      </c>
      <c r="O172" s="681" t="s">
        <v>164</v>
      </c>
      <c r="P172" s="681" t="s">
        <v>3251</v>
      </c>
      <c r="Q172" s="672" t="s">
        <v>2969</v>
      </c>
      <c r="R172" s="672" t="s">
        <v>2969</v>
      </c>
      <c r="S172" s="681" t="s">
        <v>3252</v>
      </c>
      <c r="T172" s="709">
        <v>50000</v>
      </c>
      <c r="U172" s="709">
        <v>51000</v>
      </c>
      <c r="V172" s="709">
        <v>52000</v>
      </c>
      <c r="W172" s="709">
        <v>53000</v>
      </c>
      <c r="X172" s="728">
        <v>53000</v>
      </c>
      <c r="Y172" s="773"/>
      <c r="Z172" s="774"/>
      <c r="AA172" s="774"/>
      <c r="AB172" s="774"/>
      <c r="AC172" s="768"/>
    </row>
    <row r="173" spans="1:29" ht="44.25" customHeight="1" x14ac:dyDescent="0.2">
      <c r="A173" s="122"/>
      <c r="B173" s="641"/>
      <c r="C173" s="776"/>
      <c r="D173" s="641"/>
      <c r="E173" s="641"/>
      <c r="F173" s="850"/>
      <c r="G173" s="676"/>
      <c r="H173" s="782"/>
      <c r="I173" s="782"/>
      <c r="J173" s="641"/>
      <c r="K173" s="641"/>
      <c r="L173" s="641"/>
      <c r="M173" s="641"/>
      <c r="N173" s="641"/>
      <c r="O173" s="641"/>
      <c r="P173" s="641"/>
      <c r="Q173" s="641"/>
      <c r="R173" s="641"/>
      <c r="S173" s="641"/>
      <c r="T173" s="641"/>
      <c r="U173" s="641"/>
      <c r="V173" s="641"/>
      <c r="W173" s="641"/>
      <c r="X173" s="776"/>
      <c r="Y173" s="755"/>
      <c r="Z173" s="641"/>
      <c r="AA173" s="641"/>
      <c r="AB173" s="641"/>
      <c r="AC173" s="720"/>
    </row>
    <row r="174" spans="1:29" ht="44.25" customHeight="1" x14ac:dyDescent="0.2">
      <c r="A174" s="122"/>
      <c r="B174" s="642"/>
      <c r="C174" s="729"/>
      <c r="D174" s="642"/>
      <c r="E174" s="642"/>
      <c r="F174" s="986"/>
      <c r="G174" s="680"/>
      <c r="H174" s="860"/>
      <c r="I174" s="783"/>
      <c r="J174" s="642"/>
      <c r="K174" s="642"/>
      <c r="L174" s="642"/>
      <c r="M174" s="642"/>
      <c r="N174" s="642"/>
      <c r="O174" s="642"/>
      <c r="P174" s="642"/>
      <c r="Q174" s="642"/>
      <c r="R174" s="642"/>
      <c r="S174" s="642"/>
      <c r="T174" s="642"/>
      <c r="U174" s="642"/>
      <c r="V174" s="642"/>
      <c r="W174" s="642"/>
      <c r="X174" s="729"/>
      <c r="Y174" s="730"/>
      <c r="Z174" s="642"/>
      <c r="AA174" s="642"/>
      <c r="AB174" s="642"/>
      <c r="AC174" s="721"/>
    </row>
    <row r="175" spans="1:29" ht="44.25" customHeight="1" x14ac:dyDescent="0.2">
      <c r="A175" s="122"/>
      <c r="B175" s="672">
        <v>57</v>
      </c>
      <c r="C175" s="772" t="s">
        <v>2026</v>
      </c>
      <c r="D175" s="856" t="s">
        <v>3225</v>
      </c>
      <c r="E175" s="856" t="s">
        <v>2026</v>
      </c>
      <c r="F175" s="985" t="s">
        <v>2861</v>
      </c>
      <c r="G175" s="987" t="s">
        <v>3253</v>
      </c>
      <c r="H175" s="855" t="s">
        <v>3254</v>
      </c>
      <c r="I175" s="879">
        <v>120000000</v>
      </c>
      <c r="J175" s="681" t="s">
        <v>3255</v>
      </c>
      <c r="K175" s="681" t="s">
        <v>253</v>
      </c>
      <c r="L175" s="681" t="s">
        <v>164</v>
      </c>
      <c r="M175" s="681" t="s">
        <v>3220</v>
      </c>
      <c r="N175" s="681" t="s">
        <v>164</v>
      </c>
      <c r="O175" s="681" t="s">
        <v>164</v>
      </c>
      <c r="P175" s="681" t="s">
        <v>3256</v>
      </c>
      <c r="Q175" s="681" t="s">
        <v>2969</v>
      </c>
      <c r="R175" s="681" t="s">
        <v>3257</v>
      </c>
      <c r="S175" s="45" t="s">
        <v>3258</v>
      </c>
      <c r="T175" s="103">
        <v>2000</v>
      </c>
      <c r="U175" s="103">
        <v>2000</v>
      </c>
      <c r="V175" s="103">
        <v>2000</v>
      </c>
      <c r="W175" s="103">
        <v>2000</v>
      </c>
      <c r="X175" s="172">
        <v>2000</v>
      </c>
      <c r="Y175" s="140"/>
      <c r="Z175" s="774"/>
      <c r="AA175" s="774"/>
      <c r="AB175" s="774"/>
      <c r="AC175" s="768"/>
    </row>
    <row r="176" spans="1:29" ht="44.25" customHeight="1" x14ac:dyDescent="0.2">
      <c r="A176" s="122"/>
      <c r="B176" s="641"/>
      <c r="C176" s="776"/>
      <c r="D176" s="641"/>
      <c r="E176" s="641"/>
      <c r="F176" s="850"/>
      <c r="G176" s="676"/>
      <c r="H176" s="782"/>
      <c r="I176" s="782"/>
      <c r="J176" s="641"/>
      <c r="K176" s="641"/>
      <c r="L176" s="641"/>
      <c r="M176" s="641"/>
      <c r="N176" s="641"/>
      <c r="O176" s="641"/>
      <c r="P176" s="641"/>
      <c r="Q176" s="641"/>
      <c r="R176" s="641"/>
      <c r="S176" s="45" t="s">
        <v>3259</v>
      </c>
      <c r="T176" s="45">
        <v>1800</v>
      </c>
      <c r="U176" s="103">
        <v>35000</v>
      </c>
      <c r="V176" s="103">
        <v>35000</v>
      </c>
      <c r="W176" s="103">
        <v>35000</v>
      </c>
      <c r="X176" s="172">
        <v>35000</v>
      </c>
      <c r="Y176" s="140"/>
      <c r="Z176" s="641"/>
      <c r="AA176" s="641"/>
      <c r="AB176" s="641"/>
      <c r="AC176" s="720"/>
    </row>
    <row r="177" spans="1:29" ht="44.25" customHeight="1" x14ac:dyDescent="0.2">
      <c r="A177" s="122"/>
      <c r="B177" s="641"/>
      <c r="C177" s="776"/>
      <c r="D177" s="641"/>
      <c r="E177" s="641"/>
      <c r="F177" s="850"/>
      <c r="G177" s="676"/>
      <c r="H177" s="782"/>
      <c r="I177" s="782"/>
      <c r="J177" s="641"/>
      <c r="K177" s="641"/>
      <c r="L177" s="641"/>
      <c r="M177" s="641"/>
      <c r="N177" s="641"/>
      <c r="O177" s="641"/>
      <c r="P177" s="641"/>
      <c r="Q177" s="641"/>
      <c r="R177" s="641"/>
      <c r="S177" s="45" t="s">
        <v>3260</v>
      </c>
      <c r="T177" s="45">
        <v>1500</v>
      </c>
      <c r="U177" s="103">
        <v>1800</v>
      </c>
      <c r="V177" s="103">
        <v>2000</v>
      </c>
      <c r="W177" s="103">
        <v>2200</v>
      </c>
      <c r="X177" s="172">
        <v>2400</v>
      </c>
      <c r="Y177" s="140"/>
      <c r="Z177" s="641"/>
      <c r="AA177" s="641"/>
      <c r="AB177" s="641"/>
      <c r="AC177" s="720"/>
    </row>
    <row r="178" spans="1:29" ht="33.75" customHeight="1" x14ac:dyDescent="0.2">
      <c r="A178" s="122"/>
      <c r="B178" s="642"/>
      <c r="C178" s="729"/>
      <c r="D178" s="642"/>
      <c r="E178" s="642"/>
      <c r="F178" s="986"/>
      <c r="G178" s="680"/>
      <c r="H178" s="783"/>
      <c r="I178" s="783"/>
      <c r="J178" s="642"/>
      <c r="K178" s="642"/>
      <c r="L178" s="642"/>
      <c r="M178" s="642"/>
      <c r="N178" s="642"/>
      <c r="O178" s="642"/>
      <c r="P178" s="642"/>
      <c r="Q178" s="642"/>
      <c r="R178" s="642"/>
      <c r="S178" s="45" t="s">
        <v>3261</v>
      </c>
      <c r="T178" s="45">
        <v>40000</v>
      </c>
      <c r="U178" s="45">
        <v>43000</v>
      </c>
      <c r="V178" s="45">
        <v>46000</v>
      </c>
      <c r="W178" s="45">
        <v>50000</v>
      </c>
      <c r="X178" s="105">
        <v>50000</v>
      </c>
      <c r="Y178" s="140"/>
      <c r="Z178" s="642"/>
      <c r="AA178" s="642"/>
      <c r="AB178" s="642"/>
      <c r="AC178" s="721"/>
    </row>
    <row r="179" spans="1:29" ht="44.25" customHeight="1" x14ac:dyDescent="0.2">
      <c r="A179" s="122"/>
      <c r="B179" s="672">
        <v>58</v>
      </c>
      <c r="C179" s="772" t="s">
        <v>3262</v>
      </c>
      <c r="D179" s="856" t="s">
        <v>3263</v>
      </c>
      <c r="E179" s="856" t="s">
        <v>3262</v>
      </c>
      <c r="F179" s="985" t="s">
        <v>2861</v>
      </c>
      <c r="G179" s="987" t="s">
        <v>3264</v>
      </c>
      <c r="H179" s="855" t="s">
        <v>3265</v>
      </c>
      <c r="I179" s="879">
        <v>4720000</v>
      </c>
      <c r="J179" s="681" t="s">
        <v>3266</v>
      </c>
      <c r="K179" s="681" t="s">
        <v>253</v>
      </c>
      <c r="L179" s="681" t="s">
        <v>164</v>
      </c>
      <c r="M179" s="681" t="s">
        <v>3220</v>
      </c>
      <c r="N179" s="681" t="s">
        <v>164</v>
      </c>
      <c r="O179" s="681" t="s">
        <v>164</v>
      </c>
      <c r="P179" s="681" t="s">
        <v>3267</v>
      </c>
      <c r="Q179" s="672" t="s">
        <v>2969</v>
      </c>
      <c r="R179" s="672" t="s">
        <v>2969</v>
      </c>
      <c r="S179" s="681" t="s">
        <v>3268</v>
      </c>
      <c r="T179" s="709">
        <v>120</v>
      </c>
      <c r="U179" s="709">
        <v>125</v>
      </c>
      <c r="V179" s="709">
        <v>135</v>
      </c>
      <c r="W179" s="709">
        <v>150</v>
      </c>
      <c r="X179" s="772">
        <v>165</v>
      </c>
      <c r="Y179" s="773"/>
      <c r="Z179" s="774"/>
      <c r="AA179" s="774"/>
      <c r="AB179" s="774"/>
      <c r="AC179" s="768"/>
    </row>
    <row r="180" spans="1:29" ht="44.25" customHeight="1" x14ac:dyDescent="0.2">
      <c r="A180" s="122"/>
      <c r="B180" s="641"/>
      <c r="C180" s="776"/>
      <c r="D180" s="641"/>
      <c r="E180" s="641"/>
      <c r="F180" s="850"/>
      <c r="G180" s="676"/>
      <c r="H180" s="782"/>
      <c r="I180" s="782"/>
      <c r="J180" s="641"/>
      <c r="K180" s="641"/>
      <c r="L180" s="641"/>
      <c r="M180" s="641"/>
      <c r="N180" s="641"/>
      <c r="O180" s="641"/>
      <c r="P180" s="641"/>
      <c r="Q180" s="641"/>
      <c r="R180" s="641"/>
      <c r="S180" s="641"/>
      <c r="T180" s="641"/>
      <c r="U180" s="641"/>
      <c r="V180" s="641"/>
      <c r="W180" s="641"/>
      <c r="X180" s="776"/>
      <c r="Y180" s="755"/>
      <c r="Z180" s="641"/>
      <c r="AA180" s="641"/>
      <c r="AB180" s="641"/>
      <c r="AC180" s="720"/>
    </row>
    <row r="181" spans="1:29" ht="44.25" customHeight="1" x14ac:dyDescent="0.2">
      <c r="A181" s="122"/>
      <c r="B181" s="642"/>
      <c r="C181" s="729"/>
      <c r="D181" s="642"/>
      <c r="E181" s="642"/>
      <c r="F181" s="986"/>
      <c r="G181" s="680"/>
      <c r="H181" s="783"/>
      <c r="I181" s="783"/>
      <c r="J181" s="642"/>
      <c r="K181" s="642"/>
      <c r="L181" s="642"/>
      <c r="M181" s="642"/>
      <c r="N181" s="642"/>
      <c r="O181" s="642"/>
      <c r="P181" s="642"/>
      <c r="Q181" s="642"/>
      <c r="R181" s="642"/>
      <c r="S181" s="642"/>
      <c r="T181" s="642"/>
      <c r="U181" s="642"/>
      <c r="V181" s="642"/>
      <c r="W181" s="642"/>
      <c r="X181" s="729"/>
      <c r="Y181" s="730"/>
      <c r="Z181" s="642"/>
      <c r="AA181" s="642"/>
      <c r="AB181" s="642"/>
      <c r="AC181" s="721"/>
    </row>
    <row r="182" spans="1:29" ht="44.25" customHeight="1" x14ac:dyDescent="0.2">
      <c r="A182" s="122"/>
      <c r="B182" s="672">
        <v>59</v>
      </c>
      <c r="C182" s="772" t="s">
        <v>2026</v>
      </c>
      <c r="D182" s="856" t="s">
        <v>3269</v>
      </c>
      <c r="E182" s="856" t="s">
        <v>2026</v>
      </c>
      <c r="F182" s="985" t="s">
        <v>2861</v>
      </c>
      <c r="G182" s="987" t="s">
        <v>3270</v>
      </c>
      <c r="H182" s="855" t="s">
        <v>3271</v>
      </c>
      <c r="I182" s="879">
        <v>60674802</v>
      </c>
      <c r="J182" s="681" t="s">
        <v>3272</v>
      </c>
      <c r="K182" s="681" t="s">
        <v>253</v>
      </c>
      <c r="L182" s="681" t="s">
        <v>164</v>
      </c>
      <c r="M182" s="681" t="s">
        <v>3220</v>
      </c>
      <c r="N182" s="681" t="s">
        <v>164</v>
      </c>
      <c r="O182" s="681" t="s">
        <v>164</v>
      </c>
      <c r="P182" s="681" t="s">
        <v>3273</v>
      </c>
      <c r="Q182" s="672" t="s">
        <v>2969</v>
      </c>
      <c r="R182" s="672" t="s">
        <v>2969</v>
      </c>
      <c r="S182" s="681" t="s">
        <v>3274</v>
      </c>
      <c r="T182" s="988">
        <v>14837601</v>
      </c>
      <c r="U182" s="988">
        <v>14844139</v>
      </c>
      <c r="V182" s="988">
        <v>14830663</v>
      </c>
      <c r="W182" s="988">
        <v>15500000</v>
      </c>
      <c r="X182" s="989">
        <v>15500000</v>
      </c>
      <c r="Y182" s="773"/>
      <c r="Z182" s="774"/>
      <c r="AA182" s="774"/>
      <c r="AB182" s="774"/>
      <c r="AC182" s="768"/>
    </row>
    <row r="183" spans="1:29" ht="44.25" customHeight="1" x14ac:dyDescent="0.2">
      <c r="A183" s="122"/>
      <c r="B183" s="641"/>
      <c r="C183" s="776"/>
      <c r="D183" s="641"/>
      <c r="E183" s="641"/>
      <c r="F183" s="850"/>
      <c r="G183" s="676"/>
      <c r="H183" s="782"/>
      <c r="I183" s="782"/>
      <c r="J183" s="641"/>
      <c r="K183" s="641"/>
      <c r="L183" s="641"/>
      <c r="M183" s="641"/>
      <c r="N183" s="641"/>
      <c r="O183" s="641"/>
      <c r="P183" s="641"/>
      <c r="Q183" s="641"/>
      <c r="R183" s="641"/>
      <c r="S183" s="641"/>
      <c r="T183" s="641"/>
      <c r="U183" s="641"/>
      <c r="V183" s="641"/>
      <c r="W183" s="641"/>
      <c r="X183" s="776"/>
      <c r="Y183" s="755"/>
      <c r="Z183" s="641"/>
      <c r="AA183" s="641"/>
      <c r="AB183" s="641"/>
      <c r="AC183" s="720"/>
    </row>
    <row r="184" spans="1:29" ht="44.25" customHeight="1" x14ac:dyDescent="0.2">
      <c r="A184" s="122"/>
      <c r="B184" s="642"/>
      <c r="C184" s="729"/>
      <c r="D184" s="642"/>
      <c r="E184" s="642"/>
      <c r="F184" s="986"/>
      <c r="G184" s="680"/>
      <c r="H184" s="783"/>
      <c r="I184" s="783"/>
      <c r="J184" s="642"/>
      <c r="K184" s="642"/>
      <c r="L184" s="642"/>
      <c r="M184" s="642"/>
      <c r="N184" s="642"/>
      <c r="O184" s="642"/>
      <c r="P184" s="642"/>
      <c r="Q184" s="642"/>
      <c r="R184" s="642"/>
      <c r="S184" s="642"/>
      <c r="T184" s="642"/>
      <c r="U184" s="642"/>
      <c r="V184" s="642"/>
      <c r="W184" s="642"/>
      <c r="X184" s="729"/>
      <c r="Y184" s="730"/>
      <c r="Z184" s="642"/>
      <c r="AA184" s="642"/>
      <c r="AB184" s="642"/>
      <c r="AC184" s="721"/>
    </row>
    <row r="185" spans="1:29" ht="66" customHeight="1" x14ac:dyDescent="0.2">
      <c r="A185" s="122"/>
      <c r="B185" s="672">
        <v>60</v>
      </c>
      <c r="C185" s="772" t="s">
        <v>2026</v>
      </c>
      <c r="D185" s="856" t="s">
        <v>3275</v>
      </c>
      <c r="E185" s="856" t="s">
        <v>2026</v>
      </c>
      <c r="F185" s="985" t="s">
        <v>2861</v>
      </c>
      <c r="G185" s="987" t="s">
        <v>3276</v>
      </c>
      <c r="H185" s="855" t="s">
        <v>3277</v>
      </c>
      <c r="I185" s="879">
        <v>2000000</v>
      </c>
      <c r="J185" s="681" t="s">
        <v>3278</v>
      </c>
      <c r="K185" s="681" t="s">
        <v>253</v>
      </c>
      <c r="L185" s="681" t="s">
        <v>164</v>
      </c>
      <c r="M185" s="681" t="s">
        <v>3220</v>
      </c>
      <c r="N185" s="681" t="s">
        <v>164</v>
      </c>
      <c r="O185" s="681" t="s">
        <v>164</v>
      </c>
      <c r="P185" s="681" t="s">
        <v>3279</v>
      </c>
      <c r="Q185" s="672" t="s">
        <v>2969</v>
      </c>
      <c r="R185" s="672" t="s">
        <v>2969</v>
      </c>
      <c r="S185" s="45" t="s">
        <v>3280</v>
      </c>
      <c r="T185" s="45">
        <v>1150</v>
      </c>
      <c r="U185" s="103">
        <v>1250</v>
      </c>
      <c r="V185" s="103">
        <v>1400</v>
      </c>
      <c r="W185" s="103">
        <v>1600</v>
      </c>
      <c r="X185" s="172">
        <v>1700</v>
      </c>
      <c r="Y185" s="140"/>
      <c r="Z185" s="774"/>
      <c r="AA185" s="774"/>
      <c r="AB185" s="774"/>
      <c r="AC185" s="768"/>
    </row>
    <row r="186" spans="1:29" ht="54.75" customHeight="1" x14ac:dyDescent="0.2">
      <c r="A186" s="122"/>
      <c r="B186" s="641"/>
      <c r="C186" s="776"/>
      <c r="D186" s="641"/>
      <c r="E186" s="641"/>
      <c r="F186" s="850"/>
      <c r="G186" s="676"/>
      <c r="H186" s="782"/>
      <c r="I186" s="782"/>
      <c r="J186" s="641"/>
      <c r="K186" s="641"/>
      <c r="L186" s="641"/>
      <c r="M186" s="641"/>
      <c r="N186" s="641"/>
      <c r="O186" s="641"/>
      <c r="P186" s="641"/>
      <c r="Q186" s="641"/>
      <c r="R186" s="641"/>
      <c r="S186" s="681" t="s">
        <v>3281</v>
      </c>
      <c r="T186" s="681">
        <v>0</v>
      </c>
      <c r="U186" s="681">
        <v>50</v>
      </c>
      <c r="V186" s="681">
        <v>150</v>
      </c>
      <c r="W186" s="681">
        <v>300</v>
      </c>
      <c r="X186" s="772">
        <v>350</v>
      </c>
      <c r="Y186" s="773"/>
      <c r="Z186" s="641"/>
      <c r="AA186" s="641"/>
      <c r="AB186" s="641"/>
      <c r="AC186" s="720"/>
    </row>
    <row r="187" spans="1:29" ht="14.25" customHeight="1" x14ac:dyDescent="0.2">
      <c r="A187" s="122"/>
      <c r="B187" s="642"/>
      <c r="C187" s="729"/>
      <c r="D187" s="642"/>
      <c r="E187" s="642"/>
      <c r="F187" s="986"/>
      <c r="G187" s="676"/>
      <c r="H187" s="783"/>
      <c r="I187" s="783"/>
      <c r="J187" s="642"/>
      <c r="K187" s="642"/>
      <c r="L187" s="642"/>
      <c r="M187" s="642"/>
      <c r="N187" s="642"/>
      <c r="O187" s="642"/>
      <c r="P187" s="642"/>
      <c r="Q187" s="642"/>
      <c r="R187" s="642"/>
      <c r="S187" s="642"/>
      <c r="T187" s="642"/>
      <c r="U187" s="642"/>
      <c r="V187" s="642"/>
      <c r="W187" s="642"/>
      <c r="X187" s="729"/>
      <c r="Y187" s="730"/>
      <c r="Z187" s="641"/>
      <c r="AA187" s="641"/>
      <c r="AB187" s="641"/>
      <c r="AC187" s="720"/>
    </row>
    <row r="188" spans="1:29" ht="56.25" customHeight="1" x14ac:dyDescent="0.2">
      <c r="A188" s="122"/>
      <c r="B188" s="672">
        <v>61</v>
      </c>
      <c r="C188" s="772" t="s">
        <v>2026</v>
      </c>
      <c r="D188" s="856" t="s">
        <v>3225</v>
      </c>
      <c r="E188" s="856" t="s">
        <v>2026</v>
      </c>
      <c r="F188" s="985" t="s">
        <v>2861</v>
      </c>
      <c r="G188" s="676"/>
      <c r="H188" s="990" t="s">
        <v>3282</v>
      </c>
      <c r="I188" s="879">
        <v>880000</v>
      </c>
      <c r="J188" s="681" t="s">
        <v>3283</v>
      </c>
      <c r="K188" s="681" t="s">
        <v>253</v>
      </c>
      <c r="L188" s="681" t="s">
        <v>164</v>
      </c>
      <c r="M188" s="681" t="s">
        <v>3220</v>
      </c>
      <c r="N188" s="681" t="s">
        <v>166</v>
      </c>
      <c r="O188" s="681" t="s">
        <v>166</v>
      </c>
      <c r="P188" s="681" t="s">
        <v>3284</v>
      </c>
      <c r="Q188" s="672" t="s">
        <v>2969</v>
      </c>
      <c r="R188" s="672" t="s">
        <v>2969</v>
      </c>
      <c r="S188" s="681" t="s">
        <v>3285</v>
      </c>
      <c r="T188" s="681">
        <v>230</v>
      </c>
      <c r="U188" s="709">
        <v>235</v>
      </c>
      <c r="V188" s="709">
        <v>240</v>
      </c>
      <c r="W188" s="709">
        <v>250</v>
      </c>
      <c r="X188" s="772">
        <v>250</v>
      </c>
      <c r="Y188" s="773"/>
      <c r="Z188" s="641"/>
      <c r="AA188" s="641"/>
      <c r="AB188" s="641"/>
      <c r="AC188" s="720"/>
    </row>
    <row r="189" spans="1:29" ht="13.5" customHeight="1" x14ac:dyDescent="0.2">
      <c r="A189" s="122"/>
      <c r="B189" s="641"/>
      <c r="C189" s="776"/>
      <c r="D189" s="641"/>
      <c r="E189" s="641"/>
      <c r="F189" s="850"/>
      <c r="G189" s="676"/>
      <c r="H189" s="782"/>
      <c r="I189" s="782"/>
      <c r="J189" s="641"/>
      <c r="K189" s="641"/>
      <c r="L189" s="641"/>
      <c r="M189" s="641"/>
      <c r="N189" s="641"/>
      <c r="O189" s="641"/>
      <c r="P189" s="641"/>
      <c r="Q189" s="641"/>
      <c r="R189" s="641"/>
      <c r="S189" s="641"/>
      <c r="T189" s="641"/>
      <c r="U189" s="641"/>
      <c r="V189" s="641"/>
      <c r="W189" s="641"/>
      <c r="X189" s="776"/>
      <c r="Y189" s="755"/>
      <c r="Z189" s="641"/>
      <c r="AA189" s="641"/>
      <c r="AB189" s="641"/>
      <c r="AC189" s="720"/>
    </row>
    <row r="190" spans="1:29" ht="14.25" customHeight="1" x14ac:dyDescent="0.2">
      <c r="A190" s="122"/>
      <c r="B190" s="642"/>
      <c r="C190" s="729"/>
      <c r="D190" s="642"/>
      <c r="E190" s="642"/>
      <c r="F190" s="986"/>
      <c r="G190" s="680"/>
      <c r="H190" s="783"/>
      <c r="I190" s="783"/>
      <c r="J190" s="642"/>
      <c r="K190" s="642"/>
      <c r="L190" s="642"/>
      <c r="M190" s="642"/>
      <c r="N190" s="642"/>
      <c r="O190" s="642"/>
      <c r="P190" s="642"/>
      <c r="Q190" s="642"/>
      <c r="R190" s="642"/>
      <c r="S190" s="642"/>
      <c r="T190" s="642"/>
      <c r="U190" s="642"/>
      <c r="V190" s="642"/>
      <c r="W190" s="642"/>
      <c r="X190" s="729"/>
      <c r="Y190" s="730"/>
      <c r="Z190" s="642"/>
      <c r="AA190" s="642"/>
      <c r="AB190" s="642"/>
      <c r="AC190" s="721"/>
    </row>
    <row r="191" spans="1:29" ht="61.5" customHeight="1" x14ac:dyDescent="0.2">
      <c r="A191" s="122"/>
      <c r="B191" s="672">
        <v>62</v>
      </c>
      <c r="C191" s="672" t="s">
        <v>3286</v>
      </c>
      <c r="D191" s="780" t="s">
        <v>2851</v>
      </c>
      <c r="E191" s="672" t="s">
        <v>3286</v>
      </c>
      <c r="F191" s="673" t="s">
        <v>2964</v>
      </c>
      <c r="G191" s="675" t="s">
        <v>3287</v>
      </c>
      <c r="H191" s="901" t="s">
        <v>3288</v>
      </c>
      <c r="I191" s="686">
        <v>40053000</v>
      </c>
      <c r="J191" s="672" t="s">
        <v>3289</v>
      </c>
      <c r="K191" s="672" t="s">
        <v>253</v>
      </c>
      <c r="L191" s="672" t="s">
        <v>164</v>
      </c>
      <c r="M191" s="672"/>
      <c r="N191" s="672" t="s">
        <v>166</v>
      </c>
      <c r="O191" s="672" t="s">
        <v>164</v>
      </c>
      <c r="P191" s="681" t="s">
        <v>3290</v>
      </c>
      <c r="Q191" s="672" t="s">
        <v>2969</v>
      </c>
      <c r="R191" s="672" t="s">
        <v>2969</v>
      </c>
      <c r="S191" s="68" t="s">
        <v>3291</v>
      </c>
      <c r="T191" s="103">
        <v>445350</v>
      </c>
      <c r="U191" s="103">
        <v>445400</v>
      </c>
      <c r="V191" s="103">
        <v>445450</v>
      </c>
      <c r="W191" s="80">
        <v>445500</v>
      </c>
      <c r="X191" s="137">
        <v>445550</v>
      </c>
      <c r="Y191" s="140"/>
      <c r="Z191" s="774"/>
      <c r="AA191" s="774"/>
      <c r="AB191" s="774"/>
      <c r="AC191" s="768"/>
    </row>
    <row r="192" spans="1:29" ht="55.5" customHeight="1" x14ac:dyDescent="0.2">
      <c r="A192" s="122"/>
      <c r="B192" s="641"/>
      <c r="C192" s="641"/>
      <c r="D192" s="641"/>
      <c r="E192" s="641"/>
      <c r="F192" s="674"/>
      <c r="G192" s="676"/>
      <c r="H192" s="679"/>
      <c r="I192" s="641"/>
      <c r="J192" s="641"/>
      <c r="K192" s="641"/>
      <c r="L192" s="641"/>
      <c r="M192" s="641"/>
      <c r="N192" s="641"/>
      <c r="O192" s="641"/>
      <c r="P192" s="641"/>
      <c r="Q192" s="641"/>
      <c r="R192" s="641"/>
      <c r="S192" s="68" t="s">
        <v>3292</v>
      </c>
      <c r="T192" s="103">
        <v>265490</v>
      </c>
      <c r="U192" s="103">
        <v>265500</v>
      </c>
      <c r="V192" s="103">
        <v>265550</v>
      </c>
      <c r="W192" s="80">
        <v>265600</v>
      </c>
      <c r="X192" s="137">
        <v>265610</v>
      </c>
      <c r="Y192" s="140"/>
      <c r="Z192" s="641"/>
      <c r="AA192" s="641"/>
      <c r="AB192" s="641"/>
      <c r="AC192" s="720"/>
    </row>
    <row r="193" spans="1:29" ht="55.5" customHeight="1" x14ac:dyDescent="0.2">
      <c r="A193" s="122"/>
      <c r="B193" s="641"/>
      <c r="C193" s="641"/>
      <c r="D193" s="641"/>
      <c r="E193" s="641"/>
      <c r="F193" s="674"/>
      <c r="G193" s="676"/>
      <c r="H193" s="679"/>
      <c r="I193" s="641"/>
      <c r="J193" s="641"/>
      <c r="K193" s="641"/>
      <c r="L193" s="641"/>
      <c r="M193" s="641"/>
      <c r="N193" s="641"/>
      <c r="O193" s="641"/>
      <c r="P193" s="641"/>
      <c r="Q193" s="642"/>
      <c r="R193" s="642"/>
      <c r="S193" s="68" t="s">
        <v>3293</v>
      </c>
      <c r="T193" s="103">
        <v>1509510</v>
      </c>
      <c r="U193" s="103">
        <v>1509520</v>
      </c>
      <c r="V193" s="103">
        <v>1509530</v>
      </c>
      <c r="W193" s="80">
        <v>1509540</v>
      </c>
      <c r="X193" s="137">
        <v>1509545</v>
      </c>
      <c r="Y193" s="140"/>
      <c r="Z193" s="641"/>
      <c r="AA193" s="641"/>
      <c r="AB193" s="641"/>
      <c r="AC193" s="720"/>
    </row>
    <row r="194" spans="1:29" ht="55.5" customHeight="1" x14ac:dyDescent="0.2">
      <c r="A194" s="122"/>
      <c r="B194" s="641"/>
      <c r="C194" s="641"/>
      <c r="D194" s="641"/>
      <c r="E194" s="641"/>
      <c r="F194" s="674"/>
      <c r="G194" s="676"/>
      <c r="H194" s="679"/>
      <c r="I194" s="641"/>
      <c r="J194" s="641"/>
      <c r="K194" s="641"/>
      <c r="L194" s="641"/>
      <c r="M194" s="641"/>
      <c r="N194" s="641"/>
      <c r="O194" s="641"/>
      <c r="P194" s="641"/>
      <c r="Q194" s="672" t="s">
        <v>2969</v>
      </c>
      <c r="R194" s="672" t="s">
        <v>2969</v>
      </c>
      <c r="S194" s="68" t="s">
        <v>3294</v>
      </c>
      <c r="T194" s="45">
        <v>1.5</v>
      </c>
      <c r="U194" s="45">
        <v>1.45</v>
      </c>
      <c r="V194" s="45">
        <v>1.4</v>
      </c>
      <c r="W194" s="57">
        <v>1.35</v>
      </c>
      <c r="X194" s="62">
        <v>1.3</v>
      </c>
      <c r="Y194" s="140"/>
      <c r="Z194" s="641"/>
      <c r="AA194" s="641"/>
      <c r="AB194" s="641"/>
      <c r="AC194" s="720"/>
    </row>
    <row r="195" spans="1:29" ht="55.5" customHeight="1" x14ac:dyDescent="0.2">
      <c r="A195" s="122"/>
      <c r="B195" s="641"/>
      <c r="C195" s="641"/>
      <c r="D195" s="641"/>
      <c r="E195" s="641"/>
      <c r="F195" s="674"/>
      <c r="G195" s="676"/>
      <c r="H195" s="679"/>
      <c r="I195" s="641"/>
      <c r="J195" s="641"/>
      <c r="K195" s="641"/>
      <c r="L195" s="641"/>
      <c r="M195" s="641"/>
      <c r="N195" s="641"/>
      <c r="O195" s="641"/>
      <c r="P195" s="641"/>
      <c r="Q195" s="641"/>
      <c r="R195" s="641"/>
      <c r="S195" s="68" t="s">
        <v>3295</v>
      </c>
      <c r="T195" s="103">
        <v>64650</v>
      </c>
      <c r="U195" s="103">
        <v>64660</v>
      </c>
      <c r="V195" s="103">
        <v>64670</v>
      </c>
      <c r="W195" s="80">
        <v>64680</v>
      </c>
      <c r="X195" s="137">
        <v>64690</v>
      </c>
      <c r="Y195" s="140"/>
      <c r="Z195" s="641"/>
      <c r="AA195" s="641"/>
      <c r="AB195" s="641"/>
      <c r="AC195" s="720"/>
    </row>
    <row r="196" spans="1:29" ht="67.5" customHeight="1" x14ac:dyDescent="0.2">
      <c r="A196" s="122"/>
      <c r="B196" s="642"/>
      <c r="C196" s="642"/>
      <c r="D196" s="642"/>
      <c r="E196" s="642"/>
      <c r="F196" s="646"/>
      <c r="G196" s="680"/>
      <c r="H196" s="647"/>
      <c r="I196" s="642"/>
      <c r="J196" s="642"/>
      <c r="K196" s="642"/>
      <c r="L196" s="642"/>
      <c r="M196" s="642"/>
      <c r="N196" s="642"/>
      <c r="O196" s="642"/>
      <c r="P196" s="642"/>
      <c r="Q196" s="642"/>
      <c r="R196" s="642"/>
      <c r="S196" s="68" t="s">
        <v>3296</v>
      </c>
      <c r="T196" s="103">
        <v>90000</v>
      </c>
      <c r="U196" s="103">
        <v>90010</v>
      </c>
      <c r="V196" s="103">
        <v>90020</v>
      </c>
      <c r="W196" s="80">
        <v>90030</v>
      </c>
      <c r="X196" s="137">
        <v>90035</v>
      </c>
      <c r="Y196" s="140"/>
      <c r="Z196" s="642"/>
      <c r="AA196" s="642"/>
      <c r="AB196" s="642"/>
      <c r="AC196" s="721"/>
    </row>
    <row r="197" spans="1:29" ht="61.5" customHeight="1" x14ac:dyDescent="0.2">
      <c r="A197" s="122"/>
      <c r="B197" s="672">
        <v>63</v>
      </c>
      <c r="C197" s="672" t="s">
        <v>3286</v>
      </c>
      <c r="D197" s="672" t="s">
        <v>2851</v>
      </c>
      <c r="E197" s="672" t="s">
        <v>3286</v>
      </c>
      <c r="F197" s="673" t="s">
        <v>2892</v>
      </c>
      <c r="G197" s="675" t="s">
        <v>3297</v>
      </c>
      <c r="H197" s="678" t="s">
        <v>3298</v>
      </c>
      <c r="I197" s="686">
        <v>4100000</v>
      </c>
      <c r="J197" s="672" t="s">
        <v>3299</v>
      </c>
      <c r="K197" s="672" t="s">
        <v>253</v>
      </c>
      <c r="L197" s="672" t="s">
        <v>166</v>
      </c>
      <c r="M197" s="672" t="s">
        <v>3300</v>
      </c>
      <c r="N197" s="672" t="s">
        <v>164</v>
      </c>
      <c r="O197" s="672" t="s">
        <v>164</v>
      </c>
      <c r="P197" s="57" t="s">
        <v>3301</v>
      </c>
      <c r="Q197" s="57" t="s">
        <v>3302</v>
      </c>
      <c r="R197" s="672" t="s">
        <v>3303</v>
      </c>
      <c r="S197" s="682" t="s">
        <v>3304</v>
      </c>
      <c r="T197" s="681">
        <v>0</v>
      </c>
      <c r="U197" s="681">
        <v>0</v>
      </c>
      <c r="V197" s="681">
        <v>1</v>
      </c>
      <c r="W197" s="672">
        <v>0</v>
      </c>
      <c r="X197" s="673">
        <v>0</v>
      </c>
      <c r="Y197" s="773"/>
      <c r="Z197" s="774"/>
      <c r="AA197" s="774"/>
      <c r="AB197" s="774"/>
      <c r="AC197" s="768"/>
    </row>
    <row r="198" spans="1:29" ht="61.5" customHeight="1" x14ac:dyDescent="0.2">
      <c r="A198" s="122"/>
      <c r="B198" s="642"/>
      <c r="C198" s="642"/>
      <c r="D198" s="642"/>
      <c r="E198" s="642"/>
      <c r="F198" s="646"/>
      <c r="G198" s="680"/>
      <c r="H198" s="647"/>
      <c r="I198" s="641"/>
      <c r="J198" s="641"/>
      <c r="K198" s="642"/>
      <c r="L198" s="642"/>
      <c r="M198" s="642"/>
      <c r="N198" s="642"/>
      <c r="O198" s="642"/>
      <c r="P198" s="57" t="s">
        <v>3305</v>
      </c>
      <c r="Q198" s="57" t="s">
        <v>3303</v>
      </c>
      <c r="R198" s="642"/>
      <c r="S198" s="642"/>
      <c r="T198" s="642"/>
      <c r="U198" s="642"/>
      <c r="V198" s="642"/>
      <c r="W198" s="642"/>
      <c r="X198" s="646"/>
      <c r="Y198" s="730"/>
      <c r="Z198" s="642"/>
      <c r="AA198" s="642"/>
      <c r="AB198" s="642"/>
      <c r="AC198" s="721"/>
    </row>
    <row r="199" spans="1:29" ht="61.5" customHeight="1" x14ac:dyDescent="0.2">
      <c r="A199" s="122"/>
      <c r="B199" s="672">
        <v>64</v>
      </c>
      <c r="C199" s="672" t="s">
        <v>3286</v>
      </c>
      <c r="D199" s="672" t="s">
        <v>2851</v>
      </c>
      <c r="E199" s="672" t="s">
        <v>3286</v>
      </c>
      <c r="F199" s="673" t="s">
        <v>2892</v>
      </c>
      <c r="G199" s="675" t="s">
        <v>3306</v>
      </c>
      <c r="H199" s="678" t="s">
        <v>3307</v>
      </c>
      <c r="I199" s="641"/>
      <c r="J199" s="641"/>
      <c r="K199" s="672" t="s">
        <v>253</v>
      </c>
      <c r="L199" s="672" t="s">
        <v>166</v>
      </c>
      <c r="M199" s="672" t="s">
        <v>3300</v>
      </c>
      <c r="N199" s="672" t="s">
        <v>164</v>
      </c>
      <c r="O199" s="672" t="s">
        <v>164</v>
      </c>
      <c r="P199" s="57" t="s">
        <v>3308</v>
      </c>
      <c r="Q199" s="57" t="s">
        <v>3302</v>
      </c>
      <c r="R199" s="672" t="s">
        <v>3302</v>
      </c>
      <c r="S199" s="68" t="s">
        <v>3309</v>
      </c>
      <c r="T199" s="45">
        <v>2</v>
      </c>
      <c r="U199" s="45">
        <v>4</v>
      </c>
      <c r="V199" s="45">
        <v>0</v>
      </c>
      <c r="W199" s="57">
        <v>0</v>
      </c>
      <c r="X199" s="62">
        <v>0</v>
      </c>
      <c r="Y199" s="140"/>
      <c r="Z199" s="774"/>
      <c r="AA199" s="774"/>
      <c r="AB199" s="774"/>
      <c r="AC199" s="768"/>
    </row>
    <row r="200" spans="1:29" ht="55.5" customHeight="1" x14ac:dyDescent="0.2">
      <c r="A200" s="122"/>
      <c r="B200" s="642"/>
      <c r="C200" s="642"/>
      <c r="D200" s="642"/>
      <c r="E200" s="642"/>
      <c r="F200" s="646"/>
      <c r="G200" s="680"/>
      <c r="H200" s="647"/>
      <c r="I200" s="641"/>
      <c r="J200" s="641"/>
      <c r="K200" s="642"/>
      <c r="L200" s="642"/>
      <c r="M200" s="642"/>
      <c r="N200" s="642"/>
      <c r="O200" s="642"/>
      <c r="P200" s="57" t="s">
        <v>3310</v>
      </c>
      <c r="Q200" s="57" t="s">
        <v>3311</v>
      </c>
      <c r="R200" s="642"/>
      <c r="S200" s="68" t="s">
        <v>3312</v>
      </c>
      <c r="T200" s="45">
        <v>0</v>
      </c>
      <c r="U200" s="45">
        <v>1</v>
      </c>
      <c r="V200" s="45">
        <v>0</v>
      </c>
      <c r="W200" s="57">
        <v>0</v>
      </c>
      <c r="X200" s="62">
        <v>0</v>
      </c>
      <c r="Y200" s="140"/>
      <c r="Z200" s="642"/>
      <c r="AA200" s="642"/>
      <c r="AB200" s="642"/>
      <c r="AC200" s="721"/>
    </row>
    <row r="201" spans="1:29" ht="55.5" customHeight="1" x14ac:dyDescent="0.2">
      <c r="A201" s="122"/>
      <c r="B201" s="672">
        <v>65</v>
      </c>
      <c r="C201" s="672" t="s">
        <v>3286</v>
      </c>
      <c r="D201" s="672" t="s">
        <v>2851</v>
      </c>
      <c r="E201" s="672" t="s">
        <v>3286</v>
      </c>
      <c r="F201" s="673" t="s">
        <v>2892</v>
      </c>
      <c r="G201" s="675" t="s">
        <v>3313</v>
      </c>
      <c r="H201" s="678" t="s">
        <v>3314</v>
      </c>
      <c r="I201" s="641"/>
      <c r="J201" s="641"/>
      <c r="K201" s="672" t="s">
        <v>253</v>
      </c>
      <c r="L201" s="672" t="s">
        <v>166</v>
      </c>
      <c r="M201" s="672" t="s">
        <v>3300</v>
      </c>
      <c r="N201" s="672" t="s">
        <v>164</v>
      </c>
      <c r="O201" s="672" t="s">
        <v>164</v>
      </c>
      <c r="P201" s="57" t="s">
        <v>3315</v>
      </c>
      <c r="Q201" s="57" t="s">
        <v>3302</v>
      </c>
      <c r="R201" s="672" t="s">
        <v>3316</v>
      </c>
      <c r="S201" s="68" t="s">
        <v>3317</v>
      </c>
      <c r="T201" s="45">
        <v>0</v>
      </c>
      <c r="U201" s="45">
        <v>5</v>
      </c>
      <c r="V201" s="45">
        <v>10</v>
      </c>
      <c r="W201" s="57">
        <v>15</v>
      </c>
      <c r="X201" s="62">
        <v>20</v>
      </c>
      <c r="Y201" s="140"/>
      <c r="Z201" s="774"/>
      <c r="AA201" s="774"/>
      <c r="AB201" s="774"/>
      <c r="AC201" s="768"/>
    </row>
    <row r="202" spans="1:29" ht="55.5" customHeight="1" x14ac:dyDescent="0.2">
      <c r="A202" s="122"/>
      <c r="B202" s="642"/>
      <c r="C202" s="642"/>
      <c r="D202" s="642"/>
      <c r="E202" s="642"/>
      <c r="F202" s="646"/>
      <c r="G202" s="680"/>
      <c r="H202" s="647"/>
      <c r="I202" s="641"/>
      <c r="J202" s="641"/>
      <c r="K202" s="642"/>
      <c r="L202" s="642"/>
      <c r="M202" s="642"/>
      <c r="N202" s="642"/>
      <c r="O202" s="642"/>
      <c r="P202" s="57" t="s">
        <v>3318</v>
      </c>
      <c r="Q202" s="57" t="s">
        <v>3316</v>
      </c>
      <c r="R202" s="642"/>
      <c r="S202" s="68" t="s">
        <v>3319</v>
      </c>
      <c r="T202" s="45">
        <v>0</v>
      </c>
      <c r="U202" s="45">
        <v>0</v>
      </c>
      <c r="V202" s="45">
        <v>0</v>
      </c>
      <c r="W202" s="57">
        <v>12</v>
      </c>
      <c r="X202" s="62">
        <v>12</v>
      </c>
      <c r="Y202" s="140"/>
      <c r="Z202" s="642"/>
      <c r="AA202" s="642"/>
      <c r="AB202" s="642"/>
      <c r="AC202" s="721"/>
    </row>
    <row r="203" spans="1:29" ht="55.5" customHeight="1" x14ac:dyDescent="0.2">
      <c r="A203" s="122"/>
      <c r="B203" s="672">
        <v>66</v>
      </c>
      <c r="C203" s="672" t="s">
        <v>3286</v>
      </c>
      <c r="D203" s="672" t="s">
        <v>2851</v>
      </c>
      <c r="E203" s="672" t="s">
        <v>3286</v>
      </c>
      <c r="F203" s="673" t="s">
        <v>2892</v>
      </c>
      <c r="G203" s="675" t="s">
        <v>3320</v>
      </c>
      <c r="H203" s="678" t="s">
        <v>3321</v>
      </c>
      <c r="I203" s="641"/>
      <c r="J203" s="641"/>
      <c r="K203" s="672" t="s">
        <v>253</v>
      </c>
      <c r="L203" s="672" t="s">
        <v>166</v>
      </c>
      <c r="M203" s="672" t="s">
        <v>3300</v>
      </c>
      <c r="N203" s="672" t="s">
        <v>164</v>
      </c>
      <c r="O203" s="672" t="s">
        <v>164</v>
      </c>
      <c r="P203" s="672" t="s">
        <v>3322</v>
      </c>
      <c r="Q203" s="672" t="s">
        <v>3323</v>
      </c>
      <c r="R203" s="672" t="s">
        <v>3323</v>
      </c>
      <c r="S203" s="68" t="s">
        <v>3324</v>
      </c>
      <c r="T203" s="45">
        <v>0</v>
      </c>
      <c r="U203" s="45">
        <v>1</v>
      </c>
      <c r="V203" s="45">
        <v>0</v>
      </c>
      <c r="W203" s="57">
        <v>0</v>
      </c>
      <c r="X203" s="62">
        <v>0</v>
      </c>
      <c r="Y203" s="140"/>
      <c r="Z203" s="774"/>
      <c r="AA203" s="774"/>
      <c r="AB203" s="774"/>
      <c r="AC203" s="768"/>
    </row>
    <row r="204" spans="1:29" ht="55.5" customHeight="1" x14ac:dyDescent="0.2">
      <c r="A204" s="122"/>
      <c r="B204" s="641"/>
      <c r="C204" s="641"/>
      <c r="D204" s="641"/>
      <c r="E204" s="641"/>
      <c r="F204" s="674"/>
      <c r="G204" s="676"/>
      <c r="H204" s="679"/>
      <c r="I204" s="641"/>
      <c r="J204" s="641"/>
      <c r="K204" s="641"/>
      <c r="L204" s="641"/>
      <c r="M204" s="641"/>
      <c r="N204" s="641"/>
      <c r="O204" s="641"/>
      <c r="P204" s="641"/>
      <c r="Q204" s="641"/>
      <c r="R204" s="641"/>
      <c r="S204" s="68" t="s">
        <v>3325</v>
      </c>
      <c r="T204" s="45">
        <v>0</v>
      </c>
      <c r="U204" s="45">
        <v>60</v>
      </c>
      <c r="V204" s="45">
        <v>60</v>
      </c>
      <c r="W204" s="57">
        <v>0</v>
      </c>
      <c r="X204" s="62">
        <v>0</v>
      </c>
      <c r="Y204" s="140"/>
      <c r="Z204" s="641"/>
      <c r="AA204" s="641"/>
      <c r="AB204" s="641"/>
      <c r="AC204" s="720"/>
    </row>
    <row r="205" spans="1:29" ht="55.5" customHeight="1" x14ac:dyDescent="0.2">
      <c r="A205" s="122"/>
      <c r="B205" s="641"/>
      <c r="C205" s="641"/>
      <c r="D205" s="641"/>
      <c r="E205" s="641"/>
      <c r="F205" s="674"/>
      <c r="G205" s="676"/>
      <c r="H205" s="679"/>
      <c r="I205" s="641"/>
      <c r="J205" s="641"/>
      <c r="K205" s="641"/>
      <c r="L205" s="641"/>
      <c r="M205" s="641"/>
      <c r="N205" s="641"/>
      <c r="O205" s="641"/>
      <c r="P205" s="641"/>
      <c r="Q205" s="641"/>
      <c r="R205" s="641"/>
      <c r="S205" s="68" t="s">
        <v>3326</v>
      </c>
      <c r="T205" s="45">
        <v>0</v>
      </c>
      <c r="U205" s="45">
        <v>1</v>
      </c>
      <c r="V205" s="45">
        <v>0</v>
      </c>
      <c r="W205" s="57">
        <v>0</v>
      </c>
      <c r="X205" s="62">
        <v>0</v>
      </c>
      <c r="Y205" s="140"/>
      <c r="Z205" s="641"/>
      <c r="AA205" s="641"/>
      <c r="AB205" s="641"/>
      <c r="AC205" s="720"/>
    </row>
    <row r="206" spans="1:29" ht="55.5" customHeight="1" x14ac:dyDescent="0.2">
      <c r="A206" s="122"/>
      <c r="B206" s="641"/>
      <c r="C206" s="641"/>
      <c r="D206" s="641"/>
      <c r="E206" s="641"/>
      <c r="F206" s="674"/>
      <c r="G206" s="676"/>
      <c r="H206" s="679"/>
      <c r="I206" s="641"/>
      <c r="J206" s="641"/>
      <c r="K206" s="641"/>
      <c r="L206" s="641"/>
      <c r="M206" s="641"/>
      <c r="N206" s="641"/>
      <c r="O206" s="641"/>
      <c r="P206" s="641"/>
      <c r="Q206" s="641"/>
      <c r="R206" s="641"/>
      <c r="S206" s="68" t="s">
        <v>3327</v>
      </c>
      <c r="T206" s="45">
        <v>0</v>
      </c>
      <c r="U206" s="45">
        <v>60</v>
      </c>
      <c r="V206" s="45">
        <v>60</v>
      </c>
      <c r="W206" s="57">
        <v>0</v>
      </c>
      <c r="X206" s="62">
        <v>0</v>
      </c>
      <c r="Y206" s="140"/>
      <c r="Z206" s="641"/>
      <c r="AA206" s="641"/>
      <c r="AB206" s="641"/>
      <c r="AC206" s="720"/>
    </row>
    <row r="207" spans="1:29" ht="55.5" customHeight="1" x14ac:dyDescent="0.2">
      <c r="A207" s="122"/>
      <c r="B207" s="641"/>
      <c r="C207" s="641"/>
      <c r="D207" s="641"/>
      <c r="E207" s="641"/>
      <c r="F207" s="674"/>
      <c r="G207" s="676"/>
      <c r="H207" s="679"/>
      <c r="I207" s="641"/>
      <c r="J207" s="641"/>
      <c r="K207" s="641"/>
      <c r="L207" s="641"/>
      <c r="M207" s="641"/>
      <c r="N207" s="641"/>
      <c r="O207" s="641"/>
      <c r="P207" s="642"/>
      <c r="Q207" s="642"/>
      <c r="R207" s="641"/>
      <c r="S207" s="68" t="s">
        <v>3328</v>
      </c>
      <c r="T207" s="45">
        <v>0</v>
      </c>
      <c r="U207" s="45">
        <v>1</v>
      </c>
      <c r="V207" s="45">
        <v>1</v>
      </c>
      <c r="W207" s="57">
        <v>1</v>
      </c>
      <c r="X207" s="62">
        <v>1</v>
      </c>
      <c r="Y207" s="140"/>
      <c r="Z207" s="641"/>
      <c r="AA207" s="641"/>
      <c r="AB207" s="641"/>
      <c r="AC207" s="720"/>
    </row>
    <row r="208" spans="1:29" ht="55.5" customHeight="1" x14ac:dyDescent="0.2">
      <c r="A208" s="122"/>
      <c r="B208" s="641"/>
      <c r="C208" s="641"/>
      <c r="D208" s="641"/>
      <c r="E208" s="641"/>
      <c r="F208" s="674"/>
      <c r="G208" s="676"/>
      <c r="H208" s="679"/>
      <c r="I208" s="641"/>
      <c r="J208" s="641"/>
      <c r="K208" s="641"/>
      <c r="L208" s="641"/>
      <c r="M208" s="641"/>
      <c r="N208" s="641"/>
      <c r="O208" s="641"/>
      <c r="P208" s="672" t="s">
        <v>3329</v>
      </c>
      <c r="Q208" s="672" t="s">
        <v>3323</v>
      </c>
      <c r="R208" s="641"/>
      <c r="S208" s="68" t="s">
        <v>3330</v>
      </c>
      <c r="T208" s="45">
        <v>0</v>
      </c>
      <c r="U208" s="103">
        <v>40000</v>
      </c>
      <c r="V208" s="103">
        <v>40000</v>
      </c>
      <c r="W208" s="57">
        <v>0</v>
      </c>
      <c r="X208" s="62">
        <v>0</v>
      </c>
      <c r="Y208" s="140"/>
      <c r="Z208" s="641"/>
      <c r="AA208" s="641"/>
      <c r="AB208" s="641"/>
      <c r="AC208" s="720"/>
    </row>
    <row r="209" spans="1:29" ht="55.5" customHeight="1" x14ac:dyDescent="0.2">
      <c r="A209" s="122"/>
      <c r="B209" s="641"/>
      <c r="C209" s="641"/>
      <c r="D209" s="641"/>
      <c r="E209" s="641"/>
      <c r="F209" s="674"/>
      <c r="G209" s="676"/>
      <c r="H209" s="679"/>
      <c r="I209" s="641"/>
      <c r="J209" s="641"/>
      <c r="K209" s="641"/>
      <c r="L209" s="641"/>
      <c r="M209" s="641"/>
      <c r="N209" s="641"/>
      <c r="O209" s="641"/>
      <c r="P209" s="641"/>
      <c r="Q209" s="641"/>
      <c r="R209" s="641"/>
      <c r="S209" s="68" t="s">
        <v>3331</v>
      </c>
      <c r="T209" s="45">
        <v>0</v>
      </c>
      <c r="U209" s="103">
        <v>40000</v>
      </c>
      <c r="V209" s="103">
        <v>40000</v>
      </c>
      <c r="W209" s="57">
        <v>0</v>
      </c>
      <c r="X209" s="62">
        <v>0</v>
      </c>
      <c r="Y209" s="140"/>
      <c r="Z209" s="641"/>
      <c r="AA209" s="641"/>
      <c r="AB209" s="641"/>
      <c r="AC209" s="720"/>
    </row>
    <row r="210" spans="1:29" ht="55.5" customHeight="1" x14ac:dyDescent="0.2">
      <c r="A210" s="122"/>
      <c r="B210" s="641"/>
      <c r="C210" s="641"/>
      <c r="D210" s="641"/>
      <c r="E210" s="641"/>
      <c r="F210" s="674"/>
      <c r="G210" s="676"/>
      <c r="H210" s="679"/>
      <c r="I210" s="641"/>
      <c r="J210" s="641"/>
      <c r="K210" s="641"/>
      <c r="L210" s="641"/>
      <c r="M210" s="641"/>
      <c r="N210" s="641"/>
      <c r="O210" s="641"/>
      <c r="P210" s="641"/>
      <c r="Q210" s="641"/>
      <c r="R210" s="641"/>
      <c r="S210" s="68" t="s">
        <v>3332</v>
      </c>
      <c r="T210" s="45">
        <v>0</v>
      </c>
      <c r="U210" s="103">
        <v>40000</v>
      </c>
      <c r="V210" s="103">
        <v>40000</v>
      </c>
      <c r="W210" s="57">
        <v>0</v>
      </c>
      <c r="X210" s="62">
        <v>0</v>
      </c>
      <c r="Y210" s="140"/>
      <c r="Z210" s="641"/>
      <c r="AA210" s="641"/>
      <c r="AB210" s="641"/>
      <c r="AC210" s="720"/>
    </row>
    <row r="211" spans="1:29" ht="55.5" customHeight="1" x14ac:dyDescent="0.2">
      <c r="A211" s="122"/>
      <c r="B211" s="642"/>
      <c r="C211" s="642"/>
      <c r="D211" s="642"/>
      <c r="E211" s="642"/>
      <c r="F211" s="646"/>
      <c r="G211" s="680"/>
      <c r="H211" s="647"/>
      <c r="I211" s="641"/>
      <c r="J211" s="641"/>
      <c r="K211" s="642"/>
      <c r="L211" s="642"/>
      <c r="M211" s="642"/>
      <c r="N211" s="642"/>
      <c r="O211" s="642"/>
      <c r="P211" s="642"/>
      <c r="Q211" s="642"/>
      <c r="R211" s="642"/>
      <c r="S211" s="68" t="s">
        <v>3333</v>
      </c>
      <c r="T211" s="45">
        <v>0</v>
      </c>
      <c r="U211" s="103">
        <v>1</v>
      </c>
      <c r="V211" s="103">
        <v>1</v>
      </c>
      <c r="W211" s="57">
        <v>0</v>
      </c>
      <c r="X211" s="62">
        <v>0</v>
      </c>
      <c r="Y211" s="140"/>
      <c r="Z211" s="642"/>
      <c r="AA211" s="642"/>
      <c r="AB211" s="642"/>
      <c r="AC211" s="721"/>
    </row>
    <row r="212" spans="1:29" ht="55.5" customHeight="1" x14ac:dyDescent="0.2">
      <c r="A212" s="122"/>
      <c r="B212" s="672">
        <v>67</v>
      </c>
      <c r="C212" s="672" t="s">
        <v>3286</v>
      </c>
      <c r="D212" s="672" t="s">
        <v>2851</v>
      </c>
      <c r="E212" s="672" t="s">
        <v>3286</v>
      </c>
      <c r="F212" s="673" t="s">
        <v>2892</v>
      </c>
      <c r="G212" s="675" t="s">
        <v>3334</v>
      </c>
      <c r="H212" s="678" t="s">
        <v>3335</v>
      </c>
      <c r="I212" s="641"/>
      <c r="J212" s="641"/>
      <c r="K212" s="672" t="s">
        <v>253</v>
      </c>
      <c r="L212" s="672" t="s">
        <v>166</v>
      </c>
      <c r="M212" s="672" t="s">
        <v>3300</v>
      </c>
      <c r="N212" s="672" t="s">
        <v>164</v>
      </c>
      <c r="O212" s="672" t="s">
        <v>164</v>
      </c>
      <c r="P212" s="57" t="s">
        <v>3336</v>
      </c>
      <c r="Q212" s="57" t="s">
        <v>3323</v>
      </c>
      <c r="R212" s="672" t="s">
        <v>3316</v>
      </c>
      <c r="S212" s="682" t="s">
        <v>3337</v>
      </c>
      <c r="T212" s="681">
        <v>0</v>
      </c>
      <c r="U212" s="681">
        <v>0</v>
      </c>
      <c r="V212" s="681">
        <v>0</v>
      </c>
      <c r="W212" s="672">
        <v>3</v>
      </c>
      <c r="X212" s="673">
        <v>0</v>
      </c>
      <c r="Y212" s="773"/>
      <c r="Z212" s="774"/>
      <c r="AA212" s="774"/>
      <c r="AB212" s="774"/>
      <c r="AC212" s="768"/>
    </row>
    <row r="213" spans="1:29" ht="67.5" customHeight="1" x14ac:dyDescent="0.2">
      <c r="A213" s="122"/>
      <c r="B213" s="642"/>
      <c r="C213" s="642"/>
      <c r="D213" s="642"/>
      <c r="E213" s="642"/>
      <c r="F213" s="646"/>
      <c r="G213" s="680"/>
      <c r="H213" s="647"/>
      <c r="I213" s="642"/>
      <c r="J213" s="642"/>
      <c r="K213" s="642"/>
      <c r="L213" s="642"/>
      <c r="M213" s="642"/>
      <c r="N213" s="642"/>
      <c r="O213" s="642"/>
      <c r="P213" s="57" t="s">
        <v>3338</v>
      </c>
      <c r="Q213" s="57" t="s">
        <v>3316</v>
      </c>
      <c r="R213" s="642"/>
      <c r="S213" s="642"/>
      <c r="T213" s="642"/>
      <c r="U213" s="642"/>
      <c r="V213" s="642"/>
      <c r="W213" s="642"/>
      <c r="X213" s="646"/>
      <c r="Y213" s="730"/>
      <c r="Z213" s="642"/>
      <c r="AA213" s="642"/>
      <c r="AB213" s="642"/>
      <c r="AC213" s="721"/>
    </row>
    <row r="214" spans="1:29" ht="59.25" customHeight="1" x14ac:dyDescent="0.2">
      <c r="A214" s="122"/>
      <c r="B214" s="672">
        <v>68</v>
      </c>
      <c r="C214" s="672" t="s">
        <v>3286</v>
      </c>
      <c r="D214" s="672" t="s">
        <v>2851</v>
      </c>
      <c r="E214" s="672" t="s">
        <v>3286</v>
      </c>
      <c r="F214" s="673" t="s">
        <v>2861</v>
      </c>
      <c r="G214" s="675" t="s">
        <v>3339</v>
      </c>
      <c r="H214" s="678" t="s">
        <v>3340</v>
      </c>
      <c r="I214" s="686">
        <v>2635000</v>
      </c>
      <c r="J214" s="672" t="s">
        <v>3341</v>
      </c>
      <c r="K214" s="672">
        <v>0</v>
      </c>
      <c r="L214" s="672" t="s">
        <v>166</v>
      </c>
      <c r="M214" s="672"/>
      <c r="N214" s="672" t="s">
        <v>166</v>
      </c>
      <c r="O214" s="672" t="s">
        <v>166</v>
      </c>
      <c r="P214" s="672" t="s">
        <v>3342</v>
      </c>
      <c r="Q214" s="681" t="s">
        <v>3343</v>
      </c>
      <c r="R214" s="672" t="s">
        <v>2969</v>
      </c>
      <c r="S214" s="57" t="s">
        <v>3344</v>
      </c>
      <c r="T214" s="45">
        <v>2</v>
      </c>
      <c r="U214" s="45">
        <v>2</v>
      </c>
      <c r="V214" s="45">
        <v>3</v>
      </c>
      <c r="W214" s="57">
        <v>5</v>
      </c>
      <c r="X214" s="62">
        <v>7</v>
      </c>
      <c r="Y214" s="140"/>
      <c r="Z214" s="774"/>
      <c r="AA214" s="774"/>
      <c r="AB214" s="774"/>
      <c r="AC214" s="768"/>
    </row>
    <row r="215" spans="1:29" ht="66" customHeight="1" x14ac:dyDescent="0.2">
      <c r="A215" s="122"/>
      <c r="B215" s="641"/>
      <c r="C215" s="641"/>
      <c r="D215" s="641"/>
      <c r="E215" s="641"/>
      <c r="F215" s="674"/>
      <c r="G215" s="676"/>
      <c r="H215" s="679"/>
      <c r="I215" s="641"/>
      <c r="J215" s="641"/>
      <c r="K215" s="641"/>
      <c r="L215" s="641"/>
      <c r="M215" s="641"/>
      <c r="N215" s="641"/>
      <c r="O215" s="641"/>
      <c r="P215" s="641"/>
      <c r="Q215" s="641"/>
      <c r="R215" s="641"/>
      <c r="S215" s="57" t="s">
        <v>3345</v>
      </c>
      <c r="T215" s="45">
        <v>10</v>
      </c>
      <c r="U215" s="45">
        <v>15</v>
      </c>
      <c r="V215" s="45">
        <v>20</v>
      </c>
      <c r="W215" s="57">
        <v>20</v>
      </c>
      <c r="X215" s="62">
        <v>20</v>
      </c>
      <c r="Y215" s="140"/>
      <c r="Z215" s="641"/>
      <c r="AA215" s="641"/>
      <c r="AB215" s="641"/>
      <c r="AC215" s="720"/>
    </row>
    <row r="216" spans="1:29" ht="57.75" customHeight="1" x14ac:dyDescent="0.2">
      <c r="A216" s="122"/>
      <c r="B216" s="642"/>
      <c r="C216" s="642"/>
      <c r="D216" s="642"/>
      <c r="E216" s="642"/>
      <c r="F216" s="646"/>
      <c r="G216" s="680"/>
      <c r="H216" s="647"/>
      <c r="I216" s="642"/>
      <c r="J216" s="642"/>
      <c r="K216" s="642"/>
      <c r="L216" s="642"/>
      <c r="M216" s="642"/>
      <c r="N216" s="642"/>
      <c r="O216" s="642"/>
      <c r="P216" s="642"/>
      <c r="Q216" s="642"/>
      <c r="R216" s="642"/>
      <c r="S216" s="57" t="s">
        <v>3346</v>
      </c>
      <c r="T216" s="45">
        <v>5</v>
      </c>
      <c r="U216" s="45">
        <v>5</v>
      </c>
      <c r="V216" s="45">
        <v>5</v>
      </c>
      <c r="W216" s="57">
        <v>5</v>
      </c>
      <c r="X216" s="62">
        <v>5</v>
      </c>
      <c r="Y216" s="140"/>
      <c r="Z216" s="642"/>
      <c r="AA216" s="642"/>
      <c r="AB216" s="642"/>
      <c r="AC216" s="721"/>
    </row>
    <row r="217" spans="1:29" ht="61.5" customHeight="1" x14ac:dyDescent="0.2">
      <c r="A217" s="122"/>
      <c r="B217" s="672">
        <v>69</v>
      </c>
      <c r="C217" s="672" t="s">
        <v>3286</v>
      </c>
      <c r="D217" s="672" t="s">
        <v>2851</v>
      </c>
      <c r="E217" s="672" t="s">
        <v>3286</v>
      </c>
      <c r="F217" s="673" t="s">
        <v>2861</v>
      </c>
      <c r="G217" s="675" t="s">
        <v>3347</v>
      </c>
      <c r="H217" s="866" t="s">
        <v>3348</v>
      </c>
      <c r="I217" s="686">
        <v>4600000</v>
      </c>
      <c r="J217" s="672" t="s">
        <v>3349</v>
      </c>
      <c r="K217" s="672">
        <v>0</v>
      </c>
      <c r="L217" s="672" t="s">
        <v>166</v>
      </c>
      <c r="M217" s="672"/>
      <c r="N217" s="672" t="s">
        <v>166</v>
      </c>
      <c r="O217" s="672" t="s">
        <v>166</v>
      </c>
      <c r="P217" s="681" t="s">
        <v>3350</v>
      </c>
      <c r="Q217" s="672" t="s">
        <v>2969</v>
      </c>
      <c r="R217" s="672" t="s">
        <v>2969</v>
      </c>
      <c r="S217" s="682" t="s">
        <v>3351</v>
      </c>
      <c r="T217" s="681">
        <v>0</v>
      </c>
      <c r="U217" s="672" t="s">
        <v>3352</v>
      </c>
      <c r="V217" s="672" t="s">
        <v>3352</v>
      </c>
      <c r="W217" s="672" t="s">
        <v>3352</v>
      </c>
      <c r="X217" s="673" t="s">
        <v>3352</v>
      </c>
      <c r="Y217" s="773"/>
      <c r="Z217" s="774"/>
      <c r="AA217" s="774"/>
      <c r="AB217" s="774"/>
      <c r="AC217" s="768"/>
    </row>
    <row r="218" spans="1:29" ht="55.5" customHeight="1" x14ac:dyDescent="0.2">
      <c r="A218" s="122"/>
      <c r="B218" s="641"/>
      <c r="C218" s="641"/>
      <c r="D218" s="641"/>
      <c r="E218" s="641"/>
      <c r="F218" s="674"/>
      <c r="G218" s="676"/>
      <c r="H218" s="679"/>
      <c r="I218" s="641"/>
      <c r="J218" s="641"/>
      <c r="K218" s="641"/>
      <c r="L218" s="641"/>
      <c r="M218" s="641"/>
      <c r="N218" s="641"/>
      <c r="O218" s="641"/>
      <c r="P218" s="641"/>
      <c r="Q218" s="641"/>
      <c r="R218" s="641"/>
      <c r="S218" s="641"/>
      <c r="T218" s="641"/>
      <c r="U218" s="641"/>
      <c r="V218" s="641"/>
      <c r="W218" s="641"/>
      <c r="X218" s="674"/>
      <c r="Y218" s="755"/>
      <c r="Z218" s="641"/>
      <c r="AA218" s="641"/>
      <c r="AB218" s="641"/>
      <c r="AC218" s="720"/>
    </row>
    <row r="219" spans="1:29" ht="67.5" customHeight="1" x14ac:dyDescent="0.2">
      <c r="A219" s="122"/>
      <c r="B219" s="642"/>
      <c r="C219" s="642"/>
      <c r="D219" s="642"/>
      <c r="E219" s="642"/>
      <c r="F219" s="646"/>
      <c r="G219" s="677"/>
      <c r="H219" s="647"/>
      <c r="I219" s="642"/>
      <c r="J219" s="642"/>
      <c r="K219" s="642"/>
      <c r="L219" s="642"/>
      <c r="M219" s="642"/>
      <c r="N219" s="642"/>
      <c r="O219" s="642"/>
      <c r="P219" s="642"/>
      <c r="Q219" s="642"/>
      <c r="R219" s="642"/>
      <c r="S219" s="642"/>
      <c r="T219" s="642"/>
      <c r="U219" s="642"/>
      <c r="V219" s="642"/>
      <c r="W219" s="642"/>
      <c r="X219" s="646"/>
      <c r="Y219" s="727"/>
      <c r="Z219" s="722"/>
      <c r="AA219" s="722"/>
      <c r="AB219" s="722"/>
      <c r="AC219" s="723"/>
    </row>
    <row r="220" spans="1:29" ht="61.5" customHeight="1" x14ac:dyDescent="0.2">
      <c r="A220" s="431"/>
      <c r="B220" s="432"/>
      <c r="C220" s="432"/>
      <c r="D220" s="432"/>
      <c r="E220" s="432"/>
      <c r="F220" s="432"/>
      <c r="G220" s="432"/>
      <c r="H220" s="433"/>
      <c r="I220" s="432"/>
      <c r="J220" s="432"/>
      <c r="K220" s="432"/>
      <c r="L220" s="432"/>
      <c r="M220" s="432"/>
      <c r="N220" s="432"/>
      <c r="O220" s="432"/>
      <c r="P220" s="432"/>
      <c r="Q220" s="432"/>
      <c r="R220" s="432"/>
      <c r="S220" s="167"/>
      <c r="T220" s="432"/>
      <c r="U220" s="432"/>
      <c r="V220" s="432"/>
      <c r="W220" s="432"/>
      <c r="X220" s="432"/>
      <c r="Y220" s="431"/>
      <c r="Z220" s="431"/>
      <c r="AA220" s="431"/>
      <c r="AB220" s="431"/>
      <c r="AC220" s="431"/>
    </row>
    <row r="221" spans="1:29" ht="55.5" customHeight="1" x14ac:dyDescent="0.2">
      <c r="A221" s="431"/>
      <c r="B221" s="432"/>
      <c r="C221" s="432"/>
      <c r="D221" s="432"/>
      <c r="E221" s="432"/>
      <c r="F221" s="432"/>
      <c r="G221" s="432"/>
      <c r="H221" s="433"/>
      <c r="I221" s="432"/>
      <c r="J221" s="432"/>
      <c r="K221" s="432"/>
      <c r="L221" s="432"/>
      <c r="M221" s="432"/>
      <c r="N221" s="432"/>
      <c r="O221" s="432"/>
      <c r="P221" s="432"/>
      <c r="Q221" s="432"/>
      <c r="R221" s="432"/>
      <c r="S221" s="167"/>
      <c r="T221" s="432"/>
      <c r="U221" s="432"/>
      <c r="V221" s="432"/>
      <c r="W221" s="432"/>
      <c r="X221" s="432"/>
      <c r="Y221" s="431"/>
      <c r="Z221" s="431"/>
      <c r="AA221" s="431"/>
      <c r="AB221" s="431"/>
      <c r="AC221" s="431"/>
    </row>
    <row r="222" spans="1:29" ht="67.5" customHeight="1" x14ac:dyDescent="0.2">
      <c r="A222" s="431"/>
      <c r="B222" s="432"/>
      <c r="C222" s="432"/>
      <c r="D222" s="432"/>
      <c r="E222" s="432"/>
      <c r="F222" s="432"/>
      <c r="G222" s="432"/>
      <c r="H222" s="433"/>
      <c r="I222" s="432"/>
      <c r="J222" s="432"/>
      <c r="K222" s="432"/>
      <c r="L222" s="432"/>
      <c r="M222" s="432"/>
      <c r="N222" s="432"/>
      <c r="O222" s="432"/>
      <c r="P222" s="431"/>
      <c r="Q222" s="431"/>
      <c r="R222" s="431"/>
      <c r="S222" s="434"/>
      <c r="T222" s="431"/>
      <c r="U222" s="431"/>
      <c r="V222" s="431"/>
      <c r="W222" s="431"/>
      <c r="X222" s="431"/>
      <c r="Y222" s="431"/>
      <c r="Z222" s="431"/>
      <c r="AA222" s="431"/>
      <c r="AB222" s="431"/>
      <c r="AC222" s="431"/>
    </row>
    <row r="223" spans="1:29" ht="15.75" customHeight="1" x14ac:dyDescent="0.2">
      <c r="A223" s="431"/>
      <c r="B223" s="435"/>
      <c r="C223" s="991"/>
      <c r="D223" s="638"/>
      <c r="E223" s="638"/>
      <c r="F223" s="638"/>
      <c r="G223" s="432"/>
      <c r="H223" s="436"/>
      <c r="I223" s="431"/>
      <c r="J223" s="437"/>
      <c r="K223" s="431"/>
      <c r="L223" s="431"/>
      <c r="M223" s="437"/>
      <c r="N223" s="431"/>
      <c r="O223" s="438"/>
      <c r="P223" s="431"/>
      <c r="Q223" s="431"/>
      <c r="R223" s="431"/>
      <c r="S223" s="434"/>
      <c r="T223" s="431"/>
      <c r="U223" s="431"/>
      <c r="V223" s="431"/>
      <c r="W223" s="431"/>
      <c r="X223" s="431"/>
      <c r="Y223" s="431"/>
      <c r="Z223" s="431"/>
      <c r="AA223" s="431"/>
      <c r="AB223" s="431"/>
      <c r="AC223" s="431"/>
    </row>
    <row r="224" spans="1:29" ht="15.75" customHeight="1" x14ac:dyDescent="0.2">
      <c r="A224" s="439"/>
      <c r="B224" s="440"/>
      <c r="C224" s="439"/>
      <c r="D224" s="439"/>
      <c r="E224" s="439"/>
      <c r="F224" s="439"/>
      <c r="G224" s="441"/>
      <c r="H224" s="442"/>
      <c r="I224" s="439"/>
      <c r="J224" s="439"/>
      <c r="K224" s="439"/>
      <c r="L224" s="439"/>
      <c r="M224" s="439"/>
      <c r="N224" s="439"/>
      <c r="O224" s="439"/>
      <c r="P224" s="439"/>
      <c r="Q224" s="439"/>
      <c r="R224" s="439"/>
      <c r="S224" s="440"/>
      <c r="T224" s="439"/>
      <c r="U224" s="439"/>
      <c r="V224" s="439"/>
      <c r="W224" s="439"/>
      <c r="X224" s="439"/>
      <c r="Y224" s="439"/>
      <c r="Z224" s="439"/>
      <c r="AA224" s="439"/>
      <c r="AB224" s="439"/>
      <c r="AC224" s="439"/>
    </row>
    <row r="225" spans="1:29" ht="15.75" customHeight="1" x14ac:dyDescent="0.2">
      <c r="A225" s="439"/>
      <c r="B225" s="440"/>
      <c r="C225" s="439"/>
      <c r="D225" s="439"/>
      <c r="E225" s="439"/>
      <c r="F225" s="439"/>
      <c r="G225" s="441"/>
      <c r="H225" s="442"/>
      <c r="I225" s="439"/>
      <c r="J225" s="439"/>
      <c r="K225" s="439"/>
      <c r="L225" s="439"/>
      <c r="M225" s="439"/>
      <c r="N225" s="439"/>
      <c r="O225" s="439"/>
      <c r="P225" s="439"/>
      <c r="Q225" s="439"/>
      <c r="R225" s="439"/>
      <c r="S225" s="440"/>
      <c r="T225" s="439"/>
      <c r="U225" s="439"/>
      <c r="V225" s="439"/>
      <c r="W225" s="439"/>
      <c r="X225" s="439"/>
      <c r="Y225" s="439"/>
      <c r="Z225" s="439"/>
      <c r="AA225" s="439"/>
      <c r="AB225" s="439"/>
      <c r="AC225" s="439"/>
    </row>
    <row r="226" spans="1:29" ht="15.75" customHeight="1" x14ac:dyDescent="0.2">
      <c r="A226" s="439"/>
      <c r="B226" s="440"/>
      <c r="C226" s="439"/>
      <c r="D226" s="439"/>
      <c r="E226" s="439"/>
      <c r="F226" s="439"/>
      <c r="G226" s="441"/>
      <c r="H226" s="442"/>
      <c r="I226" s="439"/>
      <c r="J226" s="439"/>
      <c r="K226" s="439"/>
      <c r="L226" s="439"/>
      <c r="M226" s="439"/>
      <c r="N226" s="439"/>
      <c r="O226" s="439"/>
      <c r="P226" s="439"/>
      <c r="Q226" s="439"/>
      <c r="R226" s="439"/>
      <c r="S226" s="440"/>
      <c r="T226" s="439"/>
      <c r="U226" s="439"/>
      <c r="V226" s="439"/>
      <c r="W226" s="439"/>
      <c r="X226" s="439"/>
      <c r="Y226" s="439"/>
      <c r="Z226" s="439"/>
      <c r="AA226" s="439"/>
      <c r="AB226" s="439"/>
      <c r="AC226" s="439"/>
    </row>
    <row r="227" spans="1:29" ht="15.75" customHeight="1" x14ac:dyDescent="0.2">
      <c r="A227" s="439"/>
      <c r="B227" s="440"/>
      <c r="C227" s="439"/>
      <c r="D227" s="439"/>
      <c r="E227" s="439"/>
      <c r="F227" s="439"/>
      <c r="G227" s="441"/>
      <c r="H227" s="442"/>
      <c r="I227" s="439"/>
      <c r="J227" s="439"/>
      <c r="K227" s="439"/>
      <c r="L227" s="439"/>
      <c r="M227" s="439"/>
      <c r="N227" s="439"/>
      <c r="O227" s="439"/>
      <c r="P227" s="439"/>
      <c r="Q227" s="439"/>
      <c r="R227" s="439"/>
      <c r="S227" s="440"/>
      <c r="T227" s="439"/>
      <c r="U227" s="439"/>
      <c r="V227" s="439"/>
      <c r="W227" s="439"/>
      <c r="X227" s="439"/>
      <c r="Y227" s="439"/>
      <c r="Z227" s="439"/>
      <c r="AA227" s="439"/>
      <c r="AB227" s="439"/>
      <c r="AC227" s="439"/>
    </row>
    <row r="228" spans="1:29" ht="15.75" customHeight="1" x14ac:dyDescent="0.2">
      <c r="A228" s="439"/>
      <c r="B228" s="440"/>
      <c r="C228" s="440"/>
      <c r="D228" s="439"/>
      <c r="E228" s="439"/>
      <c r="F228" s="439"/>
      <c r="G228" s="443"/>
      <c r="H228" s="442"/>
      <c r="I228" s="444"/>
      <c r="J228" s="439"/>
      <c r="K228" s="439"/>
      <c r="L228" s="439"/>
      <c r="M228" s="439"/>
      <c r="N228" s="439"/>
      <c r="O228" s="439"/>
      <c r="P228" s="439"/>
      <c r="Q228" s="445"/>
      <c r="R228" s="439"/>
      <c r="S228" s="440"/>
      <c r="T228" s="439"/>
      <c r="U228" s="439"/>
      <c r="V228" s="439"/>
      <c r="W228" s="439"/>
      <c r="X228" s="439"/>
      <c r="Y228" s="439"/>
      <c r="Z228" s="439"/>
      <c r="AA228" s="439"/>
      <c r="AB228" s="439"/>
      <c r="AC228" s="439"/>
    </row>
    <row r="229" spans="1:29" ht="15.75" customHeight="1" x14ac:dyDescent="0.25">
      <c r="C229" s="109"/>
      <c r="F229" s="446"/>
      <c r="G229" s="447"/>
      <c r="H229" s="448"/>
      <c r="S229" s="109"/>
    </row>
    <row r="230" spans="1:29" ht="15.75" customHeight="1" x14ac:dyDescent="0.25">
      <c r="C230" s="109"/>
      <c r="F230" s="446"/>
      <c r="G230" s="447"/>
      <c r="H230" s="448"/>
      <c r="S230" s="109"/>
    </row>
    <row r="231" spans="1:29" ht="15.75" customHeight="1" x14ac:dyDescent="0.25">
      <c r="C231" s="109"/>
      <c r="F231" s="446"/>
      <c r="G231" s="447"/>
      <c r="H231" s="448"/>
      <c r="S231" s="109"/>
    </row>
    <row r="232" spans="1:29" ht="15.75" customHeight="1" x14ac:dyDescent="0.25">
      <c r="C232" s="109"/>
      <c r="F232" s="446"/>
      <c r="G232" s="447"/>
      <c r="H232" s="448"/>
      <c r="S232" s="109"/>
    </row>
    <row r="233" spans="1:29" ht="15.75" customHeight="1" x14ac:dyDescent="0.25">
      <c r="C233" s="109"/>
      <c r="F233" s="446"/>
      <c r="G233" s="447"/>
      <c r="H233" s="448"/>
      <c r="S233" s="109"/>
    </row>
    <row r="234" spans="1:29" ht="15.75" customHeight="1" x14ac:dyDescent="0.25">
      <c r="C234" s="109"/>
      <c r="F234" s="446"/>
      <c r="G234" s="447"/>
      <c r="H234" s="448"/>
      <c r="S234" s="109"/>
    </row>
    <row r="235" spans="1:29" ht="15.75" customHeight="1" x14ac:dyDescent="0.25">
      <c r="C235" s="109"/>
      <c r="F235" s="446"/>
      <c r="G235" s="447"/>
      <c r="H235" s="448"/>
      <c r="S235" s="109"/>
    </row>
    <row r="236" spans="1:29" ht="15.75" customHeight="1" x14ac:dyDescent="0.25">
      <c r="C236" s="109"/>
      <c r="F236" s="446"/>
      <c r="G236" s="447"/>
      <c r="H236" s="448"/>
      <c r="S236" s="109"/>
    </row>
    <row r="237" spans="1:29" ht="15.75" customHeight="1" x14ac:dyDescent="0.25">
      <c r="C237" s="109"/>
      <c r="F237" s="446"/>
      <c r="G237" s="447"/>
      <c r="H237" s="448"/>
      <c r="S237" s="109"/>
    </row>
    <row r="238" spans="1:29" ht="15.75" customHeight="1" x14ac:dyDescent="0.25">
      <c r="C238" s="109"/>
      <c r="F238" s="446"/>
      <c r="G238" s="447"/>
      <c r="H238" s="448"/>
      <c r="S238" s="109"/>
    </row>
    <row r="239" spans="1:29" ht="15.75" customHeight="1" x14ac:dyDescent="0.25">
      <c r="C239" s="109"/>
      <c r="F239" s="446"/>
      <c r="G239" s="447"/>
      <c r="H239" s="448"/>
      <c r="S239" s="109"/>
    </row>
    <row r="240" spans="1:29" ht="15.75" customHeight="1" x14ac:dyDescent="0.25">
      <c r="C240" s="109"/>
      <c r="F240" s="446"/>
      <c r="G240" s="447"/>
      <c r="H240" s="448"/>
      <c r="S240" s="109"/>
    </row>
    <row r="241" spans="3:19" ht="15.75" customHeight="1" x14ac:dyDescent="0.25">
      <c r="C241" s="109"/>
      <c r="F241" s="446"/>
      <c r="G241" s="447"/>
      <c r="H241" s="448"/>
      <c r="S241" s="109"/>
    </row>
    <row r="242" spans="3:19" ht="15.75" customHeight="1" x14ac:dyDescent="0.25">
      <c r="C242" s="109"/>
      <c r="F242" s="446"/>
      <c r="G242" s="447"/>
      <c r="H242" s="448"/>
      <c r="S242" s="109"/>
    </row>
    <row r="243" spans="3:19" ht="15.75" customHeight="1" x14ac:dyDescent="0.25">
      <c r="C243" s="109"/>
      <c r="F243" s="446"/>
      <c r="G243" s="447"/>
      <c r="H243" s="448"/>
      <c r="S243" s="109"/>
    </row>
    <row r="244" spans="3:19" ht="15.75" customHeight="1" x14ac:dyDescent="0.25">
      <c r="C244" s="109"/>
      <c r="F244" s="446"/>
      <c r="G244" s="447"/>
      <c r="H244" s="448"/>
      <c r="S244" s="109"/>
    </row>
    <row r="245" spans="3:19" ht="15.75" customHeight="1" x14ac:dyDescent="0.25">
      <c r="C245" s="109"/>
      <c r="F245" s="446"/>
      <c r="G245" s="447"/>
      <c r="H245" s="448"/>
      <c r="S245" s="109"/>
    </row>
    <row r="246" spans="3:19" ht="15.75" customHeight="1" x14ac:dyDescent="0.25">
      <c r="C246" s="109"/>
      <c r="F246" s="446"/>
      <c r="G246" s="447"/>
      <c r="H246" s="448"/>
      <c r="S246" s="109"/>
    </row>
    <row r="247" spans="3:19" ht="15.75" customHeight="1" x14ac:dyDescent="0.25">
      <c r="C247" s="109"/>
      <c r="F247" s="446"/>
      <c r="G247" s="447"/>
      <c r="H247" s="448"/>
      <c r="S247" s="109"/>
    </row>
    <row r="248" spans="3:19" ht="15.75" customHeight="1" x14ac:dyDescent="0.25">
      <c r="C248" s="109"/>
      <c r="F248" s="446"/>
      <c r="G248" s="447"/>
      <c r="H248" s="448"/>
      <c r="S248" s="109"/>
    </row>
    <row r="249" spans="3:19" ht="15.75" customHeight="1" x14ac:dyDescent="0.25">
      <c r="C249" s="109"/>
      <c r="F249" s="446"/>
      <c r="G249" s="447"/>
      <c r="H249" s="448"/>
      <c r="S249" s="109"/>
    </row>
    <row r="250" spans="3:19" ht="15.75" customHeight="1" x14ac:dyDescent="0.25">
      <c r="C250" s="109"/>
      <c r="F250" s="446"/>
      <c r="G250" s="447"/>
      <c r="H250" s="448"/>
      <c r="S250" s="109"/>
    </row>
    <row r="251" spans="3:19" ht="15.75" customHeight="1" x14ac:dyDescent="0.25">
      <c r="C251" s="109"/>
      <c r="F251" s="446"/>
      <c r="G251" s="447"/>
      <c r="H251" s="448"/>
      <c r="S251" s="109"/>
    </row>
    <row r="252" spans="3:19" ht="15.75" customHeight="1" x14ac:dyDescent="0.25">
      <c r="C252" s="109"/>
      <c r="F252" s="446"/>
      <c r="G252" s="447"/>
      <c r="H252" s="448"/>
      <c r="S252" s="109"/>
    </row>
    <row r="253" spans="3:19" ht="15.75" customHeight="1" x14ac:dyDescent="0.25">
      <c r="C253" s="109"/>
      <c r="F253" s="446"/>
      <c r="G253" s="447"/>
      <c r="H253" s="448"/>
      <c r="S253" s="109"/>
    </row>
    <row r="254" spans="3:19" ht="15.75" customHeight="1" x14ac:dyDescent="0.25">
      <c r="C254" s="109"/>
      <c r="F254" s="446"/>
      <c r="G254" s="447"/>
      <c r="H254" s="448"/>
      <c r="S254" s="109"/>
    </row>
    <row r="255" spans="3:19" ht="15.75" customHeight="1" x14ac:dyDescent="0.25">
      <c r="C255" s="109"/>
      <c r="F255" s="446"/>
      <c r="G255" s="447"/>
      <c r="H255" s="448"/>
      <c r="S255" s="109"/>
    </row>
    <row r="256" spans="3:19" ht="15.75" customHeight="1" x14ac:dyDescent="0.25">
      <c r="C256" s="109"/>
      <c r="F256" s="446"/>
      <c r="G256" s="447"/>
      <c r="H256" s="448"/>
      <c r="S256" s="109"/>
    </row>
    <row r="257" spans="3:19" ht="15.75" customHeight="1" x14ac:dyDescent="0.25">
      <c r="C257" s="109"/>
      <c r="F257" s="446"/>
      <c r="G257" s="447"/>
      <c r="H257" s="448"/>
      <c r="S257" s="109"/>
    </row>
    <row r="258" spans="3:19" ht="15.75" customHeight="1" x14ac:dyDescent="0.25">
      <c r="C258" s="109"/>
      <c r="F258" s="446"/>
      <c r="G258" s="447"/>
      <c r="H258" s="448"/>
      <c r="S258" s="109"/>
    </row>
    <row r="259" spans="3:19" ht="15.75" customHeight="1" x14ac:dyDescent="0.25">
      <c r="C259" s="109"/>
      <c r="F259" s="446"/>
      <c r="G259" s="447"/>
      <c r="H259" s="448"/>
      <c r="S259" s="109"/>
    </row>
    <row r="260" spans="3:19" ht="15.75" customHeight="1" x14ac:dyDescent="0.25">
      <c r="C260" s="109"/>
      <c r="F260" s="446"/>
      <c r="G260" s="447"/>
      <c r="H260" s="448"/>
      <c r="S260" s="109"/>
    </row>
    <row r="261" spans="3:19" ht="15.75" customHeight="1" x14ac:dyDescent="0.25">
      <c r="C261" s="109"/>
      <c r="F261" s="446"/>
      <c r="G261" s="447"/>
      <c r="H261" s="448"/>
      <c r="S261" s="109"/>
    </row>
    <row r="262" spans="3:19" ht="15.75" customHeight="1" x14ac:dyDescent="0.25">
      <c r="C262" s="109"/>
      <c r="F262" s="446"/>
      <c r="G262" s="447"/>
      <c r="H262" s="448"/>
      <c r="S262" s="109"/>
    </row>
    <row r="263" spans="3:19" ht="15.75" customHeight="1" x14ac:dyDescent="0.25">
      <c r="C263" s="109"/>
      <c r="F263" s="446"/>
      <c r="G263" s="447"/>
      <c r="H263" s="448"/>
      <c r="S263" s="109"/>
    </row>
    <row r="264" spans="3:19" ht="15.75" customHeight="1" x14ac:dyDescent="0.25">
      <c r="C264" s="109"/>
      <c r="F264" s="446"/>
      <c r="G264" s="447"/>
      <c r="H264" s="448"/>
      <c r="S264" s="109"/>
    </row>
    <row r="265" spans="3:19" ht="15.75" customHeight="1" x14ac:dyDescent="0.25">
      <c r="C265" s="109"/>
      <c r="F265" s="446"/>
      <c r="G265" s="447"/>
      <c r="H265" s="448"/>
      <c r="S265" s="109"/>
    </row>
    <row r="266" spans="3:19" ht="15.75" customHeight="1" x14ac:dyDescent="0.25">
      <c r="C266" s="109"/>
      <c r="F266" s="446"/>
      <c r="G266" s="447"/>
      <c r="H266" s="448"/>
      <c r="S266" s="109"/>
    </row>
    <row r="267" spans="3:19" ht="15.75" customHeight="1" x14ac:dyDescent="0.25">
      <c r="C267" s="109"/>
      <c r="F267" s="446"/>
      <c r="G267" s="447"/>
      <c r="H267" s="448"/>
      <c r="S267" s="109"/>
    </row>
    <row r="268" spans="3:19" ht="15.75" customHeight="1" x14ac:dyDescent="0.25">
      <c r="C268" s="109"/>
      <c r="F268" s="446"/>
      <c r="G268" s="447"/>
      <c r="H268" s="448"/>
      <c r="S268" s="109"/>
    </row>
    <row r="269" spans="3:19" ht="15.75" customHeight="1" x14ac:dyDescent="0.25">
      <c r="C269" s="109"/>
      <c r="F269" s="446"/>
      <c r="G269" s="447"/>
      <c r="H269" s="448"/>
      <c r="S269" s="109"/>
    </row>
    <row r="270" spans="3:19" ht="15.75" customHeight="1" x14ac:dyDescent="0.25">
      <c r="C270" s="109"/>
      <c r="F270" s="446"/>
      <c r="G270" s="447"/>
      <c r="H270" s="448"/>
      <c r="S270" s="109"/>
    </row>
    <row r="271" spans="3:19" ht="15.75" customHeight="1" x14ac:dyDescent="0.25">
      <c r="C271" s="109"/>
      <c r="F271" s="446"/>
      <c r="G271" s="447"/>
      <c r="H271" s="448"/>
      <c r="S271" s="109"/>
    </row>
    <row r="272" spans="3:19" ht="15.75" customHeight="1" x14ac:dyDescent="0.25">
      <c r="C272" s="109"/>
      <c r="F272" s="446"/>
      <c r="G272" s="447"/>
      <c r="H272" s="448"/>
      <c r="S272" s="109"/>
    </row>
    <row r="273" spans="3:19" ht="15.75" customHeight="1" x14ac:dyDescent="0.25">
      <c r="C273" s="109"/>
      <c r="F273" s="446"/>
      <c r="G273" s="447"/>
      <c r="H273" s="448"/>
      <c r="S273" s="109"/>
    </row>
    <row r="274" spans="3:19" ht="15.75" customHeight="1" x14ac:dyDescent="0.25">
      <c r="C274" s="109"/>
      <c r="F274" s="446"/>
      <c r="G274" s="447"/>
      <c r="H274" s="448"/>
      <c r="S274" s="109"/>
    </row>
    <row r="275" spans="3:19" ht="15.75" customHeight="1" x14ac:dyDescent="0.25">
      <c r="C275" s="109"/>
      <c r="F275" s="446"/>
      <c r="G275" s="447"/>
      <c r="H275" s="448"/>
      <c r="S275" s="109"/>
    </row>
    <row r="276" spans="3:19" ht="15.75" customHeight="1" x14ac:dyDescent="0.25">
      <c r="C276" s="109"/>
      <c r="F276" s="446"/>
      <c r="G276" s="447"/>
      <c r="H276" s="448"/>
      <c r="S276" s="109"/>
    </row>
    <row r="277" spans="3:19" ht="15.75" customHeight="1" x14ac:dyDescent="0.25">
      <c r="C277" s="109"/>
      <c r="F277" s="446"/>
      <c r="G277" s="447"/>
      <c r="H277" s="448"/>
      <c r="S277" s="109"/>
    </row>
    <row r="278" spans="3:19" ht="15.75" customHeight="1" x14ac:dyDescent="0.25">
      <c r="C278" s="109"/>
      <c r="F278" s="446"/>
      <c r="G278" s="447"/>
      <c r="H278" s="448"/>
      <c r="S278" s="109"/>
    </row>
    <row r="279" spans="3:19" ht="15.75" customHeight="1" x14ac:dyDescent="0.25">
      <c r="C279" s="109"/>
      <c r="F279" s="446"/>
      <c r="G279" s="447"/>
      <c r="H279" s="448"/>
      <c r="S279" s="109"/>
    </row>
    <row r="280" spans="3:19" ht="15.75" customHeight="1" x14ac:dyDescent="0.25">
      <c r="C280" s="109"/>
      <c r="F280" s="446"/>
      <c r="G280" s="447"/>
      <c r="H280" s="448"/>
      <c r="S280" s="109"/>
    </row>
    <row r="281" spans="3:19" ht="15.75" customHeight="1" x14ac:dyDescent="0.25">
      <c r="C281" s="109"/>
      <c r="F281" s="446"/>
      <c r="G281" s="447"/>
      <c r="H281" s="448"/>
      <c r="S281" s="109"/>
    </row>
    <row r="282" spans="3:19" ht="15.75" customHeight="1" x14ac:dyDescent="0.25">
      <c r="C282" s="109"/>
      <c r="F282" s="446"/>
      <c r="G282" s="447"/>
      <c r="H282" s="448"/>
      <c r="S282" s="109"/>
    </row>
    <row r="283" spans="3:19" ht="15.75" customHeight="1" x14ac:dyDescent="0.25">
      <c r="C283" s="109"/>
      <c r="F283" s="446"/>
      <c r="G283" s="447"/>
      <c r="H283" s="448"/>
      <c r="S283" s="109"/>
    </row>
    <row r="284" spans="3:19" ht="15.75" customHeight="1" x14ac:dyDescent="0.25">
      <c r="C284" s="109"/>
      <c r="F284" s="446"/>
      <c r="G284" s="447"/>
      <c r="H284" s="448"/>
      <c r="S284" s="109"/>
    </row>
    <row r="285" spans="3:19" ht="15.75" customHeight="1" x14ac:dyDescent="0.25">
      <c r="C285" s="109"/>
      <c r="F285" s="446"/>
      <c r="G285" s="447"/>
      <c r="H285" s="448"/>
      <c r="S285" s="109"/>
    </row>
    <row r="286" spans="3:19" ht="15.75" customHeight="1" x14ac:dyDescent="0.25">
      <c r="C286" s="109"/>
      <c r="F286" s="446"/>
      <c r="G286" s="447"/>
      <c r="H286" s="448"/>
      <c r="S286" s="109"/>
    </row>
    <row r="287" spans="3:19" ht="15.75" customHeight="1" x14ac:dyDescent="0.25">
      <c r="C287" s="109"/>
      <c r="F287" s="446"/>
      <c r="G287" s="447"/>
      <c r="H287" s="448"/>
      <c r="S287" s="109"/>
    </row>
    <row r="288" spans="3:19" ht="15.75" customHeight="1" x14ac:dyDescent="0.25">
      <c r="C288" s="109"/>
      <c r="F288" s="446"/>
      <c r="G288" s="447"/>
      <c r="H288" s="448"/>
      <c r="S288" s="109"/>
    </row>
    <row r="289" spans="3:19" ht="15.75" customHeight="1" x14ac:dyDescent="0.25">
      <c r="C289" s="109"/>
      <c r="F289" s="446"/>
      <c r="G289" s="447"/>
      <c r="H289" s="448"/>
      <c r="S289" s="109"/>
    </row>
    <row r="290" spans="3:19" ht="15.75" customHeight="1" x14ac:dyDescent="0.25">
      <c r="C290" s="109"/>
      <c r="F290" s="446"/>
      <c r="G290" s="447"/>
      <c r="H290" s="448"/>
      <c r="S290" s="109"/>
    </row>
    <row r="291" spans="3:19" ht="15.75" customHeight="1" x14ac:dyDescent="0.25">
      <c r="C291" s="109"/>
      <c r="F291" s="446"/>
      <c r="G291" s="447"/>
      <c r="H291" s="448"/>
      <c r="S291" s="109"/>
    </row>
    <row r="292" spans="3:19" ht="15.75" customHeight="1" x14ac:dyDescent="0.25">
      <c r="C292" s="109"/>
      <c r="F292" s="446"/>
      <c r="G292" s="447"/>
      <c r="H292" s="448"/>
      <c r="S292" s="109"/>
    </row>
    <row r="293" spans="3:19" ht="15.75" customHeight="1" x14ac:dyDescent="0.25">
      <c r="C293" s="109"/>
      <c r="F293" s="446"/>
      <c r="G293" s="447"/>
      <c r="H293" s="448"/>
      <c r="S293" s="109"/>
    </row>
    <row r="294" spans="3:19" ht="15.75" customHeight="1" x14ac:dyDescent="0.25">
      <c r="C294" s="109"/>
      <c r="F294" s="446"/>
      <c r="G294" s="447"/>
      <c r="H294" s="448"/>
      <c r="S294" s="109"/>
    </row>
    <row r="295" spans="3:19" ht="15.75" customHeight="1" x14ac:dyDescent="0.25">
      <c r="C295" s="109"/>
      <c r="F295" s="446"/>
      <c r="G295" s="447"/>
      <c r="H295" s="448"/>
      <c r="S295" s="109"/>
    </row>
    <row r="296" spans="3:19" ht="15.75" customHeight="1" x14ac:dyDescent="0.25">
      <c r="C296" s="109"/>
      <c r="F296" s="446"/>
      <c r="G296" s="447"/>
      <c r="H296" s="448"/>
      <c r="S296" s="109"/>
    </row>
    <row r="297" spans="3:19" ht="15.75" customHeight="1" x14ac:dyDescent="0.25">
      <c r="C297" s="109"/>
      <c r="F297" s="446"/>
      <c r="G297" s="447"/>
      <c r="H297" s="448"/>
      <c r="S297" s="109"/>
    </row>
    <row r="298" spans="3:19" ht="15.75" customHeight="1" x14ac:dyDescent="0.25">
      <c r="C298" s="109"/>
      <c r="F298" s="446"/>
      <c r="G298" s="447"/>
      <c r="H298" s="448"/>
      <c r="S298" s="109"/>
    </row>
    <row r="299" spans="3:19" ht="15.75" customHeight="1" x14ac:dyDescent="0.25">
      <c r="C299" s="109"/>
      <c r="F299" s="446"/>
      <c r="G299" s="447"/>
      <c r="H299" s="448"/>
      <c r="S299" s="109"/>
    </row>
    <row r="300" spans="3:19" ht="15.75" customHeight="1" x14ac:dyDescent="0.25">
      <c r="C300" s="109"/>
      <c r="F300" s="446"/>
      <c r="G300" s="447"/>
      <c r="H300" s="448"/>
      <c r="S300" s="109"/>
    </row>
    <row r="301" spans="3:19" ht="15.75" customHeight="1" x14ac:dyDescent="0.25">
      <c r="C301" s="109"/>
      <c r="F301" s="446"/>
      <c r="G301" s="447"/>
      <c r="H301" s="448"/>
      <c r="S301" s="109"/>
    </row>
    <row r="302" spans="3:19" ht="15.75" customHeight="1" x14ac:dyDescent="0.25">
      <c r="C302" s="109"/>
      <c r="F302" s="446"/>
      <c r="G302" s="447"/>
      <c r="H302" s="448"/>
      <c r="S302" s="109"/>
    </row>
    <row r="303" spans="3:19" ht="15.75" customHeight="1" x14ac:dyDescent="0.25">
      <c r="C303" s="109"/>
      <c r="F303" s="446"/>
      <c r="G303" s="447"/>
      <c r="H303" s="448"/>
      <c r="S303" s="109"/>
    </row>
    <row r="304" spans="3:19" ht="15.75" customHeight="1" x14ac:dyDescent="0.25">
      <c r="C304" s="109"/>
      <c r="F304" s="446"/>
      <c r="G304" s="447"/>
      <c r="H304" s="448"/>
      <c r="S304" s="109"/>
    </row>
    <row r="305" spans="3:19" ht="15.75" customHeight="1" x14ac:dyDescent="0.25">
      <c r="C305" s="109"/>
      <c r="F305" s="446"/>
      <c r="G305" s="447"/>
      <c r="H305" s="448"/>
      <c r="S305" s="109"/>
    </row>
    <row r="306" spans="3:19" ht="15.75" customHeight="1" x14ac:dyDescent="0.25">
      <c r="C306" s="109"/>
      <c r="F306" s="446"/>
      <c r="G306" s="447"/>
      <c r="H306" s="448"/>
      <c r="S306" s="109"/>
    </row>
    <row r="307" spans="3:19" ht="15.75" customHeight="1" x14ac:dyDescent="0.25">
      <c r="C307" s="109"/>
      <c r="F307" s="446"/>
      <c r="G307" s="447"/>
      <c r="H307" s="448"/>
      <c r="S307" s="109"/>
    </row>
    <row r="308" spans="3:19" ht="15.75" customHeight="1" x14ac:dyDescent="0.25">
      <c r="C308" s="109"/>
      <c r="F308" s="446"/>
      <c r="G308" s="447"/>
      <c r="H308" s="448"/>
      <c r="S308" s="109"/>
    </row>
    <row r="309" spans="3:19" ht="15.75" customHeight="1" x14ac:dyDescent="0.25">
      <c r="C309" s="109"/>
      <c r="F309" s="446"/>
      <c r="G309" s="447"/>
      <c r="H309" s="448"/>
      <c r="S309" s="109"/>
    </row>
    <row r="310" spans="3:19" ht="15.75" customHeight="1" x14ac:dyDescent="0.25">
      <c r="C310" s="109"/>
      <c r="F310" s="446"/>
      <c r="G310" s="447"/>
      <c r="H310" s="448"/>
      <c r="S310" s="109"/>
    </row>
    <row r="311" spans="3:19" ht="15.75" customHeight="1" x14ac:dyDescent="0.25">
      <c r="C311" s="109"/>
      <c r="F311" s="446"/>
      <c r="G311" s="447"/>
      <c r="H311" s="448"/>
      <c r="S311" s="109"/>
    </row>
    <row r="312" spans="3:19" ht="15.75" customHeight="1" x14ac:dyDescent="0.25">
      <c r="C312" s="109"/>
      <c r="F312" s="446"/>
      <c r="G312" s="447"/>
      <c r="H312" s="448"/>
      <c r="S312" s="109"/>
    </row>
    <row r="313" spans="3:19" ht="15.75" customHeight="1" x14ac:dyDescent="0.25">
      <c r="C313" s="109"/>
      <c r="F313" s="446"/>
      <c r="G313" s="447"/>
      <c r="H313" s="448"/>
      <c r="S313" s="109"/>
    </row>
    <row r="314" spans="3:19" ht="15.75" customHeight="1" x14ac:dyDescent="0.25">
      <c r="C314" s="109"/>
      <c r="F314" s="446"/>
      <c r="G314" s="447"/>
      <c r="H314" s="448"/>
      <c r="S314" s="109"/>
    </row>
    <row r="315" spans="3:19" ht="15.75" customHeight="1" x14ac:dyDescent="0.25">
      <c r="C315" s="109"/>
      <c r="F315" s="446"/>
      <c r="G315" s="447"/>
      <c r="H315" s="448"/>
      <c r="S315" s="109"/>
    </row>
    <row r="316" spans="3:19" ht="15.75" customHeight="1" x14ac:dyDescent="0.25">
      <c r="C316" s="109"/>
      <c r="F316" s="446"/>
      <c r="G316" s="447"/>
      <c r="H316" s="448"/>
      <c r="S316" s="109"/>
    </row>
    <row r="317" spans="3:19" ht="15.75" customHeight="1" x14ac:dyDescent="0.25">
      <c r="C317" s="109"/>
      <c r="F317" s="446"/>
      <c r="G317" s="447"/>
      <c r="H317" s="448"/>
      <c r="S317" s="109"/>
    </row>
    <row r="318" spans="3:19" ht="15.75" customHeight="1" x14ac:dyDescent="0.25">
      <c r="C318" s="109"/>
      <c r="F318" s="446"/>
      <c r="G318" s="447"/>
      <c r="H318" s="448"/>
      <c r="S318" s="109"/>
    </row>
    <row r="319" spans="3:19" ht="15.75" customHeight="1" x14ac:dyDescent="0.25">
      <c r="C319" s="109"/>
      <c r="F319" s="446"/>
      <c r="G319" s="447"/>
      <c r="H319" s="448"/>
      <c r="S319" s="109"/>
    </row>
    <row r="320" spans="3:19" ht="15.75" customHeight="1" x14ac:dyDescent="0.25">
      <c r="C320" s="109"/>
      <c r="F320" s="446"/>
      <c r="G320" s="447"/>
      <c r="H320" s="448"/>
      <c r="S320" s="109"/>
    </row>
    <row r="321" spans="3:19" ht="15.75" customHeight="1" x14ac:dyDescent="0.25">
      <c r="C321" s="109"/>
      <c r="F321" s="446"/>
      <c r="G321" s="447"/>
      <c r="H321" s="448"/>
      <c r="S321" s="109"/>
    </row>
    <row r="322" spans="3:19" ht="15.75" customHeight="1" x14ac:dyDescent="0.25">
      <c r="C322" s="109"/>
      <c r="F322" s="446"/>
      <c r="G322" s="447"/>
      <c r="H322" s="448"/>
      <c r="S322" s="109"/>
    </row>
    <row r="323" spans="3:19" ht="15.75" customHeight="1" x14ac:dyDescent="0.25">
      <c r="C323" s="109"/>
      <c r="F323" s="446"/>
      <c r="G323" s="447"/>
      <c r="H323" s="448"/>
      <c r="S323" s="109"/>
    </row>
    <row r="324" spans="3:19" ht="15.75" customHeight="1" x14ac:dyDescent="0.25">
      <c r="C324" s="109"/>
      <c r="F324" s="446"/>
      <c r="G324" s="447"/>
      <c r="H324" s="448"/>
      <c r="S324" s="109"/>
    </row>
    <row r="325" spans="3:19" ht="15.75" customHeight="1" x14ac:dyDescent="0.25">
      <c r="C325" s="109"/>
      <c r="F325" s="446"/>
      <c r="G325" s="447"/>
      <c r="H325" s="448"/>
      <c r="S325" s="109"/>
    </row>
    <row r="326" spans="3:19" ht="15.75" customHeight="1" x14ac:dyDescent="0.25">
      <c r="C326" s="109"/>
      <c r="F326" s="446"/>
      <c r="G326" s="447"/>
      <c r="H326" s="448"/>
      <c r="S326" s="109"/>
    </row>
    <row r="327" spans="3:19" ht="15.75" customHeight="1" x14ac:dyDescent="0.25">
      <c r="C327" s="109"/>
      <c r="F327" s="446"/>
      <c r="G327" s="447"/>
      <c r="H327" s="448"/>
      <c r="S327" s="109"/>
    </row>
    <row r="328" spans="3:19" ht="15.75" customHeight="1" x14ac:dyDescent="0.25">
      <c r="C328" s="109"/>
      <c r="F328" s="446"/>
      <c r="G328" s="447"/>
      <c r="H328" s="448"/>
      <c r="S328" s="109"/>
    </row>
    <row r="329" spans="3:19" ht="15.75" customHeight="1" x14ac:dyDescent="0.25">
      <c r="C329" s="109"/>
      <c r="F329" s="446"/>
      <c r="G329" s="447"/>
      <c r="H329" s="448"/>
      <c r="S329" s="109"/>
    </row>
    <row r="330" spans="3:19" ht="15.75" customHeight="1" x14ac:dyDescent="0.25">
      <c r="C330" s="109"/>
      <c r="F330" s="446"/>
      <c r="G330" s="447"/>
      <c r="H330" s="448"/>
      <c r="S330" s="109"/>
    </row>
    <row r="331" spans="3:19" ht="15.75" customHeight="1" x14ac:dyDescent="0.25">
      <c r="C331" s="109"/>
      <c r="F331" s="446"/>
      <c r="G331" s="447"/>
      <c r="H331" s="448"/>
      <c r="S331" s="109"/>
    </row>
    <row r="332" spans="3:19" ht="15.75" customHeight="1" x14ac:dyDescent="0.25">
      <c r="C332" s="109"/>
      <c r="F332" s="446"/>
      <c r="G332" s="447"/>
      <c r="H332" s="448"/>
      <c r="S332" s="109"/>
    </row>
    <row r="333" spans="3:19" ht="15.75" customHeight="1" x14ac:dyDescent="0.25">
      <c r="C333" s="109"/>
      <c r="F333" s="446"/>
      <c r="G333" s="447"/>
      <c r="H333" s="448"/>
      <c r="S333" s="109"/>
    </row>
    <row r="334" spans="3:19" ht="15.75" customHeight="1" x14ac:dyDescent="0.25">
      <c r="C334" s="109"/>
      <c r="F334" s="446"/>
      <c r="G334" s="447"/>
      <c r="H334" s="448"/>
      <c r="S334" s="109"/>
    </row>
    <row r="335" spans="3:19" ht="15.75" customHeight="1" x14ac:dyDescent="0.25">
      <c r="C335" s="109"/>
      <c r="F335" s="446"/>
      <c r="G335" s="447"/>
      <c r="H335" s="448"/>
      <c r="S335" s="109"/>
    </row>
    <row r="336" spans="3:19" ht="15.75" customHeight="1" x14ac:dyDescent="0.25">
      <c r="C336" s="109"/>
      <c r="F336" s="446"/>
      <c r="G336" s="447"/>
      <c r="H336" s="448"/>
      <c r="S336" s="109"/>
    </row>
    <row r="337" spans="3:19" ht="15.75" customHeight="1" x14ac:dyDescent="0.25">
      <c r="C337" s="109"/>
      <c r="F337" s="446"/>
      <c r="G337" s="447"/>
      <c r="H337" s="448"/>
      <c r="S337" s="109"/>
    </row>
    <row r="338" spans="3:19" ht="15.75" customHeight="1" x14ac:dyDescent="0.25">
      <c r="C338" s="109"/>
      <c r="F338" s="446"/>
      <c r="G338" s="447"/>
      <c r="H338" s="448"/>
      <c r="S338" s="109"/>
    </row>
    <row r="339" spans="3:19" ht="15.75" customHeight="1" x14ac:dyDescent="0.25">
      <c r="C339" s="109"/>
      <c r="F339" s="446"/>
      <c r="G339" s="447"/>
      <c r="H339" s="448"/>
      <c r="S339" s="109"/>
    </row>
    <row r="340" spans="3:19" ht="15.75" customHeight="1" x14ac:dyDescent="0.25">
      <c r="C340" s="109"/>
      <c r="F340" s="446"/>
      <c r="G340" s="447"/>
      <c r="H340" s="448"/>
      <c r="S340" s="109"/>
    </row>
    <row r="341" spans="3:19" ht="15.75" customHeight="1" x14ac:dyDescent="0.25">
      <c r="C341" s="109"/>
      <c r="F341" s="446"/>
      <c r="G341" s="447"/>
      <c r="H341" s="448"/>
      <c r="S341" s="109"/>
    </row>
    <row r="342" spans="3:19" ht="15.75" customHeight="1" x14ac:dyDescent="0.25">
      <c r="C342" s="109"/>
      <c r="F342" s="446"/>
      <c r="G342" s="447"/>
      <c r="H342" s="448"/>
      <c r="S342" s="109"/>
    </row>
    <row r="343" spans="3:19" ht="15.75" customHeight="1" x14ac:dyDescent="0.25">
      <c r="C343" s="109"/>
      <c r="F343" s="446"/>
      <c r="G343" s="447"/>
      <c r="H343" s="448"/>
      <c r="S343" s="109"/>
    </row>
    <row r="344" spans="3:19" ht="15.75" customHeight="1" x14ac:dyDescent="0.25">
      <c r="C344" s="109"/>
      <c r="F344" s="446"/>
      <c r="G344" s="447"/>
      <c r="H344" s="448"/>
      <c r="S344" s="109"/>
    </row>
    <row r="345" spans="3:19" ht="15.75" customHeight="1" x14ac:dyDescent="0.25">
      <c r="C345" s="109"/>
      <c r="F345" s="446"/>
      <c r="G345" s="447"/>
      <c r="H345" s="448"/>
      <c r="S345" s="109"/>
    </row>
    <row r="346" spans="3:19" ht="15.75" customHeight="1" x14ac:dyDescent="0.25">
      <c r="C346" s="109"/>
      <c r="F346" s="446"/>
      <c r="G346" s="447"/>
      <c r="H346" s="448"/>
      <c r="S346" s="109"/>
    </row>
    <row r="347" spans="3:19" ht="15.75" customHeight="1" x14ac:dyDescent="0.25">
      <c r="C347" s="109"/>
      <c r="F347" s="446"/>
      <c r="G347" s="447"/>
      <c r="H347" s="448"/>
      <c r="S347" s="109"/>
    </row>
    <row r="348" spans="3:19" ht="15.75" customHeight="1" x14ac:dyDescent="0.25">
      <c r="C348" s="109"/>
      <c r="F348" s="446"/>
      <c r="G348" s="447"/>
      <c r="H348" s="448"/>
      <c r="S348" s="109"/>
    </row>
    <row r="349" spans="3:19" ht="15.75" customHeight="1" x14ac:dyDescent="0.25">
      <c r="C349" s="109"/>
      <c r="F349" s="446"/>
      <c r="G349" s="447"/>
      <c r="H349" s="448"/>
      <c r="S349" s="109"/>
    </row>
    <row r="350" spans="3:19" ht="15.75" customHeight="1" x14ac:dyDescent="0.25">
      <c r="C350" s="109"/>
      <c r="F350" s="446"/>
      <c r="G350" s="447"/>
      <c r="H350" s="448"/>
      <c r="S350" s="109"/>
    </row>
    <row r="351" spans="3:19" ht="15.75" customHeight="1" x14ac:dyDescent="0.25">
      <c r="C351" s="109"/>
      <c r="F351" s="446"/>
      <c r="G351" s="447"/>
      <c r="H351" s="448"/>
      <c r="S351" s="109"/>
    </row>
    <row r="352" spans="3:19" ht="15.75" customHeight="1" x14ac:dyDescent="0.25">
      <c r="C352" s="109"/>
      <c r="F352" s="446"/>
      <c r="G352" s="447"/>
      <c r="H352" s="448"/>
      <c r="S352" s="109"/>
    </row>
    <row r="353" spans="3:19" ht="15.75" customHeight="1" x14ac:dyDescent="0.25">
      <c r="C353" s="109"/>
      <c r="F353" s="446"/>
      <c r="G353" s="447"/>
      <c r="H353" s="448"/>
      <c r="S353" s="109"/>
    </row>
    <row r="354" spans="3:19" ht="15.75" customHeight="1" x14ac:dyDescent="0.25">
      <c r="C354" s="109"/>
      <c r="F354" s="446"/>
      <c r="G354" s="447"/>
      <c r="H354" s="448"/>
      <c r="S354" s="109"/>
    </row>
    <row r="355" spans="3:19" ht="15.75" customHeight="1" x14ac:dyDescent="0.25">
      <c r="C355" s="109"/>
      <c r="F355" s="446"/>
      <c r="G355" s="447"/>
      <c r="H355" s="448"/>
      <c r="S355" s="109"/>
    </row>
    <row r="356" spans="3:19" ht="15.75" customHeight="1" x14ac:dyDescent="0.25">
      <c r="C356" s="109"/>
      <c r="F356" s="446"/>
      <c r="G356" s="447"/>
      <c r="H356" s="448"/>
      <c r="S356" s="109"/>
    </row>
    <row r="357" spans="3:19" ht="15.75" customHeight="1" x14ac:dyDescent="0.25">
      <c r="C357" s="109"/>
      <c r="F357" s="446"/>
      <c r="G357" s="447"/>
      <c r="H357" s="448"/>
      <c r="S357" s="109"/>
    </row>
    <row r="358" spans="3:19" ht="15.75" customHeight="1" x14ac:dyDescent="0.25">
      <c r="C358" s="109"/>
      <c r="F358" s="446"/>
      <c r="G358" s="447"/>
      <c r="H358" s="448"/>
      <c r="S358" s="109"/>
    </row>
    <row r="359" spans="3:19" ht="15.75" customHeight="1" x14ac:dyDescent="0.25">
      <c r="C359" s="109"/>
      <c r="F359" s="446"/>
      <c r="G359" s="447"/>
      <c r="H359" s="448"/>
      <c r="S359" s="109"/>
    </row>
    <row r="360" spans="3:19" ht="15.75" customHeight="1" x14ac:dyDescent="0.25">
      <c r="C360" s="109"/>
      <c r="F360" s="446"/>
      <c r="G360" s="447"/>
      <c r="H360" s="448"/>
      <c r="S360" s="109"/>
    </row>
    <row r="361" spans="3:19" ht="15.75" customHeight="1" x14ac:dyDescent="0.25">
      <c r="C361" s="109"/>
      <c r="F361" s="446"/>
      <c r="G361" s="447"/>
      <c r="H361" s="448"/>
      <c r="S361" s="109"/>
    </row>
    <row r="362" spans="3:19" ht="15.75" customHeight="1" x14ac:dyDescent="0.25">
      <c r="C362" s="109"/>
      <c r="F362" s="446"/>
      <c r="G362" s="447"/>
      <c r="H362" s="448"/>
      <c r="S362" s="109"/>
    </row>
    <row r="363" spans="3:19" ht="15.75" customHeight="1" x14ac:dyDescent="0.25">
      <c r="C363" s="109"/>
      <c r="F363" s="446"/>
      <c r="G363" s="447"/>
      <c r="H363" s="448"/>
      <c r="S363" s="109"/>
    </row>
    <row r="364" spans="3:19" ht="15.75" customHeight="1" x14ac:dyDescent="0.25">
      <c r="C364" s="109"/>
      <c r="F364" s="446"/>
      <c r="G364" s="447"/>
      <c r="H364" s="448"/>
      <c r="S364" s="109"/>
    </row>
    <row r="365" spans="3:19" ht="15.75" customHeight="1" x14ac:dyDescent="0.25">
      <c r="C365" s="109"/>
      <c r="F365" s="446"/>
      <c r="G365" s="447"/>
      <c r="H365" s="448"/>
      <c r="S365" s="109"/>
    </row>
    <row r="366" spans="3:19" ht="15.75" customHeight="1" x14ac:dyDescent="0.25">
      <c r="C366" s="109"/>
      <c r="F366" s="446"/>
      <c r="G366" s="447"/>
      <c r="H366" s="448"/>
      <c r="S366" s="109"/>
    </row>
    <row r="367" spans="3:19" ht="15.75" customHeight="1" x14ac:dyDescent="0.25">
      <c r="C367" s="109"/>
      <c r="F367" s="446"/>
      <c r="G367" s="447"/>
      <c r="H367" s="448"/>
      <c r="S367" s="109"/>
    </row>
    <row r="368" spans="3:19" ht="15.75" customHeight="1" x14ac:dyDescent="0.25">
      <c r="C368" s="109"/>
      <c r="F368" s="446"/>
      <c r="G368" s="447"/>
      <c r="H368" s="448"/>
      <c r="S368" s="109"/>
    </row>
    <row r="369" spans="3:19" ht="15.75" customHeight="1" x14ac:dyDescent="0.25">
      <c r="C369" s="109"/>
      <c r="F369" s="446"/>
      <c r="G369" s="447"/>
      <c r="H369" s="448"/>
      <c r="S369" s="109"/>
    </row>
    <row r="370" spans="3:19" ht="15.75" customHeight="1" x14ac:dyDescent="0.25">
      <c r="C370" s="109"/>
      <c r="F370" s="446"/>
      <c r="G370" s="447"/>
      <c r="H370" s="448"/>
      <c r="S370" s="109"/>
    </row>
    <row r="371" spans="3:19" ht="15.75" customHeight="1" x14ac:dyDescent="0.25">
      <c r="C371" s="109"/>
      <c r="F371" s="446"/>
      <c r="G371" s="447"/>
      <c r="H371" s="448"/>
      <c r="S371" s="109"/>
    </row>
    <row r="372" spans="3:19" ht="15.75" customHeight="1" x14ac:dyDescent="0.25">
      <c r="C372" s="109"/>
      <c r="F372" s="446"/>
      <c r="G372" s="447"/>
      <c r="H372" s="448"/>
      <c r="S372" s="109"/>
    </row>
    <row r="373" spans="3:19" ht="15.75" customHeight="1" x14ac:dyDescent="0.25">
      <c r="C373" s="109"/>
      <c r="F373" s="446"/>
      <c r="G373" s="447"/>
      <c r="H373" s="448"/>
      <c r="S373" s="109"/>
    </row>
    <row r="374" spans="3:19" ht="15.75" customHeight="1" x14ac:dyDescent="0.25">
      <c r="C374" s="109"/>
      <c r="F374" s="446"/>
      <c r="G374" s="447"/>
      <c r="H374" s="448"/>
      <c r="S374" s="109"/>
    </row>
    <row r="375" spans="3:19" ht="15.75" customHeight="1" x14ac:dyDescent="0.25">
      <c r="C375" s="109"/>
      <c r="F375" s="446"/>
      <c r="G375" s="447"/>
      <c r="H375" s="448"/>
      <c r="S375" s="109"/>
    </row>
    <row r="376" spans="3:19" ht="15.75" customHeight="1" x14ac:dyDescent="0.25">
      <c r="C376" s="109"/>
      <c r="F376" s="446"/>
      <c r="G376" s="447"/>
      <c r="H376" s="448"/>
      <c r="S376" s="109"/>
    </row>
    <row r="377" spans="3:19" ht="15.75" customHeight="1" x14ac:dyDescent="0.25">
      <c r="C377" s="109"/>
      <c r="F377" s="446"/>
      <c r="G377" s="447"/>
      <c r="H377" s="448"/>
      <c r="S377" s="109"/>
    </row>
    <row r="378" spans="3:19" ht="15.75" customHeight="1" x14ac:dyDescent="0.25">
      <c r="C378" s="109"/>
      <c r="F378" s="446"/>
      <c r="G378" s="447"/>
      <c r="H378" s="448"/>
      <c r="S378" s="109"/>
    </row>
    <row r="379" spans="3:19" ht="15.75" customHeight="1" x14ac:dyDescent="0.25">
      <c r="C379" s="109"/>
      <c r="F379" s="446"/>
      <c r="G379" s="447"/>
      <c r="H379" s="448"/>
      <c r="S379" s="109"/>
    </row>
    <row r="380" spans="3:19" ht="15.75" customHeight="1" x14ac:dyDescent="0.25">
      <c r="C380" s="109"/>
      <c r="F380" s="446"/>
      <c r="G380" s="447"/>
      <c r="H380" s="448"/>
      <c r="S380" s="109"/>
    </row>
    <row r="381" spans="3:19" ht="15.75" customHeight="1" x14ac:dyDescent="0.25">
      <c r="C381" s="109"/>
      <c r="F381" s="446"/>
      <c r="G381" s="447"/>
      <c r="H381" s="448"/>
      <c r="S381" s="109"/>
    </row>
    <row r="382" spans="3:19" ht="15.75" customHeight="1" x14ac:dyDescent="0.25">
      <c r="C382" s="109"/>
      <c r="F382" s="446"/>
      <c r="G382" s="447"/>
      <c r="H382" s="448"/>
      <c r="S382" s="109"/>
    </row>
    <row r="383" spans="3:19" ht="15.75" customHeight="1" x14ac:dyDescent="0.25">
      <c r="C383" s="109"/>
      <c r="F383" s="446"/>
      <c r="G383" s="447"/>
      <c r="H383" s="448"/>
      <c r="S383" s="109"/>
    </row>
    <row r="384" spans="3:19" ht="15.75" customHeight="1" x14ac:dyDescent="0.25">
      <c r="C384" s="109"/>
      <c r="F384" s="446"/>
      <c r="G384" s="447"/>
      <c r="H384" s="448"/>
      <c r="S384" s="109"/>
    </row>
    <row r="385" spans="3:19" ht="15.75" customHeight="1" x14ac:dyDescent="0.25">
      <c r="C385" s="109"/>
      <c r="F385" s="446"/>
      <c r="G385" s="447"/>
      <c r="H385" s="448"/>
      <c r="S385" s="109"/>
    </row>
    <row r="386" spans="3:19" ht="15.75" customHeight="1" x14ac:dyDescent="0.25">
      <c r="C386" s="109"/>
      <c r="F386" s="446"/>
      <c r="G386" s="447"/>
      <c r="H386" s="448"/>
      <c r="S386" s="109"/>
    </row>
    <row r="387" spans="3:19" ht="15.75" customHeight="1" x14ac:dyDescent="0.25">
      <c r="C387" s="109"/>
      <c r="F387" s="446"/>
      <c r="G387" s="447"/>
      <c r="H387" s="448"/>
      <c r="S387" s="109"/>
    </row>
    <row r="388" spans="3:19" ht="15.75" customHeight="1" x14ac:dyDescent="0.25">
      <c r="C388" s="109"/>
      <c r="F388" s="446"/>
      <c r="G388" s="447"/>
      <c r="H388" s="448"/>
      <c r="S388" s="109"/>
    </row>
    <row r="389" spans="3:19" ht="15.75" customHeight="1" x14ac:dyDescent="0.25">
      <c r="C389" s="109"/>
      <c r="F389" s="446"/>
      <c r="G389" s="447"/>
      <c r="H389" s="448"/>
      <c r="S389" s="109"/>
    </row>
    <row r="390" spans="3:19" ht="15.75" customHeight="1" x14ac:dyDescent="0.25">
      <c r="C390" s="109"/>
      <c r="F390" s="446"/>
      <c r="G390" s="447"/>
      <c r="H390" s="448"/>
      <c r="S390" s="109"/>
    </row>
    <row r="391" spans="3:19" ht="15.75" customHeight="1" x14ac:dyDescent="0.25">
      <c r="C391" s="109"/>
      <c r="F391" s="446"/>
      <c r="G391" s="447"/>
      <c r="H391" s="448"/>
      <c r="S391" s="109"/>
    </row>
    <row r="392" spans="3:19" ht="15.75" customHeight="1" x14ac:dyDescent="0.25">
      <c r="C392" s="109"/>
      <c r="F392" s="446"/>
      <c r="G392" s="447"/>
      <c r="H392" s="448"/>
      <c r="S392" s="109"/>
    </row>
    <row r="393" spans="3:19" ht="15.75" customHeight="1" x14ac:dyDescent="0.25">
      <c r="C393" s="109"/>
      <c r="F393" s="446"/>
      <c r="G393" s="447"/>
      <c r="H393" s="448"/>
      <c r="S393" s="109"/>
    </row>
    <row r="394" spans="3:19" ht="15.75" customHeight="1" x14ac:dyDescent="0.25">
      <c r="C394" s="109"/>
      <c r="F394" s="446"/>
      <c r="G394" s="447"/>
      <c r="H394" s="448"/>
      <c r="S394" s="109"/>
    </row>
    <row r="395" spans="3:19" ht="15.75" customHeight="1" x14ac:dyDescent="0.25">
      <c r="C395" s="109"/>
      <c r="F395" s="446"/>
      <c r="G395" s="447"/>
      <c r="H395" s="448"/>
      <c r="S395" s="109"/>
    </row>
    <row r="396" spans="3:19" ht="15.75" customHeight="1" x14ac:dyDescent="0.25">
      <c r="C396" s="109"/>
      <c r="F396" s="446"/>
      <c r="G396" s="447"/>
      <c r="H396" s="448"/>
      <c r="S396" s="109"/>
    </row>
    <row r="397" spans="3:19" ht="15.75" customHeight="1" x14ac:dyDescent="0.25">
      <c r="C397" s="109"/>
      <c r="F397" s="446"/>
      <c r="G397" s="447"/>
      <c r="H397" s="448"/>
      <c r="S397" s="109"/>
    </row>
    <row r="398" spans="3:19" ht="15.75" customHeight="1" x14ac:dyDescent="0.25">
      <c r="C398" s="109"/>
      <c r="F398" s="446"/>
      <c r="G398" s="447"/>
      <c r="H398" s="448"/>
      <c r="S398" s="109"/>
    </row>
    <row r="399" spans="3:19" ht="15.75" customHeight="1" x14ac:dyDescent="0.25">
      <c r="C399" s="109"/>
      <c r="F399" s="446"/>
      <c r="G399" s="447"/>
      <c r="H399" s="448"/>
      <c r="S399" s="109"/>
    </row>
    <row r="400" spans="3:19" ht="15.75" customHeight="1" x14ac:dyDescent="0.25">
      <c r="C400" s="109"/>
      <c r="F400" s="446"/>
      <c r="G400" s="447"/>
      <c r="H400" s="448"/>
      <c r="S400" s="109"/>
    </row>
    <row r="401" spans="3:19" ht="15.75" customHeight="1" x14ac:dyDescent="0.25">
      <c r="C401" s="109"/>
      <c r="F401" s="446"/>
      <c r="G401" s="447"/>
      <c r="H401" s="448"/>
      <c r="S401" s="109"/>
    </row>
    <row r="402" spans="3:19" ht="15.75" customHeight="1" x14ac:dyDescent="0.25">
      <c r="C402" s="109"/>
      <c r="F402" s="446"/>
      <c r="G402" s="447"/>
      <c r="H402" s="448"/>
      <c r="S402" s="109"/>
    </row>
    <row r="403" spans="3:19" ht="15.75" customHeight="1" x14ac:dyDescent="0.25">
      <c r="C403" s="109"/>
      <c r="F403" s="446"/>
      <c r="G403" s="447"/>
      <c r="H403" s="448"/>
      <c r="S403" s="109"/>
    </row>
    <row r="404" spans="3:19" ht="15.75" customHeight="1" x14ac:dyDescent="0.25">
      <c r="C404" s="109"/>
      <c r="F404" s="446"/>
      <c r="G404" s="447"/>
      <c r="H404" s="448"/>
      <c r="S404" s="109"/>
    </row>
    <row r="405" spans="3:19" ht="15.75" customHeight="1" x14ac:dyDescent="0.25">
      <c r="C405" s="109"/>
      <c r="F405" s="446"/>
      <c r="G405" s="447"/>
      <c r="H405" s="448"/>
      <c r="S405" s="109"/>
    </row>
    <row r="406" spans="3:19" ht="15.75" customHeight="1" x14ac:dyDescent="0.25">
      <c r="C406" s="109"/>
      <c r="F406" s="446"/>
      <c r="G406" s="447"/>
      <c r="H406" s="448"/>
      <c r="S406" s="109"/>
    </row>
    <row r="407" spans="3:19" ht="15.75" customHeight="1" x14ac:dyDescent="0.25">
      <c r="C407" s="109"/>
      <c r="F407" s="446"/>
      <c r="G407" s="447"/>
      <c r="H407" s="448"/>
      <c r="S407" s="109"/>
    </row>
    <row r="408" spans="3:19" ht="15.75" customHeight="1" x14ac:dyDescent="0.25">
      <c r="C408" s="109"/>
      <c r="F408" s="446"/>
      <c r="G408" s="447"/>
      <c r="H408" s="448"/>
      <c r="S408" s="109"/>
    </row>
    <row r="409" spans="3:19" ht="15.75" customHeight="1" x14ac:dyDescent="0.25">
      <c r="C409" s="109"/>
      <c r="F409" s="446"/>
      <c r="G409" s="447"/>
      <c r="H409" s="448"/>
      <c r="S409" s="109"/>
    </row>
    <row r="410" spans="3:19" ht="15.75" customHeight="1" x14ac:dyDescent="0.25">
      <c r="C410" s="109"/>
      <c r="F410" s="446"/>
      <c r="G410" s="447"/>
      <c r="H410" s="448"/>
      <c r="S410" s="109"/>
    </row>
    <row r="411" spans="3:19" ht="15.75" customHeight="1" x14ac:dyDescent="0.25">
      <c r="C411" s="109"/>
      <c r="F411" s="446"/>
      <c r="G411" s="447"/>
      <c r="H411" s="448"/>
      <c r="S411" s="109"/>
    </row>
    <row r="412" spans="3:19" ht="15.75" customHeight="1" x14ac:dyDescent="0.25">
      <c r="C412" s="109"/>
      <c r="F412" s="446"/>
      <c r="G412" s="447"/>
      <c r="H412" s="448"/>
      <c r="S412" s="109"/>
    </row>
    <row r="413" spans="3:19" ht="15.75" customHeight="1" x14ac:dyDescent="0.25">
      <c r="C413" s="109"/>
      <c r="F413" s="446"/>
      <c r="G413" s="447"/>
      <c r="H413" s="448"/>
      <c r="S413" s="109"/>
    </row>
    <row r="414" spans="3:19" ht="15.75" customHeight="1" x14ac:dyDescent="0.25">
      <c r="C414" s="109"/>
      <c r="F414" s="446"/>
      <c r="G414" s="447"/>
      <c r="H414" s="448"/>
      <c r="S414" s="109"/>
    </row>
    <row r="415" spans="3:19" ht="15.75" customHeight="1" x14ac:dyDescent="0.25">
      <c r="C415" s="109"/>
      <c r="F415" s="446"/>
      <c r="G415" s="447"/>
      <c r="H415" s="448"/>
      <c r="S415" s="109"/>
    </row>
    <row r="416" spans="3:19" ht="15.75" customHeight="1" x14ac:dyDescent="0.25">
      <c r="C416" s="109"/>
      <c r="F416" s="446"/>
      <c r="G416" s="447"/>
      <c r="H416" s="448"/>
      <c r="S416" s="109"/>
    </row>
    <row r="417" spans="3:19" ht="15.75" customHeight="1" x14ac:dyDescent="0.25">
      <c r="C417" s="109"/>
      <c r="F417" s="446"/>
      <c r="G417" s="447"/>
      <c r="H417" s="448"/>
      <c r="S417" s="109"/>
    </row>
    <row r="418" spans="3:19" ht="15.75" customHeight="1" x14ac:dyDescent="0.25">
      <c r="C418" s="109"/>
      <c r="F418" s="446"/>
      <c r="G418" s="447"/>
      <c r="H418" s="448"/>
      <c r="S418" s="109"/>
    </row>
    <row r="419" spans="3:19" ht="15.75" customHeight="1" x14ac:dyDescent="0.25">
      <c r="C419" s="109"/>
      <c r="F419" s="446"/>
      <c r="G419" s="447"/>
      <c r="H419" s="448"/>
      <c r="S419" s="109"/>
    </row>
    <row r="420" spans="3:19" ht="15.75" customHeight="1" x14ac:dyDescent="0.25">
      <c r="C420" s="109"/>
      <c r="F420" s="446"/>
      <c r="G420" s="447"/>
      <c r="H420" s="448"/>
      <c r="S420" s="109"/>
    </row>
    <row r="421" spans="3:19" ht="15.75" customHeight="1" x14ac:dyDescent="0.25">
      <c r="C421" s="109"/>
      <c r="F421" s="446"/>
      <c r="G421" s="447"/>
      <c r="H421" s="448"/>
      <c r="S421" s="109"/>
    </row>
    <row r="422" spans="3:19" ht="15.75" customHeight="1" x14ac:dyDescent="0.25">
      <c r="C422" s="109"/>
      <c r="F422" s="446"/>
      <c r="G422" s="447"/>
      <c r="H422" s="448"/>
      <c r="S422" s="109"/>
    </row>
    <row r="423" spans="3:19" ht="15.75" customHeight="1" x14ac:dyDescent="0.25">
      <c r="C423" s="109"/>
      <c r="F423" s="446"/>
      <c r="G423" s="447"/>
      <c r="H423" s="448"/>
      <c r="S423" s="109"/>
    </row>
    <row r="424" spans="3:19" ht="15.75" customHeight="1" x14ac:dyDescent="0.25">
      <c r="C424" s="109"/>
      <c r="F424" s="446"/>
      <c r="G424" s="447"/>
      <c r="H424" s="448"/>
      <c r="S424" s="109"/>
    </row>
    <row r="425" spans="3:19" ht="15.75" customHeight="1" x14ac:dyDescent="0.25">
      <c r="C425" s="109"/>
      <c r="F425" s="446"/>
      <c r="G425" s="447"/>
      <c r="H425" s="448"/>
      <c r="S425" s="109"/>
    </row>
    <row r="426" spans="3:19" ht="15.75" customHeight="1" x14ac:dyDescent="0.25">
      <c r="C426" s="109"/>
      <c r="F426" s="446"/>
      <c r="G426" s="447"/>
      <c r="H426" s="448"/>
      <c r="S426" s="109"/>
    </row>
    <row r="427" spans="3:19" ht="15.75" customHeight="1" x14ac:dyDescent="0.25">
      <c r="C427" s="109"/>
      <c r="F427" s="446"/>
      <c r="G427" s="447"/>
      <c r="H427" s="448"/>
      <c r="S427" s="109"/>
    </row>
    <row r="428" spans="3:19" ht="15.75" customHeight="1" x14ac:dyDescent="0.25">
      <c r="C428" s="109"/>
      <c r="F428" s="446"/>
      <c r="G428" s="447"/>
      <c r="H428" s="448"/>
      <c r="S428" s="109"/>
    </row>
    <row r="429" spans="3:19" ht="15.75" customHeight="1" x14ac:dyDescent="0.25">
      <c r="C429" s="109"/>
      <c r="F429" s="446"/>
      <c r="G429" s="447"/>
      <c r="H429" s="448"/>
      <c r="S429" s="109"/>
    </row>
    <row r="430" spans="3:19" ht="15.75" customHeight="1" x14ac:dyDescent="0.25">
      <c r="C430" s="109"/>
      <c r="F430" s="446"/>
      <c r="G430" s="447"/>
      <c r="H430" s="448"/>
      <c r="S430" s="109"/>
    </row>
    <row r="431" spans="3:19" ht="15.75" customHeight="1" x14ac:dyDescent="0.25">
      <c r="C431" s="109"/>
      <c r="F431" s="446"/>
      <c r="G431" s="447"/>
      <c r="H431" s="448"/>
      <c r="S431" s="109"/>
    </row>
    <row r="432" spans="3:19" ht="15.75" customHeight="1" x14ac:dyDescent="0.25">
      <c r="C432" s="109"/>
      <c r="F432" s="446"/>
      <c r="G432" s="447"/>
      <c r="H432" s="448"/>
      <c r="S432" s="109"/>
    </row>
    <row r="433" spans="3:19" ht="15.75" customHeight="1" x14ac:dyDescent="0.25">
      <c r="C433" s="109"/>
      <c r="F433" s="446"/>
      <c r="G433" s="447"/>
      <c r="H433" s="448"/>
      <c r="S433" s="109"/>
    </row>
    <row r="434" spans="3:19" ht="15.75" customHeight="1" x14ac:dyDescent="0.25">
      <c r="C434" s="109"/>
      <c r="F434" s="446"/>
      <c r="G434" s="447"/>
      <c r="H434" s="448"/>
      <c r="S434" s="109"/>
    </row>
    <row r="435" spans="3:19" ht="15.75" customHeight="1" x14ac:dyDescent="0.25">
      <c r="C435" s="109"/>
      <c r="F435" s="446"/>
      <c r="G435" s="447"/>
      <c r="H435" s="448"/>
      <c r="S435" s="109"/>
    </row>
    <row r="436" spans="3:19" ht="15.75" customHeight="1" x14ac:dyDescent="0.25">
      <c r="C436" s="109"/>
      <c r="F436" s="446"/>
      <c r="G436" s="447"/>
      <c r="H436" s="448"/>
      <c r="S436" s="109"/>
    </row>
    <row r="437" spans="3:19" ht="15.75" customHeight="1" x14ac:dyDescent="0.25">
      <c r="C437" s="109"/>
      <c r="F437" s="446"/>
      <c r="G437" s="447"/>
      <c r="H437" s="448"/>
      <c r="S437" s="109"/>
    </row>
    <row r="438" spans="3:19" ht="15.75" customHeight="1" x14ac:dyDescent="0.25">
      <c r="C438" s="109"/>
      <c r="F438" s="446"/>
      <c r="G438" s="447"/>
      <c r="H438" s="448"/>
      <c r="S438" s="109"/>
    </row>
    <row r="439" spans="3:19" ht="15.75" customHeight="1" x14ac:dyDescent="0.25">
      <c r="C439" s="109"/>
      <c r="F439" s="446"/>
      <c r="G439" s="447"/>
      <c r="H439" s="448"/>
      <c r="S439" s="109"/>
    </row>
    <row r="440" spans="3:19" ht="15.75" customHeight="1" x14ac:dyDescent="0.25">
      <c r="C440" s="109"/>
      <c r="F440" s="446"/>
      <c r="G440" s="447"/>
      <c r="H440" s="448"/>
      <c r="S440" s="109"/>
    </row>
    <row r="441" spans="3:19" ht="15.75" customHeight="1" x14ac:dyDescent="0.25">
      <c r="C441" s="109"/>
      <c r="F441" s="446"/>
      <c r="G441" s="447"/>
      <c r="H441" s="448"/>
      <c r="S441" s="109"/>
    </row>
    <row r="442" spans="3:19" ht="15.75" customHeight="1" x14ac:dyDescent="0.25">
      <c r="C442" s="109"/>
      <c r="F442" s="446"/>
      <c r="G442" s="447"/>
      <c r="H442" s="448"/>
      <c r="S442" s="109"/>
    </row>
    <row r="443" spans="3:19" ht="15.75" customHeight="1" x14ac:dyDescent="0.25">
      <c r="C443" s="109"/>
      <c r="F443" s="446"/>
      <c r="G443" s="447"/>
      <c r="H443" s="448"/>
      <c r="S443" s="109"/>
    </row>
    <row r="444" spans="3:19" ht="15.75" customHeight="1" x14ac:dyDescent="0.25">
      <c r="C444" s="109"/>
      <c r="F444" s="446"/>
      <c r="G444" s="447"/>
      <c r="H444" s="448"/>
      <c r="S444" s="109"/>
    </row>
    <row r="445" spans="3:19" ht="15.75" customHeight="1" x14ac:dyDescent="0.25">
      <c r="C445" s="109"/>
      <c r="F445" s="446"/>
      <c r="G445" s="447"/>
      <c r="H445" s="448"/>
      <c r="S445" s="109"/>
    </row>
    <row r="446" spans="3:19" ht="15.75" customHeight="1" x14ac:dyDescent="0.25">
      <c r="C446" s="109"/>
      <c r="F446" s="446"/>
      <c r="G446" s="447"/>
      <c r="H446" s="448"/>
      <c r="S446" s="109"/>
    </row>
    <row r="447" spans="3:19" ht="15.75" customHeight="1" x14ac:dyDescent="0.25">
      <c r="C447" s="109"/>
      <c r="F447" s="446"/>
      <c r="G447" s="447"/>
      <c r="H447" s="448"/>
      <c r="S447" s="109"/>
    </row>
    <row r="448" spans="3:19" ht="15.75" customHeight="1" x14ac:dyDescent="0.25">
      <c r="C448" s="109"/>
      <c r="F448" s="446"/>
      <c r="G448" s="447"/>
      <c r="H448" s="448"/>
      <c r="S448" s="109"/>
    </row>
    <row r="449" spans="3:19" ht="15.75" customHeight="1" x14ac:dyDescent="0.25">
      <c r="C449" s="109"/>
      <c r="F449" s="446"/>
      <c r="G449" s="447"/>
      <c r="H449" s="448"/>
      <c r="S449" s="109"/>
    </row>
    <row r="450" spans="3:19" ht="15.75" customHeight="1" x14ac:dyDescent="0.25">
      <c r="C450" s="109"/>
      <c r="F450" s="446"/>
      <c r="G450" s="447"/>
      <c r="H450" s="448"/>
      <c r="S450" s="109"/>
    </row>
    <row r="451" spans="3:19" ht="15.75" customHeight="1" x14ac:dyDescent="0.25">
      <c r="C451" s="109"/>
      <c r="F451" s="446"/>
      <c r="G451" s="447"/>
      <c r="H451" s="448"/>
      <c r="S451" s="109"/>
    </row>
    <row r="452" spans="3:19" ht="15.75" customHeight="1" x14ac:dyDescent="0.25">
      <c r="C452" s="109"/>
      <c r="F452" s="446"/>
      <c r="G452" s="447"/>
      <c r="H452" s="448"/>
      <c r="S452" s="109"/>
    </row>
    <row r="453" spans="3:19" ht="15.75" customHeight="1" x14ac:dyDescent="0.25">
      <c r="C453" s="109"/>
      <c r="F453" s="446"/>
      <c r="G453" s="447"/>
      <c r="H453" s="448"/>
      <c r="S453" s="109"/>
    </row>
    <row r="454" spans="3:19" ht="15.75" customHeight="1" x14ac:dyDescent="0.25">
      <c r="C454" s="109"/>
      <c r="F454" s="446"/>
      <c r="G454" s="447"/>
      <c r="H454" s="448"/>
      <c r="S454" s="109"/>
    </row>
    <row r="455" spans="3:19" ht="15.75" customHeight="1" x14ac:dyDescent="0.25">
      <c r="C455" s="109"/>
      <c r="F455" s="446"/>
      <c r="G455" s="447"/>
      <c r="H455" s="448"/>
      <c r="S455" s="109"/>
    </row>
    <row r="456" spans="3:19" ht="15.75" customHeight="1" x14ac:dyDescent="0.25">
      <c r="C456" s="109"/>
      <c r="F456" s="446"/>
      <c r="G456" s="447"/>
      <c r="H456" s="448"/>
      <c r="S456" s="109"/>
    </row>
    <row r="457" spans="3:19" ht="15.75" customHeight="1" x14ac:dyDescent="0.25">
      <c r="C457" s="109"/>
      <c r="F457" s="446"/>
      <c r="G457" s="447"/>
      <c r="H457" s="448"/>
      <c r="S457" s="109"/>
    </row>
    <row r="458" spans="3:19" ht="15.75" customHeight="1" x14ac:dyDescent="0.25">
      <c r="C458" s="109"/>
      <c r="F458" s="446"/>
      <c r="G458" s="447"/>
      <c r="H458" s="448"/>
      <c r="S458" s="109"/>
    </row>
    <row r="459" spans="3:19" ht="15.75" customHeight="1" x14ac:dyDescent="0.25">
      <c r="C459" s="109"/>
      <c r="F459" s="446"/>
      <c r="G459" s="447"/>
      <c r="H459" s="448"/>
      <c r="S459" s="109"/>
    </row>
    <row r="460" spans="3:19" ht="15.75" customHeight="1" x14ac:dyDescent="0.25">
      <c r="C460" s="109"/>
      <c r="F460" s="446"/>
      <c r="G460" s="447"/>
      <c r="H460" s="448"/>
      <c r="S460" s="109"/>
    </row>
    <row r="461" spans="3:19" ht="15.75" customHeight="1" x14ac:dyDescent="0.25">
      <c r="C461" s="109"/>
      <c r="F461" s="446"/>
      <c r="G461" s="447"/>
      <c r="H461" s="448"/>
      <c r="S461" s="109"/>
    </row>
    <row r="462" spans="3:19" ht="15.75" customHeight="1" x14ac:dyDescent="0.25">
      <c r="C462" s="109"/>
      <c r="F462" s="446"/>
      <c r="G462" s="447"/>
      <c r="H462" s="448"/>
      <c r="S462" s="109"/>
    </row>
    <row r="463" spans="3:19" ht="15.75" customHeight="1" x14ac:dyDescent="0.25">
      <c r="C463" s="109"/>
      <c r="F463" s="446"/>
      <c r="G463" s="447"/>
      <c r="H463" s="448"/>
      <c r="S463" s="109"/>
    </row>
    <row r="464" spans="3:19" ht="15.75" customHeight="1" x14ac:dyDescent="0.25">
      <c r="C464" s="109"/>
      <c r="F464" s="446"/>
      <c r="G464" s="447"/>
      <c r="H464" s="448"/>
      <c r="S464" s="109"/>
    </row>
    <row r="465" spans="3:19" ht="15.75" customHeight="1" x14ac:dyDescent="0.25">
      <c r="C465" s="109"/>
      <c r="F465" s="446"/>
      <c r="G465" s="447"/>
      <c r="H465" s="448"/>
      <c r="S465" s="109"/>
    </row>
    <row r="466" spans="3:19" ht="15.75" customHeight="1" x14ac:dyDescent="0.25">
      <c r="C466" s="109"/>
      <c r="F466" s="446"/>
      <c r="G466" s="447"/>
      <c r="H466" s="448"/>
      <c r="S466" s="109"/>
    </row>
    <row r="467" spans="3:19" ht="15.75" customHeight="1" x14ac:dyDescent="0.25">
      <c r="C467" s="109"/>
      <c r="F467" s="446"/>
      <c r="G467" s="447"/>
      <c r="H467" s="448"/>
      <c r="S467" s="109"/>
    </row>
    <row r="468" spans="3:19" ht="15.75" customHeight="1" x14ac:dyDescent="0.25">
      <c r="C468" s="109"/>
      <c r="F468" s="446"/>
      <c r="G468" s="447"/>
      <c r="H468" s="448"/>
      <c r="S468" s="109"/>
    </row>
    <row r="469" spans="3:19" ht="15.75" customHeight="1" x14ac:dyDescent="0.25">
      <c r="C469" s="109"/>
      <c r="F469" s="446"/>
      <c r="G469" s="447"/>
      <c r="H469" s="448"/>
      <c r="S469" s="109"/>
    </row>
    <row r="470" spans="3:19" ht="15.75" customHeight="1" x14ac:dyDescent="0.25">
      <c r="C470" s="109"/>
      <c r="F470" s="446"/>
      <c r="G470" s="447"/>
      <c r="H470" s="448"/>
      <c r="S470" s="109"/>
    </row>
    <row r="471" spans="3:19" ht="15.75" customHeight="1" x14ac:dyDescent="0.25">
      <c r="C471" s="109"/>
      <c r="F471" s="446"/>
      <c r="G471" s="447"/>
      <c r="H471" s="448"/>
      <c r="S471" s="109"/>
    </row>
    <row r="472" spans="3:19" ht="15.75" customHeight="1" x14ac:dyDescent="0.25">
      <c r="C472" s="109"/>
      <c r="F472" s="446"/>
      <c r="G472" s="447"/>
      <c r="H472" s="448"/>
      <c r="S472" s="109"/>
    </row>
    <row r="473" spans="3:19" ht="15.75" customHeight="1" x14ac:dyDescent="0.25">
      <c r="C473" s="109"/>
      <c r="F473" s="446"/>
      <c r="G473" s="447"/>
      <c r="H473" s="448"/>
      <c r="S473" s="109"/>
    </row>
    <row r="474" spans="3:19" ht="15.75" customHeight="1" x14ac:dyDescent="0.25">
      <c r="C474" s="109"/>
      <c r="F474" s="446"/>
      <c r="G474" s="447"/>
      <c r="H474" s="448"/>
      <c r="S474" s="109"/>
    </row>
    <row r="475" spans="3:19" ht="15.75" customHeight="1" x14ac:dyDescent="0.25">
      <c r="C475" s="109"/>
      <c r="F475" s="446"/>
      <c r="G475" s="447"/>
      <c r="H475" s="448"/>
      <c r="S475" s="109"/>
    </row>
    <row r="476" spans="3:19" ht="15.75" customHeight="1" x14ac:dyDescent="0.25">
      <c r="C476" s="109"/>
      <c r="F476" s="446"/>
      <c r="G476" s="447"/>
      <c r="H476" s="448"/>
      <c r="S476" s="109"/>
    </row>
    <row r="477" spans="3:19" ht="15.75" customHeight="1" x14ac:dyDescent="0.25">
      <c r="C477" s="109"/>
      <c r="F477" s="446"/>
      <c r="G477" s="447"/>
      <c r="H477" s="448"/>
      <c r="S477" s="109"/>
    </row>
    <row r="478" spans="3:19" ht="15.75" customHeight="1" x14ac:dyDescent="0.25">
      <c r="C478" s="109"/>
      <c r="F478" s="446"/>
      <c r="G478" s="447"/>
      <c r="H478" s="448"/>
      <c r="S478" s="109"/>
    </row>
    <row r="479" spans="3:19" ht="15.75" customHeight="1" x14ac:dyDescent="0.25">
      <c r="C479" s="109"/>
      <c r="F479" s="446"/>
      <c r="G479" s="447"/>
      <c r="H479" s="448"/>
      <c r="S479" s="109"/>
    </row>
    <row r="480" spans="3:19" ht="15.75" customHeight="1" x14ac:dyDescent="0.25">
      <c r="C480" s="109"/>
      <c r="F480" s="446"/>
      <c r="G480" s="447"/>
      <c r="H480" s="448"/>
      <c r="S480" s="109"/>
    </row>
    <row r="481" spans="3:19" ht="15.75" customHeight="1" x14ac:dyDescent="0.25">
      <c r="C481" s="109"/>
      <c r="F481" s="446"/>
      <c r="G481" s="447"/>
      <c r="H481" s="448"/>
      <c r="S481" s="109"/>
    </row>
    <row r="482" spans="3:19" ht="15.75" customHeight="1" x14ac:dyDescent="0.25">
      <c r="C482" s="109"/>
      <c r="F482" s="446"/>
      <c r="G482" s="447"/>
      <c r="H482" s="448"/>
      <c r="S482" s="109"/>
    </row>
    <row r="483" spans="3:19" ht="15.75" customHeight="1" x14ac:dyDescent="0.25">
      <c r="C483" s="109"/>
      <c r="F483" s="446"/>
      <c r="G483" s="447"/>
      <c r="H483" s="448"/>
      <c r="S483" s="109"/>
    </row>
    <row r="484" spans="3:19" ht="15.75" customHeight="1" x14ac:dyDescent="0.25">
      <c r="C484" s="109"/>
      <c r="F484" s="446"/>
      <c r="G484" s="447"/>
      <c r="H484" s="448"/>
      <c r="S484" s="109"/>
    </row>
    <row r="485" spans="3:19" ht="15.75" customHeight="1" x14ac:dyDescent="0.25">
      <c r="C485" s="109"/>
      <c r="F485" s="446"/>
      <c r="G485" s="447"/>
      <c r="H485" s="448"/>
      <c r="S485" s="109"/>
    </row>
    <row r="486" spans="3:19" ht="15.75" customHeight="1" x14ac:dyDescent="0.25">
      <c r="C486" s="109"/>
      <c r="F486" s="446"/>
      <c r="G486" s="447"/>
      <c r="H486" s="448"/>
      <c r="S486" s="109"/>
    </row>
    <row r="487" spans="3:19" ht="15.75" customHeight="1" x14ac:dyDescent="0.25">
      <c r="C487" s="109"/>
      <c r="F487" s="446"/>
      <c r="G487" s="447"/>
      <c r="H487" s="448"/>
      <c r="S487" s="109"/>
    </row>
    <row r="488" spans="3:19" ht="15.75" customHeight="1" x14ac:dyDescent="0.25">
      <c r="C488" s="109"/>
      <c r="F488" s="446"/>
      <c r="G488" s="447"/>
      <c r="H488" s="448"/>
      <c r="S488" s="109"/>
    </row>
    <row r="489" spans="3:19" ht="15.75" customHeight="1" x14ac:dyDescent="0.25">
      <c r="C489" s="109"/>
      <c r="F489" s="446"/>
      <c r="G489" s="447"/>
      <c r="H489" s="448"/>
      <c r="S489" s="109"/>
    </row>
    <row r="490" spans="3:19" ht="15.75" customHeight="1" x14ac:dyDescent="0.25">
      <c r="C490" s="109"/>
      <c r="F490" s="446"/>
      <c r="G490" s="447"/>
      <c r="H490" s="448"/>
      <c r="S490" s="109"/>
    </row>
    <row r="491" spans="3:19" ht="15.75" customHeight="1" x14ac:dyDescent="0.25">
      <c r="C491" s="109"/>
      <c r="F491" s="446"/>
      <c r="G491" s="447"/>
      <c r="H491" s="448"/>
      <c r="S491" s="109"/>
    </row>
    <row r="492" spans="3:19" ht="15.75" customHeight="1" x14ac:dyDescent="0.25">
      <c r="C492" s="109"/>
      <c r="F492" s="446"/>
      <c r="G492" s="447"/>
      <c r="H492" s="448"/>
      <c r="S492" s="109"/>
    </row>
    <row r="493" spans="3:19" ht="15.75" customHeight="1" x14ac:dyDescent="0.25">
      <c r="C493" s="109"/>
      <c r="F493" s="446"/>
      <c r="G493" s="447"/>
      <c r="H493" s="448"/>
      <c r="S493" s="109"/>
    </row>
    <row r="494" spans="3:19" ht="15.75" customHeight="1" x14ac:dyDescent="0.25">
      <c r="C494" s="109"/>
      <c r="F494" s="446"/>
      <c r="G494" s="447"/>
      <c r="H494" s="448"/>
      <c r="S494" s="109"/>
    </row>
    <row r="495" spans="3:19" ht="15.75" customHeight="1" x14ac:dyDescent="0.25">
      <c r="C495" s="109"/>
      <c r="F495" s="446"/>
      <c r="G495" s="447"/>
      <c r="H495" s="448"/>
      <c r="S495" s="109"/>
    </row>
    <row r="496" spans="3:19" ht="15.75" customHeight="1" x14ac:dyDescent="0.25">
      <c r="C496" s="109"/>
      <c r="F496" s="446"/>
      <c r="G496" s="447"/>
      <c r="H496" s="448"/>
      <c r="S496" s="109"/>
    </row>
    <row r="497" spans="3:19" ht="15.75" customHeight="1" x14ac:dyDescent="0.25">
      <c r="C497" s="109"/>
      <c r="F497" s="446"/>
      <c r="G497" s="447"/>
      <c r="H497" s="448"/>
      <c r="S497" s="109"/>
    </row>
    <row r="498" spans="3:19" ht="15.75" customHeight="1" x14ac:dyDescent="0.25">
      <c r="C498" s="109"/>
      <c r="F498" s="446"/>
      <c r="G498" s="447"/>
      <c r="H498" s="448"/>
      <c r="S498" s="109"/>
    </row>
    <row r="499" spans="3:19" ht="15.75" customHeight="1" x14ac:dyDescent="0.25">
      <c r="C499" s="109"/>
      <c r="F499" s="446"/>
      <c r="G499" s="447"/>
      <c r="H499" s="448"/>
      <c r="S499" s="109"/>
    </row>
    <row r="500" spans="3:19" ht="15.75" customHeight="1" x14ac:dyDescent="0.25">
      <c r="C500" s="109"/>
      <c r="F500" s="446"/>
      <c r="G500" s="447"/>
      <c r="H500" s="448"/>
      <c r="S500" s="109"/>
    </row>
    <row r="501" spans="3:19" ht="15.75" customHeight="1" x14ac:dyDescent="0.25">
      <c r="C501" s="109"/>
      <c r="F501" s="446"/>
      <c r="G501" s="447"/>
      <c r="H501" s="448"/>
      <c r="S501" s="109"/>
    </row>
    <row r="502" spans="3:19" ht="15.75" customHeight="1" x14ac:dyDescent="0.25">
      <c r="C502" s="109"/>
      <c r="F502" s="446"/>
      <c r="G502" s="447"/>
      <c r="H502" s="448"/>
      <c r="S502" s="109"/>
    </row>
    <row r="503" spans="3:19" ht="15.75" customHeight="1" x14ac:dyDescent="0.25">
      <c r="C503" s="109"/>
      <c r="F503" s="446"/>
      <c r="G503" s="447"/>
      <c r="H503" s="448"/>
      <c r="S503" s="109"/>
    </row>
    <row r="504" spans="3:19" ht="15.75" customHeight="1" x14ac:dyDescent="0.25">
      <c r="C504" s="109"/>
      <c r="F504" s="446"/>
      <c r="G504" s="447"/>
      <c r="H504" s="448"/>
      <c r="S504" s="109"/>
    </row>
    <row r="505" spans="3:19" ht="15.75" customHeight="1" x14ac:dyDescent="0.25">
      <c r="C505" s="109"/>
      <c r="F505" s="446"/>
      <c r="G505" s="447"/>
      <c r="H505" s="448"/>
      <c r="S505" s="109"/>
    </row>
    <row r="506" spans="3:19" ht="15.75" customHeight="1" x14ac:dyDescent="0.25">
      <c r="C506" s="109"/>
      <c r="F506" s="446"/>
      <c r="G506" s="447"/>
      <c r="H506" s="448"/>
      <c r="S506" s="109"/>
    </row>
    <row r="507" spans="3:19" ht="15.75" customHeight="1" x14ac:dyDescent="0.25">
      <c r="C507" s="109"/>
      <c r="F507" s="446"/>
      <c r="G507" s="447"/>
      <c r="H507" s="448"/>
      <c r="S507" s="109"/>
    </row>
    <row r="508" spans="3:19" ht="15.75" customHeight="1" x14ac:dyDescent="0.25">
      <c r="C508" s="109"/>
      <c r="F508" s="446"/>
      <c r="G508" s="447"/>
      <c r="H508" s="448"/>
      <c r="S508" s="109"/>
    </row>
    <row r="509" spans="3:19" ht="15.75" customHeight="1" x14ac:dyDescent="0.25">
      <c r="C509" s="109"/>
      <c r="F509" s="446"/>
      <c r="G509" s="447"/>
      <c r="H509" s="448"/>
      <c r="S509" s="109"/>
    </row>
    <row r="510" spans="3:19" ht="15.75" customHeight="1" x14ac:dyDescent="0.25">
      <c r="C510" s="109"/>
      <c r="F510" s="446"/>
      <c r="G510" s="447"/>
      <c r="H510" s="448"/>
      <c r="S510" s="109"/>
    </row>
    <row r="511" spans="3:19" ht="15.75" customHeight="1" x14ac:dyDescent="0.25">
      <c r="C511" s="109"/>
      <c r="F511" s="446"/>
      <c r="G511" s="447"/>
      <c r="H511" s="448"/>
      <c r="S511" s="109"/>
    </row>
    <row r="512" spans="3:19" ht="15.75" customHeight="1" x14ac:dyDescent="0.25">
      <c r="C512" s="109"/>
      <c r="F512" s="446"/>
      <c r="G512" s="447"/>
      <c r="H512" s="448"/>
      <c r="S512" s="109"/>
    </row>
    <row r="513" spans="3:19" ht="15.75" customHeight="1" x14ac:dyDescent="0.25">
      <c r="C513" s="109"/>
      <c r="F513" s="446"/>
      <c r="G513" s="447"/>
      <c r="H513" s="448"/>
      <c r="S513" s="109"/>
    </row>
    <row r="514" spans="3:19" ht="15.75" customHeight="1" x14ac:dyDescent="0.25">
      <c r="C514" s="109"/>
      <c r="F514" s="446"/>
      <c r="G514" s="447"/>
      <c r="H514" s="448"/>
      <c r="S514" s="109"/>
    </row>
    <row r="515" spans="3:19" ht="15.75" customHeight="1" x14ac:dyDescent="0.25">
      <c r="C515" s="109"/>
      <c r="F515" s="446"/>
      <c r="G515" s="447"/>
      <c r="H515" s="448"/>
      <c r="S515" s="109"/>
    </row>
    <row r="516" spans="3:19" ht="15.75" customHeight="1" x14ac:dyDescent="0.25">
      <c r="C516" s="109"/>
      <c r="F516" s="446"/>
      <c r="G516" s="447"/>
      <c r="H516" s="448"/>
      <c r="S516" s="109"/>
    </row>
    <row r="517" spans="3:19" ht="15.75" customHeight="1" x14ac:dyDescent="0.25">
      <c r="C517" s="109"/>
      <c r="F517" s="446"/>
      <c r="G517" s="447"/>
      <c r="H517" s="448"/>
      <c r="S517" s="109"/>
    </row>
    <row r="518" spans="3:19" ht="15.75" customHeight="1" x14ac:dyDescent="0.25">
      <c r="C518" s="109"/>
      <c r="F518" s="446"/>
      <c r="G518" s="447"/>
      <c r="H518" s="448"/>
      <c r="S518" s="109"/>
    </row>
    <row r="519" spans="3:19" ht="15.75" customHeight="1" x14ac:dyDescent="0.25">
      <c r="C519" s="109"/>
      <c r="F519" s="446"/>
      <c r="G519" s="447"/>
      <c r="H519" s="448"/>
      <c r="S519" s="109"/>
    </row>
    <row r="520" spans="3:19" ht="15.75" customHeight="1" x14ac:dyDescent="0.25">
      <c r="C520" s="109"/>
      <c r="F520" s="446"/>
      <c r="G520" s="447"/>
      <c r="H520" s="448"/>
      <c r="S520" s="109"/>
    </row>
    <row r="521" spans="3:19" ht="15.75" customHeight="1" x14ac:dyDescent="0.25">
      <c r="C521" s="109"/>
      <c r="F521" s="446"/>
      <c r="G521" s="447"/>
      <c r="H521" s="448"/>
      <c r="S521" s="109"/>
    </row>
    <row r="522" spans="3:19" ht="15.75" customHeight="1" x14ac:dyDescent="0.25">
      <c r="C522" s="109"/>
      <c r="F522" s="446"/>
      <c r="G522" s="447"/>
      <c r="H522" s="448"/>
      <c r="S522" s="109"/>
    </row>
    <row r="523" spans="3:19" ht="15.75" customHeight="1" x14ac:dyDescent="0.25">
      <c r="C523" s="109"/>
      <c r="F523" s="446"/>
      <c r="G523" s="447"/>
      <c r="H523" s="448"/>
      <c r="S523" s="109"/>
    </row>
    <row r="524" spans="3:19" ht="15.75" customHeight="1" x14ac:dyDescent="0.25">
      <c r="C524" s="109"/>
      <c r="F524" s="446"/>
      <c r="G524" s="447"/>
      <c r="H524" s="448"/>
      <c r="S524" s="109"/>
    </row>
    <row r="525" spans="3:19" ht="15.75" customHeight="1" x14ac:dyDescent="0.25">
      <c r="C525" s="109"/>
      <c r="F525" s="446"/>
      <c r="G525" s="447"/>
      <c r="H525" s="448"/>
      <c r="S525" s="109"/>
    </row>
    <row r="526" spans="3:19" ht="15.75" customHeight="1" x14ac:dyDescent="0.25">
      <c r="C526" s="109"/>
      <c r="F526" s="446"/>
      <c r="G526" s="447"/>
      <c r="H526" s="448"/>
      <c r="S526" s="109"/>
    </row>
    <row r="527" spans="3:19" ht="15.75" customHeight="1" x14ac:dyDescent="0.25">
      <c r="C527" s="109"/>
      <c r="F527" s="446"/>
      <c r="G527" s="447"/>
      <c r="H527" s="448"/>
      <c r="S527" s="109"/>
    </row>
    <row r="528" spans="3:19" ht="15.75" customHeight="1" x14ac:dyDescent="0.25">
      <c r="C528" s="109"/>
      <c r="F528" s="446"/>
      <c r="G528" s="447"/>
      <c r="H528" s="448"/>
      <c r="S528" s="109"/>
    </row>
    <row r="529" spans="3:19" ht="15.75" customHeight="1" x14ac:dyDescent="0.25">
      <c r="C529" s="109"/>
      <c r="F529" s="446"/>
      <c r="G529" s="447"/>
      <c r="H529" s="448"/>
      <c r="S529" s="109"/>
    </row>
    <row r="530" spans="3:19" ht="15.75" customHeight="1" x14ac:dyDescent="0.25">
      <c r="C530" s="109"/>
      <c r="F530" s="446"/>
      <c r="G530" s="447"/>
      <c r="H530" s="448"/>
      <c r="S530" s="109"/>
    </row>
    <row r="531" spans="3:19" ht="15.75" customHeight="1" x14ac:dyDescent="0.25">
      <c r="C531" s="109"/>
      <c r="F531" s="446"/>
      <c r="G531" s="447"/>
      <c r="H531" s="448"/>
      <c r="S531" s="109"/>
    </row>
    <row r="532" spans="3:19" ht="15.75" customHeight="1" x14ac:dyDescent="0.25">
      <c r="C532" s="109"/>
      <c r="F532" s="446"/>
      <c r="G532" s="447"/>
      <c r="H532" s="448"/>
      <c r="S532" s="109"/>
    </row>
    <row r="533" spans="3:19" ht="15.75" customHeight="1" x14ac:dyDescent="0.25">
      <c r="C533" s="109"/>
      <c r="F533" s="446"/>
      <c r="G533" s="447"/>
      <c r="H533" s="448"/>
      <c r="S533" s="109"/>
    </row>
    <row r="534" spans="3:19" ht="15.75" customHeight="1" x14ac:dyDescent="0.25">
      <c r="C534" s="109"/>
      <c r="F534" s="446"/>
      <c r="G534" s="447"/>
      <c r="H534" s="448"/>
      <c r="S534" s="109"/>
    </row>
    <row r="535" spans="3:19" ht="15.75" customHeight="1" x14ac:dyDescent="0.25">
      <c r="C535" s="109"/>
      <c r="F535" s="446"/>
      <c r="G535" s="447"/>
      <c r="H535" s="448"/>
      <c r="S535" s="109"/>
    </row>
    <row r="536" spans="3:19" ht="15.75" customHeight="1" x14ac:dyDescent="0.25">
      <c r="C536" s="109"/>
      <c r="F536" s="446"/>
      <c r="G536" s="447"/>
      <c r="H536" s="448"/>
      <c r="S536" s="109"/>
    </row>
    <row r="537" spans="3:19" ht="15.75" customHeight="1" x14ac:dyDescent="0.25">
      <c r="C537" s="109"/>
      <c r="F537" s="446"/>
      <c r="G537" s="447"/>
      <c r="H537" s="448"/>
      <c r="S537" s="109"/>
    </row>
    <row r="538" spans="3:19" ht="15.75" customHeight="1" x14ac:dyDescent="0.25">
      <c r="C538" s="109"/>
      <c r="F538" s="446"/>
      <c r="G538" s="447"/>
      <c r="H538" s="448"/>
      <c r="S538" s="109"/>
    </row>
    <row r="539" spans="3:19" ht="15.75" customHeight="1" x14ac:dyDescent="0.25">
      <c r="C539" s="109"/>
      <c r="F539" s="446"/>
      <c r="G539" s="447"/>
      <c r="H539" s="448"/>
      <c r="S539" s="109"/>
    </row>
    <row r="540" spans="3:19" ht="15.75" customHeight="1" x14ac:dyDescent="0.25">
      <c r="C540" s="109"/>
      <c r="F540" s="446"/>
      <c r="G540" s="447"/>
      <c r="H540" s="448"/>
      <c r="S540" s="109"/>
    </row>
    <row r="541" spans="3:19" ht="15.75" customHeight="1" x14ac:dyDescent="0.25">
      <c r="C541" s="109"/>
      <c r="F541" s="446"/>
      <c r="G541" s="447"/>
      <c r="H541" s="448"/>
      <c r="S541" s="109"/>
    </row>
    <row r="542" spans="3:19" ht="15.75" customHeight="1" x14ac:dyDescent="0.25">
      <c r="C542" s="109"/>
      <c r="F542" s="446"/>
      <c r="G542" s="447"/>
      <c r="H542" s="448"/>
      <c r="S542" s="109"/>
    </row>
    <row r="543" spans="3:19" ht="15.75" customHeight="1" x14ac:dyDescent="0.25">
      <c r="C543" s="109"/>
      <c r="F543" s="446"/>
      <c r="G543" s="447"/>
      <c r="H543" s="448"/>
      <c r="S543" s="109"/>
    </row>
    <row r="544" spans="3:19" ht="15.75" customHeight="1" x14ac:dyDescent="0.25">
      <c r="C544" s="109"/>
      <c r="F544" s="446"/>
      <c r="G544" s="447"/>
      <c r="H544" s="448"/>
      <c r="S544" s="109"/>
    </row>
    <row r="545" spans="3:19" ht="15.75" customHeight="1" x14ac:dyDescent="0.25">
      <c r="C545" s="109"/>
      <c r="F545" s="446"/>
      <c r="G545" s="447"/>
      <c r="H545" s="448"/>
      <c r="S545" s="109"/>
    </row>
    <row r="546" spans="3:19" ht="15.75" customHeight="1" x14ac:dyDescent="0.25">
      <c r="C546" s="109"/>
      <c r="F546" s="446"/>
      <c r="G546" s="447"/>
      <c r="H546" s="448"/>
      <c r="S546" s="109"/>
    </row>
    <row r="547" spans="3:19" ht="15.75" customHeight="1" x14ac:dyDescent="0.25">
      <c r="C547" s="109"/>
      <c r="F547" s="446"/>
      <c r="G547" s="447"/>
      <c r="H547" s="448"/>
      <c r="S547" s="109"/>
    </row>
    <row r="548" spans="3:19" ht="15.75" customHeight="1" x14ac:dyDescent="0.25">
      <c r="C548" s="109"/>
      <c r="F548" s="446"/>
      <c r="G548" s="447"/>
      <c r="H548" s="448"/>
      <c r="S548" s="109"/>
    </row>
    <row r="549" spans="3:19" ht="15.75" customHeight="1" x14ac:dyDescent="0.25">
      <c r="C549" s="109"/>
      <c r="F549" s="446"/>
      <c r="G549" s="447"/>
      <c r="H549" s="448"/>
      <c r="S549" s="109"/>
    </row>
    <row r="550" spans="3:19" ht="15.75" customHeight="1" x14ac:dyDescent="0.25">
      <c r="C550" s="109"/>
      <c r="F550" s="446"/>
      <c r="G550" s="447"/>
      <c r="H550" s="448"/>
      <c r="S550" s="109"/>
    </row>
    <row r="551" spans="3:19" ht="15.75" customHeight="1" x14ac:dyDescent="0.25">
      <c r="C551" s="109"/>
      <c r="F551" s="446"/>
      <c r="G551" s="447"/>
      <c r="H551" s="448"/>
      <c r="S551" s="109"/>
    </row>
    <row r="552" spans="3:19" ht="15.75" customHeight="1" x14ac:dyDescent="0.25">
      <c r="C552" s="109"/>
      <c r="F552" s="446"/>
      <c r="G552" s="447"/>
      <c r="H552" s="448"/>
      <c r="S552" s="109"/>
    </row>
    <row r="553" spans="3:19" ht="15.75" customHeight="1" x14ac:dyDescent="0.25">
      <c r="C553" s="109"/>
      <c r="F553" s="446"/>
      <c r="G553" s="447"/>
      <c r="H553" s="448"/>
      <c r="S553" s="109"/>
    </row>
    <row r="554" spans="3:19" ht="15.75" customHeight="1" x14ac:dyDescent="0.25">
      <c r="C554" s="109"/>
      <c r="F554" s="446"/>
      <c r="G554" s="447"/>
      <c r="H554" s="448"/>
      <c r="S554" s="109"/>
    </row>
    <row r="555" spans="3:19" ht="15.75" customHeight="1" x14ac:dyDescent="0.25">
      <c r="C555" s="109"/>
      <c r="F555" s="446"/>
      <c r="G555" s="447"/>
      <c r="H555" s="448"/>
      <c r="S555" s="109"/>
    </row>
    <row r="556" spans="3:19" ht="15.75" customHeight="1" x14ac:dyDescent="0.25">
      <c r="C556" s="109"/>
      <c r="F556" s="446"/>
      <c r="G556" s="447"/>
      <c r="H556" s="448"/>
      <c r="S556" s="109"/>
    </row>
    <row r="557" spans="3:19" ht="15.75" customHeight="1" x14ac:dyDescent="0.25">
      <c r="C557" s="109"/>
      <c r="F557" s="446"/>
      <c r="G557" s="447"/>
      <c r="H557" s="448"/>
      <c r="S557" s="109"/>
    </row>
    <row r="558" spans="3:19" ht="15.75" customHeight="1" x14ac:dyDescent="0.25">
      <c r="C558" s="109"/>
      <c r="F558" s="446"/>
      <c r="G558" s="447"/>
      <c r="H558" s="448"/>
      <c r="S558" s="109"/>
    </row>
    <row r="559" spans="3:19" ht="15.75" customHeight="1" x14ac:dyDescent="0.25">
      <c r="C559" s="109"/>
      <c r="F559" s="446"/>
      <c r="G559" s="447"/>
      <c r="H559" s="448"/>
      <c r="S559" s="109"/>
    </row>
    <row r="560" spans="3:19" ht="15.75" customHeight="1" x14ac:dyDescent="0.25">
      <c r="C560" s="109"/>
      <c r="F560" s="446"/>
      <c r="G560" s="447"/>
      <c r="H560" s="448"/>
      <c r="S560" s="109"/>
    </row>
    <row r="561" spans="3:19" ht="15.75" customHeight="1" x14ac:dyDescent="0.25">
      <c r="C561" s="109"/>
      <c r="F561" s="446"/>
      <c r="G561" s="447"/>
      <c r="H561" s="448"/>
      <c r="S561" s="109"/>
    </row>
    <row r="562" spans="3:19" ht="15.75" customHeight="1" x14ac:dyDescent="0.25">
      <c r="C562" s="109"/>
      <c r="F562" s="446"/>
      <c r="G562" s="447"/>
      <c r="H562" s="448"/>
      <c r="S562" s="109"/>
    </row>
    <row r="563" spans="3:19" ht="15.75" customHeight="1" x14ac:dyDescent="0.25">
      <c r="C563" s="109"/>
      <c r="F563" s="446"/>
      <c r="G563" s="447"/>
      <c r="H563" s="448"/>
      <c r="S563" s="109"/>
    </row>
    <row r="564" spans="3:19" ht="15.75" customHeight="1" x14ac:dyDescent="0.25">
      <c r="C564" s="109"/>
      <c r="F564" s="446"/>
      <c r="G564" s="447"/>
      <c r="H564" s="448"/>
      <c r="S564" s="109"/>
    </row>
    <row r="565" spans="3:19" ht="15.75" customHeight="1" x14ac:dyDescent="0.25">
      <c r="C565" s="109"/>
      <c r="F565" s="446"/>
      <c r="G565" s="447"/>
      <c r="H565" s="448"/>
      <c r="S565" s="109"/>
    </row>
    <row r="566" spans="3:19" ht="15.75" customHeight="1" x14ac:dyDescent="0.25">
      <c r="C566" s="109"/>
      <c r="F566" s="446"/>
      <c r="G566" s="447"/>
      <c r="H566" s="448"/>
      <c r="S566" s="109"/>
    </row>
    <row r="567" spans="3:19" ht="15.75" customHeight="1" x14ac:dyDescent="0.25">
      <c r="C567" s="109"/>
      <c r="F567" s="446"/>
      <c r="G567" s="447"/>
      <c r="H567" s="448"/>
      <c r="S567" s="109"/>
    </row>
    <row r="568" spans="3:19" ht="15.75" customHeight="1" x14ac:dyDescent="0.25">
      <c r="C568" s="109"/>
      <c r="F568" s="446"/>
      <c r="G568" s="447"/>
      <c r="H568" s="448"/>
      <c r="S568" s="109"/>
    </row>
    <row r="569" spans="3:19" ht="15.75" customHeight="1" x14ac:dyDescent="0.25">
      <c r="C569" s="109"/>
      <c r="F569" s="446"/>
      <c r="G569" s="447"/>
      <c r="H569" s="448"/>
      <c r="S569" s="109"/>
    </row>
    <row r="570" spans="3:19" ht="15.75" customHeight="1" x14ac:dyDescent="0.25">
      <c r="C570" s="109"/>
      <c r="F570" s="446"/>
      <c r="G570" s="447"/>
      <c r="H570" s="448"/>
      <c r="S570" s="109"/>
    </row>
    <row r="571" spans="3:19" ht="15.75" customHeight="1" x14ac:dyDescent="0.25">
      <c r="C571" s="109"/>
      <c r="F571" s="446"/>
      <c r="G571" s="447"/>
      <c r="H571" s="448"/>
      <c r="S571" s="109"/>
    </row>
    <row r="572" spans="3:19" ht="15.75" customHeight="1" x14ac:dyDescent="0.25">
      <c r="C572" s="109"/>
      <c r="F572" s="446"/>
      <c r="G572" s="447"/>
      <c r="H572" s="448"/>
      <c r="S572" s="109"/>
    </row>
    <row r="573" spans="3:19" ht="15.75" customHeight="1" x14ac:dyDescent="0.25">
      <c r="C573" s="109"/>
      <c r="F573" s="446"/>
      <c r="G573" s="447"/>
      <c r="H573" s="448"/>
      <c r="S573" s="109"/>
    </row>
    <row r="574" spans="3:19" ht="15.75" customHeight="1" x14ac:dyDescent="0.25">
      <c r="C574" s="109"/>
      <c r="F574" s="446"/>
      <c r="G574" s="447"/>
      <c r="H574" s="448"/>
      <c r="S574" s="109"/>
    </row>
    <row r="575" spans="3:19" ht="15.75" customHeight="1" x14ac:dyDescent="0.25">
      <c r="C575" s="109"/>
      <c r="F575" s="446"/>
      <c r="G575" s="447"/>
      <c r="H575" s="448"/>
      <c r="S575" s="109"/>
    </row>
    <row r="576" spans="3:19" ht="15.75" customHeight="1" x14ac:dyDescent="0.25">
      <c r="C576" s="109"/>
      <c r="F576" s="446"/>
      <c r="G576" s="447"/>
      <c r="H576" s="448"/>
      <c r="S576" s="109"/>
    </row>
    <row r="577" spans="3:19" ht="15.75" customHeight="1" x14ac:dyDescent="0.25">
      <c r="C577" s="109"/>
      <c r="F577" s="446"/>
      <c r="G577" s="447"/>
      <c r="H577" s="448"/>
      <c r="S577" s="109"/>
    </row>
    <row r="578" spans="3:19" ht="15.75" customHeight="1" x14ac:dyDescent="0.25">
      <c r="C578" s="109"/>
      <c r="F578" s="446"/>
      <c r="G578" s="447"/>
      <c r="H578" s="448"/>
      <c r="S578" s="109"/>
    </row>
    <row r="579" spans="3:19" ht="15.75" customHeight="1" x14ac:dyDescent="0.25">
      <c r="C579" s="109"/>
      <c r="F579" s="446"/>
      <c r="G579" s="447"/>
      <c r="H579" s="448"/>
      <c r="S579" s="109"/>
    </row>
    <row r="580" spans="3:19" ht="15.75" customHeight="1" x14ac:dyDescent="0.25">
      <c r="C580" s="109"/>
      <c r="F580" s="446"/>
      <c r="G580" s="447"/>
      <c r="H580" s="448"/>
      <c r="S580" s="109"/>
    </row>
    <row r="581" spans="3:19" ht="15.75" customHeight="1" x14ac:dyDescent="0.25">
      <c r="C581" s="109"/>
      <c r="F581" s="446"/>
      <c r="G581" s="447"/>
      <c r="H581" s="448"/>
      <c r="S581" s="109"/>
    </row>
    <row r="582" spans="3:19" ht="15.75" customHeight="1" x14ac:dyDescent="0.25">
      <c r="C582" s="109"/>
      <c r="F582" s="446"/>
      <c r="G582" s="447"/>
      <c r="H582" s="448"/>
      <c r="S582" s="109"/>
    </row>
    <row r="583" spans="3:19" ht="15.75" customHeight="1" x14ac:dyDescent="0.25">
      <c r="C583" s="109"/>
      <c r="F583" s="446"/>
      <c r="G583" s="447"/>
      <c r="H583" s="448"/>
      <c r="S583" s="109"/>
    </row>
    <row r="584" spans="3:19" ht="15.75" customHeight="1" x14ac:dyDescent="0.25">
      <c r="C584" s="109"/>
      <c r="F584" s="446"/>
      <c r="G584" s="447"/>
      <c r="H584" s="448"/>
      <c r="S584" s="109"/>
    </row>
    <row r="585" spans="3:19" ht="15.75" customHeight="1" x14ac:dyDescent="0.25">
      <c r="C585" s="109"/>
      <c r="F585" s="446"/>
      <c r="G585" s="447"/>
      <c r="H585" s="448"/>
      <c r="S585" s="109"/>
    </row>
    <row r="586" spans="3:19" ht="15.75" customHeight="1" x14ac:dyDescent="0.25">
      <c r="C586" s="109"/>
      <c r="F586" s="446"/>
      <c r="G586" s="447"/>
      <c r="H586" s="448"/>
      <c r="S586" s="109"/>
    </row>
    <row r="587" spans="3:19" ht="15.75" customHeight="1" x14ac:dyDescent="0.25">
      <c r="C587" s="109"/>
      <c r="F587" s="446"/>
      <c r="G587" s="447"/>
      <c r="H587" s="448"/>
      <c r="S587" s="109"/>
    </row>
    <row r="588" spans="3:19" ht="15.75" customHeight="1" x14ac:dyDescent="0.25">
      <c r="C588" s="109"/>
      <c r="F588" s="446"/>
      <c r="G588" s="447"/>
      <c r="H588" s="448"/>
      <c r="S588" s="109"/>
    </row>
    <row r="589" spans="3:19" ht="15.75" customHeight="1" x14ac:dyDescent="0.25">
      <c r="C589" s="109"/>
      <c r="F589" s="446"/>
      <c r="G589" s="447"/>
      <c r="H589" s="448"/>
      <c r="S589" s="109"/>
    </row>
    <row r="590" spans="3:19" ht="15.75" customHeight="1" x14ac:dyDescent="0.25">
      <c r="C590" s="109"/>
      <c r="F590" s="446"/>
      <c r="G590" s="447"/>
      <c r="H590" s="448"/>
      <c r="S590" s="109"/>
    </row>
    <row r="591" spans="3:19" ht="15.75" customHeight="1" x14ac:dyDescent="0.25">
      <c r="C591" s="109"/>
      <c r="F591" s="446"/>
      <c r="G591" s="447"/>
      <c r="H591" s="448"/>
      <c r="S591" s="109"/>
    </row>
    <row r="592" spans="3:19" ht="15.75" customHeight="1" x14ac:dyDescent="0.25">
      <c r="C592" s="109"/>
      <c r="F592" s="446"/>
      <c r="G592" s="447"/>
      <c r="H592" s="448"/>
      <c r="S592" s="109"/>
    </row>
    <row r="593" spans="3:19" ht="15.75" customHeight="1" x14ac:dyDescent="0.25">
      <c r="C593" s="109"/>
      <c r="F593" s="446"/>
      <c r="G593" s="447"/>
      <c r="H593" s="448"/>
      <c r="S593" s="109"/>
    </row>
    <row r="594" spans="3:19" ht="15.75" customHeight="1" x14ac:dyDescent="0.25">
      <c r="C594" s="109"/>
      <c r="F594" s="446"/>
      <c r="G594" s="447"/>
      <c r="H594" s="448"/>
      <c r="S594" s="109"/>
    </row>
    <row r="595" spans="3:19" ht="15.75" customHeight="1" x14ac:dyDescent="0.25">
      <c r="C595" s="109"/>
      <c r="F595" s="446"/>
      <c r="G595" s="447"/>
      <c r="H595" s="448"/>
      <c r="S595" s="109"/>
    </row>
    <row r="596" spans="3:19" ht="15.75" customHeight="1" x14ac:dyDescent="0.25">
      <c r="C596" s="109"/>
      <c r="F596" s="446"/>
      <c r="G596" s="447"/>
      <c r="H596" s="448"/>
      <c r="S596" s="109"/>
    </row>
    <row r="597" spans="3:19" ht="15.75" customHeight="1" x14ac:dyDescent="0.25">
      <c r="C597" s="109"/>
      <c r="F597" s="446"/>
      <c r="G597" s="447"/>
      <c r="H597" s="448"/>
      <c r="S597" s="109"/>
    </row>
    <row r="598" spans="3:19" ht="15.75" customHeight="1" x14ac:dyDescent="0.25">
      <c r="C598" s="109"/>
      <c r="F598" s="446"/>
      <c r="G598" s="447"/>
      <c r="H598" s="448"/>
      <c r="S598" s="109"/>
    </row>
    <row r="599" spans="3:19" ht="15.75" customHeight="1" x14ac:dyDescent="0.25">
      <c r="C599" s="109"/>
      <c r="F599" s="446"/>
      <c r="G599" s="447"/>
      <c r="H599" s="448"/>
      <c r="S599" s="109"/>
    </row>
    <row r="600" spans="3:19" ht="15.75" customHeight="1" x14ac:dyDescent="0.25">
      <c r="C600" s="109"/>
      <c r="F600" s="446"/>
      <c r="G600" s="447"/>
      <c r="H600" s="448"/>
      <c r="S600" s="109"/>
    </row>
    <row r="601" spans="3:19" ht="15.75" customHeight="1" x14ac:dyDescent="0.25">
      <c r="C601" s="109"/>
      <c r="F601" s="446"/>
      <c r="G601" s="447"/>
      <c r="H601" s="448"/>
      <c r="S601" s="109"/>
    </row>
    <row r="602" spans="3:19" ht="15.75" customHeight="1" x14ac:dyDescent="0.25">
      <c r="C602" s="109"/>
      <c r="F602" s="446"/>
      <c r="G602" s="447"/>
      <c r="H602" s="448"/>
      <c r="S602" s="109"/>
    </row>
    <row r="603" spans="3:19" ht="15.75" customHeight="1" x14ac:dyDescent="0.25">
      <c r="C603" s="109"/>
      <c r="F603" s="446"/>
      <c r="G603" s="447"/>
      <c r="H603" s="448"/>
      <c r="S603" s="109"/>
    </row>
    <row r="604" spans="3:19" ht="15.75" customHeight="1" x14ac:dyDescent="0.25">
      <c r="C604" s="109"/>
      <c r="F604" s="446"/>
      <c r="G604" s="447"/>
      <c r="H604" s="448"/>
      <c r="S604" s="109"/>
    </row>
    <row r="605" spans="3:19" ht="15.75" customHeight="1" x14ac:dyDescent="0.25">
      <c r="C605" s="109"/>
      <c r="F605" s="446"/>
      <c r="G605" s="447"/>
      <c r="H605" s="448"/>
      <c r="S605" s="109"/>
    </row>
    <row r="606" spans="3:19" ht="15.75" customHeight="1" x14ac:dyDescent="0.25">
      <c r="C606" s="109"/>
      <c r="F606" s="446"/>
      <c r="G606" s="447"/>
      <c r="H606" s="448"/>
      <c r="S606" s="109"/>
    </row>
    <row r="607" spans="3:19" ht="15.75" customHeight="1" x14ac:dyDescent="0.25">
      <c r="C607" s="109"/>
      <c r="F607" s="446"/>
      <c r="G607" s="447"/>
      <c r="H607" s="448"/>
      <c r="S607" s="109"/>
    </row>
    <row r="608" spans="3:19" ht="15.75" customHeight="1" x14ac:dyDescent="0.25">
      <c r="C608" s="109"/>
      <c r="F608" s="446"/>
      <c r="G608" s="447"/>
      <c r="H608" s="448"/>
      <c r="S608" s="109"/>
    </row>
    <row r="609" spans="3:19" ht="15.75" customHeight="1" x14ac:dyDescent="0.25">
      <c r="C609" s="109"/>
      <c r="F609" s="446"/>
      <c r="G609" s="447"/>
      <c r="H609" s="448"/>
      <c r="S609" s="109"/>
    </row>
    <row r="610" spans="3:19" ht="15.75" customHeight="1" x14ac:dyDescent="0.25">
      <c r="C610" s="109"/>
      <c r="F610" s="446"/>
      <c r="G610" s="447"/>
      <c r="H610" s="448"/>
      <c r="S610" s="109"/>
    </row>
    <row r="611" spans="3:19" ht="15.75" customHeight="1" x14ac:dyDescent="0.25">
      <c r="C611" s="109"/>
      <c r="F611" s="446"/>
      <c r="G611" s="447"/>
      <c r="H611" s="448"/>
      <c r="S611" s="109"/>
    </row>
    <row r="612" spans="3:19" ht="15.75" customHeight="1" x14ac:dyDescent="0.25">
      <c r="C612" s="109"/>
      <c r="F612" s="446"/>
      <c r="G612" s="447"/>
      <c r="H612" s="448"/>
      <c r="S612" s="109"/>
    </row>
    <row r="613" spans="3:19" ht="15.75" customHeight="1" x14ac:dyDescent="0.25">
      <c r="C613" s="109"/>
      <c r="F613" s="446"/>
      <c r="G613" s="447"/>
      <c r="H613" s="448"/>
      <c r="S613" s="109"/>
    </row>
    <row r="614" spans="3:19" ht="15.75" customHeight="1" x14ac:dyDescent="0.25">
      <c r="C614" s="109"/>
      <c r="F614" s="446"/>
      <c r="G614" s="447"/>
      <c r="H614" s="448"/>
      <c r="S614" s="109"/>
    </row>
    <row r="615" spans="3:19" ht="15.75" customHeight="1" x14ac:dyDescent="0.25">
      <c r="C615" s="109"/>
      <c r="F615" s="446"/>
      <c r="G615" s="447"/>
      <c r="H615" s="448"/>
      <c r="S615" s="109"/>
    </row>
    <row r="616" spans="3:19" ht="15.75" customHeight="1" x14ac:dyDescent="0.25">
      <c r="C616" s="109"/>
      <c r="F616" s="446"/>
      <c r="G616" s="447"/>
      <c r="H616" s="448"/>
      <c r="S616" s="109"/>
    </row>
    <row r="617" spans="3:19" ht="15.75" customHeight="1" x14ac:dyDescent="0.25">
      <c r="C617" s="109"/>
      <c r="F617" s="446"/>
      <c r="G617" s="447"/>
      <c r="H617" s="448"/>
      <c r="S617" s="109"/>
    </row>
    <row r="618" spans="3:19" ht="15.75" customHeight="1" x14ac:dyDescent="0.25">
      <c r="C618" s="109"/>
      <c r="F618" s="446"/>
      <c r="G618" s="447"/>
      <c r="H618" s="448"/>
      <c r="S618" s="109"/>
    </row>
    <row r="619" spans="3:19" ht="15.75" customHeight="1" x14ac:dyDescent="0.25">
      <c r="C619" s="109"/>
      <c r="F619" s="446"/>
      <c r="G619" s="447"/>
      <c r="H619" s="448"/>
      <c r="S619" s="109"/>
    </row>
    <row r="620" spans="3:19" ht="15.75" customHeight="1" x14ac:dyDescent="0.25">
      <c r="C620" s="109"/>
      <c r="F620" s="446"/>
      <c r="G620" s="447"/>
      <c r="H620" s="448"/>
      <c r="S620" s="109"/>
    </row>
    <row r="621" spans="3:19" ht="15.75" customHeight="1" x14ac:dyDescent="0.25">
      <c r="C621" s="109"/>
      <c r="F621" s="446"/>
      <c r="G621" s="447"/>
      <c r="H621" s="448"/>
      <c r="S621" s="109"/>
    </row>
    <row r="622" spans="3:19" ht="15.75" customHeight="1" x14ac:dyDescent="0.25">
      <c r="C622" s="109"/>
      <c r="F622" s="446"/>
      <c r="G622" s="447"/>
      <c r="H622" s="448"/>
      <c r="S622" s="109"/>
    </row>
    <row r="623" spans="3:19" ht="15.75" customHeight="1" x14ac:dyDescent="0.25">
      <c r="C623" s="109"/>
      <c r="F623" s="446"/>
      <c r="G623" s="447"/>
      <c r="H623" s="448"/>
      <c r="S623" s="109"/>
    </row>
    <row r="624" spans="3:19" ht="15.75" customHeight="1" x14ac:dyDescent="0.25">
      <c r="C624" s="109"/>
      <c r="F624" s="446"/>
      <c r="G624" s="447"/>
      <c r="H624" s="448"/>
      <c r="S624" s="109"/>
    </row>
    <row r="625" spans="3:19" ht="15.75" customHeight="1" x14ac:dyDescent="0.25">
      <c r="C625" s="109"/>
      <c r="F625" s="446"/>
      <c r="G625" s="447"/>
      <c r="H625" s="448"/>
      <c r="S625" s="109"/>
    </row>
    <row r="626" spans="3:19" ht="15.75" customHeight="1" x14ac:dyDescent="0.25">
      <c r="C626" s="109"/>
      <c r="F626" s="446"/>
      <c r="G626" s="447"/>
      <c r="H626" s="448"/>
      <c r="S626" s="109"/>
    </row>
    <row r="627" spans="3:19" ht="15.75" customHeight="1" x14ac:dyDescent="0.25">
      <c r="C627" s="109"/>
      <c r="F627" s="446"/>
      <c r="G627" s="447"/>
      <c r="H627" s="448"/>
      <c r="S627" s="109"/>
    </row>
    <row r="628" spans="3:19" ht="15.75" customHeight="1" x14ac:dyDescent="0.25">
      <c r="C628" s="109"/>
      <c r="F628" s="446"/>
      <c r="G628" s="447"/>
      <c r="H628" s="448"/>
      <c r="S628" s="109"/>
    </row>
    <row r="629" spans="3:19" ht="15.75" customHeight="1" x14ac:dyDescent="0.25">
      <c r="C629" s="109"/>
      <c r="F629" s="446"/>
      <c r="G629" s="447"/>
      <c r="H629" s="448"/>
      <c r="S629" s="109"/>
    </row>
    <row r="630" spans="3:19" ht="15.75" customHeight="1" x14ac:dyDescent="0.25">
      <c r="C630" s="109"/>
      <c r="F630" s="446"/>
      <c r="G630" s="447"/>
      <c r="H630" s="448"/>
      <c r="S630" s="109"/>
    </row>
    <row r="631" spans="3:19" ht="15.75" customHeight="1" x14ac:dyDescent="0.25">
      <c r="C631" s="109"/>
      <c r="F631" s="446"/>
      <c r="G631" s="447"/>
      <c r="H631" s="448"/>
      <c r="S631" s="109"/>
    </row>
    <row r="632" spans="3:19" ht="15.75" customHeight="1" x14ac:dyDescent="0.25">
      <c r="C632" s="109"/>
      <c r="F632" s="446"/>
      <c r="G632" s="447"/>
      <c r="H632" s="448"/>
      <c r="S632" s="109"/>
    </row>
    <row r="633" spans="3:19" ht="15.75" customHeight="1" x14ac:dyDescent="0.25">
      <c r="C633" s="109"/>
      <c r="F633" s="446"/>
      <c r="G633" s="447"/>
      <c r="H633" s="448"/>
      <c r="S633" s="109"/>
    </row>
    <row r="634" spans="3:19" ht="15.75" customHeight="1" x14ac:dyDescent="0.25">
      <c r="C634" s="109"/>
      <c r="F634" s="446"/>
      <c r="G634" s="447"/>
      <c r="H634" s="448"/>
      <c r="S634" s="109"/>
    </row>
    <row r="635" spans="3:19" ht="15.75" customHeight="1" x14ac:dyDescent="0.25">
      <c r="C635" s="109"/>
      <c r="F635" s="446"/>
      <c r="G635" s="447"/>
      <c r="H635" s="448"/>
      <c r="S635" s="109"/>
    </row>
    <row r="636" spans="3:19" ht="15.75" customHeight="1" x14ac:dyDescent="0.25">
      <c r="C636" s="109"/>
      <c r="F636" s="446"/>
      <c r="G636" s="447"/>
      <c r="H636" s="448"/>
      <c r="S636" s="109"/>
    </row>
    <row r="637" spans="3:19" ht="15.75" customHeight="1" x14ac:dyDescent="0.25">
      <c r="C637" s="109"/>
      <c r="F637" s="446"/>
      <c r="G637" s="447"/>
      <c r="H637" s="448"/>
      <c r="S637" s="109"/>
    </row>
    <row r="638" spans="3:19" ht="15.75" customHeight="1" x14ac:dyDescent="0.25">
      <c r="C638" s="109"/>
      <c r="F638" s="446"/>
      <c r="G638" s="447"/>
      <c r="H638" s="448"/>
      <c r="S638" s="109"/>
    </row>
    <row r="639" spans="3:19" ht="15.75" customHeight="1" x14ac:dyDescent="0.25">
      <c r="C639" s="109"/>
      <c r="F639" s="446"/>
      <c r="G639" s="447"/>
      <c r="H639" s="448"/>
      <c r="S639" s="109"/>
    </row>
    <row r="640" spans="3:19" ht="15.75" customHeight="1" x14ac:dyDescent="0.25">
      <c r="C640" s="109"/>
      <c r="F640" s="446"/>
      <c r="G640" s="447"/>
      <c r="H640" s="448"/>
      <c r="S640" s="109"/>
    </row>
    <row r="641" spans="3:19" ht="15.75" customHeight="1" x14ac:dyDescent="0.25">
      <c r="C641" s="109"/>
      <c r="F641" s="446"/>
      <c r="G641" s="447"/>
      <c r="H641" s="448"/>
      <c r="S641" s="109"/>
    </row>
    <row r="642" spans="3:19" ht="15.75" customHeight="1" x14ac:dyDescent="0.25">
      <c r="C642" s="109"/>
      <c r="F642" s="446"/>
      <c r="G642" s="447"/>
      <c r="H642" s="448"/>
      <c r="S642" s="109"/>
    </row>
    <row r="643" spans="3:19" ht="15.75" customHeight="1" x14ac:dyDescent="0.25">
      <c r="C643" s="109"/>
      <c r="F643" s="446"/>
      <c r="G643" s="447"/>
      <c r="H643" s="448"/>
      <c r="S643" s="109"/>
    </row>
    <row r="644" spans="3:19" ht="15.75" customHeight="1" x14ac:dyDescent="0.25">
      <c r="C644" s="109"/>
      <c r="F644" s="446"/>
      <c r="G644" s="447"/>
      <c r="H644" s="448"/>
      <c r="S644" s="109"/>
    </row>
    <row r="645" spans="3:19" ht="15.75" customHeight="1" x14ac:dyDescent="0.25">
      <c r="C645" s="109"/>
      <c r="F645" s="446"/>
      <c r="G645" s="447"/>
      <c r="H645" s="448"/>
      <c r="S645" s="109"/>
    </row>
    <row r="646" spans="3:19" ht="15.75" customHeight="1" x14ac:dyDescent="0.25">
      <c r="C646" s="109"/>
      <c r="F646" s="446"/>
      <c r="G646" s="447"/>
      <c r="H646" s="448"/>
      <c r="S646" s="109"/>
    </row>
    <row r="647" spans="3:19" ht="15.75" customHeight="1" x14ac:dyDescent="0.25">
      <c r="C647" s="109"/>
      <c r="F647" s="446"/>
      <c r="G647" s="447"/>
      <c r="H647" s="448"/>
      <c r="S647" s="109"/>
    </row>
    <row r="648" spans="3:19" ht="15.75" customHeight="1" x14ac:dyDescent="0.25">
      <c r="C648" s="109"/>
      <c r="F648" s="446"/>
      <c r="G648" s="447"/>
      <c r="H648" s="448"/>
      <c r="S648" s="109"/>
    </row>
    <row r="649" spans="3:19" ht="15.75" customHeight="1" x14ac:dyDescent="0.25">
      <c r="C649" s="109"/>
      <c r="F649" s="446"/>
      <c r="G649" s="447"/>
      <c r="H649" s="448"/>
      <c r="S649" s="109"/>
    </row>
    <row r="650" spans="3:19" ht="15.75" customHeight="1" x14ac:dyDescent="0.25">
      <c r="C650" s="109"/>
      <c r="F650" s="446"/>
      <c r="G650" s="447"/>
      <c r="H650" s="448"/>
      <c r="S650" s="109"/>
    </row>
    <row r="651" spans="3:19" ht="15.75" customHeight="1" x14ac:dyDescent="0.25">
      <c r="C651" s="109"/>
      <c r="F651" s="446"/>
      <c r="G651" s="447"/>
      <c r="H651" s="448"/>
      <c r="S651" s="109"/>
    </row>
    <row r="652" spans="3:19" ht="15.75" customHeight="1" x14ac:dyDescent="0.25">
      <c r="C652" s="109"/>
      <c r="F652" s="446"/>
      <c r="G652" s="447"/>
      <c r="H652" s="448"/>
      <c r="S652" s="109"/>
    </row>
    <row r="653" spans="3:19" ht="15.75" customHeight="1" x14ac:dyDescent="0.25">
      <c r="C653" s="109"/>
      <c r="F653" s="446"/>
      <c r="G653" s="447"/>
      <c r="H653" s="448"/>
      <c r="S653" s="109"/>
    </row>
    <row r="654" spans="3:19" ht="15.75" customHeight="1" x14ac:dyDescent="0.25">
      <c r="C654" s="109"/>
      <c r="F654" s="446"/>
      <c r="G654" s="447"/>
      <c r="H654" s="448"/>
      <c r="S654" s="109"/>
    </row>
    <row r="655" spans="3:19" ht="15.75" customHeight="1" x14ac:dyDescent="0.25">
      <c r="C655" s="109"/>
      <c r="F655" s="446"/>
      <c r="G655" s="447"/>
      <c r="H655" s="448"/>
      <c r="S655" s="109"/>
    </row>
    <row r="656" spans="3:19" ht="15.75" customHeight="1" x14ac:dyDescent="0.25">
      <c r="C656" s="109"/>
      <c r="F656" s="446"/>
      <c r="G656" s="447"/>
      <c r="H656" s="448"/>
      <c r="S656" s="109"/>
    </row>
    <row r="657" spans="3:19" ht="15.75" customHeight="1" x14ac:dyDescent="0.25">
      <c r="C657" s="109"/>
      <c r="F657" s="446"/>
      <c r="G657" s="447"/>
      <c r="H657" s="448"/>
      <c r="S657" s="109"/>
    </row>
    <row r="658" spans="3:19" ht="15.75" customHeight="1" x14ac:dyDescent="0.25">
      <c r="C658" s="109"/>
      <c r="F658" s="446"/>
      <c r="G658" s="447"/>
      <c r="H658" s="448"/>
      <c r="S658" s="109"/>
    </row>
    <row r="659" spans="3:19" ht="15.75" customHeight="1" x14ac:dyDescent="0.25">
      <c r="C659" s="109"/>
      <c r="F659" s="446"/>
      <c r="G659" s="447"/>
      <c r="H659" s="448"/>
      <c r="S659" s="109"/>
    </row>
    <row r="660" spans="3:19" ht="15.75" customHeight="1" x14ac:dyDescent="0.25">
      <c r="C660" s="109"/>
      <c r="F660" s="446"/>
      <c r="G660" s="447"/>
      <c r="H660" s="448"/>
      <c r="S660" s="109"/>
    </row>
    <row r="661" spans="3:19" ht="15.75" customHeight="1" x14ac:dyDescent="0.25">
      <c r="C661" s="109"/>
      <c r="F661" s="446"/>
      <c r="G661" s="447"/>
      <c r="H661" s="448"/>
      <c r="S661" s="109"/>
    </row>
    <row r="662" spans="3:19" ht="15.75" customHeight="1" x14ac:dyDescent="0.25">
      <c r="C662" s="109"/>
      <c r="F662" s="446"/>
      <c r="G662" s="447"/>
      <c r="H662" s="448"/>
      <c r="S662" s="109"/>
    </row>
    <row r="663" spans="3:19" ht="15.75" customHeight="1" x14ac:dyDescent="0.25">
      <c r="C663" s="109"/>
      <c r="F663" s="446"/>
      <c r="G663" s="447"/>
      <c r="H663" s="448"/>
      <c r="S663" s="109"/>
    </row>
    <row r="664" spans="3:19" ht="15.75" customHeight="1" x14ac:dyDescent="0.25">
      <c r="C664" s="109"/>
      <c r="F664" s="446"/>
      <c r="G664" s="447"/>
      <c r="H664" s="448"/>
      <c r="S664" s="109"/>
    </row>
    <row r="665" spans="3:19" ht="15.75" customHeight="1" x14ac:dyDescent="0.25">
      <c r="C665" s="109"/>
      <c r="F665" s="446"/>
      <c r="G665" s="447"/>
      <c r="H665" s="448"/>
      <c r="S665" s="109"/>
    </row>
    <row r="666" spans="3:19" ht="15.75" customHeight="1" x14ac:dyDescent="0.25">
      <c r="C666" s="109"/>
      <c r="F666" s="446"/>
      <c r="G666" s="447"/>
      <c r="H666" s="448"/>
      <c r="S666" s="109"/>
    </row>
    <row r="667" spans="3:19" ht="15.75" customHeight="1" x14ac:dyDescent="0.25">
      <c r="C667" s="109"/>
      <c r="F667" s="446"/>
      <c r="G667" s="447"/>
      <c r="H667" s="448"/>
      <c r="S667" s="109"/>
    </row>
    <row r="668" spans="3:19" ht="15.75" customHeight="1" x14ac:dyDescent="0.25">
      <c r="C668" s="109"/>
      <c r="F668" s="446"/>
      <c r="G668" s="447"/>
      <c r="H668" s="448"/>
      <c r="S668" s="109"/>
    </row>
    <row r="669" spans="3:19" ht="15.75" customHeight="1" x14ac:dyDescent="0.25">
      <c r="C669" s="109"/>
      <c r="F669" s="446"/>
      <c r="G669" s="447"/>
      <c r="H669" s="448"/>
      <c r="S669" s="109"/>
    </row>
    <row r="670" spans="3:19" ht="15.75" customHeight="1" x14ac:dyDescent="0.25">
      <c r="C670" s="109"/>
      <c r="F670" s="446"/>
      <c r="G670" s="447"/>
      <c r="H670" s="448"/>
      <c r="S670" s="109"/>
    </row>
    <row r="671" spans="3:19" ht="15.75" customHeight="1" x14ac:dyDescent="0.25">
      <c r="C671" s="109"/>
      <c r="F671" s="446"/>
      <c r="G671" s="447"/>
      <c r="H671" s="448"/>
      <c r="S671" s="109"/>
    </row>
    <row r="672" spans="3:19" ht="15.75" customHeight="1" x14ac:dyDescent="0.25">
      <c r="C672" s="109"/>
      <c r="F672" s="446"/>
      <c r="G672" s="447"/>
      <c r="H672" s="448"/>
      <c r="S672" s="109"/>
    </row>
    <row r="673" spans="3:19" ht="15.75" customHeight="1" x14ac:dyDescent="0.25">
      <c r="C673" s="109"/>
      <c r="F673" s="446"/>
      <c r="G673" s="447"/>
      <c r="H673" s="448"/>
      <c r="S673" s="109"/>
    </row>
    <row r="674" spans="3:19" ht="15.75" customHeight="1" x14ac:dyDescent="0.25">
      <c r="C674" s="109"/>
      <c r="F674" s="446"/>
      <c r="G674" s="447"/>
      <c r="H674" s="448"/>
      <c r="S674" s="109"/>
    </row>
    <row r="675" spans="3:19" ht="15.75" customHeight="1" x14ac:dyDescent="0.25">
      <c r="C675" s="109"/>
      <c r="F675" s="446"/>
      <c r="G675" s="447"/>
      <c r="H675" s="448"/>
      <c r="S675" s="109"/>
    </row>
    <row r="676" spans="3:19" ht="15.75" customHeight="1" x14ac:dyDescent="0.25">
      <c r="C676" s="109"/>
      <c r="F676" s="446"/>
      <c r="G676" s="447"/>
      <c r="H676" s="448"/>
      <c r="S676" s="109"/>
    </row>
    <row r="677" spans="3:19" ht="15.75" customHeight="1" x14ac:dyDescent="0.25">
      <c r="C677" s="109"/>
      <c r="F677" s="446"/>
      <c r="G677" s="447"/>
      <c r="H677" s="448"/>
      <c r="S677" s="109"/>
    </row>
    <row r="678" spans="3:19" ht="15.75" customHeight="1" x14ac:dyDescent="0.25">
      <c r="C678" s="109"/>
      <c r="F678" s="446"/>
      <c r="G678" s="447"/>
      <c r="H678" s="448"/>
      <c r="S678" s="109"/>
    </row>
    <row r="679" spans="3:19" ht="15.75" customHeight="1" x14ac:dyDescent="0.25">
      <c r="C679" s="109"/>
      <c r="F679" s="446"/>
      <c r="G679" s="447"/>
      <c r="H679" s="448"/>
      <c r="S679" s="109"/>
    </row>
    <row r="680" spans="3:19" ht="15.75" customHeight="1" x14ac:dyDescent="0.25">
      <c r="C680" s="109"/>
      <c r="F680" s="446"/>
      <c r="G680" s="447"/>
      <c r="H680" s="448"/>
      <c r="S680" s="109"/>
    </row>
    <row r="681" spans="3:19" ht="15.75" customHeight="1" x14ac:dyDescent="0.25">
      <c r="C681" s="109"/>
      <c r="F681" s="446"/>
      <c r="G681" s="447"/>
      <c r="H681" s="448"/>
      <c r="S681" s="109"/>
    </row>
    <row r="682" spans="3:19" ht="15.75" customHeight="1" x14ac:dyDescent="0.25">
      <c r="C682" s="109"/>
      <c r="F682" s="446"/>
      <c r="G682" s="447"/>
      <c r="H682" s="448"/>
      <c r="S682" s="109"/>
    </row>
    <row r="683" spans="3:19" ht="15.75" customHeight="1" x14ac:dyDescent="0.25">
      <c r="C683" s="109"/>
      <c r="F683" s="446"/>
      <c r="G683" s="447"/>
      <c r="H683" s="448"/>
      <c r="S683" s="109"/>
    </row>
    <row r="684" spans="3:19" ht="15.75" customHeight="1" x14ac:dyDescent="0.25">
      <c r="C684" s="109"/>
      <c r="F684" s="446"/>
      <c r="G684" s="447"/>
      <c r="H684" s="448"/>
      <c r="S684" s="109"/>
    </row>
    <row r="685" spans="3:19" ht="15.75" customHeight="1" x14ac:dyDescent="0.25">
      <c r="C685" s="109"/>
      <c r="F685" s="446"/>
      <c r="G685" s="447"/>
      <c r="H685" s="448"/>
      <c r="S685" s="109"/>
    </row>
    <row r="686" spans="3:19" ht="15.75" customHeight="1" x14ac:dyDescent="0.25">
      <c r="C686" s="109"/>
      <c r="F686" s="446"/>
      <c r="G686" s="447"/>
      <c r="H686" s="448"/>
      <c r="S686" s="109"/>
    </row>
    <row r="687" spans="3:19" ht="15.75" customHeight="1" x14ac:dyDescent="0.25">
      <c r="C687" s="109"/>
      <c r="F687" s="446"/>
      <c r="G687" s="447"/>
      <c r="H687" s="448"/>
      <c r="S687" s="109"/>
    </row>
    <row r="688" spans="3:19" ht="15.75" customHeight="1" x14ac:dyDescent="0.25">
      <c r="C688" s="109"/>
      <c r="F688" s="446"/>
      <c r="G688" s="447"/>
      <c r="H688" s="448"/>
      <c r="S688" s="109"/>
    </row>
    <row r="689" spans="3:19" ht="15.75" customHeight="1" x14ac:dyDescent="0.25">
      <c r="C689" s="109"/>
      <c r="F689" s="446"/>
      <c r="G689" s="447"/>
      <c r="H689" s="448"/>
      <c r="S689" s="109"/>
    </row>
    <row r="690" spans="3:19" ht="15.75" customHeight="1" x14ac:dyDescent="0.25">
      <c r="C690" s="109"/>
      <c r="F690" s="446"/>
      <c r="G690" s="447"/>
      <c r="H690" s="448"/>
      <c r="S690" s="109"/>
    </row>
    <row r="691" spans="3:19" ht="15.75" customHeight="1" x14ac:dyDescent="0.25">
      <c r="C691" s="109"/>
      <c r="F691" s="446"/>
      <c r="G691" s="447"/>
      <c r="H691" s="448"/>
      <c r="S691" s="109"/>
    </row>
    <row r="692" spans="3:19" ht="15.75" customHeight="1" x14ac:dyDescent="0.25">
      <c r="C692" s="109"/>
      <c r="F692" s="446"/>
      <c r="G692" s="447"/>
      <c r="H692" s="448"/>
      <c r="S692" s="109"/>
    </row>
    <row r="693" spans="3:19" ht="15.75" customHeight="1" x14ac:dyDescent="0.25">
      <c r="C693" s="109"/>
      <c r="F693" s="446"/>
      <c r="G693" s="447"/>
      <c r="H693" s="448"/>
      <c r="S693" s="109"/>
    </row>
    <row r="694" spans="3:19" ht="15.75" customHeight="1" x14ac:dyDescent="0.25">
      <c r="C694" s="109"/>
      <c r="F694" s="446"/>
      <c r="G694" s="447"/>
      <c r="H694" s="448"/>
      <c r="S694" s="109"/>
    </row>
    <row r="695" spans="3:19" ht="15.75" customHeight="1" x14ac:dyDescent="0.25">
      <c r="C695" s="109"/>
      <c r="F695" s="446"/>
      <c r="G695" s="447"/>
      <c r="H695" s="448"/>
      <c r="S695" s="109"/>
    </row>
    <row r="696" spans="3:19" ht="15.75" customHeight="1" x14ac:dyDescent="0.25">
      <c r="C696" s="109"/>
      <c r="F696" s="446"/>
      <c r="G696" s="447"/>
      <c r="H696" s="448"/>
      <c r="S696" s="109"/>
    </row>
    <row r="697" spans="3:19" ht="15.75" customHeight="1" x14ac:dyDescent="0.25">
      <c r="C697" s="109"/>
      <c r="F697" s="446"/>
      <c r="G697" s="447"/>
      <c r="H697" s="448"/>
      <c r="S697" s="109"/>
    </row>
    <row r="698" spans="3:19" ht="15.75" customHeight="1" x14ac:dyDescent="0.25">
      <c r="C698" s="109"/>
      <c r="F698" s="446"/>
      <c r="G698" s="447"/>
      <c r="H698" s="448"/>
      <c r="S698" s="109"/>
    </row>
    <row r="699" spans="3:19" ht="15.75" customHeight="1" x14ac:dyDescent="0.25">
      <c r="C699" s="109"/>
      <c r="F699" s="446"/>
      <c r="G699" s="447"/>
      <c r="H699" s="448"/>
      <c r="S699" s="109"/>
    </row>
    <row r="700" spans="3:19" ht="15.75" customHeight="1" x14ac:dyDescent="0.25">
      <c r="C700" s="109"/>
      <c r="F700" s="446"/>
      <c r="G700" s="447"/>
      <c r="H700" s="448"/>
      <c r="S700" s="109"/>
    </row>
    <row r="701" spans="3:19" ht="15.75" customHeight="1" x14ac:dyDescent="0.25">
      <c r="C701" s="109"/>
      <c r="F701" s="446"/>
      <c r="G701" s="447"/>
      <c r="H701" s="448"/>
      <c r="S701" s="109"/>
    </row>
    <row r="702" spans="3:19" ht="15.75" customHeight="1" x14ac:dyDescent="0.25">
      <c r="C702" s="109"/>
      <c r="F702" s="446"/>
      <c r="G702" s="447"/>
      <c r="H702" s="448"/>
      <c r="S702" s="109"/>
    </row>
    <row r="703" spans="3:19" ht="15.75" customHeight="1" x14ac:dyDescent="0.25">
      <c r="C703" s="109"/>
      <c r="F703" s="446"/>
      <c r="G703" s="447"/>
      <c r="H703" s="448"/>
      <c r="S703" s="109"/>
    </row>
    <row r="704" spans="3:19" ht="15.75" customHeight="1" x14ac:dyDescent="0.25">
      <c r="C704" s="109"/>
      <c r="F704" s="446"/>
      <c r="G704" s="447"/>
      <c r="H704" s="448"/>
      <c r="S704" s="109"/>
    </row>
    <row r="705" spans="3:19" ht="15.75" customHeight="1" x14ac:dyDescent="0.25">
      <c r="C705" s="109"/>
      <c r="F705" s="446"/>
      <c r="G705" s="447"/>
      <c r="H705" s="448"/>
      <c r="S705" s="109"/>
    </row>
    <row r="706" spans="3:19" ht="15.75" customHeight="1" x14ac:dyDescent="0.25">
      <c r="C706" s="109"/>
      <c r="F706" s="446"/>
      <c r="G706" s="447"/>
      <c r="H706" s="448"/>
      <c r="S706" s="109"/>
    </row>
    <row r="707" spans="3:19" ht="15.75" customHeight="1" x14ac:dyDescent="0.25">
      <c r="C707" s="109"/>
      <c r="F707" s="446"/>
      <c r="G707" s="447"/>
      <c r="H707" s="448"/>
      <c r="S707" s="109"/>
    </row>
    <row r="708" spans="3:19" ht="15.75" customHeight="1" x14ac:dyDescent="0.25">
      <c r="C708" s="109"/>
      <c r="F708" s="446"/>
      <c r="G708" s="447"/>
      <c r="H708" s="448"/>
      <c r="S708" s="109"/>
    </row>
    <row r="709" spans="3:19" ht="15.75" customHeight="1" x14ac:dyDescent="0.25">
      <c r="C709" s="109"/>
      <c r="F709" s="446"/>
      <c r="G709" s="447"/>
      <c r="H709" s="448"/>
      <c r="S709" s="109"/>
    </row>
    <row r="710" spans="3:19" ht="15.75" customHeight="1" x14ac:dyDescent="0.25">
      <c r="C710" s="109"/>
      <c r="F710" s="446"/>
      <c r="G710" s="447"/>
      <c r="H710" s="448"/>
      <c r="S710" s="109"/>
    </row>
    <row r="711" spans="3:19" ht="15.75" customHeight="1" x14ac:dyDescent="0.25">
      <c r="C711" s="109"/>
      <c r="F711" s="446"/>
      <c r="G711" s="447"/>
      <c r="H711" s="448"/>
      <c r="S711" s="109"/>
    </row>
    <row r="712" spans="3:19" ht="15.75" customHeight="1" x14ac:dyDescent="0.25">
      <c r="C712" s="109"/>
      <c r="F712" s="446"/>
      <c r="G712" s="447"/>
      <c r="H712" s="448"/>
      <c r="S712" s="109"/>
    </row>
    <row r="713" spans="3:19" ht="15.75" customHeight="1" x14ac:dyDescent="0.25">
      <c r="C713" s="109"/>
      <c r="F713" s="446"/>
      <c r="G713" s="447"/>
      <c r="H713" s="448"/>
      <c r="S713" s="109"/>
    </row>
    <row r="714" spans="3:19" ht="15.75" customHeight="1" x14ac:dyDescent="0.25">
      <c r="C714" s="109"/>
      <c r="F714" s="446"/>
      <c r="G714" s="447"/>
      <c r="H714" s="448"/>
      <c r="S714" s="109"/>
    </row>
    <row r="715" spans="3:19" ht="15.75" customHeight="1" x14ac:dyDescent="0.25">
      <c r="C715" s="109"/>
      <c r="F715" s="446"/>
      <c r="G715" s="447"/>
      <c r="H715" s="448"/>
      <c r="S715" s="109"/>
    </row>
    <row r="716" spans="3:19" ht="15.75" customHeight="1" x14ac:dyDescent="0.25">
      <c r="C716" s="109"/>
      <c r="F716" s="446"/>
      <c r="G716" s="447"/>
      <c r="H716" s="448"/>
      <c r="S716" s="109"/>
    </row>
    <row r="717" spans="3:19" ht="15.75" customHeight="1" x14ac:dyDescent="0.25">
      <c r="C717" s="109"/>
      <c r="F717" s="446"/>
      <c r="G717" s="447"/>
      <c r="H717" s="448"/>
      <c r="S717" s="109"/>
    </row>
    <row r="718" spans="3:19" ht="15.75" customHeight="1" x14ac:dyDescent="0.25">
      <c r="C718" s="109"/>
      <c r="F718" s="446"/>
      <c r="G718" s="447"/>
      <c r="H718" s="448"/>
      <c r="S718" s="109"/>
    </row>
    <row r="719" spans="3:19" ht="15.75" customHeight="1" x14ac:dyDescent="0.25">
      <c r="C719" s="109"/>
      <c r="F719" s="446"/>
      <c r="G719" s="447"/>
      <c r="H719" s="448"/>
      <c r="S719" s="109"/>
    </row>
    <row r="720" spans="3:19" ht="15.75" customHeight="1" x14ac:dyDescent="0.25">
      <c r="C720" s="109"/>
      <c r="F720" s="446"/>
      <c r="G720" s="447"/>
      <c r="H720" s="448"/>
      <c r="S720" s="109"/>
    </row>
    <row r="721" spans="3:19" ht="15.75" customHeight="1" x14ac:dyDescent="0.25">
      <c r="C721" s="109"/>
      <c r="F721" s="446"/>
      <c r="G721" s="447"/>
      <c r="H721" s="448"/>
      <c r="S721" s="109"/>
    </row>
    <row r="722" spans="3:19" ht="15.75" customHeight="1" x14ac:dyDescent="0.25">
      <c r="C722" s="109"/>
      <c r="F722" s="446"/>
      <c r="G722" s="447"/>
      <c r="H722" s="448"/>
      <c r="S722" s="109"/>
    </row>
    <row r="723" spans="3:19" ht="15.75" customHeight="1" x14ac:dyDescent="0.25">
      <c r="C723" s="109"/>
      <c r="F723" s="446"/>
      <c r="G723" s="447"/>
      <c r="H723" s="448"/>
      <c r="S723" s="109"/>
    </row>
    <row r="724" spans="3:19" ht="15.75" customHeight="1" x14ac:dyDescent="0.25">
      <c r="C724" s="109"/>
      <c r="F724" s="446"/>
      <c r="G724" s="447"/>
      <c r="H724" s="448"/>
      <c r="S724" s="109"/>
    </row>
    <row r="725" spans="3:19" ht="15.75" customHeight="1" x14ac:dyDescent="0.25">
      <c r="C725" s="109"/>
      <c r="F725" s="446"/>
      <c r="G725" s="447"/>
      <c r="H725" s="448"/>
      <c r="S725" s="109"/>
    </row>
    <row r="726" spans="3:19" ht="15.75" customHeight="1" x14ac:dyDescent="0.25">
      <c r="C726" s="109"/>
      <c r="F726" s="446"/>
      <c r="G726" s="447"/>
      <c r="H726" s="448"/>
      <c r="S726" s="109"/>
    </row>
    <row r="727" spans="3:19" ht="15.75" customHeight="1" x14ac:dyDescent="0.25">
      <c r="C727" s="109"/>
      <c r="F727" s="446"/>
      <c r="G727" s="447"/>
      <c r="H727" s="448"/>
      <c r="S727" s="109"/>
    </row>
    <row r="728" spans="3:19" ht="15.75" customHeight="1" x14ac:dyDescent="0.25">
      <c r="C728" s="109"/>
      <c r="F728" s="446"/>
      <c r="G728" s="447"/>
      <c r="H728" s="448"/>
      <c r="S728" s="109"/>
    </row>
    <row r="729" spans="3:19" ht="15.75" customHeight="1" x14ac:dyDescent="0.25">
      <c r="C729" s="109"/>
      <c r="F729" s="446"/>
      <c r="G729" s="447"/>
      <c r="H729" s="448"/>
      <c r="S729" s="109"/>
    </row>
    <row r="730" spans="3:19" ht="15.75" customHeight="1" x14ac:dyDescent="0.25">
      <c r="C730" s="109"/>
      <c r="F730" s="446"/>
      <c r="G730" s="447"/>
      <c r="H730" s="448"/>
      <c r="S730" s="109"/>
    </row>
    <row r="731" spans="3:19" ht="15.75" customHeight="1" x14ac:dyDescent="0.25">
      <c r="C731" s="109"/>
      <c r="F731" s="446"/>
      <c r="G731" s="447"/>
      <c r="H731" s="448"/>
      <c r="S731" s="109"/>
    </row>
    <row r="732" spans="3:19" ht="15.75" customHeight="1" x14ac:dyDescent="0.25">
      <c r="C732" s="109"/>
      <c r="F732" s="446"/>
      <c r="G732" s="447"/>
      <c r="H732" s="448"/>
      <c r="S732" s="109"/>
    </row>
    <row r="733" spans="3:19" ht="15.75" customHeight="1" x14ac:dyDescent="0.25">
      <c r="C733" s="109"/>
      <c r="F733" s="446"/>
      <c r="G733" s="447"/>
      <c r="H733" s="448"/>
      <c r="S733" s="109"/>
    </row>
    <row r="734" spans="3:19" ht="15.75" customHeight="1" x14ac:dyDescent="0.25">
      <c r="C734" s="109"/>
      <c r="F734" s="446"/>
      <c r="G734" s="447"/>
      <c r="H734" s="448"/>
      <c r="S734" s="109"/>
    </row>
    <row r="735" spans="3:19" ht="15.75" customHeight="1" x14ac:dyDescent="0.25">
      <c r="C735" s="109"/>
      <c r="F735" s="446"/>
      <c r="G735" s="447"/>
      <c r="H735" s="448"/>
      <c r="S735" s="109"/>
    </row>
    <row r="736" spans="3:19" ht="15.75" customHeight="1" x14ac:dyDescent="0.25">
      <c r="C736" s="109"/>
      <c r="F736" s="446"/>
      <c r="G736" s="447"/>
      <c r="H736" s="448"/>
      <c r="S736" s="109"/>
    </row>
    <row r="737" spans="3:19" ht="15.75" customHeight="1" x14ac:dyDescent="0.25">
      <c r="C737" s="109"/>
      <c r="F737" s="446"/>
      <c r="G737" s="447"/>
      <c r="H737" s="448"/>
      <c r="S737" s="109"/>
    </row>
    <row r="738" spans="3:19" ht="15.75" customHeight="1" x14ac:dyDescent="0.25">
      <c r="C738" s="109"/>
      <c r="F738" s="446"/>
      <c r="G738" s="447"/>
      <c r="H738" s="448"/>
      <c r="S738" s="109"/>
    </row>
    <row r="739" spans="3:19" ht="15.75" customHeight="1" x14ac:dyDescent="0.25">
      <c r="C739" s="109"/>
      <c r="F739" s="446"/>
      <c r="G739" s="447"/>
      <c r="H739" s="448"/>
      <c r="S739" s="109"/>
    </row>
    <row r="740" spans="3:19" ht="15.75" customHeight="1" x14ac:dyDescent="0.25">
      <c r="C740" s="109"/>
      <c r="F740" s="446"/>
      <c r="G740" s="447"/>
      <c r="H740" s="448"/>
      <c r="S740" s="109"/>
    </row>
    <row r="741" spans="3:19" ht="15.75" customHeight="1" x14ac:dyDescent="0.25">
      <c r="C741" s="109"/>
      <c r="F741" s="446"/>
      <c r="G741" s="447"/>
      <c r="H741" s="448"/>
      <c r="S741" s="109"/>
    </row>
    <row r="742" spans="3:19" ht="15.75" customHeight="1" x14ac:dyDescent="0.25">
      <c r="C742" s="109"/>
      <c r="F742" s="446"/>
      <c r="G742" s="447"/>
      <c r="H742" s="448"/>
      <c r="S742" s="109"/>
    </row>
    <row r="743" spans="3:19" ht="15.75" customHeight="1" x14ac:dyDescent="0.25">
      <c r="C743" s="109"/>
      <c r="F743" s="446"/>
      <c r="G743" s="447"/>
      <c r="H743" s="448"/>
      <c r="S743" s="109"/>
    </row>
    <row r="744" spans="3:19" ht="15.75" customHeight="1" x14ac:dyDescent="0.25">
      <c r="C744" s="109"/>
      <c r="F744" s="446"/>
      <c r="G744" s="447"/>
      <c r="H744" s="448"/>
      <c r="S744" s="109"/>
    </row>
    <row r="745" spans="3:19" ht="15.75" customHeight="1" x14ac:dyDescent="0.25">
      <c r="C745" s="109"/>
      <c r="F745" s="446"/>
      <c r="G745" s="447"/>
      <c r="H745" s="448"/>
      <c r="S745" s="109"/>
    </row>
    <row r="746" spans="3:19" ht="15.75" customHeight="1" x14ac:dyDescent="0.25">
      <c r="C746" s="109"/>
      <c r="F746" s="446"/>
      <c r="G746" s="447"/>
      <c r="H746" s="448"/>
      <c r="S746" s="109"/>
    </row>
    <row r="747" spans="3:19" ht="15.75" customHeight="1" x14ac:dyDescent="0.25">
      <c r="C747" s="109"/>
      <c r="F747" s="446"/>
      <c r="G747" s="447"/>
      <c r="H747" s="448"/>
      <c r="S747" s="109"/>
    </row>
    <row r="748" spans="3:19" ht="15.75" customHeight="1" x14ac:dyDescent="0.25">
      <c r="C748" s="109"/>
      <c r="F748" s="446"/>
      <c r="G748" s="447"/>
      <c r="H748" s="448"/>
      <c r="S748" s="109"/>
    </row>
    <row r="749" spans="3:19" ht="15.75" customHeight="1" x14ac:dyDescent="0.25">
      <c r="C749" s="109"/>
      <c r="F749" s="446"/>
      <c r="G749" s="447"/>
      <c r="H749" s="448"/>
      <c r="S749" s="109"/>
    </row>
    <row r="750" spans="3:19" ht="15.75" customHeight="1" x14ac:dyDescent="0.25">
      <c r="C750" s="109"/>
      <c r="F750" s="446"/>
      <c r="G750" s="447"/>
      <c r="H750" s="448"/>
      <c r="S750" s="109"/>
    </row>
    <row r="751" spans="3:19" ht="15.75" customHeight="1" x14ac:dyDescent="0.25">
      <c r="C751" s="109"/>
      <c r="F751" s="446"/>
      <c r="G751" s="447"/>
      <c r="H751" s="448"/>
      <c r="S751" s="109"/>
    </row>
    <row r="752" spans="3:19" ht="15.75" customHeight="1" x14ac:dyDescent="0.25">
      <c r="C752" s="109"/>
      <c r="F752" s="446"/>
      <c r="G752" s="447"/>
      <c r="H752" s="448"/>
      <c r="S752" s="109"/>
    </row>
    <row r="753" spans="3:19" ht="15.75" customHeight="1" x14ac:dyDescent="0.25">
      <c r="C753" s="109"/>
      <c r="F753" s="446"/>
      <c r="G753" s="447"/>
      <c r="H753" s="448"/>
      <c r="S753" s="109"/>
    </row>
    <row r="754" spans="3:19" ht="15.75" customHeight="1" x14ac:dyDescent="0.25">
      <c r="C754" s="109"/>
      <c r="F754" s="446"/>
      <c r="G754" s="447"/>
      <c r="H754" s="448"/>
      <c r="S754" s="109"/>
    </row>
    <row r="755" spans="3:19" ht="15.75" customHeight="1" x14ac:dyDescent="0.25">
      <c r="C755" s="109"/>
      <c r="F755" s="446"/>
      <c r="G755" s="447"/>
      <c r="H755" s="448"/>
      <c r="S755" s="109"/>
    </row>
    <row r="756" spans="3:19" ht="15.75" customHeight="1" x14ac:dyDescent="0.25">
      <c r="C756" s="109"/>
      <c r="F756" s="446"/>
      <c r="G756" s="447"/>
      <c r="H756" s="448"/>
      <c r="S756" s="109"/>
    </row>
    <row r="757" spans="3:19" ht="15.75" customHeight="1" x14ac:dyDescent="0.25">
      <c r="C757" s="109"/>
      <c r="F757" s="446"/>
      <c r="G757" s="447"/>
      <c r="H757" s="448"/>
      <c r="S757" s="109"/>
    </row>
    <row r="758" spans="3:19" ht="15.75" customHeight="1" x14ac:dyDescent="0.25">
      <c r="C758" s="109"/>
      <c r="F758" s="446"/>
      <c r="G758" s="447"/>
      <c r="H758" s="448"/>
      <c r="S758" s="109"/>
    </row>
    <row r="759" spans="3:19" ht="15.75" customHeight="1" x14ac:dyDescent="0.25">
      <c r="C759" s="109"/>
      <c r="F759" s="446"/>
      <c r="G759" s="447"/>
      <c r="H759" s="448"/>
      <c r="S759" s="109"/>
    </row>
    <row r="760" spans="3:19" ht="15.75" customHeight="1" x14ac:dyDescent="0.25">
      <c r="C760" s="109"/>
      <c r="F760" s="446"/>
      <c r="G760" s="447"/>
      <c r="H760" s="448"/>
      <c r="S760" s="109"/>
    </row>
    <row r="761" spans="3:19" ht="15.75" customHeight="1" x14ac:dyDescent="0.25">
      <c r="C761" s="109"/>
      <c r="F761" s="446"/>
      <c r="G761" s="447"/>
      <c r="H761" s="448"/>
      <c r="S761" s="109"/>
    </row>
    <row r="762" spans="3:19" ht="15.75" customHeight="1" x14ac:dyDescent="0.25">
      <c r="C762" s="109"/>
      <c r="F762" s="446"/>
      <c r="G762" s="447"/>
      <c r="H762" s="448"/>
      <c r="S762" s="109"/>
    </row>
    <row r="763" spans="3:19" ht="15.75" customHeight="1" x14ac:dyDescent="0.25">
      <c r="C763" s="109"/>
      <c r="F763" s="446"/>
      <c r="G763" s="447"/>
      <c r="H763" s="448"/>
      <c r="S763" s="109"/>
    </row>
    <row r="764" spans="3:19" ht="15.75" customHeight="1" x14ac:dyDescent="0.25">
      <c r="C764" s="109"/>
      <c r="F764" s="446"/>
      <c r="G764" s="447"/>
      <c r="H764" s="448"/>
      <c r="S764" s="109"/>
    </row>
    <row r="765" spans="3:19" ht="15.75" customHeight="1" x14ac:dyDescent="0.25">
      <c r="C765" s="109"/>
      <c r="F765" s="446"/>
      <c r="G765" s="447"/>
      <c r="H765" s="448"/>
      <c r="S765" s="109"/>
    </row>
    <row r="766" spans="3:19" ht="15.75" customHeight="1" x14ac:dyDescent="0.25">
      <c r="C766" s="109"/>
      <c r="F766" s="446"/>
      <c r="G766" s="447"/>
      <c r="H766" s="448"/>
      <c r="S766" s="109"/>
    </row>
    <row r="767" spans="3:19" ht="15.75" customHeight="1" x14ac:dyDescent="0.25">
      <c r="C767" s="109"/>
      <c r="F767" s="446"/>
      <c r="G767" s="447"/>
      <c r="H767" s="448"/>
      <c r="S767" s="109"/>
    </row>
    <row r="768" spans="3:19" ht="15.75" customHeight="1" x14ac:dyDescent="0.25">
      <c r="C768" s="109"/>
      <c r="F768" s="446"/>
      <c r="G768" s="447"/>
      <c r="H768" s="448"/>
      <c r="S768" s="109"/>
    </row>
    <row r="769" spans="3:19" ht="15.75" customHeight="1" x14ac:dyDescent="0.25">
      <c r="C769" s="109"/>
      <c r="F769" s="446"/>
      <c r="G769" s="447"/>
      <c r="H769" s="448"/>
      <c r="S769" s="109"/>
    </row>
    <row r="770" spans="3:19" ht="15.75" customHeight="1" x14ac:dyDescent="0.25">
      <c r="C770" s="109"/>
      <c r="F770" s="446"/>
      <c r="G770" s="447"/>
      <c r="H770" s="448"/>
      <c r="S770" s="109"/>
    </row>
    <row r="771" spans="3:19" ht="15.75" customHeight="1" x14ac:dyDescent="0.25">
      <c r="C771" s="109"/>
      <c r="F771" s="446"/>
      <c r="G771" s="447"/>
      <c r="H771" s="448"/>
      <c r="S771" s="109"/>
    </row>
    <row r="772" spans="3:19" ht="15.75" customHeight="1" x14ac:dyDescent="0.25">
      <c r="C772" s="109"/>
      <c r="F772" s="446"/>
      <c r="G772" s="447"/>
      <c r="H772" s="448"/>
      <c r="S772" s="109"/>
    </row>
    <row r="773" spans="3:19" ht="15.75" customHeight="1" x14ac:dyDescent="0.25">
      <c r="C773" s="109"/>
      <c r="F773" s="446"/>
      <c r="G773" s="447"/>
      <c r="H773" s="448"/>
      <c r="S773" s="109"/>
    </row>
    <row r="774" spans="3:19" ht="15.75" customHeight="1" x14ac:dyDescent="0.25">
      <c r="C774" s="109"/>
      <c r="F774" s="446"/>
      <c r="G774" s="447"/>
      <c r="H774" s="448"/>
      <c r="S774" s="109"/>
    </row>
    <row r="775" spans="3:19" ht="15.75" customHeight="1" x14ac:dyDescent="0.25">
      <c r="C775" s="109"/>
      <c r="F775" s="446"/>
      <c r="G775" s="447"/>
      <c r="H775" s="448"/>
      <c r="S775" s="109"/>
    </row>
    <row r="776" spans="3:19" ht="15.75" customHeight="1" x14ac:dyDescent="0.25">
      <c r="C776" s="109"/>
      <c r="F776" s="446"/>
      <c r="G776" s="447"/>
      <c r="H776" s="448"/>
      <c r="S776" s="109"/>
    </row>
    <row r="777" spans="3:19" ht="15.75" customHeight="1" x14ac:dyDescent="0.25">
      <c r="C777" s="109"/>
      <c r="F777" s="446"/>
      <c r="G777" s="447"/>
      <c r="H777" s="448"/>
      <c r="S777" s="109"/>
    </row>
    <row r="778" spans="3:19" ht="15.75" customHeight="1" x14ac:dyDescent="0.25">
      <c r="C778" s="109"/>
      <c r="F778" s="446"/>
      <c r="G778" s="447"/>
      <c r="H778" s="448"/>
      <c r="S778" s="109"/>
    </row>
    <row r="779" spans="3:19" ht="15.75" customHeight="1" x14ac:dyDescent="0.25">
      <c r="C779" s="109"/>
      <c r="F779" s="446"/>
      <c r="G779" s="447"/>
      <c r="H779" s="448"/>
      <c r="S779" s="109"/>
    </row>
    <row r="780" spans="3:19" ht="15.75" customHeight="1" x14ac:dyDescent="0.25">
      <c r="C780" s="109"/>
      <c r="F780" s="446"/>
      <c r="G780" s="447"/>
      <c r="H780" s="448"/>
      <c r="S780" s="109"/>
    </row>
    <row r="781" spans="3:19" ht="15.75" customHeight="1" x14ac:dyDescent="0.25">
      <c r="C781" s="109"/>
      <c r="F781" s="446"/>
      <c r="G781" s="447"/>
      <c r="H781" s="448"/>
      <c r="S781" s="109"/>
    </row>
    <row r="782" spans="3:19" ht="15.75" customHeight="1" x14ac:dyDescent="0.25">
      <c r="C782" s="109"/>
      <c r="F782" s="446"/>
      <c r="G782" s="447"/>
      <c r="H782" s="448"/>
      <c r="S782" s="109"/>
    </row>
    <row r="783" spans="3:19" ht="15.75" customHeight="1" x14ac:dyDescent="0.25">
      <c r="C783" s="109"/>
      <c r="F783" s="446"/>
      <c r="G783" s="447"/>
      <c r="H783" s="448"/>
      <c r="S783" s="109"/>
    </row>
    <row r="784" spans="3:19" ht="15.75" customHeight="1" x14ac:dyDescent="0.25">
      <c r="C784" s="109"/>
      <c r="F784" s="446"/>
      <c r="G784" s="447"/>
      <c r="H784" s="448"/>
      <c r="S784" s="109"/>
    </row>
    <row r="785" spans="3:19" ht="15.75" customHeight="1" x14ac:dyDescent="0.25">
      <c r="C785" s="109"/>
      <c r="F785" s="446"/>
      <c r="G785" s="447"/>
      <c r="H785" s="448"/>
      <c r="S785" s="109"/>
    </row>
    <row r="786" spans="3:19" ht="15.75" customHeight="1" x14ac:dyDescent="0.25">
      <c r="C786" s="109"/>
      <c r="F786" s="446"/>
      <c r="G786" s="447"/>
      <c r="H786" s="448"/>
      <c r="S786" s="109"/>
    </row>
    <row r="787" spans="3:19" ht="15.75" customHeight="1" x14ac:dyDescent="0.25">
      <c r="C787" s="109"/>
      <c r="F787" s="446"/>
      <c r="G787" s="447"/>
      <c r="H787" s="448"/>
      <c r="S787" s="109"/>
    </row>
    <row r="788" spans="3:19" ht="15.75" customHeight="1" x14ac:dyDescent="0.25">
      <c r="C788" s="109"/>
      <c r="F788" s="446"/>
      <c r="G788" s="447"/>
      <c r="H788" s="448"/>
      <c r="S788" s="109"/>
    </row>
    <row r="789" spans="3:19" ht="15.75" customHeight="1" x14ac:dyDescent="0.25">
      <c r="C789" s="109"/>
      <c r="F789" s="446"/>
      <c r="G789" s="447"/>
      <c r="H789" s="448"/>
      <c r="S789" s="109"/>
    </row>
    <row r="790" spans="3:19" ht="15.75" customHeight="1" x14ac:dyDescent="0.25">
      <c r="C790" s="109"/>
      <c r="F790" s="446"/>
      <c r="G790" s="447"/>
      <c r="H790" s="448"/>
      <c r="S790" s="109"/>
    </row>
    <row r="791" spans="3:19" ht="15.75" customHeight="1" x14ac:dyDescent="0.25">
      <c r="C791" s="109"/>
      <c r="F791" s="446"/>
      <c r="G791" s="447"/>
      <c r="H791" s="448"/>
      <c r="S791" s="109"/>
    </row>
    <row r="792" spans="3:19" ht="15.75" customHeight="1" x14ac:dyDescent="0.25">
      <c r="C792" s="109"/>
      <c r="F792" s="446"/>
      <c r="G792" s="447"/>
      <c r="H792" s="448"/>
      <c r="S792" s="109"/>
    </row>
    <row r="793" spans="3:19" ht="15.75" customHeight="1" x14ac:dyDescent="0.25">
      <c r="C793" s="109"/>
      <c r="F793" s="446"/>
      <c r="G793" s="447"/>
      <c r="H793" s="448"/>
      <c r="S793" s="109"/>
    </row>
    <row r="794" spans="3:19" ht="15.75" customHeight="1" x14ac:dyDescent="0.25">
      <c r="C794" s="109"/>
      <c r="F794" s="446"/>
      <c r="G794" s="447"/>
      <c r="H794" s="448"/>
      <c r="S794" s="109"/>
    </row>
    <row r="795" spans="3:19" ht="15.75" customHeight="1" x14ac:dyDescent="0.25">
      <c r="C795" s="109"/>
      <c r="F795" s="446"/>
      <c r="G795" s="447"/>
      <c r="H795" s="448"/>
      <c r="S795" s="109"/>
    </row>
    <row r="796" spans="3:19" ht="15.75" customHeight="1" x14ac:dyDescent="0.25">
      <c r="C796" s="109"/>
      <c r="F796" s="446"/>
      <c r="G796" s="447"/>
      <c r="H796" s="448"/>
      <c r="S796" s="109"/>
    </row>
    <row r="797" spans="3:19" ht="15.75" customHeight="1" x14ac:dyDescent="0.25">
      <c r="C797" s="109"/>
      <c r="F797" s="446"/>
      <c r="G797" s="447"/>
      <c r="H797" s="448"/>
      <c r="S797" s="109"/>
    </row>
    <row r="798" spans="3:19" ht="15.75" customHeight="1" x14ac:dyDescent="0.25">
      <c r="C798" s="109"/>
      <c r="F798" s="446"/>
      <c r="G798" s="447"/>
      <c r="H798" s="448"/>
      <c r="S798" s="109"/>
    </row>
    <row r="799" spans="3:19" ht="15.75" customHeight="1" x14ac:dyDescent="0.25">
      <c r="C799" s="109"/>
      <c r="F799" s="446"/>
      <c r="G799" s="447"/>
      <c r="H799" s="448"/>
      <c r="S799" s="109"/>
    </row>
    <row r="800" spans="3:19" ht="15.75" customHeight="1" x14ac:dyDescent="0.25">
      <c r="C800" s="109"/>
      <c r="F800" s="446"/>
      <c r="G800" s="447"/>
      <c r="H800" s="448"/>
      <c r="S800" s="109"/>
    </row>
    <row r="801" spans="3:19" ht="15.75" customHeight="1" x14ac:dyDescent="0.25">
      <c r="C801" s="109"/>
      <c r="F801" s="446"/>
      <c r="G801" s="447"/>
      <c r="H801" s="448"/>
      <c r="S801" s="109"/>
    </row>
    <row r="802" spans="3:19" ht="15.75" customHeight="1" x14ac:dyDescent="0.25">
      <c r="C802" s="109"/>
      <c r="F802" s="446"/>
      <c r="G802" s="447"/>
      <c r="H802" s="448"/>
      <c r="S802" s="109"/>
    </row>
    <row r="803" spans="3:19" ht="15.75" customHeight="1" x14ac:dyDescent="0.25">
      <c r="C803" s="109"/>
      <c r="F803" s="446"/>
      <c r="G803" s="447"/>
      <c r="H803" s="448"/>
      <c r="S803" s="109"/>
    </row>
    <row r="804" spans="3:19" ht="15.75" customHeight="1" x14ac:dyDescent="0.25">
      <c r="C804" s="109"/>
      <c r="F804" s="446"/>
      <c r="G804" s="447"/>
      <c r="H804" s="448"/>
      <c r="S804" s="109"/>
    </row>
    <row r="805" spans="3:19" ht="15.75" customHeight="1" x14ac:dyDescent="0.25">
      <c r="C805" s="109"/>
      <c r="F805" s="446"/>
      <c r="G805" s="447"/>
      <c r="H805" s="448"/>
      <c r="S805" s="109"/>
    </row>
    <row r="806" spans="3:19" ht="15.75" customHeight="1" x14ac:dyDescent="0.25">
      <c r="C806" s="109"/>
      <c r="F806" s="446"/>
      <c r="G806" s="447"/>
      <c r="H806" s="448"/>
      <c r="S806" s="109"/>
    </row>
    <row r="807" spans="3:19" ht="15.75" customHeight="1" x14ac:dyDescent="0.25">
      <c r="C807" s="109"/>
      <c r="F807" s="446"/>
      <c r="G807" s="447"/>
      <c r="H807" s="448"/>
      <c r="S807" s="109"/>
    </row>
    <row r="808" spans="3:19" ht="15.75" customHeight="1" x14ac:dyDescent="0.25">
      <c r="C808" s="109"/>
      <c r="F808" s="446"/>
      <c r="G808" s="447"/>
      <c r="H808" s="448"/>
      <c r="S808" s="109"/>
    </row>
    <row r="809" spans="3:19" ht="15.75" customHeight="1" x14ac:dyDescent="0.25">
      <c r="C809" s="109"/>
      <c r="F809" s="446"/>
      <c r="G809" s="447"/>
      <c r="H809" s="448"/>
      <c r="S809" s="109"/>
    </row>
    <row r="810" spans="3:19" ht="15.75" customHeight="1" x14ac:dyDescent="0.25">
      <c r="C810" s="109"/>
      <c r="F810" s="446"/>
      <c r="G810" s="447"/>
      <c r="H810" s="448"/>
      <c r="S810" s="109"/>
    </row>
    <row r="811" spans="3:19" ht="15.75" customHeight="1" x14ac:dyDescent="0.25">
      <c r="C811" s="109"/>
      <c r="F811" s="446"/>
      <c r="G811" s="447"/>
      <c r="H811" s="448"/>
      <c r="S811" s="109"/>
    </row>
    <row r="812" spans="3:19" ht="15.75" customHeight="1" x14ac:dyDescent="0.25">
      <c r="C812" s="109"/>
      <c r="F812" s="446"/>
      <c r="G812" s="447"/>
      <c r="H812" s="448"/>
      <c r="S812" s="109"/>
    </row>
    <row r="813" spans="3:19" ht="15.75" customHeight="1" x14ac:dyDescent="0.25">
      <c r="C813" s="109"/>
      <c r="F813" s="446"/>
      <c r="G813" s="447"/>
      <c r="H813" s="448"/>
      <c r="S813" s="109"/>
    </row>
    <row r="814" spans="3:19" ht="15.75" customHeight="1" x14ac:dyDescent="0.25">
      <c r="C814" s="109"/>
      <c r="F814" s="446"/>
      <c r="G814" s="447"/>
      <c r="H814" s="448"/>
      <c r="S814" s="109"/>
    </row>
    <row r="815" spans="3:19" ht="15.75" customHeight="1" x14ac:dyDescent="0.25">
      <c r="C815" s="109"/>
      <c r="F815" s="446"/>
      <c r="G815" s="447"/>
      <c r="H815" s="448"/>
      <c r="S815" s="109"/>
    </row>
    <row r="816" spans="3:19" ht="15.75" customHeight="1" x14ac:dyDescent="0.25">
      <c r="C816" s="109"/>
      <c r="F816" s="446"/>
      <c r="G816" s="447"/>
      <c r="H816" s="448"/>
      <c r="S816" s="109"/>
    </row>
    <row r="817" spans="3:19" ht="15.75" customHeight="1" x14ac:dyDescent="0.25">
      <c r="C817" s="109"/>
      <c r="F817" s="446"/>
      <c r="G817" s="447"/>
      <c r="H817" s="448"/>
      <c r="S817" s="109"/>
    </row>
    <row r="818" spans="3:19" ht="15.75" customHeight="1" x14ac:dyDescent="0.25">
      <c r="C818" s="109"/>
      <c r="F818" s="446"/>
      <c r="G818" s="447"/>
      <c r="H818" s="448"/>
      <c r="S818" s="109"/>
    </row>
    <row r="819" spans="3:19" ht="15.75" customHeight="1" x14ac:dyDescent="0.25">
      <c r="C819" s="109"/>
      <c r="F819" s="446"/>
      <c r="G819" s="447"/>
      <c r="H819" s="448"/>
      <c r="S819" s="109"/>
    </row>
    <row r="820" spans="3:19" ht="15.75" customHeight="1" x14ac:dyDescent="0.25">
      <c r="C820" s="109"/>
      <c r="F820" s="446"/>
      <c r="G820" s="447"/>
      <c r="H820" s="448"/>
      <c r="S820" s="109"/>
    </row>
    <row r="821" spans="3:19" ht="15.75" customHeight="1" x14ac:dyDescent="0.25">
      <c r="C821" s="109"/>
      <c r="F821" s="446"/>
      <c r="G821" s="447"/>
      <c r="H821" s="448"/>
      <c r="S821" s="109"/>
    </row>
    <row r="822" spans="3:19" ht="15.75" customHeight="1" x14ac:dyDescent="0.25">
      <c r="C822" s="109"/>
      <c r="F822" s="446"/>
      <c r="G822" s="447"/>
      <c r="H822" s="448"/>
      <c r="S822" s="109"/>
    </row>
    <row r="823" spans="3:19" ht="15.75" customHeight="1" x14ac:dyDescent="0.25">
      <c r="C823" s="109"/>
      <c r="F823" s="446"/>
      <c r="G823" s="447"/>
      <c r="H823" s="448"/>
      <c r="S823" s="109"/>
    </row>
    <row r="824" spans="3:19" ht="15.75" customHeight="1" x14ac:dyDescent="0.25">
      <c r="C824" s="109"/>
      <c r="F824" s="446"/>
      <c r="G824" s="447"/>
      <c r="H824" s="448"/>
      <c r="S824" s="109"/>
    </row>
    <row r="825" spans="3:19" ht="15.75" customHeight="1" x14ac:dyDescent="0.25">
      <c r="C825" s="109"/>
      <c r="F825" s="446"/>
      <c r="G825" s="447"/>
      <c r="H825" s="448"/>
      <c r="S825" s="109"/>
    </row>
    <row r="826" spans="3:19" ht="15.75" customHeight="1" x14ac:dyDescent="0.25">
      <c r="C826" s="109"/>
      <c r="F826" s="446"/>
      <c r="G826" s="447"/>
      <c r="H826" s="448"/>
      <c r="S826" s="109"/>
    </row>
    <row r="827" spans="3:19" ht="15.75" customHeight="1" x14ac:dyDescent="0.25">
      <c r="C827" s="109"/>
      <c r="F827" s="446"/>
      <c r="G827" s="447"/>
      <c r="H827" s="448"/>
      <c r="S827" s="109"/>
    </row>
    <row r="828" spans="3:19" ht="15.75" customHeight="1" x14ac:dyDescent="0.25">
      <c r="C828" s="109"/>
      <c r="F828" s="446"/>
      <c r="G828" s="447"/>
      <c r="H828" s="448"/>
      <c r="S828" s="109"/>
    </row>
    <row r="829" spans="3:19" ht="15.75" customHeight="1" x14ac:dyDescent="0.25">
      <c r="C829" s="109"/>
      <c r="F829" s="446"/>
      <c r="G829" s="447"/>
      <c r="H829" s="448"/>
      <c r="S829" s="109"/>
    </row>
    <row r="830" spans="3:19" ht="15.75" customHeight="1" x14ac:dyDescent="0.25">
      <c r="C830" s="109"/>
      <c r="F830" s="446"/>
      <c r="G830" s="447"/>
      <c r="H830" s="448"/>
      <c r="S830" s="109"/>
    </row>
    <row r="831" spans="3:19" ht="15.75" customHeight="1" x14ac:dyDescent="0.25">
      <c r="C831" s="109"/>
      <c r="F831" s="446"/>
      <c r="G831" s="447"/>
      <c r="H831" s="448"/>
      <c r="S831" s="109"/>
    </row>
    <row r="832" spans="3:19" ht="15.75" customHeight="1" x14ac:dyDescent="0.25">
      <c r="C832" s="109"/>
      <c r="F832" s="446"/>
      <c r="G832" s="447"/>
      <c r="H832" s="448"/>
      <c r="S832" s="109"/>
    </row>
    <row r="833" spans="3:19" ht="15.75" customHeight="1" x14ac:dyDescent="0.25">
      <c r="C833" s="109"/>
      <c r="F833" s="446"/>
      <c r="G833" s="447"/>
      <c r="H833" s="448"/>
      <c r="S833" s="109"/>
    </row>
    <row r="834" spans="3:19" ht="15.75" customHeight="1" x14ac:dyDescent="0.25">
      <c r="C834" s="109"/>
      <c r="F834" s="446"/>
      <c r="G834" s="447"/>
      <c r="H834" s="448"/>
      <c r="S834" s="109"/>
    </row>
    <row r="835" spans="3:19" ht="15.75" customHeight="1" x14ac:dyDescent="0.25">
      <c r="C835" s="109"/>
      <c r="F835" s="446"/>
      <c r="G835" s="447"/>
      <c r="H835" s="448"/>
      <c r="S835" s="109"/>
    </row>
    <row r="836" spans="3:19" ht="15.75" customHeight="1" x14ac:dyDescent="0.25">
      <c r="C836" s="109"/>
      <c r="F836" s="446"/>
      <c r="G836" s="447"/>
      <c r="H836" s="448"/>
      <c r="S836" s="109"/>
    </row>
    <row r="837" spans="3:19" ht="15.75" customHeight="1" x14ac:dyDescent="0.25">
      <c r="C837" s="109"/>
      <c r="F837" s="446"/>
      <c r="G837" s="447"/>
      <c r="H837" s="448"/>
      <c r="S837" s="109"/>
    </row>
    <row r="838" spans="3:19" ht="15.75" customHeight="1" x14ac:dyDescent="0.25">
      <c r="C838" s="109"/>
      <c r="F838" s="446"/>
      <c r="G838" s="447"/>
      <c r="H838" s="448"/>
      <c r="S838" s="109"/>
    </row>
    <row r="839" spans="3:19" ht="15.75" customHeight="1" x14ac:dyDescent="0.25">
      <c r="C839" s="109"/>
      <c r="F839" s="446"/>
      <c r="G839" s="447"/>
      <c r="H839" s="448"/>
      <c r="S839" s="109"/>
    </row>
    <row r="840" spans="3:19" ht="15.75" customHeight="1" x14ac:dyDescent="0.25">
      <c r="C840" s="109"/>
      <c r="F840" s="446"/>
      <c r="G840" s="447"/>
      <c r="H840" s="448"/>
      <c r="S840" s="109"/>
    </row>
    <row r="841" spans="3:19" ht="15.75" customHeight="1" x14ac:dyDescent="0.25">
      <c r="C841" s="109"/>
      <c r="F841" s="446"/>
      <c r="G841" s="447"/>
      <c r="H841" s="448"/>
      <c r="S841" s="109"/>
    </row>
    <row r="842" spans="3:19" ht="15.75" customHeight="1" x14ac:dyDescent="0.25">
      <c r="C842" s="109"/>
      <c r="F842" s="446"/>
      <c r="G842" s="447"/>
      <c r="H842" s="448"/>
      <c r="S842" s="109"/>
    </row>
    <row r="843" spans="3:19" ht="15.75" customHeight="1" x14ac:dyDescent="0.25">
      <c r="C843" s="109"/>
      <c r="F843" s="446"/>
      <c r="G843" s="447"/>
      <c r="H843" s="448"/>
      <c r="S843" s="109"/>
    </row>
    <row r="844" spans="3:19" ht="15.75" customHeight="1" x14ac:dyDescent="0.25">
      <c r="C844" s="109"/>
      <c r="F844" s="446"/>
      <c r="G844" s="447"/>
      <c r="H844" s="448"/>
      <c r="S844" s="109"/>
    </row>
    <row r="845" spans="3:19" ht="15.75" customHeight="1" x14ac:dyDescent="0.25">
      <c r="C845" s="109"/>
      <c r="F845" s="446"/>
      <c r="G845" s="447"/>
      <c r="H845" s="448"/>
      <c r="S845" s="109"/>
    </row>
    <row r="846" spans="3:19" ht="15.75" customHeight="1" x14ac:dyDescent="0.25">
      <c r="C846" s="109"/>
      <c r="F846" s="446"/>
      <c r="G846" s="447"/>
      <c r="H846" s="448"/>
      <c r="S846" s="109"/>
    </row>
    <row r="847" spans="3:19" ht="15.75" customHeight="1" x14ac:dyDescent="0.25">
      <c r="C847" s="109"/>
      <c r="F847" s="446"/>
      <c r="G847" s="447"/>
      <c r="H847" s="448"/>
      <c r="S847" s="109"/>
    </row>
    <row r="848" spans="3:19" ht="15.75" customHeight="1" x14ac:dyDescent="0.25">
      <c r="C848" s="109"/>
      <c r="F848" s="446"/>
      <c r="G848" s="447"/>
      <c r="H848" s="448"/>
      <c r="S848" s="109"/>
    </row>
    <row r="849" spans="3:19" ht="15.75" customHeight="1" x14ac:dyDescent="0.25">
      <c r="C849" s="109"/>
      <c r="F849" s="446"/>
      <c r="G849" s="447"/>
      <c r="H849" s="448"/>
      <c r="S849" s="109"/>
    </row>
    <row r="850" spans="3:19" ht="15.75" customHeight="1" x14ac:dyDescent="0.25">
      <c r="C850" s="109"/>
      <c r="F850" s="446"/>
      <c r="G850" s="447"/>
      <c r="H850" s="448"/>
      <c r="S850" s="109"/>
    </row>
    <row r="851" spans="3:19" ht="15.75" customHeight="1" x14ac:dyDescent="0.25">
      <c r="C851" s="109"/>
      <c r="F851" s="446"/>
      <c r="G851" s="447"/>
      <c r="H851" s="448"/>
      <c r="S851" s="109"/>
    </row>
    <row r="852" spans="3:19" ht="15.75" customHeight="1" x14ac:dyDescent="0.25">
      <c r="C852" s="109"/>
      <c r="F852" s="446"/>
      <c r="G852" s="447"/>
      <c r="H852" s="448"/>
      <c r="S852" s="109"/>
    </row>
    <row r="853" spans="3:19" ht="15.75" customHeight="1" x14ac:dyDescent="0.25">
      <c r="C853" s="109"/>
      <c r="F853" s="446"/>
      <c r="G853" s="447"/>
      <c r="H853" s="448"/>
      <c r="S853" s="109"/>
    </row>
    <row r="854" spans="3:19" ht="15.75" customHeight="1" x14ac:dyDescent="0.25">
      <c r="C854" s="109"/>
      <c r="F854" s="446"/>
      <c r="G854" s="447"/>
      <c r="H854" s="448"/>
      <c r="S854" s="109"/>
    </row>
    <row r="855" spans="3:19" ht="15.75" customHeight="1" x14ac:dyDescent="0.25">
      <c r="C855" s="109"/>
      <c r="F855" s="446"/>
      <c r="G855" s="447"/>
      <c r="H855" s="448"/>
      <c r="S855" s="109"/>
    </row>
    <row r="856" spans="3:19" ht="15.75" customHeight="1" x14ac:dyDescent="0.25">
      <c r="C856" s="109"/>
      <c r="F856" s="446"/>
      <c r="G856" s="447"/>
      <c r="H856" s="448"/>
      <c r="S856" s="109"/>
    </row>
    <row r="857" spans="3:19" ht="15.75" customHeight="1" x14ac:dyDescent="0.25">
      <c r="C857" s="109"/>
      <c r="F857" s="446"/>
      <c r="G857" s="447"/>
      <c r="H857" s="448"/>
      <c r="S857" s="109"/>
    </row>
    <row r="858" spans="3:19" ht="15.75" customHeight="1" x14ac:dyDescent="0.25">
      <c r="C858" s="109"/>
      <c r="F858" s="446"/>
      <c r="G858" s="447"/>
      <c r="H858" s="448"/>
      <c r="S858" s="109"/>
    </row>
    <row r="859" spans="3:19" ht="15.75" customHeight="1" x14ac:dyDescent="0.25">
      <c r="C859" s="109"/>
      <c r="F859" s="446"/>
      <c r="G859" s="447"/>
      <c r="H859" s="448"/>
      <c r="S859" s="109"/>
    </row>
    <row r="860" spans="3:19" ht="15.75" customHeight="1" x14ac:dyDescent="0.25">
      <c r="C860" s="109"/>
      <c r="F860" s="446"/>
      <c r="G860" s="447"/>
      <c r="H860" s="448"/>
      <c r="S860" s="109"/>
    </row>
    <row r="861" spans="3:19" ht="15.75" customHeight="1" x14ac:dyDescent="0.25">
      <c r="C861" s="109"/>
      <c r="F861" s="446"/>
      <c r="G861" s="447"/>
      <c r="H861" s="448"/>
      <c r="S861" s="109"/>
    </row>
    <row r="862" spans="3:19" ht="15.75" customHeight="1" x14ac:dyDescent="0.25">
      <c r="C862" s="109"/>
      <c r="F862" s="446"/>
      <c r="G862" s="447"/>
      <c r="H862" s="448"/>
      <c r="S862" s="109"/>
    </row>
    <row r="863" spans="3:19" ht="15.75" customHeight="1" x14ac:dyDescent="0.25">
      <c r="C863" s="109"/>
      <c r="F863" s="446"/>
      <c r="G863" s="447"/>
      <c r="H863" s="448"/>
      <c r="S863" s="109"/>
    </row>
    <row r="864" spans="3:19" ht="15.75" customHeight="1" x14ac:dyDescent="0.25">
      <c r="C864" s="109"/>
      <c r="F864" s="446"/>
      <c r="G864" s="447"/>
      <c r="H864" s="448"/>
      <c r="S864" s="109"/>
    </row>
    <row r="865" spans="3:19" ht="15.75" customHeight="1" x14ac:dyDescent="0.25">
      <c r="C865" s="109"/>
      <c r="F865" s="446"/>
      <c r="G865" s="447"/>
      <c r="H865" s="448"/>
      <c r="S865" s="109"/>
    </row>
    <row r="866" spans="3:19" ht="15.75" customHeight="1" x14ac:dyDescent="0.25">
      <c r="C866" s="109"/>
      <c r="F866" s="446"/>
      <c r="G866" s="447"/>
      <c r="H866" s="448"/>
      <c r="S866" s="109"/>
    </row>
    <row r="867" spans="3:19" ht="15.75" customHeight="1" x14ac:dyDescent="0.25">
      <c r="C867" s="109"/>
      <c r="F867" s="446"/>
      <c r="G867" s="447"/>
      <c r="H867" s="448"/>
      <c r="S867" s="109"/>
    </row>
    <row r="868" spans="3:19" ht="15.75" customHeight="1" x14ac:dyDescent="0.25">
      <c r="C868" s="109"/>
      <c r="F868" s="446"/>
      <c r="G868" s="447"/>
      <c r="H868" s="448"/>
      <c r="S868" s="109"/>
    </row>
    <row r="869" spans="3:19" ht="15.75" customHeight="1" x14ac:dyDescent="0.25">
      <c r="C869" s="109"/>
      <c r="F869" s="446"/>
      <c r="G869" s="447"/>
      <c r="H869" s="448"/>
      <c r="S869" s="109"/>
    </row>
    <row r="870" spans="3:19" ht="15.75" customHeight="1" x14ac:dyDescent="0.25">
      <c r="C870" s="109"/>
      <c r="F870" s="446"/>
      <c r="G870" s="447"/>
      <c r="H870" s="448"/>
      <c r="S870" s="109"/>
    </row>
    <row r="871" spans="3:19" ht="15.75" customHeight="1" x14ac:dyDescent="0.25">
      <c r="C871" s="109"/>
      <c r="F871" s="446"/>
      <c r="G871" s="447"/>
      <c r="H871" s="448"/>
      <c r="S871" s="109"/>
    </row>
    <row r="872" spans="3:19" ht="15.75" customHeight="1" x14ac:dyDescent="0.25">
      <c r="C872" s="109"/>
      <c r="F872" s="446"/>
      <c r="G872" s="447"/>
      <c r="H872" s="448"/>
      <c r="S872" s="109"/>
    </row>
    <row r="873" spans="3:19" ht="15.75" customHeight="1" x14ac:dyDescent="0.25">
      <c r="C873" s="109"/>
      <c r="F873" s="446"/>
      <c r="G873" s="447"/>
      <c r="H873" s="448"/>
      <c r="S873" s="109"/>
    </row>
    <row r="874" spans="3:19" ht="15.75" customHeight="1" x14ac:dyDescent="0.25">
      <c r="C874" s="109"/>
      <c r="F874" s="446"/>
      <c r="G874" s="447"/>
      <c r="H874" s="448"/>
      <c r="S874" s="109"/>
    </row>
    <row r="875" spans="3:19" ht="15.75" customHeight="1" x14ac:dyDescent="0.25">
      <c r="C875" s="109"/>
      <c r="F875" s="446"/>
      <c r="G875" s="447"/>
      <c r="H875" s="448"/>
      <c r="S875" s="109"/>
    </row>
    <row r="876" spans="3:19" ht="15.75" customHeight="1" x14ac:dyDescent="0.25">
      <c r="C876" s="109"/>
      <c r="F876" s="446"/>
      <c r="G876" s="447"/>
      <c r="H876" s="448"/>
      <c r="S876" s="109"/>
    </row>
    <row r="877" spans="3:19" ht="15.75" customHeight="1" x14ac:dyDescent="0.25">
      <c r="C877" s="109"/>
      <c r="F877" s="446"/>
      <c r="G877" s="447"/>
      <c r="H877" s="448"/>
      <c r="S877" s="109"/>
    </row>
    <row r="878" spans="3:19" ht="15.75" customHeight="1" x14ac:dyDescent="0.25">
      <c r="C878" s="109"/>
      <c r="F878" s="446"/>
      <c r="G878" s="447"/>
      <c r="H878" s="448"/>
      <c r="S878" s="109"/>
    </row>
    <row r="879" spans="3:19" ht="15.75" customHeight="1" x14ac:dyDescent="0.25">
      <c r="C879" s="109"/>
      <c r="F879" s="446"/>
      <c r="G879" s="447"/>
      <c r="H879" s="448"/>
      <c r="S879" s="109"/>
    </row>
    <row r="880" spans="3:19" ht="15.75" customHeight="1" x14ac:dyDescent="0.25">
      <c r="C880" s="109"/>
      <c r="F880" s="446"/>
      <c r="G880" s="447"/>
      <c r="H880" s="448"/>
      <c r="S880" s="109"/>
    </row>
    <row r="881" spans="3:19" ht="15.75" customHeight="1" x14ac:dyDescent="0.25">
      <c r="C881" s="109"/>
      <c r="F881" s="446"/>
      <c r="G881" s="447"/>
      <c r="H881" s="448"/>
      <c r="S881" s="109"/>
    </row>
    <row r="882" spans="3:19" ht="15.75" customHeight="1" x14ac:dyDescent="0.25">
      <c r="C882" s="109"/>
      <c r="F882" s="446"/>
      <c r="G882" s="447"/>
      <c r="H882" s="448"/>
      <c r="S882" s="109"/>
    </row>
    <row r="883" spans="3:19" ht="15.75" customHeight="1" x14ac:dyDescent="0.25">
      <c r="C883" s="109"/>
      <c r="F883" s="446"/>
      <c r="G883" s="447"/>
      <c r="H883" s="448"/>
      <c r="S883" s="109"/>
    </row>
    <row r="884" spans="3:19" ht="15.75" customHeight="1" x14ac:dyDescent="0.25">
      <c r="C884" s="109"/>
      <c r="F884" s="446"/>
      <c r="G884" s="447"/>
      <c r="H884" s="448"/>
      <c r="S884" s="109"/>
    </row>
    <row r="885" spans="3:19" ht="15.75" customHeight="1" x14ac:dyDescent="0.25">
      <c r="C885" s="109"/>
      <c r="F885" s="446"/>
      <c r="G885" s="447"/>
      <c r="H885" s="448"/>
      <c r="S885" s="109"/>
    </row>
    <row r="886" spans="3:19" ht="15.75" customHeight="1" x14ac:dyDescent="0.25">
      <c r="C886" s="109"/>
      <c r="F886" s="446"/>
      <c r="G886" s="447"/>
      <c r="H886" s="448"/>
      <c r="S886" s="109"/>
    </row>
    <row r="887" spans="3:19" ht="15.75" customHeight="1" x14ac:dyDescent="0.25">
      <c r="C887" s="109"/>
      <c r="F887" s="446"/>
      <c r="G887" s="447"/>
      <c r="H887" s="448"/>
      <c r="S887" s="109"/>
    </row>
    <row r="888" spans="3:19" ht="15.75" customHeight="1" x14ac:dyDescent="0.25">
      <c r="C888" s="109"/>
      <c r="F888" s="446"/>
      <c r="G888" s="447"/>
      <c r="H888" s="448"/>
      <c r="S888" s="109"/>
    </row>
    <row r="889" spans="3:19" ht="15.75" customHeight="1" x14ac:dyDescent="0.25">
      <c r="C889" s="109"/>
      <c r="F889" s="446"/>
      <c r="G889" s="447"/>
      <c r="H889" s="448"/>
      <c r="S889" s="109"/>
    </row>
    <row r="890" spans="3:19" ht="15.75" customHeight="1" x14ac:dyDescent="0.25">
      <c r="C890" s="109"/>
      <c r="F890" s="446"/>
      <c r="G890" s="447"/>
      <c r="H890" s="448"/>
      <c r="S890" s="109"/>
    </row>
    <row r="891" spans="3:19" ht="15.75" customHeight="1" x14ac:dyDescent="0.25">
      <c r="C891" s="109"/>
      <c r="F891" s="446"/>
      <c r="G891" s="447"/>
      <c r="H891" s="448"/>
      <c r="S891" s="109"/>
    </row>
    <row r="892" spans="3:19" ht="15.75" customHeight="1" x14ac:dyDescent="0.25">
      <c r="C892" s="109"/>
      <c r="F892" s="446"/>
      <c r="G892" s="447"/>
      <c r="H892" s="448"/>
      <c r="S892" s="109"/>
    </row>
    <row r="893" spans="3:19" ht="15.75" customHeight="1" x14ac:dyDescent="0.25">
      <c r="C893" s="109"/>
      <c r="F893" s="446"/>
      <c r="G893" s="447"/>
      <c r="H893" s="448"/>
      <c r="S893" s="109"/>
    </row>
    <row r="894" spans="3:19" ht="15.75" customHeight="1" x14ac:dyDescent="0.25">
      <c r="C894" s="109"/>
      <c r="F894" s="446"/>
      <c r="G894" s="447"/>
      <c r="H894" s="448"/>
      <c r="S894" s="109"/>
    </row>
    <row r="895" spans="3:19" ht="15.75" customHeight="1" x14ac:dyDescent="0.25">
      <c r="C895" s="109"/>
      <c r="F895" s="446"/>
      <c r="G895" s="447"/>
      <c r="H895" s="448"/>
      <c r="S895" s="109"/>
    </row>
    <row r="896" spans="3:19" ht="15.75" customHeight="1" x14ac:dyDescent="0.25">
      <c r="C896" s="109"/>
      <c r="F896" s="446"/>
      <c r="G896" s="447"/>
      <c r="H896" s="448"/>
      <c r="S896" s="109"/>
    </row>
    <row r="897" spans="3:19" ht="15.75" customHeight="1" x14ac:dyDescent="0.25">
      <c r="C897" s="109"/>
      <c r="F897" s="446"/>
      <c r="G897" s="447"/>
      <c r="H897" s="448"/>
      <c r="S897" s="109"/>
    </row>
    <row r="898" spans="3:19" ht="15.75" customHeight="1" x14ac:dyDescent="0.25">
      <c r="C898" s="109"/>
      <c r="F898" s="446"/>
      <c r="G898" s="447"/>
      <c r="H898" s="448"/>
      <c r="S898" s="109"/>
    </row>
    <row r="899" spans="3:19" ht="15.75" customHeight="1" x14ac:dyDescent="0.25">
      <c r="C899" s="109"/>
      <c r="F899" s="446"/>
      <c r="G899" s="447"/>
      <c r="H899" s="448"/>
      <c r="S899" s="109"/>
    </row>
    <row r="900" spans="3:19" ht="15.75" customHeight="1" x14ac:dyDescent="0.25">
      <c r="C900" s="109"/>
      <c r="F900" s="446"/>
      <c r="G900" s="447"/>
      <c r="H900" s="448"/>
      <c r="S900" s="109"/>
    </row>
    <row r="901" spans="3:19" ht="15.75" customHeight="1" x14ac:dyDescent="0.25">
      <c r="C901" s="109"/>
      <c r="F901" s="446"/>
      <c r="G901" s="447"/>
      <c r="H901" s="448"/>
      <c r="S901" s="109"/>
    </row>
    <row r="902" spans="3:19" ht="15.75" customHeight="1" x14ac:dyDescent="0.25">
      <c r="C902" s="109"/>
      <c r="F902" s="446"/>
      <c r="G902" s="447"/>
      <c r="H902" s="448"/>
      <c r="S902" s="109"/>
    </row>
    <row r="903" spans="3:19" ht="15.75" customHeight="1" x14ac:dyDescent="0.25">
      <c r="C903" s="109"/>
      <c r="F903" s="446"/>
      <c r="G903" s="447"/>
      <c r="H903" s="448"/>
      <c r="S903" s="109"/>
    </row>
    <row r="904" spans="3:19" ht="15.75" customHeight="1" x14ac:dyDescent="0.25">
      <c r="C904" s="109"/>
      <c r="F904" s="446"/>
      <c r="G904" s="447"/>
      <c r="H904" s="448"/>
      <c r="S904" s="109"/>
    </row>
    <row r="905" spans="3:19" ht="15.75" customHeight="1" x14ac:dyDescent="0.25">
      <c r="C905" s="109"/>
      <c r="F905" s="446"/>
      <c r="G905" s="447"/>
      <c r="H905" s="448"/>
      <c r="S905" s="109"/>
    </row>
    <row r="906" spans="3:19" ht="15.75" customHeight="1" x14ac:dyDescent="0.25">
      <c r="C906" s="109"/>
      <c r="F906" s="446"/>
      <c r="G906" s="447"/>
      <c r="H906" s="448"/>
      <c r="S906" s="109"/>
    </row>
    <row r="907" spans="3:19" ht="15.75" customHeight="1" x14ac:dyDescent="0.25">
      <c r="C907" s="109"/>
      <c r="F907" s="446"/>
      <c r="G907" s="447"/>
      <c r="H907" s="448"/>
      <c r="S907" s="109"/>
    </row>
    <row r="908" spans="3:19" ht="15.75" customHeight="1" x14ac:dyDescent="0.25">
      <c r="C908" s="109"/>
      <c r="F908" s="446"/>
      <c r="G908" s="447"/>
      <c r="H908" s="448"/>
      <c r="S908" s="109"/>
    </row>
    <row r="909" spans="3:19" ht="15.75" customHeight="1" x14ac:dyDescent="0.25">
      <c r="C909" s="109"/>
      <c r="F909" s="446"/>
      <c r="G909" s="447"/>
      <c r="H909" s="448"/>
      <c r="S909" s="109"/>
    </row>
    <row r="910" spans="3:19" ht="15.75" customHeight="1" x14ac:dyDescent="0.25">
      <c r="C910" s="109"/>
      <c r="F910" s="446"/>
      <c r="G910" s="447"/>
      <c r="H910" s="448"/>
      <c r="S910" s="109"/>
    </row>
    <row r="911" spans="3:19" ht="15.75" customHeight="1" x14ac:dyDescent="0.25">
      <c r="C911" s="109"/>
      <c r="F911" s="446"/>
      <c r="G911" s="447"/>
      <c r="H911" s="448"/>
      <c r="S911" s="109"/>
    </row>
    <row r="912" spans="3:19" ht="15.75" customHeight="1" x14ac:dyDescent="0.25">
      <c r="C912" s="109"/>
      <c r="F912" s="446"/>
      <c r="G912" s="447"/>
      <c r="H912" s="448"/>
      <c r="S912" s="109"/>
    </row>
    <row r="913" spans="3:19" ht="15.75" customHeight="1" x14ac:dyDescent="0.25">
      <c r="C913" s="109"/>
      <c r="F913" s="446"/>
      <c r="G913" s="447"/>
      <c r="H913" s="448"/>
      <c r="S913" s="109"/>
    </row>
    <row r="914" spans="3:19" ht="15.75" customHeight="1" x14ac:dyDescent="0.25">
      <c r="C914" s="109"/>
      <c r="F914" s="446"/>
      <c r="G914" s="447"/>
      <c r="H914" s="448"/>
      <c r="S914" s="109"/>
    </row>
    <row r="915" spans="3:19" ht="15.75" customHeight="1" x14ac:dyDescent="0.25">
      <c r="C915" s="109"/>
      <c r="F915" s="446"/>
      <c r="G915" s="447"/>
      <c r="H915" s="448"/>
      <c r="S915" s="109"/>
    </row>
    <row r="916" spans="3:19" ht="15.75" customHeight="1" x14ac:dyDescent="0.25">
      <c r="C916" s="109"/>
      <c r="F916" s="446"/>
      <c r="G916" s="447"/>
      <c r="H916" s="448"/>
      <c r="S916" s="109"/>
    </row>
    <row r="917" spans="3:19" ht="15.75" customHeight="1" x14ac:dyDescent="0.25">
      <c r="C917" s="109"/>
      <c r="F917" s="446"/>
      <c r="G917" s="447"/>
      <c r="H917" s="448"/>
      <c r="S917" s="109"/>
    </row>
    <row r="918" spans="3:19" ht="15.75" customHeight="1" x14ac:dyDescent="0.25">
      <c r="C918" s="109"/>
      <c r="F918" s="446"/>
      <c r="G918" s="447"/>
      <c r="H918" s="448"/>
      <c r="S918" s="109"/>
    </row>
    <row r="919" spans="3:19" ht="15.75" customHeight="1" x14ac:dyDescent="0.25">
      <c r="C919" s="109"/>
      <c r="F919" s="446"/>
      <c r="G919" s="447"/>
      <c r="H919" s="448"/>
      <c r="S919" s="109"/>
    </row>
    <row r="920" spans="3:19" ht="15.75" customHeight="1" x14ac:dyDescent="0.25">
      <c r="C920" s="109"/>
      <c r="F920" s="446"/>
      <c r="G920" s="447"/>
      <c r="H920" s="448"/>
      <c r="S920" s="109"/>
    </row>
    <row r="921" spans="3:19" ht="15.75" customHeight="1" x14ac:dyDescent="0.25">
      <c r="C921" s="109"/>
      <c r="F921" s="446"/>
      <c r="G921" s="447"/>
      <c r="H921" s="448"/>
      <c r="S921" s="109"/>
    </row>
    <row r="922" spans="3:19" ht="15.75" customHeight="1" x14ac:dyDescent="0.25">
      <c r="C922" s="109"/>
      <c r="F922" s="446"/>
      <c r="G922" s="447"/>
      <c r="H922" s="448"/>
      <c r="S922" s="109"/>
    </row>
    <row r="923" spans="3:19" ht="15.75" customHeight="1" x14ac:dyDescent="0.25">
      <c r="C923" s="109"/>
      <c r="F923" s="446"/>
      <c r="G923" s="447"/>
      <c r="H923" s="448"/>
      <c r="S923" s="109"/>
    </row>
    <row r="924" spans="3:19" ht="15.75" customHeight="1" x14ac:dyDescent="0.25">
      <c r="C924" s="109"/>
      <c r="F924" s="446"/>
      <c r="G924" s="447"/>
      <c r="H924" s="448"/>
      <c r="S924" s="109"/>
    </row>
    <row r="925" spans="3:19" ht="15.75" customHeight="1" x14ac:dyDescent="0.25">
      <c r="C925" s="109"/>
      <c r="F925" s="446"/>
      <c r="G925" s="447"/>
      <c r="H925" s="448"/>
      <c r="S925" s="109"/>
    </row>
    <row r="926" spans="3:19" ht="15.75" customHeight="1" x14ac:dyDescent="0.25">
      <c r="C926" s="109"/>
      <c r="F926" s="446"/>
      <c r="G926" s="447"/>
      <c r="H926" s="448"/>
      <c r="S926" s="109"/>
    </row>
    <row r="927" spans="3:19" ht="15.75" customHeight="1" x14ac:dyDescent="0.25">
      <c r="C927" s="109"/>
      <c r="F927" s="446"/>
      <c r="G927" s="447"/>
      <c r="H927" s="448"/>
      <c r="S927" s="109"/>
    </row>
    <row r="928" spans="3:19" ht="15.75" customHeight="1" x14ac:dyDescent="0.25">
      <c r="C928" s="109"/>
      <c r="F928" s="446"/>
      <c r="G928" s="447"/>
      <c r="H928" s="448"/>
      <c r="S928" s="109"/>
    </row>
    <row r="929" spans="3:19" ht="15.75" customHeight="1" x14ac:dyDescent="0.25">
      <c r="C929" s="109"/>
      <c r="F929" s="446"/>
      <c r="G929" s="447"/>
      <c r="H929" s="448"/>
      <c r="S929" s="109"/>
    </row>
    <row r="930" spans="3:19" ht="15.75" customHeight="1" x14ac:dyDescent="0.25">
      <c r="C930" s="109"/>
      <c r="F930" s="446"/>
      <c r="G930" s="447"/>
      <c r="H930" s="448"/>
      <c r="S930" s="109"/>
    </row>
    <row r="931" spans="3:19" ht="15.75" customHeight="1" x14ac:dyDescent="0.25">
      <c r="C931" s="109"/>
      <c r="F931" s="446"/>
      <c r="G931" s="447"/>
      <c r="H931" s="448"/>
      <c r="S931" s="109"/>
    </row>
    <row r="932" spans="3:19" ht="15.75" customHeight="1" x14ac:dyDescent="0.25">
      <c r="C932" s="109"/>
      <c r="F932" s="446"/>
      <c r="G932" s="447"/>
      <c r="H932" s="448"/>
      <c r="S932" s="109"/>
    </row>
    <row r="933" spans="3:19" ht="15.75" customHeight="1" x14ac:dyDescent="0.25">
      <c r="C933" s="109"/>
      <c r="F933" s="446"/>
      <c r="G933" s="447"/>
      <c r="H933" s="448"/>
      <c r="S933" s="109"/>
    </row>
    <row r="934" spans="3:19" ht="15.75" customHeight="1" x14ac:dyDescent="0.25">
      <c r="C934" s="109"/>
      <c r="F934" s="446"/>
      <c r="G934" s="447"/>
      <c r="H934" s="448"/>
      <c r="S934" s="109"/>
    </row>
    <row r="935" spans="3:19" ht="15.75" customHeight="1" x14ac:dyDescent="0.25">
      <c r="C935" s="109"/>
      <c r="F935" s="446"/>
      <c r="G935" s="447"/>
      <c r="H935" s="448"/>
      <c r="S935" s="109"/>
    </row>
    <row r="936" spans="3:19" ht="15.75" customHeight="1" x14ac:dyDescent="0.25">
      <c r="C936" s="109"/>
      <c r="F936" s="446"/>
      <c r="G936" s="447"/>
      <c r="H936" s="448"/>
      <c r="S936" s="109"/>
    </row>
    <row r="937" spans="3:19" ht="15.75" customHeight="1" x14ac:dyDescent="0.25">
      <c r="C937" s="109"/>
      <c r="F937" s="446"/>
      <c r="G937" s="447"/>
      <c r="H937" s="448"/>
      <c r="S937" s="109"/>
    </row>
    <row r="938" spans="3:19" ht="15.75" customHeight="1" x14ac:dyDescent="0.25">
      <c r="C938" s="109"/>
      <c r="F938" s="446"/>
      <c r="G938" s="447"/>
      <c r="H938" s="448"/>
      <c r="S938" s="109"/>
    </row>
    <row r="939" spans="3:19" ht="15.75" customHeight="1" x14ac:dyDescent="0.25">
      <c r="C939" s="109"/>
      <c r="F939" s="446"/>
      <c r="G939" s="447"/>
      <c r="H939" s="448"/>
      <c r="S939" s="109"/>
    </row>
    <row r="940" spans="3:19" ht="15.75" customHeight="1" x14ac:dyDescent="0.25">
      <c r="C940" s="109"/>
      <c r="F940" s="446"/>
      <c r="G940" s="447"/>
      <c r="H940" s="448"/>
      <c r="S940" s="109"/>
    </row>
    <row r="941" spans="3:19" ht="15.75" customHeight="1" x14ac:dyDescent="0.25">
      <c r="C941" s="109"/>
      <c r="F941" s="446"/>
      <c r="G941" s="447"/>
      <c r="H941" s="448"/>
      <c r="S941" s="109"/>
    </row>
    <row r="942" spans="3:19" ht="15.75" customHeight="1" x14ac:dyDescent="0.25">
      <c r="C942" s="109"/>
      <c r="F942" s="446"/>
      <c r="G942" s="447"/>
      <c r="H942" s="448"/>
      <c r="S942" s="109"/>
    </row>
    <row r="943" spans="3:19" ht="15.75" customHeight="1" x14ac:dyDescent="0.25">
      <c r="C943" s="109"/>
      <c r="F943" s="446"/>
      <c r="G943" s="447"/>
      <c r="H943" s="448"/>
      <c r="S943" s="109"/>
    </row>
    <row r="944" spans="3:19" ht="15.75" customHeight="1" x14ac:dyDescent="0.25">
      <c r="C944" s="109"/>
      <c r="F944" s="446"/>
      <c r="G944" s="447"/>
      <c r="H944" s="448"/>
      <c r="S944" s="109"/>
    </row>
    <row r="945" spans="3:19" ht="15.75" customHeight="1" x14ac:dyDescent="0.25">
      <c r="C945" s="109"/>
      <c r="F945" s="446"/>
      <c r="G945" s="447"/>
      <c r="H945" s="448"/>
      <c r="S945" s="109"/>
    </row>
    <row r="946" spans="3:19" ht="15.75" customHeight="1" x14ac:dyDescent="0.25">
      <c r="C946" s="109"/>
      <c r="F946" s="446"/>
      <c r="G946" s="447"/>
      <c r="H946" s="448"/>
      <c r="S946" s="109"/>
    </row>
    <row r="947" spans="3:19" ht="15.75" customHeight="1" x14ac:dyDescent="0.25">
      <c r="C947" s="109"/>
      <c r="F947" s="446"/>
      <c r="G947" s="447"/>
      <c r="H947" s="448"/>
      <c r="S947" s="109"/>
    </row>
    <row r="948" spans="3:19" ht="15.75" customHeight="1" x14ac:dyDescent="0.25">
      <c r="C948" s="109"/>
      <c r="F948" s="446"/>
      <c r="G948" s="447"/>
      <c r="H948" s="448"/>
      <c r="S948" s="109"/>
    </row>
    <row r="949" spans="3:19" ht="15.75" customHeight="1" x14ac:dyDescent="0.25">
      <c r="C949" s="109"/>
      <c r="F949" s="446"/>
      <c r="G949" s="447"/>
      <c r="H949" s="448"/>
      <c r="S949" s="109"/>
    </row>
    <row r="950" spans="3:19" ht="15.75" customHeight="1" x14ac:dyDescent="0.25">
      <c r="C950" s="109"/>
      <c r="F950" s="446"/>
      <c r="G950" s="447"/>
      <c r="H950" s="448"/>
      <c r="S950" s="109"/>
    </row>
    <row r="951" spans="3:19" ht="15.75" customHeight="1" x14ac:dyDescent="0.25">
      <c r="C951" s="109"/>
      <c r="F951" s="446"/>
      <c r="G951" s="447"/>
      <c r="H951" s="448"/>
      <c r="S951" s="109"/>
    </row>
    <row r="952" spans="3:19" ht="15.75" customHeight="1" x14ac:dyDescent="0.25">
      <c r="C952" s="109"/>
      <c r="F952" s="446"/>
      <c r="G952" s="447"/>
      <c r="H952" s="448"/>
      <c r="S952" s="109"/>
    </row>
    <row r="953" spans="3:19" ht="15.75" customHeight="1" x14ac:dyDescent="0.25">
      <c r="C953" s="109"/>
      <c r="F953" s="446"/>
      <c r="G953" s="447"/>
      <c r="H953" s="448"/>
      <c r="S953" s="109"/>
    </row>
    <row r="954" spans="3:19" ht="15.75" customHeight="1" x14ac:dyDescent="0.25">
      <c r="C954" s="109"/>
      <c r="F954" s="446"/>
      <c r="G954" s="447"/>
      <c r="H954" s="448"/>
      <c r="S954" s="109"/>
    </row>
    <row r="955" spans="3:19" ht="15.75" customHeight="1" x14ac:dyDescent="0.25">
      <c r="C955" s="109"/>
      <c r="F955" s="446"/>
      <c r="G955" s="447"/>
      <c r="H955" s="448"/>
      <c r="S955" s="109"/>
    </row>
    <row r="956" spans="3:19" ht="15.75" customHeight="1" x14ac:dyDescent="0.25">
      <c r="C956" s="109"/>
      <c r="F956" s="446"/>
      <c r="G956" s="447"/>
      <c r="H956" s="448"/>
      <c r="S956" s="109"/>
    </row>
    <row r="957" spans="3:19" ht="15.75" customHeight="1" x14ac:dyDescent="0.25">
      <c r="C957" s="109"/>
      <c r="F957" s="446"/>
      <c r="G957" s="447"/>
      <c r="H957" s="448"/>
      <c r="S957" s="109"/>
    </row>
    <row r="958" spans="3:19" ht="15.75" customHeight="1" x14ac:dyDescent="0.25">
      <c r="C958" s="109"/>
      <c r="F958" s="446"/>
      <c r="G958" s="447"/>
      <c r="H958" s="448"/>
      <c r="S958" s="109"/>
    </row>
    <row r="959" spans="3:19" ht="15.75" customHeight="1" x14ac:dyDescent="0.25">
      <c r="C959" s="109"/>
      <c r="F959" s="446"/>
      <c r="G959" s="447"/>
      <c r="H959" s="448"/>
      <c r="S959" s="109"/>
    </row>
    <row r="960" spans="3:19" ht="15.75" customHeight="1" x14ac:dyDescent="0.25">
      <c r="C960" s="109"/>
      <c r="F960" s="446"/>
      <c r="G960" s="447"/>
      <c r="H960" s="448"/>
      <c r="S960" s="109"/>
    </row>
    <row r="961" spans="3:19" ht="15.75" customHeight="1" x14ac:dyDescent="0.25">
      <c r="C961" s="109"/>
      <c r="F961" s="446"/>
      <c r="G961" s="447"/>
      <c r="H961" s="448"/>
      <c r="S961" s="109"/>
    </row>
    <row r="962" spans="3:19" ht="15.75" customHeight="1" x14ac:dyDescent="0.25">
      <c r="C962" s="109"/>
      <c r="F962" s="446"/>
      <c r="G962" s="447"/>
      <c r="H962" s="448"/>
      <c r="S962" s="109"/>
    </row>
    <row r="963" spans="3:19" ht="15.75" customHeight="1" x14ac:dyDescent="0.25">
      <c r="C963" s="109"/>
      <c r="F963" s="446"/>
      <c r="G963" s="447"/>
      <c r="H963" s="448"/>
      <c r="S963" s="109"/>
    </row>
    <row r="964" spans="3:19" ht="15.75" customHeight="1" x14ac:dyDescent="0.25">
      <c r="C964" s="109"/>
      <c r="F964" s="446"/>
      <c r="G964" s="447"/>
      <c r="H964" s="448"/>
      <c r="S964" s="109"/>
    </row>
    <row r="965" spans="3:19" ht="15.75" customHeight="1" x14ac:dyDescent="0.25">
      <c r="C965" s="109"/>
      <c r="F965" s="446"/>
      <c r="G965" s="447"/>
      <c r="H965" s="448"/>
      <c r="S965" s="109"/>
    </row>
    <row r="966" spans="3:19" ht="15.75" customHeight="1" x14ac:dyDescent="0.25">
      <c r="C966" s="109"/>
      <c r="F966" s="446"/>
      <c r="G966" s="447"/>
      <c r="H966" s="448"/>
      <c r="S966" s="109"/>
    </row>
    <row r="967" spans="3:19" ht="15.75" customHeight="1" x14ac:dyDescent="0.25">
      <c r="C967" s="109"/>
      <c r="F967" s="446"/>
      <c r="G967" s="447"/>
      <c r="H967" s="448"/>
      <c r="S967" s="109"/>
    </row>
    <row r="968" spans="3:19" ht="15.75" customHeight="1" x14ac:dyDescent="0.25">
      <c r="C968" s="109"/>
      <c r="F968" s="446"/>
      <c r="G968" s="447"/>
      <c r="H968" s="448"/>
      <c r="S968" s="109"/>
    </row>
    <row r="969" spans="3:19" ht="15.75" customHeight="1" x14ac:dyDescent="0.25">
      <c r="C969" s="109"/>
      <c r="F969" s="446"/>
      <c r="G969" s="447"/>
      <c r="H969" s="448"/>
      <c r="S969" s="109"/>
    </row>
    <row r="970" spans="3:19" ht="15.75" customHeight="1" x14ac:dyDescent="0.25">
      <c r="C970" s="109"/>
      <c r="F970" s="446"/>
      <c r="G970" s="447"/>
      <c r="H970" s="448"/>
      <c r="S970" s="109"/>
    </row>
    <row r="971" spans="3:19" ht="15.75" customHeight="1" x14ac:dyDescent="0.25">
      <c r="C971" s="109"/>
      <c r="F971" s="446"/>
      <c r="G971" s="447"/>
      <c r="H971" s="448"/>
      <c r="S971" s="109"/>
    </row>
    <row r="972" spans="3:19" ht="15.75" customHeight="1" x14ac:dyDescent="0.25">
      <c r="C972" s="109"/>
      <c r="F972" s="446"/>
      <c r="G972" s="447"/>
      <c r="H972" s="448"/>
      <c r="S972" s="109"/>
    </row>
    <row r="973" spans="3:19" ht="15.75" customHeight="1" x14ac:dyDescent="0.25">
      <c r="C973" s="109"/>
      <c r="F973" s="446"/>
      <c r="G973" s="447"/>
      <c r="H973" s="448"/>
      <c r="S973" s="109"/>
    </row>
    <row r="974" spans="3:19" ht="15.75" customHeight="1" x14ac:dyDescent="0.25">
      <c r="C974" s="109"/>
      <c r="F974" s="446"/>
      <c r="G974" s="447"/>
      <c r="H974" s="448"/>
      <c r="S974" s="109"/>
    </row>
    <row r="975" spans="3:19" ht="15.75" customHeight="1" x14ac:dyDescent="0.25">
      <c r="C975" s="109"/>
      <c r="F975" s="446"/>
      <c r="G975" s="447"/>
      <c r="H975" s="448"/>
      <c r="S975" s="109"/>
    </row>
    <row r="976" spans="3:19" ht="15.75" customHeight="1" x14ac:dyDescent="0.25">
      <c r="C976" s="109"/>
      <c r="F976" s="446"/>
      <c r="G976" s="447"/>
      <c r="H976" s="448"/>
      <c r="S976" s="109"/>
    </row>
    <row r="977" spans="3:19" ht="15.75" customHeight="1" x14ac:dyDescent="0.25">
      <c r="C977" s="109"/>
      <c r="F977" s="446"/>
      <c r="G977" s="447"/>
      <c r="H977" s="448"/>
      <c r="S977" s="109"/>
    </row>
    <row r="978" spans="3:19" ht="15.75" customHeight="1" x14ac:dyDescent="0.25">
      <c r="C978" s="109"/>
      <c r="F978" s="446"/>
      <c r="G978" s="447"/>
      <c r="H978" s="448"/>
      <c r="S978" s="109"/>
    </row>
    <row r="979" spans="3:19" ht="15.75" customHeight="1" x14ac:dyDescent="0.25">
      <c r="C979" s="109"/>
      <c r="F979" s="446"/>
      <c r="G979" s="447"/>
      <c r="H979" s="448"/>
      <c r="S979" s="109"/>
    </row>
    <row r="980" spans="3:19" ht="15.75" customHeight="1" x14ac:dyDescent="0.25">
      <c r="C980" s="109"/>
      <c r="F980" s="446"/>
      <c r="G980" s="447"/>
      <c r="H980" s="448"/>
      <c r="S980" s="109"/>
    </row>
    <row r="981" spans="3:19" ht="15.75" customHeight="1" x14ac:dyDescent="0.25">
      <c r="C981" s="109"/>
      <c r="F981" s="446"/>
      <c r="G981" s="447"/>
      <c r="H981" s="448"/>
      <c r="S981" s="109"/>
    </row>
    <row r="982" spans="3:19" ht="15.75" customHeight="1" x14ac:dyDescent="0.25">
      <c r="C982" s="109"/>
      <c r="F982" s="446"/>
      <c r="G982" s="447"/>
      <c r="H982" s="448"/>
      <c r="S982" s="109"/>
    </row>
    <row r="983" spans="3:19" ht="15.75" customHeight="1" x14ac:dyDescent="0.25">
      <c r="C983" s="109"/>
      <c r="F983" s="446"/>
      <c r="G983" s="447"/>
      <c r="H983" s="448"/>
      <c r="S983" s="109"/>
    </row>
    <row r="984" spans="3:19" ht="15.75" customHeight="1" x14ac:dyDescent="0.25">
      <c r="C984" s="109"/>
      <c r="F984" s="446"/>
      <c r="G984" s="447"/>
      <c r="H984" s="448"/>
      <c r="S984" s="109"/>
    </row>
    <row r="985" spans="3:19" ht="15.75" customHeight="1" x14ac:dyDescent="0.25">
      <c r="C985" s="109"/>
      <c r="F985" s="446"/>
      <c r="G985" s="447"/>
      <c r="H985" s="448"/>
      <c r="S985" s="109"/>
    </row>
    <row r="986" spans="3:19" ht="15.75" customHeight="1" x14ac:dyDescent="0.25">
      <c r="C986" s="109"/>
      <c r="F986" s="446"/>
      <c r="G986" s="447"/>
      <c r="H986" s="448"/>
      <c r="S986" s="109"/>
    </row>
    <row r="987" spans="3:19" ht="15.75" customHeight="1" x14ac:dyDescent="0.25">
      <c r="C987" s="109"/>
      <c r="F987" s="446"/>
      <c r="G987" s="447"/>
      <c r="H987" s="448"/>
      <c r="S987" s="109"/>
    </row>
    <row r="988" spans="3:19" ht="15.75" customHeight="1" x14ac:dyDescent="0.25">
      <c r="C988" s="109"/>
      <c r="F988" s="446"/>
      <c r="G988" s="447"/>
      <c r="H988" s="448"/>
      <c r="S988" s="109"/>
    </row>
    <row r="989" spans="3:19" ht="15.75" customHeight="1" x14ac:dyDescent="0.25">
      <c r="C989" s="109"/>
      <c r="F989" s="446"/>
      <c r="G989" s="447"/>
      <c r="H989" s="448"/>
      <c r="S989" s="109"/>
    </row>
    <row r="990" spans="3:19" ht="15.75" customHeight="1" x14ac:dyDescent="0.25">
      <c r="C990" s="109"/>
      <c r="F990" s="446"/>
      <c r="G990" s="447"/>
      <c r="H990" s="448"/>
      <c r="S990" s="109"/>
    </row>
    <row r="991" spans="3:19" ht="15.75" customHeight="1" x14ac:dyDescent="0.25">
      <c r="C991" s="109"/>
      <c r="F991" s="446"/>
      <c r="G991" s="447"/>
      <c r="H991" s="448"/>
      <c r="S991" s="109"/>
    </row>
    <row r="992" spans="3:19" ht="15.75" customHeight="1" x14ac:dyDescent="0.25">
      <c r="C992" s="109"/>
      <c r="F992" s="446"/>
      <c r="G992" s="447"/>
      <c r="H992" s="448"/>
      <c r="S992" s="109"/>
    </row>
    <row r="993" spans="3:19" ht="15.75" customHeight="1" x14ac:dyDescent="0.25">
      <c r="C993" s="109"/>
      <c r="F993" s="446"/>
      <c r="G993" s="447"/>
      <c r="H993" s="448"/>
      <c r="S993" s="109"/>
    </row>
    <row r="994" spans="3:19" ht="15.75" customHeight="1" x14ac:dyDescent="0.25">
      <c r="C994" s="109"/>
      <c r="F994" s="446"/>
      <c r="G994" s="447"/>
      <c r="H994" s="448"/>
      <c r="S994" s="109"/>
    </row>
    <row r="995" spans="3:19" ht="15.75" customHeight="1" x14ac:dyDescent="0.25">
      <c r="C995" s="109"/>
      <c r="F995" s="446"/>
      <c r="G995" s="447"/>
      <c r="H995" s="448"/>
      <c r="S995" s="109"/>
    </row>
    <row r="996" spans="3:19" ht="15.75" customHeight="1" x14ac:dyDescent="0.25">
      <c r="C996" s="109"/>
      <c r="F996" s="446"/>
      <c r="G996" s="447"/>
      <c r="H996" s="448"/>
      <c r="S996" s="109"/>
    </row>
    <row r="997" spans="3:19" ht="15.75" customHeight="1" x14ac:dyDescent="0.25">
      <c r="C997" s="109"/>
      <c r="F997" s="446"/>
      <c r="G997" s="447"/>
      <c r="H997" s="448"/>
      <c r="S997" s="109"/>
    </row>
    <row r="998" spans="3:19" ht="15.75" customHeight="1" x14ac:dyDescent="0.25">
      <c r="C998" s="109"/>
      <c r="F998" s="446"/>
      <c r="G998" s="447"/>
      <c r="H998" s="448"/>
      <c r="S998" s="109"/>
    </row>
    <row r="999" spans="3:19" ht="15.75" customHeight="1" x14ac:dyDescent="0.25">
      <c r="C999" s="109"/>
      <c r="F999" s="446"/>
      <c r="G999" s="447"/>
      <c r="H999" s="448"/>
      <c r="S999" s="109"/>
    </row>
    <row r="1000" spans="3:19" ht="15.75" customHeight="1" x14ac:dyDescent="0.25">
      <c r="C1000" s="109"/>
      <c r="F1000" s="446"/>
      <c r="G1000" s="447"/>
      <c r="H1000" s="448"/>
      <c r="S1000" s="109"/>
    </row>
  </sheetData>
  <mergeCells count="1621">
    <mergeCell ref="B43:B45"/>
    <mergeCell ref="C43:C45"/>
    <mergeCell ref="D43:D45"/>
    <mergeCell ref="E43:E45"/>
    <mergeCell ref="F43:F45"/>
    <mergeCell ref="G43:G45"/>
    <mergeCell ref="H43:H45"/>
    <mergeCell ref="P37:P39"/>
    <mergeCell ref="Q37:Q39"/>
    <mergeCell ref="I37:I39"/>
    <mergeCell ref="J37:J39"/>
    <mergeCell ref="K37:K39"/>
    <mergeCell ref="L37:L39"/>
    <mergeCell ref="M37:M39"/>
    <mergeCell ref="N37:N39"/>
    <mergeCell ref="O37:O39"/>
    <mergeCell ref="P40:P42"/>
    <mergeCell ref="Q40:Q42"/>
    <mergeCell ref="R40:R42"/>
    <mergeCell ref="Z40:Z42"/>
    <mergeCell ref="AA40:AA42"/>
    <mergeCell ref="AB40:AB42"/>
    <mergeCell ref="AC40:AC42"/>
    <mergeCell ref="I40:I42"/>
    <mergeCell ref="J40:J42"/>
    <mergeCell ref="K40:K42"/>
    <mergeCell ref="L40:L42"/>
    <mergeCell ref="M40:M42"/>
    <mergeCell ref="N40:N42"/>
    <mergeCell ref="O40:O42"/>
    <mergeCell ref="B40:B42"/>
    <mergeCell ref="C40:C42"/>
    <mergeCell ref="D40:D42"/>
    <mergeCell ref="E40:E42"/>
    <mergeCell ref="F40:F42"/>
    <mergeCell ref="G40:G42"/>
    <mergeCell ref="H40:H42"/>
    <mergeCell ref="R46:R48"/>
    <mergeCell ref="AB46:AB48"/>
    <mergeCell ref="AC46:AC48"/>
    <mergeCell ref="Y43:Y45"/>
    <mergeCell ref="Z43:Z45"/>
    <mergeCell ref="AA43:AA45"/>
    <mergeCell ref="AB43:AB45"/>
    <mergeCell ref="AC43:AC45"/>
    <mergeCell ref="Z46:Z48"/>
    <mergeCell ref="AA46:AA48"/>
    <mergeCell ref="P46:P48"/>
    <mergeCell ref="Q46:Q48"/>
    <mergeCell ref="I46:I48"/>
    <mergeCell ref="J46:J48"/>
    <mergeCell ref="K46:K48"/>
    <mergeCell ref="L46:L48"/>
    <mergeCell ref="M46:M48"/>
    <mergeCell ref="N46:N48"/>
    <mergeCell ref="O46:O48"/>
    <mergeCell ref="W43:W45"/>
    <mergeCell ref="X43:X45"/>
    <mergeCell ref="P43:P45"/>
    <mergeCell ref="Q43:Q45"/>
    <mergeCell ref="R43:R45"/>
    <mergeCell ref="S43:S45"/>
    <mergeCell ref="I43:I45"/>
    <mergeCell ref="J43:J45"/>
    <mergeCell ref="K43:K45"/>
    <mergeCell ref="L43:L45"/>
    <mergeCell ref="M43:M45"/>
    <mergeCell ref="N43:N45"/>
    <mergeCell ref="O43:O45"/>
    <mergeCell ref="B49:B51"/>
    <mergeCell ref="C49:C51"/>
    <mergeCell ref="D49:D51"/>
    <mergeCell ref="E49:E51"/>
    <mergeCell ref="F49:F51"/>
    <mergeCell ref="G49:G51"/>
    <mergeCell ref="H49:H51"/>
    <mergeCell ref="B52:B53"/>
    <mergeCell ref="C52:C53"/>
    <mergeCell ref="D52:D53"/>
    <mergeCell ref="E52:E53"/>
    <mergeCell ref="F52:F53"/>
    <mergeCell ref="G52:G53"/>
    <mergeCell ref="H52:H53"/>
    <mergeCell ref="B46:B48"/>
    <mergeCell ref="C46:C48"/>
    <mergeCell ref="D46:D48"/>
    <mergeCell ref="E46:E48"/>
    <mergeCell ref="F46:F48"/>
    <mergeCell ref="G46:G48"/>
    <mergeCell ref="H46:H48"/>
    <mergeCell ref="W49:W51"/>
    <mergeCell ref="X49:X51"/>
    <mergeCell ref="Y49:Y51"/>
    <mergeCell ref="Z49:Z51"/>
    <mergeCell ref="AA49:AA51"/>
    <mergeCell ref="AB49:AB51"/>
    <mergeCell ref="AC49:AC51"/>
    <mergeCell ref="W55:W56"/>
    <mergeCell ref="X55:X56"/>
    <mergeCell ref="Y55:Y56"/>
    <mergeCell ref="Z55:Z56"/>
    <mergeCell ref="AA55:AA56"/>
    <mergeCell ref="AB55:AB56"/>
    <mergeCell ref="AC55:AC56"/>
    <mergeCell ref="Q49:Q51"/>
    <mergeCell ref="R49:R51"/>
    <mergeCell ref="S49:S51"/>
    <mergeCell ref="T49:T51"/>
    <mergeCell ref="U49:U51"/>
    <mergeCell ref="V49:V51"/>
    <mergeCell ref="R52:R53"/>
    <mergeCell ref="Q57:Q59"/>
    <mergeCell ref="S57:S59"/>
    <mergeCell ref="T57:T59"/>
    <mergeCell ref="U57:U59"/>
    <mergeCell ref="V57:V59"/>
    <mergeCell ref="Z60:Z62"/>
    <mergeCell ref="AA60:AA62"/>
    <mergeCell ref="AB60:AB62"/>
    <mergeCell ref="AC60:AC62"/>
    <mergeCell ref="P60:P62"/>
    <mergeCell ref="Q60:Q62"/>
    <mergeCell ref="R60:R62"/>
    <mergeCell ref="Z52:Z53"/>
    <mergeCell ref="AA52:AA53"/>
    <mergeCell ref="AB52:AB53"/>
    <mergeCell ref="AC52:AC53"/>
    <mergeCell ref="U55:U56"/>
    <mergeCell ref="V55:V56"/>
    <mergeCell ref="P52:P53"/>
    <mergeCell ref="Q52:Q53"/>
    <mergeCell ref="R57:R59"/>
    <mergeCell ref="K60:K62"/>
    <mergeCell ref="L60:L62"/>
    <mergeCell ref="M60:M62"/>
    <mergeCell ref="N60:N62"/>
    <mergeCell ref="O60:O62"/>
    <mergeCell ref="W57:W59"/>
    <mergeCell ref="X57:X59"/>
    <mergeCell ref="Y57:Y59"/>
    <mergeCell ref="Z57:Z59"/>
    <mergeCell ref="AA57:AA59"/>
    <mergeCell ref="AB57:AB59"/>
    <mergeCell ref="AC57:AC59"/>
    <mergeCell ref="H63:H65"/>
    <mergeCell ref="J63:J65"/>
    <mergeCell ref="K63:K65"/>
    <mergeCell ref="L63:L65"/>
    <mergeCell ref="M63:M65"/>
    <mergeCell ref="N63:N65"/>
    <mergeCell ref="O63:O65"/>
    <mergeCell ref="Y63:Y65"/>
    <mergeCell ref="Z63:Z65"/>
    <mergeCell ref="AA63:AA65"/>
    <mergeCell ref="AB63:AB65"/>
    <mergeCell ref="AC63:AC65"/>
    <mergeCell ref="P63:P65"/>
    <mergeCell ref="Q63:Q65"/>
    <mergeCell ref="R63:R65"/>
    <mergeCell ref="S63:S65"/>
    <mergeCell ref="T63:T65"/>
    <mergeCell ref="U63:U65"/>
    <mergeCell ref="V63:V65"/>
    <mergeCell ref="P57:P59"/>
    <mergeCell ref="K89:K91"/>
    <mergeCell ref="L89:L91"/>
    <mergeCell ref="M89:M91"/>
    <mergeCell ref="N89:N91"/>
    <mergeCell ref="O89:O91"/>
    <mergeCell ref="W63:W65"/>
    <mergeCell ref="X63:X65"/>
    <mergeCell ref="N79:N88"/>
    <mergeCell ref="O79:O88"/>
    <mergeCell ref="M66:M68"/>
    <mergeCell ref="N66:N68"/>
    <mergeCell ref="O66:O68"/>
    <mergeCell ref="P66:P68"/>
    <mergeCell ref="Q66:Q68"/>
    <mergeCell ref="R66:R68"/>
    <mergeCell ref="S66:S68"/>
    <mergeCell ref="T66:T68"/>
    <mergeCell ref="U66:U68"/>
    <mergeCell ref="V66:V68"/>
    <mergeCell ref="K69:K71"/>
    <mergeCell ref="L69:L71"/>
    <mergeCell ref="X75:X77"/>
    <mergeCell ref="AC93:AC97"/>
    <mergeCell ref="Z102:Z104"/>
    <mergeCell ref="AA102:AA104"/>
    <mergeCell ref="AB102:AB104"/>
    <mergeCell ref="AC102:AC104"/>
    <mergeCell ref="Y89:Y91"/>
    <mergeCell ref="Z89:Z91"/>
    <mergeCell ref="AA89:AA91"/>
    <mergeCell ref="AB89:AB91"/>
    <mergeCell ref="AC89:AC91"/>
    <mergeCell ref="Z93:Z97"/>
    <mergeCell ref="AA93:AA97"/>
    <mergeCell ref="P75:P77"/>
    <mergeCell ref="Q75:Q77"/>
    <mergeCell ref="I75:I77"/>
    <mergeCell ref="J75:J77"/>
    <mergeCell ref="K75:K77"/>
    <mergeCell ref="L75:L77"/>
    <mergeCell ref="M75:M77"/>
    <mergeCell ref="N75:N77"/>
    <mergeCell ref="O75:O77"/>
    <mergeCell ref="Q79:Q88"/>
    <mergeCell ref="R79:R88"/>
    <mergeCell ref="Z79:Z88"/>
    <mergeCell ref="AA79:AA88"/>
    <mergeCell ref="AB79:AB88"/>
    <mergeCell ref="AC79:AC88"/>
    <mergeCell ref="I79:I88"/>
    <mergeCell ref="J79:J88"/>
    <mergeCell ref="K79:K88"/>
    <mergeCell ref="L79:L88"/>
    <mergeCell ref="M79:M88"/>
    <mergeCell ref="B79:B88"/>
    <mergeCell ref="C79:C88"/>
    <mergeCell ref="D79:D88"/>
    <mergeCell ref="E79:E88"/>
    <mergeCell ref="F79:F88"/>
    <mergeCell ref="G79:G88"/>
    <mergeCell ref="H79:H88"/>
    <mergeCell ref="Q93:Q97"/>
    <mergeCell ref="R93:R97"/>
    <mergeCell ref="Z98:Z99"/>
    <mergeCell ref="AA98:AA99"/>
    <mergeCell ref="AB98:AB99"/>
    <mergeCell ref="H98:H99"/>
    <mergeCell ref="G89:G91"/>
    <mergeCell ref="H89:H91"/>
    <mergeCell ref="AB93:AB97"/>
    <mergeCell ref="B89:B91"/>
    <mergeCell ref="C89:C91"/>
    <mergeCell ref="D89:D91"/>
    <mergeCell ref="E89:E91"/>
    <mergeCell ref="F89:F91"/>
    <mergeCell ref="W89:W91"/>
    <mergeCell ref="X89:X91"/>
    <mergeCell ref="P89:P91"/>
    <mergeCell ref="Q89:Q91"/>
    <mergeCell ref="R89:R91"/>
    <mergeCell ref="S89:S91"/>
    <mergeCell ref="T89:T91"/>
    <mergeCell ref="U89:U91"/>
    <mergeCell ref="V89:V91"/>
    <mergeCell ref="I89:I91"/>
    <mergeCell ref="J89:J91"/>
    <mergeCell ref="AC98:AC99"/>
    <mergeCell ref="I102:I104"/>
    <mergeCell ref="J102:J104"/>
    <mergeCell ref="K102:K104"/>
    <mergeCell ref="L102:L104"/>
    <mergeCell ref="M102:M104"/>
    <mergeCell ref="N102:N104"/>
    <mergeCell ref="O102:O104"/>
    <mergeCell ref="B102:B104"/>
    <mergeCell ref="C102:C104"/>
    <mergeCell ref="D102:D104"/>
    <mergeCell ref="E102:E104"/>
    <mergeCell ref="F102:F104"/>
    <mergeCell ref="G102:G104"/>
    <mergeCell ref="H102:H104"/>
    <mergeCell ref="I105:I107"/>
    <mergeCell ref="J105:J107"/>
    <mergeCell ref="K105:K107"/>
    <mergeCell ref="L105:L107"/>
    <mergeCell ref="M105:M107"/>
    <mergeCell ref="N105:N107"/>
    <mergeCell ref="O105:O107"/>
    <mergeCell ref="X105:X107"/>
    <mergeCell ref="Y105:Y106"/>
    <mergeCell ref="Z105:Z106"/>
    <mergeCell ref="AA105:AA106"/>
    <mergeCell ref="AB105:AB106"/>
    <mergeCell ref="AC105:AC106"/>
    <mergeCell ref="P105:P107"/>
    <mergeCell ref="Q105:Q107"/>
    <mergeCell ref="S105:S107"/>
    <mergeCell ref="T105:T107"/>
    <mergeCell ref="U105:U107"/>
    <mergeCell ref="V105:V107"/>
    <mergeCell ref="W105:W107"/>
    <mergeCell ref="I93:I97"/>
    <mergeCell ref="J93:J97"/>
    <mergeCell ref="K93:K97"/>
    <mergeCell ref="L93:L97"/>
    <mergeCell ref="M93:M97"/>
    <mergeCell ref="N93:N97"/>
    <mergeCell ref="O93:O97"/>
    <mergeCell ref="B93:B97"/>
    <mergeCell ref="C93:C97"/>
    <mergeCell ref="D93:D97"/>
    <mergeCell ref="E93:E97"/>
    <mergeCell ref="F93:F97"/>
    <mergeCell ref="G93:G97"/>
    <mergeCell ref="H93:H97"/>
    <mergeCell ref="Q98:Q99"/>
    <mergeCell ref="R98:R99"/>
    <mergeCell ref="I98:I99"/>
    <mergeCell ref="J98:J99"/>
    <mergeCell ref="K98:K99"/>
    <mergeCell ref="L98:L99"/>
    <mergeCell ref="M98:M99"/>
    <mergeCell ref="N98:N99"/>
    <mergeCell ref="O98:O99"/>
    <mergeCell ref="B98:B99"/>
    <mergeCell ref="C98:C99"/>
    <mergeCell ref="D98:D99"/>
    <mergeCell ref="E98:E99"/>
    <mergeCell ref="F98:F99"/>
    <mergeCell ref="G98:G99"/>
    <mergeCell ref="P102:P104"/>
    <mergeCell ref="Q102:Q104"/>
    <mergeCell ref="R102:R104"/>
    <mergeCell ref="R105:R107"/>
    <mergeCell ref="B105:B107"/>
    <mergeCell ref="C105:C107"/>
    <mergeCell ref="D105:D107"/>
    <mergeCell ref="E105:E107"/>
    <mergeCell ref="F105:F107"/>
    <mergeCell ref="G105:G107"/>
    <mergeCell ref="H105:H107"/>
    <mergeCell ref="W120:W122"/>
    <mergeCell ref="X120:X122"/>
    <mergeCell ref="P120:P122"/>
    <mergeCell ref="Q120:Q122"/>
    <mergeCell ref="R120:R122"/>
    <mergeCell ref="S120:S122"/>
    <mergeCell ref="T120:T122"/>
    <mergeCell ref="U120:U122"/>
    <mergeCell ref="V120:V122"/>
    <mergeCell ref="I120:I122"/>
    <mergeCell ref="J120:J122"/>
    <mergeCell ref="K120:K122"/>
    <mergeCell ref="L120:L122"/>
    <mergeCell ref="M120:M122"/>
    <mergeCell ref="N120:N122"/>
    <mergeCell ref="O120:O122"/>
    <mergeCell ref="B120:B122"/>
    <mergeCell ref="C120:C122"/>
    <mergeCell ref="D120:D122"/>
    <mergeCell ref="E120:E122"/>
    <mergeCell ref="F120:F122"/>
    <mergeCell ref="G120:G122"/>
    <mergeCell ref="H120:H122"/>
    <mergeCell ref="Y123:Y125"/>
    <mergeCell ref="Z123:Z125"/>
    <mergeCell ref="R123:R125"/>
    <mergeCell ref="S123:S125"/>
    <mergeCell ref="T123:T125"/>
    <mergeCell ref="U123:U125"/>
    <mergeCell ref="V123:V125"/>
    <mergeCell ref="W123:W125"/>
    <mergeCell ref="X123:X125"/>
    <mergeCell ref="P114:P116"/>
    <mergeCell ref="Q114:Q116"/>
    <mergeCell ref="I114:I116"/>
    <mergeCell ref="J114:J116"/>
    <mergeCell ref="K114:K116"/>
    <mergeCell ref="L114:L116"/>
    <mergeCell ref="M114:M116"/>
    <mergeCell ref="N114:N116"/>
    <mergeCell ref="O114:O116"/>
    <mergeCell ref="P117:P119"/>
    <mergeCell ref="Q117:Q119"/>
    <mergeCell ref="R117:R119"/>
    <mergeCell ref="Z117:Z119"/>
    <mergeCell ref="Y120:Y122"/>
    <mergeCell ref="Z120:Z122"/>
    <mergeCell ref="AA117:AA119"/>
    <mergeCell ref="AB117:AB119"/>
    <mergeCell ref="AC117:AC119"/>
    <mergeCell ref="I117:I119"/>
    <mergeCell ref="J117:J119"/>
    <mergeCell ref="K117:K119"/>
    <mergeCell ref="L117:L119"/>
    <mergeCell ref="M117:M119"/>
    <mergeCell ref="N117:N119"/>
    <mergeCell ref="O117:O119"/>
    <mergeCell ref="B117:B119"/>
    <mergeCell ref="C117:C119"/>
    <mergeCell ref="D117:D119"/>
    <mergeCell ref="E117:E119"/>
    <mergeCell ref="F117:F119"/>
    <mergeCell ref="G117:G119"/>
    <mergeCell ref="H117:H119"/>
    <mergeCell ref="AA120:AA122"/>
    <mergeCell ref="AB120:AB122"/>
    <mergeCell ref="AC120:AC122"/>
    <mergeCell ref="AA123:AA125"/>
    <mergeCell ref="AB123:AB125"/>
    <mergeCell ref="AC123:AC125"/>
    <mergeCell ref="B123:B125"/>
    <mergeCell ref="C123:C125"/>
    <mergeCell ref="D123:D125"/>
    <mergeCell ref="E123:E125"/>
    <mergeCell ref="F123:F125"/>
    <mergeCell ref="G123:G125"/>
    <mergeCell ref="H123:H125"/>
    <mergeCell ref="R129:R131"/>
    <mergeCell ref="S129:S131"/>
    <mergeCell ref="T129:T131"/>
    <mergeCell ref="U129:U131"/>
    <mergeCell ref="V129:V131"/>
    <mergeCell ref="W129:W131"/>
    <mergeCell ref="X129:X131"/>
    <mergeCell ref="Y129:Y131"/>
    <mergeCell ref="Z129:Z131"/>
    <mergeCell ref="I123:I125"/>
    <mergeCell ref="J123:J125"/>
    <mergeCell ref="K123:K125"/>
    <mergeCell ref="L123:L125"/>
    <mergeCell ref="M123:M125"/>
    <mergeCell ref="N123:N125"/>
    <mergeCell ref="O123:O125"/>
    <mergeCell ref="I126:I128"/>
    <mergeCell ref="J126:J128"/>
    <mergeCell ref="K126:K128"/>
    <mergeCell ref="Z132:Z134"/>
    <mergeCell ref="AA132:AA134"/>
    <mergeCell ref="AB132:AB134"/>
    <mergeCell ref="AC132:AC134"/>
    <mergeCell ref="Z135:Z137"/>
    <mergeCell ref="AC135:AC137"/>
    <mergeCell ref="X136:X137"/>
    <mergeCell ref="Y136:Y137"/>
    <mergeCell ref="AA135:AA137"/>
    <mergeCell ref="AB135:AB137"/>
    <mergeCell ref="S136:S137"/>
    <mergeCell ref="T136:T137"/>
    <mergeCell ref="U136:U137"/>
    <mergeCell ref="V136:V137"/>
    <mergeCell ref="W136:W137"/>
    <mergeCell ref="P123:P125"/>
    <mergeCell ref="Q123:Q125"/>
    <mergeCell ref="P126:P128"/>
    <mergeCell ref="Q126:Q128"/>
    <mergeCell ref="R126:R128"/>
    <mergeCell ref="S126:S128"/>
    <mergeCell ref="T126:T128"/>
    <mergeCell ref="U126:U128"/>
    <mergeCell ref="V126:V128"/>
    <mergeCell ref="AA129:AA131"/>
    <mergeCell ref="AB129:AB131"/>
    <mergeCell ref="AC129:AC131"/>
    <mergeCell ref="W126:W128"/>
    <mergeCell ref="X126:X128"/>
    <mergeCell ref="Y126:Y128"/>
    <mergeCell ref="Z126:Z128"/>
    <mergeCell ref="AA126:AA128"/>
    <mergeCell ref="L126:L128"/>
    <mergeCell ref="M126:M128"/>
    <mergeCell ref="N126:N128"/>
    <mergeCell ref="O126:O128"/>
    <mergeCell ref="B126:B128"/>
    <mergeCell ref="C126:C128"/>
    <mergeCell ref="D126:D128"/>
    <mergeCell ref="E126:E128"/>
    <mergeCell ref="F126:F128"/>
    <mergeCell ref="G126:G128"/>
    <mergeCell ref="H126:H128"/>
    <mergeCell ref="B129:B131"/>
    <mergeCell ref="C129:C131"/>
    <mergeCell ref="D129:D131"/>
    <mergeCell ref="E129:E131"/>
    <mergeCell ref="F129:F131"/>
    <mergeCell ref="G129:G131"/>
    <mergeCell ref="H129:H131"/>
    <mergeCell ref="AB126:AB128"/>
    <mergeCell ref="AC126:AC128"/>
    <mergeCell ref="P138:P140"/>
    <mergeCell ref="Q138:Q140"/>
    <mergeCell ref="Z138:Z140"/>
    <mergeCell ref="AA138:AA140"/>
    <mergeCell ref="AB138:AB140"/>
    <mergeCell ref="AC138:AC140"/>
    <mergeCell ref="I138:I140"/>
    <mergeCell ref="J138:J140"/>
    <mergeCell ref="K138:K140"/>
    <mergeCell ref="L138:L140"/>
    <mergeCell ref="M138:M140"/>
    <mergeCell ref="N138:N140"/>
    <mergeCell ref="O138:O140"/>
    <mergeCell ref="I150:I152"/>
    <mergeCell ref="J150:J152"/>
    <mergeCell ref="K150:K152"/>
    <mergeCell ref="L150:L152"/>
    <mergeCell ref="M150:M152"/>
    <mergeCell ref="N150:N152"/>
    <mergeCell ref="O150:O152"/>
    <mergeCell ref="I141:I143"/>
    <mergeCell ref="J141:J143"/>
    <mergeCell ref="K141:K143"/>
    <mergeCell ref="L141:L143"/>
    <mergeCell ref="M141:M143"/>
    <mergeCell ref="N141:N143"/>
    <mergeCell ref="O141:O143"/>
    <mergeCell ref="S142:S143"/>
    <mergeCell ref="T142:T143"/>
    <mergeCell ref="R144:R146"/>
    <mergeCell ref="B150:B152"/>
    <mergeCell ref="C150:C152"/>
    <mergeCell ref="D150:D152"/>
    <mergeCell ref="E150:E152"/>
    <mergeCell ref="F150:F152"/>
    <mergeCell ref="G150:G152"/>
    <mergeCell ref="H150:H152"/>
    <mergeCell ref="P159:P161"/>
    <mergeCell ref="Q159:Q161"/>
    <mergeCell ref="I159:I161"/>
    <mergeCell ref="J159:J161"/>
    <mergeCell ref="K159:K161"/>
    <mergeCell ref="L159:L161"/>
    <mergeCell ref="M159:M161"/>
    <mergeCell ref="N159:N161"/>
    <mergeCell ref="O159:O161"/>
    <mergeCell ref="I163:I165"/>
    <mergeCell ref="J163:J165"/>
    <mergeCell ref="K163:K165"/>
    <mergeCell ref="L163:L165"/>
    <mergeCell ref="M163:M165"/>
    <mergeCell ref="N163:N165"/>
    <mergeCell ref="O163:O165"/>
    <mergeCell ref="B163:B165"/>
    <mergeCell ref="C163:C165"/>
    <mergeCell ref="D163:D165"/>
    <mergeCell ref="E163:E165"/>
    <mergeCell ref="F163:F165"/>
    <mergeCell ref="G163:G165"/>
    <mergeCell ref="H163:H165"/>
    <mergeCell ref="B153:B155"/>
    <mergeCell ref="C153:C155"/>
    <mergeCell ref="B166:B168"/>
    <mergeCell ref="C166:C168"/>
    <mergeCell ref="D166:D168"/>
    <mergeCell ref="E166:E168"/>
    <mergeCell ref="F166:F168"/>
    <mergeCell ref="G166:G168"/>
    <mergeCell ref="H166:H168"/>
    <mergeCell ref="Z166:Z168"/>
    <mergeCell ref="AA166:AA168"/>
    <mergeCell ref="AB166:AB168"/>
    <mergeCell ref="AC166:AC168"/>
    <mergeCell ref="R166:R168"/>
    <mergeCell ref="S167:S168"/>
    <mergeCell ref="T167:T168"/>
    <mergeCell ref="U167:U168"/>
    <mergeCell ref="V167:V168"/>
    <mergeCell ref="W167:W168"/>
    <mergeCell ref="X167:X168"/>
    <mergeCell ref="Y167:Y168"/>
    <mergeCell ref="P166:P168"/>
    <mergeCell ref="Q166:Q168"/>
    <mergeCell ref="I166:I168"/>
    <mergeCell ref="J166:J168"/>
    <mergeCell ref="K166:K168"/>
    <mergeCell ref="L166:L168"/>
    <mergeCell ref="M166:M168"/>
    <mergeCell ref="N166:N168"/>
    <mergeCell ref="O166:O168"/>
    <mergeCell ref="B169:B171"/>
    <mergeCell ref="C169:C171"/>
    <mergeCell ref="D169:D171"/>
    <mergeCell ref="E169:E171"/>
    <mergeCell ref="F169:F171"/>
    <mergeCell ref="G169:G171"/>
    <mergeCell ref="H169:H171"/>
    <mergeCell ref="B172:B174"/>
    <mergeCell ref="C172:C174"/>
    <mergeCell ref="D172:D174"/>
    <mergeCell ref="E172:E174"/>
    <mergeCell ref="F172:F174"/>
    <mergeCell ref="G172:G174"/>
    <mergeCell ref="H172:H174"/>
    <mergeCell ref="I172:I174"/>
    <mergeCell ref="J172:J174"/>
    <mergeCell ref="K172:K174"/>
    <mergeCell ref="AA172:AA174"/>
    <mergeCell ref="AB172:AB174"/>
    <mergeCell ref="AC172:AC174"/>
    <mergeCell ref="W169:W171"/>
    <mergeCell ref="X169:X171"/>
    <mergeCell ref="Y169:Y171"/>
    <mergeCell ref="Z169:Z171"/>
    <mergeCell ref="AA169:AA171"/>
    <mergeCell ref="AB169:AB171"/>
    <mergeCell ref="AC169:AC171"/>
    <mergeCell ref="I169:I171"/>
    <mergeCell ref="J169:J171"/>
    <mergeCell ref="K169:K171"/>
    <mergeCell ref="L169:L171"/>
    <mergeCell ref="M169:M171"/>
    <mergeCell ref="N169:N171"/>
    <mergeCell ref="O169:O171"/>
    <mergeCell ref="L172:L174"/>
    <mergeCell ref="M172:M174"/>
    <mergeCell ref="N172:N174"/>
    <mergeCell ref="O172:O174"/>
    <mergeCell ref="AA144:AA146"/>
    <mergeCell ref="AB144:AB146"/>
    <mergeCell ref="AC144:AC146"/>
    <mergeCell ref="P141:P143"/>
    <mergeCell ref="Q141:Q143"/>
    <mergeCell ref="R141:R143"/>
    <mergeCell ref="Z141:Z143"/>
    <mergeCell ref="AA141:AA143"/>
    <mergeCell ref="AB141:AB143"/>
    <mergeCell ref="AC141:AC143"/>
    <mergeCell ref="Y142:Y143"/>
    <mergeCell ref="B141:B143"/>
    <mergeCell ref="C141:C143"/>
    <mergeCell ref="D141:D143"/>
    <mergeCell ref="E141:E143"/>
    <mergeCell ref="F141:F143"/>
    <mergeCell ref="G141:G143"/>
    <mergeCell ref="H141:H143"/>
    <mergeCell ref="B144:B146"/>
    <mergeCell ref="C144:C146"/>
    <mergeCell ref="D144:D146"/>
    <mergeCell ref="E144:E146"/>
    <mergeCell ref="F144:F146"/>
    <mergeCell ref="G144:G146"/>
    <mergeCell ref="H144:H146"/>
    <mergeCell ref="X153:X155"/>
    <mergeCell ref="P144:P146"/>
    <mergeCell ref="Q144:Q146"/>
    <mergeCell ref="I144:I146"/>
    <mergeCell ref="J144:J146"/>
    <mergeCell ref="K144:K146"/>
    <mergeCell ref="L144:L146"/>
    <mergeCell ref="M144:M146"/>
    <mergeCell ref="N144:N146"/>
    <mergeCell ref="O144:O146"/>
    <mergeCell ref="P147:P149"/>
    <mergeCell ref="Q147:Q149"/>
    <mergeCell ref="R147:R149"/>
    <mergeCell ref="Z147:Z149"/>
    <mergeCell ref="U142:U143"/>
    <mergeCell ref="V142:V143"/>
    <mergeCell ref="W142:W143"/>
    <mergeCell ref="X142:X143"/>
    <mergeCell ref="Z144:Z146"/>
    <mergeCell ref="AA147:AA149"/>
    <mergeCell ref="AB147:AB149"/>
    <mergeCell ref="AC147:AC149"/>
    <mergeCell ref="I147:I149"/>
    <mergeCell ref="J147:J149"/>
    <mergeCell ref="K147:K149"/>
    <mergeCell ref="L147:L149"/>
    <mergeCell ref="M147:M149"/>
    <mergeCell ref="N147:N149"/>
    <mergeCell ref="O147:O149"/>
    <mergeCell ref="B147:B149"/>
    <mergeCell ref="C147:C149"/>
    <mergeCell ref="D147:D149"/>
    <mergeCell ref="E147:E149"/>
    <mergeCell ref="F147:F149"/>
    <mergeCell ref="G147:G149"/>
    <mergeCell ref="H147:H149"/>
    <mergeCell ref="D153:D155"/>
    <mergeCell ref="E153:E155"/>
    <mergeCell ref="F153:F155"/>
    <mergeCell ref="G153:G155"/>
    <mergeCell ref="H153:H155"/>
    <mergeCell ref="AA153:AA155"/>
    <mergeCell ref="AB153:AB155"/>
    <mergeCell ref="AC153:AC155"/>
    <mergeCell ref="P150:P152"/>
    <mergeCell ref="Q150:Q152"/>
    <mergeCell ref="R150:R152"/>
    <mergeCell ref="Z150:Z152"/>
    <mergeCell ref="AA150:AA152"/>
    <mergeCell ref="AB150:AB152"/>
    <mergeCell ref="AC150:AC152"/>
    <mergeCell ref="P153:P155"/>
    <mergeCell ref="Q153:Q155"/>
    <mergeCell ref="I153:I155"/>
    <mergeCell ref="J153:J155"/>
    <mergeCell ref="K153:K155"/>
    <mergeCell ref="L153:L155"/>
    <mergeCell ref="M153:M155"/>
    <mergeCell ref="N153:N155"/>
    <mergeCell ref="O153:O155"/>
    <mergeCell ref="Y153:Y155"/>
    <mergeCell ref="Z153:Z155"/>
    <mergeCell ref="R153:R155"/>
    <mergeCell ref="S153:S155"/>
    <mergeCell ref="T153:T155"/>
    <mergeCell ref="U153:U155"/>
    <mergeCell ref="V153:V155"/>
    <mergeCell ref="W153:W155"/>
    <mergeCell ref="I156:I158"/>
    <mergeCell ref="J156:J158"/>
    <mergeCell ref="K156:K158"/>
    <mergeCell ref="L156:L158"/>
    <mergeCell ref="M156:M158"/>
    <mergeCell ref="N156:N158"/>
    <mergeCell ref="O156:O158"/>
    <mergeCell ref="P156:P158"/>
    <mergeCell ref="Q156:Q158"/>
    <mergeCell ref="R156:R158"/>
    <mergeCell ref="S156:S158"/>
    <mergeCell ref="T156:T158"/>
    <mergeCell ref="U156:U158"/>
    <mergeCell ref="V156:V158"/>
    <mergeCell ref="R159:R161"/>
    <mergeCell ref="B156:B158"/>
    <mergeCell ref="C156:C158"/>
    <mergeCell ref="D156:D158"/>
    <mergeCell ref="E156:E158"/>
    <mergeCell ref="F156:F158"/>
    <mergeCell ref="G156:G158"/>
    <mergeCell ref="H156:H158"/>
    <mergeCell ref="B159:B161"/>
    <mergeCell ref="C159:C161"/>
    <mergeCell ref="D159:D161"/>
    <mergeCell ref="E159:E161"/>
    <mergeCell ref="F159:F161"/>
    <mergeCell ref="G159:G161"/>
    <mergeCell ref="H159:H161"/>
    <mergeCell ref="Z159:Z161"/>
    <mergeCell ref="AA159:AA161"/>
    <mergeCell ref="AB159:AB161"/>
    <mergeCell ref="AC159:AC161"/>
    <mergeCell ref="W156:W158"/>
    <mergeCell ref="X156:X158"/>
    <mergeCell ref="Y156:Y158"/>
    <mergeCell ref="Z156:Z158"/>
    <mergeCell ref="AA156:AA158"/>
    <mergeCell ref="AB156:AB158"/>
    <mergeCell ref="AC156:AC158"/>
    <mergeCell ref="W163:W165"/>
    <mergeCell ref="X163:X165"/>
    <mergeCell ref="Y163:Y165"/>
    <mergeCell ref="Z163:Z165"/>
    <mergeCell ref="AA163:AA165"/>
    <mergeCell ref="AB163:AB165"/>
    <mergeCell ref="AC163:AC165"/>
    <mergeCell ref="P163:P165"/>
    <mergeCell ref="Q163:Q165"/>
    <mergeCell ref="R163:R165"/>
    <mergeCell ref="S163:S165"/>
    <mergeCell ref="T163:T165"/>
    <mergeCell ref="U163:U165"/>
    <mergeCell ref="V163:V165"/>
    <mergeCell ref="Y172:Y174"/>
    <mergeCell ref="Z172:Z174"/>
    <mergeCell ref="Z175:Z178"/>
    <mergeCell ref="AA175:AA178"/>
    <mergeCell ref="AB175:AB178"/>
    <mergeCell ref="AC175:AC178"/>
    <mergeCell ref="R172:R174"/>
    <mergeCell ref="S172:S174"/>
    <mergeCell ref="T172:T174"/>
    <mergeCell ref="U172:U174"/>
    <mergeCell ref="V172:V174"/>
    <mergeCell ref="W172:W174"/>
    <mergeCell ref="X172:X174"/>
    <mergeCell ref="P172:P174"/>
    <mergeCell ref="Q172:Q174"/>
    <mergeCell ref="P175:P178"/>
    <mergeCell ref="Q175:Q178"/>
    <mergeCell ref="R175:R178"/>
    <mergeCell ref="P169:P171"/>
    <mergeCell ref="Q169:Q171"/>
    <mergeCell ref="R169:R171"/>
    <mergeCell ref="S169:S171"/>
    <mergeCell ref="T169:T171"/>
    <mergeCell ref="U169:U171"/>
    <mergeCell ref="V169:V171"/>
    <mergeCell ref="W179:W181"/>
    <mergeCell ref="X179:X181"/>
    <mergeCell ref="Y179:Y181"/>
    <mergeCell ref="Z179:Z181"/>
    <mergeCell ref="AA179:AA181"/>
    <mergeCell ref="AB179:AB181"/>
    <mergeCell ref="AC179:AC181"/>
    <mergeCell ref="P179:P181"/>
    <mergeCell ref="Q179:Q181"/>
    <mergeCell ref="R179:R181"/>
    <mergeCell ref="S179:S181"/>
    <mergeCell ref="T179:T181"/>
    <mergeCell ref="U179:U181"/>
    <mergeCell ref="V179:V181"/>
    <mergeCell ref="B185:B187"/>
    <mergeCell ref="C185:C187"/>
    <mergeCell ref="D185:D187"/>
    <mergeCell ref="E185:E187"/>
    <mergeCell ref="F185:F187"/>
    <mergeCell ref="G185:G190"/>
    <mergeCell ref="F188:F190"/>
    <mergeCell ref="D188:D190"/>
    <mergeCell ref="E188:E190"/>
    <mergeCell ref="M185:M187"/>
    <mergeCell ref="N185:N187"/>
    <mergeCell ref="O185:O187"/>
    <mergeCell ref="P185:P187"/>
    <mergeCell ref="Q185:Q187"/>
    <mergeCell ref="R185:R187"/>
    <mergeCell ref="S186:S187"/>
    <mergeCell ref="T186:T187"/>
    <mergeCell ref="U186:U187"/>
    <mergeCell ref="D212:D213"/>
    <mergeCell ref="E212:E213"/>
    <mergeCell ref="F212:F213"/>
    <mergeCell ref="G212:G213"/>
    <mergeCell ref="H212:H213"/>
    <mergeCell ref="C191:C196"/>
    <mergeCell ref="D191:D196"/>
    <mergeCell ref="E191:E196"/>
    <mergeCell ref="F191:F196"/>
    <mergeCell ref="G191:G196"/>
    <mergeCell ref="Z203:Z211"/>
    <mergeCell ref="AA203:AA211"/>
    <mergeCell ref="AB203:AB211"/>
    <mergeCell ref="AC203:AC211"/>
    <mergeCell ref="Y212:Y213"/>
    <mergeCell ref="Z212:Z213"/>
    <mergeCell ref="AA212:AA213"/>
    <mergeCell ref="AB212:AB213"/>
    <mergeCell ref="AC212:AC213"/>
    <mergeCell ref="P208:P211"/>
    <mergeCell ref="Q208:Q211"/>
    <mergeCell ref="T212:T213"/>
    <mergeCell ref="U212:U213"/>
    <mergeCell ref="V212:V213"/>
    <mergeCell ref="W212:W213"/>
    <mergeCell ref="X212:X213"/>
    <mergeCell ref="K212:K213"/>
    <mergeCell ref="L212:L213"/>
    <mergeCell ref="M212:M213"/>
    <mergeCell ref="N212:N213"/>
    <mergeCell ref="K203:K211"/>
    <mergeCell ref="L203:L211"/>
    <mergeCell ref="B217:B219"/>
    <mergeCell ref="C217:C219"/>
    <mergeCell ref="D217:D219"/>
    <mergeCell ref="E217:E219"/>
    <mergeCell ref="F217:F219"/>
    <mergeCell ref="G217:G219"/>
    <mergeCell ref="H217:H219"/>
    <mergeCell ref="C223:F223"/>
    <mergeCell ref="I217:I219"/>
    <mergeCell ref="J217:J219"/>
    <mergeCell ref="K217:K219"/>
    <mergeCell ref="L217:L219"/>
    <mergeCell ref="M217:M219"/>
    <mergeCell ref="N217:N219"/>
    <mergeCell ref="O217:O219"/>
    <mergeCell ref="W217:W219"/>
    <mergeCell ref="X217:X219"/>
    <mergeCell ref="Y217:Y219"/>
    <mergeCell ref="Z217:Z219"/>
    <mergeCell ref="AA217:AA219"/>
    <mergeCell ref="AB217:AB219"/>
    <mergeCell ref="AC217:AC219"/>
    <mergeCell ref="P217:P219"/>
    <mergeCell ref="Q217:Q219"/>
    <mergeCell ref="R217:R219"/>
    <mergeCell ref="S217:S219"/>
    <mergeCell ref="T217:T219"/>
    <mergeCell ref="U217:U219"/>
    <mergeCell ref="V217:V219"/>
    <mergeCell ref="P214:P216"/>
    <mergeCell ref="Q214:Q216"/>
    <mergeCell ref="Z214:Z216"/>
    <mergeCell ref="AA214:AA216"/>
    <mergeCell ref="AB214:AB216"/>
    <mergeCell ref="AC214:AC216"/>
    <mergeCell ref="R214:R216"/>
    <mergeCell ref="B214:B216"/>
    <mergeCell ref="C214:C216"/>
    <mergeCell ref="D214:D216"/>
    <mergeCell ref="E214:E216"/>
    <mergeCell ref="F214:F216"/>
    <mergeCell ref="G214:G216"/>
    <mergeCell ref="H214:H216"/>
    <mergeCell ref="I214:I216"/>
    <mergeCell ref="J214:J216"/>
    <mergeCell ref="K214:K216"/>
    <mergeCell ref="L214:L216"/>
    <mergeCell ref="M214:M216"/>
    <mergeCell ref="N214:N216"/>
    <mergeCell ref="O214:O216"/>
    <mergeCell ref="M191:M196"/>
    <mergeCell ref="N191:N196"/>
    <mergeCell ref="O191:O196"/>
    <mergeCell ref="B201:B202"/>
    <mergeCell ref="C201:C202"/>
    <mergeCell ref="D201:D202"/>
    <mergeCell ref="E201:E202"/>
    <mergeCell ref="F201:F202"/>
    <mergeCell ref="G201:G202"/>
    <mergeCell ref="B203:B211"/>
    <mergeCell ref="C203:C211"/>
    <mergeCell ref="D203:D211"/>
    <mergeCell ref="E203:E211"/>
    <mergeCell ref="F203:F211"/>
    <mergeCell ref="G203:G211"/>
    <mergeCell ref="H203:H211"/>
    <mergeCell ref="B212:B213"/>
    <mergeCell ref="C212:C213"/>
    <mergeCell ref="L191:L196"/>
    <mergeCell ref="K197:K198"/>
    <mergeCell ref="L197:L198"/>
    <mergeCell ref="M197:M198"/>
    <mergeCell ref="N197:N198"/>
    <mergeCell ref="F179:F181"/>
    <mergeCell ref="G179:G181"/>
    <mergeCell ref="H179:H181"/>
    <mergeCell ref="I182:I184"/>
    <mergeCell ref="J182:J184"/>
    <mergeCell ref="K182:K184"/>
    <mergeCell ref="L182:L184"/>
    <mergeCell ref="M182:M184"/>
    <mergeCell ref="N182:N184"/>
    <mergeCell ref="O182:O184"/>
    <mergeCell ref="P182:P184"/>
    <mergeCell ref="Q182:Q184"/>
    <mergeCell ref="S197:S198"/>
    <mergeCell ref="M201:M202"/>
    <mergeCell ref="N201:N202"/>
    <mergeCell ref="O201:O202"/>
    <mergeCell ref="R201:R202"/>
    <mergeCell ref="H199:H200"/>
    <mergeCell ref="K199:K200"/>
    <mergeCell ref="L199:L200"/>
    <mergeCell ref="M199:M200"/>
    <mergeCell ref="N199:N200"/>
    <mergeCell ref="O199:O200"/>
    <mergeCell ref="R199:R200"/>
    <mergeCell ref="R212:R213"/>
    <mergeCell ref="S212:S213"/>
    <mergeCell ref="H185:H187"/>
    <mergeCell ref="H188:H190"/>
    <mergeCell ref="O197:O198"/>
    <mergeCell ref="R197:R198"/>
    <mergeCell ref="I185:I187"/>
    <mergeCell ref="J185:J187"/>
    <mergeCell ref="K185:K187"/>
    <mergeCell ref="L185:L187"/>
    <mergeCell ref="M203:M211"/>
    <mergeCell ref="N203:N211"/>
    <mergeCell ref="O203:O211"/>
    <mergeCell ref="O212:O213"/>
    <mergeCell ref="P203:P207"/>
    <mergeCell ref="Q203:Q207"/>
    <mergeCell ref="R203:R211"/>
    <mergeCell ref="K201:K202"/>
    <mergeCell ref="L201:L202"/>
    <mergeCell ref="H201:H202"/>
    <mergeCell ref="S182:S184"/>
    <mergeCell ref="T182:T184"/>
    <mergeCell ref="U182:U184"/>
    <mergeCell ref="V182:V184"/>
    <mergeCell ref="I175:I178"/>
    <mergeCell ref="J175:J178"/>
    <mergeCell ref="K175:K178"/>
    <mergeCell ref="L175:L178"/>
    <mergeCell ref="M175:M178"/>
    <mergeCell ref="N175:N178"/>
    <mergeCell ref="O175:O178"/>
    <mergeCell ref="I179:I181"/>
    <mergeCell ref="J179:J181"/>
    <mergeCell ref="K179:K181"/>
    <mergeCell ref="L179:L181"/>
    <mergeCell ref="M179:M181"/>
    <mergeCell ref="N179:N181"/>
    <mergeCell ref="O179:O181"/>
    <mergeCell ref="R182:R184"/>
    <mergeCell ref="X188:X190"/>
    <mergeCell ref="Y188:Y190"/>
    <mergeCell ref="B188:B190"/>
    <mergeCell ref="C188:C190"/>
    <mergeCell ref="I188:I190"/>
    <mergeCell ref="J188:J190"/>
    <mergeCell ref="K188:K190"/>
    <mergeCell ref="L188:L190"/>
    <mergeCell ref="M188:M190"/>
    <mergeCell ref="V186:V187"/>
    <mergeCell ref="U188:U190"/>
    <mergeCell ref="V188:V190"/>
    <mergeCell ref="Z191:Z196"/>
    <mergeCell ref="AA191:AA196"/>
    <mergeCell ref="AB191:AB196"/>
    <mergeCell ref="AC191:AC196"/>
    <mergeCell ref="N188:N190"/>
    <mergeCell ref="O188:O190"/>
    <mergeCell ref="P188:P190"/>
    <mergeCell ref="Q188:Q190"/>
    <mergeCell ref="R188:R190"/>
    <mergeCell ref="S188:S190"/>
    <mergeCell ref="T188:T190"/>
    <mergeCell ref="P191:P196"/>
    <mergeCell ref="Q191:Q193"/>
    <mergeCell ref="R191:R193"/>
    <mergeCell ref="Q194:Q196"/>
    <mergeCell ref="R194:R196"/>
    <mergeCell ref="H191:H196"/>
    <mergeCell ref="I191:I196"/>
    <mergeCell ref="J191:J196"/>
    <mergeCell ref="K191:K196"/>
    <mergeCell ref="AA201:AA202"/>
    <mergeCell ref="AB201:AB202"/>
    <mergeCell ref="AC201:AC202"/>
    <mergeCell ref="AA197:AA198"/>
    <mergeCell ref="AB197:AB198"/>
    <mergeCell ref="AC197:AC198"/>
    <mergeCell ref="Z199:Z200"/>
    <mergeCell ref="AA199:AA200"/>
    <mergeCell ref="AB199:AB200"/>
    <mergeCell ref="AC199:AC200"/>
    <mergeCell ref="B182:B184"/>
    <mergeCell ref="C182:C184"/>
    <mergeCell ref="D182:D184"/>
    <mergeCell ref="E182:E184"/>
    <mergeCell ref="F182:F184"/>
    <mergeCell ref="G182:G184"/>
    <mergeCell ref="H182:H184"/>
    <mergeCell ref="Z185:Z190"/>
    <mergeCell ref="AA185:AA190"/>
    <mergeCell ref="AB185:AB190"/>
    <mergeCell ref="AC185:AC190"/>
    <mergeCell ref="W182:W184"/>
    <mergeCell ref="X182:X184"/>
    <mergeCell ref="Y182:Y184"/>
    <mergeCell ref="Z182:Z184"/>
    <mergeCell ref="AA182:AA184"/>
    <mergeCell ref="AB182:AB184"/>
    <mergeCell ref="AC182:AC184"/>
    <mergeCell ref="W186:W187"/>
    <mergeCell ref="X186:X187"/>
    <mergeCell ref="Y186:Y187"/>
    <mergeCell ref="W188:W190"/>
    <mergeCell ref="T197:T198"/>
    <mergeCell ref="U197:U198"/>
    <mergeCell ref="V197:V198"/>
    <mergeCell ref="W197:W198"/>
    <mergeCell ref="X197:X198"/>
    <mergeCell ref="Y197:Y198"/>
    <mergeCell ref="Z197:Z198"/>
    <mergeCell ref="Z201:Z202"/>
    <mergeCell ref="I197:I213"/>
    <mergeCell ref="J197:J213"/>
    <mergeCell ref="B22:B24"/>
    <mergeCell ref="C22:C24"/>
    <mergeCell ref="D22:D24"/>
    <mergeCell ref="E22:E24"/>
    <mergeCell ref="F22:F24"/>
    <mergeCell ref="G22:G24"/>
    <mergeCell ref="H22:H24"/>
    <mergeCell ref="B191:B196"/>
    <mergeCell ref="C197:C198"/>
    <mergeCell ref="D197:D198"/>
    <mergeCell ref="E197:E198"/>
    <mergeCell ref="F197:F198"/>
    <mergeCell ref="G197:G198"/>
    <mergeCell ref="H197:H198"/>
    <mergeCell ref="B197:B198"/>
    <mergeCell ref="B199:B200"/>
    <mergeCell ref="C199:C200"/>
    <mergeCell ref="D199:D200"/>
    <mergeCell ref="E199:E200"/>
    <mergeCell ref="F199:F200"/>
    <mergeCell ref="G199:G200"/>
    <mergeCell ref="B175:B178"/>
    <mergeCell ref="C175:C178"/>
    <mergeCell ref="D175:D178"/>
    <mergeCell ref="E175:E178"/>
    <mergeCell ref="F175:F178"/>
    <mergeCell ref="G175:G178"/>
    <mergeCell ref="H175:H178"/>
    <mergeCell ref="B179:B181"/>
    <mergeCell ref="C179:C181"/>
    <mergeCell ref="D179:D181"/>
    <mergeCell ref="E179:E181"/>
    <mergeCell ref="L25:L27"/>
    <mergeCell ref="M25:M27"/>
    <mergeCell ref="N25:N27"/>
    <mergeCell ref="P19:P21"/>
    <mergeCell ref="Q19:Q21"/>
    <mergeCell ref="I19:I21"/>
    <mergeCell ref="J19:J21"/>
    <mergeCell ref="K19:K21"/>
    <mergeCell ref="L19:L21"/>
    <mergeCell ref="M19:M21"/>
    <mergeCell ref="N19:N21"/>
    <mergeCell ref="O19:O21"/>
    <mergeCell ref="I22:I24"/>
    <mergeCell ref="J22:J24"/>
    <mergeCell ref="K22:K24"/>
    <mergeCell ref="L22:L24"/>
    <mergeCell ref="M22:M24"/>
    <mergeCell ref="N22:N24"/>
    <mergeCell ref="O22:O24"/>
    <mergeCell ref="P22:P24"/>
    <mergeCell ref="Q22:Q24"/>
    <mergeCell ref="O25:O27"/>
    <mergeCell ref="B31:B33"/>
    <mergeCell ref="C31:C33"/>
    <mergeCell ref="D31:D33"/>
    <mergeCell ref="E31:E33"/>
    <mergeCell ref="F31:F33"/>
    <mergeCell ref="G31:G33"/>
    <mergeCell ref="H31:H33"/>
    <mergeCell ref="R22:R24"/>
    <mergeCell ref="S22:S24"/>
    <mergeCell ref="T22:T24"/>
    <mergeCell ref="U22:U24"/>
    <mergeCell ref="V22:V24"/>
    <mergeCell ref="AA25:AA27"/>
    <mergeCell ref="AB25:AB27"/>
    <mergeCell ref="AC25:AC27"/>
    <mergeCell ref="W22:W24"/>
    <mergeCell ref="X22:X24"/>
    <mergeCell ref="Y22:Y24"/>
    <mergeCell ref="Z22:Z24"/>
    <mergeCell ref="AA22:AA24"/>
    <mergeCell ref="AB22:AB24"/>
    <mergeCell ref="AC22:AC24"/>
    <mergeCell ref="P25:P27"/>
    <mergeCell ref="Q25:Q27"/>
    <mergeCell ref="B25:B27"/>
    <mergeCell ref="C25:C27"/>
    <mergeCell ref="D25:D27"/>
    <mergeCell ref="E25:E27"/>
    <mergeCell ref="F25:F27"/>
    <mergeCell ref="G25:G27"/>
    <mergeCell ref="H25:H27"/>
    <mergeCell ref="I25:I27"/>
    <mergeCell ref="J25:J27"/>
    <mergeCell ref="K25:K27"/>
    <mergeCell ref="P28:P30"/>
    <mergeCell ref="Q28:Q30"/>
    <mergeCell ref="R28:R30"/>
    <mergeCell ref="S28:S30"/>
    <mergeCell ref="T28:T30"/>
    <mergeCell ref="U28:U30"/>
    <mergeCell ref="V28:V30"/>
    <mergeCell ref="I28:I30"/>
    <mergeCell ref="J28:J30"/>
    <mergeCell ref="K28:K30"/>
    <mergeCell ref="L28:L30"/>
    <mergeCell ref="M28:M30"/>
    <mergeCell ref="N28:N30"/>
    <mergeCell ref="O28:O30"/>
    <mergeCell ref="B28:B30"/>
    <mergeCell ref="C28:C30"/>
    <mergeCell ref="D28:D30"/>
    <mergeCell ref="E28:E30"/>
    <mergeCell ref="F28:F30"/>
    <mergeCell ref="G28:G30"/>
    <mergeCell ref="H28:H30"/>
    <mergeCell ref="AA28:AA30"/>
    <mergeCell ref="AB28:AB30"/>
    <mergeCell ref="AC28:AC30"/>
    <mergeCell ref="Y37:Y39"/>
    <mergeCell ref="Z37:Z39"/>
    <mergeCell ref="R37:R39"/>
    <mergeCell ref="S37:S39"/>
    <mergeCell ref="T37:T39"/>
    <mergeCell ref="U37:U39"/>
    <mergeCell ref="V37:V39"/>
    <mergeCell ref="W37:W39"/>
    <mergeCell ref="X37:X39"/>
    <mergeCell ref="T34:T36"/>
    <mergeCell ref="U34:U36"/>
    <mergeCell ref="V34:V36"/>
    <mergeCell ref="AA37:AA39"/>
    <mergeCell ref="AB37:AB39"/>
    <mergeCell ref="AC37:AC39"/>
    <mergeCell ref="W34:W36"/>
    <mergeCell ref="X34:X36"/>
    <mergeCell ref="Y34:Y36"/>
    <mergeCell ref="Z34:Z36"/>
    <mergeCell ref="AA34:AA36"/>
    <mergeCell ref="AB34:AB36"/>
    <mergeCell ref="AC34:AC36"/>
    <mergeCell ref="I31:I33"/>
    <mergeCell ref="J31:J33"/>
    <mergeCell ref="K31:K33"/>
    <mergeCell ref="L31:L33"/>
    <mergeCell ref="M31:M33"/>
    <mergeCell ref="N31:N33"/>
    <mergeCell ref="O31:O33"/>
    <mergeCell ref="I34:I36"/>
    <mergeCell ref="J34:J36"/>
    <mergeCell ref="K34:K36"/>
    <mergeCell ref="L34:L36"/>
    <mergeCell ref="M34:M36"/>
    <mergeCell ref="N34:N36"/>
    <mergeCell ref="O34:O36"/>
    <mergeCell ref="S34:S36"/>
    <mergeCell ref="AA31:AA33"/>
    <mergeCell ref="AB31:AB33"/>
    <mergeCell ref="B34:B36"/>
    <mergeCell ref="C34:C36"/>
    <mergeCell ref="D34:D36"/>
    <mergeCell ref="E34:E36"/>
    <mergeCell ref="F34:F36"/>
    <mergeCell ref="G34:G36"/>
    <mergeCell ref="H34:H36"/>
    <mergeCell ref="B37:B39"/>
    <mergeCell ref="C37:C39"/>
    <mergeCell ref="D37:D39"/>
    <mergeCell ref="E37:E39"/>
    <mergeCell ref="F37:F39"/>
    <mergeCell ref="G37:G39"/>
    <mergeCell ref="H37:H39"/>
    <mergeCell ref="P34:P36"/>
    <mergeCell ref="Q34:Q36"/>
    <mergeCell ref="R34:R36"/>
    <mergeCell ref="R3:T3"/>
    <mergeCell ref="Q4:R4"/>
    <mergeCell ref="F3:J3"/>
    <mergeCell ref="B5:O5"/>
    <mergeCell ref="P5:X5"/>
    <mergeCell ref="B6:O6"/>
    <mergeCell ref="S6:X6"/>
    <mergeCell ref="B7:O7"/>
    <mergeCell ref="S7:X7"/>
    <mergeCell ref="R10:R12"/>
    <mergeCell ref="B8:O8"/>
    <mergeCell ref="P8:X8"/>
    <mergeCell ref="B10:B12"/>
    <mergeCell ref="C10:C12"/>
    <mergeCell ref="D10:D12"/>
    <mergeCell ref="E10:E12"/>
    <mergeCell ref="F10:F12"/>
    <mergeCell ref="M10:M12"/>
    <mergeCell ref="N10:N12"/>
    <mergeCell ref="O10:O12"/>
    <mergeCell ref="P10:P12"/>
    <mergeCell ref="Q10:Q12"/>
    <mergeCell ref="G13:G15"/>
    <mergeCell ref="H13:H15"/>
    <mergeCell ref="I13:I15"/>
    <mergeCell ref="J13:J15"/>
    <mergeCell ref="K10:K12"/>
    <mergeCell ref="B1:X2"/>
    <mergeCell ref="Y1:AC8"/>
    <mergeCell ref="B3:E3"/>
    <mergeCell ref="K3:N3"/>
    <mergeCell ref="O3:Q3"/>
    <mergeCell ref="U3:X3"/>
    <mergeCell ref="S4:X4"/>
    <mergeCell ref="G10:G12"/>
    <mergeCell ref="H10:H12"/>
    <mergeCell ref="I10:I12"/>
    <mergeCell ref="J10:J12"/>
    <mergeCell ref="Z10:Z12"/>
    <mergeCell ref="AA10:AA12"/>
    <mergeCell ref="AB10:AB12"/>
    <mergeCell ref="AC10:AC12"/>
    <mergeCell ref="R13:R15"/>
    <mergeCell ref="Z13:Z15"/>
    <mergeCell ref="AA13:AA15"/>
    <mergeCell ref="AB13:AB15"/>
    <mergeCell ref="AC13:AC15"/>
    <mergeCell ref="K13:K15"/>
    <mergeCell ref="L13:L15"/>
    <mergeCell ref="M13:M15"/>
    <mergeCell ref="N13:N15"/>
    <mergeCell ref="O13:O15"/>
    <mergeCell ref="P13:P15"/>
    <mergeCell ref="Q13:Q15"/>
    <mergeCell ref="B19:B21"/>
    <mergeCell ref="C19:C21"/>
    <mergeCell ref="D19:D21"/>
    <mergeCell ref="E19:E21"/>
    <mergeCell ref="F19:F21"/>
    <mergeCell ref="G19:G21"/>
    <mergeCell ref="H19:H21"/>
    <mergeCell ref="W20:W21"/>
    <mergeCell ref="X20:X21"/>
    <mergeCell ref="W17:W18"/>
    <mergeCell ref="X17:X18"/>
    <mergeCell ref="Z19:Z21"/>
    <mergeCell ref="AA19:AA21"/>
    <mergeCell ref="AB19:AB21"/>
    <mergeCell ref="L10:L12"/>
    <mergeCell ref="B13:B15"/>
    <mergeCell ref="C13:C15"/>
    <mergeCell ref="D13:D15"/>
    <mergeCell ref="E13:E15"/>
    <mergeCell ref="F13:F15"/>
    <mergeCell ref="I16:I18"/>
    <mergeCell ref="J16:J18"/>
    <mergeCell ref="K16:K18"/>
    <mergeCell ref="L16:L18"/>
    <mergeCell ref="M16:M18"/>
    <mergeCell ref="N16:N18"/>
    <mergeCell ref="O16:O18"/>
    <mergeCell ref="S17:S18"/>
    <mergeCell ref="T17:T18"/>
    <mergeCell ref="R19:R21"/>
    <mergeCell ref="S20:S21"/>
    <mergeCell ref="T20:T21"/>
    <mergeCell ref="U17:U18"/>
    <mergeCell ref="V17:V18"/>
    <mergeCell ref="P16:P18"/>
    <mergeCell ref="Q16:Q18"/>
    <mergeCell ref="R16:R18"/>
    <mergeCell ref="Z16:Z18"/>
    <mergeCell ref="AA16:AA18"/>
    <mergeCell ref="AB16:AB18"/>
    <mergeCell ref="AC16:AC18"/>
    <mergeCell ref="Y17:Y18"/>
    <mergeCell ref="B16:B18"/>
    <mergeCell ref="C16:C18"/>
    <mergeCell ref="D16:D18"/>
    <mergeCell ref="E16:E18"/>
    <mergeCell ref="F16:F18"/>
    <mergeCell ref="G16:G18"/>
    <mergeCell ref="H16:H18"/>
    <mergeCell ref="N49:N51"/>
    <mergeCell ref="O49:O51"/>
    <mergeCell ref="P49:P51"/>
    <mergeCell ref="AC19:AC21"/>
    <mergeCell ref="V20:V21"/>
    <mergeCell ref="Y20:Y21"/>
    <mergeCell ref="Y25:Y27"/>
    <mergeCell ref="Z25:Z27"/>
    <mergeCell ref="R25:R27"/>
    <mergeCell ref="S25:S27"/>
    <mergeCell ref="T25:T27"/>
    <mergeCell ref="U25:U27"/>
    <mergeCell ref="V25:V27"/>
    <mergeCell ref="W25:W27"/>
    <mergeCell ref="X25:X27"/>
    <mergeCell ref="Y31:Y33"/>
    <mergeCell ref="Z31:Z33"/>
    <mergeCell ref="R31:R33"/>
    <mergeCell ref="S31:S33"/>
    <mergeCell ref="T31:T33"/>
    <mergeCell ref="U31:U33"/>
    <mergeCell ref="V31:V33"/>
    <mergeCell ref="W31:W33"/>
    <mergeCell ref="X31:X33"/>
    <mergeCell ref="U20:U21"/>
    <mergeCell ref="P31:P33"/>
    <mergeCell ref="Q31:Q33"/>
    <mergeCell ref="AC31:AC33"/>
    <mergeCell ref="W28:W30"/>
    <mergeCell ref="X28:X30"/>
    <mergeCell ref="Y28:Y30"/>
    <mergeCell ref="Z28:Z30"/>
    <mergeCell ref="K57:K59"/>
    <mergeCell ref="L57:L59"/>
    <mergeCell ref="M57:M59"/>
    <mergeCell ref="N57:N59"/>
    <mergeCell ref="O57:O59"/>
    <mergeCell ref="T43:T45"/>
    <mergeCell ref="U43:U45"/>
    <mergeCell ref="V43:V45"/>
    <mergeCell ref="I52:I53"/>
    <mergeCell ref="J52:J53"/>
    <mergeCell ref="K52:K53"/>
    <mergeCell ref="L52:L53"/>
    <mergeCell ref="M52:M53"/>
    <mergeCell ref="N52:N53"/>
    <mergeCell ref="O52:O53"/>
    <mergeCell ref="I54:I56"/>
    <mergeCell ref="J54:J56"/>
    <mergeCell ref="K54:K56"/>
    <mergeCell ref="L54:L56"/>
    <mergeCell ref="M54:M56"/>
    <mergeCell ref="N54:N56"/>
    <mergeCell ref="O54:O56"/>
    <mergeCell ref="P54:P56"/>
    <mergeCell ref="Q54:Q56"/>
    <mergeCell ref="R54:R56"/>
    <mergeCell ref="S55:S56"/>
    <mergeCell ref="T55:T56"/>
    <mergeCell ref="I49:I51"/>
    <mergeCell ref="J49:J51"/>
    <mergeCell ref="K49:K51"/>
    <mergeCell ref="L49:L51"/>
    <mergeCell ref="M49:M51"/>
    <mergeCell ref="B54:B56"/>
    <mergeCell ref="C54:C56"/>
    <mergeCell ref="D54:D56"/>
    <mergeCell ref="E54:E56"/>
    <mergeCell ref="F54:F56"/>
    <mergeCell ref="G54:G56"/>
    <mergeCell ref="H54:H56"/>
    <mergeCell ref="B57:B59"/>
    <mergeCell ref="C57:C59"/>
    <mergeCell ref="D57:D59"/>
    <mergeCell ref="E57:E59"/>
    <mergeCell ref="F57:F59"/>
    <mergeCell ref="G57:G59"/>
    <mergeCell ref="H57:H59"/>
    <mergeCell ref="H60:H62"/>
    <mergeCell ref="I57:I59"/>
    <mergeCell ref="J57:J59"/>
    <mergeCell ref="J60:J62"/>
    <mergeCell ref="F63:F65"/>
    <mergeCell ref="G63:G65"/>
    <mergeCell ref="B66:B68"/>
    <mergeCell ref="C66:C68"/>
    <mergeCell ref="B69:B71"/>
    <mergeCell ref="C69:C71"/>
    <mergeCell ref="B60:B62"/>
    <mergeCell ref="C60:C62"/>
    <mergeCell ref="D60:D62"/>
    <mergeCell ref="E60:E62"/>
    <mergeCell ref="F60:F62"/>
    <mergeCell ref="G60:G62"/>
    <mergeCell ref="I60:I68"/>
    <mergeCell ref="H66:H68"/>
    <mergeCell ref="J66:J68"/>
    <mergeCell ref="K66:K68"/>
    <mergeCell ref="L66:L68"/>
    <mergeCell ref="F66:F68"/>
    <mergeCell ref="G66:G68"/>
    <mergeCell ref="F69:F71"/>
    <mergeCell ref="G69:G71"/>
    <mergeCell ref="H69:H71"/>
    <mergeCell ref="I69:I71"/>
    <mergeCell ref="J69:J71"/>
    <mergeCell ref="D66:D68"/>
    <mergeCell ref="E66:E68"/>
    <mergeCell ref="D69:D71"/>
    <mergeCell ref="E69:E71"/>
    <mergeCell ref="B63:B65"/>
    <mergeCell ref="C63:C65"/>
    <mergeCell ref="D63:D65"/>
    <mergeCell ref="E63:E65"/>
    <mergeCell ref="AA72:AA74"/>
    <mergeCell ref="AB72:AB74"/>
    <mergeCell ref="M69:M71"/>
    <mergeCell ref="N69:N71"/>
    <mergeCell ref="O69:O71"/>
    <mergeCell ref="P69:P71"/>
    <mergeCell ref="Q69:Q71"/>
    <mergeCell ref="R69:R71"/>
    <mergeCell ref="Z69:Z71"/>
    <mergeCell ref="AA69:AA71"/>
    <mergeCell ref="AB69:AB71"/>
    <mergeCell ref="AC69:AC71"/>
    <mergeCell ref="W66:W68"/>
    <mergeCell ref="X66:X68"/>
    <mergeCell ref="Y66:Y68"/>
    <mergeCell ref="Z66:Z68"/>
    <mergeCell ref="AA66:AA68"/>
    <mergeCell ref="AB66:AB68"/>
    <mergeCell ref="AC66:AC68"/>
    <mergeCell ref="AC72:AC74"/>
    <mergeCell ref="AA75:AA77"/>
    <mergeCell ref="AB75:AB77"/>
    <mergeCell ref="AC75:AC77"/>
    <mergeCell ref="S72:S74"/>
    <mergeCell ref="T72:T74"/>
    <mergeCell ref="U72:U74"/>
    <mergeCell ref="V72:V74"/>
    <mergeCell ref="W72:W74"/>
    <mergeCell ref="X72:X74"/>
    <mergeCell ref="Y72:Y74"/>
    <mergeCell ref="Y114:Y116"/>
    <mergeCell ref="Z114:Z116"/>
    <mergeCell ref="R114:R116"/>
    <mergeCell ref="S114:S116"/>
    <mergeCell ref="T114:T116"/>
    <mergeCell ref="U114:U116"/>
    <mergeCell ref="V114:V116"/>
    <mergeCell ref="W114:W116"/>
    <mergeCell ref="X114:X116"/>
    <mergeCell ref="S111:S113"/>
    <mergeCell ref="T111:T113"/>
    <mergeCell ref="U111:U113"/>
    <mergeCell ref="V111:V113"/>
    <mergeCell ref="Y75:Y77"/>
    <mergeCell ref="Z75:Z77"/>
    <mergeCell ref="R75:R77"/>
    <mergeCell ref="S75:S77"/>
    <mergeCell ref="T75:T77"/>
    <mergeCell ref="U75:U77"/>
    <mergeCell ref="V75:V77"/>
    <mergeCell ref="W75:W77"/>
    <mergeCell ref="Z72:Z74"/>
    <mergeCell ref="B72:B74"/>
    <mergeCell ref="C72:C74"/>
    <mergeCell ref="D72:D74"/>
    <mergeCell ref="B75:B77"/>
    <mergeCell ref="C75:C77"/>
    <mergeCell ref="D75:D77"/>
    <mergeCell ref="E75:E77"/>
    <mergeCell ref="F75:F77"/>
    <mergeCell ref="G75:G77"/>
    <mergeCell ref="H75:H77"/>
    <mergeCell ref="L72:L74"/>
    <mergeCell ref="M72:M74"/>
    <mergeCell ref="N72:N74"/>
    <mergeCell ref="O72:O74"/>
    <mergeCell ref="P72:P74"/>
    <mergeCell ref="Q72:Q74"/>
    <mergeCell ref="R72:R74"/>
    <mergeCell ref="E72:E74"/>
    <mergeCell ref="F72:F74"/>
    <mergeCell ref="G72:G74"/>
    <mergeCell ref="H72:H74"/>
    <mergeCell ref="I72:I74"/>
    <mergeCell ref="J72:J74"/>
    <mergeCell ref="K72:K74"/>
    <mergeCell ref="M108:M110"/>
    <mergeCell ref="N108:N110"/>
    <mergeCell ref="O108:O110"/>
    <mergeCell ref="W108:W110"/>
    <mergeCell ref="X108:X110"/>
    <mergeCell ref="Y108:Y110"/>
    <mergeCell ref="Z108:Z110"/>
    <mergeCell ref="AA108:AA110"/>
    <mergeCell ref="AB108:AB110"/>
    <mergeCell ref="AC108:AC110"/>
    <mergeCell ref="P108:P110"/>
    <mergeCell ref="Q108:Q110"/>
    <mergeCell ref="R108:R110"/>
    <mergeCell ref="S108:S110"/>
    <mergeCell ref="T108:T110"/>
    <mergeCell ref="U108:U110"/>
    <mergeCell ref="V108:V110"/>
    <mergeCell ref="I135:I137"/>
    <mergeCell ref="J135:J137"/>
    <mergeCell ref="K135:K137"/>
    <mergeCell ref="L135:L137"/>
    <mergeCell ref="M135:M137"/>
    <mergeCell ref="N135:N137"/>
    <mergeCell ref="O135:O137"/>
    <mergeCell ref="R132:R134"/>
    <mergeCell ref="P135:P137"/>
    <mergeCell ref="Q135:Q137"/>
    <mergeCell ref="R135:R137"/>
    <mergeCell ref="B108:B110"/>
    <mergeCell ref="C108:C110"/>
    <mergeCell ref="D108:D110"/>
    <mergeCell ref="E108:E110"/>
    <mergeCell ref="F108:F110"/>
    <mergeCell ref="G108:G110"/>
    <mergeCell ref="H108:H110"/>
    <mergeCell ref="B114:B116"/>
    <mergeCell ref="C114:C116"/>
    <mergeCell ref="D114:D116"/>
    <mergeCell ref="E114:E116"/>
    <mergeCell ref="F114:F116"/>
    <mergeCell ref="G114:G116"/>
    <mergeCell ref="H114:H116"/>
    <mergeCell ref="P111:P113"/>
    <mergeCell ref="Q111:Q113"/>
    <mergeCell ref="R111:R113"/>
    <mergeCell ref="I108:I110"/>
    <mergeCell ref="J108:J110"/>
    <mergeCell ref="K108:K110"/>
    <mergeCell ref="L108:L110"/>
    <mergeCell ref="O132:O134"/>
    <mergeCell ref="B132:B134"/>
    <mergeCell ref="C132:C134"/>
    <mergeCell ref="D132:D134"/>
    <mergeCell ref="E132:E134"/>
    <mergeCell ref="F132:F134"/>
    <mergeCell ref="G132:G134"/>
    <mergeCell ref="H132:H134"/>
    <mergeCell ref="AA114:AA116"/>
    <mergeCell ref="AB114:AB116"/>
    <mergeCell ref="AC114:AC116"/>
    <mergeCell ref="W111:W113"/>
    <mergeCell ref="X111:X113"/>
    <mergeCell ref="Y111:Y113"/>
    <mergeCell ref="Z111:Z113"/>
    <mergeCell ref="AA111:AA113"/>
    <mergeCell ref="AB111:AB113"/>
    <mergeCell ref="AC111:AC113"/>
    <mergeCell ref="I111:I113"/>
    <mergeCell ref="J111:J113"/>
    <mergeCell ref="K111:K113"/>
    <mergeCell ref="L111:L113"/>
    <mergeCell ref="M111:M113"/>
    <mergeCell ref="N111:N113"/>
    <mergeCell ref="O111:O113"/>
    <mergeCell ref="B111:B113"/>
    <mergeCell ref="C111:C113"/>
    <mergeCell ref="D111:D113"/>
    <mergeCell ref="E111:E113"/>
    <mergeCell ref="F111:F113"/>
    <mergeCell ref="G111:G113"/>
    <mergeCell ref="H111:H113"/>
    <mergeCell ref="R138:R140"/>
    <mergeCell ref="B138:B140"/>
    <mergeCell ref="C138:C140"/>
    <mergeCell ref="D138:D140"/>
    <mergeCell ref="E138:E140"/>
    <mergeCell ref="F138:F140"/>
    <mergeCell ref="G138:G140"/>
    <mergeCell ref="H138:H140"/>
    <mergeCell ref="B135:B137"/>
    <mergeCell ref="C135:C137"/>
    <mergeCell ref="D135:D137"/>
    <mergeCell ref="E135:E137"/>
    <mergeCell ref="F135:F137"/>
    <mergeCell ref="G135:G137"/>
    <mergeCell ref="H135:H137"/>
    <mergeCell ref="P129:P131"/>
    <mergeCell ref="Q129:Q131"/>
    <mergeCell ref="I129:I131"/>
    <mergeCell ref="J129:J131"/>
    <mergeCell ref="K129:K131"/>
    <mergeCell ref="L129:L131"/>
    <mergeCell ref="M129:M131"/>
    <mergeCell ref="N129:N131"/>
    <mergeCell ref="O129:O131"/>
    <mergeCell ref="P132:P134"/>
    <mergeCell ref="Q132:Q134"/>
    <mergeCell ref="I132:I134"/>
    <mergeCell ref="J132:J134"/>
    <mergeCell ref="K132:K134"/>
    <mergeCell ref="L132:L134"/>
    <mergeCell ref="M132:M134"/>
    <mergeCell ref="N132:N134"/>
  </mergeCells>
  <dataValidations count="3">
    <dataValidation type="decimal" operator="greaterThan" allowBlank="1" showInputMessage="1" showErrorMessage="1" prompt="Nedozvoljeni unos - Dozvoljeno unijeti broj sa dva decimalna mjesta." sqref="I10 I13 I16 I19 I22 I25 I46 I60 I93 I102 I105 I111 I114 I117 I120 I159 I191 I197 I217">
      <formula1>0</formula1>
    </dataValidation>
    <dataValidation type="decimal" allowBlank="1" showErrorMessage="1" sqref="B10 B13 B16 B19 B22 B25 B46 B54 B57 B60 B93 B102 B120 B159 B191 B197 B199 B217">
      <formula1>1</formula1>
      <formula2>9999</formula2>
    </dataValidation>
    <dataValidation type="custom" allowBlank="1" showInputMessage="1" showErrorMessage="1" prompt="Dozvoljeni unos do 250 znakova  -    " sqref="H10 H13 H16 H19 H22 H25 H46 H49 H60 H63 H66 H69 H75 H78:H79 H89 H92:H93 H102 H105 H108 G111:H111 G114:H114 H117 H120 H123 H159 H162 P162 H191 H214 H217">
      <formula1>LT(LEN(G10),(250))</formula1>
    </dataValidation>
  </dataValidations>
  <pageMargins left="0.7" right="0.7" top="0.75" bottom="0.75" header="0" footer="0"/>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00"/>
  <sheetViews>
    <sheetView workbookViewId="0"/>
  </sheetViews>
  <sheetFormatPr defaultColWidth="14.42578125" defaultRowHeight="15" customHeight="1" x14ac:dyDescent="0.2"/>
  <cols>
    <col min="1" max="2" width="8.85546875" customWidth="1"/>
    <col min="3" max="4" width="38.42578125" customWidth="1"/>
    <col min="5" max="5" width="39" customWidth="1"/>
    <col min="6" max="6" width="27" customWidth="1"/>
    <col min="7" max="7" width="49" customWidth="1"/>
    <col min="8" max="8" width="59.85546875" customWidth="1"/>
    <col min="9" max="9" width="40.140625" customWidth="1"/>
    <col min="10" max="10" width="31.140625" customWidth="1"/>
    <col min="11" max="11" width="11" customWidth="1"/>
    <col min="12" max="12" width="10.85546875" customWidth="1"/>
    <col min="13" max="13" width="9.7109375" customWidth="1"/>
    <col min="14" max="14" width="16.140625" customWidth="1"/>
    <col min="15" max="15" width="18.7109375" customWidth="1"/>
    <col min="16" max="16" width="45" customWidth="1"/>
    <col min="17" max="17" width="57.42578125" customWidth="1"/>
    <col min="18" max="18" width="37.42578125" customWidth="1"/>
    <col min="19" max="19" width="33.140625" customWidth="1"/>
    <col min="20" max="20" width="29.42578125" customWidth="1"/>
    <col min="21" max="21" width="15.42578125" customWidth="1"/>
    <col min="22" max="22" width="17.42578125" customWidth="1"/>
    <col min="23" max="24" width="19.28515625" customWidth="1"/>
    <col min="25" max="25" width="28.85546875" customWidth="1"/>
    <col min="26" max="26" width="22" customWidth="1"/>
    <col min="27" max="27" width="22.85546875" customWidth="1"/>
    <col min="28" max="28" width="26.140625" customWidth="1"/>
    <col min="29" max="29" width="51.7109375" customWidth="1"/>
  </cols>
  <sheetData>
    <row r="1" spans="1:29" ht="12.75" customHeight="1" x14ac:dyDescent="0.2">
      <c r="A1" s="449"/>
      <c r="B1" s="732" t="s">
        <v>442</v>
      </c>
      <c r="C1" s="733"/>
      <c r="D1" s="733"/>
      <c r="E1" s="733"/>
      <c r="F1" s="733"/>
      <c r="G1" s="733"/>
      <c r="H1" s="733"/>
      <c r="I1" s="733"/>
      <c r="J1" s="733"/>
      <c r="K1" s="733"/>
      <c r="L1" s="733"/>
      <c r="M1" s="733"/>
      <c r="N1" s="733"/>
      <c r="O1" s="733"/>
      <c r="P1" s="733"/>
      <c r="Q1" s="733"/>
      <c r="R1" s="733"/>
      <c r="S1" s="733"/>
      <c r="T1" s="733"/>
      <c r="U1" s="733"/>
      <c r="V1" s="733"/>
      <c r="W1" s="733"/>
      <c r="X1" s="734"/>
      <c r="Y1" s="738" t="s">
        <v>116</v>
      </c>
      <c r="Z1" s="733"/>
      <c r="AA1" s="733"/>
      <c r="AB1" s="733"/>
      <c r="AC1" s="739"/>
    </row>
    <row r="2" spans="1:29" ht="43.5" customHeight="1" x14ac:dyDescent="0.2">
      <c r="A2" s="449"/>
      <c r="B2" s="788"/>
      <c r="C2" s="789"/>
      <c r="D2" s="789"/>
      <c r="E2" s="789"/>
      <c r="F2" s="789"/>
      <c r="G2" s="789"/>
      <c r="H2" s="789"/>
      <c r="I2" s="789"/>
      <c r="J2" s="789"/>
      <c r="K2" s="789"/>
      <c r="L2" s="789"/>
      <c r="M2" s="789"/>
      <c r="N2" s="789"/>
      <c r="O2" s="789"/>
      <c r="P2" s="789"/>
      <c r="Q2" s="789"/>
      <c r="R2" s="789"/>
      <c r="S2" s="789"/>
      <c r="T2" s="789"/>
      <c r="U2" s="789"/>
      <c r="V2" s="789"/>
      <c r="W2" s="789"/>
      <c r="X2" s="790"/>
      <c r="Y2" s="740"/>
      <c r="Z2" s="638"/>
      <c r="AA2" s="638"/>
      <c r="AB2" s="638"/>
      <c r="AC2" s="741"/>
    </row>
    <row r="3" spans="1:29" ht="48.75" customHeight="1" x14ac:dyDescent="0.2">
      <c r="A3" s="449"/>
      <c r="B3" s="744" t="s">
        <v>117</v>
      </c>
      <c r="C3" s="716"/>
      <c r="D3" s="716"/>
      <c r="E3" s="745"/>
      <c r="F3" s="752" t="s">
        <v>3353</v>
      </c>
      <c r="G3" s="747"/>
      <c r="H3" s="747"/>
      <c r="I3" s="747"/>
      <c r="J3" s="791"/>
      <c r="K3" s="746" t="s">
        <v>119</v>
      </c>
      <c r="L3" s="747"/>
      <c r="M3" s="747"/>
      <c r="N3" s="791"/>
      <c r="O3" s="697" t="s">
        <v>120</v>
      </c>
      <c r="P3" s="651"/>
      <c r="Q3" s="652"/>
      <c r="R3" s="795" t="s">
        <v>121</v>
      </c>
      <c r="S3" s="747"/>
      <c r="T3" s="791"/>
      <c r="U3" s="750" t="s">
        <v>3354</v>
      </c>
      <c r="V3" s="716"/>
      <c r="W3" s="716"/>
      <c r="X3" s="751"/>
      <c r="Y3" s="740"/>
      <c r="Z3" s="638"/>
      <c r="AA3" s="638"/>
      <c r="AB3" s="638"/>
      <c r="AC3" s="741"/>
    </row>
    <row r="4" spans="1:29" ht="6.75" hidden="1" customHeight="1" x14ac:dyDescent="0.2">
      <c r="A4" s="449"/>
      <c r="B4" s="42"/>
      <c r="C4" s="42"/>
      <c r="D4" s="42"/>
      <c r="E4" s="42"/>
      <c r="F4" s="110"/>
      <c r="G4" s="111"/>
      <c r="H4" s="111"/>
      <c r="I4" s="111"/>
      <c r="J4" s="111"/>
      <c r="K4" s="111"/>
      <c r="L4" s="111"/>
      <c r="M4" s="111"/>
      <c r="N4" s="111"/>
      <c r="O4" s="111"/>
      <c r="P4" s="112"/>
      <c r="Q4" s="796" t="s">
        <v>123</v>
      </c>
      <c r="R4" s="797"/>
      <c r="S4" s="698" t="s">
        <v>124</v>
      </c>
      <c r="T4" s="651"/>
      <c r="U4" s="651"/>
      <c r="V4" s="651"/>
      <c r="W4" s="651"/>
      <c r="X4" s="665"/>
      <c r="Y4" s="740"/>
      <c r="Z4" s="638"/>
      <c r="AA4" s="638"/>
      <c r="AB4" s="638"/>
      <c r="AC4" s="741"/>
    </row>
    <row r="5" spans="1:29" ht="30" hidden="1" customHeight="1" x14ac:dyDescent="0.2">
      <c r="A5" s="449"/>
      <c r="B5" s="696" t="s">
        <v>125</v>
      </c>
      <c r="C5" s="651"/>
      <c r="D5" s="651"/>
      <c r="E5" s="651"/>
      <c r="F5" s="651"/>
      <c r="G5" s="651"/>
      <c r="H5" s="651"/>
      <c r="I5" s="651"/>
      <c r="J5" s="651"/>
      <c r="K5" s="651"/>
      <c r="L5" s="651"/>
      <c r="M5" s="651"/>
      <c r="N5" s="651"/>
      <c r="O5" s="652"/>
      <c r="P5" s="798"/>
      <c r="Q5" s="651"/>
      <c r="R5" s="651"/>
      <c r="S5" s="651"/>
      <c r="T5" s="651"/>
      <c r="U5" s="651"/>
      <c r="V5" s="651"/>
      <c r="W5" s="651"/>
      <c r="X5" s="665"/>
      <c r="Y5" s="740"/>
      <c r="Z5" s="638"/>
      <c r="AA5" s="638"/>
      <c r="AB5" s="638"/>
      <c r="AC5" s="741"/>
    </row>
    <row r="6" spans="1:29" ht="30" hidden="1" customHeight="1" x14ac:dyDescent="0.2">
      <c r="A6" s="449"/>
      <c r="B6" s="696" t="s">
        <v>126</v>
      </c>
      <c r="C6" s="651"/>
      <c r="D6" s="651"/>
      <c r="E6" s="651"/>
      <c r="F6" s="651"/>
      <c r="G6" s="651"/>
      <c r="H6" s="651"/>
      <c r="I6" s="651"/>
      <c r="J6" s="651"/>
      <c r="K6" s="651"/>
      <c r="L6" s="651"/>
      <c r="M6" s="651"/>
      <c r="N6" s="651"/>
      <c r="O6" s="652"/>
      <c r="P6" s="44" t="s">
        <v>47</v>
      </c>
      <c r="Q6" s="45"/>
      <c r="R6" s="44" t="s">
        <v>48</v>
      </c>
      <c r="S6" s="698"/>
      <c r="T6" s="651"/>
      <c r="U6" s="651"/>
      <c r="V6" s="651"/>
      <c r="W6" s="651"/>
      <c r="X6" s="665"/>
      <c r="Y6" s="740"/>
      <c r="Z6" s="638"/>
      <c r="AA6" s="638"/>
      <c r="AB6" s="638"/>
      <c r="AC6" s="741"/>
    </row>
    <row r="7" spans="1:29" ht="30" hidden="1" customHeight="1" x14ac:dyDescent="0.2">
      <c r="A7" s="449"/>
      <c r="B7" s="799" t="s">
        <v>127</v>
      </c>
      <c r="C7" s="656"/>
      <c r="D7" s="656"/>
      <c r="E7" s="656"/>
      <c r="F7" s="656"/>
      <c r="G7" s="656"/>
      <c r="H7" s="656"/>
      <c r="I7" s="656"/>
      <c r="J7" s="656"/>
      <c r="K7" s="656"/>
      <c r="L7" s="656"/>
      <c r="M7" s="656"/>
      <c r="N7" s="656"/>
      <c r="O7" s="657"/>
      <c r="P7" s="44" t="s">
        <v>47</v>
      </c>
      <c r="Q7" s="45"/>
      <c r="R7" s="44" t="s">
        <v>48</v>
      </c>
      <c r="S7" s="698"/>
      <c r="T7" s="651"/>
      <c r="U7" s="651"/>
      <c r="V7" s="651"/>
      <c r="W7" s="651"/>
      <c r="X7" s="665"/>
      <c r="Y7" s="740"/>
      <c r="Z7" s="638"/>
      <c r="AA7" s="638"/>
      <c r="AB7" s="638"/>
      <c r="AC7" s="741"/>
    </row>
    <row r="8" spans="1:29" ht="33.75" customHeight="1" x14ac:dyDescent="0.2">
      <c r="A8" s="449"/>
      <c r="B8" s="715" t="s">
        <v>128</v>
      </c>
      <c r="C8" s="716"/>
      <c r="D8" s="716"/>
      <c r="E8" s="716"/>
      <c r="F8" s="716"/>
      <c r="G8" s="716"/>
      <c r="H8" s="716"/>
      <c r="I8" s="716"/>
      <c r="J8" s="716"/>
      <c r="K8" s="716"/>
      <c r="L8" s="716"/>
      <c r="M8" s="716"/>
      <c r="N8" s="716"/>
      <c r="O8" s="717"/>
      <c r="P8" s="794" t="s">
        <v>129</v>
      </c>
      <c r="Q8" s="651"/>
      <c r="R8" s="651"/>
      <c r="S8" s="651"/>
      <c r="T8" s="651"/>
      <c r="U8" s="651"/>
      <c r="V8" s="651"/>
      <c r="W8" s="651"/>
      <c r="X8" s="665"/>
      <c r="Y8" s="742"/>
      <c r="Z8" s="694"/>
      <c r="AA8" s="694"/>
      <c r="AB8" s="694"/>
      <c r="AC8" s="743"/>
    </row>
    <row r="9" spans="1:29" ht="149.25" customHeight="1" x14ac:dyDescent="0.2">
      <c r="A9" s="450"/>
      <c r="B9" s="126" t="s">
        <v>130</v>
      </c>
      <c r="C9" s="127" t="s">
        <v>131</v>
      </c>
      <c r="D9" s="127" t="s">
        <v>132</v>
      </c>
      <c r="E9" s="127" t="s">
        <v>133</v>
      </c>
      <c r="F9" s="128" t="s">
        <v>134</v>
      </c>
      <c r="G9" s="229" t="s">
        <v>56</v>
      </c>
      <c r="H9" s="129" t="s">
        <v>135</v>
      </c>
      <c r="I9" s="130" t="s">
        <v>136</v>
      </c>
      <c r="J9" s="127" t="s">
        <v>137</v>
      </c>
      <c r="K9" s="131" t="s">
        <v>138</v>
      </c>
      <c r="L9" s="131" t="s">
        <v>139</v>
      </c>
      <c r="M9" s="131" t="s">
        <v>3355</v>
      </c>
      <c r="N9" s="132" t="s">
        <v>141</v>
      </c>
      <c r="O9" s="133" t="s">
        <v>374</v>
      </c>
      <c r="P9" s="134" t="s">
        <v>143</v>
      </c>
      <c r="Q9" s="54" t="s">
        <v>144</v>
      </c>
      <c r="R9" s="54" t="s">
        <v>145</v>
      </c>
      <c r="S9" s="54" t="s">
        <v>146</v>
      </c>
      <c r="T9" s="54" t="s">
        <v>3356</v>
      </c>
      <c r="U9" s="54" t="s">
        <v>148</v>
      </c>
      <c r="V9" s="54" t="s">
        <v>149</v>
      </c>
      <c r="W9" s="54" t="s">
        <v>150</v>
      </c>
      <c r="X9" s="55" t="s">
        <v>151</v>
      </c>
      <c r="Y9" s="113" t="s">
        <v>152</v>
      </c>
      <c r="Z9" s="56" t="s">
        <v>153</v>
      </c>
      <c r="AA9" s="56" t="s">
        <v>154</v>
      </c>
      <c r="AB9" s="56" t="s">
        <v>155</v>
      </c>
      <c r="AC9" s="114" t="s">
        <v>156</v>
      </c>
    </row>
    <row r="10" spans="1:29" ht="210.75" customHeight="1" x14ac:dyDescent="0.2">
      <c r="A10" s="449"/>
      <c r="B10" s="672" t="s">
        <v>448</v>
      </c>
      <c r="C10" s="672" t="s">
        <v>1553</v>
      </c>
      <c r="D10" s="672" t="s">
        <v>3357</v>
      </c>
      <c r="E10" s="672" t="s">
        <v>971</v>
      </c>
      <c r="F10" s="673" t="s">
        <v>3358</v>
      </c>
      <c r="G10" s="786" t="s">
        <v>3359</v>
      </c>
      <c r="H10" s="678" t="s">
        <v>3360</v>
      </c>
      <c r="I10" s="992">
        <v>86500000</v>
      </c>
      <c r="J10" s="672" t="s">
        <v>3361</v>
      </c>
      <c r="K10" s="672" t="s">
        <v>253</v>
      </c>
      <c r="L10" s="672" t="s">
        <v>164</v>
      </c>
      <c r="M10" s="672" t="s">
        <v>1816</v>
      </c>
      <c r="N10" s="672" t="s">
        <v>166</v>
      </c>
      <c r="O10" s="672" t="s">
        <v>166</v>
      </c>
      <c r="P10" s="681" t="s">
        <v>3362</v>
      </c>
      <c r="Q10" s="681" t="s">
        <v>3363</v>
      </c>
      <c r="R10" s="682" t="s">
        <v>179</v>
      </c>
      <c r="S10" s="68" t="s">
        <v>3364</v>
      </c>
      <c r="T10" s="45">
        <v>44</v>
      </c>
      <c r="U10" s="45">
        <v>51</v>
      </c>
      <c r="V10" s="45">
        <v>45</v>
      </c>
      <c r="W10" s="45">
        <v>51</v>
      </c>
      <c r="X10" s="105">
        <v>45</v>
      </c>
      <c r="Y10" s="140"/>
      <c r="Z10" s="774"/>
      <c r="AA10" s="774"/>
      <c r="AB10" s="774"/>
      <c r="AC10" s="994"/>
    </row>
    <row r="11" spans="1:29" ht="202.5" customHeight="1" x14ac:dyDescent="0.2">
      <c r="A11" s="449"/>
      <c r="B11" s="641"/>
      <c r="C11" s="641"/>
      <c r="D11" s="641"/>
      <c r="E11" s="641"/>
      <c r="F11" s="674"/>
      <c r="G11" s="676"/>
      <c r="H11" s="679"/>
      <c r="I11" s="641"/>
      <c r="J11" s="641"/>
      <c r="K11" s="641"/>
      <c r="L11" s="641"/>
      <c r="M11" s="641"/>
      <c r="N11" s="641"/>
      <c r="O11" s="641"/>
      <c r="P11" s="641"/>
      <c r="Q11" s="641"/>
      <c r="R11" s="641"/>
      <c r="S11" s="68" t="s">
        <v>3365</v>
      </c>
      <c r="T11" s="71">
        <v>1</v>
      </c>
      <c r="U11" s="70">
        <v>1</v>
      </c>
      <c r="V11" s="70">
        <v>1</v>
      </c>
      <c r="W11" s="71">
        <v>1</v>
      </c>
      <c r="X11" s="72">
        <v>1</v>
      </c>
      <c r="Y11" s="140"/>
      <c r="Z11" s="641"/>
      <c r="AA11" s="641"/>
      <c r="AB11" s="641"/>
      <c r="AC11" s="720"/>
    </row>
    <row r="12" spans="1:29" ht="296.25" customHeight="1" x14ac:dyDescent="0.2">
      <c r="A12" s="449"/>
      <c r="B12" s="642"/>
      <c r="C12" s="642"/>
      <c r="D12" s="642"/>
      <c r="E12" s="642"/>
      <c r="F12" s="646"/>
      <c r="G12" s="680"/>
      <c r="H12" s="647"/>
      <c r="I12" s="642"/>
      <c r="J12" s="642"/>
      <c r="K12" s="642"/>
      <c r="L12" s="642"/>
      <c r="M12" s="642"/>
      <c r="N12" s="642"/>
      <c r="O12" s="642"/>
      <c r="P12" s="642"/>
      <c r="Q12" s="642"/>
      <c r="R12" s="642"/>
      <c r="S12" s="68" t="s">
        <v>3366</v>
      </c>
      <c r="T12" s="451">
        <v>0.20130000000000001</v>
      </c>
      <c r="U12" s="70">
        <v>0.25</v>
      </c>
      <c r="V12" s="70">
        <v>0.3</v>
      </c>
      <c r="W12" s="71">
        <v>0.35</v>
      </c>
      <c r="X12" s="72">
        <v>0.4</v>
      </c>
      <c r="Y12" s="140"/>
      <c r="Z12" s="642"/>
      <c r="AA12" s="642"/>
      <c r="AB12" s="642"/>
      <c r="AC12" s="721"/>
    </row>
    <row r="13" spans="1:29" ht="264" customHeight="1" x14ac:dyDescent="0.2">
      <c r="A13" s="449"/>
      <c r="B13" s="672" t="s">
        <v>1495</v>
      </c>
      <c r="C13" s="672" t="s">
        <v>1553</v>
      </c>
      <c r="D13" s="672" t="s">
        <v>3367</v>
      </c>
      <c r="E13" s="672" t="s">
        <v>971</v>
      </c>
      <c r="F13" s="673" t="s">
        <v>3358</v>
      </c>
      <c r="G13" s="675" t="s">
        <v>3368</v>
      </c>
      <c r="H13" s="678" t="s">
        <v>3369</v>
      </c>
      <c r="I13" s="992">
        <v>30800000</v>
      </c>
      <c r="J13" s="672" t="s">
        <v>3370</v>
      </c>
      <c r="K13" s="672" t="s">
        <v>253</v>
      </c>
      <c r="L13" s="672" t="s">
        <v>164</v>
      </c>
      <c r="M13" s="672" t="s">
        <v>3371</v>
      </c>
      <c r="N13" s="672" t="s">
        <v>166</v>
      </c>
      <c r="O13" s="672" t="s">
        <v>166</v>
      </c>
      <c r="P13" s="672" t="s">
        <v>3372</v>
      </c>
      <c r="Q13" s="682" t="s">
        <v>1581</v>
      </c>
      <c r="R13" s="682" t="s">
        <v>179</v>
      </c>
      <c r="S13" s="45" t="s">
        <v>3373</v>
      </c>
      <c r="T13" s="451">
        <v>3.6999999999999998E-2</v>
      </c>
      <c r="U13" s="451">
        <v>3.5999999999999997E-2</v>
      </c>
      <c r="V13" s="451">
        <v>3.5499999999999997E-2</v>
      </c>
      <c r="W13" s="451">
        <v>3.5499999999999997E-2</v>
      </c>
      <c r="X13" s="246">
        <v>3.5499999999999997E-2</v>
      </c>
      <c r="Y13" s="140"/>
      <c r="Z13" s="774"/>
      <c r="AA13" s="774"/>
      <c r="AB13" s="774"/>
      <c r="AC13" s="994"/>
    </row>
    <row r="14" spans="1:29" ht="208.5" customHeight="1" x14ac:dyDescent="0.2">
      <c r="A14" s="449"/>
      <c r="B14" s="642"/>
      <c r="C14" s="642"/>
      <c r="D14" s="642"/>
      <c r="E14" s="642"/>
      <c r="F14" s="646"/>
      <c r="G14" s="680"/>
      <c r="H14" s="647"/>
      <c r="I14" s="642"/>
      <c r="J14" s="642"/>
      <c r="K14" s="642"/>
      <c r="L14" s="642"/>
      <c r="M14" s="642"/>
      <c r="N14" s="642"/>
      <c r="O14" s="642"/>
      <c r="P14" s="642"/>
      <c r="Q14" s="642"/>
      <c r="R14" s="642"/>
      <c r="S14" s="45" t="s">
        <v>3374</v>
      </c>
      <c r="T14" s="451">
        <v>0.98</v>
      </c>
      <c r="U14" s="451">
        <v>0.98</v>
      </c>
      <c r="V14" s="451">
        <v>0.98</v>
      </c>
      <c r="W14" s="451">
        <v>0.98</v>
      </c>
      <c r="X14" s="246">
        <v>0.98</v>
      </c>
      <c r="Y14" s="140"/>
      <c r="Z14" s="642"/>
      <c r="AA14" s="642"/>
      <c r="AB14" s="642"/>
      <c r="AC14" s="721"/>
    </row>
    <row r="15" spans="1:29" ht="189" customHeight="1" x14ac:dyDescent="0.2">
      <c r="A15" s="449"/>
      <c r="B15" s="672" t="s">
        <v>477</v>
      </c>
      <c r="C15" s="672" t="s">
        <v>1553</v>
      </c>
      <c r="D15" s="672" t="s">
        <v>3367</v>
      </c>
      <c r="E15" s="672" t="s">
        <v>971</v>
      </c>
      <c r="F15" s="673" t="s">
        <v>3375</v>
      </c>
      <c r="G15" s="675" t="s">
        <v>3376</v>
      </c>
      <c r="H15" s="678" t="s">
        <v>3377</v>
      </c>
      <c r="I15" s="992">
        <v>75740000</v>
      </c>
      <c r="J15" s="672" t="s">
        <v>3378</v>
      </c>
      <c r="K15" s="672" t="s">
        <v>253</v>
      </c>
      <c r="L15" s="672" t="s">
        <v>164</v>
      </c>
      <c r="M15" s="672" t="s">
        <v>3379</v>
      </c>
      <c r="N15" s="672" t="s">
        <v>166</v>
      </c>
      <c r="O15" s="672" t="s">
        <v>166</v>
      </c>
      <c r="P15" s="681" t="s">
        <v>3380</v>
      </c>
      <c r="Q15" s="681" t="s">
        <v>3381</v>
      </c>
      <c r="R15" s="682" t="s">
        <v>179</v>
      </c>
      <c r="S15" s="68" t="s">
        <v>3382</v>
      </c>
      <c r="T15" s="176" t="s">
        <v>3383</v>
      </c>
      <c r="U15" s="45">
        <v>305</v>
      </c>
      <c r="V15" s="45">
        <v>325</v>
      </c>
      <c r="W15" s="57">
        <v>345</v>
      </c>
      <c r="X15" s="62">
        <v>365</v>
      </c>
      <c r="Y15" s="140"/>
      <c r="Z15" s="774"/>
      <c r="AA15" s="774"/>
      <c r="AB15" s="774"/>
      <c r="AC15" s="994"/>
    </row>
    <row r="16" spans="1:29" ht="205.5" customHeight="1" x14ac:dyDescent="0.2">
      <c r="A16" s="449"/>
      <c r="B16" s="641"/>
      <c r="C16" s="641"/>
      <c r="D16" s="641"/>
      <c r="E16" s="641"/>
      <c r="F16" s="674"/>
      <c r="G16" s="676"/>
      <c r="H16" s="679"/>
      <c r="I16" s="641"/>
      <c r="J16" s="641"/>
      <c r="K16" s="641"/>
      <c r="L16" s="641"/>
      <c r="M16" s="641"/>
      <c r="N16" s="641"/>
      <c r="O16" s="641"/>
      <c r="P16" s="641"/>
      <c r="Q16" s="641"/>
      <c r="R16" s="641"/>
      <c r="S16" s="83" t="s">
        <v>3384</v>
      </c>
      <c r="T16" s="176" t="s">
        <v>3385</v>
      </c>
      <c r="U16" s="45">
        <v>245</v>
      </c>
      <c r="V16" s="45">
        <v>250</v>
      </c>
      <c r="W16" s="57">
        <v>255</v>
      </c>
      <c r="X16" s="62">
        <v>260</v>
      </c>
      <c r="Y16" s="140"/>
      <c r="Z16" s="641"/>
      <c r="AA16" s="641"/>
      <c r="AB16" s="641"/>
      <c r="AC16" s="720"/>
    </row>
    <row r="17" spans="1:29" ht="200.25" customHeight="1" x14ac:dyDescent="0.2">
      <c r="A17" s="449"/>
      <c r="B17" s="642"/>
      <c r="C17" s="642"/>
      <c r="D17" s="642"/>
      <c r="E17" s="642"/>
      <c r="F17" s="646"/>
      <c r="G17" s="680"/>
      <c r="H17" s="647"/>
      <c r="I17" s="642"/>
      <c r="J17" s="642"/>
      <c r="K17" s="642"/>
      <c r="L17" s="642"/>
      <c r="M17" s="642"/>
      <c r="N17" s="642"/>
      <c r="O17" s="642"/>
      <c r="P17" s="642"/>
      <c r="Q17" s="642"/>
      <c r="R17" s="642"/>
      <c r="S17" s="57" t="s">
        <v>3386</v>
      </c>
      <c r="T17" s="45">
        <v>1</v>
      </c>
      <c r="U17" s="45">
        <v>1</v>
      </c>
      <c r="V17" s="45">
        <v>1</v>
      </c>
      <c r="W17" s="57">
        <v>1</v>
      </c>
      <c r="X17" s="62">
        <v>1</v>
      </c>
      <c r="Y17" s="140"/>
      <c r="Z17" s="642"/>
      <c r="AA17" s="642"/>
      <c r="AB17" s="642"/>
      <c r="AC17" s="721"/>
    </row>
    <row r="18" spans="1:29" ht="196.5" customHeight="1" x14ac:dyDescent="0.2">
      <c r="A18" s="449"/>
      <c r="B18" s="672" t="s">
        <v>489</v>
      </c>
      <c r="C18" s="672" t="s">
        <v>1553</v>
      </c>
      <c r="D18" s="672" t="s">
        <v>3367</v>
      </c>
      <c r="E18" s="672" t="s">
        <v>971</v>
      </c>
      <c r="F18" s="673" t="s">
        <v>3358</v>
      </c>
      <c r="G18" s="675" t="s">
        <v>3387</v>
      </c>
      <c r="H18" s="678" t="s">
        <v>3388</v>
      </c>
      <c r="I18" s="992">
        <v>210440000</v>
      </c>
      <c r="J18" s="672" t="s">
        <v>3389</v>
      </c>
      <c r="K18" s="672" t="s">
        <v>253</v>
      </c>
      <c r="L18" s="672" t="s">
        <v>164</v>
      </c>
      <c r="M18" s="672" t="s">
        <v>3390</v>
      </c>
      <c r="N18" s="672" t="s">
        <v>166</v>
      </c>
      <c r="O18" s="672" t="s">
        <v>166</v>
      </c>
      <c r="P18" s="672" t="s">
        <v>3391</v>
      </c>
      <c r="Q18" s="672" t="s">
        <v>3392</v>
      </c>
      <c r="R18" s="672" t="s">
        <v>179</v>
      </c>
      <c r="S18" s="83" t="s">
        <v>3393</v>
      </c>
      <c r="T18" s="57">
        <v>21</v>
      </c>
      <c r="U18" s="57">
        <v>22</v>
      </c>
      <c r="V18" s="57">
        <v>23</v>
      </c>
      <c r="W18" s="57">
        <v>24</v>
      </c>
      <c r="X18" s="62">
        <v>25</v>
      </c>
      <c r="Y18" s="140"/>
      <c r="Z18" s="774"/>
      <c r="AA18" s="774"/>
      <c r="AB18" s="774"/>
      <c r="AC18" s="994"/>
    </row>
    <row r="19" spans="1:29" ht="409.5" customHeight="1" x14ac:dyDescent="0.2">
      <c r="A19" s="449"/>
      <c r="B19" s="642"/>
      <c r="C19" s="642"/>
      <c r="D19" s="642"/>
      <c r="E19" s="642"/>
      <c r="F19" s="646"/>
      <c r="G19" s="680"/>
      <c r="H19" s="647"/>
      <c r="I19" s="642"/>
      <c r="J19" s="642"/>
      <c r="K19" s="642"/>
      <c r="L19" s="642"/>
      <c r="M19" s="642"/>
      <c r="N19" s="642"/>
      <c r="O19" s="642"/>
      <c r="P19" s="642"/>
      <c r="Q19" s="642"/>
      <c r="R19" s="642"/>
      <c r="S19" s="57" t="s">
        <v>3394</v>
      </c>
      <c r="T19" s="70">
        <v>1</v>
      </c>
      <c r="U19" s="70">
        <v>1</v>
      </c>
      <c r="V19" s="70">
        <v>1</v>
      </c>
      <c r="W19" s="70">
        <v>1</v>
      </c>
      <c r="X19" s="108">
        <v>1</v>
      </c>
      <c r="Y19" s="140"/>
      <c r="Z19" s="642"/>
      <c r="AA19" s="642"/>
      <c r="AB19" s="642"/>
      <c r="AC19" s="721"/>
    </row>
    <row r="20" spans="1:29" ht="33.75" customHeight="1" x14ac:dyDescent="0.2">
      <c r="A20" s="449"/>
      <c r="B20" s="672" t="s">
        <v>501</v>
      </c>
      <c r="C20" s="681" t="s">
        <v>1553</v>
      </c>
      <c r="D20" s="681" t="s">
        <v>3367</v>
      </c>
      <c r="E20" s="672" t="s">
        <v>971</v>
      </c>
      <c r="F20" s="673" t="s">
        <v>3358</v>
      </c>
      <c r="G20" s="675" t="s">
        <v>3395</v>
      </c>
      <c r="H20" s="678" t="s">
        <v>3396</v>
      </c>
      <c r="I20" s="992">
        <v>33000000</v>
      </c>
      <c r="J20" s="672" t="s">
        <v>3397</v>
      </c>
      <c r="K20" s="672">
        <v>0</v>
      </c>
      <c r="L20" s="672" t="s">
        <v>164</v>
      </c>
      <c r="M20" s="672" t="s">
        <v>3371</v>
      </c>
      <c r="N20" s="672" t="s">
        <v>166</v>
      </c>
      <c r="O20" s="672" t="s">
        <v>166</v>
      </c>
      <c r="P20" s="681" t="s">
        <v>3398</v>
      </c>
      <c r="Q20" s="681" t="s">
        <v>3399</v>
      </c>
      <c r="R20" s="682" t="s">
        <v>1244</v>
      </c>
      <c r="S20" s="682" t="s">
        <v>3400</v>
      </c>
      <c r="T20" s="681">
        <v>200</v>
      </c>
      <c r="U20" s="672">
        <v>220</v>
      </c>
      <c r="V20" s="672">
        <v>220</v>
      </c>
      <c r="W20" s="672">
        <v>220</v>
      </c>
      <c r="X20" s="673">
        <v>220</v>
      </c>
      <c r="Y20" s="773"/>
      <c r="Z20" s="774"/>
      <c r="AA20" s="774"/>
      <c r="AB20" s="774"/>
      <c r="AC20" s="994"/>
    </row>
    <row r="21" spans="1:29" ht="14.25" customHeight="1" x14ac:dyDescent="0.2">
      <c r="A21" s="449"/>
      <c r="B21" s="641"/>
      <c r="C21" s="641"/>
      <c r="D21" s="641"/>
      <c r="E21" s="641"/>
      <c r="F21" s="674"/>
      <c r="G21" s="676"/>
      <c r="H21" s="679"/>
      <c r="I21" s="641"/>
      <c r="J21" s="641"/>
      <c r="K21" s="641"/>
      <c r="L21" s="641"/>
      <c r="M21" s="641"/>
      <c r="N21" s="641"/>
      <c r="O21" s="641"/>
      <c r="P21" s="641"/>
      <c r="Q21" s="641"/>
      <c r="R21" s="641"/>
      <c r="S21" s="641"/>
      <c r="T21" s="641"/>
      <c r="U21" s="641"/>
      <c r="V21" s="641"/>
      <c r="W21" s="641"/>
      <c r="X21" s="674"/>
      <c r="Y21" s="755"/>
      <c r="Z21" s="641"/>
      <c r="AA21" s="641"/>
      <c r="AB21" s="641"/>
      <c r="AC21" s="720"/>
    </row>
    <row r="22" spans="1:29" ht="224.25" customHeight="1" x14ac:dyDescent="0.2">
      <c r="A22" s="449"/>
      <c r="B22" s="642"/>
      <c r="C22" s="642"/>
      <c r="D22" s="642"/>
      <c r="E22" s="642"/>
      <c r="F22" s="646"/>
      <c r="G22" s="680"/>
      <c r="H22" s="647"/>
      <c r="I22" s="642"/>
      <c r="J22" s="642"/>
      <c r="K22" s="642"/>
      <c r="L22" s="642"/>
      <c r="M22" s="642"/>
      <c r="N22" s="642"/>
      <c r="O22" s="642"/>
      <c r="P22" s="642"/>
      <c r="Q22" s="642"/>
      <c r="R22" s="642"/>
      <c r="S22" s="642"/>
      <c r="T22" s="642"/>
      <c r="U22" s="642"/>
      <c r="V22" s="642"/>
      <c r="W22" s="642"/>
      <c r="X22" s="646"/>
      <c r="Y22" s="730"/>
      <c r="Z22" s="642"/>
      <c r="AA22" s="642"/>
      <c r="AB22" s="642"/>
      <c r="AC22" s="721"/>
    </row>
    <row r="23" spans="1:29" ht="177.75" customHeight="1" x14ac:dyDescent="0.2">
      <c r="A23" s="449"/>
      <c r="B23" s="672" t="s">
        <v>1541</v>
      </c>
      <c r="C23" s="672" t="s">
        <v>1553</v>
      </c>
      <c r="D23" s="672" t="s">
        <v>3367</v>
      </c>
      <c r="E23" s="672" t="s">
        <v>971</v>
      </c>
      <c r="F23" s="673" t="s">
        <v>3358</v>
      </c>
      <c r="G23" s="675" t="s">
        <v>3401</v>
      </c>
      <c r="H23" s="678" t="s">
        <v>3402</v>
      </c>
      <c r="I23" s="992">
        <v>41400000</v>
      </c>
      <c r="J23" s="672" t="s">
        <v>3403</v>
      </c>
      <c r="K23" s="672" t="s">
        <v>470</v>
      </c>
      <c r="L23" s="672" t="s">
        <v>164</v>
      </c>
      <c r="M23" s="672" t="s">
        <v>3404</v>
      </c>
      <c r="N23" s="672" t="s">
        <v>166</v>
      </c>
      <c r="O23" s="672" t="s">
        <v>166</v>
      </c>
      <c r="P23" s="672" t="s">
        <v>3405</v>
      </c>
      <c r="Q23" s="993" t="s">
        <v>3406</v>
      </c>
      <c r="R23" s="672" t="s">
        <v>179</v>
      </c>
      <c r="S23" s="57" t="s">
        <v>3407</v>
      </c>
      <c r="T23" s="86">
        <v>0.98499999999999999</v>
      </c>
      <c r="U23" s="86">
        <v>0.98599999999999999</v>
      </c>
      <c r="V23" s="86">
        <v>0.98699999999999999</v>
      </c>
      <c r="W23" s="451">
        <v>0.98799999999999999</v>
      </c>
      <c r="X23" s="246">
        <v>0.98899999999999999</v>
      </c>
      <c r="Y23" s="140"/>
      <c r="Z23" s="774"/>
      <c r="AA23" s="774"/>
      <c r="AB23" s="774"/>
      <c r="AC23" s="994"/>
    </row>
    <row r="24" spans="1:29" ht="224.25" customHeight="1" x14ac:dyDescent="0.2">
      <c r="A24" s="449"/>
      <c r="B24" s="642"/>
      <c r="C24" s="642"/>
      <c r="D24" s="642"/>
      <c r="E24" s="642"/>
      <c r="F24" s="646"/>
      <c r="G24" s="680"/>
      <c r="H24" s="647"/>
      <c r="I24" s="642"/>
      <c r="J24" s="642"/>
      <c r="K24" s="642"/>
      <c r="L24" s="642"/>
      <c r="M24" s="642"/>
      <c r="N24" s="642"/>
      <c r="O24" s="642"/>
      <c r="P24" s="642"/>
      <c r="Q24" s="642"/>
      <c r="R24" s="642"/>
      <c r="S24" s="57" t="s">
        <v>3408</v>
      </c>
      <c r="T24" s="45">
        <v>13</v>
      </c>
      <c r="U24" s="45">
        <v>16</v>
      </c>
      <c r="V24" s="45">
        <v>19</v>
      </c>
      <c r="W24" s="57">
        <v>22</v>
      </c>
      <c r="X24" s="62">
        <v>25</v>
      </c>
      <c r="Y24" s="140"/>
      <c r="Z24" s="642"/>
      <c r="AA24" s="642"/>
      <c r="AB24" s="642"/>
      <c r="AC24" s="721"/>
    </row>
    <row r="25" spans="1:29" ht="299.25" customHeight="1" x14ac:dyDescent="0.2">
      <c r="A25" s="449"/>
      <c r="B25" s="995" t="s">
        <v>517</v>
      </c>
      <c r="C25" s="672" t="s">
        <v>1553</v>
      </c>
      <c r="D25" s="672" t="s">
        <v>3367</v>
      </c>
      <c r="E25" s="672" t="s">
        <v>971</v>
      </c>
      <c r="F25" s="673" t="s">
        <v>3358</v>
      </c>
      <c r="G25" s="675" t="s">
        <v>3409</v>
      </c>
      <c r="H25" s="678" t="s">
        <v>3410</v>
      </c>
      <c r="I25" s="996">
        <v>354000000</v>
      </c>
      <c r="J25" s="672" t="s">
        <v>3411</v>
      </c>
      <c r="K25" s="672" t="s">
        <v>470</v>
      </c>
      <c r="L25" s="672" t="s">
        <v>164</v>
      </c>
      <c r="M25" s="672" t="s">
        <v>3412</v>
      </c>
      <c r="N25" s="672" t="s">
        <v>166</v>
      </c>
      <c r="O25" s="672" t="s">
        <v>164</v>
      </c>
      <c r="P25" s="681" t="s">
        <v>3413</v>
      </c>
      <c r="Q25" s="681" t="s">
        <v>3414</v>
      </c>
      <c r="R25" s="682" t="s">
        <v>1244</v>
      </c>
      <c r="S25" s="68" t="s">
        <v>3415</v>
      </c>
      <c r="T25" s="45">
        <v>4</v>
      </c>
      <c r="U25" s="45">
        <v>5</v>
      </c>
      <c r="V25" s="45">
        <v>6</v>
      </c>
      <c r="W25" s="57">
        <v>12</v>
      </c>
      <c r="X25" s="62">
        <v>12</v>
      </c>
      <c r="Y25" s="140"/>
      <c r="Z25" s="774"/>
      <c r="AA25" s="774"/>
      <c r="AB25" s="774"/>
      <c r="AC25" s="994"/>
    </row>
    <row r="26" spans="1:29" ht="303.75" customHeight="1" x14ac:dyDescent="0.2">
      <c r="A26" s="449"/>
      <c r="B26" s="641"/>
      <c r="C26" s="641"/>
      <c r="D26" s="641"/>
      <c r="E26" s="641"/>
      <c r="F26" s="674"/>
      <c r="G26" s="676"/>
      <c r="H26" s="679"/>
      <c r="I26" s="641"/>
      <c r="J26" s="641"/>
      <c r="K26" s="641"/>
      <c r="L26" s="641"/>
      <c r="M26" s="641"/>
      <c r="N26" s="641"/>
      <c r="O26" s="641"/>
      <c r="P26" s="641"/>
      <c r="Q26" s="641"/>
      <c r="R26" s="641"/>
      <c r="S26" s="68" t="s">
        <v>3416</v>
      </c>
      <c r="T26" s="57">
        <v>0</v>
      </c>
      <c r="U26" s="45">
        <v>2</v>
      </c>
      <c r="V26" s="45">
        <v>3</v>
      </c>
      <c r="W26" s="57">
        <v>6</v>
      </c>
      <c r="X26" s="62">
        <v>7</v>
      </c>
      <c r="Y26" s="140"/>
      <c r="Z26" s="641"/>
      <c r="AA26" s="641"/>
      <c r="AB26" s="641"/>
      <c r="AC26" s="720"/>
    </row>
    <row r="27" spans="1:29" ht="300" customHeight="1" x14ac:dyDescent="0.2">
      <c r="A27" s="449"/>
      <c r="B27" s="642"/>
      <c r="C27" s="642"/>
      <c r="D27" s="642"/>
      <c r="E27" s="642"/>
      <c r="F27" s="646"/>
      <c r="G27" s="680"/>
      <c r="H27" s="647"/>
      <c r="I27" s="642"/>
      <c r="J27" s="642"/>
      <c r="K27" s="642"/>
      <c r="L27" s="642"/>
      <c r="M27" s="642"/>
      <c r="N27" s="642"/>
      <c r="O27" s="642"/>
      <c r="P27" s="642"/>
      <c r="Q27" s="642"/>
      <c r="R27" s="642"/>
      <c r="S27" s="68" t="s">
        <v>3417</v>
      </c>
      <c r="T27" s="45">
        <v>36</v>
      </c>
      <c r="U27" s="45">
        <v>46</v>
      </c>
      <c r="V27" s="45">
        <v>51</v>
      </c>
      <c r="W27" s="57">
        <v>56</v>
      </c>
      <c r="X27" s="62">
        <v>61</v>
      </c>
      <c r="Y27" s="140"/>
      <c r="Z27" s="642"/>
      <c r="AA27" s="642"/>
      <c r="AB27" s="642"/>
      <c r="AC27" s="721"/>
    </row>
    <row r="28" spans="1:29" ht="121.5" customHeight="1" x14ac:dyDescent="0.2">
      <c r="A28" s="449"/>
      <c r="B28" s="672" t="s">
        <v>525</v>
      </c>
      <c r="C28" s="672" t="s">
        <v>1553</v>
      </c>
      <c r="D28" s="672" t="s">
        <v>3367</v>
      </c>
      <c r="E28" s="672" t="s">
        <v>971</v>
      </c>
      <c r="F28" s="673" t="s">
        <v>3418</v>
      </c>
      <c r="G28" s="675" t="s">
        <v>3419</v>
      </c>
      <c r="H28" s="678" t="s">
        <v>3420</v>
      </c>
      <c r="I28" s="992">
        <v>119720000</v>
      </c>
      <c r="J28" s="672" t="s">
        <v>3421</v>
      </c>
      <c r="K28" s="672" t="s">
        <v>253</v>
      </c>
      <c r="L28" s="672" t="s">
        <v>164</v>
      </c>
      <c r="M28" s="672" t="s">
        <v>971</v>
      </c>
      <c r="N28" s="672" t="s">
        <v>166</v>
      </c>
      <c r="O28" s="672" t="s">
        <v>166</v>
      </c>
      <c r="P28" s="681" t="s">
        <v>3422</v>
      </c>
      <c r="Q28" s="681" t="s">
        <v>3423</v>
      </c>
      <c r="R28" s="682" t="s">
        <v>1244</v>
      </c>
      <c r="S28" s="57" t="s">
        <v>3424</v>
      </c>
      <c r="T28" s="70">
        <v>0.09</v>
      </c>
      <c r="U28" s="70">
        <v>0.09</v>
      </c>
      <c r="V28" s="70">
        <v>0.09</v>
      </c>
      <c r="W28" s="71">
        <v>0.1</v>
      </c>
      <c r="X28" s="72">
        <v>0.1</v>
      </c>
      <c r="Y28" s="140"/>
      <c r="Z28" s="774"/>
      <c r="AA28" s="774"/>
      <c r="AB28" s="774"/>
      <c r="AC28" s="994"/>
    </row>
    <row r="29" spans="1:29" ht="130.5" customHeight="1" x14ac:dyDescent="0.2">
      <c r="A29" s="449"/>
      <c r="B29" s="641"/>
      <c r="C29" s="641"/>
      <c r="D29" s="641"/>
      <c r="E29" s="641"/>
      <c r="F29" s="674"/>
      <c r="G29" s="676"/>
      <c r="H29" s="679"/>
      <c r="I29" s="641"/>
      <c r="J29" s="641"/>
      <c r="K29" s="641"/>
      <c r="L29" s="641"/>
      <c r="M29" s="641"/>
      <c r="N29" s="641"/>
      <c r="O29" s="641"/>
      <c r="P29" s="641"/>
      <c r="Q29" s="641"/>
      <c r="R29" s="641"/>
      <c r="S29" s="57" t="s">
        <v>3425</v>
      </c>
      <c r="T29" s="71">
        <v>0.08</v>
      </c>
      <c r="U29" s="70">
        <v>0.08</v>
      </c>
      <c r="V29" s="70">
        <v>0.08</v>
      </c>
      <c r="W29" s="71">
        <v>0.09</v>
      </c>
      <c r="X29" s="72">
        <v>0.09</v>
      </c>
      <c r="Y29" s="140"/>
      <c r="Z29" s="641"/>
      <c r="AA29" s="641"/>
      <c r="AB29" s="641"/>
      <c r="AC29" s="720"/>
    </row>
    <row r="30" spans="1:29" ht="142.5" customHeight="1" x14ac:dyDescent="0.2">
      <c r="A30" s="449"/>
      <c r="B30" s="642"/>
      <c r="C30" s="642"/>
      <c r="D30" s="642"/>
      <c r="E30" s="642"/>
      <c r="F30" s="646"/>
      <c r="G30" s="680"/>
      <c r="H30" s="647"/>
      <c r="I30" s="642"/>
      <c r="J30" s="642"/>
      <c r="K30" s="642"/>
      <c r="L30" s="642"/>
      <c r="M30" s="642"/>
      <c r="N30" s="642"/>
      <c r="O30" s="642"/>
      <c r="P30" s="642"/>
      <c r="Q30" s="642"/>
      <c r="R30" s="642"/>
      <c r="S30" s="57" t="s">
        <v>3426</v>
      </c>
      <c r="T30" s="71">
        <v>0.3</v>
      </c>
      <c r="U30" s="70">
        <v>0.4</v>
      </c>
      <c r="V30" s="70">
        <v>0.4</v>
      </c>
      <c r="W30" s="71">
        <v>0.5</v>
      </c>
      <c r="X30" s="72">
        <v>0.5</v>
      </c>
      <c r="Y30" s="140"/>
      <c r="Z30" s="642"/>
      <c r="AA30" s="642"/>
      <c r="AB30" s="642"/>
      <c r="AC30" s="721"/>
    </row>
    <row r="31" spans="1:29" ht="44.25" customHeight="1" x14ac:dyDescent="0.2">
      <c r="A31" s="449"/>
      <c r="B31" s="672" t="s">
        <v>543</v>
      </c>
      <c r="C31" s="672" t="s">
        <v>1553</v>
      </c>
      <c r="D31" s="672" t="s">
        <v>3367</v>
      </c>
      <c r="E31" s="672" t="s">
        <v>971</v>
      </c>
      <c r="F31" s="673" t="s">
        <v>3427</v>
      </c>
      <c r="G31" s="675" t="s">
        <v>3428</v>
      </c>
      <c r="H31" s="678" t="s">
        <v>3429</v>
      </c>
      <c r="I31" s="992">
        <v>36970000</v>
      </c>
      <c r="J31" s="672" t="s">
        <v>3430</v>
      </c>
      <c r="K31" s="672" t="s">
        <v>253</v>
      </c>
      <c r="L31" s="672" t="s">
        <v>164</v>
      </c>
      <c r="M31" s="672" t="s">
        <v>971</v>
      </c>
      <c r="N31" s="672" t="s">
        <v>166</v>
      </c>
      <c r="O31" s="672" t="s">
        <v>166</v>
      </c>
      <c r="P31" s="672" t="s">
        <v>3431</v>
      </c>
      <c r="Q31" s="672" t="s">
        <v>179</v>
      </c>
      <c r="R31" s="672" t="s">
        <v>179</v>
      </c>
      <c r="S31" s="672" t="s">
        <v>3432</v>
      </c>
      <c r="T31" s="828">
        <v>0.63800000000000001</v>
      </c>
      <c r="U31" s="828">
        <v>0.65800000000000003</v>
      </c>
      <c r="V31" s="828">
        <v>0.66800000000000004</v>
      </c>
      <c r="W31" s="827">
        <v>0.67800000000000005</v>
      </c>
      <c r="X31" s="972">
        <v>0.68799999999999994</v>
      </c>
      <c r="Y31" s="773"/>
      <c r="Z31" s="774"/>
      <c r="AA31" s="774"/>
      <c r="AB31" s="774"/>
      <c r="AC31" s="994"/>
    </row>
    <row r="32" spans="1:29" ht="108" customHeight="1" x14ac:dyDescent="0.2">
      <c r="A32" s="449"/>
      <c r="B32" s="641"/>
      <c r="C32" s="641"/>
      <c r="D32" s="641"/>
      <c r="E32" s="641"/>
      <c r="F32" s="674"/>
      <c r="G32" s="676"/>
      <c r="H32" s="679"/>
      <c r="I32" s="641"/>
      <c r="J32" s="641"/>
      <c r="K32" s="641"/>
      <c r="L32" s="641"/>
      <c r="M32" s="641"/>
      <c r="N32" s="641"/>
      <c r="O32" s="641"/>
      <c r="P32" s="641"/>
      <c r="Q32" s="641"/>
      <c r="R32" s="641"/>
      <c r="S32" s="641"/>
      <c r="T32" s="641"/>
      <c r="U32" s="641"/>
      <c r="V32" s="641"/>
      <c r="W32" s="641"/>
      <c r="X32" s="674"/>
      <c r="Y32" s="755"/>
      <c r="Z32" s="641"/>
      <c r="AA32" s="641"/>
      <c r="AB32" s="641"/>
      <c r="AC32" s="720"/>
    </row>
    <row r="33" spans="1:29" ht="136.5" customHeight="1" x14ac:dyDescent="0.2">
      <c r="A33" s="449"/>
      <c r="B33" s="642"/>
      <c r="C33" s="642"/>
      <c r="D33" s="642"/>
      <c r="E33" s="642"/>
      <c r="F33" s="646"/>
      <c r="G33" s="680"/>
      <c r="H33" s="647"/>
      <c r="I33" s="642"/>
      <c r="J33" s="642"/>
      <c r="K33" s="642"/>
      <c r="L33" s="642"/>
      <c r="M33" s="642"/>
      <c r="N33" s="642"/>
      <c r="O33" s="642"/>
      <c r="P33" s="642"/>
      <c r="Q33" s="642"/>
      <c r="R33" s="642"/>
      <c r="S33" s="642"/>
      <c r="T33" s="642"/>
      <c r="U33" s="642"/>
      <c r="V33" s="642"/>
      <c r="W33" s="642"/>
      <c r="X33" s="646"/>
      <c r="Y33" s="730"/>
      <c r="Z33" s="642"/>
      <c r="AA33" s="642"/>
      <c r="AB33" s="642"/>
      <c r="AC33" s="721"/>
    </row>
    <row r="34" spans="1:29" ht="165" customHeight="1" x14ac:dyDescent="0.2">
      <c r="A34" s="449"/>
      <c r="B34" s="672" t="s">
        <v>556</v>
      </c>
      <c r="C34" s="672" t="s">
        <v>1553</v>
      </c>
      <c r="D34" s="672" t="s">
        <v>3367</v>
      </c>
      <c r="E34" s="672" t="s">
        <v>971</v>
      </c>
      <c r="F34" s="673" t="s">
        <v>3427</v>
      </c>
      <c r="G34" s="675" t="s">
        <v>3433</v>
      </c>
      <c r="H34" s="678" t="s">
        <v>3434</v>
      </c>
      <c r="I34" s="992">
        <v>2520000</v>
      </c>
      <c r="J34" s="672" t="s">
        <v>3435</v>
      </c>
      <c r="K34" s="672" t="s">
        <v>253</v>
      </c>
      <c r="L34" s="672" t="s">
        <v>166</v>
      </c>
      <c r="M34" s="672" t="s">
        <v>971</v>
      </c>
      <c r="N34" s="672" t="s">
        <v>166</v>
      </c>
      <c r="O34" s="672" t="s">
        <v>166</v>
      </c>
      <c r="P34" s="672" t="s">
        <v>3436</v>
      </c>
      <c r="Q34" s="672" t="s">
        <v>179</v>
      </c>
      <c r="R34" s="672" t="s">
        <v>179</v>
      </c>
      <c r="S34" s="57" t="s">
        <v>3437</v>
      </c>
      <c r="T34" s="57">
        <v>1323</v>
      </c>
      <c r="U34" s="57">
        <v>1373</v>
      </c>
      <c r="V34" s="57">
        <v>1423</v>
      </c>
      <c r="W34" s="57">
        <v>1473</v>
      </c>
      <c r="X34" s="62">
        <v>1523</v>
      </c>
      <c r="Y34" s="140"/>
      <c r="Z34" s="774"/>
      <c r="AA34" s="774"/>
      <c r="AB34" s="774"/>
      <c r="AC34" s="994"/>
    </row>
    <row r="35" spans="1:29" ht="159.75" customHeight="1" x14ac:dyDescent="0.2">
      <c r="A35" s="449"/>
      <c r="B35" s="641"/>
      <c r="C35" s="641"/>
      <c r="D35" s="641"/>
      <c r="E35" s="641"/>
      <c r="F35" s="674"/>
      <c r="G35" s="676"/>
      <c r="H35" s="679"/>
      <c r="I35" s="641"/>
      <c r="J35" s="641"/>
      <c r="K35" s="641"/>
      <c r="L35" s="641"/>
      <c r="M35" s="641"/>
      <c r="N35" s="641"/>
      <c r="O35" s="641"/>
      <c r="P35" s="641"/>
      <c r="Q35" s="641"/>
      <c r="R35" s="641"/>
      <c r="S35" s="57" t="s">
        <v>3438</v>
      </c>
      <c r="T35" s="57">
        <v>101</v>
      </c>
      <c r="U35" s="57">
        <v>115</v>
      </c>
      <c r="V35" s="57">
        <v>129</v>
      </c>
      <c r="W35" s="57">
        <v>143</v>
      </c>
      <c r="X35" s="62">
        <v>157</v>
      </c>
      <c r="Y35" s="140"/>
      <c r="Z35" s="641"/>
      <c r="AA35" s="641"/>
      <c r="AB35" s="641"/>
      <c r="AC35" s="720"/>
    </row>
    <row r="36" spans="1:29" ht="239.25" customHeight="1" x14ac:dyDescent="0.2">
      <c r="A36" s="449"/>
      <c r="B36" s="642"/>
      <c r="C36" s="642"/>
      <c r="D36" s="642"/>
      <c r="E36" s="642"/>
      <c r="F36" s="646"/>
      <c r="G36" s="680"/>
      <c r="H36" s="647"/>
      <c r="I36" s="642"/>
      <c r="J36" s="642"/>
      <c r="K36" s="642"/>
      <c r="L36" s="642"/>
      <c r="M36" s="642"/>
      <c r="N36" s="642"/>
      <c r="O36" s="642"/>
      <c r="P36" s="642"/>
      <c r="Q36" s="642"/>
      <c r="R36" s="642"/>
      <c r="S36" s="57" t="s">
        <v>3439</v>
      </c>
      <c r="T36" s="57">
        <v>8</v>
      </c>
      <c r="U36" s="57">
        <v>11</v>
      </c>
      <c r="V36" s="57">
        <v>14</v>
      </c>
      <c r="W36" s="57">
        <v>17</v>
      </c>
      <c r="X36" s="62">
        <v>21</v>
      </c>
      <c r="Y36" s="140"/>
      <c r="Z36" s="642"/>
      <c r="AA36" s="642"/>
      <c r="AB36" s="642"/>
      <c r="AC36" s="721"/>
    </row>
    <row r="37" spans="1:29" ht="23.25" customHeight="1" x14ac:dyDescent="0.2">
      <c r="A37" s="449"/>
      <c r="B37" s="672" t="s">
        <v>569</v>
      </c>
      <c r="C37" s="672" t="s">
        <v>1553</v>
      </c>
      <c r="D37" s="672" t="s">
        <v>3367</v>
      </c>
      <c r="E37" s="672" t="s">
        <v>971</v>
      </c>
      <c r="F37" s="673" t="s">
        <v>3440</v>
      </c>
      <c r="G37" s="675" t="s">
        <v>3441</v>
      </c>
      <c r="H37" s="678" t="s">
        <v>3442</v>
      </c>
      <c r="I37" s="992" t="s">
        <v>971</v>
      </c>
      <c r="J37" s="672" t="s">
        <v>971</v>
      </c>
      <c r="K37" s="672" t="s">
        <v>253</v>
      </c>
      <c r="L37" s="672" t="s">
        <v>164</v>
      </c>
      <c r="M37" s="672" t="s">
        <v>971</v>
      </c>
      <c r="N37" s="672" t="s">
        <v>166</v>
      </c>
      <c r="O37" s="672" t="s">
        <v>166</v>
      </c>
      <c r="P37" s="672" t="s">
        <v>3443</v>
      </c>
      <c r="Q37" s="672" t="s">
        <v>179</v>
      </c>
      <c r="R37" s="681" t="s">
        <v>1244</v>
      </c>
      <c r="S37" s="672" t="s">
        <v>3444</v>
      </c>
      <c r="T37" s="777">
        <v>0.14000000000000001</v>
      </c>
      <c r="U37" s="777">
        <v>0.12</v>
      </c>
      <c r="V37" s="777">
        <v>0.1</v>
      </c>
      <c r="W37" s="724">
        <v>0.08</v>
      </c>
      <c r="X37" s="725">
        <v>0.06</v>
      </c>
      <c r="Y37" s="773"/>
      <c r="Z37" s="774"/>
      <c r="AA37" s="774"/>
      <c r="AB37" s="774"/>
      <c r="AC37" s="994"/>
    </row>
    <row r="38" spans="1:29" ht="23.25" customHeight="1" x14ac:dyDescent="0.2">
      <c r="A38" s="449"/>
      <c r="B38" s="641"/>
      <c r="C38" s="641"/>
      <c r="D38" s="641"/>
      <c r="E38" s="641"/>
      <c r="F38" s="674"/>
      <c r="G38" s="676"/>
      <c r="H38" s="679"/>
      <c r="I38" s="641"/>
      <c r="J38" s="641"/>
      <c r="K38" s="641"/>
      <c r="L38" s="641"/>
      <c r="M38" s="641"/>
      <c r="N38" s="641"/>
      <c r="O38" s="641"/>
      <c r="P38" s="641"/>
      <c r="Q38" s="641"/>
      <c r="R38" s="641"/>
      <c r="S38" s="641"/>
      <c r="T38" s="641"/>
      <c r="U38" s="641"/>
      <c r="V38" s="641"/>
      <c r="W38" s="641"/>
      <c r="X38" s="674"/>
      <c r="Y38" s="755"/>
      <c r="Z38" s="641"/>
      <c r="AA38" s="641"/>
      <c r="AB38" s="641"/>
      <c r="AC38" s="720"/>
    </row>
    <row r="39" spans="1:29" ht="102" customHeight="1" x14ac:dyDescent="0.2">
      <c r="A39" s="449"/>
      <c r="B39" s="642"/>
      <c r="C39" s="642"/>
      <c r="D39" s="642"/>
      <c r="E39" s="642"/>
      <c r="F39" s="646"/>
      <c r="G39" s="680"/>
      <c r="H39" s="647"/>
      <c r="I39" s="642"/>
      <c r="J39" s="642"/>
      <c r="K39" s="642"/>
      <c r="L39" s="642"/>
      <c r="M39" s="642"/>
      <c r="N39" s="642"/>
      <c r="O39" s="642"/>
      <c r="P39" s="642"/>
      <c r="Q39" s="642"/>
      <c r="R39" s="642"/>
      <c r="S39" s="642"/>
      <c r="T39" s="642"/>
      <c r="U39" s="642"/>
      <c r="V39" s="642"/>
      <c r="W39" s="642"/>
      <c r="X39" s="646"/>
      <c r="Y39" s="730"/>
      <c r="Z39" s="642"/>
      <c r="AA39" s="642"/>
      <c r="AB39" s="642"/>
      <c r="AC39" s="721"/>
    </row>
    <row r="40" spans="1:29" ht="163.5" customHeight="1" x14ac:dyDescent="0.2">
      <c r="A40" s="449"/>
      <c r="B40" s="672" t="s">
        <v>578</v>
      </c>
      <c r="C40" s="672" t="s">
        <v>1553</v>
      </c>
      <c r="D40" s="672" t="s">
        <v>3367</v>
      </c>
      <c r="E40" s="672" t="s">
        <v>971</v>
      </c>
      <c r="F40" s="673" t="s">
        <v>971</v>
      </c>
      <c r="G40" s="675" t="s">
        <v>2329</v>
      </c>
      <c r="H40" s="678" t="s">
        <v>3445</v>
      </c>
      <c r="I40" s="992" t="s">
        <v>971</v>
      </c>
      <c r="J40" s="672" t="s">
        <v>3446</v>
      </c>
      <c r="K40" s="672" t="s">
        <v>253</v>
      </c>
      <c r="L40" s="672" t="s">
        <v>164</v>
      </c>
      <c r="M40" s="672" t="s">
        <v>971</v>
      </c>
      <c r="N40" s="672" t="s">
        <v>166</v>
      </c>
      <c r="O40" s="672" t="s">
        <v>166</v>
      </c>
      <c r="P40" s="672" t="s">
        <v>3447</v>
      </c>
      <c r="Q40" s="672" t="s">
        <v>3448</v>
      </c>
      <c r="R40" s="778" t="s">
        <v>1244</v>
      </c>
      <c r="S40" s="57" t="s">
        <v>3449</v>
      </c>
      <c r="T40" s="45">
        <v>0</v>
      </c>
      <c r="U40" s="45">
        <v>0</v>
      </c>
      <c r="V40" s="45">
        <v>1</v>
      </c>
      <c r="W40" s="57">
        <v>2</v>
      </c>
      <c r="X40" s="62">
        <v>2</v>
      </c>
      <c r="Y40" s="140"/>
      <c r="Z40" s="774"/>
      <c r="AA40" s="774"/>
      <c r="AB40" s="774"/>
      <c r="AC40" s="994"/>
    </row>
    <row r="41" spans="1:29" ht="262.5" customHeight="1" x14ac:dyDescent="0.2">
      <c r="A41" s="449"/>
      <c r="B41" s="641"/>
      <c r="C41" s="641"/>
      <c r="D41" s="641"/>
      <c r="E41" s="641"/>
      <c r="F41" s="674"/>
      <c r="G41" s="676"/>
      <c r="H41" s="679"/>
      <c r="I41" s="641"/>
      <c r="J41" s="641"/>
      <c r="K41" s="641"/>
      <c r="L41" s="641"/>
      <c r="M41" s="641"/>
      <c r="N41" s="641"/>
      <c r="O41" s="641"/>
      <c r="P41" s="641"/>
      <c r="Q41" s="641"/>
      <c r="R41" s="641"/>
      <c r="S41" s="57" t="s">
        <v>3450</v>
      </c>
      <c r="T41" s="70">
        <v>0.5</v>
      </c>
      <c r="U41" s="70">
        <v>0.8</v>
      </c>
      <c r="V41" s="70">
        <v>0.8</v>
      </c>
      <c r="W41" s="71">
        <v>0.8</v>
      </c>
      <c r="X41" s="72">
        <v>0.8</v>
      </c>
      <c r="Y41" s="140"/>
      <c r="Z41" s="641"/>
      <c r="AA41" s="641"/>
      <c r="AB41" s="641"/>
      <c r="AC41" s="720"/>
    </row>
    <row r="42" spans="1:29" ht="177" customHeight="1" x14ac:dyDescent="0.2">
      <c r="A42" s="449"/>
      <c r="B42" s="642"/>
      <c r="C42" s="641"/>
      <c r="D42" s="641"/>
      <c r="E42" s="642"/>
      <c r="F42" s="646"/>
      <c r="G42" s="680"/>
      <c r="H42" s="647"/>
      <c r="I42" s="642"/>
      <c r="J42" s="642"/>
      <c r="K42" s="642"/>
      <c r="L42" s="642"/>
      <c r="M42" s="642"/>
      <c r="N42" s="642"/>
      <c r="O42" s="642"/>
      <c r="P42" s="642"/>
      <c r="Q42" s="642"/>
      <c r="R42" s="642"/>
      <c r="S42" s="57" t="s">
        <v>3451</v>
      </c>
      <c r="T42" s="57">
        <v>3</v>
      </c>
      <c r="U42" s="57">
        <v>3</v>
      </c>
      <c r="V42" s="57">
        <v>3</v>
      </c>
      <c r="W42" s="57">
        <v>3</v>
      </c>
      <c r="X42" s="62">
        <v>3</v>
      </c>
      <c r="Y42" s="140"/>
      <c r="Z42" s="642"/>
      <c r="AA42" s="642"/>
      <c r="AB42" s="642"/>
      <c r="AC42" s="721"/>
    </row>
    <row r="43" spans="1:29" ht="14.25" customHeight="1" x14ac:dyDescent="0.2">
      <c r="A43" s="449"/>
      <c r="B43" s="672" t="s">
        <v>586</v>
      </c>
      <c r="C43" s="641"/>
      <c r="D43" s="641"/>
      <c r="E43" s="672" t="s">
        <v>971</v>
      </c>
      <c r="F43" s="673" t="s">
        <v>971</v>
      </c>
      <c r="G43" s="675" t="s">
        <v>324</v>
      </c>
      <c r="H43" s="678" t="s">
        <v>3452</v>
      </c>
      <c r="I43" s="992">
        <v>1000000</v>
      </c>
      <c r="J43" s="672" t="s">
        <v>3453</v>
      </c>
      <c r="K43" s="672" t="s">
        <v>253</v>
      </c>
      <c r="L43" s="672" t="s">
        <v>164</v>
      </c>
      <c r="M43" s="672" t="s">
        <v>1513</v>
      </c>
      <c r="N43" s="672" t="s">
        <v>166</v>
      </c>
      <c r="O43" s="672" t="s">
        <v>166</v>
      </c>
      <c r="P43" s="672" t="s">
        <v>3454</v>
      </c>
      <c r="Q43" s="672" t="s">
        <v>3455</v>
      </c>
      <c r="R43" s="672" t="s">
        <v>179</v>
      </c>
      <c r="S43" s="672" t="s">
        <v>3456</v>
      </c>
      <c r="T43" s="672" t="s">
        <v>3457</v>
      </c>
      <c r="U43" s="672" t="s">
        <v>3458</v>
      </c>
      <c r="V43" s="672" t="s">
        <v>3459</v>
      </c>
      <c r="W43" s="672" t="s">
        <v>3460</v>
      </c>
      <c r="X43" s="673" t="s">
        <v>3461</v>
      </c>
      <c r="Y43" s="773"/>
      <c r="Z43" s="774"/>
      <c r="AA43" s="774"/>
      <c r="AB43" s="774"/>
      <c r="AC43" s="994"/>
    </row>
    <row r="44" spans="1:29" ht="92.25" customHeight="1" x14ac:dyDescent="0.2">
      <c r="A44" s="449"/>
      <c r="B44" s="641"/>
      <c r="C44" s="641"/>
      <c r="D44" s="641"/>
      <c r="E44" s="641"/>
      <c r="F44" s="674"/>
      <c r="G44" s="676"/>
      <c r="H44" s="679"/>
      <c r="I44" s="641"/>
      <c r="J44" s="641"/>
      <c r="K44" s="641"/>
      <c r="L44" s="641"/>
      <c r="M44" s="641"/>
      <c r="N44" s="641"/>
      <c r="O44" s="641"/>
      <c r="P44" s="641"/>
      <c r="Q44" s="641"/>
      <c r="R44" s="641"/>
      <c r="S44" s="641"/>
      <c r="T44" s="641"/>
      <c r="U44" s="641"/>
      <c r="V44" s="641"/>
      <c r="W44" s="641"/>
      <c r="X44" s="674"/>
      <c r="Y44" s="755"/>
      <c r="Z44" s="641"/>
      <c r="AA44" s="641"/>
      <c r="AB44" s="641"/>
      <c r="AC44" s="720"/>
    </row>
    <row r="45" spans="1:29" ht="76.5" customHeight="1" x14ac:dyDescent="0.2">
      <c r="A45" s="449"/>
      <c r="B45" s="642"/>
      <c r="C45" s="641"/>
      <c r="D45" s="641"/>
      <c r="E45" s="642"/>
      <c r="F45" s="646"/>
      <c r="G45" s="680"/>
      <c r="H45" s="647"/>
      <c r="I45" s="642"/>
      <c r="J45" s="642"/>
      <c r="K45" s="642"/>
      <c r="L45" s="642"/>
      <c r="M45" s="642"/>
      <c r="N45" s="642"/>
      <c r="O45" s="642"/>
      <c r="P45" s="642"/>
      <c r="Q45" s="642"/>
      <c r="R45" s="642"/>
      <c r="S45" s="642"/>
      <c r="T45" s="642"/>
      <c r="U45" s="642"/>
      <c r="V45" s="642"/>
      <c r="W45" s="642"/>
      <c r="X45" s="646"/>
      <c r="Y45" s="730"/>
      <c r="Z45" s="642"/>
      <c r="AA45" s="642"/>
      <c r="AB45" s="642"/>
      <c r="AC45" s="721"/>
    </row>
    <row r="46" spans="1:29" ht="182.25" customHeight="1" x14ac:dyDescent="0.2">
      <c r="A46" s="449"/>
      <c r="B46" s="672" t="s">
        <v>593</v>
      </c>
      <c r="C46" s="641"/>
      <c r="D46" s="641"/>
      <c r="E46" s="672" t="s">
        <v>971</v>
      </c>
      <c r="F46" s="673" t="s">
        <v>3358</v>
      </c>
      <c r="G46" s="675" t="s">
        <v>2338</v>
      </c>
      <c r="H46" s="678" t="s">
        <v>3462</v>
      </c>
      <c r="I46" s="992">
        <v>3335498</v>
      </c>
      <c r="J46" s="672" t="s">
        <v>3463</v>
      </c>
      <c r="K46" s="672" t="s">
        <v>253</v>
      </c>
      <c r="L46" s="672" t="s">
        <v>164</v>
      </c>
      <c r="M46" s="672" t="s">
        <v>3464</v>
      </c>
      <c r="N46" s="672" t="s">
        <v>166</v>
      </c>
      <c r="O46" s="672" t="s">
        <v>166</v>
      </c>
      <c r="P46" s="672" t="s">
        <v>3465</v>
      </c>
      <c r="Q46" s="672" t="s">
        <v>3466</v>
      </c>
      <c r="R46" s="672" t="s">
        <v>1244</v>
      </c>
      <c r="S46" s="57" t="s">
        <v>3467</v>
      </c>
      <c r="T46" s="451">
        <v>1.1900000000000001E-2</v>
      </c>
      <c r="U46" s="71">
        <v>0</v>
      </c>
      <c r="V46" s="71">
        <v>0</v>
      </c>
      <c r="W46" s="71">
        <v>0</v>
      </c>
      <c r="X46" s="72">
        <v>0</v>
      </c>
      <c r="Y46" s="140"/>
      <c r="Z46" s="774"/>
      <c r="AA46" s="774"/>
      <c r="AB46" s="774"/>
      <c r="AC46" s="994"/>
    </row>
    <row r="47" spans="1:29" ht="137.25" customHeight="1" x14ac:dyDescent="0.2">
      <c r="A47" s="449"/>
      <c r="B47" s="641"/>
      <c r="C47" s="641"/>
      <c r="D47" s="641"/>
      <c r="E47" s="641"/>
      <c r="F47" s="674"/>
      <c r="G47" s="676"/>
      <c r="H47" s="679"/>
      <c r="I47" s="641"/>
      <c r="J47" s="641"/>
      <c r="K47" s="641"/>
      <c r="L47" s="641"/>
      <c r="M47" s="641"/>
      <c r="N47" s="641"/>
      <c r="O47" s="641"/>
      <c r="P47" s="641"/>
      <c r="Q47" s="641"/>
      <c r="R47" s="641"/>
      <c r="S47" s="57" t="s">
        <v>3468</v>
      </c>
      <c r="T47" s="64" t="s">
        <v>3469</v>
      </c>
      <c r="U47" s="64" t="s">
        <v>3470</v>
      </c>
      <c r="V47" s="64" t="s">
        <v>3471</v>
      </c>
      <c r="W47" s="64" t="s">
        <v>3472</v>
      </c>
      <c r="X47" s="65" t="s">
        <v>3473</v>
      </c>
      <c r="Y47" s="140"/>
      <c r="Z47" s="641"/>
      <c r="AA47" s="641"/>
      <c r="AB47" s="641"/>
      <c r="AC47" s="720"/>
    </row>
    <row r="48" spans="1:29" ht="163.5" customHeight="1" x14ac:dyDescent="0.2">
      <c r="A48" s="449"/>
      <c r="B48" s="642"/>
      <c r="C48" s="642"/>
      <c r="D48" s="642"/>
      <c r="E48" s="642"/>
      <c r="F48" s="646"/>
      <c r="G48" s="680"/>
      <c r="H48" s="647"/>
      <c r="I48" s="642"/>
      <c r="J48" s="642"/>
      <c r="K48" s="642"/>
      <c r="L48" s="642"/>
      <c r="M48" s="642"/>
      <c r="N48" s="642"/>
      <c r="O48" s="642"/>
      <c r="P48" s="642"/>
      <c r="Q48" s="642"/>
      <c r="R48" s="642"/>
      <c r="S48" s="57" t="s">
        <v>3474</v>
      </c>
      <c r="T48" s="71">
        <v>1</v>
      </c>
      <c r="U48" s="71">
        <v>1</v>
      </c>
      <c r="V48" s="71">
        <v>1</v>
      </c>
      <c r="W48" s="71">
        <v>1</v>
      </c>
      <c r="X48" s="72">
        <v>1</v>
      </c>
      <c r="Y48" s="140"/>
      <c r="Z48" s="642"/>
      <c r="AA48" s="642"/>
      <c r="AB48" s="642"/>
      <c r="AC48" s="721"/>
    </row>
    <row r="49" spans="1:29" ht="23.25" customHeight="1" x14ac:dyDescent="0.2">
      <c r="A49" s="449"/>
      <c r="B49" s="775" t="s">
        <v>604</v>
      </c>
      <c r="C49" s="672" t="s">
        <v>1553</v>
      </c>
      <c r="D49" s="672" t="s">
        <v>3367</v>
      </c>
      <c r="E49" s="672" t="s">
        <v>971</v>
      </c>
      <c r="F49" s="673" t="s">
        <v>3475</v>
      </c>
      <c r="G49" s="675" t="s">
        <v>3476</v>
      </c>
      <c r="H49" s="678" t="s">
        <v>3477</v>
      </c>
      <c r="I49" s="992">
        <v>6028000</v>
      </c>
      <c r="J49" s="672" t="s">
        <v>3478</v>
      </c>
      <c r="K49" s="672" t="s">
        <v>253</v>
      </c>
      <c r="L49" s="672" t="s">
        <v>164</v>
      </c>
      <c r="M49" s="672" t="s">
        <v>971</v>
      </c>
      <c r="N49" s="672" t="s">
        <v>166</v>
      </c>
      <c r="O49" s="672" t="s">
        <v>166</v>
      </c>
      <c r="P49" s="678" t="s">
        <v>3479</v>
      </c>
      <c r="Q49" s="778" t="s">
        <v>3480</v>
      </c>
      <c r="R49" s="672" t="s">
        <v>179</v>
      </c>
      <c r="S49" s="672" t="s">
        <v>3481</v>
      </c>
      <c r="T49" s="681">
        <v>37201</v>
      </c>
      <c r="U49" s="681">
        <v>40000</v>
      </c>
      <c r="V49" s="681">
        <v>41000</v>
      </c>
      <c r="W49" s="672">
        <v>42000</v>
      </c>
      <c r="X49" s="673">
        <v>43000</v>
      </c>
      <c r="Y49" s="773"/>
      <c r="Z49" s="774"/>
      <c r="AA49" s="774"/>
      <c r="AB49" s="774"/>
      <c r="AC49" s="994"/>
    </row>
    <row r="50" spans="1:29" ht="23.25" customHeight="1" x14ac:dyDescent="0.2">
      <c r="A50" s="449"/>
      <c r="B50" s="755"/>
      <c r="C50" s="641"/>
      <c r="D50" s="641"/>
      <c r="E50" s="641"/>
      <c r="F50" s="674"/>
      <c r="G50" s="676"/>
      <c r="H50" s="679"/>
      <c r="I50" s="641"/>
      <c r="J50" s="641"/>
      <c r="K50" s="641"/>
      <c r="L50" s="641"/>
      <c r="M50" s="641"/>
      <c r="N50" s="641"/>
      <c r="O50" s="641"/>
      <c r="P50" s="679"/>
      <c r="Q50" s="641"/>
      <c r="R50" s="641"/>
      <c r="S50" s="641"/>
      <c r="T50" s="641"/>
      <c r="U50" s="641"/>
      <c r="V50" s="641"/>
      <c r="W50" s="641"/>
      <c r="X50" s="674"/>
      <c r="Y50" s="755"/>
      <c r="Z50" s="641"/>
      <c r="AA50" s="641"/>
      <c r="AB50" s="641"/>
      <c r="AC50" s="720"/>
    </row>
    <row r="51" spans="1:29" ht="151.5" customHeight="1" x14ac:dyDescent="0.2">
      <c r="A51" s="449"/>
      <c r="B51" s="730"/>
      <c r="C51" s="641"/>
      <c r="D51" s="641"/>
      <c r="E51" s="641"/>
      <c r="F51" s="674"/>
      <c r="G51" s="764"/>
      <c r="H51" s="679"/>
      <c r="I51" s="641"/>
      <c r="J51" s="641"/>
      <c r="K51" s="642"/>
      <c r="L51" s="641"/>
      <c r="M51" s="642"/>
      <c r="N51" s="641"/>
      <c r="O51" s="641"/>
      <c r="P51" s="647"/>
      <c r="Q51" s="641"/>
      <c r="R51" s="642"/>
      <c r="S51" s="641"/>
      <c r="T51" s="771"/>
      <c r="U51" s="771"/>
      <c r="V51" s="771"/>
      <c r="W51" s="641"/>
      <c r="X51" s="674"/>
      <c r="Y51" s="730"/>
      <c r="Z51" s="642"/>
      <c r="AA51" s="642"/>
      <c r="AB51" s="642"/>
      <c r="AC51" s="721"/>
    </row>
    <row r="52" spans="1:29" ht="199.5" customHeight="1" x14ac:dyDescent="0.2">
      <c r="A52" s="449"/>
      <c r="B52" s="775" t="s">
        <v>614</v>
      </c>
      <c r="C52" s="672" t="s">
        <v>1553</v>
      </c>
      <c r="D52" s="672" t="s">
        <v>3367</v>
      </c>
      <c r="E52" s="672" t="s">
        <v>971</v>
      </c>
      <c r="F52" s="673" t="s">
        <v>3358</v>
      </c>
      <c r="G52" s="675" t="s">
        <v>3482</v>
      </c>
      <c r="H52" s="678" t="s">
        <v>3483</v>
      </c>
      <c r="I52" s="992">
        <v>37133333</v>
      </c>
      <c r="J52" s="672" t="s">
        <v>3484</v>
      </c>
      <c r="K52" s="672" t="s">
        <v>253</v>
      </c>
      <c r="L52" s="672" t="s">
        <v>164</v>
      </c>
      <c r="M52" s="672" t="s">
        <v>1816</v>
      </c>
      <c r="N52" s="672" t="s">
        <v>166</v>
      </c>
      <c r="O52" s="672" t="s">
        <v>166</v>
      </c>
      <c r="P52" s="684" t="s">
        <v>3485</v>
      </c>
      <c r="Q52" s="672" t="s">
        <v>3486</v>
      </c>
      <c r="R52" s="682" t="s">
        <v>1244</v>
      </c>
      <c r="S52" s="83" t="s">
        <v>3487</v>
      </c>
      <c r="T52" s="57">
        <v>4</v>
      </c>
      <c r="U52" s="57">
        <v>4.0999999999999996</v>
      </c>
      <c r="V52" s="57">
        <v>4.0999999999999996</v>
      </c>
      <c r="W52" s="57">
        <v>4.2</v>
      </c>
      <c r="X52" s="62">
        <v>4.2</v>
      </c>
      <c r="Y52" s="140"/>
      <c r="Z52" s="173"/>
      <c r="AA52" s="173"/>
      <c r="AB52" s="173"/>
      <c r="AC52" s="994"/>
    </row>
    <row r="53" spans="1:29" ht="102.75" customHeight="1" x14ac:dyDescent="0.2">
      <c r="A53" s="449"/>
      <c r="B53" s="755"/>
      <c r="C53" s="641"/>
      <c r="D53" s="641"/>
      <c r="E53" s="641"/>
      <c r="F53" s="674"/>
      <c r="G53" s="676"/>
      <c r="H53" s="679"/>
      <c r="I53" s="641"/>
      <c r="J53" s="641"/>
      <c r="K53" s="641"/>
      <c r="L53" s="641"/>
      <c r="M53" s="641"/>
      <c r="N53" s="641"/>
      <c r="O53" s="641"/>
      <c r="P53" s="641"/>
      <c r="Q53" s="641"/>
      <c r="R53" s="641"/>
      <c r="S53" s="778" t="s">
        <v>3488</v>
      </c>
      <c r="T53" s="672">
        <v>3.9</v>
      </c>
      <c r="U53" s="672">
        <v>4</v>
      </c>
      <c r="V53" s="672">
        <v>4.0999999999999996</v>
      </c>
      <c r="W53" s="672">
        <v>4.0999999999999996</v>
      </c>
      <c r="X53" s="967">
        <v>4.2</v>
      </c>
      <c r="Y53" s="773"/>
      <c r="Z53" s="774"/>
      <c r="AA53" s="774"/>
      <c r="AB53" s="774"/>
      <c r="AC53" s="720"/>
    </row>
    <row r="54" spans="1:29" ht="105" customHeight="1" x14ac:dyDescent="0.2">
      <c r="A54" s="449"/>
      <c r="B54" s="730"/>
      <c r="C54" s="642"/>
      <c r="D54" s="642"/>
      <c r="E54" s="642"/>
      <c r="F54" s="646"/>
      <c r="G54" s="677"/>
      <c r="H54" s="647"/>
      <c r="I54" s="642"/>
      <c r="J54" s="642"/>
      <c r="K54" s="642"/>
      <c r="L54" s="642"/>
      <c r="M54" s="642"/>
      <c r="N54" s="642"/>
      <c r="O54" s="642"/>
      <c r="P54" s="642"/>
      <c r="Q54" s="642"/>
      <c r="R54" s="642"/>
      <c r="S54" s="642"/>
      <c r="T54" s="642"/>
      <c r="U54" s="642"/>
      <c r="V54" s="642"/>
      <c r="W54" s="642"/>
      <c r="X54" s="694"/>
      <c r="Y54" s="727"/>
      <c r="Z54" s="722"/>
      <c r="AA54" s="722"/>
      <c r="AB54" s="722"/>
      <c r="AC54" s="723"/>
    </row>
    <row r="55" spans="1:29" ht="23.25" customHeight="1" x14ac:dyDescent="0.2">
      <c r="A55" s="449"/>
      <c r="B55" s="449"/>
      <c r="C55" s="449"/>
      <c r="D55" s="449"/>
      <c r="E55" s="449"/>
      <c r="F55" s="449"/>
      <c r="G55" s="450"/>
      <c r="H55" s="449"/>
      <c r="I55" s="452"/>
      <c r="J55" s="449"/>
      <c r="K55" s="449"/>
      <c r="L55" s="449"/>
      <c r="M55" s="449"/>
      <c r="N55" s="449"/>
      <c r="O55" s="449"/>
      <c r="P55" s="449"/>
      <c r="Q55" s="449"/>
      <c r="R55" s="449"/>
      <c r="S55" s="449"/>
      <c r="T55" s="449"/>
      <c r="U55" s="449"/>
      <c r="V55" s="449"/>
      <c r="W55" s="449"/>
      <c r="X55" s="449"/>
      <c r="Y55" s="449"/>
      <c r="Z55" s="449"/>
      <c r="AA55" s="449"/>
      <c r="AB55" s="449"/>
      <c r="AC55" s="449"/>
    </row>
    <row r="56" spans="1:29" ht="23.25" customHeight="1" x14ac:dyDescent="0.2">
      <c r="A56" s="449"/>
      <c r="B56" s="449"/>
      <c r="C56" s="449"/>
      <c r="D56" s="449"/>
      <c r="E56" s="449"/>
      <c r="F56" s="449"/>
      <c r="G56" s="450"/>
      <c r="H56" s="449"/>
      <c r="I56" s="452"/>
      <c r="J56" s="449"/>
      <c r="K56" s="449"/>
      <c r="L56" s="449"/>
      <c r="M56" s="449"/>
      <c r="N56" s="449"/>
      <c r="O56" s="449"/>
      <c r="P56" s="449"/>
      <c r="Q56" s="449"/>
      <c r="R56" s="449"/>
      <c r="S56" s="449"/>
      <c r="T56" s="449"/>
      <c r="U56" s="449"/>
      <c r="V56" s="449"/>
      <c r="W56" s="449"/>
      <c r="X56" s="449"/>
      <c r="Y56" s="449"/>
      <c r="Z56" s="449"/>
      <c r="AA56" s="449"/>
      <c r="AB56" s="449"/>
      <c r="AC56" s="449"/>
    </row>
    <row r="57" spans="1:29" ht="23.25" customHeight="1" x14ac:dyDescent="0.2">
      <c r="A57" s="449"/>
      <c r="B57" s="449"/>
      <c r="C57" s="449"/>
      <c r="D57" s="449"/>
      <c r="E57" s="449"/>
      <c r="F57" s="449"/>
      <c r="G57" s="450"/>
      <c r="H57" s="449"/>
      <c r="I57" s="452"/>
      <c r="J57" s="449"/>
      <c r="K57" s="449"/>
      <c r="L57" s="449"/>
      <c r="M57" s="449"/>
      <c r="N57" s="449"/>
      <c r="O57" s="449"/>
      <c r="P57" s="449"/>
      <c r="Q57" s="449"/>
      <c r="R57" s="453"/>
      <c r="S57" s="453"/>
      <c r="T57" s="453"/>
      <c r="U57" s="449"/>
      <c r="V57" s="449"/>
      <c r="W57" s="449"/>
      <c r="X57" s="449"/>
      <c r="Y57" s="449"/>
      <c r="Z57" s="449"/>
      <c r="AA57" s="449"/>
      <c r="AB57" s="449"/>
      <c r="AC57" s="449"/>
    </row>
    <row r="58" spans="1:29" ht="23.25" customHeight="1" x14ac:dyDescent="0.2">
      <c r="A58" s="449"/>
      <c r="B58" s="449"/>
      <c r="C58" s="449"/>
      <c r="D58" s="449"/>
      <c r="E58" s="449"/>
      <c r="F58" s="449"/>
      <c r="G58" s="450"/>
      <c r="H58" s="449"/>
      <c r="I58" s="452"/>
      <c r="J58" s="449"/>
      <c r="K58" s="449"/>
      <c r="L58" s="449"/>
      <c r="M58" s="449"/>
      <c r="N58" s="449"/>
      <c r="O58" s="449"/>
      <c r="P58" s="449"/>
      <c r="Q58" s="449"/>
      <c r="R58" s="453"/>
      <c r="S58" s="454"/>
      <c r="T58" s="453"/>
      <c r="U58" s="449"/>
      <c r="V58" s="449"/>
      <c r="W58" s="449"/>
      <c r="X58" s="449"/>
      <c r="Y58" s="449"/>
      <c r="Z58" s="449"/>
      <c r="AA58" s="449"/>
      <c r="AB58" s="449"/>
      <c r="AC58" s="449"/>
    </row>
    <row r="59" spans="1:29" ht="23.25" customHeight="1" x14ac:dyDescent="0.2">
      <c r="A59" s="449"/>
      <c r="B59" s="449"/>
      <c r="C59" s="449"/>
      <c r="D59" s="449"/>
      <c r="E59" s="449"/>
      <c r="F59" s="449"/>
      <c r="G59" s="450"/>
      <c r="H59" s="449"/>
      <c r="I59" s="452"/>
      <c r="J59" s="449"/>
      <c r="K59" s="449"/>
      <c r="L59" s="449"/>
      <c r="M59" s="449"/>
      <c r="N59" s="449"/>
      <c r="O59" s="449"/>
      <c r="P59" s="449"/>
      <c r="Q59" s="449"/>
      <c r="R59" s="453"/>
      <c r="S59" s="455" t="s">
        <v>3489</v>
      </c>
      <c r="T59" s="453"/>
      <c r="U59" s="449"/>
      <c r="V59" s="449"/>
      <c r="W59" s="449"/>
      <c r="X59" s="449"/>
      <c r="Y59" s="449"/>
      <c r="Z59" s="449"/>
      <c r="AA59" s="449"/>
      <c r="AB59" s="449"/>
      <c r="AC59" s="449"/>
    </row>
    <row r="60" spans="1:29" ht="23.25" customHeight="1" x14ac:dyDescent="0.2">
      <c r="A60" s="449"/>
      <c r="B60" s="449"/>
      <c r="C60" s="449"/>
      <c r="D60" s="449"/>
      <c r="E60" s="449"/>
      <c r="F60" s="449"/>
      <c r="G60" s="450"/>
      <c r="H60" s="449"/>
      <c r="I60" s="452"/>
      <c r="J60" s="449"/>
      <c r="K60" s="449"/>
      <c r="L60" s="449"/>
      <c r="M60" s="449"/>
      <c r="N60" s="449"/>
      <c r="O60" s="449"/>
      <c r="P60" s="449"/>
      <c r="Q60" s="449"/>
      <c r="R60" s="453"/>
      <c r="S60" s="455" t="s">
        <v>3490</v>
      </c>
      <c r="T60" s="453"/>
      <c r="U60" s="449"/>
      <c r="V60" s="449"/>
      <c r="W60" s="449"/>
      <c r="X60" s="449"/>
      <c r="Y60" s="449"/>
      <c r="Z60" s="449"/>
      <c r="AA60" s="449"/>
      <c r="AB60" s="449"/>
      <c r="AC60" s="449"/>
    </row>
    <row r="61" spans="1:29" ht="23.25" customHeight="1" x14ac:dyDescent="0.2">
      <c r="A61" s="449"/>
      <c r="B61" s="449"/>
      <c r="C61" s="449"/>
      <c r="D61" s="449"/>
      <c r="E61" s="449"/>
      <c r="F61" s="449"/>
      <c r="G61" s="450"/>
      <c r="H61" s="449"/>
      <c r="I61" s="452"/>
      <c r="J61" s="449"/>
      <c r="K61" s="449"/>
      <c r="L61" s="449"/>
      <c r="M61" s="449"/>
      <c r="N61" s="449"/>
      <c r="O61" s="449"/>
      <c r="P61" s="449"/>
      <c r="Q61" s="449"/>
      <c r="R61" s="453"/>
      <c r="S61" s="455"/>
      <c r="T61" s="453"/>
      <c r="U61" s="449"/>
      <c r="V61" s="449"/>
      <c r="W61" s="449"/>
      <c r="X61" s="449"/>
      <c r="Y61" s="449"/>
      <c r="Z61" s="449"/>
      <c r="AA61" s="449"/>
      <c r="AB61" s="449"/>
      <c r="AC61" s="449"/>
    </row>
    <row r="62" spans="1:29" ht="23.25" customHeight="1" x14ac:dyDescent="0.2">
      <c r="A62" s="449"/>
      <c r="B62" s="449"/>
      <c r="C62" s="449"/>
      <c r="D62" s="449"/>
      <c r="E62" s="449"/>
      <c r="F62" s="449"/>
      <c r="G62" s="450"/>
      <c r="H62" s="449"/>
      <c r="I62" s="452"/>
      <c r="J62" s="449"/>
      <c r="K62" s="449"/>
      <c r="L62" s="449"/>
      <c r="M62" s="449"/>
      <c r="N62" s="449"/>
      <c r="O62" s="449"/>
      <c r="P62" s="449"/>
      <c r="Q62" s="449"/>
      <c r="R62" s="453"/>
      <c r="S62" s="455" t="s">
        <v>3491</v>
      </c>
      <c r="T62" s="453"/>
      <c r="U62" s="449"/>
      <c r="V62" s="449"/>
      <c r="W62" s="449"/>
      <c r="X62" s="449"/>
      <c r="Y62" s="449"/>
      <c r="Z62" s="449"/>
      <c r="AA62" s="449"/>
      <c r="AB62" s="449"/>
      <c r="AC62" s="449"/>
    </row>
    <row r="63" spans="1:29" ht="23.25" customHeight="1" x14ac:dyDescent="0.2">
      <c r="A63" s="449"/>
      <c r="B63" s="449"/>
      <c r="C63" s="449"/>
      <c r="D63" s="449"/>
      <c r="E63" s="449"/>
      <c r="F63" s="449"/>
      <c r="G63" s="450"/>
      <c r="H63" s="449"/>
      <c r="I63" s="452"/>
      <c r="J63" s="449"/>
      <c r="K63" s="449"/>
      <c r="L63" s="449"/>
      <c r="M63" s="449"/>
      <c r="N63" s="449"/>
      <c r="O63" s="449"/>
      <c r="P63" s="449"/>
      <c r="Q63" s="449"/>
      <c r="R63" s="449"/>
      <c r="S63" s="449"/>
      <c r="T63" s="449"/>
      <c r="U63" s="449"/>
      <c r="V63" s="449"/>
      <c r="W63" s="449"/>
      <c r="X63" s="449"/>
      <c r="Y63" s="449"/>
      <c r="Z63" s="449"/>
      <c r="AA63" s="449"/>
      <c r="AB63" s="449"/>
      <c r="AC63" s="449"/>
    </row>
    <row r="64" spans="1:29" ht="23.25" customHeight="1" x14ac:dyDescent="0.2">
      <c r="A64" s="449"/>
      <c r="B64" s="449"/>
      <c r="C64" s="449"/>
      <c r="D64" s="449"/>
      <c r="E64" s="449"/>
      <c r="F64" s="449"/>
      <c r="G64" s="450"/>
      <c r="H64" s="449"/>
      <c r="I64" s="452"/>
      <c r="J64" s="449"/>
      <c r="K64" s="449"/>
      <c r="L64" s="449"/>
      <c r="M64" s="449"/>
      <c r="N64" s="449"/>
      <c r="O64" s="449"/>
      <c r="P64" s="449"/>
      <c r="Q64" s="449"/>
      <c r="R64" s="449"/>
      <c r="S64" s="449"/>
      <c r="T64" s="449"/>
      <c r="U64" s="449"/>
      <c r="V64" s="449"/>
      <c r="W64" s="449"/>
      <c r="X64" s="449"/>
      <c r="Y64" s="449"/>
      <c r="Z64" s="449"/>
      <c r="AA64" s="449"/>
      <c r="AB64" s="449"/>
      <c r="AC64" s="449"/>
    </row>
    <row r="65" spans="1:29" ht="23.25" customHeight="1" x14ac:dyDescent="0.2">
      <c r="A65" s="449"/>
      <c r="B65" s="449"/>
      <c r="C65" s="449"/>
      <c r="D65" s="449"/>
      <c r="E65" s="449"/>
      <c r="F65" s="449"/>
      <c r="G65" s="450"/>
      <c r="H65" s="449"/>
      <c r="I65" s="452"/>
      <c r="J65" s="449"/>
      <c r="K65" s="449"/>
      <c r="L65" s="449"/>
      <c r="M65" s="449"/>
      <c r="N65" s="449"/>
      <c r="O65" s="449"/>
      <c r="P65" s="449"/>
      <c r="Q65" s="449"/>
      <c r="R65" s="449"/>
      <c r="S65" s="449"/>
      <c r="T65" s="449"/>
      <c r="U65" s="449"/>
      <c r="V65" s="449"/>
      <c r="W65" s="449"/>
      <c r="X65" s="449"/>
      <c r="Y65" s="449"/>
      <c r="Z65" s="449"/>
      <c r="AA65" s="449"/>
      <c r="AB65" s="449"/>
      <c r="AC65" s="449"/>
    </row>
    <row r="66" spans="1:29" ht="23.25" customHeight="1" x14ac:dyDescent="0.2">
      <c r="A66" s="449"/>
      <c r="B66" s="449"/>
      <c r="C66" s="449"/>
      <c r="D66" s="449"/>
      <c r="E66" s="449"/>
      <c r="F66" s="449"/>
      <c r="G66" s="450"/>
      <c r="H66" s="449"/>
      <c r="I66" s="452"/>
      <c r="J66" s="449"/>
      <c r="K66" s="449"/>
      <c r="L66" s="449"/>
      <c r="M66" s="449"/>
      <c r="N66" s="449"/>
      <c r="O66" s="449"/>
      <c r="P66" s="449"/>
      <c r="Q66" s="449"/>
      <c r="R66" s="449"/>
      <c r="S66" s="449"/>
      <c r="T66" s="449"/>
      <c r="U66" s="449"/>
      <c r="V66" s="449"/>
      <c r="W66" s="449"/>
      <c r="X66" s="449"/>
      <c r="Y66" s="449"/>
      <c r="Z66" s="449"/>
      <c r="AA66" s="449"/>
      <c r="AB66" s="449"/>
      <c r="AC66" s="449"/>
    </row>
    <row r="67" spans="1:29" ht="23.25" customHeight="1" x14ac:dyDescent="0.2">
      <c r="A67" s="449"/>
      <c r="B67" s="449"/>
      <c r="C67" s="449"/>
      <c r="D67" s="449"/>
      <c r="E67" s="449"/>
      <c r="F67" s="449"/>
      <c r="G67" s="450"/>
      <c r="H67" s="449"/>
      <c r="I67" s="452"/>
      <c r="J67" s="449"/>
      <c r="K67" s="449"/>
      <c r="L67" s="449"/>
      <c r="M67" s="449"/>
      <c r="N67" s="449"/>
      <c r="O67" s="449"/>
      <c r="P67" s="449"/>
      <c r="Q67" s="449"/>
      <c r="R67" s="449"/>
      <c r="S67" s="449"/>
      <c r="T67" s="449"/>
      <c r="U67" s="449"/>
      <c r="V67" s="449"/>
      <c r="W67" s="449"/>
      <c r="X67" s="449"/>
      <c r="Y67" s="449"/>
      <c r="Z67" s="449"/>
      <c r="AA67" s="449"/>
      <c r="AB67" s="449"/>
      <c r="AC67" s="449"/>
    </row>
    <row r="68" spans="1:29" ht="23.25" customHeight="1" x14ac:dyDescent="0.2">
      <c r="A68" s="449"/>
      <c r="B68" s="449"/>
      <c r="C68" s="449"/>
      <c r="D68" s="449"/>
      <c r="E68" s="449"/>
      <c r="F68" s="449"/>
      <c r="G68" s="450"/>
      <c r="H68" s="449"/>
      <c r="I68" s="452"/>
      <c r="J68" s="449"/>
      <c r="K68" s="449"/>
      <c r="L68" s="449"/>
      <c r="M68" s="449"/>
      <c r="N68" s="449"/>
      <c r="O68" s="449"/>
      <c r="P68" s="449"/>
      <c r="Q68" s="449"/>
      <c r="R68" s="449"/>
      <c r="S68" s="449"/>
      <c r="T68" s="449"/>
      <c r="U68" s="449"/>
      <c r="V68" s="449"/>
      <c r="W68" s="449"/>
      <c r="X68" s="449"/>
      <c r="Y68" s="449"/>
      <c r="Z68" s="449"/>
      <c r="AA68" s="449"/>
      <c r="AB68" s="449"/>
      <c r="AC68" s="449"/>
    </row>
    <row r="69" spans="1:29" ht="23.25" customHeight="1" x14ac:dyDescent="0.2">
      <c r="A69" s="449"/>
      <c r="B69" s="449"/>
      <c r="C69" s="449"/>
      <c r="D69" s="449"/>
      <c r="E69" s="449"/>
      <c r="F69" s="449"/>
      <c r="G69" s="450"/>
      <c r="H69" s="449"/>
      <c r="I69" s="452"/>
      <c r="J69" s="449"/>
      <c r="K69" s="449"/>
      <c r="L69" s="449"/>
      <c r="M69" s="449"/>
      <c r="N69" s="449"/>
      <c r="O69" s="449"/>
      <c r="P69" s="449"/>
      <c r="Q69" s="449"/>
      <c r="R69" s="449"/>
      <c r="S69" s="449"/>
      <c r="T69" s="449"/>
      <c r="U69" s="449"/>
      <c r="V69" s="449"/>
      <c r="W69" s="449"/>
      <c r="X69" s="449"/>
      <c r="Y69" s="449"/>
      <c r="Z69" s="449"/>
      <c r="AA69" s="449"/>
      <c r="AB69" s="449"/>
      <c r="AC69" s="449"/>
    </row>
    <row r="70" spans="1:29" ht="23.25" customHeight="1" x14ac:dyDescent="0.2">
      <c r="A70" s="449"/>
      <c r="B70" s="449"/>
      <c r="C70" s="449"/>
      <c r="D70" s="449"/>
      <c r="E70" s="449"/>
      <c r="F70" s="449"/>
      <c r="G70" s="450"/>
      <c r="H70" s="449"/>
      <c r="I70" s="452"/>
      <c r="J70" s="449"/>
      <c r="K70" s="449"/>
      <c r="L70" s="449"/>
      <c r="M70" s="449"/>
      <c r="N70" s="449"/>
      <c r="O70" s="449"/>
      <c r="P70" s="449"/>
      <c r="Q70" s="449"/>
      <c r="R70" s="449"/>
      <c r="S70" s="449"/>
      <c r="T70" s="449"/>
      <c r="U70" s="449"/>
      <c r="V70" s="449"/>
      <c r="W70" s="449"/>
      <c r="X70" s="449"/>
      <c r="Y70" s="449"/>
      <c r="Z70" s="449"/>
      <c r="AA70" s="449"/>
      <c r="AB70" s="449"/>
      <c r="AC70" s="449"/>
    </row>
    <row r="71" spans="1:29" ht="23.25" customHeight="1" x14ac:dyDescent="0.2">
      <c r="A71" s="449"/>
      <c r="B71" s="449"/>
      <c r="C71" s="449"/>
      <c r="D71" s="449"/>
      <c r="E71" s="449"/>
      <c r="F71" s="449"/>
      <c r="G71" s="450"/>
      <c r="H71" s="449"/>
      <c r="I71" s="452"/>
      <c r="J71" s="449"/>
      <c r="K71" s="449"/>
      <c r="L71" s="449"/>
      <c r="M71" s="449"/>
      <c r="N71" s="449"/>
      <c r="O71" s="449"/>
      <c r="P71" s="449"/>
      <c r="Q71" s="449"/>
      <c r="R71" s="449"/>
      <c r="S71" s="449"/>
      <c r="T71" s="449"/>
      <c r="U71" s="449"/>
      <c r="V71" s="449"/>
      <c r="W71" s="449"/>
      <c r="X71" s="449"/>
      <c r="Y71" s="449"/>
      <c r="Z71" s="449"/>
      <c r="AA71" s="449"/>
      <c r="AB71" s="449"/>
      <c r="AC71" s="449"/>
    </row>
    <row r="72" spans="1:29" ht="23.25" customHeight="1" x14ac:dyDescent="0.2">
      <c r="A72" s="449"/>
      <c r="B72" s="449"/>
      <c r="C72" s="449"/>
      <c r="D72" s="449"/>
      <c r="E72" s="449"/>
      <c r="F72" s="449"/>
      <c r="G72" s="450"/>
      <c r="H72" s="449"/>
      <c r="I72" s="452"/>
      <c r="J72" s="449"/>
      <c r="K72" s="449"/>
      <c r="L72" s="449"/>
      <c r="M72" s="449"/>
      <c r="N72" s="449"/>
      <c r="O72" s="449"/>
      <c r="P72" s="449"/>
      <c r="Q72" s="449"/>
      <c r="R72" s="449"/>
      <c r="S72" s="449"/>
      <c r="T72" s="449"/>
      <c r="U72" s="449"/>
      <c r="V72" s="449"/>
      <c r="W72" s="449"/>
      <c r="X72" s="449"/>
      <c r="Y72" s="449"/>
      <c r="Z72" s="449"/>
      <c r="AA72" s="449"/>
      <c r="AB72" s="449"/>
      <c r="AC72" s="449"/>
    </row>
    <row r="73" spans="1:29" ht="23.25" customHeight="1" x14ac:dyDescent="0.2">
      <c r="A73" s="449"/>
      <c r="B73" s="449"/>
      <c r="C73" s="449"/>
      <c r="D73" s="449"/>
      <c r="E73" s="449"/>
      <c r="F73" s="449"/>
      <c r="G73" s="450"/>
      <c r="H73" s="449"/>
      <c r="I73" s="452"/>
      <c r="J73" s="449"/>
      <c r="K73" s="449"/>
      <c r="L73" s="449"/>
      <c r="M73" s="449"/>
      <c r="N73" s="449"/>
      <c r="O73" s="449"/>
      <c r="P73" s="449"/>
      <c r="Q73" s="449"/>
      <c r="R73" s="449"/>
      <c r="S73" s="449"/>
      <c r="T73" s="449"/>
      <c r="U73" s="449"/>
      <c r="V73" s="449"/>
      <c r="W73" s="449"/>
      <c r="X73" s="449"/>
      <c r="Y73" s="449"/>
      <c r="Z73" s="449"/>
      <c r="AA73" s="449"/>
      <c r="AB73" s="449"/>
      <c r="AC73" s="449"/>
    </row>
    <row r="74" spans="1:29" ht="23.25" customHeight="1" x14ac:dyDescent="0.2">
      <c r="A74" s="449"/>
      <c r="B74" s="449"/>
      <c r="C74" s="449"/>
      <c r="D74" s="449"/>
      <c r="E74" s="449"/>
      <c r="F74" s="449"/>
      <c r="G74" s="450"/>
      <c r="H74" s="449"/>
      <c r="I74" s="452"/>
      <c r="J74" s="449"/>
      <c r="K74" s="449"/>
      <c r="L74" s="449"/>
      <c r="M74" s="449"/>
      <c r="N74" s="449"/>
      <c r="O74" s="449"/>
      <c r="P74" s="449"/>
      <c r="Q74" s="449"/>
      <c r="R74" s="449"/>
      <c r="S74" s="449"/>
      <c r="T74" s="449"/>
      <c r="U74" s="449"/>
      <c r="V74" s="449"/>
      <c r="W74" s="449"/>
      <c r="X74" s="449"/>
      <c r="Y74" s="449"/>
      <c r="Z74" s="449"/>
      <c r="AA74" s="449"/>
      <c r="AB74" s="449"/>
      <c r="AC74" s="449"/>
    </row>
    <row r="75" spans="1:29" ht="23.25" customHeight="1" x14ac:dyDescent="0.2">
      <c r="A75" s="449"/>
      <c r="B75" s="449"/>
      <c r="C75" s="449"/>
      <c r="D75" s="449"/>
      <c r="E75" s="449"/>
      <c r="F75" s="449"/>
      <c r="G75" s="450"/>
      <c r="H75" s="449"/>
      <c r="I75" s="452"/>
      <c r="J75" s="449"/>
      <c r="K75" s="449"/>
      <c r="L75" s="449"/>
      <c r="M75" s="449"/>
      <c r="N75" s="449"/>
      <c r="O75" s="449"/>
      <c r="P75" s="449"/>
      <c r="Q75" s="449"/>
      <c r="R75" s="449"/>
      <c r="S75" s="449"/>
      <c r="T75" s="449"/>
      <c r="U75" s="449"/>
      <c r="V75" s="449"/>
      <c r="W75" s="449"/>
      <c r="X75" s="449"/>
      <c r="Y75" s="449"/>
      <c r="Z75" s="449"/>
      <c r="AA75" s="449"/>
      <c r="AB75" s="449"/>
      <c r="AC75" s="449"/>
    </row>
    <row r="76" spans="1:29" ht="23.25" customHeight="1" x14ac:dyDescent="0.2">
      <c r="A76" s="449"/>
      <c r="B76" s="449"/>
      <c r="C76" s="449"/>
      <c r="D76" s="449"/>
      <c r="E76" s="449"/>
      <c r="F76" s="449"/>
      <c r="G76" s="450"/>
      <c r="H76" s="449"/>
      <c r="I76" s="452"/>
      <c r="J76" s="449"/>
      <c r="K76" s="449"/>
      <c r="L76" s="449"/>
      <c r="M76" s="449"/>
      <c r="N76" s="449"/>
      <c r="O76" s="449"/>
      <c r="P76" s="449"/>
      <c r="Q76" s="449"/>
      <c r="R76" s="449"/>
      <c r="S76" s="449"/>
      <c r="T76" s="449"/>
      <c r="U76" s="449"/>
      <c r="V76" s="449"/>
      <c r="W76" s="449"/>
      <c r="X76" s="449"/>
      <c r="Y76" s="449"/>
      <c r="Z76" s="449"/>
      <c r="AA76" s="449"/>
      <c r="AB76" s="449"/>
      <c r="AC76" s="449"/>
    </row>
    <row r="77" spans="1:29" ht="23.25" customHeight="1" x14ac:dyDescent="0.2">
      <c r="A77" s="449"/>
      <c r="B77" s="449"/>
      <c r="C77" s="449"/>
      <c r="D77" s="449"/>
      <c r="E77" s="449"/>
      <c r="F77" s="449"/>
      <c r="G77" s="450"/>
      <c r="H77" s="449"/>
      <c r="I77" s="452"/>
      <c r="J77" s="449"/>
      <c r="K77" s="449"/>
      <c r="L77" s="449"/>
      <c r="M77" s="449"/>
      <c r="N77" s="449"/>
      <c r="O77" s="449"/>
      <c r="P77" s="449"/>
      <c r="Q77" s="449"/>
      <c r="R77" s="449"/>
      <c r="S77" s="449"/>
      <c r="T77" s="449"/>
      <c r="U77" s="449"/>
      <c r="V77" s="449"/>
      <c r="W77" s="449"/>
      <c r="X77" s="449"/>
      <c r="Y77" s="449"/>
      <c r="Z77" s="449"/>
      <c r="AA77" s="449"/>
      <c r="AB77" s="449"/>
      <c r="AC77" s="449"/>
    </row>
    <row r="78" spans="1:29" ht="23.25" customHeight="1" x14ac:dyDescent="0.2">
      <c r="A78" s="449"/>
      <c r="B78" s="449"/>
      <c r="C78" s="449"/>
      <c r="D78" s="449"/>
      <c r="E78" s="449"/>
      <c r="F78" s="449"/>
      <c r="G78" s="450"/>
      <c r="H78" s="449"/>
      <c r="I78" s="452"/>
      <c r="J78" s="449"/>
      <c r="K78" s="449"/>
      <c r="L78" s="449"/>
      <c r="M78" s="449"/>
      <c r="N78" s="449"/>
      <c r="O78" s="449"/>
      <c r="P78" s="449"/>
      <c r="Q78" s="449"/>
      <c r="R78" s="449"/>
      <c r="S78" s="449"/>
      <c r="T78" s="449"/>
      <c r="U78" s="449"/>
      <c r="V78" s="449"/>
      <c r="W78" s="449"/>
      <c r="X78" s="449"/>
      <c r="Y78" s="449"/>
      <c r="Z78" s="449"/>
      <c r="AA78" s="449"/>
      <c r="AB78" s="449"/>
      <c r="AC78" s="449"/>
    </row>
    <row r="79" spans="1:29" ht="23.25" customHeight="1" x14ac:dyDescent="0.2">
      <c r="A79" s="449"/>
      <c r="B79" s="449"/>
      <c r="C79" s="449"/>
      <c r="D79" s="449"/>
      <c r="E79" s="449"/>
      <c r="F79" s="449"/>
      <c r="G79" s="450"/>
      <c r="H79" s="449"/>
      <c r="I79" s="452"/>
      <c r="J79" s="449"/>
      <c r="K79" s="449"/>
      <c r="L79" s="449"/>
      <c r="M79" s="449"/>
      <c r="N79" s="449"/>
      <c r="O79" s="449"/>
      <c r="P79" s="449"/>
      <c r="Q79" s="449"/>
      <c r="R79" s="449"/>
      <c r="S79" s="449"/>
      <c r="T79" s="449"/>
      <c r="U79" s="449"/>
      <c r="V79" s="449"/>
      <c r="W79" s="449"/>
      <c r="X79" s="449"/>
      <c r="Y79" s="449"/>
      <c r="Z79" s="449"/>
      <c r="AA79" s="449"/>
      <c r="AB79" s="449"/>
      <c r="AC79" s="449"/>
    </row>
    <row r="80" spans="1:29" ht="23.25" customHeight="1" x14ac:dyDescent="0.2">
      <c r="A80" s="449"/>
      <c r="B80" s="449"/>
      <c r="C80" s="449"/>
      <c r="D80" s="449"/>
      <c r="E80" s="449"/>
      <c r="F80" s="449"/>
      <c r="G80" s="450"/>
      <c r="H80" s="449"/>
      <c r="I80" s="452"/>
      <c r="J80" s="449"/>
      <c r="K80" s="449"/>
      <c r="L80" s="449"/>
      <c r="M80" s="449"/>
      <c r="N80" s="449"/>
      <c r="O80" s="449"/>
      <c r="P80" s="449"/>
      <c r="Q80" s="449"/>
      <c r="R80" s="449"/>
      <c r="S80" s="449"/>
      <c r="T80" s="449"/>
      <c r="U80" s="449"/>
      <c r="V80" s="449"/>
      <c r="W80" s="449"/>
      <c r="X80" s="449"/>
      <c r="Y80" s="449"/>
      <c r="Z80" s="449"/>
      <c r="AA80" s="449"/>
      <c r="AB80" s="449"/>
      <c r="AC80" s="449"/>
    </row>
    <row r="81" spans="1:29" ht="23.25" customHeight="1" x14ac:dyDescent="0.2">
      <c r="A81" s="449"/>
      <c r="B81" s="449"/>
      <c r="C81" s="449"/>
      <c r="D81" s="449"/>
      <c r="E81" s="449"/>
      <c r="F81" s="449"/>
      <c r="G81" s="450"/>
      <c r="H81" s="449"/>
      <c r="I81" s="452"/>
      <c r="J81" s="449"/>
      <c r="K81" s="449"/>
      <c r="L81" s="449"/>
      <c r="M81" s="449"/>
      <c r="N81" s="449"/>
      <c r="O81" s="449"/>
      <c r="P81" s="449"/>
      <c r="Q81" s="449"/>
      <c r="R81" s="449"/>
      <c r="S81" s="449"/>
      <c r="T81" s="449"/>
      <c r="U81" s="449"/>
      <c r="V81" s="449"/>
      <c r="W81" s="449"/>
      <c r="X81" s="449"/>
      <c r="Y81" s="449"/>
      <c r="Z81" s="449"/>
      <c r="AA81" s="449"/>
      <c r="AB81" s="449"/>
      <c r="AC81" s="449"/>
    </row>
    <row r="82" spans="1:29" ht="23.25" customHeight="1" x14ac:dyDescent="0.2">
      <c r="A82" s="449"/>
      <c r="B82" s="449"/>
      <c r="C82" s="449"/>
      <c r="D82" s="449"/>
      <c r="E82" s="449"/>
      <c r="F82" s="449"/>
      <c r="G82" s="450"/>
      <c r="H82" s="449"/>
      <c r="I82" s="452"/>
      <c r="J82" s="449"/>
      <c r="K82" s="449"/>
      <c r="L82" s="449"/>
      <c r="M82" s="449"/>
      <c r="N82" s="449"/>
      <c r="O82" s="449"/>
      <c r="P82" s="449"/>
      <c r="Q82" s="449"/>
      <c r="R82" s="449"/>
      <c r="S82" s="449"/>
      <c r="T82" s="449"/>
      <c r="U82" s="449"/>
      <c r="V82" s="449"/>
      <c r="W82" s="449"/>
      <c r="X82" s="449"/>
      <c r="Y82" s="449"/>
      <c r="Z82" s="449"/>
      <c r="AA82" s="449"/>
      <c r="AB82" s="449"/>
      <c r="AC82" s="449"/>
    </row>
    <row r="83" spans="1:29" ht="23.25" customHeight="1" x14ac:dyDescent="0.2">
      <c r="A83" s="449"/>
      <c r="B83" s="449"/>
      <c r="C83" s="449"/>
      <c r="D83" s="449"/>
      <c r="E83" s="449"/>
      <c r="F83" s="449"/>
      <c r="G83" s="450"/>
      <c r="H83" s="449"/>
      <c r="I83" s="452"/>
      <c r="J83" s="449"/>
      <c r="K83" s="449"/>
      <c r="L83" s="449"/>
      <c r="M83" s="449"/>
      <c r="N83" s="449"/>
      <c r="O83" s="449"/>
      <c r="P83" s="449"/>
      <c r="Q83" s="449"/>
      <c r="R83" s="449"/>
      <c r="S83" s="449"/>
      <c r="T83" s="449"/>
      <c r="U83" s="449"/>
      <c r="V83" s="449"/>
      <c r="W83" s="449"/>
      <c r="X83" s="449"/>
      <c r="Y83" s="449"/>
      <c r="Z83" s="449"/>
      <c r="AA83" s="449"/>
      <c r="AB83" s="449"/>
      <c r="AC83" s="449"/>
    </row>
    <row r="84" spans="1:29" ht="23.25" customHeight="1" x14ac:dyDescent="0.2">
      <c r="A84" s="449"/>
      <c r="B84" s="449"/>
      <c r="C84" s="449"/>
      <c r="D84" s="449"/>
      <c r="E84" s="449"/>
      <c r="F84" s="449"/>
      <c r="G84" s="450"/>
      <c r="H84" s="449"/>
      <c r="I84" s="452"/>
      <c r="J84" s="449"/>
      <c r="K84" s="449"/>
      <c r="L84" s="449"/>
      <c r="M84" s="449"/>
      <c r="N84" s="449"/>
      <c r="O84" s="449"/>
      <c r="P84" s="449"/>
      <c r="Q84" s="449"/>
      <c r="R84" s="449"/>
      <c r="S84" s="449"/>
      <c r="T84" s="449"/>
      <c r="U84" s="449"/>
      <c r="V84" s="449"/>
      <c r="W84" s="449"/>
      <c r="X84" s="449"/>
      <c r="Y84" s="449"/>
      <c r="Z84" s="449"/>
      <c r="AA84" s="449"/>
      <c r="AB84" s="449"/>
      <c r="AC84" s="449"/>
    </row>
    <row r="85" spans="1:29" ht="23.25" customHeight="1" x14ac:dyDescent="0.2">
      <c r="A85" s="449"/>
      <c r="B85" s="449"/>
      <c r="C85" s="449"/>
      <c r="D85" s="449"/>
      <c r="E85" s="449"/>
      <c r="F85" s="449"/>
      <c r="G85" s="450"/>
      <c r="H85" s="449"/>
      <c r="I85" s="452"/>
      <c r="J85" s="449"/>
      <c r="K85" s="449"/>
      <c r="L85" s="449"/>
      <c r="M85" s="449"/>
      <c r="N85" s="449"/>
      <c r="O85" s="449"/>
      <c r="P85" s="449"/>
      <c r="Q85" s="449"/>
      <c r="R85" s="449"/>
      <c r="S85" s="449"/>
      <c r="T85" s="449"/>
      <c r="U85" s="449"/>
      <c r="V85" s="449"/>
      <c r="W85" s="449"/>
      <c r="X85" s="449"/>
      <c r="Y85" s="449"/>
      <c r="Z85" s="449"/>
      <c r="AA85" s="449"/>
      <c r="AB85" s="449"/>
      <c r="AC85" s="449"/>
    </row>
    <row r="86" spans="1:29" ht="23.25" customHeight="1" x14ac:dyDescent="0.2">
      <c r="A86" s="449"/>
      <c r="B86" s="449"/>
      <c r="C86" s="449"/>
      <c r="D86" s="449"/>
      <c r="E86" s="449"/>
      <c r="F86" s="449"/>
      <c r="G86" s="450"/>
      <c r="H86" s="449"/>
      <c r="I86" s="452"/>
      <c r="J86" s="449"/>
      <c r="K86" s="449"/>
      <c r="L86" s="449"/>
      <c r="M86" s="449"/>
      <c r="N86" s="449"/>
      <c r="O86" s="449"/>
      <c r="P86" s="449"/>
      <c r="Q86" s="449"/>
      <c r="R86" s="449"/>
      <c r="S86" s="449"/>
      <c r="T86" s="449"/>
      <c r="U86" s="449"/>
      <c r="V86" s="449"/>
      <c r="W86" s="449"/>
      <c r="X86" s="449"/>
      <c r="Y86" s="449"/>
      <c r="Z86" s="449"/>
      <c r="AA86" s="449"/>
      <c r="AB86" s="449"/>
      <c r="AC86" s="449"/>
    </row>
    <row r="87" spans="1:29" ht="23.25" customHeight="1" x14ac:dyDescent="0.2">
      <c r="A87" s="449"/>
      <c r="B87" s="449"/>
      <c r="C87" s="449"/>
      <c r="D87" s="449"/>
      <c r="E87" s="449"/>
      <c r="F87" s="449"/>
      <c r="G87" s="450"/>
      <c r="H87" s="449"/>
      <c r="I87" s="452"/>
      <c r="J87" s="449"/>
      <c r="K87" s="449"/>
      <c r="L87" s="449"/>
      <c r="M87" s="449"/>
      <c r="N87" s="449"/>
      <c r="O87" s="449"/>
      <c r="P87" s="449"/>
      <c r="Q87" s="449"/>
      <c r="R87" s="449"/>
      <c r="S87" s="449"/>
      <c r="T87" s="449"/>
      <c r="U87" s="449"/>
      <c r="V87" s="449"/>
      <c r="W87" s="449"/>
      <c r="X87" s="449"/>
      <c r="Y87" s="449"/>
      <c r="Z87" s="449"/>
      <c r="AA87" s="449"/>
      <c r="AB87" s="449"/>
      <c r="AC87" s="449"/>
    </row>
    <row r="88" spans="1:29" ht="23.25" customHeight="1" x14ac:dyDescent="0.2">
      <c r="A88" s="449"/>
      <c r="B88" s="449"/>
      <c r="C88" s="449"/>
      <c r="D88" s="449"/>
      <c r="E88" s="449"/>
      <c r="F88" s="449"/>
      <c r="G88" s="450"/>
      <c r="H88" s="449"/>
      <c r="I88" s="452"/>
      <c r="J88" s="449"/>
      <c r="K88" s="449"/>
      <c r="L88" s="449"/>
      <c r="M88" s="449"/>
      <c r="N88" s="449"/>
      <c r="O88" s="449"/>
      <c r="P88" s="449"/>
      <c r="Q88" s="449"/>
      <c r="R88" s="449"/>
      <c r="S88" s="449"/>
      <c r="T88" s="449"/>
      <c r="U88" s="449"/>
      <c r="V88" s="449"/>
      <c r="W88" s="449"/>
      <c r="X88" s="449"/>
      <c r="Y88" s="449"/>
      <c r="Z88" s="449"/>
      <c r="AA88" s="449"/>
      <c r="AB88" s="449"/>
      <c r="AC88" s="449"/>
    </row>
    <row r="89" spans="1:29" ht="23.25" customHeight="1" x14ac:dyDescent="0.2">
      <c r="A89" s="449"/>
      <c r="B89" s="449"/>
      <c r="C89" s="449"/>
      <c r="D89" s="449"/>
      <c r="E89" s="449"/>
      <c r="F89" s="449"/>
      <c r="G89" s="450"/>
      <c r="H89" s="449"/>
      <c r="I89" s="452"/>
      <c r="J89" s="449"/>
      <c r="K89" s="449"/>
      <c r="L89" s="449"/>
      <c r="M89" s="449"/>
      <c r="N89" s="449"/>
      <c r="O89" s="449"/>
      <c r="P89" s="449"/>
      <c r="Q89" s="449"/>
      <c r="R89" s="449"/>
      <c r="S89" s="449"/>
      <c r="T89" s="449"/>
      <c r="U89" s="449"/>
      <c r="V89" s="449"/>
      <c r="W89" s="449"/>
      <c r="X89" s="449"/>
      <c r="Y89" s="449"/>
      <c r="Z89" s="449"/>
      <c r="AA89" s="449"/>
      <c r="AB89" s="449"/>
      <c r="AC89" s="449"/>
    </row>
    <row r="90" spans="1:29" ht="23.25" customHeight="1" x14ac:dyDescent="0.2">
      <c r="A90" s="449"/>
      <c r="B90" s="449"/>
      <c r="C90" s="449"/>
      <c r="D90" s="449"/>
      <c r="E90" s="449"/>
      <c r="F90" s="449"/>
      <c r="G90" s="450"/>
      <c r="H90" s="449"/>
      <c r="I90" s="452"/>
      <c r="J90" s="449"/>
      <c r="K90" s="449"/>
      <c r="L90" s="449"/>
      <c r="M90" s="449"/>
      <c r="N90" s="449"/>
      <c r="O90" s="449"/>
      <c r="P90" s="449"/>
      <c r="Q90" s="449"/>
      <c r="R90" s="449"/>
      <c r="S90" s="449"/>
      <c r="T90" s="449"/>
      <c r="U90" s="449"/>
      <c r="V90" s="449"/>
      <c r="W90" s="449"/>
      <c r="X90" s="449"/>
      <c r="Y90" s="449"/>
      <c r="Z90" s="449"/>
      <c r="AA90" s="449"/>
      <c r="AB90" s="449"/>
      <c r="AC90" s="449"/>
    </row>
    <row r="91" spans="1:29" ht="23.25" customHeight="1" x14ac:dyDescent="0.2">
      <c r="A91" s="449"/>
      <c r="B91" s="449"/>
      <c r="C91" s="449"/>
      <c r="D91" s="449"/>
      <c r="E91" s="449"/>
      <c r="F91" s="449"/>
      <c r="G91" s="450"/>
      <c r="H91" s="449"/>
      <c r="I91" s="452"/>
      <c r="J91" s="449"/>
      <c r="K91" s="449"/>
      <c r="L91" s="449"/>
      <c r="M91" s="449"/>
      <c r="N91" s="449"/>
      <c r="O91" s="449"/>
      <c r="P91" s="449"/>
      <c r="Q91" s="449"/>
      <c r="R91" s="449"/>
      <c r="S91" s="449"/>
      <c r="T91" s="449"/>
      <c r="U91" s="449"/>
      <c r="V91" s="449"/>
      <c r="W91" s="449"/>
      <c r="X91" s="449"/>
      <c r="Y91" s="449"/>
      <c r="Z91" s="449"/>
      <c r="AA91" s="449"/>
      <c r="AB91" s="449"/>
      <c r="AC91" s="449"/>
    </row>
    <row r="92" spans="1:29" ht="23.25" customHeight="1" x14ac:dyDescent="0.2">
      <c r="A92" s="449"/>
      <c r="B92" s="449"/>
      <c r="C92" s="449"/>
      <c r="D92" s="449"/>
      <c r="E92" s="449"/>
      <c r="F92" s="449"/>
      <c r="G92" s="450"/>
      <c r="H92" s="449"/>
      <c r="I92" s="452"/>
      <c r="J92" s="449"/>
      <c r="K92" s="449"/>
      <c r="L92" s="449"/>
      <c r="M92" s="449"/>
      <c r="N92" s="449"/>
      <c r="O92" s="449"/>
      <c r="P92" s="449"/>
      <c r="Q92" s="449"/>
      <c r="R92" s="449"/>
      <c r="S92" s="449"/>
      <c r="T92" s="449"/>
      <c r="U92" s="449"/>
      <c r="V92" s="449"/>
      <c r="W92" s="449"/>
      <c r="X92" s="449"/>
      <c r="Y92" s="449"/>
      <c r="Z92" s="449"/>
      <c r="AA92" s="449"/>
      <c r="AB92" s="449"/>
      <c r="AC92" s="449"/>
    </row>
    <row r="93" spans="1:29" ht="23.25" customHeight="1" x14ac:dyDescent="0.2">
      <c r="A93" s="449"/>
      <c r="B93" s="449"/>
      <c r="C93" s="449"/>
      <c r="D93" s="449"/>
      <c r="E93" s="449"/>
      <c r="F93" s="449"/>
      <c r="G93" s="450"/>
      <c r="H93" s="449"/>
      <c r="I93" s="452"/>
      <c r="J93" s="449"/>
      <c r="K93" s="449"/>
      <c r="L93" s="449"/>
      <c r="M93" s="449"/>
      <c r="N93" s="449"/>
      <c r="O93" s="449"/>
      <c r="P93" s="449"/>
      <c r="Q93" s="449"/>
      <c r="R93" s="449"/>
      <c r="S93" s="449"/>
      <c r="T93" s="449"/>
      <c r="U93" s="449"/>
      <c r="V93" s="449"/>
      <c r="W93" s="449"/>
      <c r="X93" s="449"/>
      <c r="Y93" s="449"/>
      <c r="Z93" s="449"/>
      <c r="AA93" s="449"/>
      <c r="AB93" s="449"/>
      <c r="AC93" s="449"/>
    </row>
    <row r="94" spans="1:29" ht="23.25" customHeight="1" x14ac:dyDescent="0.2">
      <c r="A94" s="449"/>
      <c r="B94" s="449"/>
      <c r="C94" s="449"/>
      <c r="D94" s="449"/>
      <c r="E94" s="449"/>
      <c r="F94" s="449"/>
      <c r="G94" s="450"/>
      <c r="H94" s="449"/>
      <c r="I94" s="452"/>
      <c r="J94" s="449"/>
      <c r="K94" s="449"/>
      <c r="L94" s="449"/>
      <c r="M94" s="449"/>
      <c r="N94" s="449"/>
      <c r="O94" s="449"/>
      <c r="P94" s="449"/>
      <c r="Q94" s="449"/>
      <c r="R94" s="449"/>
      <c r="S94" s="449"/>
      <c r="T94" s="449"/>
      <c r="U94" s="449"/>
      <c r="V94" s="449"/>
      <c r="W94" s="449"/>
      <c r="X94" s="449"/>
      <c r="Y94" s="449"/>
      <c r="Z94" s="449"/>
      <c r="AA94" s="449"/>
      <c r="AB94" s="449"/>
      <c r="AC94" s="449"/>
    </row>
    <row r="95" spans="1:29" ht="23.25" customHeight="1" x14ac:dyDescent="0.2">
      <c r="A95" s="449"/>
      <c r="B95" s="449"/>
      <c r="C95" s="449"/>
      <c r="D95" s="449"/>
      <c r="E95" s="449"/>
      <c r="F95" s="449"/>
      <c r="G95" s="450"/>
      <c r="H95" s="449"/>
      <c r="I95" s="452"/>
      <c r="J95" s="449"/>
      <c r="K95" s="449"/>
      <c r="L95" s="449"/>
      <c r="M95" s="449"/>
      <c r="N95" s="449"/>
      <c r="O95" s="449"/>
      <c r="P95" s="449"/>
      <c r="Q95" s="449"/>
      <c r="R95" s="449"/>
      <c r="S95" s="449"/>
      <c r="T95" s="449"/>
      <c r="U95" s="449"/>
      <c r="V95" s="449"/>
      <c r="W95" s="449"/>
      <c r="X95" s="449"/>
      <c r="Y95" s="449"/>
      <c r="Z95" s="449"/>
      <c r="AA95" s="449"/>
      <c r="AB95" s="449"/>
      <c r="AC95" s="449"/>
    </row>
    <row r="96" spans="1:29" ht="23.25" customHeight="1" x14ac:dyDescent="0.2">
      <c r="A96" s="449"/>
      <c r="B96" s="449"/>
      <c r="C96" s="449"/>
      <c r="D96" s="449"/>
      <c r="E96" s="449"/>
      <c r="F96" s="449"/>
      <c r="G96" s="450"/>
      <c r="H96" s="449"/>
      <c r="I96" s="452"/>
      <c r="J96" s="449"/>
      <c r="K96" s="449"/>
      <c r="L96" s="449"/>
      <c r="M96" s="449"/>
      <c r="N96" s="449"/>
      <c r="O96" s="449"/>
      <c r="P96" s="449"/>
      <c r="Q96" s="449"/>
      <c r="R96" s="449"/>
      <c r="S96" s="449"/>
      <c r="T96" s="449"/>
      <c r="U96" s="449"/>
      <c r="V96" s="449"/>
      <c r="W96" s="449"/>
      <c r="X96" s="449"/>
      <c r="Y96" s="449"/>
      <c r="Z96" s="449"/>
      <c r="AA96" s="449"/>
      <c r="AB96" s="449"/>
      <c r="AC96" s="449"/>
    </row>
    <row r="97" spans="1:29" ht="23.25" customHeight="1" x14ac:dyDescent="0.2">
      <c r="A97" s="449"/>
      <c r="B97" s="449"/>
      <c r="C97" s="449"/>
      <c r="D97" s="449"/>
      <c r="E97" s="449"/>
      <c r="F97" s="449"/>
      <c r="G97" s="450"/>
      <c r="H97" s="449"/>
      <c r="I97" s="452"/>
      <c r="J97" s="449"/>
      <c r="K97" s="449"/>
      <c r="L97" s="449"/>
      <c r="M97" s="449"/>
      <c r="N97" s="449"/>
      <c r="O97" s="449"/>
      <c r="P97" s="449"/>
      <c r="Q97" s="449"/>
      <c r="R97" s="449"/>
      <c r="S97" s="449"/>
      <c r="T97" s="449"/>
      <c r="U97" s="449"/>
      <c r="V97" s="449"/>
      <c r="W97" s="449"/>
      <c r="X97" s="449"/>
      <c r="Y97" s="449"/>
      <c r="Z97" s="449"/>
      <c r="AA97" s="449"/>
      <c r="AB97" s="449"/>
      <c r="AC97" s="449"/>
    </row>
    <row r="98" spans="1:29" ht="23.25" customHeight="1" x14ac:dyDescent="0.2">
      <c r="A98" s="449"/>
      <c r="B98" s="449"/>
      <c r="C98" s="449"/>
      <c r="D98" s="449"/>
      <c r="E98" s="449"/>
      <c r="F98" s="449"/>
      <c r="G98" s="450"/>
      <c r="H98" s="449"/>
      <c r="I98" s="452"/>
      <c r="J98" s="449"/>
      <c r="K98" s="449"/>
      <c r="L98" s="449"/>
      <c r="M98" s="449"/>
      <c r="N98" s="449"/>
      <c r="O98" s="449"/>
      <c r="P98" s="449"/>
      <c r="Q98" s="449"/>
      <c r="R98" s="449"/>
      <c r="S98" s="449"/>
      <c r="T98" s="449"/>
      <c r="U98" s="449"/>
      <c r="V98" s="449"/>
      <c r="W98" s="449"/>
      <c r="X98" s="449"/>
      <c r="Y98" s="449"/>
      <c r="Z98" s="449"/>
      <c r="AA98" s="449"/>
      <c r="AB98" s="449"/>
      <c r="AC98" s="449"/>
    </row>
    <row r="99" spans="1:29" ht="23.25" customHeight="1" x14ac:dyDescent="0.2">
      <c r="A99" s="449"/>
      <c r="B99" s="449"/>
      <c r="C99" s="449"/>
      <c r="D99" s="449"/>
      <c r="E99" s="449"/>
      <c r="F99" s="449"/>
      <c r="G99" s="450"/>
      <c r="H99" s="449"/>
      <c r="I99" s="452"/>
      <c r="J99" s="449"/>
      <c r="K99" s="449"/>
      <c r="L99" s="449"/>
      <c r="M99" s="449"/>
      <c r="N99" s="449"/>
      <c r="O99" s="449"/>
      <c r="P99" s="449"/>
      <c r="Q99" s="449"/>
      <c r="R99" s="449"/>
      <c r="S99" s="449"/>
      <c r="T99" s="449"/>
      <c r="U99" s="449"/>
      <c r="V99" s="449"/>
      <c r="W99" s="449"/>
      <c r="X99" s="449"/>
      <c r="Y99" s="449"/>
      <c r="Z99" s="449"/>
      <c r="AA99" s="449"/>
      <c r="AB99" s="449"/>
      <c r="AC99" s="449"/>
    </row>
    <row r="100" spans="1:29" ht="23.25" customHeight="1" x14ac:dyDescent="0.2">
      <c r="A100" s="449"/>
      <c r="B100" s="449"/>
      <c r="C100" s="449"/>
      <c r="D100" s="449"/>
      <c r="E100" s="449"/>
      <c r="F100" s="449"/>
      <c r="G100" s="450"/>
      <c r="H100" s="449"/>
      <c r="I100" s="452"/>
      <c r="J100" s="449"/>
      <c r="K100" s="449"/>
      <c r="L100" s="449"/>
      <c r="M100" s="449"/>
      <c r="N100" s="449"/>
      <c r="O100" s="449"/>
      <c r="P100" s="449"/>
      <c r="Q100" s="449"/>
      <c r="R100" s="449"/>
      <c r="S100" s="449"/>
      <c r="T100" s="449"/>
      <c r="U100" s="449"/>
      <c r="V100" s="449"/>
      <c r="W100" s="449"/>
      <c r="X100" s="449"/>
      <c r="Y100" s="449"/>
      <c r="Z100" s="449"/>
      <c r="AA100" s="449"/>
      <c r="AB100" s="449"/>
      <c r="AC100" s="449"/>
    </row>
    <row r="101" spans="1:29" ht="23.25" customHeight="1" x14ac:dyDescent="0.2">
      <c r="A101" s="449"/>
      <c r="B101" s="449"/>
      <c r="C101" s="449"/>
      <c r="D101" s="449"/>
      <c r="E101" s="449"/>
      <c r="F101" s="449"/>
      <c r="G101" s="450"/>
      <c r="H101" s="449"/>
      <c r="I101" s="452"/>
      <c r="J101" s="449"/>
      <c r="K101" s="449"/>
      <c r="L101" s="449"/>
      <c r="M101" s="449"/>
      <c r="N101" s="449"/>
      <c r="O101" s="449"/>
      <c r="P101" s="449"/>
      <c r="Q101" s="449"/>
      <c r="R101" s="449"/>
      <c r="S101" s="449"/>
      <c r="T101" s="449"/>
      <c r="U101" s="449"/>
      <c r="V101" s="449"/>
      <c r="W101" s="449"/>
      <c r="X101" s="449"/>
      <c r="Y101" s="449"/>
      <c r="Z101" s="449"/>
      <c r="AA101" s="449"/>
      <c r="AB101" s="449"/>
      <c r="AC101" s="449"/>
    </row>
    <row r="102" spans="1:29" ht="23.25" customHeight="1" x14ac:dyDescent="0.2">
      <c r="A102" s="449"/>
      <c r="B102" s="449"/>
      <c r="C102" s="449"/>
      <c r="D102" s="449"/>
      <c r="E102" s="449"/>
      <c r="F102" s="449"/>
      <c r="G102" s="450"/>
      <c r="H102" s="449"/>
      <c r="I102" s="452"/>
      <c r="J102" s="449"/>
      <c r="K102" s="449"/>
      <c r="L102" s="449"/>
      <c r="M102" s="449"/>
      <c r="N102" s="449"/>
      <c r="O102" s="449"/>
      <c r="P102" s="449"/>
      <c r="Q102" s="449"/>
      <c r="R102" s="449"/>
      <c r="S102" s="449"/>
      <c r="T102" s="449"/>
      <c r="U102" s="449"/>
      <c r="V102" s="449"/>
      <c r="W102" s="449"/>
      <c r="X102" s="449"/>
      <c r="Y102" s="449"/>
      <c r="Z102" s="449"/>
      <c r="AA102" s="449"/>
      <c r="AB102" s="449"/>
      <c r="AC102" s="449"/>
    </row>
    <row r="103" spans="1:29" ht="23.25" customHeight="1" x14ac:dyDescent="0.2">
      <c r="A103" s="449"/>
      <c r="B103" s="449"/>
      <c r="C103" s="449"/>
      <c r="D103" s="449"/>
      <c r="E103" s="449"/>
      <c r="F103" s="449"/>
      <c r="G103" s="450"/>
      <c r="H103" s="449"/>
      <c r="I103" s="452"/>
      <c r="J103" s="449"/>
      <c r="K103" s="449"/>
      <c r="L103" s="449"/>
      <c r="M103" s="449"/>
      <c r="N103" s="449"/>
      <c r="O103" s="449"/>
      <c r="P103" s="449"/>
      <c r="Q103" s="449"/>
      <c r="R103" s="449"/>
      <c r="S103" s="449"/>
      <c r="T103" s="449"/>
      <c r="U103" s="449"/>
      <c r="V103" s="449"/>
      <c r="W103" s="449"/>
      <c r="X103" s="449"/>
      <c r="Y103" s="449"/>
      <c r="Z103" s="449"/>
      <c r="AA103" s="449"/>
      <c r="AB103" s="449"/>
      <c r="AC103" s="449"/>
    </row>
    <row r="104" spans="1:29" ht="23.25" customHeight="1" x14ac:dyDescent="0.2">
      <c r="A104" s="449"/>
      <c r="B104" s="449"/>
      <c r="C104" s="449"/>
      <c r="D104" s="449"/>
      <c r="E104" s="449"/>
      <c r="F104" s="449"/>
      <c r="G104" s="450"/>
      <c r="H104" s="449"/>
      <c r="I104" s="452"/>
      <c r="J104" s="449"/>
      <c r="K104" s="449"/>
      <c r="L104" s="449"/>
      <c r="M104" s="449"/>
      <c r="N104" s="449"/>
      <c r="O104" s="449"/>
      <c r="P104" s="449"/>
      <c r="Q104" s="449"/>
      <c r="R104" s="449"/>
      <c r="S104" s="449"/>
      <c r="T104" s="449"/>
      <c r="U104" s="449"/>
      <c r="V104" s="449"/>
      <c r="W104" s="449"/>
      <c r="X104" s="449"/>
      <c r="Y104" s="449"/>
      <c r="Z104" s="449"/>
      <c r="AA104" s="449"/>
      <c r="AB104" s="449"/>
      <c r="AC104" s="449"/>
    </row>
    <row r="105" spans="1:29" ht="23.25" customHeight="1" x14ac:dyDescent="0.2">
      <c r="A105" s="449"/>
      <c r="B105" s="449"/>
      <c r="C105" s="449"/>
      <c r="D105" s="449"/>
      <c r="E105" s="449"/>
      <c r="F105" s="449"/>
      <c r="G105" s="450"/>
      <c r="H105" s="449"/>
      <c r="I105" s="452"/>
      <c r="J105" s="449"/>
      <c r="K105" s="449"/>
      <c r="L105" s="449"/>
      <c r="M105" s="449"/>
      <c r="N105" s="449"/>
      <c r="O105" s="449"/>
      <c r="P105" s="449"/>
      <c r="Q105" s="449"/>
      <c r="R105" s="449"/>
      <c r="S105" s="449"/>
      <c r="T105" s="449"/>
      <c r="U105" s="449"/>
      <c r="V105" s="449"/>
      <c r="W105" s="449"/>
      <c r="X105" s="449"/>
      <c r="Y105" s="449"/>
      <c r="Z105" s="449"/>
      <c r="AA105" s="449"/>
      <c r="AB105" s="449"/>
      <c r="AC105" s="449"/>
    </row>
    <row r="106" spans="1:29" ht="23.25" customHeight="1" x14ac:dyDescent="0.2">
      <c r="A106" s="449"/>
      <c r="B106" s="449"/>
      <c r="C106" s="449"/>
      <c r="D106" s="449"/>
      <c r="E106" s="449"/>
      <c r="F106" s="449"/>
      <c r="G106" s="450"/>
      <c r="H106" s="449"/>
      <c r="I106" s="452"/>
      <c r="J106" s="449"/>
      <c r="K106" s="449"/>
      <c r="L106" s="449"/>
      <c r="M106" s="449"/>
      <c r="N106" s="449"/>
      <c r="O106" s="449"/>
      <c r="P106" s="449"/>
      <c r="Q106" s="449"/>
      <c r="R106" s="449"/>
      <c r="S106" s="449"/>
      <c r="T106" s="449"/>
      <c r="U106" s="449"/>
      <c r="V106" s="449"/>
      <c r="W106" s="449"/>
      <c r="X106" s="449"/>
      <c r="Y106" s="449"/>
      <c r="Z106" s="449"/>
      <c r="AA106" s="449"/>
      <c r="AB106" s="449"/>
      <c r="AC106" s="449"/>
    </row>
    <row r="107" spans="1:29" ht="23.25" customHeight="1" x14ac:dyDescent="0.2">
      <c r="A107" s="449"/>
      <c r="B107" s="449"/>
      <c r="C107" s="449"/>
      <c r="D107" s="449"/>
      <c r="E107" s="449"/>
      <c r="F107" s="449"/>
      <c r="G107" s="450"/>
      <c r="H107" s="449"/>
      <c r="I107" s="452"/>
      <c r="J107" s="449"/>
      <c r="K107" s="449"/>
      <c r="L107" s="449"/>
      <c r="M107" s="449"/>
      <c r="N107" s="449"/>
      <c r="O107" s="449"/>
      <c r="P107" s="449"/>
      <c r="Q107" s="449"/>
      <c r="R107" s="449"/>
      <c r="S107" s="449"/>
      <c r="T107" s="449"/>
      <c r="U107" s="449"/>
      <c r="V107" s="449"/>
      <c r="W107" s="449"/>
      <c r="X107" s="449"/>
      <c r="Y107" s="449"/>
      <c r="Z107" s="449"/>
      <c r="AA107" s="449"/>
      <c r="AB107" s="449"/>
      <c r="AC107" s="449"/>
    </row>
    <row r="108" spans="1:29" ht="23.25" customHeight="1" x14ac:dyDescent="0.2">
      <c r="A108" s="449"/>
      <c r="B108" s="449"/>
      <c r="C108" s="449"/>
      <c r="D108" s="449"/>
      <c r="E108" s="449"/>
      <c r="F108" s="449"/>
      <c r="G108" s="450"/>
      <c r="H108" s="449"/>
      <c r="I108" s="452"/>
      <c r="J108" s="449"/>
      <c r="K108" s="449"/>
      <c r="L108" s="449"/>
      <c r="M108" s="449"/>
      <c r="N108" s="449"/>
      <c r="O108" s="449"/>
      <c r="P108" s="449"/>
      <c r="Q108" s="449"/>
      <c r="R108" s="449"/>
      <c r="S108" s="449"/>
      <c r="T108" s="449"/>
      <c r="U108" s="449"/>
      <c r="V108" s="449"/>
      <c r="W108" s="449"/>
      <c r="X108" s="449"/>
      <c r="Y108" s="449"/>
      <c r="Z108" s="449"/>
      <c r="AA108" s="449"/>
      <c r="AB108" s="449"/>
      <c r="AC108" s="449"/>
    </row>
    <row r="109" spans="1:29" ht="23.25" customHeight="1" x14ac:dyDescent="0.2">
      <c r="A109" s="449"/>
      <c r="B109" s="449"/>
      <c r="C109" s="449"/>
      <c r="D109" s="449"/>
      <c r="E109" s="449"/>
      <c r="F109" s="449"/>
      <c r="G109" s="450"/>
      <c r="H109" s="449"/>
      <c r="I109" s="452"/>
      <c r="J109" s="449"/>
      <c r="K109" s="449"/>
      <c r="L109" s="449"/>
      <c r="M109" s="449"/>
      <c r="N109" s="449"/>
      <c r="O109" s="449"/>
      <c r="P109" s="449"/>
      <c r="Q109" s="449"/>
      <c r="R109" s="449"/>
      <c r="S109" s="449"/>
      <c r="T109" s="449"/>
      <c r="U109" s="449"/>
      <c r="V109" s="449"/>
      <c r="W109" s="449"/>
      <c r="X109" s="449"/>
      <c r="Y109" s="449"/>
      <c r="Z109" s="449"/>
      <c r="AA109" s="449"/>
      <c r="AB109" s="449"/>
      <c r="AC109" s="449"/>
    </row>
    <row r="110" spans="1:29" ht="23.25" customHeight="1" x14ac:dyDescent="0.2">
      <c r="A110" s="449"/>
      <c r="B110" s="449"/>
      <c r="C110" s="449"/>
      <c r="D110" s="449"/>
      <c r="E110" s="449"/>
      <c r="F110" s="449"/>
      <c r="G110" s="450"/>
      <c r="H110" s="449"/>
      <c r="I110" s="452"/>
      <c r="J110" s="449"/>
      <c r="K110" s="449"/>
      <c r="L110" s="449"/>
      <c r="M110" s="449"/>
      <c r="N110" s="449"/>
      <c r="O110" s="449"/>
      <c r="P110" s="449"/>
      <c r="Q110" s="449"/>
      <c r="R110" s="449"/>
      <c r="S110" s="449"/>
      <c r="T110" s="449"/>
      <c r="U110" s="449"/>
      <c r="V110" s="449"/>
      <c r="W110" s="449"/>
      <c r="X110" s="449"/>
      <c r="Y110" s="449"/>
      <c r="Z110" s="449"/>
      <c r="AA110" s="449"/>
      <c r="AB110" s="449"/>
      <c r="AC110" s="449"/>
    </row>
    <row r="111" spans="1:29" ht="23.25" customHeight="1" x14ac:dyDescent="0.2">
      <c r="A111" s="449"/>
      <c r="B111" s="449"/>
      <c r="C111" s="449"/>
      <c r="D111" s="449"/>
      <c r="E111" s="449"/>
      <c r="F111" s="449"/>
      <c r="G111" s="450"/>
      <c r="H111" s="449"/>
      <c r="I111" s="452"/>
      <c r="J111" s="449"/>
      <c r="K111" s="449"/>
      <c r="L111" s="449"/>
      <c r="M111" s="449"/>
      <c r="N111" s="449"/>
      <c r="O111" s="449"/>
      <c r="P111" s="449"/>
      <c r="Q111" s="449"/>
      <c r="R111" s="449"/>
      <c r="S111" s="449"/>
      <c r="T111" s="449"/>
      <c r="U111" s="449"/>
      <c r="V111" s="449"/>
      <c r="W111" s="449"/>
      <c r="X111" s="449"/>
      <c r="Y111" s="449"/>
      <c r="Z111" s="449"/>
      <c r="AA111" s="449"/>
      <c r="AB111" s="449"/>
      <c r="AC111" s="449"/>
    </row>
    <row r="112" spans="1:29" ht="23.25" customHeight="1" x14ac:dyDescent="0.2">
      <c r="A112" s="449"/>
      <c r="B112" s="449"/>
      <c r="C112" s="449"/>
      <c r="D112" s="449"/>
      <c r="E112" s="449"/>
      <c r="F112" s="449"/>
      <c r="G112" s="450"/>
      <c r="H112" s="449"/>
      <c r="I112" s="452"/>
      <c r="J112" s="449"/>
      <c r="K112" s="449"/>
      <c r="L112" s="449"/>
      <c r="M112" s="449"/>
      <c r="N112" s="449"/>
      <c r="O112" s="449"/>
      <c r="P112" s="449"/>
      <c r="Q112" s="449"/>
      <c r="R112" s="449"/>
      <c r="S112" s="449"/>
      <c r="T112" s="449"/>
      <c r="U112" s="449"/>
      <c r="V112" s="449"/>
      <c r="W112" s="449"/>
      <c r="X112" s="449"/>
      <c r="Y112" s="449"/>
      <c r="Z112" s="449"/>
      <c r="AA112" s="449"/>
      <c r="AB112" s="449"/>
      <c r="AC112" s="449"/>
    </row>
    <row r="113" spans="1:29" ht="23.25" customHeight="1" x14ac:dyDescent="0.2">
      <c r="A113" s="449"/>
      <c r="B113" s="449"/>
      <c r="C113" s="449"/>
      <c r="D113" s="449"/>
      <c r="E113" s="449"/>
      <c r="F113" s="449"/>
      <c r="G113" s="450"/>
      <c r="H113" s="449"/>
      <c r="I113" s="452"/>
      <c r="J113" s="449"/>
      <c r="K113" s="449"/>
      <c r="L113" s="449"/>
      <c r="M113" s="449"/>
      <c r="N113" s="449"/>
      <c r="O113" s="449"/>
      <c r="P113" s="449"/>
      <c r="Q113" s="449"/>
      <c r="R113" s="449"/>
      <c r="S113" s="449"/>
      <c r="T113" s="449"/>
      <c r="U113" s="449"/>
      <c r="V113" s="449"/>
      <c r="W113" s="449"/>
      <c r="X113" s="449"/>
      <c r="Y113" s="449"/>
      <c r="Z113" s="449"/>
      <c r="AA113" s="449"/>
      <c r="AB113" s="449"/>
      <c r="AC113" s="449"/>
    </row>
    <row r="114" spans="1:29" ht="23.25" customHeight="1" x14ac:dyDescent="0.2">
      <c r="A114" s="449"/>
      <c r="B114" s="449"/>
      <c r="C114" s="449"/>
      <c r="D114" s="449"/>
      <c r="E114" s="449"/>
      <c r="F114" s="449"/>
      <c r="G114" s="450"/>
      <c r="H114" s="449"/>
      <c r="I114" s="452"/>
      <c r="J114" s="449"/>
      <c r="K114" s="449"/>
      <c r="L114" s="449"/>
      <c r="M114" s="449"/>
      <c r="N114" s="449"/>
      <c r="O114" s="449"/>
      <c r="P114" s="449"/>
      <c r="Q114" s="449"/>
      <c r="R114" s="449"/>
      <c r="S114" s="449"/>
      <c r="T114" s="449"/>
      <c r="U114" s="449"/>
      <c r="V114" s="449"/>
      <c r="W114" s="449"/>
      <c r="X114" s="449"/>
      <c r="Y114" s="449"/>
      <c r="Z114" s="449"/>
      <c r="AA114" s="449"/>
      <c r="AB114" s="449"/>
      <c r="AC114" s="449"/>
    </row>
    <row r="115" spans="1:29" ht="23.25" customHeight="1" x14ac:dyDescent="0.2">
      <c r="A115" s="449"/>
      <c r="B115" s="449"/>
      <c r="C115" s="449"/>
      <c r="D115" s="449"/>
      <c r="E115" s="449"/>
      <c r="F115" s="449"/>
      <c r="G115" s="450"/>
      <c r="H115" s="449"/>
      <c r="I115" s="452"/>
      <c r="J115" s="449"/>
      <c r="K115" s="449"/>
      <c r="L115" s="449"/>
      <c r="M115" s="449"/>
      <c r="N115" s="449"/>
      <c r="O115" s="449"/>
      <c r="P115" s="449"/>
      <c r="Q115" s="449"/>
      <c r="R115" s="449"/>
      <c r="S115" s="449"/>
      <c r="T115" s="449"/>
      <c r="U115" s="449"/>
      <c r="V115" s="449"/>
      <c r="W115" s="449"/>
      <c r="X115" s="449"/>
      <c r="Y115" s="449"/>
      <c r="Z115" s="449"/>
      <c r="AA115" s="449"/>
      <c r="AB115" s="449"/>
      <c r="AC115" s="449"/>
    </row>
    <row r="116" spans="1:29" ht="23.25" customHeight="1" x14ac:dyDescent="0.2">
      <c r="A116" s="449"/>
      <c r="B116" s="449"/>
      <c r="C116" s="449"/>
      <c r="D116" s="449"/>
      <c r="E116" s="449"/>
      <c r="F116" s="449"/>
      <c r="G116" s="450"/>
      <c r="H116" s="449"/>
      <c r="I116" s="452"/>
      <c r="J116" s="449"/>
      <c r="K116" s="449"/>
      <c r="L116" s="449"/>
      <c r="M116" s="449"/>
      <c r="N116" s="449"/>
      <c r="O116" s="449"/>
      <c r="P116" s="449"/>
      <c r="Q116" s="449"/>
      <c r="R116" s="449"/>
      <c r="S116" s="449"/>
      <c r="T116" s="449"/>
      <c r="U116" s="449"/>
      <c r="V116" s="449"/>
      <c r="W116" s="449"/>
      <c r="X116" s="449"/>
      <c r="Y116" s="449"/>
      <c r="Z116" s="449"/>
      <c r="AA116" s="449"/>
      <c r="AB116" s="449"/>
      <c r="AC116" s="449"/>
    </row>
    <row r="117" spans="1:29" ht="23.25" customHeight="1" x14ac:dyDescent="0.2">
      <c r="A117" s="449"/>
      <c r="B117" s="449"/>
      <c r="C117" s="449"/>
      <c r="D117" s="449"/>
      <c r="E117" s="449"/>
      <c r="F117" s="449"/>
      <c r="G117" s="450"/>
      <c r="H117" s="449"/>
      <c r="I117" s="452"/>
      <c r="J117" s="449"/>
      <c r="K117" s="449"/>
      <c r="L117" s="449"/>
      <c r="M117" s="449"/>
      <c r="N117" s="449"/>
      <c r="O117" s="449"/>
      <c r="P117" s="449"/>
      <c r="Q117" s="449"/>
      <c r="R117" s="449"/>
      <c r="S117" s="449"/>
      <c r="T117" s="449"/>
      <c r="U117" s="449"/>
      <c r="V117" s="449"/>
      <c r="W117" s="449"/>
      <c r="X117" s="449"/>
      <c r="Y117" s="449"/>
      <c r="Z117" s="449"/>
      <c r="AA117" s="449"/>
      <c r="AB117" s="449"/>
      <c r="AC117" s="449"/>
    </row>
    <row r="118" spans="1:29" ht="23.25" customHeight="1" x14ac:dyDescent="0.2">
      <c r="A118" s="449"/>
      <c r="B118" s="449"/>
      <c r="C118" s="449"/>
      <c r="D118" s="449"/>
      <c r="E118" s="449"/>
      <c r="F118" s="449"/>
      <c r="G118" s="450"/>
      <c r="H118" s="449"/>
      <c r="I118" s="452"/>
      <c r="J118" s="449"/>
      <c r="K118" s="449"/>
      <c r="L118" s="449"/>
      <c r="M118" s="449"/>
      <c r="N118" s="449"/>
      <c r="O118" s="449"/>
      <c r="P118" s="449"/>
      <c r="Q118" s="449"/>
      <c r="R118" s="449"/>
      <c r="S118" s="449"/>
      <c r="T118" s="449"/>
      <c r="U118" s="449"/>
      <c r="V118" s="449"/>
      <c r="W118" s="449"/>
      <c r="X118" s="449"/>
      <c r="Y118" s="449"/>
      <c r="Z118" s="449"/>
      <c r="AA118" s="449"/>
      <c r="AB118" s="449"/>
      <c r="AC118" s="449"/>
    </row>
    <row r="119" spans="1:29" ht="23.25" customHeight="1" x14ac:dyDescent="0.2">
      <c r="A119" s="449"/>
      <c r="B119" s="449"/>
      <c r="C119" s="449"/>
      <c r="D119" s="449"/>
      <c r="E119" s="449"/>
      <c r="F119" s="449"/>
      <c r="G119" s="450"/>
      <c r="H119" s="449"/>
      <c r="I119" s="452"/>
      <c r="J119" s="449"/>
      <c r="K119" s="449"/>
      <c r="L119" s="449"/>
      <c r="M119" s="449"/>
      <c r="N119" s="449"/>
      <c r="O119" s="449"/>
      <c r="P119" s="449"/>
      <c r="Q119" s="449"/>
      <c r="R119" s="449"/>
      <c r="S119" s="449"/>
      <c r="T119" s="449"/>
      <c r="U119" s="449"/>
      <c r="V119" s="449"/>
      <c r="W119" s="449"/>
      <c r="X119" s="449"/>
      <c r="Y119" s="449"/>
      <c r="Z119" s="449"/>
      <c r="AA119" s="449"/>
      <c r="AB119" s="449"/>
      <c r="AC119" s="449"/>
    </row>
    <row r="120" spans="1:29" ht="23.25" customHeight="1" x14ac:dyDescent="0.2">
      <c r="A120" s="449"/>
      <c r="B120" s="449"/>
      <c r="C120" s="449"/>
      <c r="D120" s="449"/>
      <c r="E120" s="449"/>
      <c r="F120" s="449"/>
      <c r="G120" s="450"/>
      <c r="H120" s="449"/>
      <c r="I120" s="452"/>
      <c r="J120" s="449"/>
      <c r="K120" s="449"/>
      <c r="L120" s="449"/>
      <c r="M120" s="449"/>
      <c r="N120" s="449"/>
      <c r="O120" s="449"/>
      <c r="P120" s="449"/>
      <c r="Q120" s="449"/>
      <c r="R120" s="449"/>
      <c r="S120" s="449"/>
      <c r="T120" s="449"/>
      <c r="U120" s="449"/>
      <c r="V120" s="449"/>
      <c r="W120" s="449"/>
      <c r="X120" s="449"/>
      <c r="Y120" s="449"/>
      <c r="Z120" s="449"/>
      <c r="AA120" s="449"/>
      <c r="AB120" s="449"/>
      <c r="AC120" s="449"/>
    </row>
    <row r="121" spans="1:29" ht="23.25" customHeight="1" x14ac:dyDescent="0.2">
      <c r="A121" s="449"/>
      <c r="B121" s="449"/>
      <c r="C121" s="449"/>
      <c r="D121" s="449"/>
      <c r="E121" s="449"/>
      <c r="F121" s="449"/>
      <c r="G121" s="450"/>
      <c r="H121" s="449"/>
      <c r="I121" s="452"/>
      <c r="J121" s="449"/>
      <c r="K121" s="449"/>
      <c r="L121" s="449"/>
      <c r="M121" s="449"/>
      <c r="N121" s="449"/>
      <c r="O121" s="449"/>
      <c r="P121" s="449"/>
      <c r="Q121" s="449"/>
      <c r="R121" s="449"/>
      <c r="S121" s="449"/>
      <c r="T121" s="449"/>
      <c r="U121" s="449"/>
      <c r="V121" s="449"/>
      <c r="W121" s="449"/>
      <c r="X121" s="449"/>
      <c r="Y121" s="449"/>
      <c r="Z121" s="449"/>
      <c r="AA121" s="449"/>
      <c r="AB121" s="449"/>
      <c r="AC121" s="449"/>
    </row>
    <row r="122" spans="1:29" ht="23.25" customHeight="1" x14ac:dyDescent="0.2">
      <c r="A122" s="449"/>
      <c r="B122" s="449"/>
      <c r="C122" s="449"/>
      <c r="D122" s="449"/>
      <c r="E122" s="449"/>
      <c r="F122" s="449"/>
      <c r="G122" s="450"/>
      <c r="H122" s="449"/>
      <c r="I122" s="452"/>
      <c r="J122" s="449"/>
      <c r="K122" s="449"/>
      <c r="L122" s="449"/>
      <c r="M122" s="449"/>
      <c r="N122" s="449"/>
      <c r="O122" s="449"/>
      <c r="P122" s="449"/>
      <c r="Q122" s="449"/>
      <c r="R122" s="449"/>
      <c r="S122" s="449"/>
      <c r="T122" s="449"/>
      <c r="U122" s="449"/>
      <c r="V122" s="449"/>
      <c r="W122" s="449"/>
      <c r="X122" s="449"/>
      <c r="Y122" s="449"/>
      <c r="Z122" s="449"/>
      <c r="AA122" s="449"/>
      <c r="AB122" s="449"/>
      <c r="AC122" s="449"/>
    </row>
    <row r="123" spans="1:29" ht="23.25" customHeight="1" x14ac:dyDescent="0.2">
      <c r="A123" s="449"/>
      <c r="B123" s="449"/>
      <c r="C123" s="449"/>
      <c r="D123" s="449"/>
      <c r="E123" s="449"/>
      <c r="F123" s="449"/>
      <c r="G123" s="450"/>
      <c r="H123" s="449"/>
      <c r="I123" s="452"/>
      <c r="J123" s="449"/>
      <c r="K123" s="449"/>
      <c r="L123" s="449"/>
      <c r="M123" s="449"/>
      <c r="N123" s="449"/>
      <c r="O123" s="449"/>
      <c r="P123" s="449"/>
      <c r="Q123" s="449"/>
      <c r="R123" s="449"/>
      <c r="S123" s="449"/>
      <c r="T123" s="449"/>
      <c r="U123" s="449"/>
      <c r="V123" s="449"/>
      <c r="W123" s="449"/>
      <c r="X123" s="449"/>
      <c r="Y123" s="449"/>
      <c r="Z123" s="449"/>
      <c r="AA123" s="449"/>
      <c r="AB123" s="449"/>
      <c r="AC123" s="449"/>
    </row>
    <row r="124" spans="1:29" ht="23.25" customHeight="1" x14ac:dyDescent="0.2">
      <c r="A124" s="449"/>
      <c r="B124" s="449"/>
      <c r="C124" s="449"/>
      <c r="D124" s="449"/>
      <c r="E124" s="449"/>
      <c r="F124" s="449"/>
      <c r="G124" s="450"/>
      <c r="H124" s="449"/>
      <c r="I124" s="452"/>
      <c r="J124" s="449"/>
      <c r="K124" s="449"/>
      <c r="L124" s="449"/>
      <c r="M124" s="449"/>
      <c r="N124" s="449"/>
      <c r="O124" s="449"/>
      <c r="P124" s="449"/>
      <c r="Q124" s="449"/>
      <c r="R124" s="449"/>
      <c r="S124" s="449"/>
      <c r="T124" s="449"/>
      <c r="U124" s="449"/>
      <c r="V124" s="449"/>
      <c r="W124" s="449"/>
      <c r="X124" s="449"/>
      <c r="Y124" s="449"/>
      <c r="Z124" s="449"/>
      <c r="AA124" s="449"/>
      <c r="AB124" s="449"/>
      <c r="AC124" s="449"/>
    </row>
    <row r="125" spans="1:29" ht="23.25" customHeight="1" x14ac:dyDescent="0.2">
      <c r="A125" s="449"/>
      <c r="B125" s="449"/>
      <c r="C125" s="449"/>
      <c r="D125" s="449"/>
      <c r="E125" s="449"/>
      <c r="F125" s="449"/>
      <c r="G125" s="450"/>
      <c r="H125" s="449"/>
      <c r="I125" s="452"/>
      <c r="J125" s="449"/>
      <c r="K125" s="449"/>
      <c r="L125" s="449"/>
      <c r="M125" s="449"/>
      <c r="N125" s="449"/>
      <c r="O125" s="449"/>
      <c r="P125" s="449"/>
      <c r="Q125" s="449"/>
      <c r="R125" s="449"/>
      <c r="S125" s="449"/>
      <c r="T125" s="449"/>
      <c r="U125" s="449"/>
      <c r="V125" s="449"/>
      <c r="W125" s="449"/>
      <c r="X125" s="449"/>
      <c r="Y125" s="449"/>
      <c r="Z125" s="449"/>
      <c r="AA125" s="449"/>
      <c r="AB125" s="449"/>
      <c r="AC125" s="449"/>
    </row>
    <row r="126" spans="1:29" ht="23.25" customHeight="1" x14ac:dyDescent="0.2">
      <c r="A126" s="449"/>
      <c r="B126" s="449"/>
      <c r="C126" s="449"/>
      <c r="D126" s="449"/>
      <c r="E126" s="449"/>
      <c r="F126" s="449"/>
      <c r="G126" s="450"/>
      <c r="H126" s="449"/>
      <c r="I126" s="452"/>
      <c r="J126" s="449"/>
      <c r="K126" s="449"/>
      <c r="L126" s="449"/>
      <c r="M126" s="449"/>
      <c r="N126" s="449"/>
      <c r="O126" s="449"/>
      <c r="P126" s="449"/>
      <c r="Q126" s="449"/>
      <c r="R126" s="449"/>
      <c r="S126" s="449"/>
      <c r="T126" s="449"/>
      <c r="U126" s="449"/>
      <c r="V126" s="449"/>
      <c r="W126" s="449"/>
      <c r="X126" s="449"/>
      <c r="Y126" s="449"/>
      <c r="Z126" s="449"/>
      <c r="AA126" s="449"/>
      <c r="AB126" s="449"/>
      <c r="AC126" s="449"/>
    </row>
    <row r="127" spans="1:29" ht="23.25" customHeight="1" x14ac:dyDescent="0.2">
      <c r="A127" s="449"/>
      <c r="B127" s="449"/>
      <c r="C127" s="449"/>
      <c r="D127" s="449"/>
      <c r="E127" s="449"/>
      <c r="F127" s="449"/>
      <c r="G127" s="450"/>
      <c r="H127" s="449"/>
      <c r="I127" s="452"/>
      <c r="J127" s="449"/>
      <c r="K127" s="449"/>
      <c r="L127" s="449"/>
      <c r="M127" s="449"/>
      <c r="N127" s="449"/>
      <c r="O127" s="449"/>
      <c r="P127" s="449"/>
      <c r="Q127" s="449"/>
      <c r="R127" s="449"/>
      <c r="S127" s="449"/>
      <c r="T127" s="449"/>
      <c r="U127" s="449"/>
      <c r="V127" s="449"/>
      <c r="W127" s="449"/>
      <c r="X127" s="449"/>
      <c r="Y127" s="449"/>
      <c r="Z127" s="449"/>
      <c r="AA127" s="449"/>
      <c r="AB127" s="449"/>
      <c r="AC127" s="449"/>
    </row>
    <row r="128" spans="1:29" ht="23.25" customHeight="1" x14ac:dyDescent="0.2">
      <c r="A128" s="449"/>
      <c r="B128" s="449"/>
      <c r="C128" s="449"/>
      <c r="D128" s="449"/>
      <c r="E128" s="449"/>
      <c r="F128" s="449"/>
      <c r="G128" s="450"/>
      <c r="H128" s="449"/>
      <c r="I128" s="452"/>
      <c r="J128" s="449"/>
      <c r="K128" s="449"/>
      <c r="L128" s="449"/>
      <c r="M128" s="449"/>
      <c r="N128" s="449"/>
      <c r="O128" s="449"/>
      <c r="P128" s="449"/>
      <c r="Q128" s="449"/>
      <c r="R128" s="449"/>
      <c r="S128" s="449"/>
      <c r="T128" s="449"/>
      <c r="U128" s="449"/>
      <c r="V128" s="449"/>
      <c r="W128" s="449"/>
      <c r="X128" s="449"/>
      <c r="Y128" s="449"/>
      <c r="Z128" s="449"/>
      <c r="AA128" s="449"/>
      <c r="AB128" s="449"/>
      <c r="AC128" s="449"/>
    </row>
    <row r="129" spans="1:29" ht="23.25" customHeight="1" x14ac:dyDescent="0.2">
      <c r="A129" s="449"/>
      <c r="B129" s="449"/>
      <c r="C129" s="449"/>
      <c r="D129" s="449"/>
      <c r="E129" s="449"/>
      <c r="F129" s="449"/>
      <c r="G129" s="450"/>
      <c r="H129" s="449"/>
      <c r="I129" s="452"/>
      <c r="J129" s="449"/>
      <c r="K129" s="449"/>
      <c r="L129" s="449"/>
      <c r="M129" s="449"/>
      <c r="N129" s="449"/>
      <c r="O129" s="449"/>
      <c r="P129" s="449"/>
      <c r="Q129" s="449"/>
      <c r="R129" s="449"/>
      <c r="S129" s="449"/>
      <c r="T129" s="449"/>
      <c r="U129" s="449"/>
      <c r="V129" s="449"/>
      <c r="W129" s="449"/>
      <c r="X129" s="449"/>
      <c r="Y129" s="449"/>
      <c r="Z129" s="449"/>
      <c r="AA129" s="449"/>
      <c r="AB129" s="449"/>
      <c r="AC129" s="449"/>
    </row>
    <row r="130" spans="1:29" ht="23.25" customHeight="1" x14ac:dyDescent="0.2">
      <c r="A130" s="449"/>
      <c r="B130" s="449"/>
      <c r="C130" s="449"/>
      <c r="D130" s="449"/>
      <c r="E130" s="449"/>
      <c r="F130" s="449"/>
      <c r="G130" s="450"/>
      <c r="H130" s="449"/>
      <c r="I130" s="452"/>
      <c r="J130" s="449"/>
      <c r="K130" s="449"/>
      <c r="L130" s="449"/>
      <c r="M130" s="449"/>
      <c r="N130" s="449"/>
      <c r="O130" s="449"/>
      <c r="P130" s="449"/>
      <c r="Q130" s="449"/>
      <c r="R130" s="449"/>
      <c r="S130" s="449"/>
      <c r="T130" s="449"/>
      <c r="U130" s="449"/>
      <c r="V130" s="449"/>
      <c r="W130" s="449"/>
      <c r="X130" s="449"/>
      <c r="Y130" s="449"/>
      <c r="Z130" s="449"/>
      <c r="AA130" s="449"/>
      <c r="AB130" s="449"/>
      <c r="AC130" s="449"/>
    </row>
    <row r="131" spans="1:29" ht="23.25" customHeight="1" x14ac:dyDescent="0.2">
      <c r="A131" s="449"/>
      <c r="B131" s="449"/>
      <c r="C131" s="449"/>
      <c r="D131" s="449"/>
      <c r="E131" s="449"/>
      <c r="F131" s="449"/>
      <c r="G131" s="450"/>
      <c r="H131" s="449"/>
      <c r="I131" s="452"/>
      <c r="J131" s="449"/>
      <c r="K131" s="449"/>
      <c r="L131" s="449"/>
      <c r="M131" s="449"/>
      <c r="N131" s="449"/>
      <c r="O131" s="449"/>
      <c r="P131" s="449"/>
      <c r="Q131" s="449"/>
      <c r="R131" s="449"/>
      <c r="S131" s="449"/>
      <c r="T131" s="449"/>
      <c r="U131" s="449"/>
      <c r="V131" s="449"/>
      <c r="W131" s="449"/>
      <c r="X131" s="449"/>
      <c r="Y131" s="449"/>
      <c r="Z131" s="449"/>
      <c r="AA131" s="449"/>
      <c r="AB131" s="449"/>
      <c r="AC131" s="449"/>
    </row>
    <row r="132" spans="1:29" ht="23.25" customHeight="1" x14ac:dyDescent="0.2">
      <c r="A132" s="449"/>
      <c r="B132" s="449"/>
      <c r="C132" s="449"/>
      <c r="D132" s="449"/>
      <c r="E132" s="449"/>
      <c r="F132" s="449"/>
      <c r="G132" s="450"/>
      <c r="H132" s="449"/>
      <c r="I132" s="452"/>
      <c r="J132" s="449"/>
      <c r="K132" s="449"/>
      <c r="L132" s="449"/>
      <c r="M132" s="449"/>
      <c r="N132" s="449"/>
      <c r="O132" s="449"/>
      <c r="P132" s="449"/>
      <c r="Q132" s="449"/>
      <c r="R132" s="449"/>
      <c r="S132" s="449"/>
      <c r="T132" s="449"/>
      <c r="U132" s="449"/>
      <c r="V132" s="449"/>
      <c r="W132" s="449"/>
      <c r="X132" s="449"/>
      <c r="Y132" s="449"/>
      <c r="Z132" s="449"/>
      <c r="AA132" s="449"/>
      <c r="AB132" s="449"/>
      <c r="AC132" s="449"/>
    </row>
    <row r="133" spans="1:29" ht="23.25" customHeight="1" x14ac:dyDescent="0.2">
      <c r="A133" s="449"/>
      <c r="B133" s="449"/>
      <c r="C133" s="449"/>
      <c r="D133" s="449"/>
      <c r="E133" s="449"/>
      <c r="F133" s="449"/>
      <c r="G133" s="450"/>
      <c r="H133" s="449"/>
      <c r="I133" s="452"/>
      <c r="J133" s="449"/>
      <c r="K133" s="449"/>
      <c r="L133" s="449"/>
      <c r="M133" s="449"/>
      <c r="N133" s="449"/>
      <c r="O133" s="449"/>
      <c r="P133" s="449"/>
      <c r="Q133" s="449"/>
      <c r="R133" s="449"/>
      <c r="S133" s="449"/>
      <c r="T133" s="449"/>
      <c r="U133" s="449"/>
      <c r="V133" s="449"/>
      <c r="W133" s="449"/>
      <c r="X133" s="449"/>
      <c r="Y133" s="449"/>
      <c r="Z133" s="449"/>
      <c r="AA133" s="449"/>
      <c r="AB133" s="449"/>
      <c r="AC133" s="449"/>
    </row>
    <row r="134" spans="1:29" ht="23.25" customHeight="1" x14ac:dyDescent="0.2">
      <c r="A134" s="449"/>
      <c r="B134" s="449"/>
      <c r="C134" s="449"/>
      <c r="D134" s="449"/>
      <c r="E134" s="449"/>
      <c r="F134" s="449"/>
      <c r="G134" s="450"/>
      <c r="H134" s="449"/>
      <c r="I134" s="452"/>
      <c r="J134" s="449"/>
      <c r="K134" s="449"/>
      <c r="L134" s="449"/>
      <c r="M134" s="449"/>
      <c r="N134" s="449"/>
      <c r="O134" s="449"/>
      <c r="P134" s="449"/>
      <c r="Q134" s="449"/>
      <c r="R134" s="449"/>
      <c r="S134" s="449"/>
      <c r="T134" s="449"/>
      <c r="U134" s="449"/>
      <c r="V134" s="449"/>
      <c r="W134" s="449"/>
      <c r="X134" s="449"/>
      <c r="Y134" s="449"/>
      <c r="Z134" s="449"/>
      <c r="AA134" s="449"/>
      <c r="AB134" s="449"/>
      <c r="AC134" s="449"/>
    </row>
    <row r="135" spans="1:29" ht="23.25" customHeight="1" x14ac:dyDescent="0.2">
      <c r="A135" s="449"/>
      <c r="B135" s="449"/>
      <c r="C135" s="449"/>
      <c r="D135" s="449"/>
      <c r="E135" s="449"/>
      <c r="F135" s="449"/>
      <c r="G135" s="450"/>
      <c r="H135" s="449"/>
      <c r="I135" s="452"/>
      <c r="J135" s="449"/>
      <c r="K135" s="449"/>
      <c r="L135" s="449"/>
      <c r="M135" s="449"/>
      <c r="N135" s="449"/>
      <c r="O135" s="449"/>
      <c r="P135" s="449"/>
      <c r="Q135" s="449"/>
      <c r="R135" s="449"/>
      <c r="S135" s="449"/>
      <c r="T135" s="449"/>
      <c r="U135" s="449"/>
      <c r="V135" s="449"/>
      <c r="W135" s="449"/>
      <c r="X135" s="449"/>
      <c r="Y135" s="449"/>
      <c r="Z135" s="449"/>
      <c r="AA135" s="449"/>
      <c r="AB135" s="449"/>
      <c r="AC135" s="449"/>
    </row>
    <row r="136" spans="1:29" ht="23.25" customHeight="1" x14ac:dyDescent="0.2">
      <c r="A136" s="449"/>
      <c r="B136" s="449"/>
      <c r="C136" s="449"/>
      <c r="D136" s="449"/>
      <c r="E136" s="449"/>
      <c r="F136" s="449"/>
      <c r="G136" s="450"/>
      <c r="H136" s="449"/>
      <c r="I136" s="452"/>
      <c r="J136" s="449"/>
      <c r="K136" s="449"/>
      <c r="L136" s="449"/>
      <c r="M136" s="449"/>
      <c r="N136" s="449"/>
      <c r="O136" s="449"/>
      <c r="P136" s="449"/>
      <c r="Q136" s="449"/>
      <c r="R136" s="449"/>
      <c r="S136" s="449"/>
      <c r="T136" s="449"/>
      <c r="U136" s="449"/>
      <c r="V136" s="449"/>
      <c r="W136" s="449"/>
      <c r="X136" s="449"/>
      <c r="Y136" s="449"/>
      <c r="Z136" s="449"/>
      <c r="AA136" s="449"/>
      <c r="AB136" s="449"/>
      <c r="AC136" s="449"/>
    </row>
    <row r="137" spans="1:29" ht="23.25" customHeight="1" x14ac:dyDescent="0.2">
      <c r="A137" s="449"/>
      <c r="B137" s="449"/>
      <c r="C137" s="449"/>
      <c r="D137" s="449"/>
      <c r="E137" s="449"/>
      <c r="F137" s="449"/>
      <c r="G137" s="450"/>
      <c r="H137" s="449"/>
      <c r="I137" s="452"/>
      <c r="J137" s="449"/>
      <c r="K137" s="449"/>
      <c r="L137" s="449"/>
      <c r="M137" s="449"/>
      <c r="N137" s="449"/>
      <c r="O137" s="449"/>
      <c r="P137" s="449"/>
      <c r="Q137" s="449"/>
      <c r="R137" s="449"/>
      <c r="S137" s="449"/>
      <c r="T137" s="449"/>
      <c r="U137" s="449"/>
      <c r="V137" s="449"/>
      <c r="W137" s="449"/>
      <c r="X137" s="449"/>
      <c r="Y137" s="449"/>
      <c r="Z137" s="449"/>
      <c r="AA137" s="449"/>
      <c r="AB137" s="449"/>
      <c r="AC137" s="449"/>
    </row>
    <row r="138" spans="1:29" ht="23.25" customHeight="1" x14ac:dyDescent="0.2">
      <c r="A138" s="449"/>
      <c r="B138" s="449"/>
      <c r="C138" s="449"/>
      <c r="D138" s="449"/>
      <c r="E138" s="449"/>
      <c r="F138" s="449"/>
      <c r="G138" s="450"/>
      <c r="H138" s="449"/>
      <c r="I138" s="452"/>
      <c r="J138" s="449"/>
      <c r="K138" s="449"/>
      <c r="L138" s="449"/>
      <c r="M138" s="449"/>
      <c r="N138" s="449"/>
      <c r="O138" s="449"/>
      <c r="P138" s="449"/>
      <c r="Q138" s="449"/>
      <c r="R138" s="449"/>
      <c r="S138" s="449"/>
      <c r="T138" s="449"/>
      <c r="U138" s="449"/>
      <c r="V138" s="449"/>
      <c r="W138" s="449"/>
      <c r="X138" s="449"/>
      <c r="Y138" s="449"/>
      <c r="Z138" s="449"/>
      <c r="AA138" s="449"/>
      <c r="AB138" s="449"/>
      <c r="AC138" s="449"/>
    </row>
    <row r="139" spans="1:29" ht="23.25" customHeight="1" x14ac:dyDescent="0.2">
      <c r="A139" s="449"/>
      <c r="B139" s="449"/>
      <c r="C139" s="449"/>
      <c r="D139" s="449"/>
      <c r="E139" s="449"/>
      <c r="F139" s="449"/>
      <c r="G139" s="450"/>
      <c r="H139" s="449"/>
      <c r="I139" s="452"/>
      <c r="J139" s="449"/>
      <c r="K139" s="449"/>
      <c r="L139" s="449"/>
      <c r="M139" s="449"/>
      <c r="N139" s="449"/>
      <c r="O139" s="449"/>
      <c r="P139" s="449"/>
      <c r="Q139" s="449"/>
      <c r="R139" s="449"/>
      <c r="S139" s="449"/>
      <c r="T139" s="449"/>
      <c r="U139" s="449"/>
      <c r="V139" s="449"/>
      <c r="W139" s="449"/>
      <c r="X139" s="449"/>
      <c r="Y139" s="449"/>
      <c r="Z139" s="449"/>
      <c r="AA139" s="449"/>
      <c r="AB139" s="449"/>
      <c r="AC139" s="449"/>
    </row>
    <row r="140" spans="1:29" ht="23.25" customHeight="1" x14ac:dyDescent="0.2">
      <c r="A140" s="449"/>
      <c r="B140" s="449"/>
      <c r="C140" s="449"/>
      <c r="D140" s="449"/>
      <c r="E140" s="449"/>
      <c r="F140" s="449"/>
      <c r="G140" s="450"/>
      <c r="H140" s="449"/>
      <c r="I140" s="452"/>
      <c r="J140" s="449"/>
      <c r="K140" s="449"/>
      <c r="L140" s="449"/>
      <c r="M140" s="449"/>
      <c r="N140" s="449"/>
      <c r="O140" s="449"/>
      <c r="P140" s="449"/>
      <c r="Q140" s="449"/>
      <c r="R140" s="449"/>
      <c r="S140" s="449"/>
      <c r="T140" s="449"/>
      <c r="U140" s="449"/>
      <c r="V140" s="449"/>
      <c r="W140" s="449"/>
      <c r="X140" s="449"/>
      <c r="Y140" s="449"/>
      <c r="Z140" s="449"/>
      <c r="AA140" s="449"/>
      <c r="AB140" s="449"/>
      <c r="AC140" s="449"/>
    </row>
    <row r="141" spans="1:29" ht="23.25" customHeight="1" x14ac:dyDescent="0.2">
      <c r="A141" s="449"/>
      <c r="B141" s="449"/>
      <c r="C141" s="449"/>
      <c r="D141" s="449"/>
      <c r="E141" s="449"/>
      <c r="F141" s="449"/>
      <c r="G141" s="450"/>
      <c r="H141" s="449"/>
      <c r="I141" s="452"/>
      <c r="J141" s="449"/>
      <c r="K141" s="449"/>
      <c r="L141" s="449"/>
      <c r="M141" s="449"/>
      <c r="N141" s="449"/>
      <c r="O141" s="449"/>
      <c r="P141" s="449"/>
      <c r="Q141" s="449"/>
      <c r="R141" s="449"/>
      <c r="S141" s="449"/>
      <c r="T141" s="449"/>
      <c r="U141" s="449"/>
      <c r="V141" s="449"/>
      <c r="W141" s="449"/>
      <c r="X141" s="449"/>
      <c r="Y141" s="449"/>
      <c r="Z141" s="449"/>
      <c r="AA141" s="449"/>
      <c r="AB141" s="449"/>
      <c r="AC141" s="449"/>
    </row>
    <row r="142" spans="1:29" ht="23.25" customHeight="1" x14ac:dyDescent="0.2">
      <c r="A142" s="449"/>
      <c r="B142" s="449"/>
      <c r="C142" s="449"/>
      <c r="D142" s="449"/>
      <c r="E142" s="449"/>
      <c r="F142" s="449"/>
      <c r="G142" s="450"/>
      <c r="H142" s="449"/>
      <c r="I142" s="452"/>
      <c r="J142" s="449"/>
      <c r="K142" s="449"/>
      <c r="L142" s="449"/>
      <c r="M142" s="449"/>
      <c r="N142" s="449"/>
      <c r="O142" s="449"/>
      <c r="P142" s="449"/>
      <c r="Q142" s="449"/>
      <c r="R142" s="449"/>
      <c r="S142" s="449"/>
      <c r="T142" s="449"/>
      <c r="U142" s="449"/>
      <c r="V142" s="449"/>
      <c r="W142" s="449"/>
      <c r="X142" s="449"/>
      <c r="Y142" s="449"/>
      <c r="Z142" s="449"/>
      <c r="AA142" s="449"/>
      <c r="AB142" s="449"/>
      <c r="AC142" s="449"/>
    </row>
    <row r="143" spans="1:29" ht="23.25" customHeight="1" x14ac:dyDescent="0.2">
      <c r="A143" s="449"/>
      <c r="B143" s="449"/>
      <c r="C143" s="449"/>
      <c r="D143" s="449"/>
      <c r="E143" s="449"/>
      <c r="F143" s="449"/>
      <c r="G143" s="450"/>
      <c r="H143" s="449"/>
      <c r="I143" s="452"/>
      <c r="J143" s="449"/>
      <c r="K143" s="449"/>
      <c r="L143" s="449"/>
      <c r="M143" s="449"/>
      <c r="N143" s="449"/>
      <c r="O143" s="449"/>
      <c r="P143" s="449"/>
      <c r="Q143" s="449"/>
      <c r="R143" s="449"/>
      <c r="S143" s="449"/>
      <c r="T143" s="449"/>
      <c r="U143" s="449"/>
      <c r="V143" s="449"/>
      <c r="W143" s="449"/>
      <c r="X143" s="449"/>
      <c r="Y143" s="449"/>
      <c r="Z143" s="449"/>
      <c r="AA143" s="449"/>
      <c r="AB143" s="449"/>
      <c r="AC143" s="449"/>
    </row>
    <row r="144" spans="1:29" ht="23.25" customHeight="1" x14ac:dyDescent="0.2">
      <c r="A144" s="449"/>
      <c r="B144" s="449"/>
      <c r="C144" s="449"/>
      <c r="D144" s="449"/>
      <c r="E144" s="449"/>
      <c r="F144" s="449"/>
      <c r="G144" s="450"/>
      <c r="H144" s="449"/>
      <c r="I144" s="452"/>
      <c r="J144" s="449"/>
      <c r="K144" s="449"/>
      <c r="L144" s="449"/>
      <c r="M144" s="449"/>
      <c r="N144" s="449"/>
      <c r="O144" s="449"/>
      <c r="P144" s="449"/>
      <c r="Q144" s="449"/>
      <c r="R144" s="449"/>
      <c r="S144" s="449"/>
      <c r="T144" s="449"/>
      <c r="U144" s="449"/>
      <c r="V144" s="449"/>
      <c r="W144" s="449"/>
      <c r="X144" s="449"/>
      <c r="Y144" s="449"/>
      <c r="Z144" s="449"/>
      <c r="AA144" s="449"/>
      <c r="AB144" s="449"/>
      <c r="AC144" s="449"/>
    </row>
    <row r="145" spans="1:29" ht="23.25" customHeight="1" x14ac:dyDescent="0.2">
      <c r="A145" s="449"/>
      <c r="B145" s="449"/>
      <c r="C145" s="449"/>
      <c r="D145" s="449"/>
      <c r="E145" s="449"/>
      <c r="F145" s="449"/>
      <c r="G145" s="450"/>
      <c r="H145" s="449"/>
      <c r="I145" s="452"/>
      <c r="J145" s="449"/>
      <c r="K145" s="449"/>
      <c r="L145" s="449"/>
      <c r="M145" s="449"/>
      <c r="N145" s="449"/>
      <c r="O145" s="449"/>
      <c r="P145" s="449"/>
      <c r="Q145" s="449"/>
      <c r="R145" s="449"/>
      <c r="S145" s="449"/>
      <c r="T145" s="449"/>
      <c r="U145" s="449"/>
      <c r="V145" s="449"/>
      <c r="W145" s="449"/>
      <c r="X145" s="449"/>
      <c r="Y145" s="449"/>
      <c r="Z145" s="449"/>
      <c r="AA145" s="449"/>
      <c r="AB145" s="449"/>
      <c r="AC145" s="449"/>
    </row>
    <row r="146" spans="1:29" ht="23.25" customHeight="1" x14ac:dyDescent="0.2">
      <c r="A146" s="449"/>
      <c r="B146" s="449"/>
      <c r="C146" s="449"/>
      <c r="D146" s="449"/>
      <c r="E146" s="449"/>
      <c r="F146" s="449"/>
      <c r="G146" s="450"/>
      <c r="H146" s="449"/>
      <c r="I146" s="452"/>
      <c r="J146" s="449"/>
      <c r="K146" s="449"/>
      <c r="L146" s="449"/>
      <c r="M146" s="449"/>
      <c r="N146" s="449"/>
      <c r="O146" s="449"/>
      <c r="P146" s="449"/>
      <c r="Q146" s="449"/>
      <c r="R146" s="449"/>
      <c r="S146" s="449"/>
      <c r="T146" s="449"/>
      <c r="U146" s="449"/>
      <c r="V146" s="449"/>
      <c r="W146" s="449"/>
      <c r="X146" s="449"/>
      <c r="Y146" s="449"/>
      <c r="Z146" s="449"/>
      <c r="AA146" s="449"/>
      <c r="AB146" s="449"/>
      <c r="AC146" s="449"/>
    </row>
    <row r="147" spans="1:29" ht="23.25" customHeight="1" x14ac:dyDescent="0.2">
      <c r="A147" s="449"/>
      <c r="B147" s="449"/>
      <c r="C147" s="449"/>
      <c r="D147" s="449"/>
      <c r="E147" s="449"/>
      <c r="F147" s="449"/>
      <c r="G147" s="450"/>
      <c r="H147" s="449"/>
      <c r="I147" s="452"/>
      <c r="J147" s="449"/>
      <c r="K147" s="449"/>
      <c r="L147" s="449"/>
      <c r="M147" s="449"/>
      <c r="N147" s="449"/>
      <c r="O147" s="449"/>
      <c r="P147" s="449"/>
      <c r="Q147" s="449"/>
      <c r="R147" s="449"/>
      <c r="S147" s="449"/>
      <c r="T147" s="449"/>
      <c r="U147" s="449"/>
      <c r="V147" s="449"/>
      <c r="W147" s="449"/>
      <c r="X147" s="449"/>
      <c r="Y147" s="449"/>
      <c r="Z147" s="449"/>
      <c r="AA147" s="449"/>
      <c r="AB147" s="449"/>
      <c r="AC147" s="449"/>
    </row>
    <row r="148" spans="1:29" ht="23.25" customHeight="1" x14ac:dyDescent="0.2">
      <c r="A148" s="449"/>
      <c r="B148" s="449"/>
      <c r="C148" s="449"/>
      <c r="D148" s="449"/>
      <c r="E148" s="449"/>
      <c r="F148" s="449"/>
      <c r="G148" s="450"/>
      <c r="H148" s="449"/>
      <c r="I148" s="452"/>
      <c r="J148" s="449"/>
      <c r="K148" s="449"/>
      <c r="L148" s="449"/>
      <c r="M148" s="449"/>
      <c r="N148" s="449"/>
      <c r="O148" s="449"/>
      <c r="P148" s="449"/>
      <c r="Q148" s="449"/>
      <c r="R148" s="449"/>
      <c r="S148" s="449"/>
      <c r="T148" s="449"/>
      <c r="U148" s="449"/>
      <c r="V148" s="449"/>
      <c r="W148" s="449"/>
      <c r="X148" s="449"/>
      <c r="Y148" s="449"/>
      <c r="Z148" s="449"/>
      <c r="AA148" s="449"/>
      <c r="AB148" s="449"/>
      <c r="AC148" s="449"/>
    </row>
    <row r="149" spans="1:29" ht="23.25" customHeight="1" x14ac:dyDescent="0.2">
      <c r="A149" s="449"/>
      <c r="B149" s="449"/>
      <c r="C149" s="449"/>
      <c r="D149" s="449"/>
      <c r="E149" s="449"/>
      <c r="F149" s="449"/>
      <c r="G149" s="450"/>
      <c r="H149" s="449"/>
      <c r="I149" s="452"/>
      <c r="J149" s="449"/>
      <c r="K149" s="449"/>
      <c r="L149" s="449"/>
      <c r="M149" s="449"/>
      <c r="N149" s="449"/>
      <c r="O149" s="449"/>
      <c r="P149" s="449"/>
      <c r="Q149" s="449"/>
      <c r="R149" s="449"/>
      <c r="S149" s="449"/>
      <c r="T149" s="449"/>
      <c r="U149" s="449"/>
      <c r="V149" s="449"/>
      <c r="W149" s="449"/>
      <c r="X149" s="449"/>
      <c r="Y149" s="449"/>
      <c r="Z149" s="449"/>
      <c r="AA149" s="449"/>
      <c r="AB149" s="449"/>
      <c r="AC149" s="449"/>
    </row>
    <row r="150" spans="1:29" ht="23.25" customHeight="1" x14ac:dyDescent="0.2">
      <c r="A150" s="449"/>
      <c r="B150" s="449"/>
      <c r="C150" s="449"/>
      <c r="D150" s="449"/>
      <c r="E150" s="449"/>
      <c r="F150" s="449"/>
      <c r="G150" s="450"/>
      <c r="H150" s="449"/>
      <c r="I150" s="452"/>
      <c r="J150" s="449"/>
      <c r="K150" s="449"/>
      <c r="L150" s="449"/>
      <c r="M150" s="449"/>
      <c r="N150" s="449"/>
      <c r="O150" s="449"/>
      <c r="P150" s="449"/>
      <c r="Q150" s="449"/>
      <c r="R150" s="449"/>
      <c r="S150" s="449"/>
      <c r="T150" s="449"/>
      <c r="U150" s="449"/>
      <c r="V150" s="449"/>
      <c r="W150" s="449"/>
      <c r="X150" s="449"/>
      <c r="Y150" s="449"/>
      <c r="Z150" s="449"/>
      <c r="AA150" s="449"/>
      <c r="AB150" s="449"/>
      <c r="AC150" s="449"/>
    </row>
    <row r="151" spans="1:29" ht="23.25" customHeight="1" x14ac:dyDescent="0.2">
      <c r="A151" s="449"/>
      <c r="B151" s="449"/>
      <c r="C151" s="449"/>
      <c r="D151" s="449"/>
      <c r="E151" s="449"/>
      <c r="F151" s="449"/>
      <c r="G151" s="450"/>
      <c r="H151" s="449"/>
      <c r="I151" s="452"/>
      <c r="J151" s="449"/>
      <c r="K151" s="449"/>
      <c r="L151" s="449"/>
      <c r="M151" s="449"/>
      <c r="N151" s="449"/>
      <c r="O151" s="449"/>
      <c r="P151" s="449"/>
      <c r="Q151" s="449"/>
      <c r="R151" s="449"/>
      <c r="S151" s="449"/>
      <c r="T151" s="449"/>
      <c r="U151" s="449"/>
      <c r="V151" s="449"/>
      <c r="W151" s="449"/>
      <c r="X151" s="449"/>
      <c r="Y151" s="449"/>
      <c r="Z151" s="449"/>
      <c r="AA151" s="449"/>
      <c r="AB151" s="449"/>
      <c r="AC151" s="449"/>
    </row>
    <row r="152" spans="1:29" ht="23.25" customHeight="1" x14ac:dyDescent="0.2">
      <c r="A152" s="449"/>
      <c r="B152" s="449"/>
      <c r="C152" s="449"/>
      <c r="D152" s="449"/>
      <c r="E152" s="449"/>
      <c r="F152" s="449"/>
      <c r="G152" s="450"/>
      <c r="H152" s="449"/>
      <c r="I152" s="452"/>
      <c r="J152" s="449"/>
      <c r="K152" s="449"/>
      <c r="L152" s="449"/>
      <c r="M152" s="449"/>
      <c r="N152" s="449"/>
      <c r="O152" s="449"/>
      <c r="P152" s="449"/>
      <c r="Q152" s="449"/>
      <c r="R152" s="449"/>
      <c r="S152" s="449"/>
      <c r="T152" s="449"/>
      <c r="U152" s="449"/>
      <c r="V152" s="449"/>
      <c r="W152" s="449"/>
      <c r="X152" s="449"/>
      <c r="Y152" s="449"/>
      <c r="Z152" s="449"/>
      <c r="AA152" s="449"/>
      <c r="AB152" s="449"/>
      <c r="AC152" s="449"/>
    </row>
    <row r="153" spans="1:29" ht="23.25" customHeight="1" x14ac:dyDescent="0.2">
      <c r="A153" s="449"/>
      <c r="B153" s="449"/>
      <c r="C153" s="449"/>
      <c r="D153" s="449"/>
      <c r="E153" s="449"/>
      <c r="F153" s="449"/>
      <c r="G153" s="450"/>
      <c r="H153" s="449"/>
      <c r="I153" s="452"/>
      <c r="J153" s="449"/>
      <c r="K153" s="449"/>
      <c r="L153" s="449"/>
      <c r="M153" s="449"/>
      <c r="N153" s="449"/>
      <c r="O153" s="449"/>
      <c r="P153" s="449"/>
      <c r="Q153" s="449"/>
      <c r="R153" s="449"/>
      <c r="S153" s="449"/>
      <c r="T153" s="449"/>
      <c r="U153" s="449"/>
      <c r="V153" s="449"/>
      <c r="W153" s="449"/>
      <c r="X153" s="449"/>
      <c r="Y153" s="449"/>
      <c r="Z153" s="449"/>
      <c r="AA153" s="449"/>
      <c r="AB153" s="449"/>
      <c r="AC153" s="449"/>
    </row>
    <row r="154" spans="1:29" ht="23.25" customHeight="1" x14ac:dyDescent="0.2">
      <c r="A154" s="449"/>
      <c r="B154" s="449"/>
      <c r="C154" s="449"/>
      <c r="D154" s="449"/>
      <c r="E154" s="449"/>
      <c r="F154" s="449"/>
      <c r="G154" s="450"/>
      <c r="H154" s="449"/>
      <c r="I154" s="452"/>
      <c r="J154" s="449"/>
      <c r="K154" s="449"/>
      <c r="L154" s="449"/>
      <c r="M154" s="449"/>
      <c r="N154" s="449"/>
      <c r="O154" s="449"/>
      <c r="P154" s="449"/>
      <c r="Q154" s="449"/>
      <c r="R154" s="449"/>
      <c r="S154" s="449"/>
      <c r="T154" s="449"/>
      <c r="U154" s="449"/>
      <c r="V154" s="449"/>
      <c r="W154" s="449"/>
      <c r="X154" s="449"/>
      <c r="Y154" s="449"/>
      <c r="Z154" s="449"/>
      <c r="AA154" s="449"/>
      <c r="AB154" s="449"/>
      <c r="AC154" s="449"/>
    </row>
    <row r="155" spans="1:29" ht="23.25" customHeight="1" x14ac:dyDescent="0.2">
      <c r="A155" s="449"/>
      <c r="B155" s="449"/>
      <c r="C155" s="449"/>
      <c r="D155" s="449"/>
      <c r="E155" s="449"/>
      <c r="F155" s="449"/>
      <c r="G155" s="450"/>
      <c r="H155" s="449"/>
      <c r="I155" s="452"/>
      <c r="J155" s="449"/>
      <c r="K155" s="449"/>
      <c r="L155" s="449"/>
      <c r="M155" s="449"/>
      <c r="N155" s="449"/>
      <c r="O155" s="449"/>
      <c r="P155" s="449"/>
      <c r="Q155" s="449"/>
      <c r="R155" s="449"/>
      <c r="S155" s="449"/>
      <c r="T155" s="449"/>
      <c r="U155" s="449"/>
      <c r="V155" s="449"/>
      <c r="W155" s="449"/>
      <c r="X155" s="449"/>
      <c r="Y155" s="449"/>
      <c r="Z155" s="449"/>
      <c r="AA155" s="449"/>
      <c r="AB155" s="449"/>
      <c r="AC155" s="449"/>
    </row>
    <row r="156" spans="1:29" ht="23.25" customHeight="1" x14ac:dyDescent="0.2">
      <c r="A156" s="449"/>
      <c r="B156" s="449"/>
      <c r="C156" s="449"/>
      <c r="D156" s="449"/>
      <c r="E156" s="449"/>
      <c r="F156" s="449"/>
      <c r="G156" s="450"/>
      <c r="H156" s="449"/>
      <c r="I156" s="452"/>
      <c r="J156" s="449"/>
      <c r="K156" s="449"/>
      <c r="L156" s="449"/>
      <c r="M156" s="449"/>
      <c r="N156" s="449"/>
      <c r="O156" s="449"/>
      <c r="P156" s="449"/>
      <c r="Q156" s="449"/>
      <c r="R156" s="449"/>
      <c r="S156" s="449"/>
      <c r="T156" s="449"/>
      <c r="U156" s="449"/>
      <c r="V156" s="449"/>
      <c r="W156" s="449"/>
      <c r="X156" s="449"/>
      <c r="Y156" s="449"/>
      <c r="Z156" s="449"/>
      <c r="AA156" s="449"/>
      <c r="AB156" s="449"/>
      <c r="AC156" s="449"/>
    </row>
    <row r="157" spans="1:29" ht="23.25" customHeight="1" x14ac:dyDescent="0.2">
      <c r="A157" s="449"/>
      <c r="B157" s="449"/>
      <c r="C157" s="449"/>
      <c r="D157" s="449"/>
      <c r="E157" s="449"/>
      <c r="F157" s="449"/>
      <c r="G157" s="450"/>
      <c r="H157" s="449"/>
      <c r="I157" s="452"/>
      <c r="J157" s="449"/>
      <c r="K157" s="449"/>
      <c r="L157" s="449"/>
      <c r="M157" s="449"/>
      <c r="N157" s="449"/>
      <c r="O157" s="449"/>
      <c r="P157" s="449"/>
      <c r="Q157" s="449"/>
      <c r="R157" s="449"/>
      <c r="S157" s="449"/>
      <c r="T157" s="449"/>
      <c r="U157" s="449"/>
      <c r="V157" s="449"/>
      <c r="W157" s="449"/>
      <c r="X157" s="449"/>
      <c r="Y157" s="449"/>
      <c r="Z157" s="449"/>
      <c r="AA157" s="449"/>
      <c r="AB157" s="449"/>
      <c r="AC157" s="449"/>
    </row>
    <row r="158" spans="1:29" ht="23.25" customHeight="1" x14ac:dyDescent="0.2">
      <c r="A158" s="449"/>
      <c r="B158" s="449"/>
      <c r="C158" s="449"/>
      <c r="D158" s="449"/>
      <c r="E158" s="449"/>
      <c r="F158" s="449"/>
      <c r="G158" s="450"/>
      <c r="H158" s="449"/>
      <c r="I158" s="452"/>
      <c r="J158" s="449"/>
      <c r="K158" s="449"/>
      <c r="L158" s="449"/>
      <c r="M158" s="449"/>
      <c r="N158" s="449"/>
      <c r="O158" s="449"/>
      <c r="P158" s="449"/>
      <c r="Q158" s="449"/>
      <c r="R158" s="449"/>
      <c r="S158" s="449"/>
      <c r="T158" s="449"/>
      <c r="U158" s="449"/>
      <c r="V158" s="449"/>
      <c r="W158" s="449"/>
      <c r="X158" s="449"/>
      <c r="Y158" s="449"/>
      <c r="Z158" s="449"/>
      <c r="AA158" s="449"/>
      <c r="AB158" s="449"/>
      <c r="AC158" s="449"/>
    </row>
    <row r="159" spans="1:29" ht="23.25" customHeight="1" x14ac:dyDescent="0.2">
      <c r="A159" s="449"/>
      <c r="B159" s="449"/>
      <c r="C159" s="449"/>
      <c r="D159" s="449"/>
      <c r="E159" s="449"/>
      <c r="F159" s="449"/>
      <c r="G159" s="450"/>
      <c r="H159" s="449"/>
      <c r="I159" s="452"/>
      <c r="J159" s="449"/>
      <c r="K159" s="449"/>
      <c r="L159" s="449"/>
      <c r="M159" s="449"/>
      <c r="N159" s="449"/>
      <c r="O159" s="449"/>
      <c r="P159" s="449"/>
      <c r="Q159" s="449"/>
      <c r="R159" s="449"/>
      <c r="S159" s="449"/>
      <c r="T159" s="449"/>
      <c r="U159" s="449"/>
      <c r="V159" s="449"/>
      <c r="W159" s="449"/>
      <c r="X159" s="449"/>
      <c r="Y159" s="449"/>
      <c r="Z159" s="449"/>
      <c r="AA159" s="449"/>
      <c r="AB159" s="449"/>
      <c r="AC159" s="449"/>
    </row>
    <row r="160" spans="1:29" ht="23.25" customHeight="1" x14ac:dyDescent="0.2">
      <c r="A160" s="449"/>
      <c r="B160" s="449"/>
      <c r="C160" s="449"/>
      <c r="D160" s="449"/>
      <c r="E160" s="449"/>
      <c r="F160" s="449"/>
      <c r="G160" s="450"/>
      <c r="H160" s="449"/>
      <c r="I160" s="452"/>
      <c r="J160" s="449"/>
      <c r="K160" s="449"/>
      <c r="L160" s="449"/>
      <c r="M160" s="449"/>
      <c r="N160" s="449"/>
      <c r="O160" s="449"/>
      <c r="P160" s="449"/>
      <c r="Q160" s="449"/>
      <c r="R160" s="449"/>
      <c r="S160" s="449"/>
      <c r="T160" s="449"/>
      <c r="U160" s="449"/>
      <c r="V160" s="449"/>
      <c r="W160" s="449"/>
      <c r="X160" s="449"/>
      <c r="Y160" s="449"/>
      <c r="Z160" s="449"/>
      <c r="AA160" s="449"/>
      <c r="AB160" s="449"/>
      <c r="AC160" s="449"/>
    </row>
    <row r="161" spans="1:29" ht="23.25" customHeight="1" x14ac:dyDescent="0.2">
      <c r="A161" s="449"/>
      <c r="B161" s="449"/>
      <c r="C161" s="449"/>
      <c r="D161" s="449"/>
      <c r="E161" s="449"/>
      <c r="F161" s="449"/>
      <c r="G161" s="450"/>
      <c r="H161" s="449"/>
      <c r="I161" s="452"/>
      <c r="J161" s="449"/>
      <c r="K161" s="449"/>
      <c r="L161" s="449"/>
      <c r="M161" s="449"/>
      <c r="N161" s="449"/>
      <c r="O161" s="449"/>
      <c r="P161" s="449"/>
      <c r="Q161" s="449"/>
      <c r="R161" s="449"/>
      <c r="S161" s="449"/>
      <c r="T161" s="449"/>
      <c r="U161" s="449"/>
      <c r="V161" s="449"/>
      <c r="W161" s="449"/>
      <c r="X161" s="449"/>
      <c r="Y161" s="449"/>
      <c r="Z161" s="449"/>
      <c r="AA161" s="449"/>
      <c r="AB161" s="449"/>
      <c r="AC161" s="449"/>
    </row>
    <row r="162" spans="1:29" ht="23.25" customHeight="1" x14ac:dyDescent="0.2">
      <c r="A162" s="449"/>
      <c r="B162" s="449"/>
      <c r="C162" s="449"/>
      <c r="D162" s="449"/>
      <c r="E162" s="449"/>
      <c r="F162" s="449"/>
      <c r="G162" s="450"/>
      <c r="H162" s="449"/>
      <c r="I162" s="452"/>
      <c r="J162" s="449"/>
      <c r="K162" s="449"/>
      <c r="L162" s="449"/>
      <c r="M162" s="449"/>
      <c r="N162" s="449"/>
      <c r="O162" s="449"/>
      <c r="P162" s="449"/>
      <c r="Q162" s="449"/>
      <c r="R162" s="449"/>
      <c r="S162" s="449"/>
      <c r="T162" s="449"/>
      <c r="U162" s="449"/>
      <c r="V162" s="449"/>
      <c r="W162" s="449"/>
      <c r="X162" s="449"/>
      <c r="Y162" s="449"/>
      <c r="Z162" s="449"/>
      <c r="AA162" s="449"/>
      <c r="AB162" s="449"/>
      <c r="AC162" s="449"/>
    </row>
    <row r="163" spans="1:29" ht="23.25" customHeight="1" x14ac:dyDescent="0.2">
      <c r="A163" s="449"/>
      <c r="B163" s="449"/>
      <c r="C163" s="449"/>
      <c r="D163" s="449"/>
      <c r="E163" s="449"/>
      <c r="F163" s="449"/>
      <c r="G163" s="450"/>
      <c r="H163" s="449"/>
      <c r="I163" s="452"/>
      <c r="J163" s="449"/>
      <c r="K163" s="449"/>
      <c r="L163" s="449"/>
      <c r="M163" s="449"/>
      <c r="N163" s="449"/>
      <c r="O163" s="449"/>
      <c r="P163" s="449"/>
      <c r="Q163" s="449"/>
      <c r="R163" s="449"/>
      <c r="S163" s="449"/>
      <c r="T163" s="449"/>
      <c r="U163" s="449"/>
      <c r="V163" s="449"/>
      <c r="W163" s="449"/>
      <c r="X163" s="449"/>
      <c r="Y163" s="449"/>
      <c r="Z163" s="449"/>
      <c r="AA163" s="449"/>
      <c r="AB163" s="449"/>
      <c r="AC163" s="449"/>
    </row>
    <row r="164" spans="1:29" ht="23.25" customHeight="1" x14ac:dyDescent="0.2">
      <c r="A164" s="449"/>
      <c r="B164" s="449"/>
      <c r="C164" s="449"/>
      <c r="D164" s="449"/>
      <c r="E164" s="449"/>
      <c r="F164" s="449"/>
      <c r="G164" s="450"/>
      <c r="H164" s="449"/>
      <c r="I164" s="452"/>
      <c r="J164" s="449"/>
      <c r="K164" s="449"/>
      <c r="L164" s="449"/>
      <c r="M164" s="449"/>
      <c r="N164" s="449"/>
      <c r="O164" s="449"/>
      <c r="P164" s="449"/>
      <c r="Q164" s="449"/>
      <c r="R164" s="449"/>
      <c r="S164" s="449"/>
      <c r="T164" s="449"/>
      <c r="U164" s="449"/>
      <c r="V164" s="449"/>
      <c r="W164" s="449"/>
      <c r="X164" s="449"/>
      <c r="Y164" s="449"/>
      <c r="Z164" s="449"/>
      <c r="AA164" s="449"/>
      <c r="AB164" s="449"/>
      <c r="AC164" s="449"/>
    </row>
    <row r="165" spans="1:29" ht="23.25" customHeight="1" x14ac:dyDescent="0.2">
      <c r="A165" s="449"/>
      <c r="B165" s="449"/>
      <c r="C165" s="449"/>
      <c r="D165" s="449"/>
      <c r="E165" s="449"/>
      <c r="F165" s="449"/>
      <c r="G165" s="450"/>
      <c r="H165" s="449"/>
      <c r="I165" s="452"/>
      <c r="J165" s="449"/>
      <c r="K165" s="449"/>
      <c r="L165" s="449"/>
      <c r="M165" s="449"/>
      <c r="N165" s="449"/>
      <c r="O165" s="449"/>
      <c r="P165" s="449"/>
      <c r="Q165" s="449"/>
      <c r="R165" s="449"/>
      <c r="S165" s="449"/>
      <c r="T165" s="449"/>
      <c r="U165" s="449"/>
      <c r="V165" s="449"/>
      <c r="W165" s="449"/>
      <c r="X165" s="449"/>
      <c r="Y165" s="449"/>
      <c r="Z165" s="449"/>
      <c r="AA165" s="449"/>
      <c r="AB165" s="449"/>
      <c r="AC165" s="449"/>
    </row>
    <row r="166" spans="1:29" ht="23.25" customHeight="1" x14ac:dyDescent="0.2">
      <c r="A166" s="449"/>
      <c r="B166" s="449"/>
      <c r="C166" s="449"/>
      <c r="D166" s="449"/>
      <c r="E166" s="449"/>
      <c r="F166" s="449"/>
      <c r="G166" s="450"/>
      <c r="H166" s="449"/>
      <c r="I166" s="452"/>
      <c r="J166" s="449"/>
      <c r="K166" s="449"/>
      <c r="L166" s="449"/>
      <c r="M166" s="449"/>
      <c r="N166" s="449"/>
      <c r="O166" s="449"/>
      <c r="P166" s="449"/>
      <c r="Q166" s="449"/>
      <c r="R166" s="449"/>
      <c r="S166" s="449"/>
      <c r="T166" s="449"/>
      <c r="U166" s="449"/>
      <c r="V166" s="449"/>
      <c r="W166" s="449"/>
      <c r="X166" s="449"/>
      <c r="Y166" s="449"/>
      <c r="Z166" s="449"/>
      <c r="AA166" s="449"/>
      <c r="AB166" s="449"/>
      <c r="AC166" s="449"/>
    </row>
    <row r="167" spans="1:29" ht="23.25" customHeight="1" x14ac:dyDescent="0.2">
      <c r="A167" s="449"/>
      <c r="B167" s="449"/>
      <c r="C167" s="449"/>
      <c r="D167" s="449"/>
      <c r="E167" s="449"/>
      <c r="F167" s="449"/>
      <c r="G167" s="450"/>
      <c r="H167" s="449"/>
      <c r="I167" s="452"/>
      <c r="J167" s="449"/>
      <c r="K167" s="449"/>
      <c r="L167" s="449"/>
      <c r="M167" s="449"/>
      <c r="N167" s="449"/>
      <c r="O167" s="449"/>
      <c r="P167" s="449"/>
      <c r="Q167" s="449"/>
      <c r="R167" s="449"/>
      <c r="S167" s="449"/>
      <c r="T167" s="449"/>
      <c r="U167" s="449"/>
      <c r="V167" s="449"/>
      <c r="W167" s="449"/>
      <c r="X167" s="449"/>
      <c r="Y167" s="449"/>
      <c r="Z167" s="449"/>
      <c r="AA167" s="449"/>
      <c r="AB167" s="449"/>
      <c r="AC167" s="449"/>
    </row>
    <row r="168" spans="1:29" ht="23.25" customHeight="1" x14ac:dyDescent="0.2">
      <c r="A168" s="449"/>
      <c r="B168" s="449"/>
      <c r="C168" s="449"/>
      <c r="D168" s="449"/>
      <c r="E168" s="449"/>
      <c r="F168" s="449"/>
      <c r="G168" s="450"/>
      <c r="H168" s="449"/>
      <c r="I168" s="452"/>
      <c r="J168" s="449"/>
      <c r="K168" s="449"/>
      <c r="L168" s="449"/>
      <c r="M168" s="449"/>
      <c r="N168" s="449"/>
      <c r="O168" s="449"/>
      <c r="P168" s="449"/>
      <c r="Q168" s="449"/>
      <c r="R168" s="449"/>
      <c r="S168" s="449"/>
      <c r="T168" s="449"/>
      <c r="U168" s="449"/>
      <c r="V168" s="449"/>
      <c r="W168" s="449"/>
      <c r="X168" s="449"/>
      <c r="Y168" s="449"/>
      <c r="Z168" s="449"/>
      <c r="AA168" s="449"/>
      <c r="AB168" s="449"/>
      <c r="AC168" s="449"/>
    </row>
    <row r="169" spans="1:29" ht="23.25" customHeight="1" x14ac:dyDescent="0.2">
      <c r="A169" s="449"/>
      <c r="B169" s="449"/>
      <c r="C169" s="449"/>
      <c r="D169" s="449"/>
      <c r="E169" s="449"/>
      <c r="F169" s="449"/>
      <c r="G169" s="450"/>
      <c r="H169" s="449"/>
      <c r="I169" s="452"/>
      <c r="J169" s="449"/>
      <c r="K169" s="449"/>
      <c r="L169" s="449"/>
      <c r="M169" s="449"/>
      <c r="N169" s="449"/>
      <c r="O169" s="449"/>
      <c r="P169" s="449"/>
      <c r="Q169" s="449"/>
      <c r="R169" s="449"/>
      <c r="S169" s="449"/>
      <c r="T169" s="449"/>
      <c r="U169" s="449"/>
      <c r="V169" s="449"/>
      <c r="W169" s="449"/>
      <c r="X169" s="449"/>
      <c r="Y169" s="449"/>
      <c r="Z169" s="449"/>
      <c r="AA169" s="449"/>
      <c r="AB169" s="449"/>
      <c r="AC169" s="449"/>
    </row>
    <row r="170" spans="1:29" ht="23.25" customHeight="1" x14ac:dyDescent="0.2">
      <c r="A170" s="449"/>
      <c r="B170" s="449"/>
      <c r="C170" s="449"/>
      <c r="D170" s="449"/>
      <c r="E170" s="449"/>
      <c r="F170" s="449"/>
      <c r="G170" s="450"/>
      <c r="H170" s="449"/>
      <c r="I170" s="452"/>
      <c r="J170" s="449"/>
      <c r="K170" s="449"/>
      <c r="L170" s="449"/>
      <c r="M170" s="449"/>
      <c r="N170" s="449"/>
      <c r="O170" s="449"/>
      <c r="P170" s="449"/>
      <c r="Q170" s="449"/>
      <c r="R170" s="449"/>
      <c r="S170" s="449"/>
      <c r="T170" s="449"/>
      <c r="U170" s="449"/>
      <c r="V170" s="449"/>
      <c r="W170" s="449"/>
      <c r="X170" s="449"/>
      <c r="Y170" s="449"/>
      <c r="Z170" s="449"/>
      <c r="AA170" s="449"/>
      <c r="AB170" s="449"/>
      <c r="AC170" s="449"/>
    </row>
    <row r="171" spans="1:29" ht="23.25" customHeight="1" x14ac:dyDescent="0.2">
      <c r="A171" s="449"/>
      <c r="B171" s="449"/>
      <c r="C171" s="449"/>
      <c r="D171" s="449"/>
      <c r="E171" s="449"/>
      <c r="F171" s="449"/>
      <c r="G171" s="450"/>
      <c r="H171" s="449"/>
      <c r="I171" s="452"/>
      <c r="J171" s="449"/>
      <c r="K171" s="449"/>
      <c r="L171" s="449"/>
      <c r="M171" s="449"/>
      <c r="N171" s="449"/>
      <c r="O171" s="449"/>
      <c r="P171" s="449"/>
      <c r="Q171" s="449"/>
      <c r="R171" s="449"/>
      <c r="S171" s="449"/>
      <c r="T171" s="449"/>
      <c r="U171" s="449"/>
      <c r="V171" s="449"/>
      <c r="W171" s="449"/>
      <c r="X171" s="449"/>
      <c r="Y171" s="449"/>
      <c r="Z171" s="449"/>
      <c r="AA171" s="449"/>
      <c r="AB171" s="449"/>
      <c r="AC171" s="449"/>
    </row>
    <row r="172" spans="1:29" ht="23.25" customHeight="1" x14ac:dyDescent="0.2">
      <c r="A172" s="449"/>
      <c r="B172" s="449"/>
      <c r="C172" s="449"/>
      <c r="D172" s="449"/>
      <c r="E172" s="449"/>
      <c r="F172" s="449"/>
      <c r="G172" s="450"/>
      <c r="H172" s="449"/>
      <c r="I172" s="452"/>
      <c r="J172" s="449"/>
      <c r="K172" s="449"/>
      <c r="L172" s="449"/>
      <c r="M172" s="449"/>
      <c r="N172" s="449"/>
      <c r="O172" s="449"/>
      <c r="P172" s="449"/>
      <c r="Q172" s="449"/>
      <c r="R172" s="449"/>
      <c r="S172" s="449"/>
      <c r="T172" s="449"/>
      <c r="U172" s="449"/>
      <c r="V172" s="449"/>
      <c r="W172" s="449"/>
      <c r="X172" s="449"/>
      <c r="Y172" s="449"/>
      <c r="Z172" s="449"/>
      <c r="AA172" s="449"/>
      <c r="AB172" s="449"/>
      <c r="AC172" s="449"/>
    </row>
    <row r="173" spans="1:29" ht="23.25" customHeight="1" x14ac:dyDescent="0.2">
      <c r="A173" s="449"/>
      <c r="B173" s="449"/>
      <c r="C173" s="449"/>
      <c r="D173" s="449"/>
      <c r="E173" s="449"/>
      <c r="F173" s="449"/>
      <c r="G173" s="450"/>
      <c r="H173" s="449"/>
      <c r="I173" s="452"/>
      <c r="J173" s="449"/>
      <c r="K173" s="449"/>
      <c r="L173" s="449"/>
      <c r="M173" s="449"/>
      <c r="N173" s="449"/>
      <c r="O173" s="449"/>
      <c r="P173" s="449"/>
      <c r="Q173" s="449"/>
      <c r="R173" s="449"/>
      <c r="S173" s="449"/>
      <c r="T173" s="449"/>
      <c r="U173" s="449"/>
      <c r="V173" s="449"/>
      <c r="W173" s="449"/>
      <c r="X173" s="449"/>
      <c r="Y173" s="449"/>
      <c r="Z173" s="449"/>
      <c r="AA173" s="449"/>
      <c r="AB173" s="449"/>
      <c r="AC173" s="449"/>
    </row>
    <row r="174" spans="1:29" ht="23.25" customHeight="1" x14ac:dyDescent="0.2">
      <c r="A174" s="449"/>
      <c r="B174" s="449"/>
      <c r="C174" s="449"/>
      <c r="D174" s="449"/>
      <c r="E174" s="449"/>
      <c r="F174" s="449"/>
      <c r="G174" s="450"/>
      <c r="H174" s="449"/>
      <c r="I174" s="452"/>
      <c r="J174" s="449"/>
      <c r="K174" s="449"/>
      <c r="L174" s="449"/>
      <c r="M174" s="449"/>
      <c r="N174" s="449"/>
      <c r="O174" s="449"/>
      <c r="P174" s="449"/>
      <c r="Q174" s="449"/>
      <c r="R174" s="449"/>
      <c r="S174" s="449"/>
      <c r="T174" s="449"/>
      <c r="U174" s="449"/>
      <c r="V174" s="449"/>
      <c r="W174" s="449"/>
      <c r="X174" s="449"/>
      <c r="Y174" s="449"/>
      <c r="Z174" s="449"/>
      <c r="AA174" s="449"/>
      <c r="AB174" s="449"/>
      <c r="AC174" s="449"/>
    </row>
    <row r="175" spans="1:29" ht="23.25" customHeight="1" x14ac:dyDescent="0.2">
      <c r="A175" s="449"/>
      <c r="B175" s="449"/>
      <c r="C175" s="449"/>
      <c r="D175" s="449"/>
      <c r="E175" s="449"/>
      <c r="F175" s="449"/>
      <c r="G175" s="450"/>
      <c r="H175" s="449"/>
      <c r="I175" s="452"/>
      <c r="J175" s="449"/>
      <c r="K175" s="449"/>
      <c r="L175" s="449"/>
      <c r="M175" s="449"/>
      <c r="N175" s="449"/>
      <c r="O175" s="449"/>
      <c r="P175" s="449"/>
      <c r="Q175" s="449"/>
      <c r="R175" s="449"/>
      <c r="S175" s="449"/>
      <c r="T175" s="449"/>
      <c r="U175" s="449"/>
      <c r="V175" s="449"/>
      <c r="W175" s="449"/>
      <c r="X175" s="449"/>
      <c r="Y175" s="449"/>
      <c r="Z175" s="449"/>
      <c r="AA175" s="449"/>
      <c r="AB175" s="449"/>
      <c r="AC175" s="449"/>
    </row>
    <row r="176" spans="1:29" ht="23.25" customHeight="1" x14ac:dyDescent="0.2">
      <c r="A176" s="449"/>
      <c r="B176" s="449"/>
      <c r="C176" s="449"/>
      <c r="D176" s="449"/>
      <c r="E176" s="449"/>
      <c r="F176" s="449"/>
      <c r="G176" s="450"/>
      <c r="H176" s="449"/>
      <c r="I176" s="452"/>
      <c r="J176" s="449"/>
      <c r="K176" s="449"/>
      <c r="L176" s="449"/>
      <c r="M176" s="449"/>
      <c r="N176" s="449"/>
      <c r="O176" s="449"/>
      <c r="P176" s="449"/>
      <c r="Q176" s="449"/>
      <c r="R176" s="449"/>
      <c r="S176" s="449"/>
      <c r="T176" s="449"/>
      <c r="U176" s="449"/>
      <c r="V176" s="449"/>
      <c r="W176" s="449"/>
      <c r="X176" s="449"/>
      <c r="Y176" s="449"/>
      <c r="Z176" s="449"/>
      <c r="AA176" s="449"/>
      <c r="AB176" s="449"/>
      <c r="AC176" s="449"/>
    </row>
    <row r="177" spans="1:29" ht="23.25" customHeight="1" x14ac:dyDescent="0.2">
      <c r="A177" s="449"/>
      <c r="B177" s="449"/>
      <c r="C177" s="449"/>
      <c r="D177" s="449"/>
      <c r="E177" s="449"/>
      <c r="F177" s="449"/>
      <c r="G177" s="450"/>
      <c r="H177" s="449"/>
      <c r="I177" s="452"/>
      <c r="J177" s="449"/>
      <c r="K177" s="449"/>
      <c r="L177" s="449"/>
      <c r="M177" s="449"/>
      <c r="N177" s="449"/>
      <c r="O177" s="449"/>
      <c r="P177" s="449"/>
      <c r="Q177" s="449"/>
      <c r="R177" s="449"/>
      <c r="S177" s="449"/>
      <c r="T177" s="449"/>
      <c r="U177" s="449"/>
      <c r="V177" s="449"/>
      <c r="W177" s="449"/>
      <c r="X177" s="449"/>
      <c r="Y177" s="449"/>
      <c r="Z177" s="449"/>
      <c r="AA177" s="449"/>
      <c r="AB177" s="449"/>
      <c r="AC177" s="449"/>
    </row>
    <row r="178" spans="1:29" ht="23.25" customHeight="1" x14ac:dyDescent="0.2">
      <c r="A178" s="449"/>
      <c r="B178" s="449"/>
      <c r="C178" s="449"/>
      <c r="D178" s="449"/>
      <c r="E178" s="449"/>
      <c r="F178" s="449"/>
      <c r="G178" s="450"/>
      <c r="H178" s="449"/>
      <c r="I178" s="452"/>
      <c r="J178" s="449"/>
      <c r="K178" s="449"/>
      <c r="L178" s="449"/>
      <c r="M178" s="449"/>
      <c r="N178" s="449"/>
      <c r="O178" s="449"/>
      <c r="P178" s="449"/>
      <c r="Q178" s="449"/>
      <c r="R178" s="449"/>
      <c r="S178" s="449"/>
      <c r="T178" s="449"/>
      <c r="U178" s="449"/>
      <c r="V178" s="449"/>
      <c r="W178" s="449"/>
      <c r="X178" s="449"/>
      <c r="Y178" s="449"/>
      <c r="Z178" s="449"/>
      <c r="AA178" s="449"/>
      <c r="AB178" s="449"/>
      <c r="AC178" s="449"/>
    </row>
    <row r="179" spans="1:29" ht="23.25" customHeight="1" x14ac:dyDescent="0.2">
      <c r="A179" s="449"/>
      <c r="B179" s="449"/>
      <c r="C179" s="449"/>
      <c r="D179" s="449"/>
      <c r="E179" s="449"/>
      <c r="F179" s="449"/>
      <c r="G179" s="450"/>
      <c r="H179" s="449"/>
      <c r="I179" s="452"/>
      <c r="J179" s="449"/>
      <c r="K179" s="449"/>
      <c r="L179" s="449"/>
      <c r="M179" s="449"/>
      <c r="N179" s="449"/>
      <c r="O179" s="449"/>
      <c r="P179" s="449"/>
      <c r="Q179" s="449"/>
      <c r="R179" s="449"/>
      <c r="S179" s="449"/>
      <c r="T179" s="449"/>
      <c r="U179" s="449"/>
      <c r="V179" s="449"/>
      <c r="W179" s="449"/>
      <c r="X179" s="449"/>
      <c r="Y179" s="449"/>
      <c r="Z179" s="449"/>
      <c r="AA179" s="449"/>
      <c r="AB179" s="449"/>
      <c r="AC179" s="449"/>
    </row>
    <row r="180" spans="1:29" ht="23.25" customHeight="1" x14ac:dyDescent="0.2">
      <c r="A180" s="449"/>
      <c r="B180" s="449"/>
      <c r="C180" s="449"/>
      <c r="D180" s="449"/>
      <c r="E180" s="449"/>
      <c r="F180" s="449"/>
      <c r="G180" s="450"/>
      <c r="H180" s="449"/>
      <c r="I180" s="452"/>
      <c r="J180" s="449"/>
      <c r="K180" s="449"/>
      <c r="L180" s="449"/>
      <c r="M180" s="449"/>
      <c r="N180" s="449"/>
      <c r="O180" s="449"/>
      <c r="P180" s="449"/>
      <c r="Q180" s="449"/>
      <c r="R180" s="449"/>
      <c r="S180" s="449"/>
      <c r="T180" s="449"/>
      <c r="U180" s="449"/>
      <c r="V180" s="449"/>
      <c r="W180" s="449"/>
      <c r="X180" s="449"/>
      <c r="Y180" s="449"/>
      <c r="Z180" s="449"/>
      <c r="AA180" s="449"/>
      <c r="AB180" s="449"/>
      <c r="AC180" s="449"/>
    </row>
    <row r="181" spans="1:29" ht="23.25" customHeight="1" x14ac:dyDescent="0.2">
      <c r="A181" s="449"/>
      <c r="B181" s="449"/>
      <c r="C181" s="449"/>
      <c r="D181" s="449"/>
      <c r="E181" s="449"/>
      <c r="F181" s="449"/>
      <c r="G181" s="450"/>
      <c r="H181" s="449"/>
      <c r="I181" s="452"/>
      <c r="J181" s="449"/>
      <c r="K181" s="449"/>
      <c r="L181" s="449"/>
      <c r="M181" s="449"/>
      <c r="N181" s="449"/>
      <c r="O181" s="449"/>
      <c r="P181" s="449"/>
      <c r="Q181" s="449"/>
      <c r="R181" s="449"/>
      <c r="S181" s="449"/>
      <c r="T181" s="449"/>
      <c r="U181" s="449"/>
      <c r="V181" s="449"/>
      <c r="W181" s="449"/>
      <c r="X181" s="449"/>
      <c r="Y181" s="449"/>
      <c r="Z181" s="449"/>
      <c r="AA181" s="449"/>
      <c r="AB181" s="449"/>
      <c r="AC181" s="449"/>
    </row>
    <row r="182" spans="1:29" ht="23.25" customHeight="1" x14ac:dyDescent="0.2">
      <c r="A182" s="449"/>
      <c r="B182" s="449"/>
      <c r="C182" s="449"/>
      <c r="D182" s="449"/>
      <c r="E182" s="449"/>
      <c r="F182" s="449"/>
      <c r="G182" s="450"/>
      <c r="H182" s="449"/>
      <c r="I182" s="452"/>
      <c r="J182" s="449"/>
      <c r="K182" s="449"/>
      <c r="L182" s="449"/>
      <c r="M182" s="449"/>
      <c r="N182" s="449"/>
      <c r="O182" s="449"/>
      <c r="P182" s="449"/>
      <c r="Q182" s="449"/>
      <c r="R182" s="449"/>
      <c r="S182" s="449"/>
      <c r="T182" s="449"/>
      <c r="U182" s="449"/>
      <c r="V182" s="449"/>
      <c r="W182" s="449"/>
      <c r="X182" s="449"/>
      <c r="Y182" s="449"/>
      <c r="Z182" s="449"/>
      <c r="AA182" s="449"/>
      <c r="AB182" s="449"/>
      <c r="AC182" s="449"/>
    </row>
    <row r="183" spans="1:29" ht="23.25" customHeight="1" x14ac:dyDescent="0.2">
      <c r="A183" s="449"/>
      <c r="B183" s="449"/>
      <c r="C183" s="449"/>
      <c r="D183" s="449"/>
      <c r="E183" s="449"/>
      <c r="F183" s="449"/>
      <c r="G183" s="450"/>
      <c r="H183" s="449"/>
      <c r="I183" s="452"/>
      <c r="J183" s="449"/>
      <c r="K183" s="449"/>
      <c r="L183" s="449"/>
      <c r="M183" s="449"/>
      <c r="N183" s="449"/>
      <c r="O183" s="449"/>
      <c r="P183" s="449"/>
      <c r="Q183" s="449"/>
      <c r="R183" s="449"/>
      <c r="S183" s="449"/>
      <c r="T183" s="449"/>
      <c r="U183" s="449"/>
      <c r="V183" s="449"/>
      <c r="W183" s="449"/>
      <c r="X183" s="449"/>
      <c r="Y183" s="449"/>
      <c r="Z183" s="449"/>
      <c r="AA183" s="449"/>
      <c r="AB183" s="449"/>
      <c r="AC183" s="449"/>
    </row>
    <row r="184" spans="1:29" ht="23.25" customHeight="1" x14ac:dyDescent="0.2">
      <c r="A184" s="449"/>
      <c r="B184" s="449"/>
      <c r="C184" s="449"/>
      <c r="D184" s="449"/>
      <c r="E184" s="449"/>
      <c r="F184" s="449"/>
      <c r="G184" s="450"/>
      <c r="H184" s="449"/>
      <c r="I184" s="452"/>
      <c r="J184" s="449"/>
      <c r="K184" s="449"/>
      <c r="L184" s="449"/>
      <c r="M184" s="449"/>
      <c r="N184" s="449"/>
      <c r="O184" s="449"/>
      <c r="P184" s="449"/>
      <c r="Q184" s="449"/>
      <c r="R184" s="449"/>
      <c r="S184" s="449"/>
      <c r="T184" s="449"/>
      <c r="U184" s="449"/>
      <c r="V184" s="449"/>
      <c r="W184" s="449"/>
      <c r="X184" s="449"/>
      <c r="Y184" s="449"/>
      <c r="Z184" s="449"/>
      <c r="AA184" s="449"/>
      <c r="AB184" s="449"/>
      <c r="AC184" s="449"/>
    </row>
    <row r="185" spans="1:29" ht="23.25" customHeight="1" x14ac:dyDescent="0.2">
      <c r="A185" s="449"/>
      <c r="B185" s="449"/>
      <c r="C185" s="449"/>
      <c r="D185" s="449"/>
      <c r="E185" s="449"/>
      <c r="F185" s="449"/>
      <c r="G185" s="450"/>
      <c r="H185" s="449"/>
      <c r="I185" s="452"/>
      <c r="J185" s="449"/>
      <c r="K185" s="449"/>
      <c r="L185" s="449"/>
      <c r="M185" s="449"/>
      <c r="N185" s="449"/>
      <c r="O185" s="449"/>
      <c r="P185" s="449"/>
      <c r="Q185" s="449"/>
      <c r="R185" s="449"/>
      <c r="S185" s="449"/>
      <c r="T185" s="449"/>
      <c r="U185" s="449"/>
      <c r="V185" s="449"/>
      <c r="W185" s="449"/>
      <c r="X185" s="449"/>
      <c r="Y185" s="449"/>
      <c r="Z185" s="449"/>
      <c r="AA185" s="449"/>
      <c r="AB185" s="449"/>
      <c r="AC185" s="449"/>
    </row>
    <row r="186" spans="1:29" ht="23.25" customHeight="1" x14ac:dyDescent="0.2">
      <c r="A186" s="449"/>
      <c r="B186" s="449"/>
      <c r="C186" s="449"/>
      <c r="D186" s="449"/>
      <c r="E186" s="449"/>
      <c r="F186" s="449"/>
      <c r="G186" s="450"/>
      <c r="H186" s="449"/>
      <c r="I186" s="452"/>
      <c r="J186" s="449"/>
      <c r="K186" s="449"/>
      <c r="L186" s="449"/>
      <c r="M186" s="449"/>
      <c r="N186" s="449"/>
      <c r="O186" s="449"/>
      <c r="P186" s="449"/>
      <c r="Q186" s="449"/>
      <c r="R186" s="449"/>
      <c r="S186" s="449"/>
      <c r="T186" s="449"/>
      <c r="U186" s="449"/>
      <c r="V186" s="449"/>
      <c r="W186" s="449"/>
      <c r="X186" s="449"/>
      <c r="Y186" s="449"/>
      <c r="Z186" s="449"/>
      <c r="AA186" s="449"/>
      <c r="AB186" s="449"/>
      <c r="AC186" s="449"/>
    </row>
    <row r="187" spans="1:29" ht="23.25" customHeight="1" x14ac:dyDescent="0.2">
      <c r="A187" s="449"/>
      <c r="B187" s="449"/>
      <c r="C187" s="449"/>
      <c r="D187" s="449"/>
      <c r="E187" s="449"/>
      <c r="F187" s="449"/>
      <c r="G187" s="450"/>
      <c r="H187" s="449"/>
      <c r="I187" s="452"/>
      <c r="J187" s="449"/>
      <c r="K187" s="449"/>
      <c r="L187" s="449"/>
      <c r="M187" s="449"/>
      <c r="N187" s="449"/>
      <c r="O187" s="449"/>
      <c r="P187" s="449"/>
      <c r="Q187" s="449"/>
      <c r="R187" s="449"/>
      <c r="S187" s="449"/>
      <c r="T187" s="449"/>
      <c r="U187" s="449"/>
      <c r="V187" s="449"/>
      <c r="W187" s="449"/>
      <c r="X187" s="449"/>
      <c r="Y187" s="449"/>
      <c r="Z187" s="449"/>
      <c r="AA187" s="449"/>
      <c r="AB187" s="449"/>
      <c r="AC187" s="449"/>
    </row>
    <row r="188" spans="1:29" ht="23.25" customHeight="1" x14ac:dyDescent="0.2">
      <c r="A188" s="449"/>
      <c r="B188" s="449"/>
      <c r="C188" s="449"/>
      <c r="D188" s="449"/>
      <c r="E188" s="449"/>
      <c r="F188" s="449"/>
      <c r="G188" s="450"/>
      <c r="H188" s="449"/>
      <c r="I188" s="452"/>
      <c r="J188" s="449"/>
      <c r="K188" s="449"/>
      <c r="L188" s="449"/>
      <c r="M188" s="449"/>
      <c r="N188" s="449"/>
      <c r="O188" s="449"/>
      <c r="P188" s="449"/>
      <c r="Q188" s="449"/>
      <c r="R188" s="449"/>
      <c r="S188" s="449"/>
      <c r="T188" s="449"/>
      <c r="U188" s="449"/>
      <c r="V188" s="449"/>
      <c r="W188" s="449"/>
      <c r="X188" s="449"/>
      <c r="Y188" s="449"/>
      <c r="Z188" s="449"/>
      <c r="AA188" s="449"/>
      <c r="AB188" s="449"/>
      <c r="AC188" s="449"/>
    </row>
    <row r="189" spans="1:29" ht="23.25" customHeight="1" x14ac:dyDescent="0.2">
      <c r="A189" s="449"/>
      <c r="B189" s="449"/>
      <c r="C189" s="449"/>
      <c r="D189" s="449"/>
      <c r="E189" s="449"/>
      <c r="F189" s="449"/>
      <c r="G189" s="450"/>
      <c r="H189" s="449"/>
      <c r="I189" s="452"/>
      <c r="J189" s="449"/>
      <c r="K189" s="449"/>
      <c r="L189" s="449"/>
      <c r="M189" s="449"/>
      <c r="N189" s="449"/>
      <c r="O189" s="449"/>
      <c r="P189" s="449"/>
      <c r="Q189" s="449"/>
      <c r="R189" s="449"/>
      <c r="S189" s="449"/>
      <c r="T189" s="449"/>
      <c r="U189" s="449"/>
      <c r="V189" s="449"/>
      <c r="W189" s="449"/>
      <c r="X189" s="449"/>
      <c r="Y189" s="449"/>
      <c r="Z189" s="449"/>
      <c r="AA189" s="449"/>
      <c r="AB189" s="449"/>
      <c r="AC189" s="449"/>
    </row>
    <row r="190" spans="1:29" ht="23.25" customHeight="1" x14ac:dyDescent="0.2">
      <c r="A190" s="449"/>
      <c r="B190" s="449"/>
      <c r="C190" s="449"/>
      <c r="D190" s="449"/>
      <c r="E190" s="449"/>
      <c r="F190" s="449"/>
      <c r="G190" s="450"/>
      <c r="H190" s="449"/>
      <c r="I190" s="452"/>
      <c r="J190" s="449"/>
      <c r="K190" s="449"/>
      <c r="L190" s="449"/>
      <c r="M190" s="449"/>
      <c r="N190" s="449"/>
      <c r="O190" s="449"/>
      <c r="P190" s="449"/>
      <c r="Q190" s="449"/>
      <c r="R190" s="449"/>
      <c r="S190" s="449"/>
      <c r="T190" s="449"/>
      <c r="U190" s="449"/>
      <c r="V190" s="449"/>
      <c r="W190" s="449"/>
      <c r="X190" s="449"/>
      <c r="Y190" s="449"/>
      <c r="Z190" s="449"/>
      <c r="AA190" s="449"/>
      <c r="AB190" s="449"/>
      <c r="AC190" s="449"/>
    </row>
    <row r="191" spans="1:29" ht="23.25" customHeight="1" x14ac:dyDescent="0.2">
      <c r="A191" s="449"/>
      <c r="B191" s="449"/>
      <c r="C191" s="449"/>
      <c r="D191" s="449"/>
      <c r="E191" s="449"/>
      <c r="F191" s="449"/>
      <c r="G191" s="450"/>
      <c r="H191" s="449"/>
      <c r="I191" s="452"/>
      <c r="J191" s="449"/>
      <c r="K191" s="449"/>
      <c r="L191" s="449"/>
      <c r="M191" s="449"/>
      <c r="N191" s="449"/>
      <c r="O191" s="449"/>
      <c r="P191" s="449"/>
      <c r="Q191" s="449"/>
      <c r="R191" s="449"/>
      <c r="S191" s="449"/>
      <c r="T191" s="449"/>
      <c r="U191" s="449"/>
      <c r="V191" s="449"/>
      <c r="W191" s="449"/>
      <c r="X191" s="449"/>
      <c r="Y191" s="449"/>
      <c r="Z191" s="449"/>
      <c r="AA191" s="449"/>
      <c r="AB191" s="449"/>
      <c r="AC191" s="449"/>
    </row>
    <row r="192" spans="1:29" ht="23.25" customHeight="1" x14ac:dyDescent="0.2">
      <c r="A192" s="449"/>
      <c r="B192" s="449"/>
      <c r="C192" s="449"/>
      <c r="D192" s="449"/>
      <c r="E192" s="449"/>
      <c r="F192" s="449"/>
      <c r="G192" s="450"/>
      <c r="H192" s="449"/>
      <c r="I192" s="452"/>
      <c r="J192" s="449"/>
      <c r="K192" s="449"/>
      <c r="L192" s="449"/>
      <c r="M192" s="449"/>
      <c r="N192" s="449"/>
      <c r="O192" s="449"/>
      <c r="P192" s="449"/>
      <c r="Q192" s="449"/>
      <c r="R192" s="449"/>
      <c r="S192" s="449"/>
      <c r="T192" s="449"/>
      <c r="U192" s="449"/>
      <c r="V192" s="449"/>
      <c r="W192" s="449"/>
      <c r="X192" s="449"/>
      <c r="Y192" s="449"/>
      <c r="Z192" s="449"/>
      <c r="AA192" s="449"/>
      <c r="AB192" s="449"/>
      <c r="AC192" s="449"/>
    </row>
    <row r="193" spans="1:29" ht="23.25" customHeight="1" x14ac:dyDescent="0.2">
      <c r="A193" s="449"/>
      <c r="B193" s="449"/>
      <c r="C193" s="449"/>
      <c r="D193" s="449"/>
      <c r="E193" s="449"/>
      <c r="F193" s="449"/>
      <c r="G193" s="450"/>
      <c r="H193" s="449"/>
      <c r="I193" s="452"/>
      <c r="J193" s="449"/>
      <c r="K193" s="449"/>
      <c r="L193" s="449"/>
      <c r="M193" s="449"/>
      <c r="N193" s="449"/>
      <c r="O193" s="449"/>
      <c r="P193" s="449"/>
      <c r="Q193" s="449"/>
      <c r="R193" s="449"/>
      <c r="S193" s="449"/>
      <c r="T193" s="449"/>
      <c r="U193" s="449"/>
      <c r="V193" s="449"/>
      <c r="W193" s="449"/>
      <c r="X193" s="449"/>
      <c r="Y193" s="449"/>
      <c r="Z193" s="449"/>
      <c r="AA193" s="449"/>
      <c r="AB193" s="449"/>
      <c r="AC193" s="449"/>
    </row>
    <row r="194" spans="1:29" ht="23.25" customHeight="1" x14ac:dyDescent="0.2">
      <c r="A194" s="449"/>
      <c r="B194" s="449"/>
      <c r="C194" s="449"/>
      <c r="D194" s="449"/>
      <c r="E194" s="449"/>
      <c r="F194" s="449"/>
      <c r="G194" s="450"/>
      <c r="H194" s="449"/>
      <c r="I194" s="452"/>
      <c r="J194" s="449"/>
      <c r="K194" s="449"/>
      <c r="L194" s="449"/>
      <c r="M194" s="449"/>
      <c r="N194" s="449"/>
      <c r="O194" s="449"/>
      <c r="P194" s="449"/>
      <c r="Q194" s="449"/>
      <c r="R194" s="449"/>
      <c r="S194" s="449"/>
      <c r="T194" s="449"/>
      <c r="U194" s="449"/>
      <c r="V194" s="449"/>
      <c r="W194" s="449"/>
      <c r="X194" s="449"/>
      <c r="Y194" s="449"/>
      <c r="Z194" s="449"/>
      <c r="AA194" s="449"/>
      <c r="AB194" s="449"/>
      <c r="AC194" s="449"/>
    </row>
    <row r="195" spans="1:29" ht="23.25" customHeight="1" x14ac:dyDescent="0.2">
      <c r="A195" s="449"/>
      <c r="B195" s="449"/>
      <c r="C195" s="449"/>
      <c r="D195" s="449"/>
      <c r="E195" s="449"/>
      <c r="F195" s="449"/>
      <c r="G195" s="450"/>
      <c r="H195" s="449"/>
      <c r="I195" s="452"/>
      <c r="J195" s="449"/>
      <c r="K195" s="449"/>
      <c r="L195" s="449"/>
      <c r="M195" s="449"/>
      <c r="N195" s="449"/>
      <c r="O195" s="449"/>
      <c r="P195" s="449"/>
      <c r="Q195" s="449"/>
      <c r="R195" s="449"/>
      <c r="S195" s="449"/>
      <c r="T195" s="449"/>
      <c r="U195" s="449"/>
      <c r="V195" s="449"/>
      <c r="W195" s="449"/>
      <c r="X195" s="449"/>
      <c r="Y195" s="449"/>
      <c r="Z195" s="449"/>
      <c r="AA195" s="449"/>
      <c r="AB195" s="449"/>
      <c r="AC195" s="449"/>
    </row>
    <row r="196" spans="1:29" ht="23.25" customHeight="1" x14ac:dyDescent="0.2">
      <c r="A196" s="449"/>
      <c r="B196" s="449"/>
      <c r="C196" s="449"/>
      <c r="D196" s="449"/>
      <c r="E196" s="449"/>
      <c r="F196" s="449"/>
      <c r="G196" s="450"/>
      <c r="H196" s="449"/>
      <c r="I196" s="452"/>
      <c r="J196" s="449"/>
      <c r="K196" s="449"/>
      <c r="L196" s="449"/>
      <c r="M196" s="449"/>
      <c r="N196" s="449"/>
      <c r="O196" s="449"/>
      <c r="P196" s="449"/>
      <c r="Q196" s="449"/>
      <c r="R196" s="449"/>
      <c r="S196" s="449"/>
      <c r="T196" s="449"/>
      <c r="U196" s="449"/>
      <c r="V196" s="449"/>
      <c r="W196" s="449"/>
      <c r="X196" s="449"/>
      <c r="Y196" s="449"/>
      <c r="Z196" s="449"/>
      <c r="AA196" s="449"/>
      <c r="AB196" s="449"/>
      <c r="AC196" s="449"/>
    </row>
    <row r="197" spans="1:29" ht="23.25" customHeight="1" x14ac:dyDescent="0.2">
      <c r="A197" s="449"/>
      <c r="B197" s="449"/>
      <c r="C197" s="449"/>
      <c r="D197" s="449"/>
      <c r="E197" s="449"/>
      <c r="F197" s="449"/>
      <c r="G197" s="450"/>
      <c r="H197" s="449"/>
      <c r="I197" s="452"/>
      <c r="J197" s="449"/>
      <c r="K197" s="449"/>
      <c r="L197" s="449"/>
      <c r="M197" s="449"/>
      <c r="N197" s="449"/>
      <c r="O197" s="449"/>
      <c r="P197" s="449"/>
      <c r="Q197" s="449"/>
      <c r="R197" s="449"/>
      <c r="S197" s="449"/>
      <c r="T197" s="449"/>
      <c r="U197" s="449"/>
      <c r="V197" s="449"/>
      <c r="W197" s="449"/>
      <c r="X197" s="449"/>
      <c r="Y197" s="449"/>
      <c r="Z197" s="449"/>
      <c r="AA197" s="449"/>
      <c r="AB197" s="449"/>
      <c r="AC197" s="449"/>
    </row>
    <row r="198" spans="1:29" ht="23.25" customHeight="1" x14ac:dyDescent="0.2">
      <c r="A198" s="449"/>
      <c r="B198" s="449"/>
      <c r="C198" s="449"/>
      <c r="D198" s="449"/>
      <c r="E198" s="449"/>
      <c r="F198" s="449"/>
      <c r="G198" s="450"/>
      <c r="H198" s="449"/>
      <c r="I198" s="452"/>
      <c r="J198" s="449"/>
      <c r="K198" s="449"/>
      <c r="L198" s="449"/>
      <c r="M198" s="449"/>
      <c r="N198" s="449"/>
      <c r="O198" s="449"/>
      <c r="P198" s="449"/>
      <c r="Q198" s="449"/>
      <c r="R198" s="449"/>
      <c r="S198" s="449"/>
      <c r="T198" s="449"/>
      <c r="U198" s="449"/>
      <c r="V198" s="449"/>
      <c r="W198" s="449"/>
      <c r="X198" s="449"/>
      <c r="Y198" s="449"/>
      <c r="Z198" s="449"/>
      <c r="AA198" s="449"/>
      <c r="AB198" s="449"/>
      <c r="AC198" s="449"/>
    </row>
    <row r="199" spans="1:29" ht="23.25" customHeight="1" x14ac:dyDescent="0.2">
      <c r="A199" s="449"/>
      <c r="B199" s="449"/>
      <c r="C199" s="449"/>
      <c r="D199" s="449"/>
      <c r="E199" s="449"/>
      <c r="F199" s="449"/>
      <c r="G199" s="450"/>
      <c r="H199" s="449"/>
      <c r="I199" s="452"/>
      <c r="J199" s="449"/>
      <c r="K199" s="449"/>
      <c r="L199" s="449"/>
      <c r="M199" s="449"/>
      <c r="N199" s="449"/>
      <c r="O199" s="449"/>
      <c r="P199" s="449"/>
      <c r="Q199" s="449"/>
      <c r="R199" s="449"/>
      <c r="S199" s="449"/>
      <c r="T199" s="449"/>
      <c r="U199" s="449"/>
      <c r="V199" s="449"/>
      <c r="W199" s="449"/>
      <c r="X199" s="449"/>
      <c r="Y199" s="449"/>
      <c r="Z199" s="449"/>
      <c r="AA199" s="449"/>
      <c r="AB199" s="449"/>
      <c r="AC199" s="449"/>
    </row>
    <row r="200" spans="1:29" ht="23.25" customHeight="1" x14ac:dyDescent="0.2">
      <c r="A200" s="449"/>
      <c r="B200" s="449"/>
      <c r="C200" s="449"/>
      <c r="D200" s="449"/>
      <c r="E200" s="449"/>
      <c r="F200" s="449"/>
      <c r="G200" s="450"/>
      <c r="H200" s="449"/>
      <c r="I200" s="452"/>
      <c r="J200" s="449"/>
      <c r="K200" s="449"/>
      <c r="L200" s="449"/>
      <c r="M200" s="449"/>
      <c r="N200" s="449"/>
      <c r="O200" s="449"/>
      <c r="P200" s="449"/>
      <c r="Q200" s="449"/>
      <c r="R200" s="449"/>
      <c r="S200" s="449"/>
      <c r="T200" s="449"/>
      <c r="U200" s="449"/>
      <c r="V200" s="449"/>
      <c r="W200" s="449"/>
      <c r="X200" s="449"/>
      <c r="Y200" s="449"/>
      <c r="Z200" s="449"/>
      <c r="AA200" s="449"/>
      <c r="AB200" s="449"/>
      <c r="AC200" s="449"/>
    </row>
    <row r="201" spans="1:29" ht="23.25" customHeight="1" x14ac:dyDescent="0.2">
      <c r="A201" s="449"/>
      <c r="B201" s="449"/>
      <c r="C201" s="449"/>
      <c r="D201" s="449"/>
      <c r="E201" s="449"/>
      <c r="F201" s="449"/>
      <c r="G201" s="450"/>
      <c r="H201" s="449"/>
      <c r="I201" s="452"/>
      <c r="J201" s="449"/>
      <c r="K201" s="449"/>
      <c r="L201" s="449"/>
      <c r="M201" s="449"/>
      <c r="N201" s="449"/>
      <c r="O201" s="449"/>
      <c r="P201" s="449"/>
      <c r="Q201" s="449"/>
      <c r="R201" s="449"/>
      <c r="S201" s="449"/>
      <c r="T201" s="449"/>
      <c r="U201" s="449"/>
      <c r="V201" s="449"/>
      <c r="W201" s="449"/>
      <c r="X201" s="449"/>
      <c r="Y201" s="449"/>
      <c r="Z201" s="449"/>
      <c r="AA201" s="449"/>
      <c r="AB201" s="449"/>
      <c r="AC201" s="449"/>
    </row>
    <row r="202" spans="1:29" ht="23.25" customHeight="1" x14ac:dyDescent="0.2">
      <c r="A202" s="449"/>
      <c r="B202" s="449"/>
      <c r="C202" s="449"/>
      <c r="D202" s="449"/>
      <c r="E202" s="449"/>
      <c r="F202" s="449"/>
      <c r="G202" s="450"/>
      <c r="H202" s="449"/>
      <c r="I202" s="452"/>
      <c r="J202" s="449"/>
      <c r="K202" s="449"/>
      <c r="L202" s="449"/>
      <c r="M202" s="449"/>
      <c r="N202" s="449"/>
      <c r="O202" s="449"/>
      <c r="P202" s="449"/>
      <c r="Q202" s="449"/>
      <c r="R202" s="449"/>
      <c r="S202" s="449"/>
      <c r="T202" s="449"/>
      <c r="U202" s="449"/>
      <c r="V202" s="449"/>
      <c r="W202" s="449"/>
      <c r="X202" s="449"/>
      <c r="Y202" s="449"/>
      <c r="Z202" s="449"/>
      <c r="AA202" s="449"/>
      <c r="AB202" s="449"/>
      <c r="AC202" s="449"/>
    </row>
    <row r="203" spans="1:29" ht="23.25" customHeight="1" x14ac:dyDescent="0.2">
      <c r="A203" s="449"/>
      <c r="B203" s="449"/>
      <c r="C203" s="449"/>
      <c r="D203" s="449"/>
      <c r="E203" s="449"/>
      <c r="F203" s="449"/>
      <c r="G203" s="450"/>
      <c r="H203" s="449"/>
      <c r="I203" s="452"/>
      <c r="J203" s="449"/>
      <c r="K203" s="449"/>
      <c r="L203" s="449"/>
      <c r="M203" s="449"/>
      <c r="N203" s="449"/>
      <c r="O203" s="449"/>
      <c r="P203" s="449"/>
      <c r="Q203" s="449"/>
      <c r="R203" s="449"/>
      <c r="S203" s="449"/>
      <c r="T203" s="449"/>
      <c r="U203" s="449"/>
      <c r="V203" s="449"/>
      <c r="W203" s="449"/>
      <c r="X203" s="449"/>
      <c r="Y203" s="449"/>
      <c r="Z203" s="449"/>
      <c r="AA203" s="449"/>
      <c r="AB203" s="449"/>
      <c r="AC203" s="449"/>
    </row>
    <row r="204" spans="1:29" ht="23.25" customHeight="1" x14ac:dyDescent="0.2">
      <c r="A204" s="449"/>
      <c r="B204" s="449"/>
      <c r="C204" s="449"/>
      <c r="D204" s="449"/>
      <c r="E204" s="449"/>
      <c r="F204" s="449"/>
      <c r="G204" s="450"/>
      <c r="H204" s="449"/>
      <c r="I204" s="452"/>
      <c r="J204" s="449"/>
      <c r="K204" s="449"/>
      <c r="L204" s="449"/>
      <c r="M204" s="449"/>
      <c r="N204" s="449"/>
      <c r="O204" s="449"/>
      <c r="P204" s="449"/>
      <c r="Q204" s="449"/>
      <c r="R204" s="449"/>
      <c r="S204" s="449"/>
      <c r="T204" s="449"/>
      <c r="U204" s="449"/>
      <c r="V204" s="449"/>
      <c r="W204" s="449"/>
      <c r="X204" s="449"/>
      <c r="Y204" s="449"/>
      <c r="Z204" s="449"/>
      <c r="AA204" s="449"/>
      <c r="AB204" s="449"/>
      <c r="AC204" s="449"/>
    </row>
    <row r="205" spans="1:29" ht="23.25" customHeight="1" x14ac:dyDescent="0.2">
      <c r="A205" s="449"/>
      <c r="B205" s="449"/>
      <c r="C205" s="449"/>
      <c r="D205" s="449"/>
      <c r="E205" s="449"/>
      <c r="F205" s="449"/>
      <c r="G205" s="450"/>
      <c r="H205" s="449"/>
      <c r="I205" s="452"/>
      <c r="J205" s="449"/>
      <c r="K205" s="449"/>
      <c r="L205" s="449"/>
      <c r="M205" s="449"/>
      <c r="N205" s="449"/>
      <c r="O205" s="449"/>
      <c r="P205" s="449"/>
      <c r="Q205" s="449"/>
      <c r="R205" s="449"/>
      <c r="S205" s="449"/>
      <c r="T205" s="449"/>
      <c r="U205" s="449"/>
      <c r="V205" s="449"/>
      <c r="W205" s="449"/>
      <c r="X205" s="449"/>
      <c r="Y205" s="449"/>
      <c r="Z205" s="449"/>
      <c r="AA205" s="449"/>
      <c r="AB205" s="449"/>
      <c r="AC205" s="449"/>
    </row>
    <row r="206" spans="1:29" ht="23.25" customHeight="1" x14ac:dyDescent="0.2">
      <c r="A206" s="449"/>
      <c r="B206" s="449"/>
      <c r="C206" s="449"/>
      <c r="D206" s="449"/>
      <c r="E206" s="449"/>
      <c r="F206" s="449"/>
      <c r="G206" s="450"/>
      <c r="H206" s="449"/>
      <c r="I206" s="452"/>
      <c r="J206" s="449"/>
      <c r="K206" s="449"/>
      <c r="L206" s="449"/>
      <c r="M206" s="449"/>
      <c r="N206" s="449"/>
      <c r="O206" s="449"/>
      <c r="P206" s="449"/>
      <c r="Q206" s="449"/>
      <c r="R206" s="449"/>
      <c r="S206" s="449"/>
      <c r="T206" s="449"/>
      <c r="U206" s="449"/>
      <c r="V206" s="449"/>
      <c r="W206" s="449"/>
      <c r="X206" s="449"/>
      <c r="Y206" s="449"/>
      <c r="Z206" s="449"/>
      <c r="AA206" s="449"/>
      <c r="AB206" s="449"/>
      <c r="AC206" s="449"/>
    </row>
    <row r="207" spans="1:29" ht="23.25" customHeight="1" x14ac:dyDescent="0.2">
      <c r="A207" s="449"/>
      <c r="B207" s="449"/>
      <c r="C207" s="449"/>
      <c r="D207" s="449"/>
      <c r="E207" s="449"/>
      <c r="F207" s="449"/>
      <c r="G207" s="450"/>
      <c r="H207" s="449"/>
      <c r="I207" s="452"/>
      <c r="J207" s="449"/>
      <c r="K207" s="449"/>
      <c r="L207" s="449"/>
      <c r="M207" s="449"/>
      <c r="N207" s="449"/>
      <c r="O207" s="449"/>
      <c r="P207" s="449"/>
      <c r="Q207" s="449"/>
      <c r="R207" s="449"/>
      <c r="S207" s="449"/>
      <c r="T207" s="449"/>
      <c r="U207" s="449"/>
      <c r="V207" s="449"/>
      <c r="W207" s="449"/>
      <c r="X207" s="449"/>
      <c r="Y207" s="449"/>
      <c r="Z207" s="449"/>
      <c r="AA207" s="449"/>
      <c r="AB207" s="449"/>
      <c r="AC207" s="449"/>
    </row>
    <row r="208" spans="1:29" ht="23.25" customHeight="1" x14ac:dyDescent="0.2">
      <c r="A208" s="449"/>
      <c r="B208" s="449"/>
      <c r="C208" s="449"/>
      <c r="D208" s="449"/>
      <c r="E208" s="449"/>
      <c r="F208" s="449"/>
      <c r="G208" s="450"/>
      <c r="H208" s="449"/>
      <c r="I208" s="452"/>
      <c r="J208" s="449"/>
      <c r="K208" s="449"/>
      <c r="L208" s="449"/>
      <c r="M208" s="449"/>
      <c r="N208" s="449"/>
      <c r="O208" s="449"/>
      <c r="P208" s="449"/>
      <c r="Q208" s="449"/>
      <c r="R208" s="449"/>
      <c r="S208" s="449"/>
      <c r="T208" s="449"/>
      <c r="U208" s="449"/>
      <c r="V208" s="449"/>
      <c r="W208" s="449"/>
      <c r="X208" s="449"/>
      <c r="Y208" s="449"/>
      <c r="Z208" s="449"/>
      <c r="AA208" s="449"/>
      <c r="AB208" s="449"/>
      <c r="AC208" s="449"/>
    </row>
    <row r="209" spans="1:29" ht="23.25" customHeight="1" x14ac:dyDescent="0.2">
      <c r="A209" s="449"/>
      <c r="B209" s="449"/>
      <c r="C209" s="449"/>
      <c r="D209" s="449"/>
      <c r="E209" s="449"/>
      <c r="F209" s="449"/>
      <c r="G209" s="450"/>
      <c r="H209" s="449"/>
      <c r="I209" s="452"/>
      <c r="J209" s="449"/>
      <c r="K209" s="449"/>
      <c r="L209" s="449"/>
      <c r="M209" s="449"/>
      <c r="N209" s="449"/>
      <c r="O209" s="449"/>
      <c r="P209" s="449"/>
      <c r="Q209" s="449"/>
      <c r="R209" s="449"/>
      <c r="S209" s="449"/>
      <c r="T209" s="449"/>
      <c r="U209" s="449"/>
      <c r="V209" s="449"/>
      <c r="W209" s="449"/>
      <c r="X209" s="449"/>
      <c r="Y209" s="449"/>
      <c r="Z209" s="449"/>
      <c r="AA209" s="449"/>
      <c r="AB209" s="449"/>
      <c r="AC209" s="449"/>
    </row>
    <row r="210" spans="1:29" ht="23.25" customHeight="1" x14ac:dyDescent="0.2">
      <c r="A210" s="449"/>
      <c r="B210" s="449"/>
      <c r="C210" s="449"/>
      <c r="D210" s="449"/>
      <c r="E210" s="449"/>
      <c r="F210" s="449"/>
      <c r="G210" s="450"/>
      <c r="H210" s="449"/>
      <c r="I210" s="452"/>
      <c r="J210" s="449"/>
      <c r="K210" s="449"/>
      <c r="L210" s="449"/>
      <c r="M210" s="449"/>
      <c r="N210" s="449"/>
      <c r="O210" s="449"/>
      <c r="P210" s="449"/>
      <c r="Q210" s="449"/>
      <c r="R210" s="449"/>
      <c r="S210" s="449"/>
      <c r="T210" s="449"/>
      <c r="U210" s="449"/>
      <c r="V210" s="449"/>
      <c r="W210" s="449"/>
      <c r="X210" s="449"/>
      <c r="Y210" s="449"/>
      <c r="Z210" s="449"/>
      <c r="AA210" s="449"/>
      <c r="AB210" s="449"/>
      <c r="AC210" s="449"/>
    </row>
    <row r="211" spans="1:29" ht="23.25" customHeight="1" x14ac:dyDescent="0.2">
      <c r="A211" s="449"/>
      <c r="B211" s="449"/>
      <c r="C211" s="449"/>
      <c r="D211" s="449"/>
      <c r="E211" s="449"/>
      <c r="F211" s="449"/>
      <c r="G211" s="450"/>
      <c r="H211" s="449"/>
      <c r="I211" s="452"/>
      <c r="J211" s="449"/>
      <c r="K211" s="449"/>
      <c r="L211" s="449"/>
      <c r="M211" s="449"/>
      <c r="N211" s="449"/>
      <c r="O211" s="449"/>
      <c r="P211" s="449"/>
      <c r="Q211" s="449"/>
      <c r="R211" s="449"/>
      <c r="S211" s="449"/>
      <c r="T211" s="449"/>
      <c r="U211" s="449"/>
      <c r="V211" s="449"/>
      <c r="W211" s="449"/>
      <c r="X211" s="449"/>
      <c r="Y211" s="449"/>
      <c r="Z211" s="449"/>
      <c r="AA211" s="449"/>
      <c r="AB211" s="449"/>
      <c r="AC211" s="449"/>
    </row>
    <row r="212" spans="1:29" ht="23.25" customHeight="1" x14ac:dyDescent="0.2">
      <c r="A212" s="449"/>
      <c r="B212" s="449"/>
      <c r="C212" s="449"/>
      <c r="D212" s="449"/>
      <c r="E212" s="449"/>
      <c r="F212" s="449"/>
      <c r="G212" s="450"/>
      <c r="H212" s="449"/>
      <c r="I212" s="452"/>
      <c r="J212" s="449"/>
      <c r="K212" s="449"/>
      <c r="L212" s="449"/>
      <c r="M212" s="449"/>
      <c r="N212" s="449"/>
      <c r="O212" s="449"/>
      <c r="P212" s="449"/>
      <c r="Q212" s="449"/>
      <c r="R212" s="449"/>
      <c r="S212" s="449"/>
      <c r="T212" s="449"/>
      <c r="U212" s="449"/>
      <c r="V212" s="449"/>
      <c r="W212" s="449"/>
      <c r="X212" s="449"/>
      <c r="Y212" s="449"/>
      <c r="Z212" s="449"/>
      <c r="AA212" s="449"/>
      <c r="AB212" s="449"/>
      <c r="AC212" s="449"/>
    </row>
    <row r="213" spans="1:29" ht="23.25" customHeight="1" x14ac:dyDescent="0.2">
      <c r="A213" s="449"/>
      <c r="B213" s="449"/>
      <c r="C213" s="449"/>
      <c r="D213" s="449"/>
      <c r="E213" s="449"/>
      <c r="F213" s="449"/>
      <c r="G213" s="450"/>
      <c r="H213" s="449"/>
      <c r="I213" s="452"/>
      <c r="J213" s="449"/>
      <c r="K213" s="449"/>
      <c r="L213" s="449"/>
      <c r="M213" s="449"/>
      <c r="N213" s="449"/>
      <c r="O213" s="449"/>
      <c r="P213" s="449"/>
      <c r="Q213" s="449"/>
      <c r="R213" s="449"/>
      <c r="S213" s="449"/>
      <c r="T213" s="449"/>
      <c r="U213" s="449"/>
      <c r="V213" s="449"/>
      <c r="W213" s="449"/>
      <c r="X213" s="449"/>
      <c r="Y213" s="449"/>
      <c r="Z213" s="449"/>
      <c r="AA213" s="449"/>
      <c r="AB213" s="449"/>
      <c r="AC213" s="449"/>
    </row>
    <row r="214" spans="1:29" ht="23.25" customHeight="1" x14ac:dyDescent="0.2">
      <c r="A214" s="449"/>
      <c r="B214" s="449"/>
      <c r="C214" s="449"/>
      <c r="D214" s="449"/>
      <c r="E214" s="449"/>
      <c r="F214" s="449"/>
      <c r="G214" s="450"/>
      <c r="H214" s="449"/>
      <c r="I214" s="452"/>
      <c r="J214" s="449"/>
      <c r="K214" s="449"/>
      <c r="L214" s="449"/>
      <c r="M214" s="449"/>
      <c r="N214" s="449"/>
      <c r="O214" s="449"/>
      <c r="P214" s="449"/>
      <c r="Q214" s="449"/>
      <c r="R214" s="449"/>
      <c r="S214" s="449"/>
      <c r="T214" s="449"/>
      <c r="U214" s="449"/>
      <c r="V214" s="449"/>
      <c r="W214" s="449"/>
      <c r="X214" s="449"/>
      <c r="Y214" s="449"/>
      <c r="Z214" s="449"/>
      <c r="AA214" s="449"/>
      <c r="AB214" s="449"/>
      <c r="AC214" s="449"/>
    </row>
    <row r="215" spans="1:29" ht="23.25" customHeight="1" x14ac:dyDescent="0.2">
      <c r="A215" s="449"/>
      <c r="B215" s="449"/>
      <c r="C215" s="449"/>
      <c r="D215" s="449"/>
      <c r="E215" s="449"/>
      <c r="F215" s="449"/>
      <c r="G215" s="450"/>
      <c r="H215" s="449"/>
      <c r="I215" s="452"/>
      <c r="J215" s="449"/>
      <c r="K215" s="449"/>
      <c r="L215" s="449"/>
      <c r="M215" s="449"/>
      <c r="N215" s="449"/>
      <c r="O215" s="449"/>
      <c r="P215" s="449"/>
      <c r="Q215" s="449"/>
      <c r="R215" s="449"/>
      <c r="S215" s="449"/>
      <c r="T215" s="449"/>
      <c r="U215" s="449"/>
      <c r="V215" s="449"/>
      <c r="W215" s="449"/>
      <c r="X215" s="449"/>
      <c r="Y215" s="449"/>
      <c r="Z215" s="449"/>
      <c r="AA215" s="449"/>
      <c r="AB215" s="449"/>
      <c r="AC215" s="449"/>
    </row>
    <row r="216" spans="1:29" ht="23.25" customHeight="1" x14ac:dyDescent="0.2">
      <c r="A216" s="449"/>
      <c r="B216" s="449"/>
      <c r="C216" s="449"/>
      <c r="D216" s="449"/>
      <c r="E216" s="449"/>
      <c r="F216" s="449"/>
      <c r="G216" s="450"/>
      <c r="H216" s="449"/>
      <c r="I216" s="452"/>
      <c r="J216" s="449"/>
      <c r="K216" s="449"/>
      <c r="L216" s="449"/>
      <c r="M216" s="449"/>
      <c r="N216" s="449"/>
      <c r="O216" s="449"/>
      <c r="P216" s="449"/>
      <c r="Q216" s="449"/>
      <c r="R216" s="449"/>
      <c r="S216" s="449"/>
      <c r="T216" s="449"/>
      <c r="U216" s="449"/>
      <c r="V216" s="449"/>
      <c r="W216" s="449"/>
      <c r="X216" s="449"/>
      <c r="Y216" s="449"/>
      <c r="Z216" s="449"/>
      <c r="AA216" s="449"/>
      <c r="AB216" s="449"/>
      <c r="AC216" s="449"/>
    </row>
    <row r="217" spans="1:29" ht="23.25" customHeight="1" x14ac:dyDescent="0.2">
      <c r="A217" s="449"/>
      <c r="B217" s="449"/>
      <c r="C217" s="449"/>
      <c r="D217" s="449"/>
      <c r="E217" s="449"/>
      <c r="F217" s="449"/>
      <c r="G217" s="450"/>
      <c r="H217" s="449"/>
      <c r="I217" s="452"/>
      <c r="J217" s="449"/>
      <c r="K217" s="449"/>
      <c r="L217" s="449"/>
      <c r="M217" s="449"/>
      <c r="N217" s="449"/>
      <c r="O217" s="449"/>
      <c r="P217" s="449"/>
      <c r="Q217" s="449"/>
      <c r="R217" s="449"/>
      <c r="S217" s="449"/>
      <c r="T217" s="449"/>
      <c r="U217" s="449"/>
      <c r="V217" s="449"/>
      <c r="W217" s="449"/>
      <c r="X217" s="449"/>
      <c r="Y217" s="449"/>
      <c r="Z217" s="449"/>
      <c r="AA217" s="449"/>
      <c r="AB217" s="449"/>
      <c r="AC217" s="449"/>
    </row>
    <row r="218" spans="1:29" ht="23.25" customHeight="1" x14ac:dyDescent="0.2">
      <c r="A218" s="449"/>
      <c r="B218" s="449"/>
      <c r="C218" s="449"/>
      <c r="D218" s="449"/>
      <c r="E218" s="449"/>
      <c r="F218" s="449"/>
      <c r="G218" s="450"/>
      <c r="H218" s="449"/>
      <c r="I218" s="452"/>
      <c r="J218" s="449"/>
      <c r="K218" s="449"/>
      <c r="L218" s="449"/>
      <c r="M218" s="449"/>
      <c r="N218" s="449"/>
      <c r="O218" s="449"/>
      <c r="P218" s="449"/>
      <c r="Q218" s="449"/>
      <c r="R218" s="449"/>
      <c r="S218" s="449"/>
      <c r="T218" s="449"/>
      <c r="U218" s="449"/>
      <c r="V218" s="449"/>
      <c r="W218" s="449"/>
      <c r="X218" s="449"/>
      <c r="Y218" s="449"/>
      <c r="Z218" s="449"/>
      <c r="AA218" s="449"/>
      <c r="AB218" s="449"/>
      <c r="AC218" s="449"/>
    </row>
    <row r="219" spans="1:29" ht="23.25" customHeight="1" x14ac:dyDescent="0.2">
      <c r="A219" s="449"/>
      <c r="B219" s="449"/>
      <c r="C219" s="449"/>
      <c r="D219" s="449"/>
      <c r="E219" s="449"/>
      <c r="F219" s="449"/>
      <c r="G219" s="450"/>
      <c r="H219" s="449"/>
      <c r="I219" s="452"/>
      <c r="J219" s="449"/>
      <c r="K219" s="449"/>
      <c r="L219" s="449"/>
      <c r="M219" s="449"/>
      <c r="N219" s="449"/>
      <c r="O219" s="449"/>
      <c r="P219" s="449"/>
      <c r="Q219" s="449"/>
      <c r="R219" s="449"/>
      <c r="S219" s="449"/>
      <c r="T219" s="449"/>
      <c r="U219" s="449"/>
      <c r="V219" s="449"/>
      <c r="W219" s="449"/>
      <c r="X219" s="449"/>
      <c r="Y219" s="449"/>
      <c r="Z219" s="449"/>
      <c r="AA219" s="449"/>
      <c r="AB219" s="449"/>
      <c r="AC219" s="449"/>
    </row>
    <row r="220" spans="1:29" ht="23.25" customHeight="1" x14ac:dyDescent="0.2">
      <c r="A220" s="449"/>
      <c r="B220" s="449"/>
      <c r="C220" s="449"/>
      <c r="D220" s="449"/>
      <c r="E220" s="449"/>
      <c r="F220" s="449"/>
      <c r="G220" s="450"/>
      <c r="H220" s="449"/>
      <c r="I220" s="452"/>
      <c r="J220" s="449"/>
      <c r="K220" s="449"/>
      <c r="L220" s="449"/>
      <c r="M220" s="449"/>
      <c r="N220" s="449"/>
      <c r="O220" s="449"/>
      <c r="P220" s="449"/>
      <c r="Q220" s="449"/>
      <c r="R220" s="449"/>
      <c r="S220" s="449"/>
      <c r="T220" s="449"/>
      <c r="U220" s="449"/>
      <c r="V220" s="449"/>
      <c r="W220" s="449"/>
      <c r="X220" s="449"/>
      <c r="Y220" s="449"/>
      <c r="Z220" s="449"/>
      <c r="AA220" s="449"/>
      <c r="AB220" s="449"/>
      <c r="AC220" s="449"/>
    </row>
    <row r="221" spans="1:29" ht="23.25" customHeight="1" x14ac:dyDescent="0.2">
      <c r="A221" s="449"/>
      <c r="B221" s="449"/>
      <c r="C221" s="449"/>
      <c r="D221" s="449"/>
      <c r="E221" s="449"/>
      <c r="F221" s="449"/>
      <c r="G221" s="450"/>
      <c r="H221" s="449"/>
      <c r="I221" s="452"/>
      <c r="J221" s="449"/>
      <c r="K221" s="449"/>
      <c r="L221" s="449"/>
      <c r="M221" s="449"/>
      <c r="N221" s="449"/>
      <c r="O221" s="449"/>
      <c r="P221" s="449"/>
      <c r="Q221" s="449"/>
      <c r="R221" s="449"/>
      <c r="S221" s="449"/>
      <c r="T221" s="449"/>
      <c r="U221" s="449"/>
      <c r="V221" s="449"/>
      <c r="W221" s="449"/>
      <c r="X221" s="449"/>
      <c r="Y221" s="449"/>
      <c r="Z221" s="449"/>
      <c r="AA221" s="449"/>
      <c r="AB221" s="449"/>
      <c r="AC221" s="449"/>
    </row>
    <row r="222" spans="1:29" ht="23.25" customHeight="1" x14ac:dyDescent="0.2">
      <c r="A222" s="449"/>
      <c r="B222" s="449"/>
      <c r="C222" s="449"/>
      <c r="D222" s="449"/>
      <c r="E222" s="449"/>
      <c r="F222" s="449"/>
      <c r="G222" s="450"/>
      <c r="H222" s="449"/>
      <c r="I222" s="452"/>
      <c r="J222" s="449"/>
      <c r="K222" s="449"/>
      <c r="L222" s="449"/>
      <c r="M222" s="449"/>
      <c r="N222" s="449"/>
      <c r="O222" s="449"/>
      <c r="P222" s="449"/>
      <c r="Q222" s="449"/>
      <c r="R222" s="449"/>
      <c r="S222" s="449"/>
      <c r="T222" s="449"/>
      <c r="U222" s="449"/>
      <c r="V222" s="449"/>
      <c r="W222" s="449"/>
      <c r="X222" s="449"/>
      <c r="Y222" s="449"/>
      <c r="Z222" s="449"/>
      <c r="AA222" s="449"/>
      <c r="AB222" s="449"/>
      <c r="AC222" s="449"/>
    </row>
    <row r="223" spans="1:29" ht="23.25" customHeight="1" x14ac:dyDescent="0.2">
      <c r="A223" s="449"/>
      <c r="B223" s="449"/>
      <c r="C223" s="449"/>
      <c r="D223" s="449"/>
      <c r="E223" s="449"/>
      <c r="F223" s="449"/>
      <c r="G223" s="450"/>
      <c r="H223" s="449"/>
      <c r="I223" s="452"/>
      <c r="J223" s="449"/>
      <c r="K223" s="449"/>
      <c r="L223" s="449"/>
      <c r="M223" s="449"/>
      <c r="N223" s="449"/>
      <c r="O223" s="449"/>
      <c r="P223" s="449"/>
      <c r="Q223" s="449"/>
      <c r="R223" s="449"/>
      <c r="S223" s="449"/>
      <c r="T223" s="449"/>
      <c r="U223" s="449"/>
      <c r="V223" s="449"/>
      <c r="W223" s="449"/>
      <c r="X223" s="449"/>
      <c r="Y223" s="449"/>
      <c r="Z223" s="449"/>
      <c r="AA223" s="449"/>
      <c r="AB223" s="449"/>
      <c r="AC223" s="449"/>
    </row>
    <row r="224" spans="1:29" ht="23.25" customHeight="1" x14ac:dyDescent="0.2">
      <c r="A224" s="449"/>
      <c r="B224" s="449"/>
      <c r="C224" s="449"/>
      <c r="D224" s="449"/>
      <c r="E224" s="449"/>
      <c r="F224" s="449"/>
      <c r="G224" s="450"/>
      <c r="H224" s="449"/>
      <c r="I224" s="452"/>
      <c r="J224" s="449"/>
      <c r="K224" s="449"/>
      <c r="L224" s="449"/>
      <c r="M224" s="449"/>
      <c r="N224" s="449"/>
      <c r="O224" s="449"/>
      <c r="P224" s="449"/>
      <c r="Q224" s="449"/>
      <c r="R224" s="449"/>
      <c r="S224" s="449"/>
      <c r="T224" s="449"/>
      <c r="U224" s="449"/>
      <c r="V224" s="449"/>
      <c r="W224" s="449"/>
      <c r="X224" s="449"/>
      <c r="Y224" s="449"/>
      <c r="Z224" s="449"/>
      <c r="AA224" s="449"/>
      <c r="AB224" s="449"/>
      <c r="AC224" s="449"/>
    </row>
    <row r="225" spans="1:29" ht="23.25" customHeight="1" x14ac:dyDescent="0.2">
      <c r="A225" s="449"/>
      <c r="B225" s="449"/>
      <c r="C225" s="449"/>
      <c r="D225" s="449"/>
      <c r="E225" s="449"/>
      <c r="F225" s="449"/>
      <c r="G225" s="450"/>
      <c r="H225" s="449"/>
      <c r="I225" s="452"/>
      <c r="J225" s="449"/>
      <c r="K225" s="449"/>
      <c r="L225" s="449"/>
      <c r="M225" s="449"/>
      <c r="N225" s="449"/>
      <c r="O225" s="449"/>
      <c r="P225" s="449"/>
      <c r="Q225" s="449"/>
      <c r="R225" s="449"/>
      <c r="S225" s="449"/>
      <c r="T225" s="449"/>
      <c r="U225" s="449"/>
      <c r="V225" s="449"/>
      <c r="W225" s="449"/>
      <c r="X225" s="449"/>
      <c r="Y225" s="449"/>
      <c r="Z225" s="449"/>
      <c r="AA225" s="449"/>
      <c r="AB225" s="449"/>
      <c r="AC225" s="449"/>
    </row>
    <row r="226" spans="1:29" ht="23.25" customHeight="1" x14ac:dyDescent="0.2">
      <c r="A226" s="449"/>
      <c r="B226" s="449"/>
      <c r="C226" s="449"/>
      <c r="D226" s="449"/>
      <c r="E226" s="449"/>
      <c r="F226" s="449"/>
      <c r="G226" s="450"/>
      <c r="H226" s="449"/>
      <c r="I226" s="452"/>
      <c r="J226" s="449"/>
      <c r="K226" s="449"/>
      <c r="L226" s="449"/>
      <c r="M226" s="449"/>
      <c r="N226" s="449"/>
      <c r="O226" s="449"/>
      <c r="P226" s="449"/>
      <c r="Q226" s="449"/>
      <c r="R226" s="449"/>
      <c r="S226" s="449"/>
      <c r="T226" s="449"/>
      <c r="U226" s="449"/>
      <c r="V226" s="449"/>
      <c r="W226" s="449"/>
      <c r="X226" s="449"/>
      <c r="Y226" s="449"/>
      <c r="Z226" s="449"/>
      <c r="AA226" s="449"/>
      <c r="AB226" s="449"/>
      <c r="AC226" s="449"/>
    </row>
    <row r="227" spans="1:29" ht="23.25" customHeight="1" x14ac:dyDescent="0.2">
      <c r="A227" s="449"/>
      <c r="B227" s="449"/>
      <c r="C227" s="449"/>
      <c r="D227" s="449"/>
      <c r="E227" s="449"/>
      <c r="F227" s="449"/>
      <c r="G227" s="450"/>
      <c r="H227" s="449"/>
      <c r="I227" s="452"/>
      <c r="J227" s="449"/>
      <c r="K227" s="449"/>
      <c r="L227" s="449"/>
      <c r="M227" s="449"/>
      <c r="N227" s="449"/>
      <c r="O227" s="449"/>
      <c r="P227" s="449"/>
      <c r="Q227" s="449"/>
      <c r="R227" s="449"/>
      <c r="S227" s="449"/>
      <c r="T227" s="449"/>
      <c r="U227" s="449"/>
      <c r="V227" s="449"/>
      <c r="W227" s="449"/>
      <c r="X227" s="449"/>
      <c r="Y227" s="449"/>
      <c r="Z227" s="449"/>
      <c r="AA227" s="449"/>
      <c r="AB227" s="449"/>
      <c r="AC227" s="449"/>
    </row>
    <row r="228" spans="1:29" ht="23.25" customHeight="1" x14ac:dyDescent="0.2">
      <c r="A228" s="449"/>
      <c r="B228" s="449"/>
      <c r="C228" s="449"/>
      <c r="D228" s="449"/>
      <c r="E228" s="449"/>
      <c r="F228" s="449"/>
      <c r="G228" s="450"/>
      <c r="H228" s="449"/>
      <c r="I228" s="452"/>
      <c r="J228" s="449"/>
      <c r="K228" s="449"/>
      <c r="L228" s="449"/>
      <c r="M228" s="449"/>
      <c r="N228" s="449"/>
      <c r="O228" s="449"/>
      <c r="P228" s="449"/>
      <c r="Q228" s="449"/>
      <c r="R228" s="449"/>
      <c r="S228" s="449"/>
      <c r="T228" s="449"/>
      <c r="U228" s="449"/>
      <c r="V228" s="449"/>
      <c r="W228" s="449"/>
      <c r="X228" s="449"/>
      <c r="Y228" s="449"/>
      <c r="Z228" s="449"/>
      <c r="AA228" s="449"/>
      <c r="AB228" s="449"/>
      <c r="AC228" s="449"/>
    </row>
    <row r="229" spans="1:29" ht="23.25" customHeight="1" x14ac:dyDescent="0.2">
      <c r="A229" s="449"/>
      <c r="B229" s="449"/>
      <c r="C229" s="449"/>
      <c r="D229" s="449"/>
      <c r="E229" s="449"/>
      <c r="F229" s="449"/>
      <c r="G229" s="450"/>
      <c r="H229" s="449"/>
      <c r="I229" s="452"/>
      <c r="J229" s="449"/>
      <c r="K229" s="449"/>
      <c r="L229" s="449"/>
      <c r="M229" s="449"/>
      <c r="N229" s="449"/>
      <c r="O229" s="449"/>
      <c r="P229" s="449"/>
      <c r="Q229" s="449"/>
      <c r="R229" s="449"/>
      <c r="S229" s="449"/>
      <c r="T229" s="449"/>
      <c r="U229" s="449"/>
      <c r="V229" s="449"/>
      <c r="W229" s="449"/>
      <c r="X229" s="449"/>
      <c r="Y229" s="449"/>
      <c r="Z229" s="449"/>
      <c r="AA229" s="449"/>
      <c r="AB229" s="449"/>
      <c r="AC229" s="449"/>
    </row>
    <row r="230" spans="1:29" ht="23.25" customHeight="1" x14ac:dyDescent="0.2">
      <c r="A230" s="449"/>
      <c r="B230" s="449"/>
      <c r="C230" s="449"/>
      <c r="D230" s="449"/>
      <c r="E230" s="449"/>
      <c r="F230" s="449"/>
      <c r="G230" s="450"/>
      <c r="H230" s="449"/>
      <c r="I230" s="452"/>
      <c r="J230" s="449"/>
      <c r="K230" s="449"/>
      <c r="L230" s="449"/>
      <c r="M230" s="449"/>
      <c r="N230" s="449"/>
      <c r="O230" s="449"/>
      <c r="P230" s="449"/>
      <c r="Q230" s="449"/>
      <c r="R230" s="449"/>
      <c r="S230" s="449"/>
      <c r="T230" s="449"/>
      <c r="U230" s="449"/>
      <c r="V230" s="449"/>
      <c r="W230" s="449"/>
      <c r="X230" s="449"/>
      <c r="Y230" s="449"/>
      <c r="Z230" s="449"/>
      <c r="AA230" s="449"/>
      <c r="AB230" s="449"/>
      <c r="AC230" s="449"/>
    </row>
    <row r="231" spans="1:29" ht="23.25" customHeight="1" x14ac:dyDescent="0.2">
      <c r="A231" s="449"/>
      <c r="B231" s="449"/>
      <c r="C231" s="449"/>
      <c r="D231" s="449"/>
      <c r="E231" s="449"/>
      <c r="F231" s="449"/>
      <c r="G231" s="450"/>
      <c r="H231" s="449"/>
      <c r="I231" s="452"/>
      <c r="J231" s="449"/>
      <c r="K231" s="449"/>
      <c r="L231" s="449"/>
      <c r="M231" s="449"/>
      <c r="N231" s="449"/>
      <c r="O231" s="449"/>
      <c r="P231" s="449"/>
      <c r="Q231" s="449"/>
      <c r="R231" s="449"/>
      <c r="S231" s="449"/>
      <c r="T231" s="449"/>
      <c r="U231" s="449"/>
      <c r="V231" s="449"/>
      <c r="W231" s="449"/>
      <c r="X231" s="449"/>
      <c r="Y231" s="449"/>
      <c r="Z231" s="449"/>
      <c r="AA231" s="449"/>
      <c r="AB231" s="449"/>
      <c r="AC231" s="449"/>
    </row>
    <row r="232" spans="1:29" ht="23.25" customHeight="1" x14ac:dyDescent="0.2">
      <c r="A232" s="449"/>
      <c r="B232" s="449"/>
      <c r="C232" s="449"/>
      <c r="D232" s="449"/>
      <c r="E232" s="449"/>
      <c r="F232" s="449"/>
      <c r="G232" s="450"/>
      <c r="H232" s="449"/>
      <c r="I232" s="452"/>
      <c r="J232" s="449"/>
      <c r="K232" s="449"/>
      <c r="L232" s="449"/>
      <c r="M232" s="449"/>
      <c r="N232" s="449"/>
      <c r="O232" s="449"/>
      <c r="P232" s="449"/>
      <c r="Q232" s="449"/>
      <c r="R232" s="449"/>
      <c r="S232" s="449"/>
      <c r="T232" s="449"/>
      <c r="U232" s="449"/>
      <c r="V232" s="449"/>
      <c r="W232" s="449"/>
      <c r="X232" s="449"/>
      <c r="Y232" s="449"/>
      <c r="Z232" s="449"/>
      <c r="AA232" s="449"/>
      <c r="AB232" s="449"/>
      <c r="AC232" s="449"/>
    </row>
    <row r="233" spans="1:29" ht="23.25" customHeight="1" x14ac:dyDescent="0.2">
      <c r="A233" s="449"/>
      <c r="B233" s="449"/>
      <c r="C233" s="449"/>
      <c r="D233" s="449"/>
      <c r="E233" s="449"/>
      <c r="F233" s="449"/>
      <c r="G233" s="450"/>
      <c r="H233" s="449"/>
      <c r="I233" s="452"/>
      <c r="J233" s="449"/>
      <c r="K233" s="449"/>
      <c r="L233" s="449"/>
      <c r="M233" s="449"/>
      <c r="N233" s="449"/>
      <c r="O233" s="449"/>
      <c r="P233" s="449"/>
      <c r="Q233" s="449"/>
      <c r="R233" s="449"/>
      <c r="S233" s="449"/>
      <c r="T233" s="449"/>
      <c r="U233" s="449"/>
      <c r="V233" s="449"/>
      <c r="W233" s="449"/>
      <c r="X233" s="449"/>
      <c r="Y233" s="449"/>
      <c r="Z233" s="449"/>
      <c r="AA233" s="449"/>
      <c r="AB233" s="449"/>
      <c r="AC233" s="449"/>
    </row>
    <row r="234" spans="1:29" ht="23.25" customHeight="1" x14ac:dyDescent="0.2">
      <c r="A234" s="449"/>
      <c r="B234" s="449"/>
      <c r="C234" s="449"/>
      <c r="D234" s="449"/>
      <c r="E234" s="449"/>
      <c r="F234" s="449"/>
      <c r="G234" s="450"/>
      <c r="H234" s="449"/>
      <c r="I234" s="452"/>
      <c r="J234" s="449"/>
      <c r="K234" s="449"/>
      <c r="L234" s="449"/>
      <c r="M234" s="449"/>
      <c r="N234" s="449"/>
      <c r="O234" s="449"/>
      <c r="P234" s="449"/>
      <c r="Q234" s="449"/>
      <c r="R234" s="449"/>
      <c r="S234" s="449"/>
      <c r="T234" s="449"/>
      <c r="U234" s="449"/>
      <c r="V234" s="449"/>
      <c r="W234" s="449"/>
      <c r="X234" s="449"/>
      <c r="Y234" s="449"/>
      <c r="Z234" s="449"/>
      <c r="AA234" s="449"/>
      <c r="AB234" s="449"/>
      <c r="AC234" s="449"/>
    </row>
    <row r="235" spans="1:29" ht="23.25" customHeight="1" x14ac:dyDescent="0.2">
      <c r="A235" s="449"/>
      <c r="B235" s="449"/>
      <c r="C235" s="449"/>
      <c r="D235" s="449"/>
      <c r="E235" s="449"/>
      <c r="F235" s="449"/>
      <c r="G235" s="450"/>
      <c r="H235" s="449"/>
      <c r="I235" s="452"/>
      <c r="J235" s="449"/>
      <c r="K235" s="449"/>
      <c r="L235" s="449"/>
      <c r="M235" s="449"/>
      <c r="N235" s="449"/>
      <c r="O235" s="449"/>
      <c r="P235" s="449"/>
      <c r="Q235" s="449"/>
      <c r="R235" s="449"/>
      <c r="S235" s="449"/>
      <c r="T235" s="449"/>
      <c r="U235" s="449"/>
      <c r="V235" s="449"/>
      <c r="W235" s="449"/>
      <c r="X235" s="449"/>
      <c r="Y235" s="449"/>
      <c r="Z235" s="449"/>
      <c r="AA235" s="449"/>
      <c r="AB235" s="449"/>
      <c r="AC235" s="449"/>
    </row>
    <row r="236" spans="1:29" ht="23.25" customHeight="1" x14ac:dyDescent="0.2">
      <c r="A236" s="449"/>
      <c r="B236" s="449"/>
      <c r="C236" s="449"/>
      <c r="D236" s="449"/>
      <c r="E236" s="449"/>
      <c r="F236" s="449"/>
      <c r="G236" s="450"/>
      <c r="H236" s="449"/>
      <c r="I236" s="452"/>
      <c r="J236" s="449"/>
      <c r="K236" s="449"/>
      <c r="L236" s="449"/>
      <c r="M236" s="449"/>
      <c r="N236" s="449"/>
      <c r="O236" s="449"/>
      <c r="P236" s="449"/>
      <c r="Q236" s="449"/>
      <c r="R236" s="449"/>
      <c r="S236" s="449"/>
      <c r="T236" s="449"/>
      <c r="U236" s="449"/>
      <c r="V236" s="449"/>
      <c r="W236" s="449"/>
      <c r="X236" s="449"/>
      <c r="Y236" s="449"/>
      <c r="Z236" s="449"/>
      <c r="AA236" s="449"/>
      <c r="AB236" s="449"/>
      <c r="AC236" s="449"/>
    </row>
    <row r="237" spans="1:29" ht="23.25" customHeight="1" x14ac:dyDescent="0.2">
      <c r="A237" s="449"/>
      <c r="B237" s="449"/>
      <c r="C237" s="449"/>
      <c r="D237" s="449"/>
      <c r="E237" s="449"/>
      <c r="F237" s="449"/>
      <c r="G237" s="450"/>
      <c r="H237" s="449"/>
      <c r="I237" s="452"/>
      <c r="J237" s="449"/>
      <c r="K237" s="449"/>
      <c r="L237" s="449"/>
      <c r="M237" s="449"/>
      <c r="N237" s="449"/>
      <c r="O237" s="449"/>
      <c r="P237" s="449"/>
      <c r="Q237" s="449"/>
      <c r="R237" s="449"/>
      <c r="S237" s="449"/>
      <c r="T237" s="449"/>
      <c r="U237" s="449"/>
      <c r="V237" s="449"/>
      <c r="W237" s="449"/>
      <c r="X237" s="449"/>
      <c r="Y237" s="449"/>
      <c r="Z237" s="449"/>
      <c r="AA237" s="449"/>
      <c r="AB237" s="449"/>
      <c r="AC237" s="449"/>
    </row>
    <row r="238" spans="1:29" ht="23.25" customHeight="1" x14ac:dyDescent="0.2">
      <c r="A238" s="449"/>
      <c r="B238" s="449"/>
      <c r="C238" s="449"/>
      <c r="D238" s="449"/>
      <c r="E238" s="449"/>
      <c r="F238" s="449"/>
      <c r="G238" s="450"/>
      <c r="H238" s="449"/>
      <c r="I238" s="452"/>
      <c r="J238" s="449"/>
      <c r="K238" s="449"/>
      <c r="L238" s="449"/>
      <c r="M238" s="449"/>
      <c r="N238" s="449"/>
      <c r="O238" s="449"/>
      <c r="P238" s="449"/>
      <c r="Q238" s="449"/>
      <c r="R238" s="449"/>
      <c r="S238" s="449"/>
      <c r="T238" s="449"/>
      <c r="U238" s="449"/>
      <c r="V238" s="449"/>
      <c r="W238" s="449"/>
      <c r="X238" s="449"/>
      <c r="Y238" s="449"/>
      <c r="Z238" s="449"/>
      <c r="AA238" s="449"/>
      <c r="AB238" s="449"/>
      <c r="AC238" s="449"/>
    </row>
    <row r="239" spans="1:29" ht="23.25" customHeight="1" x14ac:dyDescent="0.2">
      <c r="A239" s="449"/>
      <c r="B239" s="449"/>
      <c r="C239" s="449"/>
      <c r="D239" s="449"/>
      <c r="E239" s="449"/>
      <c r="F239" s="449"/>
      <c r="G239" s="450"/>
      <c r="H239" s="449"/>
      <c r="I239" s="452"/>
      <c r="J239" s="449"/>
      <c r="K239" s="449"/>
      <c r="L239" s="449"/>
      <c r="M239" s="449"/>
      <c r="N239" s="449"/>
      <c r="O239" s="449"/>
      <c r="P239" s="449"/>
      <c r="Q239" s="449"/>
      <c r="R239" s="449"/>
      <c r="S239" s="449"/>
      <c r="T239" s="449"/>
      <c r="U239" s="449"/>
      <c r="V239" s="449"/>
      <c r="W239" s="449"/>
      <c r="X239" s="449"/>
      <c r="Y239" s="449"/>
      <c r="Z239" s="449"/>
      <c r="AA239" s="449"/>
      <c r="AB239" s="449"/>
      <c r="AC239" s="449"/>
    </row>
    <row r="240" spans="1:29" ht="23.25" customHeight="1" x14ac:dyDescent="0.2">
      <c r="A240" s="449"/>
      <c r="B240" s="449"/>
      <c r="C240" s="449"/>
      <c r="D240" s="449"/>
      <c r="E240" s="449"/>
      <c r="F240" s="449"/>
      <c r="G240" s="450"/>
      <c r="H240" s="449"/>
      <c r="I240" s="452"/>
      <c r="J240" s="449"/>
      <c r="K240" s="449"/>
      <c r="L240" s="449"/>
      <c r="M240" s="449"/>
      <c r="N240" s="449"/>
      <c r="O240" s="449"/>
      <c r="P240" s="449"/>
      <c r="Q240" s="449"/>
      <c r="R240" s="449"/>
      <c r="S240" s="449"/>
      <c r="T240" s="449"/>
      <c r="U240" s="449"/>
      <c r="V240" s="449"/>
      <c r="W240" s="449"/>
      <c r="X240" s="449"/>
      <c r="Y240" s="449"/>
      <c r="Z240" s="449"/>
      <c r="AA240" s="449"/>
      <c r="AB240" s="449"/>
      <c r="AC240" s="449"/>
    </row>
    <row r="241" spans="1:29" ht="23.25" customHeight="1" x14ac:dyDescent="0.2">
      <c r="A241" s="449"/>
      <c r="B241" s="449"/>
      <c r="C241" s="449"/>
      <c r="D241" s="449"/>
      <c r="E241" s="449"/>
      <c r="F241" s="449"/>
      <c r="G241" s="450"/>
      <c r="H241" s="449"/>
      <c r="I241" s="452"/>
      <c r="J241" s="449"/>
      <c r="K241" s="449"/>
      <c r="L241" s="449"/>
      <c r="M241" s="449"/>
      <c r="N241" s="449"/>
      <c r="O241" s="449"/>
      <c r="P241" s="449"/>
      <c r="Q241" s="449"/>
      <c r="R241" s="449"/>
      <c r="S241" s="449"/>
      <c r="T241" s="449"/>
      <c r="U241" s="449"/>
      <c r="V241" s="449"/>
      <c r="W241" s="449"/>
      <c r="X241" s="449"/>
      <c r="Y241" s="449"/>
      <c r="Z241" s="449"/>
      <c r="AA241" s="449"/>
      <c r="AB241" s="449"/>
      <c r="AC241" s="449"/>
    </row>
    <row r="242" spans="1:29" ht="23.25" customHeight="1" x14ac:dyDescent="0.2">
      <c r="A242" s="449"/>
      <c r="B242" s="449"/>
      <c r="C242" s="449"/>
      <c r="D242" s="449"/>
      <c r="E242" s="449"/>
      <c r="F242" s="449"/>
      <c r="G242" s="450"/>
      <c r="H242" s="449"/>
      <c r="I242" s="452"/>
      <c r="J242" s="449"/>
      <c r="K242" s="449"/>
      <c r="L242" s="449"/>
      <c r="M242" s="449"/>
      <c r="N242" s="449"/>
      <c r="O242" s="449"/>
      <c r="P242" s="449"/>
      <c r="Q242" s="449"/>
      <c r="R242" s="449"/>
      <c r="S242" s="449"/>
      <c r="T242" s="449"/>
      <c r="U242" s="449"/>
      <c r="V242" s="449"/>
      <c r="W242" s="449"/>
      <c r="X242" s="449"/>
      <c r="Y242" s="449"/>
      <c r="Z242" s="449"/>
      <c r="AA242" s="449"/>
      <c r="AB242" s="449"/>
      <c r="AC242" s="449"/>
    </row>
    <row r="243" spans="1:29" ht="23.25" customHeight="1" x14ac:dyDescent="0.2">
      <c r="A243" s="449"/>
      <c r="B243" s="449"/>
      <c r="C243" s="449"/>
      <c r="D243" s="449"/>
      <c r="E243" s="449"/>
      <c r="F243" s="449"/>
      <c r="G243" s="450"/>
      <c r="H243" s="449"/>
      <c r="I243" s="452"/>
      <c r="J243" s="449"/>
      <c r="K243" s="449"/>
      <c r="L243" s="449"/>
      <c r="M243" s="449"/>
      <c r="N243" s="449"/>
      <c r="O243" s="449"/>
      <c r="P243" s="449"/>
      <c r="Q243" s="449"/>
      <c r="R243" s="449"/>
      <c r="S243" s="449"/>
      <c r="T243" s="449"/>
      <c r="U243" s="449"/>
      <c r="V243" s="449"/>
      <c r="W243" s="449"/>
      <c r="X243" s="449"/>
      <c r="Y243" s="449"/>
      <c r="Z243" s="449"/>
      <c r="AA243" s="449"/>
      <c r="AB243" s="449"/>
      <c r="AC243" s="449"/>
    </row>
    <row r="244" spans="1:29" ht="23.25" customHeight="1" x14ac:dyDescent="0.2">
      <c r="A244" s="449"/>
      <c r="B244" s="449"/>
      <c r="C244" s="449"/>
      <c r="D244" s="449"/>
      <c r="E244" s="449"/>
      <c r="F244" s="449"/>
      <c r="G244" s="450"/>
      <c r="H244" s="449"/>
      <c r="I244" s="452"/>
      <c r="J244" s="449"/>
      <c r="K244" s="449"/>
      <c r="L244" s="449"/>
      <c r="M244" s="449"/>
      <c r="N244" s="449"/>
      <c r="O244" s="449"/>
      <c r="P244" s="449"/>
      <c r="Q244" s="449"/>
      <c r="R244" s="449"/>
      <c r="S244" s="449"/>
      <c r="T244" s="449"/>
      <c r="U244" s="449"/>
      <c r="V244" s="449"/>
      <c r="W244" s="449"/>
      <c r="X244" s="449"/>
      <c r="Y244" s="449"/>
      <c r="Z244" s="449"/>
      <c r="AA244" s="449"/>
      <c r="AB244" s="449"/>
      <c r="AC244" s="449"/>
    </row>
    <row r="245" spans="1:29" ht="23.25" customHeight="1" x14ac:dyDescent="0.2">
      <c r="A245" s="449"/>
      <c r="B245" s="449"/>
      <c r="C245" s="449"/>
      <c r="D245" s="449"/>
      <c r="E245" s="449"/>
      <c r="F245" s="449"/>
      <c r="G245" s="450"/>
      <c r="H245" s="449"/>
      <c r="I245" s="452"/>
      <c r="J245" s="449"/>
      <c r="K245" s="449"/>
      <c r="L245" s="449"/>
      <c r="M245" s="449"/>
      <c r="N245" s="449"/>
      <c r="O245" s="449"/>
      <c r="P245" s="449"/>
      <c r="Q245" s="449"/>
      <c r="R245" s="449"/>
      <c r="S245" s="449"/>
      <c r="T245" s="449"/>
      <c r="U245" s="449"/>
      <c r="V245" s="449"/>
      <c r="W245" s="449"/>
      <c r="X245" s="449"/>
      <c r="Y245" s="449"/>
      <c r="Z245" s="449"/>
      <c r="AA245" s="449"/>
      <c r="AB245" s="449"/>
      <c r="AC245" s="449"/>
    </row>
    <row r="246" spans="1:29" ht="23.25" customHeight="1" x14ac:dyDescent="0.2">
      <c r="A246" s="449"/>
      <c r="B246" s="449"/>
      <c r="C246" s="449"/>
      <c r="D246" s="449"/>
      <c r="E246" s="449"/>
      <c r="F246" s="449"/>
      <c r="G246" s="450"/>
      <c r="H246" s="449"/>
      <c r="I246" s="452"/>
      <c r="J246" s="449"/>
      <c r="K246" s="449"/>
      <c r="L246" s="449"/>
      <c r="M246" s="449"/>
      <c r="N246" s="449"/>
      <c r="O246" s="449"/>
      <c r="P246" s="449"/>
      <c r="Q246" s="449"/>
      <c r="R246" s="449"/>
      <c r="S246" s="449"/>
      <c r="T246" s="449"/>
      <c r="U246" s="449"/>
      <c r="V246" s="449"/>
      <c r="W246" s="449"/>
      <c r="X246" s="449"/>
      <c r="Y246" s="449"/>
      <c r="Z246" s="449"/>
      <c r="AA246" s="449"/>
      <c r="AB246" s="449"/>
      <c r="AC246" s="449"/>
    </row>
    <row r="247" spans="1:29" ht="23.25" customHeight="1" x14ac:dyDescent="0.2">
      <c r="A247" s="449"/>
      <c r="B247" s="449"/>
      <c r="C247" s="449"/>
      <c r="D247" s="449"/>
      <c r="E247" s="449"/>
      <c r="F247" s="449"/>
      <c r="G247" s="450"/>
      <c r="H247" s="449"/>
      <c r="I247" s="452"/>
      <c r="J247" s="449"/>
      <c r="K247" s="449"/>
      <c r="L247" s="449"/>
      <c r="M247" s="449"/>
      <c r="N247" s="449"/>
      <c r="O247" s="449"/>
      <c r="P247" s="449"/>
      <c r="Q247" s="449"/>
      <c r="R247" s="449"/>
      <c r="S247" s="449"/>
      <c r="T247" s="449"/>
      <c r="U247" s="449"/>
      <c r="V247" s="449"/>
      <c r="W247" s="449"/>
      <c r="X247" s="449"/>
      <c r="Y247" s="449"/>
      <c r="Z247" s="449"/>
      <c r="AA247" s="449"/>
      <c r="AB247" s="449"/>
      <c r="AC247" s="449"/>
    </row>
    <row r="248" spans="1:29" ht="23.25" customHeight="1" x14ac:dyDescent="0.2">
      <c r="A248" s="449"/>
      <c r="B248" s="449"/>
      <c r="C248" s="449"/>
      <c r="D248" s="449"/>
      <c r="E248" s="449"/>
      <c r="F248" s="449"/>
      <c r="G248" s="450"/>
      <c r="H248" s="449"/>
      <c r="I248" s="452"/>
      <c r="J248" s="449"/>
      <c r="K248" s="449"/>
      <c r="L248" s="449"/>
      <c r="M248" s="449"/>
      <c r="N248" s="449"/>
      <c r="O248" s="449"/>
      <c r="P248" s="449"/>
      <c r="Q248" s="449"/>
      <c r="R248" s="449"/>
      <c r="S248" s="449"/>
      <c r="T248" s="449"/>
      <c r="U248" s="449"/>
      <c r="V248" s="449"/>
      <c r="W248" s="449"/>
      <c r="X248" s="449"/>
      <c r="Y248" s="449"/>
      <c r="Z248" s="449"/>
      <c r="AA248" s="449"/>
      <c r="AB248" s="449"/>
      <c r="AC248" s="449"/>
    </row>
    <row r="249" spans="1:29" ht="23.25" customHeight="1" x14ac:dyDescent="0.2">
      <c r="A249" s="449"/>
      <c r="B249" s="449"/>
      <c r="C249" s="449"/>
      <c r="D249" s="449"/>
      <c r="E249" s="449"/>
      <c r="F249" s="449"/>
      <c r="G249" s="450"/>
      <c r="H249" s="449"/>
      <c r="I249" s="452"/>
      <c r="J249" s="449"/>
      <c r="K249" s="449"/>
      <c r="L249" s="449"/>
      <c r="M249" s="449"/>
      <c r="N249" s="449"/>
      <c r="O249" s="449"/>
      <c r="P249" s="449"/>
      <c r="Q249" s="449"/>
      <c r="R249" s="449"/>
      <c r="S249" s="449"/>
      <c r="T249" s="449"/>
      <c r="U249" s="449"/>
      <c r="V249" s="449"/>
      <c r="W249" s="449"/>
      <c r="X249" s="449"/>
      <c r="Y249" s="449"/>
      <c r="Z249" s="449"/>
      <c r="AA249" s="449"/>
      <c r="AB249" s="449"/>
      <c r="AC249" s="449"/>
    </row>
    <row r="250" spans="1:29" ht="23.25" customHeight="1" x14ac:dyDescent="0.2">
      <c r="A250" s="449"/>
      <c r="B250" s="449"/>
      <c r="C250" s="449"/>
      <c r="D250" s="449"/>
      <c r="E250" s="449"/>
      <c r="F250" s="449"/>
      <c r="G250" s="450"/>
      <c r="H250" s="449"/>
      <c r="I250" s="452"/>
      <c r="J250" s="449"/>
      <c r="K250" s="449"/>
      <c r="L250" s="449"/>
      <c r="M250" s="449"/>
      <c r="N250" s="449"/>
      <c r="O250" s="449"/>
      <c r="P250" s="449"/>
      <c r="Q250" s="449"/>
      <c r="R250" s="449"/>
      <c r="S250" s="449"/>
      <c r="T250" s="449"/>
      <c r="U250" s="449"/>
      <c r="V250" s="449"/>
      <c r="W250" s="449"/>
      <c r="X250" s="449"/>
      <c r="Y250" s="449"/>
      <c r="Z250" s="449"/>
      <c r="AA250" s="449"/>
      <c r="AB250" s="449"/>
      <c r="AC250" s="449"/>
    </row>
    <row r="251" spans="1:29" ht="23.25" customHeight="1" x14ac:dyDescent="0.2">
      <c r="A251" s="449"/>
      <c r="B251" s="449"/>
      <c r="C251" s="449"/>
      <c r="D251" s="449"/>
      <c r="E251" s="449"/>
      <c r="F251" s="449"/>
      <c r="G251" s="450"/>
      <c r="H251" s="449"/>
      <c r="I251" s="452"/>
      <c r="J251" s="449"/>
      <c r="K251" s="449"/>
      <c r="L251" s="449"/>
      <c r="M251" s="449"/>
      <c r="N251" s="449"/>
      <c r="O251" s="449"/>
      <c r="P251" s="449"/>
      <c r="Q251" s="449"/>
      <c r="R251" s="449"/>
      <c r="S251" s="449"/>
      <c r="T251" s="449"/>
      <c r="U251" s="449"/>
      <c r="V251" s="449"/>
      <c r="W251" s="449"/>
      <c r="X251" s="449"/>
      <c r="Y251" s="449"/>
      <c r="Z251" s="449"/>
      <c r="AA251" s="449"/>
      <c r="AB251" s="449"/>
      <c r="AC251" s="449"/>
    </row>
    <row r="252" spans="1:29" ht="23.25" customHeight="1" x14ac:dyDescent="0.2">
      <c r="A252" s="449"/>
      <c r="B252" s="449"/>
      <c r="C252" s="449"/>
      <c r="D252" s="449"/>
      <c r="E252" s="449"/>
      <c r="F252" s="449"/>
      <c r="G252" s="450"/>
      <c r="H252" s="449"/>
      <c r="I252" s="452"/>
      <c r="J252" s="449"/>
      <c r="K252" s="449"/>
      <c r="L252" s="449"/>
      <c r="M252" s="449"/>
      <c r="N252" s="449"/>
      <c r="O252" s="449"/>
      <c r="P252" s="449"/>
      <c r="Q252" s="449"/>
      <c r="R252" s="449"/>
      <c r="S252" s="449"/>
      <c r="T252" s="449"/>
      <c r="U252" s="449"/>
      <c r="V252" s="449"/>
      <c r="W252" s="449"/>
      <c r="X252" s="449"/>
      <c r="Y252" s="449"/>
      <c r="Z252" s="449"/>
      <c r="AA252" s="449"/>
      <c r="AB252" s="449"/>
      <c r="AC252" s="449"/>
    </row>
    <row r="253" spans="1:29" ht="23.25" customHeight="1" x14ac:dyDescent="0.2">
      <c r="A253" s="449"/>
      <c r="B253" s="449"/>
      <c r="C253" s="449"/>
      <c r="D253" s="449"/>
      <c r="E253" s="449"/>
      <c r="F253" s="449"/>
      <c r="G253" s="450"/>
      <c r="H253" s="449"/>
      <c r="I253" s="452"/>
      <c r="J253" s="449"/>
      <c r="K253" s="449"/>
      <c r="L253" s="449"/>
      <c r="M253" s="449"/>
      <c r="N253" s="449"/>
      <c r="O253" s="449"/>
      <c r="P253" s="449"/>
      <c r="Q253" s="449"/>
      <c r="R253" s="449"/>
      <c r="S253" s="449"/>
      <c r="T253" s="449"/>
      <c r="U253" s="449"/>
      <c r="V253" s="449"/>
      <c r="W253" s="449"/>
      <c r="X253" s="449"/>
      <c r="Y253" s="449"/>
      <c r="Z253" s="449"/>
      <c r="AA253" s="449"/>
      <c r="AB253" s="449"/>
      <c r="AC253" s="449"/>
    </row>
    <row r="254" spans="1:29" ht="23.25" customHeight="1" x14ac:dyDescent="0.2">
      <c r="A254" s="449"/>
      <c r="B254" s="449"/>
      <c r="C254" s="449"/>
      <c r="D254" s="449"/>
      <c r="E254" s="449"/>
      <c r="F254" s="449"/>
      <c r="G254" s="450"/>
      <c r="H254" s="449"/>
      <c r="I254" s="452"/>
      <c r="J254" s="449"/>
      <c r="K254" s="449"/>
      <c r="L254" s="449"/>
      <c r="M254" s="449"/>
      <c r="N254" s="449"/>
      <c r="O254" s="449"/>
      <c r="P254" s="449"/>
      <c r="Q254" s="449"/>
      <c r="R254" s="449"/>
      <c r="S254" s="449"/>
      <c r="T254" s="449"/>
      <c r="U254" s="449"/>
      <c r="V254" s="449"/>
      <c r="W254" s="449"/>
      <c r="X254" s="449"/>
      <c r="Y254" s="449"/>
      <c r="Z254" s="449"/>
      <c r="AA254" s="449"/>
      <c r="AB254" s="449"/>
      <c r="AC254" s="449"/>
    </row>
    <row r="255" spans="1:29" ht="23.25" customHeight="1" x14ac:dyDescent="0.2">
      <c r="A255" s="449"/>
      <c r="B255" s="449"/>
      <c r="C255" s="449"/>
      <c r="D255" s="449"/>
      <c r="E255" s="449"/>
      <c r="F255" s="449"/>
      <c r="G255" s="450"/>
      <c r="H255" s="449"/>
      <c r="I255" s="452"/>
      <c r="J255" s="449"/>
      <c r="K255" s="449"/>
      <c r="L255" s="449"/>
      <c r="M255" s="449"/>
      <c r="N255" s="449"/>
      <c r="O255" s="449"/>
      <c r="P255" s="449"/>
      <c r="Q255" s="449"/>
      <c r="R255" s="449"/>
      <c r="S255" s="449"/>
      <c r="T255" s="449"/>
      <c r="U255" s="449"/>
      <c r="V255" s="449"/>
      <c r="W255" s="449"/>
      <c r="X255" s="449"/>
      <c r="Y255" s="449"/>
      <c r="Z255" s="449"/>
      <c r="AA255" s="449"/>
      <c r="AB255" s="449"/>
      <c r="AC255" s="449"/>
    </row>
    <row r="256" spans="1:29" ht="23.25" customHeight="1" x14ac:dyDescent="0.2">
      <c r="A256" s="449"/>
      <c r="B256" s="449"/>
      <c r="C256" s="449"/>
      <c r="D256" s="449"/>
      <c r="E256" s="449"/>
      <c r="F256" s="449"/>
      <c r="G256" s="450"/>
      <c r="H256" s="449"/>
      <c r="I256" s="452"/>
      <c r="J256" s="449"/>
      <c r="K256" s="449"/>
      <c r="L256" s="449"/>
      <c r="M256" s="449"/>
      <c r="N256" s="449"/>
      <c r="O256" s="449"/>
      <c r="P256" s="449"/>
      <c r="Q256" s="449"/>
      <c r="R256" s="449"/>
      <c r="S256" s="449"/>
      <c r="T256" s="449"/>
      <c r="U256" s="449"/>
      <c r="V256" s="449"/>
      <c r="W256" s="449"/>
      <c r="X256" s="449"/>
      <c r="Y256" s="449"/>
      <c r="Z256" s="449"/>
      <c r="AA256" s="449"/>
      <c r="AB256" s="449"/>
      <c r="AC256" s="449"/>
    </row>
    <row r="257" spans="1:29" ht="23.25" customHeight="1" x14ac:dyDescent="0.2">
      <c r="A257" s="449"/>
      <c r="B257" s="449"/>
      <c r="C257" s="449"/>
      <c r="D257" s="449"/>
      <c r="E257" s="449"/>
      <c r="F257" s="449"/>
      <c r="G257" s="450"/>
      <c r="H257" s="449"/>
      <c r="I257" s="452"/>
      <c r="J257" s="449"/>
      <c r="K257" s="449"/>
      <c r="L257" s="449"/>
      <c r="M257" s="449"/>
      <c r="N257" s="449"/>
      <c r="O257" s="449"/>
      <c r="P257" s="449"/>
      <c r="Q257" s="449"/>
      <c r="R257" s="449"/>
      <c r="S257" s="449"/>
      <c r="T257" s="449"/>
      <c r="U257" s="449"/>
      <c r="V257" s="449"/>
      <c r="W257" s="449"/>
      <c r="X257" s="449"/>
      <c r="Y257" s="449"/>
      <c r="Z257" s="449"/>
      <c r="AA257" s="449"/>
      <c r="AB257" s="449"/>
      <c r="AC257" s="449"/>
    </row>
    <row r="258" spans="1:29" ht="23.25" customHeight="1" x14ac:dyDescent="0.2">
      <c r="A258" s="449"/>
      <c r="B258" s="449"/>
      <c r="C258" s="449"/>
      <c r="D258" s="449"/>
      <c r="E258" s="449"/>
      <c r="F258" s="449"/>
      <c r="G258" s="450"/>
      <c r="H258" s="449"/>
      <c r="I258" s="452"/>
      <c r="J258" s="449"/>
      <c r="K258" s="449"/>
      <c r="L258" s="449"/>
      <c r="M258" s="449"/>
      <c r="N258" s="449"/>
      <c r="O258" s="449"/>
      <c r="P258" s="449"/>
      <c r="Q258" s="449"/>
      <c r="R258" s="449"/>
      <c r="S258" s="449"/>
      <c r="T258" s="449"/>
      <c r="U258" s="449"/>
      <c r="V258" s="449"/>
      <c r="W258" s="449"/>
      <c r="X258" s="449"/>
      <c r="Y258" s="449"/>
      <c r="Z258" s="449"/>
      <c r="AA258" s="449"/>
      <c r="AB258" s="449"/>
      <c r="AC258" s="449"/>
    </row>
    <row r="259" spans="1:29" ht="23.25" customHeight="1" x14ac:dyDescent="0.2">
      <c r="A259" s="449"/>
      <c r="B259" s="449"/>
      <c r="C259" s="449"/>
      <c r="D259" s="449"/>
      <c r="E259" s="449"/>
      <c r="F259" s="449"/>
      <c r="G259" s="450"/>
      <c r="H259" s="449"/>
      <c r="I259" s="452"/>
      <c r="J259" s="449"/>
      <c r="K259" s="449"/>
      <c r="L259" s="449"/>
      <c r="M259" s="449"/>
      <c r="N259" s="449"/>
      <c r="O259" s="449"/>
      <c r="P259" s="449"/>
      <c r="Q259" s="449"/>
      <c r="R259" s="449"/>
      <c r="S259" s="449"/>
      <c r="T259" s="449"/>
      <c r="U259" s="449"/>
      <c r="V259" s="449"/>
      <c r="W259" s="449"/>
      <c r="X259" s="449"/>
      <c r="Y259" s="449"/>
      <c r="Z259" s="449"/>
      <c r="AA259" s="449"/>
      <c r="AB259" s="449"/>
      <c r="AC259" s="449"/>
    </row>
    <row r="260" spans="1:29" ht="23.25" customHeight="1" x14ac:dyDescent="0.2">
      <c r="A260" s="449"/>
      <c r="B260" s="449"/>
      <c r="C260" s="449"/>
      <c r="D260" s="449"/>
      <c r="E260" s="449"/>
      <c r="F260" s="449"/>
      <c r="G260" s="450"/>
      <c r="H260" s="449"/>
      <c r="I260" s="452"/>
      <c r="J260" s="449"/>
      <c r="K260" s="449"/>
      <c r="L260" s="449"/>
      <c r="M260" s="449"/>
      <c r="N260" s="449"/>
      <c r="O260" s="449"/>
      <c r="P260" s="449"/>
      <c r="Q260" s="449"/>
      <c r="R260" s="449"/>
      <c r="S260" s="449"/>
      <c r="T260" s="449"/>
      <c r="U260" s="449"/>
      <c r="V260" s="449"/>
      <c r="W260" s="449"/>
      <c r="X260" s="449"/>
      <c r="Y260" s="449"/>
      <c r="Z260" s="449"/>
      <c r="AA260" s="449"/>
      <c r="AB260" s="449"/>
      <c r="AC260" s="449"/>
    </row>
    <row r="261" spans="1:29" ht="23.25" customHeight="1" x14ac:dyDescent="0.2">
      <c r="A261" s="449"/>
      <c r="B261" s="449"/>
      <c r="C261" s="449"/>
      <c r="D261" s="449"/>
      <c r="E261" s="449"/>
      <c r="F261" s="449"/>
      <c r="G261" s="450"/>
      <c r="H261" s="449"/>
      <c r="I261" s="452"/>
      <c r="J261" s="449"/>
      <c r="K261" s="449"/>
      <c r="L261" s="449"/>
      <c r="M261" s="449"/>
      <c r="N261" s="449"/>
      <c r="O261" s="449"/>
      <c r="P261" s="449"/>
      <c r="Q261" s="449"/>
      <c r="R261" s="449"/>
      <c r="S261" s="449"/>
      <c r="T261" s="449"/>
      <c r="U261" s="449"/>
      <c r="V261" s="449"/>
      <c r="W261" s="449"/>
      <c r="X261" s="449"/>
      <c r="Y261" s="449"/>
      <c r="Z261" s="449"/>
      <c r="AA261" s="449"/>
      <c r="AB261" s="449"/>
      <c r="AC261" s="449"/>
    </row>
    <row r="262" spans="1:29" ht="23.25" customHeight="1" x14ac:dyDescent="0.2">
      <c r="A262" s="449"/>
      <c r="B262" s="449"/>
      <c r="C262" s="449"/>
      <c r="D262" s="449"/>
      <c r="E262" s="449"/>
      <c r="F262" s="449"/>
      <c r="G262" s="450"/>
      <c r="H262" s="449"/>
      <c r="I262" s="452"/>
      <c r="J262" s="449"/>
      <c r="K262" s="449"/>
      <c r="L262" s="449"/>
      <c r="M262" s="449"/>
      <c r="N262" s="449"/>
      <c r="O262" s="449"/>
      <c r="P262" s="449"/>
      <c r="Q262" s="449"/>
      <c r="R262" s="449"/>
      <c r="S262" s="449"/>
      <c r="T262" s="449"/>
      <c r="U262" s="449"/>
      <c r="V262" s="449"/>
      <c r="W262" s="449"/>
      <c r="X262" s="449"/>
      <c r="Y262" s="449"/>
      <c r="Z262" s="449"/>
      <c r="AA262" s="449"/>
      <c r="AB262" s="449"/>
      <c r="AC262" s="449"/>
    </row>
    <row r="263" spans="1:29" ht="23.25" customHeight="1" x14ac:dyDescent="0.2">
      <c r="A263" s="449"/>
      <c r="B263" s="449"/>
      <c r="C263" s="449"/>
      <c r="D263" s="449"/>
      <c r="E263" s="449"/>
      <c r="F263" s="449"/>
      <c r="G263" s="450"/>
      <c r="H263" s="449"/>
      <c r="I263" s="452"/>
      <c r="J263" s="449"/>
      <c r="K263" s="449"/>
      <c r="L263" s="449"/>
      <c r="M263" s="449"/>
      <c r="N263" s="449"/>
      <c r="O263" s="449"/>
      <c r="P263" s="449"/>
      <c r="Q263" s="449"/>
      <c r="R263" s="449"/>
      <c r="S263" s="449"/>
      <c r="T263" s="449"/>
      <c r="U263" s="449"/>
      <c r="V263" s="449"/>
      <c r="W263" s="449"/>
      <c r="X263" s="449"/>
      <c r="Y263" s="449"/>
      <c r="Z263" s="449"/>
      <c r="AA263" s="449"/>
      <c r="AB263" s="449"/>
      <c r="AC263" s="449"/>
    </row>
    <row r="264" spans="1:29" ht="23.25" customHeight="1" x14ac:dyDescent="0.2">
      <c r="A264" s="449"/>
      <c r="B264" s="449"/>
      <c r="C264" s="449"/>
      <c r="D264" s="449"/>
      <c r="E264" s="449"/>
      <c r="F264" s="449"/>
      <c r="G264" s="450"/>
      <c r="H264" s="449"/>
      <c r="I264" s="452"/>
      <c r="J264" s="449"/>
      <c r="K264" s="449"/>
      <c r="L264" s="449"/>
      <c r="M264" s="449"/>
      <c r="N264" s="449"/>
      <c r="O264" s="449"/>
      <c r="P264" s="449"/>
      <c r="Q264" s="449"/>
      <c r="R264" s="449"/>
      <c r="S264" s="449"/>
      <c r="T264" s="449"/>
      <c r="U264" s="449"/>
      <c r="V264" s="449"/>
      <c r="W264" s="449"/>
      <c r="X264" s="449"/>
      <c r="Y264" s="449"/>
      <c r="Z264" s="449"/>
      <c r="AA264" s="449"/>
      <c r="AB264" s="449"/>
      <c r="AC264" s="449"/>
    </row>
    <row r="265" spans="1:29" ht="23.25" customHeight="1" x14ac:dyDescent="0.2">
      <c r="A265" s="449"/>
      <c r="B265" s="449"/>
      <c r="C265" s="449"/>
      <c r="D265" s="449"/>
      <c r="E265" s="449"/>
      <c r="F265" s="449"/>
      <c r="G265" s="450"/>
      <c r="H265" s="449"/>
      <c r="I265" s="452"/>
      <c r="J265" s="449"/>
      <c r="K265" s="449"/>
      <c r="L265" s="449"/>
      <c r="M265" s="449"/>
      <c r="N265" s="449"/>
      <c r="O265" s="449"/>
      <c r="P265" s="449"/>
      <c r="Q265" s="449"/>
      <c r="R265" s="449"/>
      <c r="S265" s="449"/>
      <c r="T265" s="449"/>
      <c r="U265" s="449"/>
      <c r="V265" s="449"/>
      <c r="W265" s="449"/>
      <c r="X265" s="449"/>
      <c r="Y265" s="449"/>
      <c r="Z265" s="449"/>
      <c r="AA265" s="449"/>
      <c r="AB265" s="449"/>
      <c r="AC265" s="449"/>
    </row>
    <row r="266" spans="1:29" ht="23.25" customHeight="1" x14ac:dyDescent="0.2">
      <c r="A266" s="449"/>
      <c r="B266" s="449"/>
      <c r="C266" s="449"/>
      <c r="D266" s="449"/>
      <c r="E266" s="449"/>
      <c r="F266" s="449"/>
      <c r="G266" s="450"/>
      <c r="H266" s="449"/>
      <c r="I266" s="452"/>
      <c r="J266" s="449"/>
      <c r="K266" s="449"/>
      <c r="L266" s="449"/>
      <c r="M266" s="449"/>
      <c r="N266" s="449"/>
      <c r="O266" s="449"/>
      <c r="P266" s="449"/>
      <c r="Q266" s="449"/>
      <c r="R266" s="449"/>
      <c r="S266" s="449"/>
      <c r="T266" s="449"/>
      <c r="U266" s="449"/>
      <c r="V266" s="449"/>
      <c r="W266" s="449"/>
      <c r="X266" s="449"/>
      <c r="Y266" s="449"/>
      <c r="Z266" s="449"/>
      <c r="AA266" s="449"/>
      <c r="AB266" s="449"/>
      <c r="AC266" s="449"/>
    </row>
    <row r="267" spans="1:29" ht="23.25" customHeight="1" x14ac:dyDescent="0.2">
      <c r="A267" s="449"/>
      <c r="B267" s="449"/>
      <c r="C267" s="449"/>
      <c r="D267" s="449"/>
      <c r="E267" s="449"/>
      <c r="F267" s="449"/>
      <c r="G267" s="450"/>
      <c r="H267" s="449"/>
      <c r="I267" s="452"/>
      <c r="J267" s="449"/>
      <c r="K267" s="449"/>
      <c r="L267" s="449"/>
      <c r="M267" s="449"/>
      <c r="N267" s="449"/>
      <c r="O267" s="449"/>
      <c r="P267" s="449"/>
      <c r="Q267" s="449"/>
      <c r="R267" s="449"/>
      <c r="S267" s="449"/>
      <c r="T267" s="449"/>
      <c r="U267" s="449"/>
      <c r="V267" s="449"/>
      <c r="W267" s="449"/>
      <c r="X267" s="449"/>
      <c r="Y267" s="449"/>
      <c r="Z267" s="449"/>
      <c r="AA267" s="449"/>
      <c r="AB267" s="449"/>
      <c r="AC267" s="449"/>
    </row>
    <row r="268" spans="1:29" ht="23.25" customHeight="1" x14ac:dyDescent="0.2">
      <c r="A268" s="449"/>
      <c r="B268" s="449"/>
      <c r="C268" s="449"/>
      <c r="D268" s="449"/>
      <c r="E268" s="449"/>
      <c r="F268" s="449"/>
      <c r="G268" s="450"/>
      <c r="H268" s="449"/>
      <c r="I268" s="452"/>
      <c r="J268" s="449"/>
      <c r="K268" s="449"/>
      <c r="L268" s="449"/>
      <c r="M268" s="449"/>
      <c r="N268" s="449"/>
      <c r="O268" s="449"/>
      <c r="P268" s="449"/>
      <c r="Q268" s="449"/>
      <c r="R268" s="449"/>
      <c r="S268" s="449"/>
      <c r="T268" s="449"/>
      <c r="U268" s="449"/>
      <c r="V268" s="449"/>
      <c r="W268" s="449"/>
      <c r="X268" s="449"/>
      <c r="Y268" s="449"/>
      <c r="Z268" s="449"/>
      <c r="AA268" s="449"/>
      <c r="AB268" s="449"/>
      <c r="AC268" s="449"/>
    </row>
    <row r="269" spans="1:29" ht="23.25" customHeight="1" x14ac:dyDescent="0.2">
      <c r="A269" s="449"/>
      <c r="B269" s="449"/>
      <c r="C269" s="449"/>
      <c r="D269" s="449"/>
      <c r="E269" s="449"/>
      <c r="F269" s="449"/>
      <c r="G269" s="450"/>
      <c r="H269" s="449"/>
      <c r="I269" s="452"/>
      <c r="J269" s="449"/>
      <c r="K269" s="449"/>
      <c r="L269" s="449"/>
      <c r="M269" s="449"/>
      <c r="N269" s="449"/>
      <c r="O269" s="449"/>
      <c r="P269" s="449"/>
      <c r="Q269" s="449"/>
      <c r="R269" s="449"/>
      <c r="S269" s="449"/>
      <c r="T269" s="449"/>
      <c r="U269" s="449"/>
      <c r="V269" s="449"/>
      <c r="W269" s="449"/>
      <c r="X269" s="449"/>
      <c r="Y269" s="449"/>
      <c r="Z269" s="449"/>
      <c r="AA269" s="449"/>
      <c r="AB269" s="449"/>
      <c r="AC269" s="449"/>
    </row>
    <row r="270" spans="1:29" ht="23.25" customHeight="1" x14ac:dyDescent="0.2">
      <c r="A270" s="449"/>
      <c r="B270" s="449"/>
      <c r="C270" s="449"/>
      <c r="D270" s="449"/>
      <c r="E270" s="449"/>
      <c r="F270" s="449"/>
      <c r="G270" s="450"/>
      <c r="H270" s="449"/>
      <c r="I270" s="452"/>
      <c r="J270" s="449"/>
      <c r="K270" s="449"/>
      <c r="L270" s="449"/>
      <c r="M270" s="449"/>
      <c r="N270" s="449"/>
      <c r="O270" s="449"/>
      <c r="P270" s="449"/>
      <c r="Q270" s="449"/>
      <c r="R270" s="449"/>
      <c r="S270" s="449"/>
      <c r="T270" s="449"/>
      <c r="U270" s="449"/>
      <c r="V270" s="449"/>
      <c r="W270" s="449"/>
      <c r="X270" s="449"/>
      <c r="Y270" s="449"/>
      <c r="Z270" s="449"/>
      <c r="AA270" s="449"/>
      <c r="AB270" s="449"/>
      <c r="AC270" s="449"/>
    </row>
    <row r="271" spans="1:29" ht="23.25" customHeight="1" x14ac:dyDescent="0.2">
      <c r="A271" s="449"/>
      <c r="B271" s="449"/>
      <c r="C271" s="449"/>
      <c r="D271" s="449"/>
      <c r="E271" s="449"/>
      <c r="F271" s="449"/>
      <c r="G271" s="450"/>
      <c r="H271" s="449"/>
      <c r="I271" s="452"/>
      <c r="J271" s="449"/>
      <c r="K271" s="449"/>
      <c r="L271" s="449"/>
      <c r="M271" s="449"/>
      <c r="N271" s="449"/>
      <c r="O271" s="449"/>
      <c r="P271" s="449"/>
      <c r="Q271" s="449"/>
      <c r="R271" s="449"/>
      <c r="S271" s="449"/>
      <c r="T271" s="449"/>
      <c r="U271" s="449"/>
      <c r="V271" s="449"/>
      <c r="W271" s="449"/>
      <c r="X271" s="449"/>
      <c r="Y271" s="449"/>
      <c r="Z271" s="449"/>
      <c r="AA271" s="449"/>
      <c r="AB271" s="449"/>
      <c r="AC271" s="449"/>
    </row>
    <row r="272" spans="1:29" ht="23.25" customHeight="1" x14ac:dyDescent="0.2">
      <c r="A272" s="449"/>
      <c r="B272" s="449"/>
      <c r="C272" s="449"/>
      <c r="D272" s="449"/>
      <c r="E272" s="449"/>
      <c r="F272" s="449"/>
      <c r="G272" s="450"/>
      <c r="H272" s="449"/>
      <c r="I272" s="452"/>
      <c r="J272" s="449"/>
      <c r="K272" s="449"/>
      <c r="L272" s="449"/>
      <c r="M272" s="449"/>
      <c r="N272" s="449"/>
      <c r="O272" s="449"/>
      <c r="P272" s="449"/>
      <c r="Q272" s="449"/>
      <c r="R272" s="449"/>
      <c r="S272" s="449"/>
      <c r="T272" s="449"/>
      <c r="U272" s="449"/>
      <c r="V272" s="449"/>
      <c r="W272" s="449"/>
      <c r="X272" s="449"/>
      <c r="Y272" s="449"/>
      <c r="Z272" s="449"/>
      <c r="AA272" s="449"/>
      <c r="AB272" s="449"/>
      <c r="AC272" s="449"/>
    </row>
    <row r="273" spans="1:29" ht="23.25" customHeight="1" x14ac:dyDescent="0.2">
      <c r="A273" s="449"/>
      <c r="B273" s="449"/>
      <c r="C273" s="449"/>
      <c r="D273" s="449"/>
      <c r="E273" s="449"/>
      <c r="F273" s="449"/>
      <c r="G273" s="450"/>
      <c r="H273" s="449"/>
      <c r="I273" s="452"/>
      <c r="J273" s="449"/>
      <c r="K273" s="449"/>
      <c r="L273" s="449"/>
      <c r="M273" s="449"/>
      <c r="N273" s="449"/>
      <c r="O273" s="449"/>
      <c r="P273" s="449"/>
      <c r="Q273" s="449"/>
      <c r="R273" s="449"/>
      <c r="S273" s="449"/>
      <c r="T273" s="449"/>
      <c r="U273" s="449"/>
      <c r="V273" s="449"/>
      <c r="W273" s="449"/>
      <c r="X273" s="449"/>
      <c r="Y273" s="449"/>
      <c r="Z273" s="449"/>
      <c r="AA273" s="449"/>
      <c r="AB273" s="449"/>
      <c r="AC273" s="449"/>
    </row>
    <row r="274" spans="1:29" ht="23.25" customHeight="1" x14ac:dyDescent="0.2">
      <c r="A274" s="449"/>
      <c r="B274" s="449"/>
      <c r="C274" s="449"/>
      <c r="D274" s="449"/>
      <c r="E274" s="449"/>
      <c r="F274" s="449"/>
      <c r="G274" s="450"/>
      <c r="H274" s="449"/>
      <c r="I274" s="452"/>
      <c r="J274" s="449"/>
      <c r="K274" s="449"/>
      <c r="L274" s="449"/>
      <c r="M274" s="449"/>
      <c r="N274" s="449"/>
      <c r="O274" s="449"/>
      <c r="P274" s="449"/>
      <c r="Q274" s="449"/>
      <c r="R274" s="449"/>
      <c r="S274" s="449"/>
      <c r="T274" s="449"/>
      <c r="U274" s="449"/>
      <c r="V274" s="449"/>
      <c r="W274" s="449"/>
      <c r="X274" s="449"/>
      <c r="Y274" s="449"/>
      <c r="Z274" s="449"/>
      <c r="AA274" s="449"/>
      <c r="AB274" s="449"/>
      <c r="AC274" s="449"/>
    </row>
    <row r="275" spans="1:29" ht="23.25" customHeight="1" x14ac:dyDescent="0.2">
      <c r="A275" s="449"/>
      <c r="B275" s="449"/>
      <c r="C275" s="449"/>
      <c r="D275" s="449"/>
      <c r="E275" s="449"/>
      <c r="F275" s="449"/>
      <c r="G275" s="450"/>
      <c r="H275" s="449"/>
      <c r="I275" s="452"/>
      <c r="J275" s="449"/>
      <c r="K275" s="449"/>
      <c r="L275" s="449"/>
      <c r="M275" s="449"/>
      <c r="N275" s="449"/>
      <c r="O275" s="449"/>
      <c r="P275" s="449"/>
      <c r="Q275" s="449"/>
      <c r="R275" s="449"/>
      <c r="S275" s="449"/>
      <c r="T275" s="449"/>
      <c r="U275" s="449"/>
      <c r="V275" s="449"/>
      <c r="W275" s="449"/>
      <c r="X275" s="449"/>
      <c r="Y275" s="449"/>
      <c r="Z275" s="449"/>
      <c r="AA275" s="449"/>
      <c r="AB275" s="449"/>
      <c r="AC275" s="449"/>
    </row>
    <row r="276" spans="1:29" ht="23.25" customHeight="1" x14ac:dyDescent="0.2">
      <c r="A276" s="449"/>
      <c r="B276" s="449"/>
      <c r="C276" s="449"/>
      <c r="D276" s="449"/>
      <c r="E276" s="449"/>
      <c r="F276" s="449"/>
      <c r="G276" s="450"/>
      <c r="H276" s="449"/>
      <c r="I276" s="452"/>
      <c r="J276" s="449"/>
      <c r="K276" s="449"/>
      <c r="L276" s="449"/>
      <c r="M276" s="449"/>
      <c r="N276" s="449"/>
      <c r="O276" s="449"/>
      <c r="P276" s="449"/>
      <c r="Q276" s="449"/>
      <c r="R276" s="449"/>
      <c r="S276" s="449"/>
      <c r="T276" s="449"/>
      <c r="U276" s="449"/>
      <c r="V276" s="449"/>
      <c r="W276" s="449"/>
      <c r="X276" s="449"/>
      <c r="Y276" s="449"/>
      <c r="Z276" s="449"/>
      <c r="AA276" s="449"/>
      <c r="AB276" s="449"/>
      <c r="AC276" s="449"/>
    </row>
    <row r="277" spans="1:29" ht="23.25" customHeight="1" x14ac:dyDescent="0.2">
      <c r="A277" s="449"/>
      <c r="B277" s="449"/>
      <c r="C277" s="449"/>
      <c r="D277" s="449"/>
      <c r="E277" s="449"/>
      <c r="F277" s="449"/>
      <c r="G277" s="450"/>
      <c r="H277" s="449"/>
      <c r="I277" s="452"/>
      <c r="J277" s="449"/>
      <c r="K277" s="449"/>
      <c r="L277" s="449"/>
      <c r="M277" s="449"/>
      <c r="N277" s="449"/>
      <c r="O277" s="449"/>
      <c r="P277" s="449"/>
      <c r="Q277" s="449"/>
      <c r="R277" s="449"/>
      <c r="S277" s="449"/>
      <c r="T277" s="449"/>
      <c r="U277" s="449"/>
      <c r="V277" s="449"/>
      <c r="W277" s="449"/>
      <c r="X277" s="449"/>
      <c r="Y277" s="449"/>
      <c r="Z277" s="449"/>
      <c r="AA277" s="449"/>
      <c r="AB277" s="449"/>
      <c r="AC277" s="449"/>
    </row>
    <row r="278" spans="1:29" ht="23.25" customHeight="1" x14ac:dyDescent="0.2">
      <c r="A278" s="449"/>
      <c r="B278" s="449"/>
      <c r="C278" s="449"/>
      <c r="D278" s="449"/>
      <c r="E278" s="449"/>
      <c r="F278" s="449"/>
      <c r="G278" s="450"/>
      <c r="H278" s="449"/>
      <c r="I278" s="452"/>
      <c r="J278" s="449"/>
      <c r="K278" s="449"/>
      <c r="L278" s="449"/>
      <c r="M278" s="449"/>
      <c r="N278" s="449"/>
      <c r="O278" s="449"/>
      <c r="P278" s="449"/>
      <c r="Q278" s="449"/>
      <c r="R278" s="449"/>
      <c r="S278" s="449"/>
      <c r="T278" s="449"/>
      <c r="U278" s="449"/>
      <c r="V278" s="449"/>
      <c r="W278" s="449"/>
      <c r="X278" s="449"/>
      <c r="Y278" s="449"/>
      <c r="Z278" s="449"/>
      <c r="AA278" s="449"/>
      <c r="AB278" s="449"/>
      <c r="AC278" s="449"/>
    </row>
    <row r="279" spans="1:29" ht="23.25" customHeight="1" x14ac:dyDescent="0.2">
      <c r="A279" s="449"/>
      <c r="B279" s="449"/>
      <c r="C279" s="449"/>
      <c r="D279" s="449"/>
      <c r="E279" s="449"/>
      <c r="F279" s="449"/>
      <c r="G279" s="450"/>
      <c r="H279" s="449"/>
      <c r="I279" s="452"/>
      <c r="J279" s="449"/>
      <c r="K279" s="449"/>
      <c r="L279" s="449"/>
      <c r="M279" s="449"/>
      <c r="N279" s="449"/>
      <c r="O279" s="449"/>
      <c r="P279" s="449"/>
      <c r="Q279" s="449"/>
      <c r="R279" s="449"/>
      <c r="S279" s="449"/>
      <c r="T279" s="449"/>
      <c r="U279" s="449"/>
      <c r="V279" s="449"/>
      <c r="W279" s="449"/>
      <c r="X279" s="449"/>
      <c r="Y279" s="449"/>
      <c r="Z279" s="449"/>
      <c r="AA279" s="449"/>
      <c r="AB279" s="449"/>
      <c r="AC279" s="449"/>
    </row>
    <row r="280" spans="1:29" ht="23.25" customHeight="1" x14ac:dyDescent="0.2">
      <c r="A280" s="449"/>
      <c r="B280" s="449"/>
      <c r="C280" s="449"/>
      <c r="D280" s="449"/>
      <c r="E280" s="449"/>
      <c r="F280" s="449"/>
      <c r="G280" s="450"/>
      <c r="H280" s="449"/>
      <c r="I280" s="452"/>
      <c r="J280" s="449"/>
      <c r="K280" s="449"/>
      <c r="L280" s="449"/>
      <c r="M280" s="449"/>
      <c r="N280" s="449"/>
      <c r="O280" s="449"/>
      <c r="P280" s="449"/>
      <c r="Q280" s="449"/>
      <c r="R280" s="449"/>
      <c r="S280" s="449"/>
      <c r="T280" s="449"/>
      <c r="U280" s="449"/>
      <c r="V280" s="449"/>
      <c r="W280" s="449"/>
      <c r="X280" s="449"/>
      <c r="Y280" s="449"/>
      <c r="Z280" s="449"/>
      <c r="AA280" s="449"/>
      <c r="AB280" s="449"/>
      <c r="AC280" s="449"/>
    </row>
    <row r="281" spans="1:29" ht="23.25" customHeight="1" x14ac:dyDescent="0.2">
      <c r="A281" s="449"/>
      <c r="B281" s="449"/>
      <c r="C281" s="449"/>
      <c r="D281" s="449"/>
      <c r="E281" s="449"/>
      <c r="F281" s="449"/>
      <c r="G281" s="450"/>
      <c r="H281" s="449"/>
      <c r="I281" s="452"/>
      <c r="J281" s="449"/>
      <c r="K281" s="449"/>
      <c r="L281" s="449"/>
      <c r="M281" s="449"/>
      <c r="N281" s="449"/>
      <c r="O281" s="449"/>
      <c r="P281" s="449"/>
      <c r="Q281" s="449"/>
      <c r="R281" s="449"/>
      <c r="S281" s="449"/>
      <c r="T281" s="449"/>
      <c r="U281" s="449"/>
      <c r="V281" s="449"/>
      <c r="W281" s="449"/>
      <c r="X281" s="449"/>
      <c r="Y281" s="449"/>
      <c r="Z281" s="449"/>
      <c r="AA281" s="449"/>
      <c r="AB281" s="449"/>
      <c r="AC281" s="449"/>
    </row>
    <row r="282" spans="1:29" ht="23.25" customHeight="1" x14ac:dyDescent="0.2">
      <c r="A282" s="449"/>
      <c r="B282" s="449"/>
      <c r="C282" s="449"/>
      <c r="D282" s="449"/>
      <c r="E282" s="449"/>
      <c r="F282" s="449"/>
      <c r="G282" s="450"/>
      <c r="H282" s="449"/>
      <c r="I282" s="452"/>
      <c r="J282" s="449"/>
      <c r="K282" s="449"/>
      <c r="L282" s="449"/>
      <c r="M282" s="449"/>
      <c r="N282" s="449"/>
      <c r="O282" s="449"/>
      <c r="P282" s="449"/>
      <c r="Q282" s="449"/>
      <c r="R282" s="449"/>
      <c r="S282" s="449"/>
      <c r="T282" s="449"/>
      <c r="U282" s="449"/>
      <c r="V282" s="449"/>
      <c r="W282" s="449"/>
      <c r="X282" s="449"/>
      <c r="Y282" s="449"/>
      <c r="Z282" s="449"/>
      <c r="AA282" s="449"/>
      <c r="AB282" s="449"/>
      <c r="AC282" s="449"/>
    </row>
    <row r="283" spans="1:29" ht="23.25" customHeight="1" x14ac:dyDescent="0.2">
      <c r="A283" s="449"/>
      <c r="B283" s="449"/>
      <c r="C283" s="449"/>
      <c r="D283" s="449"/>
      <c r="E283" s="449"/>
      <c r="F283" s="449"/>
      <c r="G283" s="450"/>
      <c r="H283" s="449"/>
      <c r="I283" s="452"/>
      <c r="J283" s="449"/>
      <c r="K283" s="449"/>
      <c r="L283" s="449"/>
      <c r="M283" s="449"/>
      <c r="N283" s="449"/>
      <c r="O283" s="449"/>
      <c r="P283" s="449"/>
      <c r="Q283" s="449"/>
      <c r="R283" s="449"/>
      <c r="S283" s="449"/>
      <c r="T283" s="449"/>
      <c r="U283" s="449"/>
      <c r="V283" s="449"/>
      <c r="W283" s="449"/>
      <c r="X283" s="449"/>
      <c r="Y283" s="449"/>
      <c r="Z283" s="449"/>
      <c r="AA283" s="449"/>
      <c r="AB283" s="449"/>
      <c r="AC283" s="449"/>
    </row>
    <row r="284" spans="1:29" ht="23.25" customHeight="1" x14ac:dyDescent="0.2">
      <c r="A284" s="449"/>
      <c r="B284" s="449"/>
      <c r="C284" s="449"/>
      <c r="D284" s="449"/>
      <c r="E284" s="449"/>
      <c r="F284" s="449"/>
      <c r="G284" s="450"/>
      <c r="H284" s="449"/>
      <c r="I284" s="452"/>
      <c r="J284" s="449"/>
      <c r="K284" s="449"/>
      <c r="L284" s="449"/>
      <c r="M284" s="449"/>
      <c r="N284" s="449"/>
      <c r="O284" s="449"/>
      <c r="P284" s="449"/>
      <c r="Q284" s="449"/>
      <c r="R284" s="449"/>
      <c r="S284" s="449"/>
      <c r="T284" s="449"/>
      <c r="U284" s="449"/>
      <c r="V284" s="449"/>
      <c r="W284" s="449"/>
      <c r="X284" s="449"/>
      <c r="Y284" s="449"/>
      <c r="Z284" s="449"/>
      <c r="AA284" s="449"/>
      <c r="AB284" s="449"/>
      <c r="AC284" s="449"/>
    </row>
    <row r="285" spans="1:29" ht="23.25" customHeight="1" x14ac:dyDescent="0.2">
      <c r="A285" s="449"/>
      <c r="B285" s="449"/>
      <c r="C285" s="449"/>
      <c r="D285" s="449"/>
      <c r="E285" s="449"/>
      <c r="F285" s="449"/>
      <c r="G285" s="450"/>
      <c r="H285" s="449"/>
      <c r="I285" s="452"/>
      <c r="J285" s="449"/>
      <c r="K285" s="449"/>
      <c r="L285" s="449"/>
      <c r="M285" s="449"/>
      <c r="N285" s="449"/>
      <c r="O285" s="449"/>
      <c r="P285" s="449"/>
      <c r="Q285" s="449"/>
      <c r="R285" s="449"/>
      <c r="S285" s="449"/>
      <c r="T285" s="449"/>
      <c r="U285" s="449"/>
      <c r="V285" s="449"/>
      <c r="W285" s="449"/>
      <c r="X285" s="449"/>
      <c r="Y285" s="449"/>
      <c r="Z285" s="449"/>
      <c r="AA285" s="449"/>
      <c r="AB285" s="449"/>
      <c r="AC285" s="449"/>
    </row>
    <row r="286" spans="1:29" ht="23.25" customHeight="1" x14ac:dyDescent="0.2">
      <c r="A286" s="449"/>
      <c r="B286" s="449"/>
      <c r="C286" s="449"/>
      <c r="D286" s="449"/>
      <c r="E286" s="449"/>
      <c r="F286" s="449"/>
      <c r="G286" s="450"/>
      <c r="H286" s="449"/>
      <c r="I286" s="452"/>
      <c r="J286" s="449"/>
      <c r="K286" s="449"/>
      <c r="L286" s="449"/>
      <c r="M286" s="449"/>
      <c r="N286" s="449"/>
      <c r="O286" s="449"/>
      <c r="P286" s="449"/>
      <c r="Q286" s="449"/>
      <c r="R286" s="449"/>
      <c r="S286" s="449"/>
      <c r="T286" s="449"/>
      <c r="U286" s="449"/>
      <c r="V286" s="449"/>
      <c r="W286" s="449"/>
      <c r="X286" s="449"/>
      <c r="Y286" s="449"/>
      <c r="Z286" s="449"/>
      <c r="AA286" s="449"/>
      <c r="AB286" s="449"/>
      <c r="AC286" s="449"/>
    </row>
    <row r="287" spans="1:29" ht="23.25" customHeight="1" x14ac:dyDescent="0.2">
      <c r="A287" s="449"/>
      <c r="B287" s="449"/>
      <c r="C287" s="449"/>
      <c r="D287" s="449"/>
      <c r="E287" s="449"/>
      <c r="F287" s="449"/>
      <c r="G287" s="450"/>
      <c r="H287" s="449"/>
      <c r="I287" s="452"/>
      <c r="J287" s="449"/>
      <c r="K287" s="449"/>
      <c r="L287" s="449"/>
      <c r="M287" s="449"/>
      <c r="N287" s="449"/>
      <c r="O287" s="449"/>
      <c r="P287" s="449"/>
      <c r="Q287" s="449"/>
      <c r="R287" s="449"/>
      <c r="S287" s="449"/>
      <c r="T287" s="449"/>
      <c r="U287" s="449"/>
      <c r="V287" s="449"/>
      <c r="W287" s="449"/>
      <c r="X287" s="449"/>
      <c r="Y287" s="449"/>
      <c r="Z287" s="449"/>
      <c r="AA287" s="449"/>
      <c r="AB287" s="449"/>
      <c r="AC287" s="449"/>
    </row>
    <row r="288" spans="1:29" ht="23.25" customHeight="1" x14ac:dyDescent="0.2">
      <c r="A288" s="449"/>
      <c r="B288" s="449"/>
      <c r="C288" s="449"/>
      <c r="D288" s="449"/>
      <c r="E288" s="449"/>
      <c r="F288" s="449"/>
      <c r="G288" s="450"/>
      <c r="H288" s="449"/>
      <c r="I288" s="452"/>
      <c r="J288" s="449"/>
      <c r="K288" s="449"/>
      <c r="L288" s="449"/>
      <c r="M288" s="449"/>
      <c r="N288" s="449"/>
      <c r="O288" s="449"/>
      <c r="P288" s="449"/>
      <c r="Q288" s="449"/>
      <c r="R288" s="449"/>
      <c r="S288" s="449"/>
      <c r="T288" s="449"/>
      <c r="U288" s="449"/>
      <c r="V288" s="449"/>
      <c r="W288" s="449"/>
      <c r="X288" s="449"/>
      <c r="Y288" s="449"/>
      <c r="Z288" s="449"/>
      <c r="AA288" s="449"/>
      <c r="AB288" s="449"/>
      <c r="AC288" s="449"/>
    </row>
    <row r="289" spans="1:29" ht="23.25" customHeight="1" x14ac:dyDescent="0.2">
      <c r="A289" s="449"/>
      <c r="B289" s="449"/>
      <c r="C289" s="449"/>
      <c r="D289" s="449"/>
      <c r="E289" s="449"/>
      <c r="F289" s="449"/>
      <c r="G289" s="450"/>
      <c r="H289" s="449"/>
      <c r="I289" s="452"/>
      <c r="J289" s="449"/>
      <c r="K289" s="449"/>
      <c r="L289" s="449"/>
      <c r="M289" s="449"/>
      <c r="N289" s="449"/>
      <c r="O289" s="449"/>
      <c r="P289" s="449"/>
      <c r="Q289" s="449"/>
      <c r="R289" s="449"/>
      <c r="S289" s="449"/>
      <c r="T289" s="449"/>
      <c r="U289" s="449"/>
      <c r="V289" s="449"/>
      <c r="W289" s="449"/>
      <c r="X289" s="449"/>
      <c r="Y289" s="449"/>
      <c r="Z289" s="449"/>
      <c r="AA289" s="449"/>
      <c r="AB289" s="449"/>
      <c r="AC289" s="449"/>
    </row>
    <row r="290" spans="1:29" ht="23.25" customHeight="1" x14ac:dyDescent="0.2">
      <c r="A290" s="449"/>
      <c r="B290" s="449"/>
      <c r="C290" s="449"/>
      <c r="D290" s="449"/>
      <c r="E290" s="449"/>
      <c r="F290" s="449"/>
      <c r="G290" s="450"/>
      <c r="H290" s="449"/>
      <c r="I290" s="452"/>
      <c r="J290" s="449"/>
      <c r="K290" s="449"/>
      <c r="L290" s="449"/>
      <c r="M290" s="449"/>
      <c r="N290" s="449"/>
      <c r="O290" s="449"/>
      <c r="P290" s="449"/>
      <c r="Q290" s="449"/>
      <c r="R290" s="449"/>
      <c r="S290" s="449"/>
      <c r="T290" s="449"/>
      <c r="U290" s="449"/>
      <c r="V290" s="449"/>
      <c r="W290" s="449"/>
      <c r="X290" s="449"/>
      <c r="Y290" s="449"/>
      <c r="Z290" s="449"/>
      <c r="AA290" s="449"/>
      <c r="AB290" s="449"/>
      <c r="AC290" s="449"/>
    </row>
    <row r="291" spans="1:29" ht="23.25" customHeight="1" x14ac:dyDescent="0.2">
      <c r="A291" s="449"/>
      <c r="B291" s="449"/>
      <c r="C291" s="449"/>
      <c r="D291" s="449"/>
      <c r="E291" s="449"/>
      <c r="F291" s="449"/>
      <c r="G291" s="450"/>
      <c r="H291" s="449"/>
      <c r="I291" s="452"/>
      <c r="J291" s="449"/>
      <c r="K291" s="449"/>
      <c r="L291" s="449"/>
      <c r="M291" s="449"/>
      <c r="N291" s="449"/>
      <c r="O291" s="449"/>
      <c r="P291" s="449"/>
      <c r="Q291" s="449"/>
      <c r="R291" s="449"/>
      <c r="S291" s="449"/>
      <c r="T291" s="449"/>
      <c r="U291" s="449"/>
      <c r="V291" s="449"/>
      <c r="W291" s="449"/>
      <c r="X291" s="449"/>
      <c r="Y291" s="449"/>
      <c r="Z291" s="449"/>
      <c r="AA291" s="449"/>
      <c r="AB291" s="449"/>
      <c r="AC291" s="449"/>
    </row>
    <row r="292" spans="1:29" ht="23.25" customHeight="1" x14ac:dyDescent="0.2">
      <c r="A292" s="449"/>
      <c r="B292" s="449"/>
      <c r="C292" s="449"/>
      <c r="D292" s="449"/>
      <c r="E292" s="449"/>
      <c r="F292" s="449"/>
      <c r="G292" s="450"/>
      <c r="H292" s="449"/>
      <c r="I292" s="452"/>
      <c r="J292" s="449"/>
      <c r="K292" s="449"/>
      <c r="L292" s="449"/>
      <c r="M292" s="449"/>
      <c r="N292" s="449"/>
      <c r="O292" s="449"/>
      <c r="P292" s="449"/>
      <c r="Q292" s="449"/>
      <c r="R292" s="449"/>
      <c r="S292" s="449"/>
      <c r="T292" s="449"/>
      <c r="U292" s="449"/>
      <c r="V292" s="449"/>
      <c r="W292" s="449"/>
      <c r="X292" s="449"/>
      <c r="Y292" s="449"/>
      <c r="Z292" s="449"/>
      <c r="AA292" s="449"/>
      <c r="AB292" s="449"/>
      <c r="AC292" s="449"/>
    </row>
    <row r="293" spans="1:29" ht="23.25" customHeight="1" x14ac:dyDescent="0.2">
      <c r="A293" s="449"/>
      <c r="B293" s="449"/>
      <c r="C293" s="449"/>
      <c r="D293" s="449"/>
      <c r="E293" s="449"/>
      <c r="F293" s="449"/>
      <c r="G293" s="450"/>
      <c r="H293" s="449"/>
      <c r="I293" s="452"/>
      <c r="J293" s="449"/>
      <c r="K293" s="449"/>
      <c r="L293" s="449"/>
      <c r="M293" s="449"/>
      <c r="N293" s="449"/>
      <c r="O293" s="449"/>
      <c r="P293" s="449"/>
      <c r="Q293" s="449"/>
      <c r="R293" s="449"/>
      <c r="S293" s="449"/>
      <c r="T293" s="449"/>
      <c r="U293" s="449"/>
      <c r="V293" s="449"/>
      <c r="W293" s="449"/>
      <c r="X293" s="449"/>
      <c r="Y293" s="449"/>
      <c r="Z293" s="449"/>
      <c r="AA293" s="449"/>
      <c r="AB293" s="449"/>
      <c r="AC293" s="449"/>
    </row>
    <row r="294" spans="1:29" ht="23.25" customHeight="1" x14ac:dyDescent="0.2">
      <c r="A294" s="449"/>
      <c r="B294" s="449"/>
      <c r="C294" s="449"/>
      <c r="D294" s="449"/>
      <c r="E294" s="449"/>
      <c r="F294" s="449"/>
      <c r="G294" s="450"/>
      <c r="H294" s="449"/>
      <c r="I294" s="452"/>
      <c r="J294" s="449"/>
      <c r="K294" s="449"/>
      <c r="L294" s="449"/>
      <c r="M294" s="449"/>
      <c r="N294" s="449"/>
      <c r="O294" s="449"/>
      <c r="P294" s="449"/>
      <c r="Q294" s="449"/>
      <c r="R294" s="449"/>
      <c r="S294" s="449"/>
      <c r="T294" s="449"/>
      <c r="U294" s="449"/>
      <c r="V294" s="449"/>
      <c r="W294" s="449"/>
      <c r="X294" s="449"/>
      <c r="Y294" s="449"/>
      <c r="Z294" s="449"/>
      <c r="AA294" s="449"/>
      <c r="AB294" s="449"/>
      <c r="AC294" s="449"/>
    </row>
    <row r="295" spans="1:29" ht="23.25" customHeight="1" x14ac:dyDescent="0.2">
      <c r="A295" s="449"/>
      <c r="B295" s="449"/>
      <c r="C295" s="449"/>
      <c r="D295" s="449"/>
      <c r="E295" s="449"/>
      <c r="F295" s="449"/>
      <c r="G295" s="450"/>
      <c r="H295" s="449"/>
      <c r="I295" s="452"/>
      <c r="J295" s="449"/>
      <c r="K295" s="449"/>
      <c r="L295" s="449"/>
      <c r="M295" s="449"/>
      <c r="N295" s="449"/>
      <c r="O295" s="449"/>
      <c r="P295" s="449"/>
      <c r="Q295" s="449"/>
      <c r="R295" s="449"/>
      <c r="S295" s="449"/>
      <c r="T295" s="449"/>
      <c r="U295" s="449"/>
      <c r="V295" s="449"/>
      <c r="W295" s="449"/>
      <c r="X295" s="449"/>
      <c r="Y295" s="449"/>
      <c r="Z295" s="449"/>
      <c r="AA295" s="449"/>
      <c r="AB295" s="449"/>
      <c r="AC295" s="449"/>
    </row>
    <row r="296" spans="1:29" ht="23.25" customHeight="1" x14ac:dyDescent="0.2">
      <c r="A296" s="449"/>
      <c r="B296" s="449"/>
      <c r="C296" s="449"/>
      <c r="D296" s="449"/>
      <c r="E296" s="449"/>
      <c r="F296" s="449"/>
      <c r="G296" s="450"/>
      <c r="H296" s="449"/>
      <c r="I296" s="452"/>
      <c r="J296" s="449"/>
      <c r="K296" s="449"/>
      <c r="L296" s="449"/>
      <c r="M296" s="449"/>
      <c r="N296" s="449"/>
      <c r="O296" s="449"/>
      <c r="P296" s="449"/>
      <c r="Q296" s="449"/>
      <c r="R296" s="449"/>
      <c r="S296" s="449"/>
      <c r="T296" s="449"/>
      <c r="U296" s="449"/>
      <c r="V296" s="449"/>
      <c r="W296" s="449"/>
      <c r="X296" s="449"/>
      <c r="Y296" s="449"/>
      <c r="Z296" s="449"/>
      <c r="AA296" s="449"/>
      <c r="AB296" s="449"/>
      <c r="AC296" s="449"/>
    </row>
    <row r="297" spans="1:29" ht="23.25" customHeight="1" x14ac:dyDescent="0.2">
      <c r="A297" s="449"/>
      <c r="B297" s="449"/>
      <c r="C297" s="449"/>
      <c r="D297" s="449"/>
      <c r="E297" s="449"/>
      <c r="F297" s="449"/>
      <c r="G297" s="450"/>
      <c r="H297" s="449"/>
      <c r="I297" s="452"/>
      <c r="J297" s="449"/>
      <c r="K297" s="449"/>
      <c r="L297" s="449"/>
      <c r="M297" s="449"/>
      <c r="N297" s="449"/>
      <c r="O297" s="449"/>
      <c r="P297" s="449"/>
      <c r="Q297" s="449"/>
      <c r="R297" s="449"/>
      <c r="S297" s="449"/>
      <c r="T297" s="449"/>
      <c r="U297" s="449"/>
      <c r="V297" s="449"/>
      <c r="W297" s="449"/>
      <c r="X297" s="449"/>
      <c r="Y297" s="449"/>
      <c r="Z297" s="449"/>
      <c r="AA297" s="449"/>
      <c r="AB297" s="449"/>
      <c r="AC297" s="449"/>
    </row>
    <row r="298" spans="1:29" ht="23.25" customHeight="1" x14ac:dyDescent="0.2">
      <c r="A298" s="449"/>
      <c r="B298" s="449"/>
      <c r="C298" s="449"/>
      <c r="D298" s="449"/>
      <c r="E298" s="449"/>
      <c r="F298" s="449"/>
      <c r="G298" s="450"/>
      <c r="H298" s="449"/>
      <c r="I298" s="452"/>
      <c r="J298" s="449"/>
      <c r="K298" s="449"/>
      <c r="L298" s="449"/>
      <c r="M298" s="449"/>
      <c r="N298" s="449"/>
      <c r="O298" s="449"/>
      <c r="P298" s="449"/>
      <c r="Q298" s="449"/>
      <c r="R298" s="449"/>
      <c r="S298" s="449"/>
      <c r="T298" s="449"/>
      <c r="U298" s="449"/>
      <c r="V298" s="449"/>
      <c r="W298" s="449"/>
      <c r="X298" s="449"/>
      <c r="Y298" s="449"/>
      <c r="Z298" s="449"/>
      <c r="AA298" s="449"/>
      <c r="AB298" s="449"/>
      <c r="AC298" s="449"/>
    </row>
    <row r="299" spans="1:29" ht="23.25" customHeight="1" x14ac:dyDescent="0.2">
      <c r="A299" s="449"/>
      <c r="B299" s="449"/>
      <c r="C299" s="449"/>
      <c r="D299" s="449"/>
      <c r="E299" s="449"/>
      <c r="F299" s="449"/>
      <c r="G299" s="450"/>
      <c r="H299" s="449"/>
      <c r="I299" s="452"/>
      <c r="J299" s="449"/>
      <c r="K299" s="449"/>
      <c r="L299" s="449"/>
      <c r="M299" s="449"/>
      <c r="N299" s="449"/>
      <c r="O299" s="449"/>
      <c r="P299" s="449"/>
      <c r="Q299" s="449"/>
      <c r="R299" s="449"/>
      <c r="S299" s="449"/>
      <c r="T299" s="449"/>
      <c r="U299" s="449"/>
      <c r="V299" s="449"/>
      <c r="W299" s="449"/>
      <c r="X299" s="449"/>
      <c r="Y299" s="449"/>
      <c r="Z299" s="449"/>
      <c r="AA299" s="449"/>
      <c r="AB299" s="449"/>
      <c r="AC299" s="449"/>
    </row>
    <row r="300" spans="1:29" ht="23.25" customHeight="1" x14ac:dyDescent="0.2">
      <c r="A300" s="449"/>
      <c r="B300" s="449"/>
      <c r="C300" s="449"/>
      <c r="D300" s="449"/>
      <c r="E300" s="449"/>
      <c r="F300" s="449"/>
      <c r="G300" s="450"/>
      <c r="H300" s="449"/>
      <c r="I300" s="452"/>
      <c r="J300" s="449"/>
      <c r="K300" s="449"/>
      <c r="L300" s="449"/>
      <c r="M300" s="449"/>
      <c r="N300" s="449"/>
      <c r="O300" s="449"/>
      <c r="P300" s="449"/>
      <c r="Q300" s="449"/>
      <c r="R300" s="449"/>
      <c r="S300" s="449"/>
      <c r="T300" s="449"/>
      <c r="U300" s="449"/>
      <c r="V300" s="449"/>
      <c r="W300" s="449"/>
      <c r="X300" s="449"/>
      <c r="Y300" s="449"/>
      <c r="Z300" s="449"/>
      <c r="AA300" s="449"/>
      <c r="AB300" s="449"/>
      <c r="AC300" s="449"/>
    </row>
    <row r="301" spans="1:29" ht="23.25" customHeight="1" x14ac:dyDescent="0.2">
      <c r="A301" s="449"/>
      <c r="B301" s="449"/>
      <c r="C301" s="449"/>
      <c r="D301" s="449"/>
      <c r="E301" s="449"/>
      <c r="F301" s="449"/>
      <c r="G301" s="450"/>
      <c r="H301" s="449"/>
      <c r="I301" s="452"/>
      <c r="J301" s="449"/>
      <c r="K301" s="449"/>
      <c r="L301" s="449"/>
      <c r="M301" s="449"/>
      <c r="N301" s="449"/>
      <c r="O301" s="449"/>
      <c r="P301" s="449"/>
      <c r="Q301" s="449"/>
      <c r="R301" s="449"/>
      <c r="S301" s="449"/>
      <c r="T301" s="449"/>
      <c r="U301" s="449"/>
      <c r="V301" s="449"/>
      <c r="W301" s="449"/>
      <c r="X301" s="449"/>
      <c r="Y301" s="449"/>
      <c r="Z301" s="449"/>
      <c r="AA301" s="449"/>
      <c r="AB301" s="449"/>
      <c r="AC301" s="449"/>
    </row>
    <row r="302" spans="1:29" ht="23.25" customHeight="1" x14ac:dyDescent="0.2">
      <c r="A302" s="449"/>
      <c r="B302" s="449"/>
      <c r="C302" s="449"/>
      <c r="D302" s="449"/>
      <c r="E302" s="449"/>
      <c r="F302" s="449"/>
      <c r="G302" s="450"/>
      <c r="H302" s="449"/>
      <c r="I302" s="452"/>
      <c r="J302" s="449"/>
      <c r="K302" s="449"/>
      <c r="L302" s="449"/>
      <c r="M302" s="449"/>
      <c r="N302" s="449"/>
      <c r="O302" s="449"/>
      <c r="P302" s="449"/>
      <c r="Q302" s="449"/>
      <c r="R302" s="449"/>
      <c r="S302" s="449"/>
      <c r="T302" s="449"/>
      <c r="U302" s="449"/>
      <c r="V302" s="449"/>
      <c r="W302" s="449"/>
      <c r="X302" s="449"/>
      <c r="Y302" s="449"/>
      <c r="Z302" s="449"/>
      <c r="AA302" s="449"/>
      <c r="AB302" s="449"/>
      <c r="AC302" s="449"/>
    </row>
    <row r="303" spans="1:29" ht="23.25" customHeight="1" x14ac:dyDescent="0.2">
      <c r="A303" s="449"/>
      <c r="B303" s="449"/>
      <c r="C303" s="449"/>
      <c r="D303" s="449"/>
      <c r="E303" s="449"/>
      <c r="F303" s="449"/>
      <c r="G303" s="450"/>
      <c r="H303" s="449"/>
      <c r="I303" s="452"/>
      <c r="J303" s="449"/>
      <c r="K303" s="449"/>
      <c r="L303" s="449"/>
      <c r="M303" s="449"/>
      <c r="N303" s="449"/>
      <c r="O303" s="449"/>
      <c r="P303" s="449"/>
      <c r="Q303" s="449"/>
      <c r="R303" s="449"/>
      <c r="S303" s="449"/>
      <c r="T303" s="449"/>
      <c r="U303" s="449"/>
      <c r="V303" s="449"/>
      <c r="W303" s="449"/>
      <c r="X303" s="449"/>
      <c r="Y303" s="449"/>
      <c r="Z303" s="449"/>
      <c r="AA303" s="449"/>
      <c r="AB303" s="449"/>
      <c r="AC303" s="449"/>
    </row>
    <row r="304" spans="1:29" ht="23.25" customHeight="1" x14ac:dyDescent="0.2">
      <c r="A304" s="449"/>
      <c r="B304" s="449"/>
      <c r="C304" s="449"/>
      <c r="D304" s="449"/>
      <c r="E304" s="449"/>
      <c r="F304" s="449"/>
      <c r="G304" s="450"/>
      <c r="H304" s="449"/>
      <c r="I304" s="452"/>
      <c r="J304" s="449"/>
      <c r="K304" s="449"/>
      <c r="L304" s="449"/>
      <c r="M304" s="449"/>
      <c r="N304" s="449"/>
      <c r="O304" s="449"/>
      <c r="P304" s="449"/>
      <c r="Q304" s="449"/>
      <c r="R304" s="449"/>
      <c r="S304" s="449"/>
      <c r="T304" s="449"/>
      <c r="U304" s="449"/>
      <c r="V304" s="449"/>
      <c r="W304" s="449"/>
      <c r="X304" s="449"/>
      <c r="Y304" s="449"/>
      <c r="Z304" s="449"/>
      <c r="AA304" s="449"/>
      <c r="AB304" s="449"/>
      <c r="AC304" s="449"/>
    </row>
    <row r="305" spans="1:29" ht="23.25" customHeight="1" x14ac:dyDescent="0.2">
      <c r="A305" s="449"/>
      <c r="B305" s="449"/>
      <c r="C305" s="449"/>
      <c r="D305" s="449"/>
      <c r="E305" s="449"/>
      <c r="F305" s="449"/>
      <c r="G305" s="450"/>
      <c r="H305" s="449"/>
      <c r="I305" s="452"/>
      <c r="J305" s="449"/>
      <c r="K305" s="449"/>
      <c r="L305" s="449"/>
      <c r="M305" s="449"/>
      <c r="N305" s="449"/>
      <c r="O305" s="449"/>
      <c r="P305" s="449"/>
      <c r="Q305" s="449"/>
      <c r="R305" s="449"/>
      <c r="S305" s="449"/>
      <c r="T305" s="449"/>
      <c r="U305" s="449"/>
      <c r="V305" s="449"/>
      <c r="W305" s="449"/>
      <c r="X305" s="449"/>
      <c r="Y305" s="449"/>
      <c r="Z305" s="449"/>
      <c r="AA305" s="449"/>
      <c r="AB305" s="449"/>
      <c r="AC305" s="449"/>
    </row>
    <row r="306" spans="1:29" ht="23.25" customHeight="1" x14ac:dyDescent="0.2">
      <c r="A306" s="449"/>
      <c r="B306" s="449"/>
      <c r="C306" s="449"/>
      <c r="D306" s="449"/>
      <c r="E306" s="449"/>
      <c r="F306" s="449"/>
      <c r="G306" s="450"/>
      <c r="H306" s="449"/>
      <c r="I306" s="452"/>
      <c r="J306" s="449"/>
      <c r="K306" s="449"/>
      <c r="L306" s="449"/>
      <c r="M306" s="449"/>
      <c r="N306" s="449"/>
      <c r="O306" s="449"/>
      <c r="P306" s="449"/>
      <c r="Q306" s="449"/>
      <c r="R306" s="449"/>
      <c r="S306" s="449"/>
      <c r="T306" s="449"/>
      <c r="U306" s="449"/>
      <c r="V306" s="449"/>
      <c r="W306" s="449"/>
      <c r="X306" s="449"/>
      <c r="Y306" s="449"/>
      <c r="Z306" s="449"/>
      <c r="AA306" s="449"/>
      <c r="AB306" s="449"/>
      <c r="AC306" s="449"/>
    </row>
    <row r="307" spans="1:29" ht="23.25" customHeight="1" x14ac:dyDescent="0.2">
      <c r="A307" s="449"/>
      <c r="B307" s="449"/>
      <c r="C307" s="449"/>
      <c r="D307" s="449"/>
      <c r="E307" s="449"/>
      <c r="F307" s="449"/>
      <c r="G307" s="450"/>
      <c r="H307" s="449"/>
      <c r="I307" s="452"/>
      <c r="J307" s="449"/>
      <c r="K307" s="449"/>
      <c r="L307" s="449"/>
      <c r="M307" s="449"/>
      <c r="N307" s="449"/>
      <c r="O307" s="449"/>
      <c r="P307" s="449"/>
      <c r="Q307" s="449"/>
      <c r="R307" s="449"/>
      <c r="S307" s="449"/>
      <c r="T307" s="449"/>
      <c r="U307" s="449"/>
      <c r="V307" s="449"/>
      <c r="W307" s="449"/>
      <c r="X307" s="449"/>
      <c r="Y307" s="449"/>
      <c r="Z307" s="449"/>
      <c r="AA307" s="449"/>
      <c r="AB307" s="449"/>
      <c r="AC307" s="449"/>
    </row>
    <row r="308" spans="1:29" ht="23.25" customHeight="1" x14ac:dyDescent="0.2">
      <c r="A308" s="449"/>
      <c r="B308" s="449"/>
      <c r="C308" s="449"/>
      <c r="D308" s="449"/>
      <c r="E308" s="449"/>
      <c r="F308" s="449"/>
      <c r="G308" s="450"/>
      <c r="H308" s="449"/>
      <c r="I308" s="452"/>
      <c r="J308" s="449"/>
      <c r="K308" s="449"/>
      <c r="L308" s="449"/>
      <c r="M308" s="449"/>
      <c r="N308" s="449"/>
      <c r="O308" s="449"/>
      <c r="P308" s="449"/>
      <c r="Q308" s="449"/>
      <c r="R308" s="449"/>
      <c r="S308" s="449"/>
      <c r="T308" s="449"/>
      <c r="U308" s="449"/>
      <c r="V308" s="449"/>
      <c r="W308" s="449"/>
      <c r="X308" s="449"/>
      <c r="Y308" s="449"/>
      <c r="Z308" s="449"/>
      <c r="AA308" s="449"/>
      <c r="AB308" s="449"/>
      <c r="AC308" s="449"/>
    </row>
    <row r="309" spans="1:29" ht="23.25" customHeight="1" x14ac:dyDescent="0.2">
      <c r="A309" s="449"/>
      <c r="B309" s="449"/>
      <c r="C309" s="449"/>
      <c r="D309" s="449"/>
      <c r="E309" s="449"/>
      <c r="F309" s="449"/>
      <c r="G309" s="450"/>
      <c r="H309" s="449"/>
      <c r="I309" s="452"/>
      <c r="J309" s="449"/>
      <c r="K309" s="449"/>
      <c r="L309" s="449"/>
      <c r="M309" s="449"/>
      <c r="N309" s="449"/>
      <c r="O309" s="449"/>
      <c r="P309" s="449"/>
      <c r="Q309" s="449"/>
      <c r="R309" s="449"/>
      <c r="S309" s="449"/>
      <c r="T309" s="449"/>
      <c r="U309" s="449"/>
      <c r="V309" s="449"/>
      <c r="W309" s="449"/>
      <c r="X309" s="449"/>
      <c r="Y309" s="449"/>
      <c r="Z309" s="449"/>
      <c r="AA309" s="449"/>
      <c r="AB309" s="449"/>
      <c r="AC309" s="449"/>
    </row>
    <row r="310" spans="1:29" ht="23.25" customHeight="1" x14ac:dyDescent="0.2">
      <c r="A310" s="449"/>
      <c r="B310" s="449"/>
      <c r="C310" s="449"/>
      <c r="D310" s="449"/>
      <c r="E310" s="449"/>
      <c r="F310" s="449"/>
      <c r="G310" s="450"/>
      <c r="H310" s="449"/>
      <c r="I310" s="452"/>
      <c r="J310" s="449"/>
      <c r="K310" s="449"/>
      <c r="L310" s="449"/>
      <c r="M310" s="449"/>
      <c r="N310" s="449"/>
      <c r="O310" s="449"/>
      <c r="P310" s="449"/>
      <c r="Q310" s="449"/>
      <c r="R310" s="449"/>
      <c r="S310" s="449"/>
      <c r="T310" s="449"/>
      <c r="U310" s="449"/>
      <c r="V310" s="449"/>
      <c r="W310" s="449"/>
      <c r="X310" s="449"/>
      <c r="Y310" s="449"/>
      <c r="Z310" s="449"/>
      <c r="AA310" s="449"/>
      <c r="AB310" s="449"/>
      <c r="AC310" s="449"/>
    </row>
    <row r="311" spans="1:29" ht="23.25" customHeight="1" x14ac:dyDescent="0.2">
      <c r="A311" s="449"/>
      <c r="B311" s="449"/>
      <c r="C311" s="449"/>
      <c r="D311" s="449"/>
      <c r="E311" s="449"/>
      <c r="F311" s="449"/>
      <c r="G311" s="450"/>
      <c r="H311" s="449"/>
      <c r="I311" s="452"/>
      <c r="J311" s="449"/>
      <c r="K311" s="449"/>
      <c r="L311" s="449"/>
      <c r="M311" s="449"/>
      <c r="N311" s="449"/>
      <c r="O311" s="449"/>
      <c r="P311" s="449"/>
      <c r="Q311" s="449"/>
      <c r="R311" s="449"/>
      <c r="S311" s="449"/>
      <c r="T311" s="449"/>
      <c r="U311" s="449"/>
      <c r="V311" s="449"/>
      <c r="W311" s="449"/>
      <c r="X311" s="449"/>
      <c r="Y311" s="449"/>
      <c r="Z311" s="449"/>
      <c r="AA311" s="449"/>
      <c r="AB311" s="449"/>
      <c r="AC311" s="449"/>
    </row>
    <row r="312" spans="1:29" ht="23.25" customHeight="1" x14ac:dyDescent="0.2">
      <c r="A312" s="449"/>
      <c r="B312" s="449"/>
      <c r="C312" s="449"/>
      <c r="D312" s="449"/>
      <c r="E312" s="449"/>
      <c r="F312" s="449"/>
      <c r="G312" s="450"/>
      <c r="H312" s="449"/>
      <c r="I312" s="452"/>
      <c r="J312" s="449"/>
      <c r="K312" s="449"/>
      <c r="L312" s="449"/>
      <c r="M312" s="449"/>
      <c r="N312" s="449"/>
      <c r="O312" s="449"/>
      <c r="P312" s="449"/>
      <c r="Q312" s="449"/>
      <c r="R312" s="449"/>
      <c r="S312" s="449"/>
      <c r="T312" s="449"/>
      <c r="U312" s="449"/>
      <c r="V312" s="449"/>
      <c r="W312" s="449"/>
      <c r="X312" s="449"/>
      <c r="Y312" s="449"/>
      <c r="Z312" s="449"/>
      <c r="AA312" s="449"/>
      <c r="AB312" s="449"/>
      <c r="AC312" s="449"/>
    </row>
    <row r="313" spans="1:29" ht="23.25" customHeight="1" x14ac:dyDescent="0.2">
      <c r="A313" s="449"/>
      <c r="B313" s="449"/>
      <c r="C313" s="449"/>
      <c r="D313" s="449"/>
      <c r="E313" s="449"/>
      <c r="F313" s="449"/>
      <c r="G313" s="450"/>
      <c r="H313" s="449"/>
      <c r="I313" s="452"/>
      <c r="J313" s="449"/>
      <c r="K313" s="449"/>
      <c r="L313" s="449"/>
      <c r="M313" s="449"/>
      <c r="N313" s="449"/>
      <c r="O313" s="449"/>
      <c r="P313" s="449"/>
      <c r="Q313" s="449"/>
      <c r="R313" s="449"/>
      <c r="S313" s="449"/>
      <c r="T313" s="449"/>
      <c r="U313" s="449"/>
      <c r="V313" s="449"/>
      <c r="W313" s="449"/>
      <c r="X313" s="449"/>
      <c r="Y313" s="449"/>
      <c r="Z313" s="449"/>
      <c r="AA313" s="449"/>
      <c r="AB313" s="449"/>
      <c r="AC313" s="449"/>
    </row>
    <row r="314" spans="1:29" ht="23.25" customHeight="1" x14ac:dyDescent="0.2">
      <c r="A314" s="449"/>
      <c r="B314" s="449"/>
      <c r="C314" s="449"/>
      <c r="D314" s="449"/>
      <c r="E314" s="449"/>
      <c r="F314" s="449"/>
      <c r="G314" s="450"/>
      <c r="H314" s="449"/>
      <c r="I314" s="452"/>
      <c r="J314" s="449"/>
      <c r="K314" s="449"/>
      <c r="L314" s="449"/>
      <c r="M314" s="449"/>
      <c r="N314" s="449"/>
      <c r="O314" s="449"/>
      <c r="P314" s="449"/>
      <c r="Q314" s="449"/>
      <c r="R314" s="449"/>
      <c r="S314" s="449"/>
      <c r="T314" s="449"/>
      <c r="U314" s="449"/>
      <c r="V314" s="449"/>
      <c r="W314" s="449"/>
      <c r="X314" s="449"/>
      <c r="Y314" s="449"/>
      <c r="Z314" s="449"/>
      <c r="AA314" s="449"/>
      <c r="AB314" s="449"/>
      <c r="AC314" s="449"/>
    </row>
    <row r="315" spans="1:29" ht="23.25" customHeight="1" x14ac:dyDescent="0.2">
      <c r="A315" s="449"/>
      <c r="B315" s="449"/>
      <c r="C315" s="449"/>
      <c r="D315" s="449"/>
      <c r="E315" s="449"/>
      <c r="F315" s="449"/>
      <c r="G315" s="450"/>
      <c r="H315" s="449"/>
      <c r="I315" s="452"/>
      <c r="J315" s="449"/>
      <c r="K315" s="449"/>
      <c r="L315" s="449"/>
      <c r="M315" s="449"/>
      <c r="N315" s="449"/>
      <c r="O315" s="449"/>
      <c r="P315" s="449"/>
      <c r="Q315" s="449"/>
      <c r="R315" s="449"/>
      <c r="S315" s="449"/>
      <c r="T315" s="449"/>
      <c r="U315" s="449"/>
      <c r="V315" s="449"/>
      <c r="W315" s="449"/>
      <c r="X315" s="449"/>
      <c r="Y315" s="449"/>
      <c r="Z315" s="449"/>
      <c r="AA315" s="449"/>
      <c r="AB315" s="449"/>
      <c r="AC315" s="449"/>
    </row>
    <row r="316" spans="1:29" ht="23.25" customHeight="1" x14ac:dyDescent="0.2">
      <c r="A316" s="449"/>
      <c r="B316" s="449"/>
      <c r="C316" s="449"/>
      <c r="D316" s="449"/>
      <c r="E316" s="449"/>
      <c r="F316" s="449"/>
      <c r="G316" s="450"/>
      <c r="H316" s="449"/>
      <c r="I316" s="452"/>
      <c r="J316" s="449"/>
      <c r="K316" s="449"/>
      <c r="L316" s="449"/>
      <c r="M316" s="449"/>
      <c r="N316" s="449"/>
      <c r="O316" s="449"/>
      <c r="P316" s="449"/>
      <c r="Q316" s="449"/>
      <c r="R316" s="449"/>
      <c r="S316" s="449"/>
      <c r="T316" s="449"/>
      <c r="U316" s="449"/>
      <c r="V316" s="449"/>
      <c r="W316" s="449"/>
      <c r="X316" s="449"/>
      <c r="Y316" s="449"/>
      <c r="Z316" s="449"/>
      <c r="AA316" s="449"/>
      <c r="AB316" s="449"/>
      <c r="AC316" s="449"/>
    </row>
    <row r="317" spans="1:29" ht="23.25" customHeight="1" x14ac:dyDescent="0.2">
      <c r="A317" s="449"/>
      <c r="B317" s="449"/>
      <c r="C317" s="449"/>
      <c r="D317" s="449"/>
      <c r="E317" s="449"/>
      <c r="F317" s="449"/>
      <c r="G317" s="450"/>
      <c r="H317" s="449"/>
      <c r="I317" s="452"/>
      <c r="J317" s="449"/>
      <c r="K317" s="449"/>
      <c r="L317" s="449"/>
      <c r="M317" s="449"/>
      <c r="N317" s="449"/>
      <c r="O317" s="449"/>
      <c r="P317" s="449"/>
      <c r="Q317" s="449"/>
      <c r="R317" s="449"/>
      <c r="S317" s="449"/>
      <c r="T317" s="449"/>
      <c r="U317" s="449"/>
      <c r="V317" s="449"/>
      <c r="W317" s="449"/>
      <c r="X317" s="449"/>
      <c r="Y317" s="449"/>
      <c r="Z317" s="449"/>
      <c r="AA317" s="449"/>
      <c r="AB317" s="449"/>
      <c r="AC317" s="449"/>
    </row>
    <row r="318" spans="1:29" ht="23.25" customHeight="1" x14ac:dyDescent="0.2">
      <c r="A318" s="449"/>
      <c r="B318" s="449"/>
      <c r="C318" s="449"/>
      <c r="D318" s="449"/>
      <c r="E318" s="449"/>
      <c r="F318" s="449"/>
      <c r="G318" s="450"/>
      <c r="H318" s="449"/>
      <c r="I318" s="452"/>
      <c r="J318" s="449"/>
      <c r="K318" s="449"/>
      <c r="L318" s="449"/>
      <c r="M318" s="449"/>
      <c r="N318" s="449"/>
      <c r="O318" s="449"/>
      <c r="P318" s="449"/>
      <c r="Q318" s="449"/>
      <c r="R318" s="449"/>
      <c r="S318" s="449"/>
      <c r="T318" s="449"/>
      <c r="U318" s="449"/>
      <c r="V318" s="449"/>
      <c r="W318" s="449"/>
      <c r="X318" s="449"/>
      <c r="Y318" s="449"/>
      <c r="Z318" s="449"/>
      <c r="AA318" s="449"/>
      <c r="AB318" s="449"/>
      <c r="AC318" s="449"/>
    </row>
    <row r="319" spans="1:29" ht="23.25" customHeight="1" x14ac:dyDescent="0.2">
      <c r="A319" s="449"/>
      <c r="B319" s="449"/>
      <c r="C319" s="449"/>
      <c r="D319" s="449"/>
      <c r="E319" s="449"/>
      <c r="F319" s="449"/>
      <c r="G319" s="450"/>
      <c r="H319" s="449"/>
      <c r="I319" s="452"/>
      <c r="J319" s="449"/>
      <c r="K319" s="449"/>
      <c r="L319" s="449"/>
      <c r="M319" s="449"/>
      <c r="N319" s="449"/>
      <c r="O319" s="449"/>
      <c r="P319" s="449"/>
      <c r="Q319" s="449"/>
      <c r="R319" s="449"/>
      <c r="S319" s="449"/>
      <c r="T319" s="449"/>
      <c r="U319" s="449"/>
      <c r="V319" s="449"/>
      <c r="W319" s="449"/>
      <c r="X319" s="449"/>
      <c r="Y319" s="449"/>
      <c r="Z319" s="449"/>
      <c r="AA319" s="449"/>
      <c r="AB319" s="449"/>
      <c r="AC319" s="449"/>
    </row>
    <row r="320" spans="1:29" ht="23.25" customHeight="1" x14ac:dyDescent="0.2">
      <c r="A320" s="449"/>
      <c r="B320" s="449"/>
      <c r="C320" s="449"/>
      <c r="D320" s="449"/>
      <c r="E320" s="449"/>
      <c r="F320" s="449"/>
      <c r="G320" s="450"/>
      <c r="H320" s="449"/>
      <c r="I320" s="452"/>
      <c r="J320" s="449"/>
      <c r="K320" s="449"/>
      <c r="L320" s="449"/>
      <c r="M320" s="449"/>
      <c r="N320" s="449"/>
      <c r="O320" s="449"/>
      <c r="P320" s="449"/>
      <c r="Q320" s="449"/>
      <c r="R320" s="449"/>
      <c r="S320" s="449"/>
      <c r="T320" s="449"/>
      <c r="U320" s="449"/>
      <c r="V320" s="449"/>
      <c r="W320" s="449"/>
      <c r="X320" s="449"/>
      <c r="Y320" s="449"/>
      <c r="Z320" s="449"/>
      <c r="AA320" s="449"/>
      <c r="AB320" s="449"/>
      <c r="AC320" s="449"/>
    </row>
    <row r="321" spans="1:29" ht="23.25" customHeight="1" x14ac:dyDescent="0.2">
      <c r="A321" s="449"/>
      <c r="B321" s="449"/>
      <c r="C321" s="449"/>
      <c r="D321" s="449"/>
      <c r="E321" s="449"/>
      <c r="F321" s="449"/>
      <c r="G321" s="450"/>
      <c r="H321" s="449"/>
      <c r="I321" s="452"/>
      <c r="J321" s="449"/>
      <c r="K321" s="449"/>
      <c r="L321" s="449"/>
      <c r="M321" s="449"/>
      <c r="N321" s="449"/>
      <c r="O321" s="449"/>
      <c r="P321" s="449"/>
      <c r="Q321" s="449"/>
      <c r="R321" s="449"/>
      <c r="S321" s="449"/>
      <c r="T321" s="449"/>
      <c r="U321" s="449"/>
      <c r="V321" s="449"/>
      <c r="W321" s="449"/>
      <c r="X321" s="449"/>
      <c r="Y321" s="449"/>
      <c r="Z321" s="449"/>
      <c r="AA321" s="449"/>
      <c r="AB321" s="449"/>
      <c r="AC321" s="449"/>
    </row>
    <row r="322" spans="1:29" ht="23.25" customHeight="1" x14ac:dyDescent="0.2">
      <c r="A322" s="449"/>
      <c r="B322" s="449"/>
      <c r="C322" s="449"/>
      <c r="D322" s="449"/>
      <c r="E322" s="449"/>
      <c r="F322" s="449"/>
      <c r="G322" s="450"/>
      <c r="H322" s="449"/>
      <c r="I322" s="452"/>
      <c r="J322" s="449"/>
      <c r="K322" s="449"/>
      <c r="L322" s="449"/>
      <c r="M322" s="449"/>
      <c r="N322" s="449"/>
      <c r="O322" s="449"/>
      <c r="P322" s="449"/>
      <c r="Q322" s="449"/>
      <c r="R322" s="449"/>
      <c r="S322" s="449"/>
      <c r="T322" s="449"/>
      <c r="U322" s="449"/>
      <c r="V322" s="449"/>
      <c r="W322" s="449"/>
      <c r="X322" s="449"/>
      <c r="Y322" s="449"/>
      <c r="Z322" s="449"/>
      <c r="AA322" s="449"/>
      <c r="AB322" s="449"/>
      <c r="AC322" s="449"/>
    </row>
    <row r="323" spans="1:29" ht="23.25" customHeight="1" x14ac:dyDescent="0.2">
      <c r="A323" s="449"/>
      <c r="B323" s="449"/>
      <c r="C323" s="449"/>
      <c r="D323" s="449"/>
      <c r="E323" s="449"/>
      <c r="F323" s="449"/>
      <c r="G323" s="450"/>
      <c r="H323" s="449"/>
      <c r="I323" s="452"/>
      <c r="J323" s="449"/>
      <c r="K323" s="449"/>
      <c r="L323" s="449"/>
      <c r="M323" s="449"/>
      <c r="N323" s="449"/>
      <c r="O323" s="449"/>
      <c r="P323" s="449"/>
      <c r="Q323" s="449"/>
      <c r="R323" s="449"/>
      <c r="S323" s="449"/>
      <c r="T323" s="449"/>
      <c r="U323" s="449"/>
      <c r="V323" s="449"/>
      <c r="W323" s="449"/>
      <c r="X323" s="449"/>
      <c r="Y323" s="449"/>
      <c r="Z323" s="449"/>
      <c r="AA323" s="449"/>
      <c r="AB323" s="449"/>
      <c r="AC323" s="449"/>
    </row>
    <row r="324" spans="1:29" ht="23.25" customHeight="1" x14ac:dyDescent="0.2">
      <c r="A324" s="449"/>
      <c r="B324" s="449"/>
      <c r="C324" s="449"/>
      <c r="D324" s="449"/>
      <c r="E324" s="449"/>
      <c r="F324" s="449"/>
      <c r="G324" s="450"/>
      <c r="H324" s="449"/>
      <c r="I324" s="452"/>
      <c r="J324" s="449"/>
      <c r="K324" s="449"/>
      <c r="L324" s="449"/>
      <c r="M324" s="449"/>
      <c r="N324" s="449"/>
      <c r="O324" s="449"/>
      <c r="P324" s="449"/>
      <c r="Q324" s="449"/>
      <c r="R324" s="449"/>
      <c r="S324" s="449"/>
      <c r="T324" s="449"/>
      <c r="U324" s="449"/>
      <c r="V324" s="449"/>
      <c r="W324" s="449"/>
      <c r="X324" s="449"/>
      <c r="Y324" s="449"/>
      <c r="Z324" s="449"/>
      <c r="AA324" s="449"/>
      <c r="AB324" s="449"/>
      <c r="AC324" s="449"/>
    </row>
    <row r="325" spans="1:29" ht="23.25" customHeight="1" x14ac:dyDescent="0.2">
      <c r="A325" s="449"/>
      <c r="B325" s="449"/>
      <c r="C325" s="449"/>
      <c r="D325" s="449"/>
      <c r="E325" s="449"/>
      <c r="F325" s="449"/>
      <c r="G325" s="450"/>
      <c r="H325" s="449"/>
      <c r="I325" s="452"/>
      <c r="J325" s="449"/>
      <c r="K325" s="449"/>
      <c r="L325" s="449"/>
      <c r="M325" s="449"/>
      <c r="N325" s="449"/>
      <c r="O325" s="449"/>
      <c r="P325" s="449"/>
      <c r="Q325" s="449"/>
      <c r="R325" s="449"/>
      <c r="S325" s="449"/>
      <c r="T325" s="449"/>
      <c r="U325" s="449"/>
      <c r="V325" s="449"/>
      <c r="W325" s="449"/>
      <c r="X325" s="449"/>
      <c r="Y325" s="449"/>
      <c r="Z325" s="449"/>
      <c r="AA325" s="449"/>
      <c r="AB325" s="449"/>
      <c r="AC325" s="449"/>
    </row>
    <row r="326" spans="1:29" ht="23.25" customHeight="1" x14ac:dyDescent="0.2">
      <c r="A326" s="449"/>
      <c r="B326" s="449"/>
      <c r="C326" s="449"/>
      <c r="D326" s="449"/>
      <c r="E326" s="449"/>
      <c r="F326" s="449"/>
      <c r="G326" s="450"/>
      <c r="H326" s="449"/>
      <c r="I326" s="452"/>
      <c r="J326" s="449"/>
      <c r="K326" s="449"/>
      <c r="L326" s="449"/>
      <c r="M326" s="449"/>
      <c r="N326" s="449"/>
      <c r="O326" s="449"/>
      <c r="P326" s="449"/>
      <c r="Q326" s="449"/>
      <c r="R326" s="449"/>
      <c r="S326" s="449"/>
      <c r="T326" s="449"/>
      <c r="U326" s="449"/>
      <c r="V326" s="449"/>
      <c r="W326" s="449"/>
      <c r="X326" s="449"/>
      <c r="Y326" s="449"/>
      <c r="Z326" s="449"/>
      <c r="AA326" s="449"/>
      <c r="AB326" s="449"/>
      <c r="AC326" s="449"/>
    </row>
    <row r="327" spans="1:29" ht="23.25" customHeight="1" x14ac:dyDescent="0.2">
      <c r="A327" s="449"/>
      <c r="B327" s="449"/>
      <c r="C327" s="449"/>
      <c r="D327" s="449"/>
      <c r="E327" s="449"/>
      <c r="F327" s="449"/>
      <c r="G327" s="450"/>
      <c r="H327" s="449"/>
      <c r="I327" s="452"/>
      <c r="J327" s="449"/>
      <c r="K327" s="449"/>
      <c r="L327" s="449"/>
      <c r="M327" s="449"/>
      <c r="N327" s="449"/>
      <c r="O327" s="449"/>
      <c r="P327" s="449"/>
      <c r="Q327" s="449"/>
      <c r="R327" s="449"/>
      <c r="S327" s="449"/>
      <c r="T327" s="449"/>
      <c r="U327" s="449"/>
      <c r="V327" s="449"/>
      <c r="W327" s="449"/>
      <c r="X327" s="449"/>
      <c r="Y327" s="449"/>
      <c r="Z327" s="449"/>
      <c r="AA327" s="449"/>
      <c r="AB327" s="449"/>
      <c r="AC327" s="449"/>
    </row>
    <row r="328" spans="1:29" ht="23.25" customHeight="1" x14ac:dyDescent="0.2">
      <c r="A328" s="449"/>
      <c r="B328" s="449"/>
      <c r="C328" s="449"/>
      <c r="D328" s="449"/>
      <c r="E328" s="449"/>
      <c r="F328" s="449"/>
      <c r="G328" s="450"/>
      <c r="H328" s="449"/>
      <c r="I328" s="452"/>
      <c r="J328" s="449"/>
      <c r="K328" s="449"/>
      <c r="L328" s="449"/>
      <c r="M328" s="449"/>
      <c r="N328" s="449"/>
      <c r="O328" s="449"/>
      <c r="P328" s="449"/>
      <c r="Q328" s="449"/>
      <c r="R328" s="449"/>
      <c r="S328" s="449"/>
      <c r="T328" s="449"/>
      <c r="U328" s="449"/>
      <c r="V328" s="449"/>
      <c r="W328" s="449"/>
      <c r="X328" s="449"/>
      <c r="Y328" s="449"/>
      <c r="Z328" s="449"/>
      <c r="AA328" s="449"/>
      <c r="AB328" s="449"/>
      <c r="AC328" s="449"/>
    </row>
    <row r="329" spans="1:29" ht="23.25" customHeight="1" x14ac:dyDescent="0.2">
      <c r="A329" s="449"/>
      <c r="B329" s="449"/>
      <c r="C329" s="449"/>
      <c r="D329" s="449"/>
      <c r="E329" s="449"/>
      <c r="F329" s="449"/>
      <c r="G329" s="450"/>
      <c r="H329" s="449"/>
      <c r="I329" s="452"/>
      <c r="J329" s="449"/>
      <c r="K329" s="449"/>
      <c r="L329" s="449"/>
      <c r="M329" s="449"/>
      <c r="N329" s="449"/>
      <c r="O329" s="449"/>
      <c r="P329" s="449"/>
      <c r="Q329" s="449"/>
      <c r="R329" s="449"/>
      <c r="S329" s="449"/>
      <c r="T329" s="449"/>
      <c r="U329" s="449"/>
      <c r="V329" s="449"/>
      <c r="W329" s="449"/>
      <c r="X329" s="449"/>
      <c r="Y329" s="449"/>
      <c r="Z329" s="449"/>
      <c r="AA329" s="449"/>
      <c r="AB329" s="449"/>
      <c r="AC329" s="449"/>
    </row>
    <row r="330" spans="1:29" ht="23.25" customHeight="1" x14ac:dyDescent="0.2">
      <c r="A330" s="449"/>
      <c r="B330" s="449"/>
      <c r="C330" s="449"/>
      <c r="D330" s="449"/>
      <c r="E330" s="449"/>
      <c r="F330" s="449"/>
      <c r="G330" s="450"/>
      <c r="H330" s="449"/>
      <c r="I330" s="452"/>
      <c r="J330" s="449"/>
      <c r="K330" s="449"/>
      <c r="L330" s="449"/>
      <c r="M330" s="449"/>
      <c r="N330" s="449"/>
      <c r="O330" s="449"/>
      <c r="P330" s="449"/>
      <c r="Q330" s="449"/>
      <c r="R330" s="449"/>
      <c r="S330" s="449"/>
      <c r="T330" s="449"/>
      <c r="U330" s="449"/>
      <c r="V330" s="449"/>
      <c r="W330" s="449"/>
      <c r="X330" s="449"/>
      <c r="Y330" s="449"/>
      <c r="Z330" s="449"/>
      <c r="AA330" s="449"/>
      <c r="AB330" s="449"/>
      <c r="AC330" s="449"/>
    </row>
    <row r="331" spans="1:29" ht="23.25" customHeight="1" x14ac:dyDescent="0.2">
      <c r="A331" s="449"/>
      <c r="B331" s="449"/>
      <c r="C331" s="449"/>
      <c r="D331" s="449"/>
      <c r="E331" s="449"/>
      <c r="F331" s="449"/>
      <c r="G331" s="450"/>
      <c r="H331" s="449"/>
      <c r="I331" s="452"/>
      <c r="J331" s="449"/>
      <c r="K331" s="449"/>
      <c r="L331" s="449"/>
      <c r="M331" s="449"/>
      <c r="N331" s="449"/>
      <c r="O331" s="449"/>
      <c r="P331" s="449"/>
      <c r="Q331" s="449"/>
      <c r="R331" s="449"/>
      <c r="S331" s="449"/>
      <c r="T331" s="449"/>
      <c r="U331" s="449"/>
      <c r="V331" s="449"/>
      <c r="W331" s="449"/>
      <c r="X331" s="449"/>
      <c r="Y331" s="449"/>
      <c r="Z331" s="449"/>
      <c r="AA331" s="449"/>
      <c r="AB331" s="449"/>
      <c r="AC331" s="449"/>
    </row>
    <row r="332" spans="1:29" ht="23.25" customHeight="1" x14ac:dyDescent="0.2">
      <c r="A332" s="449"/>
      <c r="B332" s="449"/>
      <c r="C332" s="449"/>
      <c r="D332" s="449"/>
      <c r="E332" s="449"/>
      <c r="F332" s="449"/>
      <c r="G332" s="450"/>
      <c r="H332" s="449"/>
      <c r="I332" s="452"/>
      <c r="J332" s="449"/>
      <c r="K332" s="449"/>
      <c r="L332" s="449"/>
      <c r="M332" s="449"/>
      <c r="N332" s="449"/>
      <c r="O332" s="449"/>
      <c r="P332" s="449"/>
      <c r="Q332" s="449"/>
      <c r="R332" s="449"/>
      <c r="S332" s="449"/>
      <c r="T332" s="449"/>
      <c r="U332" s="449"/>
      <c r="V332" s="449"/>
      <c r="W332" s="449"/>
      <c r="X332" s="449"/>
      <c r="Y332" s="449"/>
      <c r="Z332" s="449"/>
      <c r="AA332" s="449"/>
      <c r="AB332" s="449"/>
      <c r="AC332" s="449"/>
    </row>
    <row r="333" spans="1:29" ht="23.25" customHeight="1" x14ac:dyDescent="0.2">
      <c r="A333" s="449"/>
      <c r="B333" s="449"/>
      <c r="C333" s="449"/>
      <c r="D333" s="449"/>
      <c r="E333" s="449"/>
      <c r="F333" s="449"/>
      <c r="G333" s="450"/>
      <c r="H333" s="449"/>
      <c r="I333" s="452"/>
      <c r="J333" s="449"/>
      <c r="K333" s="449"/>
      <c r="L333" s="449"/>
      <c r="M333" s="449"/>
      <c r="N333" s="449"/>
      <c r="O333" s="449"/>
      <c r="P333" s="449"/>
      <c r="Q333" s="449"/>
      <c r="R333" s="449"/>
      <c r="S333" s="449"/>
      <c r="T333" s="449"/>
      <c r="U333" s="449"/>
      <c r="V333" s="449"/>
      <c r="W333" s="449"/>
      <c r="X333" s="449"/>
      <c r="Y333" s="449"/>
      <c r="Z333" s="449"/>
      <c r="AA333" s="449"/>
      <c r="AB333" s="449"/>
      <c r="AC333" s="449"/>
    </row>
    <row r="334" spans="1:29" ht="23.25" customHeight="1" x14ac:dyDescent="0.2">
      <c r="A334" s="449"/>
      <c r="B334" s="449"/>
      <c r="C334" s="449"/>
      <c r="D334" s="449"/>
      <c r="E334" s="449"/>
      <c r="F334" s="449"/>
      <c r="G334" s="450"/>
      <c r="H334" s="449"/>
      <c r="I334" s="452"/>
      <c r="J334" s="449"/>
      <c r="K334" s="449"/>
      <c r="L334" s="449"/>
      <c r="M334" s="449"/>
      <c r="N334" s="449"/>
      <c r="O334" s="449"/>
      <c r="P334" s="449"/>
      <c r="Q334" s="449"/>
      <c r="R334" s="449"/>
      <c r="S334" s="449"/>
      <c r="T334" s="449"/>
      <c r="U334" s="449"/>
      <c r="V334" s="449"/>
      <c r="W334" s="449"/>
      <c r="X334" s="449"/>
      <c r="Y334" s="449"/>
      <c r="Z334" s="449"/>
      <c r="AA334" s="449"/>
      <c r="AB334" s="449"/>
      <c r="AC334" s="449"/>
    </row>
    <row r="335" spans="1:29" ht="23.25" customHeight="1" x14ac:dyDescent="0.2">
      <c r="A335" s="449"/>
      <c r="B335" s="449"/>
      <c r="C335" s="449"/>
      <c r="D335" s="449"/>
      <c r="E335" s="449"/>
      <c r="F335" s="449"/>
      <c r="G335" s="450"/>
      <c r="H335" s="449"/>
      <c r="I335" s="452"/>
      <c r="J335" s="449"/>
      <c r="K335" s="449"/>
      <c r="L335" s="449"/>
      <c r="M335" s="449"/>
      <c r="N335" s="449"/>
      <c r="O335" s="449"/>
      <c r="P335" s="449"/>
      <c r="Q335" s="449"/>
      <c r="R335" s="449"/>
      <c r="S335" s="449"/>
      <c r="T335" s="449"/>
      <c r="U335" s="449"/>
      <c r="V335" s="449"/>
      <c r="W335" s="449"/>
      <c r="X335" s="449"/>
      <c r="Y335" s="449"/>
      <c r="Z335" s="449"/>
      <c r="AA335" s="449"/>
      <c r="AB335" s="449"/>
      <c r="AC335" s="449"/>
    </row>
    <row r="336" spans="1:29" ht="23.25" customHeight="1" x14ac:dyDescent="0.2">
      <c r="A336" s="449"/>
      <c r="B336" s="449"/>
      <c r="C336" s="449"/>
      <c r="D336" s="449"/>
      <c r="E336" s="449"/>
      <c r="F336" s="449"/>
      <c r="G336" s="450"/>
      <c r="H336" s="449"/>
      <c r="I336" s="452"/>
      <c r="J336" s="449"/>
      <c r="K336" s="449"/>
      <c r="L336" s="449"/>
      <c r="M336" s="449"/>
      <c r="N336" s="449"/>
      <c r="O336" s="449"/>
      <c r="P336" s="449"/>
      <c r="Q336" s="449"/>
      <c r="R336" s="449"/>
      <c r="S336" s="449"/>
      <c r="T336" s="449"/>
      <c r="U336" s="449"/>
      <c r="V336" s="449"/>
      <c r="W336" s="449"/>
      <c r="X336" s="449"/>
      <c r="Y336" s="449"/>
      <c r="Z336" s="449"/>
      <c r="AA336" s="449"/>
      <c r="AB336" s="449"/>
      <c r="AC336" s="449"/>
    </row>
    <row r="337" spans="1:29" ht="23.25" customHeight="1" x14ac:dyDescent="0.2">
      <c r="A337" s="449"/>
      <c r="B337" s="449"/>
      <c r="C337" s="449"/>
      <c r="D337" s="449"/>
      <c r="E337" s="449"/>
      <c r="F337" s="449"/>
      <c r="G337" s="450"/>
      <c r="H337" s="449"/>
      <c r="I337" s="452"/>
      <c r="J337" s="449"/>
      <c r="K337" s="449"/>
      <c r="L337" s="449"/>
      <c r="M337" s="449"/>
      <c r="N337" s="449"/>
      <c r="O337" s="449"/>
      <c r="P337" s="449"/>
      <c r="Q337" s="449"/>
      <c r="R337" s="449"/>
      <c r="S337" s="449"/>
      <c r="T337" s="449"/>
      <c r="U337" s="449"/>
      <c r="V337" s="449"/>
      <c r="W337" s="449"/>
      <c r="X337" s="449"/>
      <c r="Y337" s="449"/>
      <c r="Z337" s="449"/>
      <c r="AA337" s="449"/>
      <c r="AB337" s="449"/>
      <c r="AC337" s="449"/>
    </row>
    <row r="338" spans="1:29" ht="23.25" customHeight="1" x14ac:dyDescent="0.2">
      <c r="A338" s="449"/>
      <c r="B338" s="449"/>
      <c r="C338" s="449"/>
      <c r="D338" s="449"/>
      <c r="E338" s="449"/>
      <c r="F338" s="449"/>
      <c r="G338" s="450"/>
      <c r="H338" s="449"/>
      <c r="I338" s="452"/>
      <c r="J338" s="449"/>
      <c r="K338" s="449"/>
      <c r="L338" s="449"/>
      <c r="M338" s="449"/>
      <c r="N338" s="449"/>
      <c r="O338" s="449"/>
      <c r="P338" s="449"/>
      <c r="Q338" s="449"/>
      <c r="R338" s="449"/>
      <c r="S338" s="449"/>
      <c r="T338" s="449"/>
      <c r="U338" s="449"/>
      <c r="V338" s="449"/>
      <c r="W338" s="449"/>
      <c r="X338" s="449"/>
      <c r="Y338" s="449"/>
      <c r="Z338" s="449"/>
      <c r="AA338" s="449"/>
      <c r="AB338" s="449"/>
      <c r="AC338" s="449"/>
    </row>
    <row r="339" spans="1:29" ht="23.25" customHeight="1" x14ac:dyDescent="0.2">
      <c r="A339" s="449"/>
      <c r="B339" s="449"/>
      <c r="C339" s="449"/>
      <c r="D339" s="449"/>
      <c r="E339" s="449"/>
      <c r="F339" s="449"/>
      <c r="G339" s="450"/>
      <c r="H339" s="449"/>
      <c r="I339" s="452"/>
      <c r="J339" s="449"/>
      <c r="K339" s="449"/>
      <c r="L339" s="449"/>
      <c r="M339" s="449"/>
      <c r="N339" s="449"/>
      <c r="O339" s="449"/>
      <c r="P339" s="449"/>
      <c r="Q339" s="449"/>
      <c r="R339" s="449"/>
      <c r="S339" s="449"/>
      <c r="T339" s="449"/>
      <c r="U339" s="449"/>
      <c r="V339" s="449"/>
      <c r="W339" s="449"/>
      <c r="X339" s="449"/>
      <c r="Y339" s="449"/>
      <c r="Z339" s="449"/>
      <c r="AA339" s="449"/>
      <c r="AB339" s="449"/>
      <c r="AC339" s="449"/>
    </row>
    <row r="340" spans="1:29" ht="23.25" customHeight="1" x14ac:dyDescent="0.2">
      <c r="A340" s="449"/>
      <c r="B340" s="449"/>
      <c r="C340" s="449"/>
      <c r="D340" s="449"/>
      <c r="E340" s="449"/>
      <c r="F340" s="449"/>
      <c r="G340" s="450"/>
      <c r="H340" s="449"/>
      <c r="I340" s="452"/>
      <c r="J340" s="449"/>
      <c r="K340" s="449"/>
      <c r="L340" s="449"/>
      <c r="M340" s="449"/>
      <c r="N340" s="449"/>
      <c r="O340" s="449"/>
      <c r="P340" s="449"/>
      <c r="Q340" s="449"/>
      <c r="R340" s="449"/>
      <c r="S340" s="449"/>
      <c r="T340" s="449"/>
      <c r="U340" s="449"/>
      <c r="V340" s="449"/>
      <c r="W340" s="449"/>
      <c r="X340" s="449"/>
      <c r="Y340" s="449"/>
      <c r="Z340" s="449"/>
      <c r="AA340" s="449"/>
      <c r="AB340" s="449"/>
      <c r="AC340" s="449"/>
    </row>
    <row r="341" spans="1:29" ht="23.25" customHeight="1" x14ac:dyDescent="0.2">
      <c r="A341" s="449"/>
      <c r="B341" s="449"/>
      <c r="C341" s="449"/>
      <c r="D341" s="449"/>
      <c r="E341" s="449"/>
      <c r="F341" s="449"/>
      <c r="G341" s="450"/>
      <c r="H341" s="449"/>
      <c r="I341" s="452"/>
      <c r="J341" s="449"/>
      <c r="K341" s="449"/>
      <c r="L341" s="449"/>
      <c r="M341" s="449"/>
      <c r="N341" s="449"/>
      <c r="O341" s="449"/>
      <c r="P341" s="449"/>
      <c r="Q341" s="449"/>
      <c r="R341" s="449"/>
      <c r="S341" s="449"/>
      <c r="T341" s="449"/>
      <c r="U341" s="449"/>
      <c r="V341" s="449"/>
      <c r="W341" s="449"/>
      <c r="X341" s="449"/>
      <c r="Y341" s="449"/>
      <c r="Z341" s="449"/>
      <c r="AA341" s="449"/>
      <c r="AB341" s="449"/>
      <c r="AC341" s="449"/>
    </row>
    <row r="342" spans="1:29" ht="23.25" customHeight="1" x14ac:dyDescent="0.2">
      <c r="A342" s="449"/>
      <c r="B342" s="449"/>
      <c r="C342" s="449"/>
      <c r="D342" s="449"/>
      <c r="E342" s="449"/>
      <c r="F342" s="449"/>
      <c r="G342" s="450"/>
      <c r="H342" s="449"/>
      <c r="I342" s="452"/>
      <c r="J342" s="449"/>
      <c r="K342" s="449"/>
      <c r="L342" s="449"/>
      <c r="M342" s="449"/>
      <c r="N342" s="449"/>
      <c r="O342" s="449"/>
      <c r="P342" s="449"/>
      <c r="Q342" s="449"/>
      <c r="R342" s="449"/>
      <c r="S342" s="449"/>
      <c r="T342" s="449"/>
      <c r="U342" s="449"/>
      <c r="V342" s="449"/>
      <c r="W342" s="449"/>
      <c r="X342" s="449"/>
      <c r="Y342" s="449"/>
      <c r="Z342" s="449"/>
      <c r="AA342" s="449"/>
      <c r="AB342" s="449"/>
      <c r="AC342" s="449"/>
    </row>
    <row r="343" spans="1:29" ht="23.25" customHeight="1" x14ac:dyDescent="0.2">
      <c r="A343" s="449"/>
      <c r="B343" s="449"/>
      <c r="C343" s="449"/>
      <c r="D343" s="449"/>
      <c r="E343" s="449"/>
      <c r="F343" s="449"/>
      <c r="G343" s="450"/>
      <c r="H343" s="449"/>
      <c r="I343" s="452"/>
      <c r="J343" s="449"/>
      <c r="K343" s="449"/>
      <c r="L343" s="449"/>
      <c r="M343" s="449"/>
      <c r="N343" s="449"/>
      <c r="O343" s="449"/>
      <c r="P343" s="449"/>
      <c r="Q343" s="449"/>
      <c r="R343" s="449"/>
      <c r="S343" s="449"/>
      <c r="T343" s="449"/>
      <c r="U343" s="449"/>
      <c r="V343" s="449"/>
      <c r="W343" s="449"/>
      <c r="X343" s="449"/>
      <c r="Y343" s="449"/>
      <c r="Z343" s="449"/>
      <c r="AA343" s="449"/>
      <c r="AB343" s="449"/>
      <c r="AC343" s="449"/>
    </row>
    <row r="344" spans="1:29" ht="23.25" customHeight="1" x14ac:dyDescent="0.2">
      <c r="A344" s="449"/>
      <c r="B344" s="449"/>
      <c r="C344" s="449"/>
      <c r="D344" s="449"/>
      <c r="E344" s="449"/>
      <c r="F344" s="449"/>
      <c r="G344" s="450"/>
      <c r="H344" s="449"/>
      <c r="I344" s="452"/>
      <c r="J344" s="449"/>
      <c r="K344" s="449"/>
      <c r="L344" s="449"/>
      <c r="M344" s="449"/>
      <c r="N344" s="449"/>
      <c r="O344" s="449"/>
      <c r="P344" s="449"/>
      <c r="Q344" s="449"/>
      <c r="R344" s="449"/>
      <c r="S344" s="449"/>
      <c r="T344" s="449"/>
      <c r="U344" s="449"/>
      <c r="V344" s="449"/>
      <c r="W344" s="449"/>
      <c r="X344" s="449"/>
      <c r="Y344" s="449"/>
      <c r="Z344" s="449"/>
      <c r="AA344" s="449"/>
      <c r="AB344" s="449"/>
      <c r="AC344" s="449"/>
    </row>
    <row r="345" spans="1:29" ht="23.25" customHeight="1" x14ac:dyDescent="0.2">
      <c r="A345" s="449"/>
      <c r="B345" s="449"/>
      <c r="C345" s="449"/>
      <c r="D345" s="449"/>
      <c r="E345" s="449"/>
      <c r="F345" s="449"/>
      <c r="G345" s="450"/>
      <c r="H345" s="449"/>
      <c r="I345" s="452"/>
      <c r="J345" s="449"/>
      <c r="K345" s="449"/>
      <c r="L345" s="449"/>
      <c r="M345" s="449"/>
      <c r="N345" s="449"/>
      <c r="O345" s="449"/>
      <c r="P345" s="449"/>
      <c r="Q345" s="449"/>
      <c r="R345" s="449"/>
      <c r="S345" s="449"/>
      <c r="T345" s="449"/>
      <c r="U345" s="449"/>
      <c r="V345" s="449"/>
      <c r="W345" s="449"/>
      <c r="X345" s="449"/>
      <c r="Y345" s="449"/>
      <c r="Z345" s="449"/>
      <c r="AA345" s="449"/>
      <c r="AB345" s="449"/>
      <c r="AC345" s="449"/>
    </row>
    <row r="346" spans="1:29" ht="23.25" customHeight="1" x14ac:dyDescent="0.2">
      <c r="A346" s="449"/>
      <c r="B346" s="449"/>
      <c r="C346" s="449"/>
      <c r="D346" s="449"/>
      <c r="E346" s="449"/>
      <c r="F346" s="449"/>
      <c r="G346" s="450"/>
      <c r="H346" s="449"/>
      <c r="I346" s="452"/>
      <c r="J346" s="449"/>
      <c r="K346" s="449"/>
      <c r="L346" s="449"/>
      <c r="M346" s="449"/>
      <c r="N346" s="449"/>
      <c r="O346" s="449"/>
      <c r="P346" s="449"/>
      <c r="Q346" s="449"/>
      <c r="R346" s="449"/>
      <c r="S346" s="449"/>
      <c r="T346" s="449"/>
      <c r="U346" s="449"/>
      <c r="V346" s="449"/>
      <c r="W346" s="449"/>
      <c r="X346" s="449"/>
      <c r="Y346" s="449"/>
      <c r="Z346" s="449"/>
      <c r="AA346" s="449"/>
      <c r="AB346" s="449"/>
      <c r="AC346" s="449"/>
    </row>
    <row r="347" spans="1:29" ht="23.25" customHeight="1" x14ac:dyDescent="0.2">
      <c r="A347" s="449"/>
      <c r="B347" s="449"/>
      <c r="C347" s="449"/>
      <c r="D347" s="449"/>
      <c r="E347" s="449"/>
      <c r="F347" s="449"/>
      <c r="G347" s="450"/>
      <c r="H347" s="449"/>
      <c r="I347" s="452"/>
      <c r="J347" s="449"/>
      <c r="K347" s="449"/>
      <c r="L347" s="449"/>
      <c r="M347" s="449"/>
      <c r="N347" s="449"/>
      <c r="O347" s="449"/>
      <c r="P347" s="449"/>
      <c r="Q347" s="449"/>
      <c r="R347" s="449"/>
      <c r="S347" s="449"/>
      <c r="T347" s="449"/>
      <c r="U347" s="449"/>
      <c r="V347" s="449"/>
      <c r="W347" s="449"/>
      <c r="X347" s="449"/>
      <c r="Y347" s="449"/>
      <c r="Z347" s="449"/>
      <c r="AA347" s="449"/>
      <c r="AB347" s="449"/>
      <c r="AC347" s="449"/>
    </row>
    <row r="348" spans="1:29" ht="23.25" customHeight="1" x14ac:dyDescent="0.2">
      <c r="A348" s="449"/>
      <c r="B348" s="449"/>
      <c r="C348" s="449"/>
      <c r="D348" s="449"/>
      <c r="E348" s="449"/>
      <c r="F348" s="449"/>
      <c r="G348" s="450"/>
      <c r="H348" s="449"/>
      <c r="I348" s="452"/>
      <c r="J348" s="449"/>
      <c r="K348" s="449"/>
      <c r="L348" s="449"/>
      <c r="M348" s="449"/>
      <c r="N348" s="449"/>
      <c r="O348" s="449"/>
      <c r="P348" s="449"/>
      <c r="Q348" s="449"/>
      <c r="R348" s="449"/>
      <c r="S348" s="449"/>
      <c r="T348" s="449"/>
      <c r="U348" s="449"/>
      <c r="V348" s="449"/>
      <c r="W348" s="449"/>
      <c r="X348" s="449"/>
      <c r="Y348" s="449"/>
      <c r="Z348" s="449"/>
      <c r="AA348" s="449"/>
      <c r="AB348" s="449"/>
      <c r="AC348" s="449"/>
    </row>
    <row r="349" spans="1:29" ht="23.25" customHeight="1" x14ac:dyDescent="0.2">
      <c r="A349" s="449"/>
      <c r="B349" s="449"/>
      <c r="C349" s="449"/>
      <c r="D349" s="449"/>
      <c r="E349" s="449"/>
      <c r="F349" s="449"/>
      <c r="G349" s="450"/>
      <c r="H349" s="449"/>
      <c r="I349" s="452"/>
      <c r="J349" s="449"/>
      <c r="K349" s="449"/>
      <c r="L349" s="449"/>
      <c r="M349" s="449"/>
      <c r="N349" s="449"/>
      <c r="O349" s="449"/>
      <c r="P349" s="449"/>
      <c r="Q349" s="449"/>
      <c r="R349" s="449"/>
      <c r="S349" s="449"/>
      <c r="T349" s="449"/>
      <c r="U349" s="449"/>
      <c r="V349" s="449"/>
      <c r="W349" s="449"/>
      <c r="X349" s="449"/>
      <c r="Y349" s="449"/>
      <c r="Z349" s="449"/>
      <c r="AA349" s="449"/>
      <c r="AB349" s="449"/>
      <c r="AC349" s="449"/>
    </row>
    <row r="350" spans="1:29" ht="23.25" customHeight="1" x14ac:dyDescent="0.2">
      <c r="A350" s="449"/>
      <c r="B350" s="449"/>
      <c r="C350" s="449"/>
      <c r="D350" s="449"/>
      <c r="E350" s="449"/>
      <c r="F350" s="449"/>
      <c r="G350" s="450"/>
      <c r="H350" s="449"/>
      <c r="I350" s="452"/>
      <c r="J350" s="449"/>
      <c r="K350" s="449"/>
      <c r="L350" s="449"/>
      <c r="M350" s="449"/>
      <c r="N350" s="449"/>
      <c r="O350" s="449"/>
      <c r="P350" s="449"/>
      <c r="Q350" s="449"/>
      <c r="R350" s="449"/>
      <c r="S350" s="449"/>
      <c r="T350" s="449"/>
      <c r="U350" s="449"/>
      <c r="V350" s="449"/>
      <c r="W350" s="449"/>
      <c r="X350" s="449"/>
      <c r="Y350" s="449"/>
      <c r="Z350" s="449"/>
      <c r="AA350" s="449"/>
      <c r="AB350" s="449"/>
      <c r="AC350" s="449"/>
    </row>
    <row r="351" spans="1:29" ht="23.25" customHeight="1" x14ac:dyDescent="0.2">
      <c r="A351" s="449"/>
      <c r="B351" s="449"/>
      <c r="C351" s="449"/>
      <c r="D351" s="449"/>
      <c r="E351" s="449"/>
      <c r="F351" s="449"/>
      <c r="G351" s="450"/>
      <c r="H351" s="449"/>
      <c r="I351" s="452"/>
      <c r="J351" s="449"/>
      <c r="K351" s="449"/>
      <c r="L351" s="449"/>
      <c r="M351" s="449"/>
      <c r="N351" s="449"/>
      <c r="O351" s="449"/>
      <c r="P351" s="449"/>
      <c r="Q351" s="449"/>
      <c r="R351" s="449"/>
      <c r="S351" s="449"/>
      <c r="T351" s="449"/>
      <c r="U351" s="449"/>
      <c r="V351" s="449"/>
      <c r="W351" s="449"/>
      <c r="X351" s="449"/>
      <c r="Y351" s="449"/>
      <c r="Z351" s="449"/>
      <c r="AA351" s="449"/>
      <c r="AB351" s="449"/>
      <c r="AC351" s="449"/>
    </row>
    <row r="352" spans="1:29" ht="23.25" customHeight="1" x14ac:dyDescent="0.2">
      <c r="A352" s="449"/>
      <c r="B352" s="449"/>
      <c r="C352" s="449"/>
      <c r="D352" s="449"/>
      <c r="E352" s="449"/>
      <c r="F352" s="449"/>
      <c r="G352" s="450"/>
      <c r="H352" s="449"/>
      <c r="I352" s="452"/>
      <c r="J352" s="449"/>
      <c r="K352" s="449"/>
      <c r="L352" s="449"/>
      <c r="M352" s="449"/>
      <c r="N352" s="449"/>
      <c r="O352" s="449"/>
      <c r="P352" s="449"/>
      <c r="Q352" s="449"/>
      <c r="R352" s="449"/>
      <c r="S352" s="449"/>
      <c r="T352" s="449"/>
      <c r="U352" s="449"/>
      <c r="V352" s="449"/>
      <c r="W352" s="449"/>
      <c r="X352" s="449"/>
      <c r="Y352" s="449"/>
      <c r="Z352" s="449"/>
      <c r="AA352" s="449"/>
      <c r="AB352" s="449"/>
      <c r="AC352" s="449"/>
    </row>
    <row r="353" spans="1:29" ht="23.25" customHeight="1" x14ac:dyDescent="0.2">
      <c r="A353" s="449"/>
      <c r="B353" s="449"/>
      <c r="C353" s="449"/>
      <c r="D353" s="449"/>
      <c r="E353" s="449"/>
      <c r="F353" s="449"/>
      <c r="G353" s="450"/>
      <c r="H353" s="449"/>
      <c r="I353" s="452"/>
      <c r="J353" s="449"/>
      <c r="K353" s="449"/>
      <c r="L353" s="449"/>
      <c r="M353" s="449"/>
      <c r="N353" s="449"/>
      <c r="O353" s="449"/>
      <c r="P353" s="449"/>
      <c r="Q353" s="449"/>
      <c r="R353" s="449"/>
      <c r="S353" s="449"/>
      <c r="T353" s="449"/>
      <c r="U353" s="449"/>
      <c r="V353" s="449"/>
      <c r="W353" s="449"/>
      <c r="X353" s="449"/>
      <c r="Y353" s="449"/>
      <c r="Z353" s="449"/>
      <c r="AA353" s="449"/>
      <c r="AB353" s="449"/>
      <c r="AC353" s="449"/>
    </row>
    <row r="354" spans="1:29" ht="23.25" customHeight="1" x14ac:dyDescent="0.2">
      <c r="A354" s="449"/>
      <c r="B354" s="449"/>
      <c r="C354" s="449"/>
      <c r="D354" s="449"/>
      <c r="E354" s="449"/>
      <c r="F354" s="449"/>
      <c r="G354" s="450"/>
      <c r="H354" s="449"/>
      <c r="I354" s="452"/>
      <c r="J354" s="449"/>
      <c r="K354" s="449"/>
      <c r="L354" s="449"/>
      <c r="M354" s="449"/>
      <c r="N354" s="449"/>
      <c r="O354" s="449"/>
      <c r="P354" s="449"/>
      <c r="Q354" s="449"/>
      <c r="R354" s="449"/>
      <c r="S354" s="449"/>
      <c r="T354" s="449"/>
      <c r="U354" s="449"/>
      <c r="V354" s="449"/>
      <c r="W354" s="449"/>
      <c r="X354" s="449"/>
      <c r="Y354" s="449"/>
      <c r="Z354" s="449"/>
      <c r="AA354" s="449"/>
      <c r="AB354" s="449"/>
      <c r="AC354" s="449"/>
    </row>
    <row r="355" spans="1:29" ht="23.25" customHeight="1" x14ac:dyDescent="0.2">
      <c r="A355" s="449"/>
      <c r="B355" s="449"/>
      <c r="C355" s="449"/>
      <c r="D355" s="449"/>
      <c r="E355" s="449"/>
      <c r="F355" s="449"/>
      <c r="G355" s="450"/>
      <c r="H355" s="449"/>
      <c r="I355" s="452"/>
      <c r="J355" s="449"/>
      <c r="K355" s="449"/>
      <c r="L355" s="449"/>
      <c r="M355" s="449"/>
      <c r="N355" s="449"/>
      <c r="O355" s="449"/>
      <c r="P355" s="449"/>
      <c r="Q355" s="449"/>
      <c r="R355" s="449"/>
      <c r="S355" s="449"/>
      <c r="T355" s="449"/>
      <c r="U355" s="449"/>
      <c r="V355" s="449"/>
      <c r="W355" s="449"/>
      <c r="X355" s="449"/>
      <c r="Y355" s="449"/>
      <c r="Z355" s="449"/>
      <c r="AA355" s="449"/>
      <c r="AB355" s="449"/>
      <c r="AC355" s="449"/>
    </row>
    <row r="356" spans="1:29" ht="23.25" customHeight="1" x14ac:dyDescent="0.2">
      <c r="A356" s="449"/>
      <c r="B356" s="449"/>
      <c r="C356" s="449"/>
      <c r="D356" s="449"/>
      <c r="E356" s="449"/>
      <c r="F356" s="449"/>
      <c r="G356" s="450"/>
      <c r="H356" s="449"/>
      <c r="I356" s="452"/>
      <c r="J356" s="449"/>
      <c r="K356" s="449"/>
      <c r="L356" s="449"/>
      <c r="M356" s="449"/>
      <c r="N356" s="449"/>
      <c r="O356" s="449"/>
      <c r="P356" s="449"/>
      <c r="Q356" s="449"/>
      <c r="R356" s="449"/>
      <c r="S356" s="449"/>
      <c r="T356" s="449"/>
      <c r="U356" s="449"/>
      <c r="V356" s="449"/>
      <c r="W356" s="449"/>
      <c r="X356" s="449"/>
      <c r="Y356" s="449"/>
      <c r="Z356" s="449"/>
      <c r="AA356" s="449"/>
      <c r="AB356" s="449"/>
      <c r="AC356" s="449"/>
    </row>
    <row r="357" spans="1:29" ht="23.25" customHeight="1" x14ac:dyDescent="0.2">
      <c r="A357" s="449"/>
      <c r="B357" s="449"/>
      <c r="C357" s="449"/>
      <c r="D357" s="449"/>
      <c r="E357" s="449"/>
      <c r="F357" s="449"/>
      <c r="G357" s="450"/>
      <c r="H357" s="449"/>
      <c r="I357" s="452"/>
      <c r="J357" s="449"/>
      <c r="K357" s="449"/>
      <c r="L357" s="449"/>
      <c r="M357" s="449"/>
      <c r="N357" s="449"/>
      <c r="O357" s="449"/>
      <c r="P357" s="449"/>
      <c r="Q357" s="449"/>
      <c r="R357" s="449"/>
      <c r="S357" s="449"/>
      <c r="T357" s="449"/>
      <c r="U357" s="449"/>
      <c r="V357" s="449"/>
      <c r="W357" s="449"/>
      <c r="X357" s="449"/>
      <c r="Y357" s="449"/>
      <c r="Z357" s="449"/>
      <c r="AA357" s="449"/>
      <c r="AB357" s="449"/>
      <c r="AC357" s="449"/>
    </row>
    <row r="358" spans="1:29" ht="23.25" customHeight="1" x14ac:dyDescent="0.2">
      <c r="A358" s="449"/>
      <c r="B358" s="449"/>
      <c r="C358" s="449"/>
      <c r="D358" s="449"/>
      <c r="E358" s="449"/>
      <c r="F358" s="449"/>
      <c r="G358" s="450"/>
      <c r="H358" s="449"/>
      <c r="I358" s="452"/>
      <c r="J358" s="449"/>
      <c r="K358" s="449"/>
      <c r="L358" s="449"/>
      <c r="M358" s="449"/>
      <c r="N358" s="449"/>
      <c r="O358" s="449"/>
      <c r="P358" s="449"/>
      <c r="Q358" s="449"/>
      <c r="R358" s="449"/>
      <c r="S358" s="449"/>
      <c r="T358" s="449"/>
      <c r="U358" s="449"/>
      <c r="V358" s="449"/>
      <c r="W358" s="449"/>
      <c r="X358" s="449"/>
      <c r="Y358" s="449"/>
      <c r="Z358" s="449"/>
      <c r="AA358" s="449"/>
      <c r="AB358" s="449"/>
      <c r="AC358" s="449"/>
    </row>
    <row r="359" spans="1:29" ht="23.25" customHeight="1" x14ac:dyDescent="0.2">
      <c r="A359" s="449"/>
      <c r="B359" s="449"/>
      <c r="C359" s="449"/>
      <c r="D359" s="449"/>
      <c r="E359" s="449"/>
      <c r="F359" s="449"/>
      <c r="G359" s="450"/>
      <c r="H359" s="449"/>
      <c r="I359" s="452"/>
      <c r="J359" s="449"/>
      <c r="K359" s="449"/>
      <c r="L359" s="449"/>
      <c r="M359" s="449"/>
      <c r="N359" s="449"/>
      <c r="O359" s="449"/>
      <c r="P359" s="449"/>
      <c r="Q359" s="449"/>
      <c r="R359" s="449"/>
      <c r="S359" s="449"/>
      <c r="T359" s="449"/>
      <c r="U359" s="449"/>
      <c r="V359" s="449"/>
      <c r="W359" s="449"/>
      <c r="X359" s="449"/>
      <c r="Y359" s="449"/>
      <c r="Z359" s="449"/>
      <c r="AA359" s="449"/>
      <c r="AB359" s="449"/>
      <c r="AC359" s="449"/>
    </row>
    <row r="360" spans="1:29" ht="23.25" customHeight="1" x14ac:dyDescent="0.2">
      <c r="A360" s="449"/>
      <c r="B360" s="449"/>
      <c r="C360" s="449"/>
      <c r="D360" s="449"/>
      <c r="E360" s="449"/>
      <c r="F360" s="449"/>
      <c r="G360" s="450"/>
      <c r="H360" s="449"/>
      <c r="I360" s="452"/>
      <c r="J360" s="449"/>
      <c r="K360" s="449"/>
      <c r="L360" s="449"/>
      <c r="M360" s="449"/>
      <c r="N360" s="449"/>
      <c r="O360" s="449"/>
      <c r="P360" s="449"/>
      <c r="Q360" s="449"/>
      <c r="R360" s="449"/>
      <c r="S360" s="449"/>
      <c r="T360" s="449"/>
      <c r="U360" s="449"/>
      <c r="V360" s="449"/>
      <c r="W360" s="449"/>
      <c r="X360" s="449"/>
      <c r="Y360" s="449"/>
      <c r="Z360" s="449"/>
      <c r="AA360" s="449"/>
      <c r="AB360" s="449"/>
      <c r="AC360" s="449"/>
    </row>
    <row r="361" spans="1:29" ht="23.25" customHeight="1" x14ac:dyDescent="0.2">
      <c r="A361" s="449"/>
      <c r="B361" s="449"/>
      <c r="C361" s="449"/>
      <c r="D361" s="449"/>
      <c r="E361" s="449"/>
      <c r="F361" s="449"/>
      <c r="G361" s="450"/>
      <c r="H361" s="449"/>
      <c r="I361" s="452"/>
      <c r="J361" s="449"/>
      <c r="K361" s="449"/>
      <c r="L361" s="449"/>
      <c r="M361" s="449"/>
      <c r="N361" s="449"/>
      <c r="O361" s="449"/>
      <c r="P361" s="449"/>
      <c r="Q361" s="449"/>
      <c r="R361" s="449"/>
      <c r="S361" s="449"/>
      <c r="T361" s="449"/>
      <c r="U361" s="449"/>
      <c r="V361" s="449"/>
      <c r="W361" s="449"/>
      <c r="X361" s="449"/>
      <c r="Y361" s="449"/>
      <c r="Z361" s="449"/>
      <c r="AA361" s="449"/>
      <c r="AB361" s="449"/>
      <c r="AC361" s="449"/>
    </row>
    <row r="362" spans="1:29" ht="23.25" customHeight="1" x14ac:dyDescent="0.2">
      <c r="A362" s="449"/>
      <c r="B362" s="449"/>
      <c r="C362" s="449"/>
      <c r="D362" s="449"/>
      <c r="E362" s="449"/>
      <c r="F362" s="449"/>
      <c r="G362" s="450"/>
      <c r="H362" s="449"/>
      <c r="I362" s="452"/>
      <c r="J362" s="449"/>
      <c r="K362" s="449"/>
      <c r="L362" s="449"/>
      <c r="M362" s="449"/>
      <c r="N362" s="449"/>
      <c r="O362" s="449"/>
      <c r="P362" s="449"/>
      <c r="Q362" s="449"/>
      <c r="R362" s="449"/>
      <c r="S362" s="449"/>
      <c r="T362" s="449"/>
      <c r="U362" s="449"/>
      <c r="V362" s="449"/>
      <c r="W362" s="449"/>
      <c r="X362" s="449"/>
      <c r="Y362" s="449"/>
      <c r="Z362" s="449"/>
      <c r="AA362" s="449"/>
      <c r="AB362" s="449"/>
      <c r="AC362" s="449"/>
    </row>
    <row r="363" spans="1:29" ht="23.25" customHeight="1" x14ac:dyDescent="0.2">
      <c r="A363" s="449"/>
      <c r="B363" s="449"/>
      <c r="C363" s="449"/>
      <c r="D363" s="449"/>
      <c r="E363" s="449"/>
      <c r="F363" s="449"/>
      <c r="G363" s="450"/>
      <c r="H363" s="449"/>
      <c r="I363" s="452"/>
      <c r="J363" s="449"/>
      <c r="K363" s="449"/>
      <c r="L363" s="449"/>
      <c r="M363" s="449"/>
      <c r="N363" s="449"/>
      <c r="O363" s="449"/>
      <c r="P363" s="449"/>
      <c r="Q363" s="449"/>
      <c r="R363" s="449"/>
      <c r="S363" s="449"/>
      <c r="T363" s="449"/>
      <c r="U363" s="449"/>
      <c r="V363" s="449"/>
      <c r="W363" s="449"/>
      <c r="X363" s="449"/>
      <c r="Y363" s="449"/>
      <c r="Z363" s="449"/>
      <c r="AA363" s="449"/>
      <c r="AB363" s="449"/>
      <c r="AC363" s="449"/>
    </row>
    <row r="364" spans="1:29" ht="23.25" customHeight="1" x14ac:dyDescent="0.2">
      <c r="A364" s="449"/>
      <c r="B364" s="449"/>
      <c r="C364" s="449"/>
      <c r="D364" s="449"/>
      <c r="E364" s="449"/>
      <c r="F364" s="449"/>
      <c r="G364" s="450"/>
      <c r="H364" s="449"/>
      <c r="I364" s="452"/>
      <c r="J364" s="449"/>
      <c r="K364" s="449"/>
      <c r="L364" s="449"/>
      <c r="M364" s="449"/>
      <c r="N364" s="449"/>
      <c r="O364" s="449"/>
      <c r="P364" s="449"/>
      <c r="Q364" s="449"/>
      <c r="R364" s="449"/>
      <c r="S364" s="449"/>
      <c r="T364" s="449"/>
      <c r="U364" s="449"/>
      <c r="V364" s="449"/>
      <c r="W364" s="449"/>
      <c r="X364" s="449"/>
      <c r="Y364" s="449"/>
      <c r="Z364" s="449"/>
      <c r="AA364" s="449"/>
      <c r="AB364" s="449"/>
      <c r="AC364" s="449"/>
    </row>
    <row r="365" spans="1:29" ht="23.25" customHeight="1" x14ac:dyDescent="0.2">
      <c r="A365" s="449"/>
      <c r="B365" s="449"/>
      <c r="C365" s="449"/>
      <c r="D365" s="449"/>
      <c r="E365" s="449"/>
      <c r="F365" s="449"/>
      <c r="G365" s="450"/>
      <c r="H365" s="449"/>
      <c r="I365" s="452"/>
      <c r="J365" s="449"/>
      <c r="K365" s="449"/>
      <c r="L365" s="449"/>
      <c r="M365" s="449"/>
      <c r="N365" s="449"/>
      <c r="O365" s="449"/>
      <c r="P365" s="449"/>
      <c r="Q365" s="449"/>
      <c r="R365" s="449"/>
      <c r="S365" s="449"/>
      <c r="T365" s="449"/>
      <c r="U365" s="449"/>
      <c r="V365" s="449"/>
      <c r="W365" s="449"/>
      <c r="X365" s="449"/>
      <c r="Y365" s="449"/>
      <c r="Z365" s="449"/>
      <c r="AA365" s="449"/>
      <c r="AB365" s="449"/>
      <c r="AC365" s="449"/>
    </row>
    <row r="366" spans="1:29" ht="23.25" customHeight="1" x14ac:dyDescent="0.2">
      <c r="A366" s="449"/>
      <c r="B366" s="449"/>
      <c r="C366" s="449"/>
      <c r="D366" s="449"/>
      <c r="E366" s="449"/>
      <c r="F366" s="449"/>
      <c r="G366" s="450"/>
      <c r="H366" s="449"/>
      <c r="I366" s="452"/>
      <c r="J366" s="449"/>
      <c r="K366" s="449"/>
      <c r="L366" s="449"/>
      <c r="M366" s="449"/>
      <c r="N366" s="449"/>
      <c r="O366" s="449"/>
      <c r="P366" s="449"/>
      <c r="Q366" s="449"/>
      <c r="R366" s="449"/>
      <c r="S366" s="449"/>
      <c r="T366" s="449"/>
      <c r="U366" s="449"/>
      <c r="V366" s="449"/>
      <c r="W366" s="449"/>
      <c r="X366" s="449"/>
      <c r="Y366" s="449"/>
      <c r="Z366" s="449"/>
      <c r="AA366" s="449"/>
      <c r="AB366" s="449"/>
      <c r="AC366" s="449"/>
    </row>
    <row r="367" spans="1:29" ht="23.25" customHeight="1" x14ac:dyDescent="0.2">
      <c r="A367" s="449"/>
      <c r="B367" s="449"/>
      <c r="C367" s="449"/>
      <c r="D367" s="449"/>
      <c r="E367" s="449"/>
      <c r="F367" s="449"/>
      <c r="G367" s="450"/>
      <c r="H367" s="449"/>
      <c r="I367" s="452"/>
      <c r="J367" s="449"/>
      <c r="K367" s="449"/>
      <c r="L367" s="449"/>
      <c r="M367" s="449"/>
      <c r="N367" s="449"/>
      <c r="O367" s="449"/>
      <c r="P367" s="449"/>
      <c r="Q367" s="449"/>
      <c r="R367" s="449"/>
      <c r="S367" s="449"/>
      <c r="T367" s="449"/>
      <c r="U367" s="449"/>
      <c r="V367" s="449"/>
      <c r="W367" s="449"/>
      <c r="X367" s="449"/>
      <c r="Y367" s="449"/>
      <c r="Z367" s="449"/>
      <c r="AA367" s="449"/>
      <c r="AB367" s="449"/>
      <c r="AC367" s="449"/>
    </row>
    <row r="368" spans="1:29" ht="23.25" customHeight="1" x14ac:dyDescent="0.2">
      <c r="A368" s="449"/>
      <c r="B368" s="449"/>
      <c r="C368" s="449"/>
      <c r="D368" s="449"/>
      <c r="E368" s="449"/>
      <c r="F368" s="449"/>
      <c r="G368" s="450"/>
      <c r="H368" s="449"/>
      <c r="I368" s="452"/>
      <c r="J368" s="449"/>
      <c r="K368" s="449"/>
      <c r="L368" s="449"/>
      <c r="M368" s="449"/>
      <c r="N368" s="449"/>
      <c r="O368" s="449"/>
      <c r="P368" s="449"/>
      <c r="Q368" s="449"/>
      <c r="R368" s="449"/>
      <c r="S368" s="449"/>
      <c r="T368" s="449"/>
      <c r="U368" s="449"/>
      <c r="V368" s="449"/>
      <c r="W368" s="449"/>
      <c r="X368" s="449"/>
      <c r="Y368" s="449"/>
      <c r="Z368" s="449"/>
      <c r="AA368" s="449"/>
      <c r="AB368" s="449"/>
      <c r="AC368" s="449"/>
    </row>
    <row r="369" spans="1:29" ht="23.25" customHeight="1" x14ac:dyDescent="0.2">
      <c r="A369" s="449"/>
      <c r="B369" s="449"/>
      <c r="C369" s="449"/>
      <c r="D369" s="449"/>
      <c r="E369" s="449"/>
      <c r="F369" s="449"/>
      <c r="G369" s="450"/>
      <c r="H369" s="449"/>
      <c r="I369" s="452"/>
      <c r="J369" s="449"/>
      <c r="K369" s="449"/>
      <c r="L369" s="449"/>
      <c r="M369" s="449"/>
      <c r="N369" s="449"/>
      <c r="O369" s="449"/>
      <c r="P369" s="449"/>
      <c r="Q369" s="449"/>
      <c r="R369" s="449"/>
      <c r="S369" s="449"/>
      <c r="T369" s="449"/>
      <c r="U369" s="449"/>
      <c r="V369" s="449"/>
      <c r="W369" s="449"/>
      <c r="X369" s="449"/>
      <c r="Y369" s="449"/>
      <c r="Z369" s="449"/>
      <c r="AA369" s="449"/>
      <c r="AB369" s="449"/>
      <c r="AC369" s="449"/>
    </row>
    <row r="370" spans="1:29" ht="23.25" customHeight="1" x14ac:dyDescent="0.2">
      <c r="A370" s="449"/>
      <c r="B370" s="449"/>
      <c r="C370" s="449"/>
      <c r="D370" s="449"/>
      <c r="E370" s="449"/>
      <c r="F370" s="449"/>
      <c r="G370" s="450"/>
      <c r="H370" s="449"/>
      <c r="I370" s="452"/>
      <c r="J370" s="449"/>
      <c r="K370" s="449"/>
      <c r="L370" s="449"/>
      <c r="M370" s="449"/>
      <c r="N370" s="449"/>
      <c r="O370" s="449"/>
      <c r="P370" s="449"/>
      <c r="Q370" s="449"/>
      <c r="R370" s="449"/>
      <c r="S370" s="449"/>
      <c r="T370" s="449"/>
      <c r="U370" s="449"/>
      <c r="V370" s="449"/>
      <c r="W370" s="449"/>
      <c r="X370" s="449"/>
      <c r="Y370" s="449"/>
      <c r="Z370" s="449"/>
      <c r="AA370" s="449"/>
      <c r="AB370" s="449"/>
      <c r="AC370" s="449"/>
    </row>
    <row r="371" spans="1:29" ht="23.25" customHeight="1" x14ac:dyDescent="0.2">
      <c r="A371" s="449"/>
      <c r="B371" s="449"/>
      <c r="C371" s="449"/>
      <c r="D371" s="449"/>
      <c r="E371" s="449"/>
      <c r="F371" s="449"/>
      <c r="G371" s="450"/>
      <c r="H371" s="449"/>
      <c r="I371" s="452"/>
      <c r="J371" s="449"/>
      <c r="K371" s="449"/>
      <c r="L371" s="449"/>
      <c r="M371" s="449"/>
      <c r="N371" s="449"/>
      <c r="O371" s="449"/>
      <c r="P371" s="449"/>
      <c r="Q371" s="449"/>
      <c r="R371" s="449"/>
      <c r="S371" s="449"/>
      <c r="T371" s="449"/>
      <c r="U371" s="449"/>
      <c r="V371" s="449"/>
      <c r="W371" s="449"/>
      <c r="X371" s="449"/>
      <c r="Y371" s="449"/>
      <c r="Z371" s="449"/>
      <c r="AA371" s="449"/>
      <c r="AB371" s="449"/>
      <c r="AC371" s="449"/>
    </row>
    <row r="372" spans="1:29" ht="23.25" customHeight="1" x14ac:dyDescent="0.2">
      <c r="A372" s="449"/>
      <c r="B372" s="449"/>
      <c r="C372" s="449"/>
      <c r="D372" s="449"/>
      <c r="E372" s="449"/>
      <c r="F372" s="449"/>
      <c r="G372" s="450"/>
      <c r="H372" s="449"/>
      <c r="I372" s="452"/>
      <c r="J372" s="449"/>
      <c r="K372" s="449"/>
      <c r="L372" s="449"/>
      <c r="M372" s="449"/>
      <c r="N372" s="449"/>
      <c r="O372" s="449"/>
      <c r="P372" s="449"/>
      <c r="Q372" s="449"/>
      <c r="R372" s="449"/>
      <c r="S372" s="449"/>
      <c r="T372" s="449"/>
      <c r="U372" s="449"/>
      <c r="V372" s="449"/>
      <c r="W372" s="449"/>
      <c r="X372" s="449"/>
      <c r="Y372" s="449"/>
      <c r="Z372" s="449"/>
      <c r="AA372" s="449"/>
      <c r="AB372" s="449"/>
      <c r="AC372" s="449"/>
    </row>
    <row r="373" spans="1:29" ht="23.25" customHeight="1" x14ac:dyDescent="0.2">
      <c r="A373" s="449"/>
      <c r="B373" s="449"/>
      <c r="C373" s="449"/>
      <c r="D373" s="449"/>
      <c r="E373" s="449"/>
      <c r="F373" s="449"/>
      <c r="G373" s="450"/>
      <c r="H373" s="449"/>
      <c r="I373" s="452"/>
      <c r="J373" s="449"/>
      <c r="K373" s="449"/>
      <c r="L373" s="449"/>
      <c r="M373" s="449"/>
      <c r="N373" s="449"/>
      <c r="O373" s="449"/>
      <c r="P373" s="449"/>
      <c r="Q373" s="449"/>
      <c r="R373" s="449"/>
      <c r="S373" s="449"/>
      <c r="T373" s="449"/>
      <c r="U373" s="449"/>
      <c r="V373" s="449"/>
      <c r="W373" s="449"/>
      <c r="X373" s="449"/>
      <c r="Y373" s="449"/>
      <c r="Z373" s="449"/>
      <c r="AA373" s="449"/>
      <c r="AB373" s="449"/>
      <c r="AC373" s="449"/>
    </row>
    <row r="374" spans="1:29" ht="23.25" customHeight="1" x14ac:dyDescent="0.2">
      <c r="A374" s="449"/>
      <c r="B374" s="449"/>
      <c r="C374" s="449"/>
      <c r="D374" s="449"/>
      <c r="E374" s="449"/>
      <c r="F374" s="449"/>
      <c r="G374" s="450"/>
      <c r="H374" s="449"/>
      <c r="I374" s="452"/>
      <c r="J374" s="449"/>
      <c r="K374" s="449"/>
      <c r="L374" s="449"/>
      <c r="M374" s="449"/>
      <c r="N374" s="449"/>
      <c r="O374" s="449"/>
      <c r="P374" s="449"/>
      <c r="Q374" s="449"/>
      <c r="R374" s="449"/>
      <c r="S374" s="449"/>
      <c r="T374" s="449"/>
      <c r="U374" s="449"/>
      <c r="V374" s="449"/>
      <c r="W374" s="449"/>
      <c r="X374" s="449"/>
      <c r="Y374" s="449"/>
      <c r="Z374" s="449"/>
      <c r="AA374" s="449"/>
      <c r="AB374" s="449"/>
      <c r="AC374" s="449"/>
    </row>
    <row r="375" spans="1:29" ht="23.25" customHeight="1" x14ac:dyDescent="0.2">
      <c r="A375" s="449"/>
      <c r="B375" s="449"/>
      <c r="C375" s="449"/>
      <c r="D375" s="449"/>
      <c r="E375" s="449"/>
      <c r="F375" s="449"/>
      <c r="G375" s="450"/>
      <c r="H375" s="449"/>
      <c r="I375" s="452"/>
      <c r="J375" s="449"/>
      <c r="K375" s="449"/>
      <c r="L375" s="449"/>
      <c r="M375" s="449"/>
      <c r="N375" s="449"/>
      <c r="O375" s="449"/>
      <c r="P375" s="449"/>
      <c r="Q375" s="449"/>
      <c r="R375" s="449"/>
      <c r="S375" s="449"/>
      <c r="T375" s="449"/>
      <c r="U375" s="449"/>
      <c r="V375" s="449"/>
      <c r="W375" s="449"/>
      <c r="X375" s="449"/>
      <c r="Y375" s="449"/>
      <c r="Z375" s="449"/>
      <c r="AA375" s="449"/>
      <c r="AB375" s="449"/>
      <c r="AC375" s="449"/>
    </row>
    <row r="376" spans="1:29" ht="23.25" customHeight="1" x14ac:dyDescent="0.2">
      <c r="A376" s="449"/>
      <c r="B376" s="449"/>
      <c r="C376" s="449"/>
      <c r="D376" s="449"/>
      <c r="E376" s="449"/>
      <c r="F376" s="449"/>
      <c r="G376" s="450"/>
      <c r="H376" s="449"/>
      <c r="I376" s="452"/>
      <c r="J376" s="449"/>
      <c r="K376" s="449"/>
      <c r="L376" s="449"/>
      <c r="M376" s="449"/>
      <c r="N376" s="449"/>
      <c r="O376" s="449"/>
      <c r="P376" s="449"/>
      <c r="Q376" s="449"/>
      <c r="R376" s="449"/>
      <c r="S376" s="449"/>
      <c r="T376" s="449"/>
      <c r="U376" s="449"/>
      <c r="V376" s="449"/>
      <c r="W376" s="449"/>
      <c r="X376" s="449"/>
      <c r="Y376" s="449"/>
      <c r="Z376" s="449"/>
      <c r="AA376" s="449"/>
      <c r="AB376" s="449"/>
      <c r="AC376" s="449"/>
    </row>
    <row r="377" spans="1:29" ht="23.25" customHeight="1" x14ac:dyDescent="0.2">
      <c r="A377" s="449"/>
      <c r="B377" s="449"/>
      <c r="C377" s="449"/>
      <c r="D377" s="449"/>
      <c r="E377" s="449"/>
      <c r="F377" s="449"/>
      <c r="G377" s="450"/>
      <c r="H377" s="449"/>
      <c r="I377" s="452"/>
      <c r="J377" s="449"/>
      <c r="K377" s="449"/>
      <c r="L377" s="449"/>
      <c r="M377" s="449"/>
      <c r="N377" s="449"/>
      <c r="O377" s="449"/>
      <c r="P377" s="449"/>
      <c r="Q377" s="449"/>
      <c r="R377" s="449"/>
      <c r="S377" s="449"/>
      <c r="T377" s="449"/>
      <c r="U377" s="449"/>
      <c r="V377" s="449"/>
      <c r="W377" s="449"/>
      <c r="X377" s="449"/>
      <c r="Y377" s="449"/>
      <c r="Z377" s="449"/>
      <c r="AA377" s="449"/>
      <c r="AB377" s="449"/>
      <c r="AC377" s="449"/>
    </row>
    <row r="378" spans="1:29" ht="23.25" customHeight="1" x14ac:dyDescent="0.2">
      <c r="A378" s="449"/>
      <c r="B378" s="449"/>
      <c r="C378" s="449"/>
      <c r="D378" s="449"/>
      <c r="E378" s="449"/>
      <c r="F378" s="449"/>
      <c r="G378" s="450"/>
      <c r="H378" s="449"/>
      <c r="I378" s="452"/>
      <c r="J378" s="449"/>
      <c r="K378" s="449"/>
      <c r="L378" s="449"/>
      <c r="M378" s="449"/>
      <c r="N378" s="449"/>
      <c r="O378" s="449"/>
      <c r="P378" s="449"/>
      <c r="Q378" s="449"/>
      <c r="R378" s="449"/>
      <c r="S378" s="449"/>
      <c r="T378" s="449"/>
      <c r="U378" s="449"/>
      <c r="V378" s="449"/>
      <c r="W378" s="449"/>
      <c r="X378" s="449"/>
      <c r="Y378" s="449"/>
      <c r="Z378" s="449"/>
      <c r="AA378" s="449"/>
      <c r="AB378" s="449"/>
      <c r="AC378" s="449"/>
    </row>
    <row r="379" spans="1:29" ht="23.25" customHeight="1" x14ac:dyDescent="0.2">
      <c r="A379" s="449"/>
      <c r="B379" s="449"/>
      <c r="C379" s="449"/>
      <c r="D379" s="449"/>
      <c r="E379" s="449"/>
      <c r="F379" s="449"/>
      <c r="G379" s="450"/>
      <c r="H379" s="449"/>
      <c r="I379" s="452"/>
      <c r="J379" s="449"/>
      <c r="K379" s="449"/>
      <c r="L379" s="449"/>
      <c r="M379" s="449"/>
      <c r="N379" s="449"/>
      <c r="O379" s="449"/>
      <c r="P379" s="449"/>
      <c r="Q379" s="449"/>
      <c r="R379" s="449"/>
      <c r="S379" s="449"/>
      <c r="T379" s="449"/>
      <c r="U379" s="449"/>
      <c r="V379" s="449"/>
      <c r="W379" s="449"/>
      <c r="X379" s="449"/>
      <c r="Y379" s="449"/>
      <c r="Z379" s="449"/>
      <c r="AA379" s="449"/>
      <c r="AB379" s="449"/>
      <c r="AC379" s="449"/>
    </row>
    <row r="380" spans="1:29" ht="23.25" customHeight="1" x14ac:dyDescent="0.2">
      <c r="A380" s="449"/>
      <c r="B380" s="449"/>
      <c r="C380" s="449"/>
      <c r="D380" s="449"/>
      <c r="E380" s="449"/>
      <c r="F380" s="449"/>
      <c r="G380" s="450"/>
      <c r="H380" s="449"/>
      <c r="I380" s="452"/>
      <c r="J380" s="449"/>
      <c r="K380" s="449"/>
      <c r="L380" s="449"/>
      <c r="M380" s="449"/>
      <c r="N380" s="449"/>
      <c r="O380" s="449"/>
      <c r="P380" s="449"/>
      <c r="Q380" s="449"/>
      <c r="R380" s="449"/>
      <c r="S380" s="449"/>
      <c r="T380" s="449"/>
      <c r="U380" s="449"/>
      <c r="V380" s="449"/>
      <c r="W380" s="449"/>
      <c r="X380" s="449"/>
      <c r="Y380" s="449"/>
      <c r="Z380" s="449"/>
      <c r="AA380" s="449"/>
      <c r="AB380" s="449"/>
      <c r="AC380" s="449"/>
    </row>
    <row r="381" spans="1:29" ht="23.25" customHeight="1" x14ac:dyDescent="0.2">
      <c r="A381" s="449"/>
      <c r="B381" s="449"/>
      <c r="C381" s="449"/>
      <c r="D381" s="449"/>
      <c r="E381" s="449"/>
      <c r="F381" s="449"/>
      <c r="G381" s="450"/>
      <c r="H381" s="449"/>
      <c r="I381" s="452"/>
      <c r="J381" s="449"/>
      <c r="K381" s="449"/>
      <c r="L381" s="449"/>
      <c r="M381" s="449"/>
      <c r="N381" s="449"/>
      <c r="O381" s="449"/>
      <c r="P381" s="449"/>
      <c r="Q381" s="449"/>
      <c r="R381" s="449"/>
      <c r="S381" s="449"/>
      <c r="T381" s="449"/>
      <c r="U381" s="449"/>
      <c r="V381" s="449"/>
      <c r="W381" s="449"/>
      <c r="X381" s="449"/>
      <c r="Y381" s="449"/>
      <c r="Z381" s="449"/>
      <c r="AA381" s="449"/>
      <c r="AB381" s="449"/>
      <c r="AC381" s="449"/>
    </row>
    <row r="382" spans="1:29" ht="23.25" customHeight="1" x14ac:dyDescent="0.2">
      <c r="A382" s="449"/>
      <c r="B382" s="449"/>
      <c r="C382" s="449"/>
      <c r="D382" s="449"/>
      <c r="E382" s="449"/>
      <c r="F382" s="449"/>
      <c r="G382" s="450"/>
      <c r="H382" s="449"/>
      <c r="I382" s="452"/>
      <c r="J382" s="449"/>
      <c r="K382" s="449"/>
      <c r="L382" s="449"/>
      <c r="M382" s="449"/>
      <c r="N382" s="449"/>
      <c r="O382" s="449"/>
      <c r="P382" s="449"/>
      <c r="Q382" s="449"/>
      <c r="R382" s="449"/>
      <c r="S382" s="449"/>
      <c r="T382" s="449"/>
      <c r="U382" s="449"/>
      <c r="V382" s="449"/>
      <c r="W382" s="449"/>
      <c r="X382" s="449"/>
      <c r="Y382" s="449"/>
      <c r="Z382" s="449"/>
      <c r="AA382" s="449"/>
      <c r="AB382" s="449"/>
      <c r="AC382" s="449"/>
    </row>
    <row r="383" spans="1:29" ht="23.25" customHeight="1" x14ac:dyDescent="0.2">
      <c r="A383" s="449"/>
      <c r="B383" s="449"/>
      <c r="C383" s="449"/>
      <c r="D383" s="449"/>
      <c r="E383" s="449"/>
      <c r="F383" s="449"/>
      <c r="G383" s="450"/>
      <c r="H383" s="449"/>
      <c r="I383" s="452"/>
      <c r="J383" s="449"/>
      <c r="K383" s="449"/>
      <c r="L383" s="449"/>
      <c r="M383" s="449"/>
      <c r="N383" s="449"/>
      <c r="O383" s="449"/>
      <c r="P383" s="449"/>
      <c r="Q383" s="449"/>
      <c r="R383" s="449"/>
      <c r="S383" s="449"/>
      <c r="T383" s="449"/>
      <c r="U383" s="449"/>
      <c r="V383" s="449"/>
      <c r="W383" s="449"/>
      <c r="X383" s="449"/>
      <c r="Y383" s="449"/>
      <c r="Z383" s="449"/>
      <c r="AA383" s="449"/>
      <c r="AB383" s="449"/>
      <c r="AC383" s="449"/>
    </row>
    <row r="384" spans="1:29" ht="23.25" customHeight="1" x14ac:dyDescent="0.2">
      <c r="A384" s="449"/>
      <c r="B384" s="449"/>
      <c r="C384" s="449"/>
      <c r="D384" s="449"/>
      <c r="E384" s="449"/>
      <c r="F384" s="449"/>
      <c r="G384" s="450"/>
      <c r="H384" s="449"/>
      <c r="I384" s="452"/>
      <c r="J384" s="449"/>
      <c r="K384" s="449"/>
      <c r="L384" s="449"/>
      <c r="M384" s="449"/>
      <c r="N384" s="449"/>
      <c r="O384" s="449"/>
      <c r="P384" s="449"/>
      <c r="Q384" s="449"/>
      <c r="R384" s="449"/>
      <c r="S384" s="449"/>
      <c r="T384" s="449"/>
      <c r="U384" s="449"/>
      <c r="V384" s="449"/>
      <c r="W384" s="449"/>
      <c r="X384" s="449"/>
      <c r="Y384" s="449"/>
      <c r="Z384" s="449"/>
      <c r="AA384" s="449"/>
      <c r="AB384" s="449"/>
      <c r="AC384" s="449"/>
    </row>
    <row r="385" spans="1:29" ht="23.25" customHeight="1" x14ac:dyDescent="0.2">
      <c r="A385" s="449"/>
      <c r="B385" s="449"/>
      <c r="C385" s="449"/>
      <c r="D385" s="449"/>
      <c r="E385" s="449"/>
      <c r="F385" s="449"/>
      <c r="G385" s="450"/>
      <c r="H385" s="449"/>
      <c r="I385" s="452"/>
      <c r="J385" s="449"/>
      <c r="K385" s="449"/>
      <c r="L385" s="449"/>
      <c r="M385" s="449"/>
      <c r="N385" s="449"/>
      <c r="O385" s="449"/>
      <c r="P385" s="449"/>
      <c r="Q385" s="449"/>
      <c r="R385" s="449"/>
      <c r="S385" s="449"/>
      <c r="T385" s="449"/>
      <c r="U385" s="449"/>
      <c r="V385" s="449"/>
      <c r="W385" s="449"/>
      <c r="X385" s="449"/>
      <c r="Y385" s="449"/>
      <c r="Z385" s="449"/>
      <c r="AA385" s="449"/>
      <c r="AB385" s="449"/>
      <c r="AC385" s="449"/>
    </row>
    <row r="386" spans="1:29" ht="23.25" customHeight="1" x14ac:dyDescent="0.2">
      <c r="A386" s="449"/>
      <c r="B386" s="449"/>
      <c r="C386" s="449"/>
      <c r="D386" s="449"/>
      <c r="E386" s="449"/>
      <c r="F386" s="449"/>
      <c r="G386" s="450"/>
      <c r="H386" s="449"/>
      <c r="I386" s="452"/>
      <c r="J386" s="449"/>
      <c r="K386" s="449"/>
      <c r="L386" s="449"/>
      <c r="M386" s="449"/>
      <c r="N386" s="449"/>
      <c r="O386" s="449"/>
      <c r="P386" s="449"/>
      <c r="Q386" s="449"/>
      <c r="R386" s="449"/>
      <c r="S386" s="449"/>
      <c r="T386" s="449"/>
      <c r="U386" s="449"/>
      <c r="V386" s="449"/>
      <c r="W386" s="449"/>
      <c r="X386" s="449"/>
      <c r="Y386" s="449"/>
      <c r="Z386" s="449"/>
      <c r="AA386" s="449"/>
      <c r="AB386" s="449"/>
      <c r="AC386" s="449"/>
    </row>
    <row r="387" spans="1:29" ht="23.25" customHeight="1" x14ac:dyDescent="0.2">
      <c r="A387" s="449"/>
      <c r="B387" s="449"/>
      <c r="C387" s="449"/>
      <c r="D387" s="449"/>
      <c r="E387" s="449"/>
      <c r="F387" s="449"/>
      <c r="G387" s="450"/>
      <c r="H387" s="449"/>
      <c r="I387" s="452"/>
      <c r="J387" s="449"/>
      <c r="K387" s="449"/>
      <c r="L387" s="449"/>
      <c r="M387" s="449"/>
      <c r="N387" s="449"/>
      <c r="O387" s="449"/>
      <c r="P387" s="449"/>
      <c r="Q387" s="449"/>
      <c r="R387" s="449"/>
      <c r="S387" s="449"/>
      <c r="T387" s="449"/>
      <c r="U387" s="449"/>
      <c r="V387" s="449"/>
      <c r="W387" s="449"/>
      <c r="X387" s="449"/>
      <c r="Y387" s="449"/>
      <c r="Z387" s="449"/>
      <c r="AA387" s="449"/>
      <c r="AB387" s="449"/>
      <c r="AC387" s="449"/>
    </row>
    <row r="388" spans="1:29" ht="23.25" customHeight="1" x14ac:dyDescent="0.2">
      <c r="A388" s="449"/>
      <c r="B388" s="449"/>
      <c r="C388" s="449"/>
      <c r="D388" s="449"/>
      <c r="E388" s="449"/>
      <c r="F388" s="449"/>
      <c r="G388" s="450"/>
      <c r="H388" s="449"/>
      <c r="I388" s="452"/>
      <c r="J388" s="449"/>
      <c r="K388" s="449"/>
      <c r="L388" s="449"/>
      <c r="M388" s="449"/>
      <c r="N388" s="449"/>
      <c r="O388" s="449"/>
      <c r="P388" s="449"/>
      <c r="Q388" s="449"/>
      <c r="R388" s="449"/>
      <c r="S388" s="449"/>
      <c r="T388" s="449"/>
      <c r="U388" s="449"/>
      <c r="V388" s="449"/>
      <c r="W388" s="449"/>
      <c r="X388" s="449"/>
      <c r="Y388" s="449"/>
      <c r="Z388" s="449"/>
      <c r="AA388" s="449"/>
      <c r="AB388" s="449"/>
      <c r="AC388" s="449"/>
    </row>
    <row r="389" spans="1:29" ht="23.25" customHeight="1" x14ac:dyDescent="0.2">
      <c r="A389" s="449"/>
      <c r="B389" s="449"/>
      <c r="C389" s="449"/>
      <c r="D389" s="449"/>
      <c r="E389" s="449"/>
      <c r="F389" s="449"/>
      <c r="G389" s="450"/>
      <c r="H389" s="449"/>
      <c r="I389" s="452"/>
      <c r="J389" s="449"/>
      <c r="K389" s="449"/>
      <c r="L389" s="449"/>
      <c r="M389" s="449"/>
      <c r="N389" s="449"/>
      <c r="O389" s="449"/>
      <c r="P389" s="449"/>
      <c r="Q389" s="449"/>
      <c r="R389" s="449"/>
      <c r="S389" s="449"/>
      <c r="T389" s="449"/>
      <c r="U389" s="449"/>
      <c r="V389" s="449"/>
      <c r="W389" s="449"/>
      <c r="X389" s="449"/>
      <c r="Y389" s="449"/>
      <c r="Z389" s="449"/>
      <c r="AA389" s="449"/>
      <c r="AB389" s="449"/>
      <c r="AC389" s="449"/>
    </row>
    <row r="390" spans="1:29" ht="23.25" customHeight="1" x14ac:dyDescent="0.2">
      <c r="A390" s="449"/>
      <c r="B390" s="449"/>
      <c r="C390" s="449"/>
      <c r="D390" s="449"/>
      <c r="E390" s="449"/>
      <c r="F390" s="449"/>
      <c r="G390" s="450"/>
      <c r="H390" s="449"/>
      <c r="I390" s="452"/>
      <c r="J390" s="449"/>
      <c r="K390" s="449"/>
      <c r="L390" s="449"/>
      <c r="M390" s="449"/>
      <c r="N390" s="449"/>
      <c r="O390" s="449"/>
      <c r="P390" s="449"/>
      <c r="Q390" s="449"/>
      <c r="R390" s="449"/>
      <c r="S390" s="449"/>
      <c r="T390" s="449"/>
      <c r="U390" s="449"/>
      <c r="V390" s="449"/>
      <c r="W390" s="449"/>
      <c r="X390" s="449"/>
      <c r="Y390" s="449"/>
      <c r="Z390" s="449"/>
      <c r="AA390" s="449"/>
      <c r="AB390" s="449"/>
      <c r="AC390" s="449"/>
    </row>
    <row r="391" spans="1:29" ht="23.25" customHeight="1" x14ac:dyDescent="0.2">
      <c r="A391" s="449"/>
      <c r="B391" s="449"/>
      <c r="C391" s="449"/>
      <c r="D391" s="449"/>
      <c r="E391" s="449"/>
      <c r="F391" s="449"/>
      <c r="G391" s="450"/>
      <c r="H391" s="449"/>
      <c r="I391" s="452"/>
      <c r="J391" s="449"/>
      <c r="K391" s="449"/>
      <c r="L391" s="449"/>
      <c r="M391" s="449"/>
      <c r="N391" s="449"/>
      <c r="O391" s="449"/>
      <c r="P391" s="449"/>
      <c r="Q391" s="449"/>
      <c r="R391" s="449"/>
      <c r="S391" s="449"/>
      <c r="T391" s="449"/>
      <c r="U391" s="449"/>
      <c r="V391" s="449"/>
      <c r="W391" s="449"/>
      <c r="X391" s="449"/>
      <c r="Y391" s="449"/>
      <c r="Z391" s="449"/>
      <c r="AA391" s="449"/>
      <c r="AB391" s="449"/>
      <c r="AC391" s="449"/>
    </row>
    <row r="392" spans="1:29" ht="23.25" customHeight="1" x14ac:dyDescent="0.2">
      <c r="A392" s="449"/>
      <c r="B392" s="449"/>
      <c r="C392" s="449"/>
      <c r="D392" s="449"/>
      <c r="E392" s="449"/>
      <c r="F392" s="449"/>
      <c r="G392" s="450"/>
      <c r="H392" s="449"/>
      <c r="I392" s="452"/>
      <c r="J392" s="449"/>
      <c r="K392" s="449"/>
      <c r="L392" s="449"/>
      <c r="M392" s="449"/>
      <c r="N392" s="449"/>
      <c r="O392" s="449"/>
      <c r="P392" s="449"/>
      <c r="Q392" s="449"/>
      <c r="R392" s="449"/>
      <c r="S392" s="449"/>
      <c r="T392" s="449"/>
      <c r="U392" s="449"/>
      <c r="V392" s="449"/>
      <c r="W392" s="449"/>
      <c r="X392" s="449"/>
      <c r="Y392" s="449"/>
      <c r="Z392" s="449"/>
      <c r="AA392" s="449"/>
      <c r="AB392" s="449"/>
      <c r="AC392" s="449"/>
    </row>
    <row r="393" spans="1:29" ht="23.25" customHeight="1" x14ac:dyDescent="0.2">
      <c r="A393" s="449"/>
      <c r="B393" s="449"/>
      <c r="C393" s="449"/>
      <c r="D393" s="449"/>
      <c r="E393" s="449"/>
      <c r="F393" s="449"/>
      <c r="G393" s="450"/>
      <c r="H393" s="449"/>
      <c r="I393" s="452"/>
      <c r="J393" s="449"/>
      <c r="K393" s="449"/>
      <c r="L393" s="449"/>
      <c r="M393" s="449"/>
      <c r="N393" s="449"/>
      <c r="O393" s="449"/>
      <c r="P393" s="449"/>
      <c r="Q393" s="449"/>
      <c r="R393" s="449"/>
      <c r="S393" s="449"/>
      <c r="T393" s="449"/>
      <c r="U393" s="449"/>
      <c r="V393" s="449"/>
      <c r="W393" s="449"/>
      <c r="X393" s="449"/>
      <c r="Y393" s="449"/>
      <c r="Z393" s="449"/>
      <c r="AA393" s="449"/>
      <c r="AB393" s="449"/>
      <c r="AC393" s="449"/>
    </row>
    <row r="394" spans="1:29" ht="23.25" customHeight="1" x14ac:dyDescent="0.2">
      <c r="A394" s="449"/>
      <c r="B394" s="449"/>
      <c r="C394" s="449"/>
      <c r="D394" s="449"/>
      <c r="E394" s="449"/>
      <c r="F394" s="449"/>
      <c r="G394" s="450"/>
      <c r="H394" s="449"/>
      <c r="I394" s="452"/>
      <c r="J394" s="449"/>
      <c r="K394" s="449"/>
      <c r="L394" s="449"/>
      <c r="M394" s="449"/>
      <c r="N394" s="449"/>
      <c r="O394" s="449"/>
      <c r="P394" s="449"/>
      <c r="Q394" s="449"/>
      <c r="R394" s="449"/>
      <c r="S394" s="449"/>
      <c r="T394" s="449"/>
      <c r="U394" s="449"/>
      <c r="V394" s="449"/>
      <c r="W394" s="449"/>
      <c r="X394" s="449"/>
      <c r="Y394" s="449"/>
      <c r="Z394" s="449"/>
      <c r="AA394" s="449"/>
      <c r="AB394" s="449"/>
      <c r="AC394" s="449"/>
    </row>
    <row r="395" spans="1:29" ht="23.25" customHeight="1" x14ac:dyDescent="0.2">
      <c r="A395" s="449"/>
      <c r="B395" s="449"/>
      <c r="C395" s="449"/>
      <c r="D395" s="449"/>
      <c r="E395" s="449"/>
      <c r="F395" s="449"/>
      <c r="G395" s="450"/>
      <c r="H395" s="449"/>
      <c r="I395" s="452"/>
      <c r="J395" s="449"/>
      <c r="K395" s="449"/>
      <c r="L395" s="449"/>
      <c r="M395" s="449"/>
      <c r="N395" s="449"/>
      <c r="O395" s="449"/>
      <c r="P395" s="449"/>
      <c r="Q395" s="449"/>
      <c r="R395" s="449"/>
      <c r="S395" s="449"/>
      <c r="T395" s="449"/>
      <c r="U395" s="449"/>
      <c r="V395" s="449"/>
      <c r="W395" s="449"/>
      <c r="X395" s="449"/>
      <c r="Y395" s="449"/>
      <c r="Z395" s="449"/>
      <c r="AA395" s="449"/>
      <c r="AB395" s="449"/>
      <c r="AC395" s="449"/>
    </row>
    <row r="396" spans="1:29" ht="23.25" customHeight="1" x14ac:dyDescent="0.2">
      <c r="A396" s="449"/>
      <c r="B396" s="449"/>
      <c r="C396" s="449"/>
      <c r="D396" s="449"/>
      <c r="E396" s="449"/>
      <c r="F396" s="449"/>
      <c r="G396" s="450"/>
      <c r="H396" s="449"/>
      <c r="I396" s="452"/>
      <c r="J396" s="449"/>
      <c r="K396" s="449"/>
      <c r="L396" s="449"/>
      <c r="M396" s="449"/>
      <c r="N396" s="449"/>
      <c r="O396" s="449"/>
      <c r="P396" s="449"/>
      <c r="Q396" s="449"/>
      <c r="R396" s="449"/>
      <c r="S396" s="449"/>
      <c r="T396" s="449"/>
      <c r="U396" s="449"/>
      <c r="V396" s="449"/>
      <c r="W396" s="449"/>
      <c r="X396" s="449"/>
      <c r="Y396" s="449"/>
      <c r="Z396" s="449"/>
      <c r="AA396" s="449"/>
      <c r="AB396" s="449"/>
      <c r="AC396" s="449"/>
    </row>
    <row r="397" spans="1:29" ht="23.25" customHeight="1" x14ac:dyDescent="0.2">
      <c r="A397" s="449"/>
      <c r="B397" s="449"/>
      <c r="C397" s="449"/>
      <c r="D397" s="449"/>
      <c r="E397" s="449"/>
      <c r="F397" s="449"/>
      <c r="G397" s="450"/>
      <c r="H397" s="449"/>
      <c r="I397" s="452"/>
      <c r="J397" s="449"/>
      <c r="K397" s="449"/>
      <c r="L397" s="449"/>
      <c r="M397" s="449"/>
      <c r="N397" s="449"/>
      <c r="O397" s="449"/>
      <c r="P397" s="449"/>
      <c r="Q397" s="449"/>
      <c r="R397" s="449"/>
      <c r="S397" s="449"/>
      <c r="T397" s="449"/>
      <c r="U397" s="449"/>
      <c r="V397" s="449"/>
      <c r="W397" s="449"/>
      <c r="X397" s="449"/>
      <c r="Y397" s="449"/>
      <c r="Z397" s="449"/>
      <c r="AA397" s="449"/>
      <c r="AB397" s="449"/>
      <c r="AC397" s="449"/>
    </row>
    <row r="398" spans="1:29" ht="23.25" customHeight="1" x14ac:dyDescent="0.2">
      <c r="A398" s="449"/>
      <c r="B398" s="449"/>
      <c r="C398" s="449"/>
      <c r="D398" s="449"/>
      <c r="E398" s="449"/>
      <c r="F398" s="449"/>
      <c r="G398" s="450"/>
      <c r="H398" s="449"/>
      <c r="I398" s="452"/>
      <c r="J398" s="449"/>
      <c r="K398" s="449"/>
      <c r="L398" s="449"/>
      <c r="M398" s="449"/>
      <c r="N398" s="449"/>
      <c r="O398" s="449"/>
      <c r="P398" s="449"/>
      <c r="Q398" s="449"/>
      <c r="R398" s="449"/>
      <c r="S398" s="449"/>
      <c r="T398" s="449"/>
      <c r="U398" s="449"/>
      <c r="V398" s="449"/>
      <c r="W398" s="449"/>
      <c r="X398" s="449"/>
      <c r="Y398" s="449"/>
      <c r="Z398" s="449"/>
      <c r="AA398" s="449"/>
      <c r="AB398" s="449"/>
      <c r="AC398" s="449"/>
    </row>
    <row r="399" spans="1:29" ht="23.25" customHeight="1" x14ac:dyDescent="0.2">
      <c r="A399" s="449"/>
      <c r="B399" s="449"/>
      <c r="C399" s="449"/>
      <c r="D399" s="449"/>
      <c r="E399" s="449"/>
      <c r="F399" s="449"/>
      <c r="G399" s="450"/>
      <c r="H399" s="449"/>
      <c r="I399" s="452"/>
      <c r="J399" s="449"/>
      <c r="K399" s="449"/>
      <c r="L399" s="449"/>
      <c r="M399" s="449"/>
      <c r="N399" s="449"/>
      <c r="O399" s="449"/>
      <c r="P399" s="449"/>
      <c r="Q399" s="449"/>
      <c r="R399" s="449"/>
      <c r="S399" s="449"/>
      <c r="T399" s="449"/>
      <c r="U399" s="449"/>
      <c r="V399" s="449"/>
      <c r="W399" s="449"/>
      <c r="X399" s="449"/>
      <c r="Y399" s="449"/>
      <c r="Z399" s="449"/>
      <c r="AA399" s="449"/>
      <c r="AB399" s="449"/>
      <c r="AC399" s="449"/>
    </row>
    <row r="400" spans="1:29" ht="23.25" customHeight="1" x14ac:dyDescent="0.2">
      <c r="A400" s="449"/>
      <c r="B400" s="449"/>
      <c r="C400" s="449"/>
      <c r="D400" s="449"/>
      <c r="E400" s="449"/>
      <c r="F400" s="449"/>
      <c r="G400" s="450"/>
      <c r="H400" s="449"/>
      <c r="I400" s="452"/>
      <c r="J400" s="449"/>
      <c r="K400" s="449"/>
      <c r="L400" s="449"/>
      <c r="M400" s="449"/>
      <c r="N400" s="449"/>
      <c r="O400" s="449"/>
      <c r="P400" s="449"/>
      <c r="Q400" s="449"/>
      <c r="R400" s="449"/>
      <c r="S400" s="449"/>
      <c r="T400" s="449"/>
      <c r="U400" s="449"/>
      <c r="V400" s="449"/>
      <c r="W400" s="449"/>
      <c r="X400" s="449"/>
      <c r="Y400" s="449"/>
      <c r="Z400" s="449"/>
      <c r="AA400" s="449"/>
      <c r="AB400" s="449"/>
      <c r="AC400" s="449"/>
    </row>
    <row r="401" spans="1:29" ht="23.25" customHeight="1" x14ac:dyDescent="0.2">
      <c r="A401" s="449"/>
      <c r="B401" s="449"/>
      <c r="C401" s="449"/>
      <c r="D401" s="449"/>
      <c r="E401" s="449"/>
      <c r="F401" s="449"/>
      <c r="G401" s="450"/>
      <c r="H401" s="449"/>
      <c r="I401" s="452"/>
      <c r="J401" s="449"/>
      <c r="K401" s="449"/>
      <c r="L401" s="449"/>
      <c r="M401" s="449"/>
      <c r="N401" s="449"/>
      <c r="O401" s="449"/>
      <c r="P401" s="449"/>
      <c r="Q401" s="449"/>
      <c r="R401" s="449"/>
      <c r="S401" s="449"/>
      <c r="T401" s="449"/>
      <c r="U401" s="449"/>
      <c r="V401" s="449"/>
      <c r="W401" s="449"/>
      <c r="X401" s="449"/>
      <c r="Y401" s="449"/>
      <c r="Z401" s="449"/>
      <c r="AA401" s="449"/>
      <c r="AB401" s="449"/>
      <c r="AC401" s="449"/>
    </row>
    <row r="402" spans="1:29" ht="23.25" customHeight="1" x14ac:dyDescent="0.2">
      <c r="A402" s="449"/>
      <c r="B402" s="449"/>
      <c r="C402" s="449"/>
      <c r="D402" s="449"/>
      <c r="E402" s="449"/>
      <c r="F402" s="449"/>
      <c r="G402" s="450"/>
      <c r="H402" s="449"/>
      <c r="I402" s="452"/>
      <c r="J402" s="449"/>
      <c r="K402" s="449"/>
      <c r="L402" s="449"/>
      <c r="M402" s="449"/>
      <c r="N402" s="449"/>
      <c r="O402" s="449"/>
      <c r="P402" s="449"/>
      <c r="Q402" s="449"/>
      <c r="R402" s="449"/>
      <c r="S402" s="449"/>
      <c r="T402" s="449"/>
      <c r="U402" s="449"/>
      <c r="V402" s="449"/>
      <c r="W402" s="449"/>
      <c r="X402" s="449"/>
      <c r="Y402" s="449"/>
      <c r="Z402" s="449"/>
      <c r="AA402" s="449"/>
      <c r="AB402" s="449"/>
      <c r="AC402" s="449"/>
    </row>
    <row r="403" spans="1:29" ht="23.25" customHeight="1" x14ac:dyDescent="0.2">
      <c r="A403" s="449"/>
      <c r="B403" s="449"/>
      <c r="C403" s="449"/>
      <c r="D403" s="449"/>
      <c r="E403" s="449"/>
      <c r="F403" s="449"/>
      <c r="G403" s="450"/>
      <c r="H403" s="449"/>
      <c r="I403" s="452"/>
      <c r="J403" s="449"/>
      <c r="K403" s="449"/>
      <c r="L403" s="449"/>
      <c r="M403" s="449"/>
      <c r="N403" s="449"/>
      <c r="O403" s="449"/>
      <c r="P403" s="449"/>
      <c r="Q403" s="449"/>
      <c r="R403" s="449"/>
      <c r="S403" s="449"/>
      <c r="T403" s="449"/>
      <c r="U403" s="449"/>
      <c r="V403" s="449"/>
      <c r="W403" s="449"/>
      <c r="X403" s="449"/>
      <c r="Y403" s="449"/>
      <c r="Z403" s="449"/>
      <c r="AA403" s="449"/>
      <c r="AB403" s="449"/>
      <c r="AC403" s="449"/>
    </row>
    <row r="404" spans="1:29" ht="23.25" customHeight="1" x14ac:dyDescent="0.2">
      <c r="A404" s="449"/>
      <c r="B404" s="449"/>
      <c r="C404" s="449"/>
      <c r="D404" s="449"/>
      <c r="E404" s="449"/>
      <c r="F404" s="449"/>
      <c r="G404" s="450"/>
      <c r="H404" s="449"/>
      <c r="I404" s="452"/>
      <c r="J404" s="449"/>
      <c r="K404" s="449"/>
      <c r="L404" s="449"/>
      <c r="M404" s="449"/>
      <c r="N404" s="449"/>
      <c r="O404" s="449"/>
      <c r="P404" s="449"/>
      <c r="Q404" s="449"/>
      <c r="R404" s="449"/>
      <c r="S404" s="449"/>
      <c r="T404" s="449"/>
      <c r="U404" s="449"/>
      <c r="V404" s="449"/>
      <c r="W404" s="449"/>
      <c r="X404" s="449"/>
      <c r="Y404" s="449"/>
      <c r="Z404" s="449"/>
      <c r="AA404" s="449"/>
      <c r="AB404" s="449"/>
      <c r="AC404" s="449"/>
    </row>
    <row r="405" spans="1:29" ht="23.25" customHeight="1" x14ac:dyDescent="0.2">
      <c r="A405" s="449"/>
      <c r="B405" s="449"/>
      <c r="C405" s="449"/>
      <c r="D405" s="449"/>
      <c r="E405" s="449"/>
      <c r="F405" s="449"/>
      <c r="G405" s="450"/>
      <c r="H405" s="449"/>
      <c r="I405" s="452"/>
      <c r="J405" s="449"/>
      <c r="K405" s="449"/>
      <c r="L405" s="449"/>
      <c r="M405" s="449"/>
      <c r="N405" s="449"/>
      <c r="O405" s="449"/>
      <c r="P405" s="449"/>
      <c r="Q405" s="449"/>
      <c r="R405" s="449"/>
      <c r="S405" s="449"/>
      <c r="T405" s="449"/>
      <c r="U405" s="449"/>
      <c r="V405" s="449"/>
      <c r="W405" s="449"/>
      <c r="X405" s="449"/>
      <c r="Y405" s="449"/>
      <c r="Z405" s="449"/>
      <c r="AA405" s="449"/>
      <c r="AB405" s="449"/>
      <c r="AC405" s="449"/>
    </row>
    <row r="406" spans="1:29" ht="23.25" customHeight="1" x14ac:dyDescent="0.2">
      <c r="A406" s="449"/>
      <c r="B406" s="449"/>
      <c r="C406" s="449"/>
      <c r="D406" s="449"/>
      <c r="E406" s="449"/>
      <c r="F406" s="449"/>
      <c r="G406" s="450"/>
      <c r="H406" s="449"/>
      <c r="I406" s="452"/>
      <c r="J406" s="449"/>
      <c r="K406" s="449"/>
      <c r="L406" s="449"/>
      <c r="M406" s="449"/>
      <c r="N406" s="449"/>
      <c r="O406" s="449"/>
      <c r="P406" s="449"/>
      <c r="Q406" s="449"/>
      <c r="R406" s="449"/>
      <c r="S406" s="449"/>
      <c r="T406" s="449"/>
      <c r="U406" s="449"/>
      <c r="V406" s="449"/>
      <c r="W406" s="449"/>
      <c r="X406" s="449"/>
      <c r="Y406" s="449"/>
      <c r="Z406" s="449"/>
      <c r="AA406" s="449"/>
      <c r="AB406" s="449"/>
      <c r="AC406" s="449"/>
    </row>
    <row r="407" spans="1:29" ht="23.25" customHeight="1" x14ac:dyDescent="0.2">
      <c r="A407" s="449"/>
      <c r="B407" s="449"/>
      <c r="C407" s="449"/>
      <c r="D407" s="449"/>
      <c r="E407" s="449"/>
      <c r="F407" s="449"/>
      <c r="G407" s="450"/>
      <c r="H407" s="449"/>
      <c r="I407" s="452"/>
      <c r="J407" s="449"/>
      <c r="K407" s="449"/>
      <c r="L407" s="449"/>
      <c r="M407" s="449"/>
      <c r="N407" s="449"/>
      <c r="O407" s="449"/>
      <c r="P407" s="449"/>
      <c r="Q407" s="449"/>
      <c r="R407" s="449"/>
      <c r="S407" s="449"/>
      <c r="T407" s="449"/>
      <c r="U407" s="449"/>
      <c r="V407" s="449"/>
      <c r="W407" s="449"/>
      <c r="X407" s="449"/>
      <c r="Y407" s="449"/>
      <c r="Z407" s="449"/>
      <c r="AA407" s="449"/>
      <c r="AB407" s="449"/>
      <c r="AC407" s="449"/>
    </row>
    <row r="408" spans="1:29" ht="23.25" customHeight="1" x14ac:dyDescent="0.2">
      <c r="A408" s="449"/>
      <c r="B408" s="449"/>
      <c r="C408" s="449"/>
      <c r="D408" s="449"/>
      <c r="E408" s="449"/>
      <c r="F408" s="449"/>
      <c r="G408" s="450"/>
      <c r="H408" s="449"/>
      <c r="I408" s="452"/>
      <c r="J408" s="449"/>
      <c r="K408" s="449"/>
      <c r="L408" s="449"/>
      <c r="M408" s="449"/>
      <c r="N408" s="449"/>
      <c r="O408" s="449"/>
      <c r="P408" s="449"/>
      <c r="Q408" s="449"/>
      <c r="R408" s="449"/>
      <c r="S408" s="449"/>
      <c r="T408" s="449"/>
      <c r="U408" s="449"/>
      <c r="V408" s="449"/>
      <c r="W408" s="449"/>
      <c r="X408" s="449"/>
      <c r="Y408" s="449"/>
      <c r="Z408" s="449"/>
      <c r="AA408" s="449"/>
      <c r="AB408" s="449"/>
      <c r="AC408" s="449"/>
    </row>
    <row r="409" spans="1:29" ht="23.25" customHeight="1" x14ac:dyDescent="0.2">
      <c r="A409" s="449"/>
      <c r="B409" s="449"/>
      <c r="C409" s="449"/>
      <c r="D409" s="449"/>
      <c r="E409" s="449"/>
      <c r="F409" s="449"/>
      <c r="G409" s="450"/>
      <c r="H409" s="449"/>
      <c r="I409" s="452"/>
      <c r="J409" s="449"/>
      <c r="K409" s="449"/>
      <c r="L409" s="449"/>
      <c r="M409" s="449"/>
      <c r="N409" s="449"/>
      <c r="O409" s="449"/>
      <c r="P409" s="449"/>
      <c r="Q409" s="449"/>
      <c r="R409" s="449"/>
      <c r="S409" s="449"/>
      <c r="T409" s="449"/>
      <c r="U409" s="449"/>
      <c r="V409" s="449"/>
      <c r="W409" s="449"/>
      <c r="X409" s="449"/>
      <c r="Y409" s="449"/>
      <c r="Z409" s="449"/>
      <c r="AA409" s="449"/>
      <c r="AB409" s="449"/>
      <c r="AC409" s="449"/>
    </row>
    <row r="410" spans="1:29" ht="23.25" customHeight="1" x14ac:dyDescent="0.2">
      <c r="A410" s="449"/>
      <c r="B410" s="449"/>
      <c r="C410" s="449"/>
      <c r="D410" s="449"/>
      <c r="E410" s="449"/>
      <c r="F410" s="449"/>
      <c r="G410" s="450"/>
      <c r="H410" s="449"/>
      <c r="I410" s="452"/>
      <c r="J410" s="449"/>
      <c r="K410" s="449"/>
      <c r="L410" s="449"/>
      <c r="M410" s="449"/>
      <c r="N410" s="449"/>
      <c r="O410" s="449"/>
      <c r="P410" s="449"/>
      <c r="Q410" s="449"/>
      <c r="R410" s="449"/>
      <c r="S410" s="449"/>
      <c r="T410" s="449"/>
      <c r="U410" s="449"/>
      <c r="V410" s="449"/>
      <c r="W410" s="449"/>
      <c r="X410" s="449"/>
      <c r="Y410" s="449"/>
      <c r="Z410" s="449"/>
      <c r="AA410" s="449"/>
      <c r="AB410" s="449"/>
      <c r="AC410" s="449"/>
    </row>
    <row r="411" spans="1:29" ht="23.25" customHeight="1" x14ac:dyDescent="0.2">
      <c r="A411" s="449"/>
      <c r="B411" s="449"/>
      <c r="C411" s="449"/>
      <c r="D411" s="449"/>
      <c r="E411" s="449"/>
      <c r="F411" s="449"/>
      <c r="G411" s="450"/>
      <c r="H411" s="449"/>
      <c r="I411" s="452"/>
      <c r="J411" s="449"/>
      <c r="K411" s="449"/>
      <c r="L411" s="449"/>
      <c r="M411" s="449"/>
      <c r="N411" s="449"/>
      <c r="O411" s="449"/>
      <c r="P411" s="449"/>
      <c r="Q411" s="449"/>
      <c r="R411" s="449"/>
      <c r="S411" s="449"/>
      <c r="T411" s="449"/>
      <c r="U411" s="449"/>
      <c r="V411" s="449"/>
      <c r="W411" s="449"/>
      <c r="X411" s="449"/>
      <c r="Y411" s="449"/>
      <c r="Z411" s="449"/>
      <c r="AA411" s="449"/>
      <c r="AB411" s="449"/>
      <c r="AC411" s="449"/>
    </row>
    <row r="412" spans="1:29" ht="23.25" customHeight="1" x14ac:dyDescent="0.2">
      <c r="A412" s="449"/>
      <c r="B412" s="449"/>
      <c r="C412" s="449"/>
      <c r="D412" s="449"/>
      <c r="E412" s="449"/>
      <c r="F412" s="449"/>
      <c r="G412" s="450"/>
      <c r="H412" s="449"/>
      <c r="I412" s="452"/>
      <c r="J412" s="449"/>
      <c r="K412" s="449"/>
      <c r="L412" s="449"/>
      <c r="M412" s="449"/>
      <c r="N412" s="449"/>
      <c r="O412" s="449"/>
      <c r="P412" s="449"/>
      <c r="Q412" s="449"/>
      <c r="R412" s="449"/>
      <c r="S412" s="449"/>
      <c r="T412" s="449"/>
      <c r="U412" s="449"/>
      <c r="V412" s="449"/>
      <c r="W412" s="449"/>
      <c r="X412" s="449"/>
      <c r="Y412" s="449"/>
      <c r="Z412" s="449"/>
      <c r="AA412" s="449"/>
      <c r="AB412" s="449"/>
      <c r="AC412" s="449"/>
    </row>
    <row r="413" spans="1:29" ht="23.25" customHeight="1" x14ac:dyDescent="0.2">
      <c r="A413" s="449"/>
      <c r="B413" s="449"/>
      <c r="C413" s="449"/>
      <c r="D413" s="449"/>
      <c r="E413" s="449"/>
      <c r="F413" s="449"/>
      <c r="G413" s="450"/>
      <c r="H413" s="449"/>
      <c r="I413" s="452"/>
      <c r="J413" s="449"/>
      <c r="K413" s="449"/>
      <c r="L413" s="449"/>
      <c r="M413" s="449"/>
      <c r="N413" s="449"/>
      <c r="O413" s="449"/>
      <c r="P413" s="449"/>
      <c r="Q413" s="449"/>
      <c r="R413" s="449"/>
      <c r="S413" s="449"/>
      <c r="T413" s="449"/>
      <c r="U413" s="449"/>
      <c r="V413" s="449"/>
      <c r="W413" s="449"/>
      <c r="X413" s="449"/>
      <c r="Y413" s="449"/>
      <c r="Z413" s="449"/>
      <c r="AA413" s="449"/>
      <c r="AB413" s="449"/>
      <c r="AC413" s="449"/>
    </row>
    <row r="414" spans="1:29" ht="23.25" customHeight="1" x14ac:dyDescent="0.2">
      <c r="A414" s="449"/>
      <c r="B414" s="449"/>
      <c r="C414" s="449"/>
      <c r="D414" s="449"/>
      <c r="E414" s="449"/>
      <c r="F414" s="449"/>
      <c r="G414" s="450"/>
      <c r="H414" s="449"/>
      <c r="I414" s="452"/>
      <c r="J414" s="449"/>
      <c r="K414" s="449"/>
      <c r="L414" s="449"/>
      <c r="M414" s="449"/>
      <c r="N414" s="449"/>
      <c r="O414" s="449"/>
      <c r="P414" s="449"/>
      <c r="Q414" s="449"/>
      <c r="R414" s="449"/>
      <c r="S414" s="449"/>
      <c r="T414" s="449"/>
      <c r="U414" s="449"/>
      <c r="V414" s="449"/>
      <c r="W414" s="449"/>
      <c r="X414" s="449"/>
      <c r="Y414" s="449"/>
      <c r="Z414" s="449"/>
      <c r="AA414" s="449"/>
      <c r="AB414" s="449"/>
      <c r="AC414" s="449"/>
    </row>
    <row r="415" spans="1:29" ht="23.25" customHeight="1" x14ac:dyDescent="0.2">
      <c r="A415" s="449"/>
      <c r="B415" s="449"/>
      <c r="C415" s="449"/>
      <c r="D415" s="449"/>
      <c r="E415" s="449"/>
      <c r="F415" s="449"/>
      <c r="G415" s="450"/>
      <c r="H415" s="449"/>
      <c r="I415" s="452"/>
      <c r="J415" s="449"/>
      <c r="K415" s="449"/>
      <c r="L415" s="449"/>
      <c r="M415" s="449"/>
      <c r="N415" s="449"/>
      <c r="O415" s="449"/>
      <c r="P415" s="449"/>
      <c r="Q415" s="449"/>
      <c r="R415" s="449"/>
      <c r="S415" s="449"/>
      <c r="T415" s="449"/>
      <c r="U415" s="449"/>
      <c r="V415" s="449"/>
      <c r="W415" s="449"/>
      <c r="X415" s="449"/>
      <c r="Y415" s="449"/>
      <c r="Z415" s="449"/>
      <c r="AA415" s="449"/>
      <c r="AB415" s="449"/>
      <c r="AC415" s="449"/>
    </row>
    <row r="416" spans="1:29" ht="23.25" customHeight="1" x14ac:dyDescent="0.2">
      <c r="A416" s="449"/>
      <c r="B416" s="449"/>
      <c r="C416" s="449"/>
      <c r="D416" s="449"/>
      <c r="E416" s="449"/>
      <c r="F416" s="449"/>
      <c r="G416" s="450"/>
      <c r="H416" s="449"/>
      <c r="I416" s="452"/>
      <c r="J416" s="449"/>
      <c r="K416" s="449"/>
      <c r="L416" s="449"/>
      <c r="M416" s="449"/>
      <c r="N416" s="449"/>
      <c r="O416" s="449"/>
      <c r="P416" s="449"/>
      <c r="Q416" s="449"/>
      <c r="R416" s="449"/>
      <c r="S416" s="449"/>
      <c r="T416" s="449"/>
      <c r="U416" s="449"/>
      <c r="V416" s="449"/>
      <c r="W416" s="449"/>
      <c r="X416" s="449"/>
      <c r="Y416" s="449"/>
      <c r="Z416" s="449"/>
      <c r="AA416" s="449"/>
      <c r="AB416" s="449"/>
      <c r="AC416" s="449"/>
    </row>
    <row r="417" spans="1:29" ht="23.25" customHeight="1" x14ac:dyDescent="0.2">
      <c r="A417" s="449"/>
      <c r="B417" s="449"/>
      <c r="C417" s="449"/>
      <c r="D417" s="449"/>
      <c r="E417" s="449"/>
      <c r="F417" s="449"/>
      <c r="G417" s="450"/>
      <c r="H417" s="449"/>
      <c r="I417" s="452"/>
      <c r="J417" s="449"/>
      <c r="K417" s="449"/>
      <c r="L417" s="449"/>
      <c r="M417" s="449"/>
      <c r="N417" s="449"/>
      <c r="O417" s="449"/>
      <c r="P417" s="449"/>
      <c r="Q417" s="449"/>
      <c r="R417" s="449"/>
      <c r="S417" s="449"/>
      <c r="T417" s="449"/>
      <c r="U417" s="449"/>
      <c r="V417" s="449"/>
      <c r="W417" s="449"/>
      <c r="X417" s="449"/>
      <c r="Y417" s="449"/>
      <c r="Z417" s="449"/>
      <c r="AA417" s="449"/>
      <c r="AB417" s="449"/>
      <c r="AC417" s="449"/>
    </row>
    <row r="418" spans="1:29" ht="23.25" customHeight="1" x14ac:dyDescent="0.2">
      <c r="A418" s="449"/>
      <c r="B418" s="449"/>
      <c r="C418" s="449"/>
      <c r="D418" s="449"/>
      <c r="E418" s="449"/>
      <c r="F418" s="449"/>
      <c r="G418" s="450"/>
      <c r="H418" s="449"/>
      <c r="I418" s="452"/>
      <c r="J418" s="449"/>
      <c r="K418" s="449"/>
      <c r="L418" s="449"/>
      <c r="M418" s="449"/>
      <c r="N418" s="449"/>
      <c r="O418" s="449"/>
      <c r="P418" s="449"/>
      <c r="Q418" s="449"/>
      <c r="R418" s="449"/>
      <c r="S418" s="449"/>
      <c r="T418" s="449"/>
      <c r="U418" s="449"/>
      <c r="V418" s="449"/>
      <c r="W418" s="449"/>
      <c r="X418" s="449"/>
      <c r="Y418" s="449"/>
      <c r="Z418" s="449"/>
      <c r="AA418" s="449"/>
      <c r="AB418" s="449"/>
      <c r="AC418" s="449"/>
    </row>
    <row r="419" spans="1:29" ht="23.25" customHeight="1" x14ac:dyDescent="0.2">
      <c r="A419" s="449"/>
      <c r="B419" s="449"/>
      <c r="C419" s="449"/>
      <c r="D419" s="449"/>
      <c r="E419" s="449"/>
      <c r="F419" s="449"/>
      <c r="G419" s="450"/>
      <c r="H419" s="449"/>
      <c r="I419" s="452"/>
      <c r="J419" s="449"/>
      <c r="K419" s="449"/>
      <c r="L419" s="449"/>
      <c r="M419" s="449"/>
      <c r="N419" s="449"/>
      <c r="O419" s="449"/>
      <c r="P419" s="449"/>
      <c r="Q419" s="449"/>
      <c r="R419" s="449"/>
      <c r="S419" s="449"/>
      <c r="T419" s="449"/>
      <c r="U419" s="449"/>
      <c r="V419" s="449"/>
      <c r="W419" s="449"/>
      <c r="X419" s="449"/>
      <c r="Y419" s="449"/>
      <c r="Z419" s="449"/>
      <c r="AA419" s="449"/>
      <c r="AB419" s="449"/>
      <c r="AC419" s="449"/>
    </row>
    <row r="420" spans="1:29" ht="23.25" customHeight="1" x14ac:dyDescent="0.2">
      <c r="A420" s="449"/>
      <c r="B420" s="449"/>
      <c r="C420" s="449"/>
      <c r="D420" s="449"/>
      <c r="E420" s="449"/>
      <c r="F420" s="449"/>
      <c r="G420" s="450"/>
      <c r="H420" s="449"/>
      <c r="I420" s="452"/>
      <c r="J420" s="449"/>
      <c r="K420" s="449"/>
      <c r="L420" s="449"/>
      <c r="M420" s="449"/>
      <c r="N420" s="449"/>
      <c r="O420" s="449"/>
      <c r="P420" s="449"/>
      <c r="Q420" s="449"/>
      <c r="R420" s="449"/>
      <c r="S420" s="449"/>
      <c r="T420" s="449"/>
      <c r="U420" s="449"/>
      <c r="V420" s="449"/>
      <c r="W420" s="449"/>
      <c r="X420" s="449"/>
      <c r="Y420" s="449"/>
      <c r="Z420" s="449"/>
      <c r="AA420" s="449"/>
      <c r="AB420" s="449"/>
      <c r="AC420" s="449"/>
    </row>
    <row r="421" spans="1:29" ht="23.25" customHeight="1" x14ac:dyDescent="0.2">
      <c r="A421" s="449"/>
      <c r="B421" s="449"/>
      <c r="C421" s="449"/>
      <c r="D421" s="449"/>
      <c r="E421" s="449"/>
      <c r="F421" s="449"/>
      <c r="G421" s="450"/>
      <c r="H421" s="449"/>
      <c r="I421" s="452"/>
      <c r="J421" s="449"/>
      <c r="K421" s="449"/>
      <c r="L421" s="449"/>
      <c r="M421" s="449"/>
      <c r="N421" s="449"/>
      <c r="O421" s="449"/>
      <c r="P421" s="449"/>
      <c r="Q421" s="449"/>
      <c r="R421" s="449"/>
      <c r="S421" s="449"/>
      <c r="T421" s="449"/>
      <c r="U421" s="449"/>
      <c r="V421" s="449"/>
      <c r="W421" s="449"/>
      <c r="X421" s="449"/>
      <c r="Y421" s="449"/>
      <c r="Z421" s="449"/>
      <c r="AA421" s="449"/>
      <c r="AB421" s="449"/>
      <c r="AC421" s="449"/>
    </row>
    <row r="422" spans="1:29" ht="23.25" customHeight="1" x14ac:dyDescent="0.2">
      <c r="A422" s="449"/>
      <c r="B422" s="449"/>
      <c r="C422" s="449"/>
      <c r="D422" s="449"/>
      <c r="E422" s="449"/>
      <c r="F422" s="449"/>
      <c r="G422" s="450"/>
      <c r="H422" s="449"/>
      <c r="I422" s="452"/>
      <c r="J422" s="449"/>
      <c r="K422" s="449"/>
      <c r="L422" s="449"/>
      <c r="M422" s="449"/>
      <c r="N422" s="449"/>
      <c r="O422" s="449"/>
      <c r="P422" s="449"/>
      <c r="Q422" s="449"/>
      <c r="R422" s="449"/>
      <c r="S422" s="449"/>
      <c r="T422" s="449"/>
      <c r="U422" s="449"/>
      <c r="V422" s="449"/>
      <c r="W422" s="449"/>
      <c r="X422" s="449"/>
      <c r="Y422" s="449"/>
      <c r="Z422" s="449"/>
      <c r="AA422" s="449"/>
      <c r="AB422" s="449"/>
      <c r="AC422" s="449"/>
    </row>
    <row r="423" spans="1:29" ht="23.25" customHeight="1" x14ac:dyDescent="0.2">
      <c r="A423" s="449"/>
      <c r="B423" s="449"/>
      <c r="C423" s="449"/>
      <c r="D423" s="449"/>
      <c r="E423" s="449"/>
      <c r="F423" s="449"/>
      <c r="G423" s="450"/>
      <c r="H423" s="449"/>
      <c r="I423" s="452"/>
      <c r="J423" s="449"/>
      <c r="K423" s="449"/>
      <c r="L423" s="449"/>
      <c r="M423" s="449"/>
      <c r="N423" s="449"/>
      <c r="O423" s="449"/>
      <c r="P423" s="449"/>
      <c r="Q423" s="449"/>
      <c r="R423" s="449"/>
      <c r="S423" s="449"/>
      <c r="T423" s="449"/>
      <c r="U423" s="449"/>
      <c r="V423" s="449"/>
      <c r="W423" s="449"/>
      <c r="X423" s="449"/>
      <c r="Y423" s="449"/>
      <c r="Z423" s="449"/>
      <c r="AA423" s="449"/>
      <c r="AB423" s="449"/>
      <c r="AC423" s="449"/>
    </row>
    <row r="424" spans="1:29" ht="23.25" customHeight="1" x14ac:dyDescent="0.2">
      <c r="A424" s="449"/>
      <c r="B424" s="449"/>
      <c r="C424" s="449"/>
      <c r="D424" s="449"/>
      <c r="E424" s="449"/>
      <c r="F424" s="449"/>
      <c r="G424" s="450"/>
      <c r="H424" s="449"/>
      <c r="I424" s="452"/>
      <c r="J424" s="449"/>
      <c r="K424" s="449"/>
      <c r="L424" s="449"/>
      <c r="M424" s="449"/>
      <c r="N424" s="449"/>
      <c r="O424" s="449"/>
      <c r="P424" s="449"/>
      <c r="Q424" s="449"/>
      <c r="R424" s="449"/>
      <c r="S424" s="449"/>
      <c r="T424" s="449"/>
      <c r="U424" s="449"/>
      <c r="V424" s="449"/>
      <c r="W424" s="449"/>
      <c r="X424" s="449"/>
      <c r="Y424" s="449"/>
      <c r="Z424" s="449"/>
      <c r="AA424" s="449"/>
      <c r="AB424" s="449"/>
      <c r="AC424" s="449"/>
    </row>
    <row r="425" spans="1:29" ht="23.25" customHeight="1" x14ac:dyDescent="0.2">
      <c r="A425" s="449"/>
      <c r="B425" s="449"/>
      <c r="C425" s="449"/>
      <c r="D425" s="449"/>
      <c r="E425" s="449"/>
      <c r="F425" s="449"/>
      <c r="G425" s="450"/>
      <c r="H425" s="449"/>
      <c r="I425" s="452"/>
      <c r="J425" s="449"/>
      <c r="K425" s="449"/>
      <c r="L425" s="449"/>
      <c r="M425" s="449"/>
      <c r="N425" s="449"/>
      <c r="O425" s="449"/>
      <c r="P425" s="449"/>
      <c r="Q425" s="449"/>
      <c r="R425" s="449"/>
      <c r="S425" s="449"/>
      <c r="T425" s="449"/>
      <c r="U425" s="449"/>
      <c r="V425" s="449"/>
      <c r="W425" s="449"/>
      <c r="X425" s="449"/>
      <c r="Y425" s="449"/>
      <c r="Z425" s="449"/>
      <c r="AA425" s="449"/>
      <c r="AB425" s="449"/>
      <c r="AC425" s="449"/>
    </row>
    <row r="426" spans="1:29" ht="23.25" customHeight="1" x14ac:dyDescent="0.2">
      <c r="A426" s="449"/>
      <c r="B426" s="449"/>
      <c r="C426" s="449"/>
      <c r="D426" s="449"/>
      <c r="E426" s="449"/>
      <c r="F426" s="449"/>
      <c r="G426" s="450"/>
      <c r="H426" s="449"/>
      <c r="I426" s="452"/>
      <c r="J426" s="449"/>
      <c r="K426" s="449"/>
      <c r="L426" s="449"/>
      <c r="M426" s="449"/>
      <c r="N426" s="449"/>
      <c r="O426" s="449"/>
      <c r="P426" s="449"/>
      <c r="Q426" s="449"/>
      <c r="R426" s="449"/>
      <c r="S426" s="449"/>
      <c r="T426" s="449"/>
      <c r="U426" s="449"/>
      <c r="V426" s="449"/>
      <c r="W426" s="449"/>
      <c r="X426" s="449"/>
      <c r="Y426" s="449"/>
      <c r="Z426" s="449"/>
      <c r="AA426" s="449"/>
      <c r="AB426" s="449"/>
      <c r="AC426" s="449"/>
    </row>
    <row r="427" spans="1:29" ht="23.25" customHeight="1" x14ac:dyDescent="0.2">
      <c r="A427" s="449"/>
      <c r="B427" s="449"/>
      <c r="C427" s="449"/>
      <c r="D427" s="449"/>
      <c r="E427" s="449"/>
      <c r="F427" s="449"/>
      <c r="G427" s="450"/>
      <c r="H427" s="449"/>
      <c r="I427" s="452"/>
      <c r="J427" s="449"/>
      <c r="K427" s="449"/>
      <c r="L427" s="449"/>
      <c r="M427" s="449"/>
      <c r="N427" s="449"/>
      <c r="O427" s="449"/>
      <c r="P427" s="449"/>
      <c r="Q427" s="449"/>
      <c r="R427" s="449"/>
      <c r="S427" s="449"/>
      <c r="T427" s="449"/>
      <c r="U427" s="449"/>
      <c r="V427" s="449"/>
      <c r="W427" s="449"/>
      <c r="X427" s="449"/>
      <c r="Y427" s="449"/>
      <c r="Z427" s="449"/>
      <c r="AA427" s="449"/>
      <c r="AB427" s="449"/>
      <c r="AC427" s="449"/>
    </row>
    <row r="428" spans="1:29" ht="23.25" customHeight="1" x14ac:dyDescent="0.2">
      <c r="A428" s="449"/>
      <c r="B428" s="449"/>
      <c r="C428" s="449"/>
      <c r="D428" s="449"/>
      <c r="E428" s="449"/>
      <c r="F428" s="449"/>
      <c r="G428" s="450"/>
      <c r="H428" s="449"/>
      <c r="I428" s="452"/>
      <c r="J428" s="449"/>
      <c r="K428" s="449"/>
      <c r="L428" s="449"/>
      <c r="M428" s="449"/>
      <c r="N428" s="449"/>
      <c r="O428" s="449"/>
      <c r="P428" s="449"/>
      <c r="Q428" s="449"/>
      <c r="R428" s="449"/>
      <c r="S428" s="449"/>
      <c r="T428" s="449"/>
      <c r="U428" s="449"/>
      <c r="V428" s="449"/>
      <c r="W428" s="449"/>
      <c r="X428" s="449"/>
      <c r="Y428" s="449"/>
      <c r="Z428" s="449"/>
      <c r="AA428" s="449"/>
      <c r="AB428" s="449"/>
      <c r="AC428" s="449"/>
    </row>
    <row r="429" spans="1:29" ht="23.25" customHeight="1" x14ac:dyDescent="0.2">
      <c r="A429" s="449"/>
      <c r="B429" s="449"/>
      <c r="C429" s="449"/>
      <c r="D429" s="449"/>
      <c r="E429" s="449"/>
      <c r="F429" s="449"/>
      <c r="G429" s="450"/>
      <c r="H429" s="449"/>
      <c r="I429" s="452"/>
      <c r="J429" s="449"/>
      <c r="K429" s="449"/>
      <c r="L429" s="449"/>
      <c r="M429" s="449"/>
      <c r="N429" s="449"/>
      <c r="O429" s="449"/>
      <c r="P429" s="449"/>
      <c r="Q429" s="449"/>
      <c r="R429" s="449"/>
      <c r="S429" s="449"/>
      <c r="T429" s="449"/>
      <c r="U429" s="449"/>
      <c r="V429" s="449"/>
      <c r="W429" s="449"/>
      <c r="X429" s="449"/>
      <c r="Y429" s="449"/>
      <c r="Z429" s="449"/>
      <c r="AA429" s="449"/>
      <c r="AB429" s="449"/>
      <c r="AC429" s="449"/>
    </row>
    <row r="430" spans="1:29" ht="23.25" customHeight="1" x14ac:dyDescent="0.2">
      <c r="A430" s="449"/>
      <c r="B430" s="449"/>
      <c r="C430" s="449"/>
      <c r="D430" s="449"/>
      <c r="E430" s="449"/>
      <c r="F430" s="449"/>
      <c r="G430" s="450"/>
      <c r="H430" s="449"/>
      <c r="I430" s="452"/>
      <c r="J430" s="449"/>
      <c r="K430" s="449"/>
      <c r="L430" s="449"/>
      <c r="M430" s="449"/>
      <c r="N430" s="449"/>
      <c r="O430" s="449"/>
      <c r="P430" s="449"/>
      <c r="Q430" s="449"/>
      <c r="R430" s="449"/>
      <c r="S430" s="449"/>
      <c r="T430" s="449"/>
      <c r="U430" s="449"/>
      <c r="V430" s="449"/>
      <c r="W430" s="449"/>
      <c r="X430" s="449"/>
      <c r="Y430" s="449"/>
      <c r="Z430" s="449"/>
      <c r="AA430" s="449"/>
      <c r="AB430" s="449"/>
      <c r="AC430" s="449"/>
    </row>
    <row r="431" spans="1:29" ht="23.25" customHeight="1" x14ac:dyDescent="0.2">
      <c r="A431" s="449"/>
      <c r="B431" s="449"/>
      <c r="C431" s="449"/>
      <c r="D431" s="449"/>
      <c r="E431" s="449"/>
      <c r="F431" s="449"/>
      <c r="G431" s="450"/>
      <c r="H431" s="449"/>
      <c r="I431" s="452"/>
      <c r="J431" s="449"/>
      <c r="K431" s="449"/>
      <c r="L431" s="449"/>
      <c r="M431" s="449"/>
      <c r="N431" s="449"/>
      <c r="O431" s="449"/>
      <c r="P431" s="449"/>
      <c r="Q431" s="449"/>
      <c r="R431" s="449"/>
      <c r="S431" s="449"/>
      <c r="T431" s="449"/>
      <c r="U431" s="449"/>
      <c r="V431" s="449"/>
      <c r="W431" s="449"/>
      <c r="X431" s="449"/>
      <c r="Y431" s="449"/>
      <c r="Z431" s="449"/>
      <c r="AA431" s="449"/>
      <c r="AB431" s="449"/>
      <c r="AC431" s="449"/>
    </row>
    <row r="432" spans="1:29" ht="23.25" customHeight="1" x14ac:dyDescent="0.2">
      <c r="A432" s="449"/>
      <c r="B432" s="449"/>
      <c r="C432" s="449"/>
      <c r="D432" s="449"/>
      <c r="E432" s="449"/>
      <c r="F432" s="449"/>
      <c r="G432" s="450"/>
      <c r="H432" s="449"/>
      <c r="I432" s="452"/>
      <c r="J432" s="449"/>
      <c r="K432" s="449"/>
      <c r="L432" s="449"/>
      <c r="M432" s="449"/>
      <c r="N432" s="449"/>
      <c r="O432" s="449"/>
      <c r="P432" s="449"/>
      <c r="Q432" s="449"/>
      <c r="R432" s="449"/>
      <c r="S432" s="449"/>
      <c r="T432" s="449"/>
      <c r="U432" s="449"/>
      <c r="V432" s="449"/>
      <c r="W432" s="449"/>
      <c r="X432" s="449"/>
      <c r="Y432" s="449"/>
      <c r="Z432" s="449"/>
      <c r="AA432" s="449"/>
      <c r="AB432" s="449"/>
      <c r="AC432" s="449"/>
    </row>
    <row r="433" spans="1:29" ht="23.25" customHeight="1" x14ac:dyDescent="0.2">
      <c r="A433" s="449"/>
      <c r="B433" s="449"/>
      <c r="C433" s="449"/>
      <c r="D433" s="449"/>
      <c r="E433" s="449"/>
      <c r="F433" s="449"/>
      <c r="G433" s="450"/>
      <c r="H433" s="449"/>
      <c r="I433" s="452"/>
      <c r="J433" s="449"/>
      <c r="K433" s="449"/>
      <c r="L433" s="449"/>
      <c r="M433" s="449"/>
      <c r="N433" s="449"/>
      <c r="O433" s="449"/>
      <c r="P433" s="449"/>
      <c r="Q433" s="449"/>
      <c r="R433" s="449"/>
      <c r="S433" s="449"/>
      <c r="T433" s="449"/>
      <c r="U433" s="449"/>
      <c r="V433" s="449"/>
      <c r="W433" s="449"/>
      <c r="X433" s="449"/>
      <c r="Y433" s="449"/>
      <c r="Z433" s="449"/>
      <c r="AA433" s="449"/>
      <c r="AB433" s="449"/>
      <c r="AC433" s="449"/>
    </row>
    <row r="434" spans="1:29" ht="23.25" customHeight="1" x14ac:dyDescent="0.2">
      <c r="A434" s="449"/>
      <c r="B434" s="449"/>
      <c r="C434" s="449"/>
      <c r="D434" s="449"/>
      <c r="E434" s="449"/>
      <c r="F434" s="449"/>
      <c r="G434" s="450"/>
      <c r="H434" s="449"/>
      <c r="I434" s="452"/>
      <c r="J434" s="449"/>
      <c r="K434" s="449"/>
      <c r="L434" s="449"/>
      <c r="M434" s="449"/>
      <c r="N434" s="449"/>
      <c r="O434" s="449"/>
      <c r="P434" s="449"/>
      <c r="Q434" s="449"/>
      <c r="R434" s="449"/>
      <c r="S434" s="449"/>
      <c r="T434" s="449"/>
      <c r="U434" s="449"/>
      <c r="V434" s="449"/>
      <c r="W434" s="449"/>
      <c r="X434" s="449"/>
      <c r="Y434" s="449"/>
      <c r="Z434" s="449"/>
      <c r="AA434" s="449"/>
      <c r="AB434" s="449"/>
      <c r="AC434" s="449"/>
    </row>
    <row r="435" spans="1:29" ht="23.25" customHeight="1" x14ac:dyDescent="0.2">
      <c r="A435" s="449"/>
      <c r="B435" s="449"/>
      <c r="C435" s="449"/>
      <c r="D435" s="449"/>
      <c r="E435" s="449"/>
      <c r="F435" s="449"/>
      <c r="G435" s="450"/>
      <c r="H435" s="449"/>
      <c r="I435" s="452"/>
      <c r="J435" s="449"/>
      <c r="K435" s="449"/>
      <c r="L435" s="449"/>
      <c r="M435" s="449"/>
      <c r="N435" s="449"/>
      <c r="O435" s="449"/>
      <c r="P435" s="449"/>
      <c r="Q435" s="449"/>
      <c r="R435" s="449"/>
      <c r="S435" s="449"/>
      <c r="T435" s="449"/>
      <c r="U435" s="449"/>
      <c r="V435" s="449"/>
      <c r="W435" s="449"/>
      <c r="X435" s="449"/>
      <c r="Y435" s="449"/>
      <c r="Z435" s="449"/>
      <c r="AA435" s="449"/>
      <c r="AB435" s="449"/>
      <c r="AC435" s="449"/>
    </row>
    <row r="436" spans="1:29" ht="23.25" customHeight="1" x14ac:dyDescent="0.2">
      <c r="A436" s="449"/>
      <c r="B436" s="449"/>
      <c r="C436" s="449"/>
      <c r="D436" s="449"/>
      <c r="E436" s="449"/>
      <c r="F436" s="449"/>
      <c r="G436" s="450"/>
      <c r="H436" s="449"/>
      <c r="I436" s="452"/>
      <c r="J436" s="449"/>
      <c r="K436" s="449"/>
      <c r="L436" s="449"/>
      <c r="M436" s="449"/>
      <c r="N436" s="449"/>
      <c r="O436" s="449"/>
      <c r="P436" s="449"/>
      <c r="Q436" s="449"/>
      <c r="R436" s="449"/>
      <c r="S436" s="449"/>
      <c r="T436" s="449"/>
      <c r="U436" s="449"/>
      <c r="V436" s="449"/>
      <c r="W436" s="449"/>
      <c r="X436" s="449"/>
      <c r="Y436" s="449"/>
      <c r="Z436" s="449"/>
      <c r="AA436" s="449"/>
      <c r="AB436" s="449"/>
      <c r="AC436" s="449"/>
    </row>
    <row r="437" spans="1:29" ht="23.25" customHeight="1" x14ac:dyDescent="0.2">
      <c r="A437" s="449"/>
      <c r="B437" s="449"/>
      <c r="C437" s="449"/>
      <c r="D437" s="449"/>
      <c r="E437" s="449"/>
      <c r="F437" s="449"/>
      <c r="G437" s="450"/>
      <c r="H437" s="449"/>
      <c r="I437" s="452"/>
      <c r="J437" s="449"/>
      <c r="K437" s="449"/>
      <c r="L437" s="449"/>
      <c r="M437" s="449"/>
      <c r="N437" s="449"/>
      <c r="O437" s="449"/>
      <c r="P437" s="449"/>
      <c r="Q437" s="449"/>
      <c r="R437" s="449"/>
      <c r="S437" s="449"/>
      <c r="T437" s="449"/>
      <c r="U437" s="449"/>
      <c r="V437" s="449"/>
      <c r="W437" s="449"/>
      <c r="X437" s="449"/>
      <c r="Y437" s="449"/>
      <c r="Z437" s="449"/>
      <c r="AA437" s="449"/>
      <c r="AB437" s="449"/>
      <c r="AC437" s="449"/>
    </row>
    <row r="438" spans="1:29" ht="23.25" customHeight="1" x14ac:dyDescent="0.2">
      <c r="A438" s="449"/>
      <c r="B438" s="449"/>
      <c r="C438" s="449"/>
      <c r="D438" s="449"/>
      <c r="E438" s="449"/>
      <c r="F438" s="449"/>
      <c r="G438" s="450"/>
      <c r="H438" s="449"/>
      <c r="I438" s="452"/>
      <c r="J438" s="449"/>
      <c r="K438" s="449"/>
      <c r="L438" s="449"/>
      <c r="M438" s="449"/>
      <c r="N438" s="449"/>
      <c r="O438" s="449"/>
      <c r="P438" s="449"/>
      <c r="Q438" s="449"/>
      <c r="R438" s="449"/>
      <c r="S438" s="449"/>
      <c r="T438" s="449"/>
      <c r="U438" s="449"/>
      <c r="V438" s="449"/>
      <c r="W438" s="449"/>
      <c r="X438" s="449"/>
      <c r="Y438" s="449"/>
      <c r="Z438" s="449"/>
      <c r="AA438" s="449"/>
      <c r="AB438" s="449"/>
      <c r="AC438" s="449"/>
    </row>
    <row r="439" spans="1:29" ht="23.25" customHeight="1" x14ac:dyDescent="0.2">
      <c r="A439" s="449"/>
      <c r="B439" s="449"/>
      <c r="C439" s="449"/>
      <c r="D439" s="449"/>
      <c r="E439" s="449"/>
      <c r="F439" s="449"/>
      <c r="G439" s="450"/>
      <c r="H439" s="449"/>
      <c r="I439" s="452"/>
      <c r="J439" s="449"/>
      <c r="K439" s="449"/>
      <c r="L439" s="449"/>
      <c r="M439" s="449"/>
      <c r="N439" s="449"/>
      <c r="O439" s="449"/>
      <c r="P439" s="449"/>
      <c r="Q439" s="449"/>
      <c r="R439" s="449"/>
      <c r="S439" s="449"/>
      <c r="T439" s="449"/>
      <c r="U439" s="449"/>
      <c r="V439" s="449"/>
      <c r="W439" s="449"/>
      <c r="X439" s="449"/>
      <c r="Y439" s="449"/>
      <c r="Z439" s="449"/>
      <c r="AA439" s="449"/>
      <c r="AB439" s="449"/>
      <c r="AC439" s="449"/>
    </row>
    <row r="440" spans="1:29" ht="23.25" customHeight="1" x14ac:dyDescent="0.2">
      <c r="A440" s="449"/>
      <c r="B440" s="449"/>
      <c r="C440" s="449"/>
      <c r="D440" s="449"/>
      <c r="E440" s="449"/>
      <c r="F440" s="449"/>
      <c r="G440" s="450"/>
      <c r="H440" s="449"/>
      <c r="I440" s="452"/>
      <c r="J440" s="449"/>
      <c r="K440" s="449"/>
      <c r="L440" s="449"/>
      <c r="M440" s="449"/>
      <c r="N440" s="449"/>
      <c r="O440" s="449"/>
      <c r="P440" s="449"/>
      <c r="Q440" s="449"/>
      <c r="R440" s="449"/>
      <c r="S440" s="449"/>
      <c r="T440" s="449"/>
      <c r="U440" s="449"/>
      <c r="V440" s="449"/>
      <c r="W440" s="449"/>
      <c r="X440" s="449"/>
      <c r="Y440" s="449"/>
      <c r="Z440" s="449"/>
      <c r="AA440" s="449"/>
      <c r="AB440" s="449"/>
      <c r="AC440" s="449"/>
    </row>
    <row r="441" spans="1:29" ht="23.25" customHeight="1" x14ac:dyDescent="0.2">
      <c r="A441" s="449"/>
      <c r="B441" s="449"/>
      <c r="C441" s="449"/>
      <c r="D441" s="449"/>
      <c r="E441" s="449"/>
      <c r="F441" s="449"/>
      <c r="G441" s="450"/>
      <c r="H441" s="449"/>
      <c r="I441" s="452"/>
      <c r="J441" s="449"/>
      <c r="K441" s="449"/>
      <c r="L441" s="449"/>
      <c r="M441" s="449"/>
      <c r="N441" s="449"/>
      <c r="O441" s="449"/>
      <c r="P441" s="449"/>
      <c r="Q441" s="449"/>
      <c r="R441" s="449"/>
      <c r="S441" s="449"/>
      <c r="T441" s="449"/>
      <c r="U441" s="449"/>
      <c r="V441" s="449"/>
      <c r="W441" s="449"/>
      <c r="X441" s="449"/>
      <c r="Y441" s="449"/>
      <c r="Z441" s="449"/>
      <c r="AA441" s="449"/>
      <c r="AB441" s="449"/>
      <c r="AC441" s="449"/>
    </row>
    <row r="442" spans="1:29" ht="23.25" customHeight="1" x14ac:dyDescent="0.2">
      <c r="A442" s="449"/>
      <c r="B442" s="449"/>
      <c r="C442" s="449"/>
      <c r="D442" s="449"/>
      <c r="E442" s="449"/>
      <c r="F442" s="449"/>
      <c r="G442" s="450"/>
      <c r="H442" s="449"/>
      <c r="I442" s="452"/>
      <c r="J442" s="449"/>
      <c r="K442" s="449"/>
      <c r="L442" s="449"/>
      <c r="M442" s="449"/>
      <c r="N442" s="449"/>
      <c r="O442" s="449"/>
      <c r="P442" s="449"/>
      <c r="Q442" s="449"/>
      <c r="R442" s="449"/>
      <c r="S442" s="449"/>
      <c r="T442" s="449"/>
      <c r="U442" s="449"/>
      <c r="V442" s="449"/>
      <c r="W442" s="449"/>
      <c r="X442" s="449"/>
      <c r="Y442" s="449"/>
      <c r="Z442" s="449"/>
      <c r="AA442" s="449"/>
      <c r="AB442" s="449"/>
      <c r="AC442" s="449"/>
    </row>
    <row r="443" spans="1:29" ht="23.25" customHeight="1" x14ac:dyDescent="0.2">
      <c r="A443" s="449"/>
      <c r="B443" s="449"/>
      <c r="C443" s="449"/>
      <c r="D443" s="449"/>
      <c r="E443" s="449"/>
      <c r="F443" s="449"/>
      <c r="G443" s="450"/>
      <c r="H443" s="449"/>
      <c r="I443" s="452"/>
      <c r="J443" s="449"/>
      <c r="K443" s="449"/>
      <c r="L443" s="449"/>
      <c r="M443" s="449"/>
      <c r="N443" s="449"/>
      <c r="O443" s="449"/>
      <c r="P443" s="449"/>
      <c r="Q443" s="449"/>
      <c r="R443" s="449"/>
      <c r="S443" s="449"/>
      <c r="T443" s="449"/>
      <c r="U443" s="449"/>
      <c r="V443" s="449"/>
      <c r="W443" s="449"/>
      <c r="X443" s="449"/>
      <c r="Y443" s="449"/>
      <c r="Z443" s="449"/>
      <c r="AA443" s="449"/>
      <c r="AB443" s="449"/>
      <c r="AC443" s="449"/>
    </row>
    <row r="444" spans="1:29" ht="23.25" customHeight="1" x14ac:dyDescent="0.2">
      <c r="A444" s="449"/>
      <c r="B444" s="449"/>
      <c r="C444" s="449"/>
      <c r="D444" s="449"/>
      <c r="E444" s="449"/>
      <c r="F444" s="449"/>
      <c r="G444" s="450"/>
      <c r="H444" s="449"/>
      <c r="I444" s="452"/>
      <c r="J444" s="449"/>
      <c r="K444" s="449"/>
      <c r="L444" s="449"/>
      <c r="M444" s="449"/>
      <c r="N444" s="449"/>
      <c r="O444" s="449"/>
      <c r="P444" s="449"/>
      <c r="Q444" s="449"/>
      <c r="R444" s="449"/>
      <c r="S444" s="449"/>
      <c r="T444" s="449"/>
      <c r="U444" s="449"/>
      <c r="V444" s="449"/>
      <c r="W444" s="449"/>
      <c r="X444" s="449"/>
      <c r="Y444" s="449"/>
      <c r="Z444" s="449"/>
      <c r="AA444" s="449"/>
      <c r="AB444" s="449"/>
      <c r="AC444" s="449"/>
    </row>
    <row r="445" spans="1:29" ht="23.25" customHeight="1" x14ac:dyDescent="0.2">
      <c r="A445" s="449"/>
      <c r="B445" s="449"/>
      <c r="C445" s="449"/>
      <c r="D445" s="449"/>
      <c r="E445" s="449"/>
      <c r="F445" s="449"/>
      <c r="G445" s="450"/>
      <c r="H445" s="449"/>
      <c r="I445" s="452"/>
      <c r="J445" s="449"/>
      <c r="K445" s="449"/>
      <c r="L445" s="449"/>
      <c r="M445" s="449"/>
      <c r="N445" s="449"/>
      <c r="O445" s="449"/>
      <c r="P445" s="449"/>
      <c r="Q445" s="449"/>
      <c r="R445" s="449"/>
      <c r="S445" s="449"/>
      <c r="T445" s="449"/>
      <c r="U445" s="449"/>
      <c r="V445" s="449"/>
      <c r="W445" s="449"/>
      <c r="X445" s="449"/>
      <c r="Y445" s="449"/>
      <c r="Z445" s="449"/>
      <c r="AA445" s="449"/>
      <c r="AB445" s="449"/>
      <c r="AC445" s="449"/>
    </row>
    <row r="446" spans="1:29" ht="23.25" customHeight="1" x14ac:dyDescent="0.2">
      <c r="A446" s="449"/>
      <c r="B446" s="449"/>
      <c r="C446" s="449"/>
      <c r="D446" s="449"/>
      <c r="E446" s="449"/>
      <c r="F446" s="449"/>
      <c r="G446" s="450"/>
      <c r="H446" s="449"/>
      <c r="I446" s="452"/>
      <c r="J446" s="449"/>
      <c r="K446" s="449"/>
      <c r="L446" s="449"/>
      <c r="M446" s="449"/>
      <c r="N446" s="449"/>
      <c r="O446" s="449"/>
      <c r="P446" s="449"/>
      <c r="Q446" s="449"/>
      <c r="R446" s="449"/>
      <c r="S446" s="449"/>
      <c r="T446" s="449"/>
      <c r="U446" s="449"/>
      <c r="V446" s="449"/>
      <c r="W446" s="449"/>
      <c r="X446" s="449"/>
      <c r="Y446" s="449"/>
      <c r="Z446" s="449"/>
      <c r="AA446" s="449"/>
      <c r="AB446" s="449"/>
      <c r="AC446" s="449"/>
    </row>
    <row r="447" spans="1:29" ht="23.25" customHeight="1" x14ac:dyDescent="0.2">
      <c r="A447" s="449"/>
      <c r="B447" s="449"/>
      <c r="C447" s="449"/>
      <c r="D447" s="449"/>
      <c r="E447" s="449"/>
      <c r="F447" s="449"/>
      <c r="G447" s="450"/>
      <c r="H447" s="449"/>
      <c r="I447" s="452"/>
      <c r="J447" s="449"/>
      <c r="K447" s="449"/>
      <c r="L447" s="449"/>
      <c r="M447" s="449"/>
      <c r="N447" s="449"/>
      <c r="O447" s="449"/>
      <c r="P447" s="449"/>
      <c r="Q447" s="449"/>
      <c r="R447" s="449"/>
      <c r="S447" s="449"/>
      <c r="T447" s="449"/>
      <c r="U447" s="449"/>
      <c r="V447" s="449"/>
      <c r="W447" s="449"/>
      <c r="X447" s="449"/>
      <c r="Y447" s="449"/>
      <c r="Z447" s="449"/>
      <c r="AA447" s="449"/>
      <c r="AB447" s="449"/>
      <c r="AC447" s="449"/>
    </row>
    <row r="448" spans="1:29" ht="23.25" customHeight="1" x14ac:dyDescent="0.2">
      <c r="A448" s="449"/>
      <c r="B448" s="449"/>
      <c r="C448" s="449"/>
      <c r="D448" s="449"/>
      <c r="E448" s="449"/>
      <c r="F448" s="449"/>
      <c r="G448" s="450"/>
      <c r="H448" s="449"/>
      <c r="I448" s="452"/>
      <c r="J448" s="449"/>
      <c r="K448" s="449"/>
      <c r="L448" s="449"/>
      <c r="M448" s="449"/>
      <c r="N448" s="449"/>
      <c r="O448" s="449"/>
      <c r="P448" s="449"/>
      <c r="Q448" s="449"/>
      <c r="R448" s="449"/>
      <c r="S448" s="449"/>
      <c r="T448" s="449"/>
      <c r="U448" s="449"/>
      <c r="V448" s="449"/>
      <c r="W448" s="449"/>
      <c r="X448" s="449"/>
      <c r="Y448" s="449"/>
      <c r="Z448" s="449"/>
      <c r="AA448" s="449"/>
      <c r="AB448" s="449"/>
      <c r="AC448" s="449"/>
    </row>
    <row r="449" spans="1:29" ht="23.25" customHeight="1" x14ac:dyDescent="0.2">
      <c r="A449" s="449"/>
      <c r="B449" s="449"/>
      <c r="C449" s="449"/>
      <c r="D449" s="449"/>
      <c r="E449" s="449"/>
      <c r="F449" s="449"/>
      <c r="G449" s="450"/>
      <c r="H449" s="449"/>
      <c r="I449" s="452"/>
      <c r="J449" s="449"/>
      <c r="K449" s="449"/>
      <c r="L449" s="449"/>
      <c r="M449" s="449"/>
      <c r="N449" s="449"/>
      <c r="O449" s="449"/>
      <c r="P449" s="449"/>
      <c r="Q449" s="449"/>
      <c r="R449" s="449"/>
      <c r="S449" s="449"/>
      <c r="T449" s="449"/>
      <c r="U449" s="449"/>
      <c r="V449" s="449"/>
      <c r="W449" s="449"/>
      <c r="X449" s="449"/>
      <c r="Y449" s="449"/>
      <c r="Z449" s="449"/>
      <c r="AA449" s="449"/>
      <c r="AB449" s="449"/>
      <c r="AC449" s="449"/>
    </row>
    <row r="450" spans="1:29" ht="23.25" customHeight="1" x14ac:dyDescent="0.2">
      <c r="A450" s="449"/>
      <c r="B450" s="449"/>
      <c r="C450" s="449"/>
      <c r="D450" s="449"/>
      <c r="E450" s="449"/>
      <c r="F450" s="449"/>
      <c r="G450" s="450"/>
      <c r="H450" s="449"/>
      <c r="I450" s="452"/>
      <c r="J450" s="449"/>
      <c r="K450" s="449"/>
      <c r="L450" s="449"/>
      <c r="M450" s="449"/>
      <c r="N450" s="449"/>
      <c r="O450" s="449"/>
      <c r="P450" s="449"/>
      <c r="Q450" s="449"/>
      <c r="R450" s="449"/>
      <c r="S450" s="449"/>
      <c r="T450" s="449"/>
      <c r="U450" s="449"/>
      <c r="V450" s="449"/>
      <c r="W450" s="449"/>
      <c r="X450" s="449"/>
      <c r="Y450" s="449"/>
      <c r="Z450" s="449"/>
      <c r="AA450" s="449"/>
      <c r="AB450" s="449"/>
      <c r="AC450" s="449"/>
    </row>
    <row r="451" spans="1:29" ht="23.25" customHeight="1" x14ac:dyDescent="0.2">
      <c r="A451" s="449"/>
      <c r="B451" s="449"/>
      <c r="C451" s="449"/>
      <c r="D451" s="449"/>
      <c r="E451" s="449"/>
      <c r="F451" s="449"/>
      <c r="G451" s="450"/>
      <c r="H451" s="449"/>
      <c r="I451" s="452"/>
      <c r="J451" s="449"/>
      <c r="K451" s="449"/>
      <c r="L451" s="449"/>
      <c r="M451" s="449"/>
      <c r="N451" s="449"/>
      <c r="O451" s="449"/>
      <c r="P451" s="449"/>
      <c r="Q451" s="449"/>
      <c r="R451" s="449"/>
      <c r="S451" s="449"/>
      <c r="T451" s="449"/>
      <c r="U451" s="449"/>
      <c r="V451" s="449"/>
      <c r="W451" s="449"/>
      <c r="X451" s="449"/>
      <c r="Y451" s="449"/>
      <c r="Z451" s="449"/>
      <c r="AA451" s="449"/>
      <c r="AB451" s="449"/>
      <c r="AC451" s="449"/>
    </row>
    <row r="452" spans="1:29" ht="23.25" customHeight="1" x14ac:dyDescent="0.2">
      <c r="A452" s="449"/>
      <c r="B452" s="449"/>
      <c r="C452" s="449"/>
      <c r="D452" s="449"/>
      <c r="E452" s="449"/>
      <c r="F452" s="449"/>
      <c r="G452" s="450"/>
      <c r="H452" s="449"/>
      <c r="I452" s="452"/>
      <c r="J452" s="449"/>
      <c r="K452" s="449"/>
      <c r="L452" s="449"/>
      <c r="M452" s="449"/>
      <c r="N452" s="449"/>
      <c r="O452" s="449"/>
      <c r="P452" s="449"/>
      <c r="Q452" s="449"/>
      <c r="R452" s="449"/>
      <c r="S452" s="449"/>
      <c r="T452" s="449"/>
      <c r="U452" s="449"/>
      <c r="V452" s="449"/>
      <c r="W452" s="449"/>
      <c r="X452" s="449"/>
      <c r="Y452" s="449"/>
      <c r="Z452" s="449"/>
      <c r="AA452" s="449"/>
      <c r="AB452" s="449"/>
      <c r="AC452" s="449"/>
    </row>
    <row r="453" spans="1:29" ht="23.25" customHeight="1" x14ac:dyDescent="0.2">
      <c r="A453" s="449"/>
      <c r="B453" s="449"/>
      <c r="C453" s="449"/>
      <c r="D453" s="449"/>
      <c r="E453" s="449"/>
      <c r="F453" s="449"/>
      <c r="G453" s="450"/>
      <c r="H453" s="449"/>
      <c r="I453" s="452"/>
      <c r="J453" s="449"/>
      <c r="K453" s="449"/>
      <c r="L453" s="449"/>
      <c r="M453" s="449"/>
      <c r="N453" s="449"/>
      <c r="O453" s="449"/>
      <c r="P453" s="449"/>
      <c r="Q453" s="449"/>
      <c r="R453" s="449"/>
      <c r="S453" s="449"/>
      <c r="T453" s="449"/>
      <c r="U453" s="449"/>
      <c r="V453" s="449"/>
      <c r="W453" s="449"/>
      <c r="X453" s="449"/>
      <c r="Y453" s="449"/>
      <c r="Z453" s="449"/>
      <c r="AA453" s="449"/>
      <c r="AB453" s="449"/>
      <c r="AC453" s="449"/>
    </row>
    <row r="454" spans="1:29" ht="23.25" customHeight="1" x14ac:dyDescent="0.2">
      <c r="A454" s="449"/>
      <c r="B454" s="449"/>
      <c r="C454" s="449"/>
      <c r="D454" s="449"/>
      <c r="E454" s="449"/>
      <c r="F454" s="449"/>
      <c r="G454" s="450"/>
      <c r="H454" s="449"/>
      <c r="I454" s="452"/>
      <c r="J454" s="449"/>
      <c r="K454" s="449"/>
      <c r="L454" s="449"/>
      <c r="M454" s="449"/>
      <c r="N454" s="449"/>
      <c r="O454" s="449"/>
      <c r="P454" s="449"/>
      <c r="Q454" s="449"/>
      <c r="R454" s="449"/>
      <c r="S454" s="449"/>
      <c r="T454" s="449"/>
      <c r="U454" s="449"/>
      <c r="V454" s="449"/>
      <c r="W454" s="449"/>
      <c r="X454" s="449"/>
      <c r="Y454" s="449"/>
      <c r="Z454" s="449"/>
      <c r="AA454" s="449"/>
      <c r="AB454" s="449"/>
      <c r="AC454" s="449"/>
    </row>
    <row r="455" spans="1:29" ht="23.25" customHeight="1" x14ac:dyDescent="0.2">
      <c r="A455" s="449"/>
      <c r="B455" s="449"/>
      <c r="C455" s="449"/>
      <c r="D455" s="449"/>
      <c r="E455" s="449"/>
      <c r="F455" s="449"/>
      <c r="G455" s="450"/>
      <c r="H455" s="449"/>
      <c r="I455" s="452"/>
      <c r="J455" s="449"/>
      <c r="K455" s="449"/>
      <c r="L455" s="449"/>
      <c r="M455" s="449"/>
      <c r="N455" s="449"/>
      <c r="O455" s="449"/>
      <c r="P455" s="449"/>
      <c r="Q455" s="449"/>
      <c r="R455" s="449"/>
      <c r="S455" s="449"/>
      <c r="T455" s="449"/>
      <c r="U455" s="449"/>
      <c r="V455" s="449"/>
      <c r="W455" s="449"/>
      <c r="X455" s="449"/>
      <c r="Y455" s="449"/>
      <c r="Z455" s="449"/>
      <c r="AA455" s="449"/>
      <c r="AB455" s="449"/>
      <c r="AC455" s="449"/>
    </row>
    <row r="456" spans="1:29" ht="23.25" customHeight="1" x14ac:dyDescent="0.2">
      <c r="A456" s="449"/>
      <c r="B456" s="449"/>
      <c r="C456" s="449"/>
      <c r="D456" s="449"/>
      <c r="E456" s="449"/>
      <c r="F456" s="449"/>
      <c r="G456" s="450"/>
      <c r="H456" s="449"/>
      <c r="I456" s="452"/>
      <c r="J456" s="449"/>
      <c r="K456" s="449"/>
      <c r="L456" s="449"/>
      <c r="M456" s="449"/>
      <c r="N456" s="449"/>
      <c r="O456" s="449"/>
      <c r="P456" s="449"/>
      <c r="Q456" s="449"/>
      <c r="R456" s="449"/>
      <c r="S456" s="449"/>
      <c r="T456" s="449"/>
      <c r="U456" s="449"/>
      <c r="V456" s="449"/>
      <c r="W456" s="449"/>
      <c r="X456" s="449"/>
      <c r="Y456" s="449"/>
      <c r="Z456" s="449"/>
      <c r="AA456" s="449"/>
      <c r="AB456" s="449"/>
      <c r="AC456" s="449"/>
    </row>
    <row r="457" spans="1:29" ht="23.25" customHeight="1" x14ac:dyDescent="0.2">
      <c r="A457" s="449"/>
      <c r="B457" s="449"/>
      <c r="C457" s="449"/>
      <c r="D457" s="449"/>
      <c r="E457" s="449"/>
      <c r="F457" s="449"/>
      <c r="G457" s="450"/>
      <c r="H457" s="449"/>
      <c r="I457" s="452"/>
      <c r="J457" s="449"/>
      <c r="K457" s="449"/>
      <c r="L457" s="449"/>
      <c r="M457" s="449"/>
      <c r="N457" s="449"/>
      <c r="O457" s="449"/>
      <c r="P457" s="449"/>
      <c r="Q457" s="449"/>
      <c r="R457" s="449"/>
      <c r="S457" s="449"/>
      <c r="T457" s="449"/>
      <c r="U457" s="449"/>
      <c r="V457" s="449"/>
      <c r="W457" s="449"/>
      <c r="X457" s="449"/>
      <c r="Y457" s="449"/>
      <c r="Z457" s="449"/>
      <c r="AA457" s="449"/>
      <c r="AB457" s="449"/>
      <c r="AC457" s="449"/>
    </row>
    <row r="458" spans="1:29" ht="23.25" customHeight="1" x14ac:dyDescent="0.2">
      <c r="A458" s="449"/>
      <c r="B458" s="449"/>
      <c r="C458" s="449"/>
      <c r="D458" s="449"/>
      <c r="E458" s="449"/>
      <c r="F458" s="449"/>
      <c r="G458" s="450"/>
      <c r="H458" s="449"/>
      <c r="I458" s="452"/>
      <c r="J458" s="449"/>
      <c r="K458" s="449"/>
      <c r="L458" s="449"/>
      <c r="M458" s="449"/>
      <c r="N458" s="449"/>
      <c r="O458" s="449"/>
      <c r="P458" s="449"/>
      <c r="Q458" s="449"/>
      <c r="R458" s="449"/>
      <c r="S458" s="449"/>
      <c r="T458" s="449"/>
      <c r="U458" s="449"/>
      <c r="V458" s="449"/>
      <c r="W458" s="449"/>
      <c r="X458" s="449"/>
      <c r="Y458" s="449"/>
      <c r="Z458" s="449"/>
      <c r="AA458" s="449"/>
      <c r="AB458" s="449"/>
      <c r="AC458" s="449"/>
    </row>
    <row r="459" spans="1:29" ht="23.25" customHeight="1" x14ac:dyDescent="0.2">
      <c r="A459" s="449"/>
      <c r="B459" s="449"/>
      <c r="C459" s="449"/>
      <c r="D459" s="449"/>
      <c r="E459" s="449"/>
      <c r="F459" s="449"/>
      <c r="G459" s="450"/>
      <c r="H459" s="449"/>
      <c r="I459" s="452"/>
      <c r="J459" s="449"/>
      <c r="K459" s="449"/>
      <c r="L459" s="449"/>
      <c r="M459" s="449"/>
      <c r="N459" s="449"/>
      <c r="O459" s="449"/>
      <c r="P459" s="449"/>
      <c r="Q459" s="449"/>
      <c r="R459" s="449"/>
      <c r="S459" s="449"/>
      <c r="T459" s="449"/>
      <c r="U459" s="449"/>
      <c r="V459" s="449"/>
      <c r="W459" s="449"/>
      <c r="X459" s="449"/>
      <c r="Y459" s="449"/>
      <c r="Z459" s="449"/>
      <c r="AA459" s="449"/>
      <c r="AB459" s="449"/>
      <c r="AC459" s="449"/>
    </row>
    <row r="460" spans="1:29" ht="23.25" customHeight="1" x14ac:dyDescent="0.2">
      <c r="A460" s="449"/>
      <c r="B460" s="449"/>
      <c r="C460" s="449"/>
      <c r="D460" s="449"/>
      <c r="E460" s="449"/>
      <c r="F460" s="449"/>
      <c r="G460" s="450"/>
      <c r="H460" s="449"/>
      <c r="I460" s="452"/>
      <c r="J460" s="449"/>
      <c r="K460" s="449"/>
      <c r="L460" s="449"/>
      <c r="M460" s="449"/>
      <c r="N460" s="449"/>
      <c r="O460" s="449"/>
      <c r="P460" s="449"/>
      <c r="Q460" s="449"/>
      <c r="R460" s="449"/>
      <c r="S460" s="449"/>
      <c r="T460" s="449"/>
      <c r="U460" s="449"/>
      <c r="V460" s="449"/>
      <c r="W460" s="449"/>
      <c r="X460" s="449"/>
      <c r="Y460" s="449"/>
      <c r="Z460" s="449"/>
      <c r="AA460" s="449"/>
      <c r="AB460" s="449"/>
      <c r="AC460" s="449"/>
    </row>
    <row r="461" spans="1:29" ht="23.25" customHeight="1" x14ac:dyDescent="0.2">
      <c r="A461" s="449"/>
      <c r="B461" s="449"/>
      <c r="C461" s="449"/>
      <c r="D461" s="449"/>
      <c r="E461" s="449"/>
      <c r="F461" s="449"/>
      <c r="G461" s="450"/>
      <c r="H461" s="449"/>
      <c r="I461" s="452"/>
      <c r="J461" s="449"/>
      <c r="K461" s="449"/>
      <c r="L461" s="449"/>
      <c r="M461" s="449"/>
      <c r="N461" s="449"/>
      <c r="O461" s="449"/>
      <c r="P461" s="449"/>
      <c r="Q461" s="449"/>
      <c r="R461" s="449"/>
      <c r="S461" s="449"/>
      <c r="T461" s="449"/>
      <c r="U461" s="449"/>
      <c r="V461" s="449"/>
      <c r="W461" s="449"/>
      <c r="X461" s="449"/>
      <c r="Y461" s="449"/>
      <c r="Z461" s="449"/>
      <c r="AA461" s="449"/>
      <c r="AB461" s="449"/>
      <c r="AC461" s="449"/>
    </row>
    <row r="462" spans="1:29" ht="23.25" customHeight="1" x14ac:dyDescent="0.2">
      <c r="A462" s="449"/>
      <c r="B462" s="449"/>
      <c r="C462" s="449"/>
      <c r="D462" s="449"/>
      <c r="E462" s="449"/>
      <c r="F462" s="449"/>
      <c r="G462" s="450"/>
      <c r="H462" s="449"/>
      <c r="I462" s="452"/>
      <c r="J462" s="449"/>
      <c r="K462" s="449"/>
      <c r="L462" s="449"/>
      <c r="M462" s="449"/>
      <c r="N462" s="449"/>
      <c r="O462" s="449"/>
      <c r="P462" s="449"/>
      <c r="Q462" s="449"/>
      <c r="R462" s="449"/>
      <c r="S462" s="449"/>
      <c r="T462" s="449"/>
      <c r="U462" s="449"/>
      <c r="V462" s="449"/>
      <c r="W462" s="449"/>
      <c r="X462" s="449"/>
      <c r="Y462" s="449"/>
      <c r="Z462" s="449"/>
      <c r="AA462" s="449"/>
      <c r="AB462" s="449"/>
      <c r="AC462" s="449"/>
    </row>
    <row r="463" spans="1:29" ht="23.25" customHeight="1" x14ac:dyDescent="0.2">
      <c r="A463" s="449"/>
      <c r="B463" s="449"/>
      <c r="C463" s="449"/>
      <c r="D463" s="449"/>
      <c r="E463" s="449"/>
      <c r="F463" s="449"/>
      <c r="G463" s="450"/>
      <c r="H463" s="449"/>
      <c r="I463" s="452"/>
      <c r="J463" s="449"/>
      <c r="K463" s="449"/>
      <c r="L463" s="449"/>
      <c r="M463" s="449"/>
      <c r="N463" s="449"/>
      <c r="O463" s="449"/>
      <c r="P463" s="449"/>
      <c r="Q463" s="449"/>
      <c r="R463" s="449"/>
      <c r="S463" s="449"/>
      <c r="T463" s="449"/>
      <c r="U463" s="449"/>
      <c r="V463" s="449"/>
      <c r="W463" s="449"/>
      <c r="X463" s="449"/>
      <c r="Y463" s="449"/>
      <c r="Z463" s="449"/>
      <c r="AA463" s="449"/>
      <c r="AB463" s="449"/>
      <c r="AC463" s="449"/>
    </row>
    <row r="464" spans="1:29" ht="23.25" customHeight="1" x14ac:dyDescent="0.2">
      <c r="A464" s="449"/>
      <c r="B464" s="449"/>
      <c r="C464" s="449"/>
      <c r="D464" s="449"/>
      <c r="E464" s="449"/>
      <c r="F464" s="449"/>
      <c r="G464" s="450"/>
      <c r="H464" s="449"/>
      <c r="I464" s="452"/>
      <c r="J464" s="449"/>
      <c r="K464" s="449"/>
      <c r="L464" s="449"/>
      <c r="M464" s="449"/>
      <c r="N464" s="449"/>
      <c r="O464" s="449"/>
      <c r="P464" s="449"/>
      <c r="Q464" s="449"/>
      <c r="R464" s="449"/>
      <c r="S464" s="449"/>
      <c r="T464" s="449"/>
      <c r="U464" s="449"/>
      <c r="V464" s="449"/>
      <c r="W464" s="449"/>
      <c r="X464" s="449"/>
      <c r="Y464" s="449"/>
      <c r="Z464" s="449"/>
      <c r="AA464" s="449"/>
      <c r="AB464" s="449"/>
      <c r="AC464" s="449"/>
    </row>
    <row r="465" spans="1:29" ht="23.25" customHeight="1" x14ac:dyDescent="0.2">
      <c r="A465" s="449"/>
      <c r="B465" s="449"/>
      <c r="C465" s="449"/>
      <c r="D465" s="449"/>
      <c r="E465" s="449"/>
      <c r="F465" s="449"/>
      <c r="G465" s="450"/>
      <c r="H465" s="449"/>
      <c r="I465" s="452"/>
      <c r="J465" s="449"/>
      <c r="K465" s="449"/>
      <c r="L465" s="449"/>
      <c r="M465" s="449"/>
      <c r="N465" s="449"/>
      <c r="O465" s="449"/>
      <c r="P465" s="449"/>
      <c r="Q465" s="449"/>
      <c r="R465" s="449"/>
      <c r="S465" s="449"/>
      <c r="T465" s="449"/>
      <c r="U465" s="449"/>
      <c r="V465" s="449"/>
      <c r="W465" s="449"/>
      <c r="X465" s="449"/>
      <c r="Y465" s="449"/>
      <c r="Z465" s="449"/>
      <c r="AA465" s="449"/>
      <c r="AB465" s="449"/>
      <c r="AC465" s="449"/>
    </row>
    <row r="466" spans="1:29" ht="23.25" customHeight="1" x14ac:dyDescent="0.2">
      <c r="A466" s="449"/>
      <c r="B466" s="449"/>
      <c r="C466" s="449"/>
      <c r="D466" s="449"/>
      <c r="E466" s="449"/>
      <c r="F466" s="449"/>
      <c r="G466" s="450"/>
      <c r="H466" s="449"/>
      <c r="I466" s="452"/>
      <c r="J466" s="449"/>
      <c r="K466" s="449"/>
      <c r="L466" s="449"/>
      <c r="M466" s="449"/>
      <c r="N466" s="449"/>
      <c r="O466" s="449"/>
      <c r="P466" s="449"/>
      <c r="Q466" s="449"/>
      <c r="R466" s="449"/>
      <c r="S466" s="449"/>
      <c r="T466" s="449"/>
      <c r="U466" s="449"/>
      <c r="V466" s="449"/>
      <c r="W466" s="449"/>
      <c r="X466" s="449"/>
      <c r="Y466" s="449"/>
      <c r="Z466" s="449"/>
      <c r="AA466" s="449"/>
      <c r="AB466" s="449"/>
      <c r="AC466" s="449"/>
    </row>
    <row r="467" spans="1:29" ht="23.25" customHeight="1" x14ac:dyDescent="0.2">
      <c r="A467" s="449"/>
      <c r="B467" s="449"/>
      <c r="C467" s="449"/>
      <c r="D467" s="449"/>
      <c r="E467" s="449"/>
      <c r="F467" s="449"/>
      <c r="G467" s="450"/>
      <c r="H467" s="449"/>
      <c r="I467" s="452"/>
      <c r="J467" s="449"/>
      <c r="K467" s="449"/>
      <c r="L467" s="449"/>
      <c r="M467" s="449"/>
      <c r="N467" s="449"/>
      <c r="O467" s="449"/>
      <c r="P467" s="449"/>
      <c r="Q467" s="449"/>
      <c r="R467" s="449"/>
      <c r="S467" s="449"/>
      <c r="T467" s="449"/>
      <c r="U467" s="449"/>
      <c r="V467" s="449"/>
      <c r="W467" s="449"/>
      <c r="X467" s="449"/>
      <c r="Y467" s="449"/>
      <c r="Z467" s="449"/>
      <c r="AA467" s="449"/>
      <c r="AB467" s="449"/>
      <c r="AC467" s="449"/>
    </row>
    <row r="468" spans="1:29" ht="23.25" customHeight="1" x14ac:dyDescent="0.2">
      <c r="A468" s="449"/>
      <c r="B468" s="449"/>
      <c r="C468" s="449"/>
      <c r="D468" s="449"/>
      <c r="E468" s="449"/>
      <c r="F468" s="449"/>
      <c r="G468" s="450"/>
      <c r="H468" s="449"/>
      <c r="I468" s="452"/>
      <c r="J468" s="449"/>
      <c r="K468" s="449"/>
      <c r="L468" s="449"/>
      <c r="M468" s="449"/>
      <c r="N468" s="449"/>
      <c r="O468" s="449"/>
      <c r="P468" s="449"/>
      <c r="Q468" s="449"/>
      <c r="R468" s="449"/>
      <c r="S468" s="449"/>
      <c r="T468" s="449"/>
      <c r="U468" s="449"/>
      <c r="V468" s="449"/>
      <c r="W468" s="449"/>
      <c r="X468" s="449"/>
      <c r="Y468" s="449"/>
      <c r="Z468" s="449"/>
      <c r="AA468" s="449"/>
      <c r="AB468" s="449"/>
      <c r="AC468" s="449"/>
    </row>
    <row r="469" spans="1:29" ht="23.25" customHeight="1" x14ac:dyDescent="0.2">
      <c r="A469" s="449"/>
      <c r="B469" s="449"/>
      <c r="C469" s="449"/>
      <c r="D469" s="449"/>
      <c r="E469" s="449"/>
      <c r="F469" s="449"/>
      <c r="G469" s="450"/>
      <c r="H469" s="449"/>
      <c r="I469" s="452"/>
      <c r="J469" s="449"/>
      <c r="K469" s="449"/>
      <c r="L469" s="449"/>
      <c r="M469" s="449"/>
      <c r="N469" s="449"/>
      <c r="O469" s="449"/>
      <c r="P469" s="449"/>
      <c r="Q469" s="449"/>
      <c r="R469" s="449"/>
      <c r="S469" s="449"/>
      <c r="T469" s="449"/>
      <c r="U469" s="449"/>
      <c r="V469" s="449"/>
      <c r="W469" s="449"/>
      <c r="X469" s="449"/>
      <c r="Y469" s="449"/>
      <c r="Z469" s="449"/>
      <c r="AA469" s="449"/>
      <c r="AB469" s="449"/>
      <c r="AC469" s="449"/>
    </row>
    <row r="470" spans="1:29" ht="23.25" customHeight="1" x14ac:dyDescent="0.2">
      <c r="A470" s="449"/>
      <c r="B470" s="449"/>
      <c r="C470" s="449"/>
      <c r="D470" s="449"/>
      <c r="E470" s="449"/>
      <c r="F470" s="449"/>
      <c r="G470" s="450"/>
      <c r="H470" s="449"/>
      <c r="I470" s="452"/>
      <c r="J470" s="449"/>
      <c r="K470" s="449"/>
      <c r="L470" s="449"/>
      <c r="M470" s="449"/>
      <c r="N470" s="449"/>
      <c r="O470" s="449"/>
      <c r="P470" s="449"/>
      <c r="Q470" s="449"/>
      <c r="R470" s="449"/>
      <c r="S470" s="449"/>
      <c r="T470" s="449"/>
      <c r="U470" s="449"/>
      <c r="V470" s="449"/>
      <c r="W470" s="449"/>
      <c r="X470" s="449"/>
      <c r="Y470" s="449"/>
      <c r="Z470" s="449"/>
      <c r="AA470" s="449"/>
      <c r="AB470" s="449"/>
      <c r="AC470" s="449"/>
    </row>
    <row r="471" spans="1:29" ht="23.25" customHeight="1" x14ac:dyDescent="0.2">
      <c r="A471" s="449"/>
      <c r="B471" s="449"/>
      <c r="C471" s="449"/>
      <c r="D471" s="449"/>
      <c r="E471" s="449"/>
      <c r="F471" s="449"/>
      <c r="G471" s="450"/>
      <c r="H471" s="449"/>
      <c r="I471" s="452"/>
      <c r="J471" s="449"/>
      <c r="K471" s="449"/>
      <c r="L471" s="449"/>
      <c r="M471" s="449"/>
      <c r="N471" s="449"/>
      <c r="O471" s="449"/>
      <c r="P471" s="449"/>
      <c r="Q471" s="449"/>
      <c r="R471" s="449"/>
      <c r="S471" s="449"/>
      <c r="T471" s="449"/>
      <c r="U471" s="449"/>
      <c r="V471" s="449"/>
      <c r="W471" s="449"/>
      <c r="X471" s="449"/>
      <c r="Y471" s="449"/>
      <c r="Z471" s="449"/>
      <c r="AA471" s="449"/>
      <c r="AB471" s="449"/>
      <c r="AC471" s="449"/>
    </row>
    <row r="472" spans="1:29" ht="23.25" customHeight="1" x14ac:dyDescent="0.2">
      <c r="A472" s="449"/>
      <c r="B472" s="449"/>
      <c r="C472" s="449"/>
      <c r="D472" s="449"/>
      <c r="E472" s="449"/>
      <c r="F472" s="449"/>
      <c r="G472" s="450"/>
      <c r="H472" s="449"/>
      <c r="I472" s="452"/>
      <c r="J472" s="449"/>
      <c r="K472" s="449"/>
      <c r="L472" s="449"/>
      <c r="M472" s="449"/>
      <c r="N472" s="449"/>
      <c r="O472" s="449"/>
      <c r="P472" s="449"/>
      <c r="Q472" s="449"/>
      <c r="R472" s="449"/>
      <c r="S472" s="449"/>
      <c r="T472" s="449"/>
      <c r="U472" s="449"/>
      <c r="V472" s="449"/>
      <c r="W472" s="449"/>
      <c r="X472" s="449"/>
      <c r="Y472" s="449"/>
      <c r="Z472" s="449"/>
      <c r="AA472" s="449"/>
      <c r="AB472" s="449"/>
      <c r="AC472" s="449"/>
    </row>
    <row r="473" spans="1:29" ht="23.25" customHeight="1" x14ac:dyDescent="0.2">
      <c r="A473" s="449"/>
      <c r="B473" s="449"/>
      <c r="C473" s="449"/>
      <c r="D473" s="449"/>
      <c r="E473" s="449"/>
      <c r="F473" s="449"/>
      <c r="G473" s="450"/>
      <c r="H473" s="449"/>
      <c r="I473" s="452"/>
      <c r="J473" s="449"/>
      <c r="K473" s="449"/>
      <c r="L473" s="449"/>
      <c r="M473" s="449"/>
      <c r="N473" s="449"/>
      <c r="O473" s="449"/>
      <c r="P473" s="449"/>
      <c r="Q473" s="449"/>
      <c r="R473" s="449"/>
      <c r="S473" s="449"/>
      <c r="T473" s="449"/>
      <c r="U473" s="449"/>
      <c r="V473" s="449"/>
      <c r="W473" s="449"/>
      <c r="X473" s="449"/>
      <c r="Y473" s="449"/>
      <c r="Z473" s="449"/>
      <c r="AA473" s="449"/>
      <c r="AB473" s="449"/>
      <c r="AC473" s="449"/>
    </row>
    <row r="474" spans="1:29" ht="23.25" customHeight="1" x14ac:dyDescent="0.2">
      <c r="A474" s="449"/>
      <c r="B474" s="449"/>
      <c r="C474" s="449"/>
      <c r="D474" s="449"/>
      <c r="E474" s="449"/>
      <c r="F474" s="449"/>
      <c r="G474" s="450"/>
      <c r="H474" s="449"/>
      <c r="I474" s="452"/>
      <c r="J474" s="449"/>
      <c r="K474" s="449"/>
      <c r="L474" s="449"/>
      <c r="M474" s="449"/>
      <c r="N474" s="449"/>
      <c r="O474" s="449"/>
      <c r="P474" s="449"/>
      <c r="Q474" s="449"/>
      <c r="R474" s="449"/>
      <c r="S474" s="449"/>
      <c r="T474" s="449"/>
      <c r="U474" s="449"/>
      <c r="V474" s="449"/>
      <c r="W474" s="449"/>
      <c r="X474" s="449"/>
      <c r="Y474" s="449"/>
      <c r="Z474" s="449"/>
      <c r="AA474" s="449"/>
      <c r="AB474" s="449"/>
      <c r="AC474" s="449"/>
    </row>
    <row r="475" spans="1:29" ht="23.25" customHeight="1" x14ac:dyDescent="0.2">
      <c r="A475" s="449"/>
      <c r="B475" s="449"/>
      <c r="C475" s="449"/>
      <c r="D475" s="449"/>
      <c r="E475" s="449"/>
      <c r="F475" s="449"/>
      <c r="G475" s="450"/>
      <c r="H475" s="449"/>
      <c r="I475" s="452"/>
      <c r="J475" s="449"/>
      <c r="K475" s="449"/>
      <c r="L475" s="449"/>
      <c r="M475" s="449"/>
      <c r="N475" s="449"/>
      <c r="O475" s="449"/>
      <c r="P475" s="449"/>
      <c r="Q475" s="449"/>
      <c r="R475" s="449"/>
      <c r="S475" s="449"/>
      <c r="T475" s="449"/>
      <c r="U475" s="449"/>
      <c r="V475" s="449"/>
      <c r="W475" s="449"/>
      <c r="X475" s="449"/>
      <c r="Y475" s="449"/>
      <c r="Z475" s="449"/>
      <c r="AA475" s="449"/>
      <c r="AB475" s="449"/>
      <c r="AC475" s="449"/>
    </row>
    <row r="476" spans="1:29" ht="23.25" customHeight="1" x14ac:dyDescent="0.2">
      <c r="A476" s="449"/>
      <c r="B476" s="449"/>
      <c r="C476" s="449"/>
      <c r="D476" s="449"/>
      <c r="E476" s="449"/>
      <c r="F476" s="449"/>
      <c r="G476" s="450"/>
      <c r="H476" s="449"/>
      <c r="I476" s="452"/>
      <c r="J476" s="449"/>
      <c r="K476" s="449"/>
      <c r="L476" s="449"/>
      <c r="M476" s="449"/>
      <c r="N476" s="449"/>
      <c r="O476" s="449"/>
      <c r="P476" s="449"/>
      <c r="Q476" s="449"/>
      <c r="R476" s="449"/>
      <c r="S476" s="449"/>
      <c r="T476" s="449"/>
      <c r="U476" s="449"/>
      <c r="V476" s="449"/>
      <c r="W476" s="449"/>
      <c r="X476" s="449"/>
      <c r="Y476" s="449"/>
      <c r="Z476" s="449"/>
      <c r="AA476" s="449"/>
      <c r="AB476" s="449"/>
      <c r="AC476" s="449"/>
    </row>
    <row r="477" spans="1:29" ht="23.25" customHeight="1" x14ac:dyDescent="0.2">
      <c r="A477" s="449"/>
      <c r="B477" s="449"/>
      <c r="C477" s="449"/>
      <c r="D477" s="449"/>
      <c r="E477" s="449"/>
      <c r="F477" s="449"/>
      <c r="G477" s="450"/>
      <c r="H477" s="449"/>
      <c r="I477" s="452"/>
      <c r="J477" s="449"/>
      <c r="K477" s="449"/>
      <c r="L477" s="449"/>
      <c r="M477" s="449"/>
      <c r="N477" s="449"/>
      <c r="O477" s="449"/>
      <c r="P477" s="449"/>
      <c r="Q477" s="449"/>
      <c r="R477" s="449"/>
      <c r="S477" s="449"/>
      <c r="T477" s="449"/>
      <c r="U477" s="449"/>
      <c r="V477" s="449"/>
      <c r="W477" s="449"/>
      <c r="X477" s="449"/>
      <c r="Y477" s="449"/>
      <c r="Z477" s="449"/>
      <c r="AA477" s="449"/>
      <c r="AB477" s="449"/>
      <c r="AC477" s="449"/>
    </row>
    <row r="478" spans="1:29" ht="23.25" customHeight="1" x14ac:dyDescent="0.2">
      <c r="A478" s="449"/>
      <c r="B478" s="449"/>
      <c r="C478" s="449"/>
      <c r="D478" s="449"/>
      <c r="E478" s="449"/>
      <c r="F478" s="449"/>
      <c r="G478" s="450"/>
      <c r="H478" s="449"/>
      <c r="I478" s="452"/>
      <c r="J478" s="449"/>
      <c r="K478" s="449"/>
      <c r="L478" s="449"/>
      <c r="M478" s="449"/>
      <c r="N478" s="449"/>
      <c r="O478" s="449"/>
      <c r="P478" s="449"/>
      <c r="Q478" s="449"/>
      <c r="R478" s="449"/>
      <c r="S478" s="449"/>
      <c r="T478" s="449"/>
      <c r="U478" s="449"/>
      <c r="V478" s="449"/>
      <c r="W478" s="449"/>
      <c r="X478" s="449"/>
      <c r="Y478" s="449"/>
      <c r="Z478" s="449"/>
      <c r="AA478" s="449"/>
      <c r="AB478" s="449"/>
      <c r="AC478" s="449"/>
    </row>
    <row r="479" spans="1:29" ht="23.25" customHeight="1" x14ac:dyDescent="0.2">
      <c r="A479" s="449"/>
      <c r="B479" s="449"/>
      <c r="C479" s="449"/>
      <c r="D479" s="449"/>
      <c r="E479" s="449"/>
      <c r="F479" s="449"/>
      <c r="G479" s="450"/>
      <c r="H479" s="449"/>
      <c r="I479" s="452"/>
      <c r="J479" s="449"/>
      <c r="K479" s="449"/>
      <c r="L479" s="449"/>
      <c r="M479" s="449"/>
      <c r="N479" s="449"/>
      <c r="O479" s="449"/>
      <c r="P479" s="449"/>
      <c r="Q479" s="449"/>
      <c r="R479" s="449"/>
      <c r="S479" s="449"/>
      <c r="T479" s="449"/>
      <c r="U479" s="449"/>
      <c r="V479" s="449"/>
      <c r="W479" s="449"/>
      <c r="X479" s="449"/>
      <c r="Y479" s="449"/>
      <c r="Z479" s="449"/>
      <c r="AA479" s="449"/>
      <c r="AB479" s="449"/>
      <c r="AC479" s="449"/>
    </row>
    <row r="480" spans="1:29" ht="23.25" customHeight="1" x14ac:dyDescent="0.2">
      <c r="A480" s="449"/>
      <c r="B480" s="449"/>
      <c r="C480" s="449"/>
      <c r="D480" s="449"/>
      <c r="E480" s="449"/>
      <c r="F480" s="449"/>
      <c r="G480" s="450"/>
      <c r="H480" s="449"/>
      <c r="I480" s="452"/>
      <c r="J480" s="449"/>
      <c r="K480" s="449"/>
      <c r="L480" s="449"/>
      <c r="M480" s="449"/>
      <c r="N480" s="449"/>
      <c r="O480" s="449"/>
      <c r="P480" s="449"/>
      <c r="Q480" s="449"/>
      <c r="R480" s="449"/>
      <c r="S480" s="449"/>
      <c r="T480" s="449"/>
      <c r="U480" s="449"/>
      <c r="V480" s="449"/>
      <c r="W480" s="449"/>
      <c r="X480" s="449"/>
      <c r="Y480" s="449"/>
      <c r="Z480" s="449"/>
      <c r="AA480" s="449"/>
      <c r="AB480" s="449"/>
      <c r="AC480" s="449"/>
    </row>
    <row r="481" spans="1:29" ht="23.25" customHeight="1" x14ac:dyDescent="0.2">
      <c r="A481" s="449"/>
      <c r="B481" s="449"/>
      <c r="C481" s="449"/>
      <c r="D481" s="449"/>
      <c r="E481" s="449"/>
      <c r="F481" s="449"/>
      <c r="G481" s="450"/>
      <c r="H481" s="449"/>
      <c r="I481" s="452"/>
      <c r="J481" s="449"/>
      <c r="K481" s="449"/>
      <c r="L481" s="449"/>
      <c r="M481" s="449"/>
      <c r="N481" s="449"/>
      <c r="O481" s="449"/>
      <c r="P481" s="449"/>
      <c r="Q481" s="449"/>
      <c r="R481" s="449"/>
      <c r="S481" s="449"/>
      <c r="T481" s="449"/>
      <c r="U481" s="449"/>
      <c r="V481" s="449"/>
      <c r="W481" s="449"/>
      <c r="X481" s="449"/>
      <c r="Y481" s="449"/>
      <c r="Z481" s="449"/>
      <c r="AA481" s="449"/>
      <c r="AB481" s="449"/>
      <c r="AC481" s="449"/>
    </row>
    <row r="482" spans="1:29" ht="23.25" customHeight="1" x14ac:dyDescent="0.2">
      <c r="A482" s="449"/>
      <c r="B482" s="449"/>
      <c r="C482" s="449"/>
      <c r="D482" s="449"/>
      <c r="E482" s="449"/>
      <c r="F482" s="449"/>
      <c r="G482" s="450"/>
      <c r="H482" s="449"/>
      <c r="I482" s="452"/>
      <c r="J482" s="449"/>
      <c r="K482" s="449"/>
      <c r="L482" s="449"/>
      <c r="M482" s="449"/>
      <c r="N482" s="449"/>
      <c r="O482" s="449"/>
      <c r="P482" s="449"/>
      <c r="Q482" s="449"/>
      <c r="R482" s="449"/>
      <c r="S482" s="449"/>
      <c r="T482" s="449"/>
      <c r="U482" s="449"/>
      <c r="V482" s="449"/>
      <c r="W482" s="449"/>
      <c r="X482" s="449"/>
      <c r="Y482" s="449"/>
      <c r="Z482" s="449"/>
      <c r="AA482" s="449"/>
      <c r="AB482" s="449"/>
      <c r="AC482" s="449"/>
    </row>
    <row r="483" spans="1:29" ht="23.25" customHeight="1" x14ac:dyDescent="0.2">
      <c r="A483" s="449"/>
      <c r="B483" s="449"/>
      <c r="C483" s="449"/>
      <c r="D483" s="449"/>
      <c r="E483" s="449"/>
      <c r="F483" s="449"/>
      <c r="G483" s="450"/>
      <c r="H483" s="449"/>
      <c r="I483" s="452"/>
      <c r="J483" s="449"/>
      <c r="K483" s="449"/>
      <c r="L483" s="449"/>
      <c r="M483" s="449"/>
      <c r="N483" s="449"/>
      <c r="O483" s="449"/>
      <c r="P483" s="449"/>
      <c r="Q483" s="449"/>
      <c r="R483" s="449"/>
      <c r="S483" s="449"/>
      <c r="T483" s="449"/>
      <c r="U483" s="449"/>
      <c r="V483" s="449"/>
      <c r="W483" s="449"/>
      <c r="X483" s="449"/>
      <c r="Y483" s="449"/>
      <c r="Z483" s="449"/>
      <c r="AA483" s="449"/>
      <c r="AB483" s="449"/>
      <c r="AC483" s="449"/>
    </row>
    <row r="484" spans="1:29" ht="23.25" customHeight="1" x14ac:dyDescent="0.2">
      <c r="A484" s="449"/>
      <c r="B484" s="449"/>
      <c r="C484" s="449"/>
      <c r="D484" s="449"/>
      <c r="E484" s="449"/>
      <c r="F484" s="449"/>
      <c r="G484" s="450"/>
      <c r="H484" s="449"/>
      <c r="I484" s="452"/>
      <c r="J484" s="449"/>
      <c r="K484" s="449"/>
      <c r="L484" s="449"/>
      <c r="M484" s="449"/>
      <c r="N484" s="449"/>
      <c r="O484" s="449"/>
      <c r="P484" s="449"/>
      <c r="Q484" s="449"/>
      <c r="R484" s="449"/>
      <c r="S484" s="449"/>
      <c r="T484" s="449"/>
      <c r="U484" s="449"/>
      <c r="V484" s="449"/>
      <c r="W484" s="449"/>
      <c r="X484" s="449"/>
      <c r="Y484" s="449"/>
      <c r="Z484" s="449"/>
      <c r="AA484" s="449"/>
      <c r="AB484" s="449"/>
      <c r="AC484" s="449"/>
    </row>
    <row r="485" spans="1:29" ht="23.25" customHeight="1" x14ac:dyDescent="0.2">
      <c r="A485" s="449"/>
      <c r="B485" s="449"/>
      <c r="C485" s="449"/>
      <c r="D485" s="449"/>
      <c r="E485" s="449"/>
      <c r="F485" s="449"/>
      <c r="G485" s="450"/>
      <c r="H485" s="449"/>
      <c r="I485" s="452"/>
      <c r="J485" s="449"/>
      <c r="K485" s="449"/>
      <c r="L485" s="449"/>
      <c r="M485" s="449"/>
      <c r="N485" s="449"/>
      <c r="O485" s="449"/>
      <c r="P485" s="449"/>
      <c r="Q485" s="449"/>
      <c r="R485" s="449"/>
      <c r="S485" s="449"/>
      <c r="T485" s="449"/>
      <c r="U485" s="449"/>
      <c r="V485" s="449"/>
      <c r="W485" s="449"/>
      <c r="X485" s="449"/>
      <c r="Y485" s="449"/>
      <c r="Z485" s="449"/>
      <c r="AA485" s="449"/>
      <c r="AB485" s="449"/>
      <c r="AC485" s="449"/>
    </row>
    <row r="486" spans="1:29" ht="23.25" customHeight="1" x14ac:dyDescent="0.2">
      <c r="A486" s="449"/>
      <c r="B486" s="449"/>
      <c r="C486" s="449"/>
      <c r="D486" s="449"/>
      <c r="E486" s="449"/>
      <c r="F486" s="449"/>
      <c r="G486" s="450"/>
      <c r="H486" s="449"/>
      <c r="I486" s="452"/>
      <c r="J486" s="449"/>
      <c r="K486" s="449"/>
      <c r="L486" s="449"/>
      <c r="M486" s="449"/>
      <c r="N486" s="449"/>
      <c r="O486" s="449"/>
      <c r="P486" s="449"/>
      <c r="Q486" s="449"/>
      <c r="R486" s="449"/>
      <c r="S486" s="449"/>
      <c r="T486" s="449"/>
      <c r="U486" s="449"/>
      <c r="V486" s="449"/>
      <c r="W486" s="449"/>
      <c r="X486" s="449"/>
      <c r="Y486" s="449"/>
      <c r="Z486" s="449"/>
      <c r="AA486" s="449"/>
      <c r="AB486" s="449"/>
      <c r="AC486" s="449"/>
    </row>
    <row r="487" spans="1:29" ht="23.25" customHeight="1" x14ac:dyDescent="0.2">
      <c r="A487" s="449"/>
      <c r="B487" s="449"/>
      <c r="C487" s="449"/>
      <c r="D487" s="449"/>
      <c r="E487" s="449"/>
      <c r="F487" s="449"/>
      <c r="G487" s="450"/>
      <c r="H487" s="449"/>
      <c r="I487" s="452"/>
      <c r="J487" s="449"/>
      <c r="K487" s="449"/>
      <c r="L487" s="449"/>
      <c r="M487" s="449"/>
      <c r="N487" s="449"/>
      <c r="O487" s="449"/>
      <c r="P487" s="449"/>
      <c r="Q487" s="449"/>
      <c r="R487" s="449"/>
      <c r="S487" s="449"/>
      <c r="T487" s="449"/>
      <c r="U487" s="449"/>
      <c r="V487" s="449"/>
      <c r="W487" s="449"/>
      <c r="X487" s="449"/>
      <c r="Y487" s="449"/>
      <c r="Z487" s="449"/>
      <c r="AA487" s="449"/>
      <c r="AB487" s="449"/>
      <c r="AC487" s="449"/>
    </row>
    <row r="488" spans="1:29" ht="23.25" customHeight="1" x14ac:dyDescent="0.2">
      <c r="A488" s="449"/>
      <c r="B488" s="449"/>
      <c r="C488" s="449"/>
      <c r="D488" s="449"/>
      <c r="E488" s="449"/>
      <c r="F488" s="449"/>
      <c r="G488" s="450"/>
      <c r="H488" s="449"/>
      <c r="I488" s="452"/>
      <c r="J488" s="449"/>
      <c r="K488" s="449"/>
      <c r="L488" s="449"/>
      <c r="M488" s="449"/>
      <c r="N488" s="449"/>
      <c r="O488" s="449"/>
      <c r="P488" s="449"/>
      <c r="Q488" s="449"/>
      <c r="R488" s="449"/>
      <c r="S488" s="449"/>
      <c r="T488" s="449"/>
      <c r="U488" s="449"/>
      <c r="V488" s="449"/>
      <c r="W488" s="449"/>
      <c r="X488" s="449"/>
      <c r="Y488" s="449"/>
      <c r="Z488" s="449"/>
      <c r="AA488" s="449"/>
      <c r="AB488" s="449"/>
      <c r="AC488" s="449"/>
    </row>
    <row r="489" spans="1:29" ht="23.25" customHeight="1" x14ac:dyDescent="0.2">
      <c r="A489" s="449"/>
      <c r="B489" s="449"/>
      <c r="C489" s="449"/>
      <c r="D489" s="449"/>
      <c r="E489" s="449"/>
      <c r="F489" s="449"/>
      <c r="G489" s="450"/>
      <c r="H489" s="449"/>
      <c r="I489" s="452"/>
      <c r="J489" s="449"/>
      <c r="K489" s="449"/>
      <c r="L489" s="449"/>
      <c r="M489" s="449"/>
      <c r="N489" s="449"/>
      <c r="O489" s="449"/>
      <c r="P489" s="449"/>
      <c r="Q489" s="449"/>
      <c r="R489" s="449"/>
      <c r="S489" s="449"/>
      <c r="T489" s="449"/>
      <c r="U489" s="449"/>
      <c r="V489" s="449"/>
      <c r="W489" s="449"/>
      <c r="X489" s="449"/>
      <c r="Y489" s="449"/>
      <c r="Z489" s="449"/>
      <c r="AA489" s="449"/>
      <c r="AB489" s="449"/>
      <c r="AC489" s="449"/>
    </row>
    <row r="490" spans="1:29" ht="23.25" customHeight="1" x14ac:dyDescent="0.2">
      <c r="A490" s="449"/>
      <c r="B490" s="449"/>
      <c r="C490" s="449"/>
      <c r="D490" s="449"/>
      <c r="E490" s="449"/>
      <c r="F490" s="449"/>
      <c r="G490" s="450"/>
      <c r="H490" s="449"/>
      <c r="I490" s="452"/>
      <c r="J490" s="449"/>
      <c r="K490" s="449"/>
      <c r="L490" s="449"/>
      <c r="M490" s="449"/>
      <c r="N490" s="449"/>
      <c r="O490" s="449"/>
      <c r="P490" s="449"/>
      <c r="Q490" s="449"/>
      <c r="R490" s="449"/>
      <c r="S490" s="449"/>
      <c r="T490" s="449"/>
      <c r="U490" s="449"/>
      <c r="V490" s="449"/>
      <c r="W490" s="449"/>
      <c r="X490" s="449"/>
      <c r="Y490" s="449"/>
      <c r="Z490" s="449"/>
      <c r="AA490" s="449"/>
      <c r="AB490" s="449"/>
      <c r="AC490" s="449"/>
    </row>
    <row r="491" spans="1:29" ht="23.25" customHeight="1" x14ac:dyDescent="0.2">
      <c r="A491" s="449"/>
      <c r="B491" s="449"/>
      <c r="C491" s="449"/>
      <c r="D491" s="449"/>
      <c r="E491" s="449"/>
      <c r="F491" s="449"/>
      <c r="G491" s="450"/>
      <c r="H491" s="449"/>
      <c r="I491" s="452"/>
      <c r="J491" s="449"/>
      <c r="K491" s="449"/>
      <c r="L491" s="449"/>
      <c r="M491" s="449"/>
      <c r="N491" s="449"/>
      <c r="O491" s="449"/>
      <c r="P491" s="449"/>
      <c r="Q491" s="449"/>
      <c r="R491" s="449"/>
      <c r="S491" s="449"/>
      <c r="T491" s="449"/>
      <c r="U491" s="449"/>
      <c r="V491" s="449"/>
      <c r="W491" s="449"/>
      <c r="X491" s="449"/>
      <c r="Y491" s="449"/>
      <c r="Z491" s="449"/>
      <c r="AA491" s="449"/>
      <c r="AB491" s="449"/>
      <c r="AC491" s="449"/>
    </row>
    <row r="492" spans="1:29" ht="23.25" customHeight="1" x14ac:dyDescent="0.2">
      <c r="A492" s="449"/>
      <c r="B492" s="449"/>
      <c r="C492" s="449"/>
      <c r="D492" s="449"/>
      <c r="E492" s="449"/>
      <c r="F492" s="449"/>
      <c r="G492" s="450"/>
      <c r="H492" s="449"/>
      <c r="I492" s="452"/>
      <c r="J492" s="449"/>
      <c r="K492" s="449"/>
      <c r="L492" s="449"/>
      <c r="M492" s="449"/>
      <c r="N492" s="449"/>
      <c r="O492" s="449"/>
      <c r="P492" s="449"/>
      <c r="Q492" s="449"/>
      <c r="R492" s="449"/>
      <c r="S492" s="449"/>
      <c r="T492" s="449"/>
      <c r="U492" s="449"/>
      <c r="V492" s="449"/>
      <c r="W492" s="449"/>
      <c r="X492" s="449"/>
      <c r="Y492" s="449"/>
      <c r="Z492" s="449"/>
      <c r="AA492" s="449"/>
      <c r="AB492" s="449"/>
      <c r="AC492" s="449"/>
    </row>
    <row r="493" spans="1:29" ht="23.25" customHeight="1" x14ac:dyDescent="0.2">
      <c r="A493" s="449"/>
      <c r="B493" s="449"/>
      <c r="C493" s="449"/>
      <c r="D493" s="449"/>
      <c r="E493" s="449"/>
      <c r="F493" s="449"/>
      <c r="G493" s="450"/>
      <c r="H493" s="449"/>
      <c r="I493" s="452"/>
      <c r="J493" s="449"/>
      <c r="K493" s="449"/>
      <c r="L493" s="449"/>
      <c r="M493" s="449"/>
      <c r="N493" s="449"/>
      <c r="O493" s="449"/>
      <c r="P493" s="449"/>
      <c r="Q493" s="449"/>
      <c r="R493" s="449"/>
      <c r="S493" s="449"/>
      <c r="T493" s="449"/>
      <c r="U493" s="449"/>
      <c r="V493" s="449"/>
      <c r="W493" s="449"/>
      <c r="X493" s="449"/>
      <c r="Y493" s="449"/>
      <c r="Z493" s="449"/>
      <c r="AA493" s="449"/>
      <c r="AB493" s="449"/>
      <c r="AC493" s="449"/>
    </row>
    <row r="494" spans="1:29" ht="23.25" customHeight="1" x14ac:dyDescent="0.2">
      <c r="A494" s="449"/>
      <c r="B494" s="449"/>
      <c r="C494" s="449"/>
      <c r="D494" s="449"/>
      <c r="E494" s="449"/>
      <c r="F494" s="449"/>
      <c r="G494" s="450"/>
      <c r="H494" s="449"/>
      <c r="I494" s="452"/>
      <c r="J494" s="449"/>
      <c r="K494" s="449"/>
      <c r="L494" s="449"/>
      <c r="M494" s="449"/>
      <c r="N494" s="449"/>
      <c r="O494" s="449"/>
      <c r="P494" s="449"/>
      <c r="Q494" s="449"/>
      <c r="R494" s="449"/>
      <c r="S494" s="449"/>
      <c r="T494" s="449"/>
      <c r="U494" s="449"/>
      <c r="V494" s="449"/>
      <c r="W494" s="449"/>
      <c r="X494" s="449"/>
      <c r="Y494" s="449"/>
      <c r="Z494" s="449"/>
      <c r="AA494" s="449"/>
      <c r="AB494" s="449"/>
      <c r="AC494" s="449"/>
    </row>
    <row r="495" spans="1:29" ht="23.25" customHeight="1" x14ac:dyDescent="0.2">
      <c r="A495" s="449"/>
      <c r="B495" s="449"/>
      <c r="C495" s="449"/>
      <c r="D495" s="449"/>
      <c r="E495" s="449"/>
      <c r="F495" s="449"/>
      <c r="G495" s="450"/>
      <c r="H495" s="449"/>
      <c r="I495" s="452"/>
      <c r="J495" s="449"/>
      <c r="K495" s="449"/>
      <c r="L495" s="449"/>
      <c r="M495" s="449"/>
      <c r="N495" s="449"/>
      <c r="O495" s="449"/>
      <c r="P495" s="449"/>
      <c r="Q495" s="449"/>
      <c r="R495" s="449"/>
      <c r="S495" s="449"/>
      <c r="T495" s="449"/>
      <c r="U495" s="449"/>
      <c r="V495" s="449"/>
      <c r="W495" s="449"/>
      <c r="X495" s="449"/>
      <c r="Y495" s="449"/>
      <c r="Z495" s="449"/>
      <c r="AA495" s="449"/>
      <c r="AB495" s="449"/>
      <c r="AC495" s="449"/>
    </row>
    <row r="496" spans="1:29" ht="23.25" customHeight="1" x14ac:dyDescent="0.2">
      <c r="A496" s="449"/>
      <c r="B496" s="449"/>
      <c r="C496" s="449"/>
      <c r="D496" s="449"/>
      <c r="E496" s="449"/>
      <c r="F496" s="449"/>
      <c r="G496" s="450"/>
      <c r="H496" s="449"/>
      <c r="I496" s="452"/>
      <c r="J496" s="449"/>
      <c r="K496" s="449"/>
      <c r="L496" s="449"/>
      <c r="M496" s="449"/>
      <c r="N496" s="449"/>
      <c r="O496" s="449"/>
      <c r="P496" s="449"/>
      <c r="Q496" s="449"/>
      <c r="R496" s="449"/>
      <c r="S496" s="449"/>
      <c r="T496" s="449"/>
      <c r="U496" s="449"/>
      <c r="V496" s="449"/>
      <c r="W496" s="449"/>
      <c r="X496" s="449"/>
      <c r="Y496" s="449"/>
      <c r="Z496" s="449"/>
      <c r="AA496" s="449"/>
      <c r="AB496" s="449"/>
      <c r="AC496" s="449"/>
    </row>
    <row r="497" spans="1:29" ht="23.25" customHeight="1" x14ac:dyDescent="0.2">
      <c r="A497" s="449"/>
      <c r="B497" s="449"/>
      <c r="C497" s="449"/>
      <c r="D497" s="449"/>
      <c r="E497" s="449"/>
      <c r="F497" s="449"/>
      <c r="G497" s="450"/>
      <c r="H497" s="449"/>
      <c r="I497" s="452"/>
      <c r="J497" s="449"/>
      <c r="K497" s="449"/>
      <c r="L497" s="449"/>
      <c r="M497" s="449"/>
      <c r="N497" s="449"/>
      <c r="O497" s="449"/>
      <c r="P497" s="449"/>
      <c r="Q497" s="449"/>
      <c r="R497" s="449"/>
      <c r="S497" s="449"/>
      <c r="T497" s="449"/>
      <c r="U497" s="449"/>
      <c r="V497" s="449"/>
      <c r="W497" s="449"/>
      <c r="X497" s="449"/>
      <c r="Y497" s="449"/>
      <c r="Z497" s="449"/>
      <c r="AA497" s="449"/>
      <c r="AB497" s="449"/>
      <c r="AC497" s="449"/>
    </row>
    <row r="498" spans="1:29" ht="23.25" customHeight="1" x14ac:dyDescent="0.2">
      <c r="A498" s="449"/>
      <c r="B498" s="449"/>
      <c r="C498" s="449"/>
      <c r="D498" s="449"/>
      <c r="E498" s="449"/>
      <c r="F498" s="449"/>
      <c r="G498" s="450"/>
      <c r="H498" s="449"/>
      <c r="I498" s="452"/>
      <c r="J498" s="449"/>
      <c r="K498" s="449"/>
      <c r="L498" s="449"/>
      <c r="M498" s="449"/>
      <c r="N498" s="449"/>
      <c r="O498" s="449"/>
      <c r="P498" s="449"/>
      <c r="Q498" s="449"/>
      <c r="R498" s="449"/>
      <c r="S498" s="449"/>
      <c r="T498" s="449"/>
      <c r="U498" s="449"/>
      <c r="V498" s="449"/>
      <c r="W498" s="449"/>
      <c r="X498" s="449"/>
      <c r="Y498" s="449"/>
      <c r="Z498" s="449"/>
      <c r="AA498" s="449"/>
      <c r="AB498" s="449"/>
      <c r="AC498" s="449"/>
    </row>
    <row r="499" spans="1:29" ht="23.25" customHeight="1" x14ac:dyDescent="0.2">
      <c r="A499" s="449"/>
      <c r="B499" s="449"/>
      <c r="C499" s="449"/>
      <c r="D499" s="449"/>
      <c r="E499" s="449"/>
      <c r="F499" s="449"/>
      <c r="G499" s="450"/>
      <c r="H499" s="449"/>
      <c r="I499" s="452"/>
      <c r="J499" s="449"/>
      <c r="K499" s="449"/>
      <c r="L499" s="449"/>
      <c r="M499" s="449"/>
      <c r="N499" s="449"/>
      <c r="O499" s="449"/>
      <c r="P499" s="449"/>
      <c r="Q499" s="449"/>
      <c r="R499" s="449"/>
      <c r="S499" s="449"/>
      <c r="T499" s="449"/>
      <c r="U499" s="449"/>
      <c r="V499" s="449"/>
      <c r="W499" s="449"/>
      <c r="X499" s="449"/>
      <c r="Y499" s="449"/>
      <c r="Z499" s="449"/>
      <c r="AA499" s="449"/>
      <c r="AB499" s="449"/>
      <c r="AC499" s="449"/>
    </row>
    <row r="500" spans="1:29" ht="23.25" customHeight="1" x14ac:dyDescent="0.2">
      <c r="A500" s="449"/>
      <c r="B500" s="449"/>
      <c r="C500" s="449"/>
      <c r="D500" s="449"/>
      <c r="E500" s="449"/>
      <c r="F500" s="449"/>
      <c r="G500" s="450"/>
      <c r="H500" s="449"/>
      <c r="I500" s="452"/>
      <c r="J500" s="449"/>
      <c r="K500" s="449"/>
      <c r="L500" s="449"/>
      <c r="M500" s="449"/>
      <c r="N500" s="449"/>
      <c r="O500" s="449"/>
      <c r="P500" s="449"/>
      <c r="Q500" s="449"/>
      <c r="R500" s="449"/>
      <c r="S500" s="449"/>
      <c r="T500" s="449"/>
      <c r="U500" s="449"/>
      <c r="V500" s="449"/>
      <c r="W500" s="449"/>
      <c r="X500" s="449"/>
      <c r="Y500" s="449"/>
      <c r="Z500" s="449"/>
      <c r="AA500" s="449"/>
      <c r="AB500" s="449"/>
      <c r="AC500" s="449"/>
    </row>
    <row r="501" spans="1:29" ht="23.25" customHeight="1" x14ac:dyDescent="0.2">
      <c r="A501" s="449"/>
      <c r="B501" s="449"/>
      <c r="C501" s="449"/>
      <c r="D501" s="449"/>
      <c r="E501" s="449"/>
      <c r="F501" s="449"/>
      <c r="G501" s="450"/>
      <c r="H501" s="449"/>
      <c r="I501" s="452"/>
      <c r="J501" s="449"/>
      <c r="K501" s="449"/>
      <c r="L501" s="449"/>
      <c r="M501" s="449"/>
      <c r="N501" s="449"/>
      <c r="O501" s="449"/>
      <c r="P501" s="449"/>
      <c r="Q501" s="449"/>
      <c r="R501" s="449"/>
      <c r="S501" s="449"/>
      <c r="T501" s="449"/>
      <c r="U501" s="449"/>
      <c r="V501" s="449"/>
      <c r="W501" s="449"/>
      <c r="X501" s="449"/>
      <c r="Y501" s="449"/>
      <c r="Z501" s="449"/>
      <c r="AA501" s="449"/>
      <c r="AB501" s="449"/>
      <c r="AC501" s="449"/>
    </row>
    <row r="502" spans="1:29" ht="23.25" customHeight="1" x14ac:dyDescent="0.2">
      <c r="A502" s="449"/>
      <c r="B502" s="449"/>
      <c r="C502" s="449"/>
      <c r="D502" s="449"/>
      <c r="E502" s="449"/>
      <c r="F502" s="449"/>
      <c r="G502" s="450"/>
      <c r="H502" s="449"/>
      <c r="I502" s="452"/>
      <c r="J502" s="449"/>
      <c r="K502" s="449"/>
      <c r="L502" s="449"/>
      <c r="M502" s="449"/>
      <c r="N502" s="449"/>
      <c r="O502" s="449"/>
      <c r="P502" s="449"/>
      <c r="Q502" s="449"/>
      <c r="R502" s="449"/>
      <c r="S502" s="449"/>
      <c r="T502" s="449"/>
      <c r="U502" s="449"/>
      <c r="V502" s="449"/>
      <c r="W502" s="449"/>
      <c r="X502" s="449"/>
      <c r="Y502" s="449"/>
      <c r="Z502" s="449"/>
      <c r="AA502" s="449"/>
      <c r="AB502" s="449"/>
      <c r="AC502" s="449"/>
    </row>
    <row r="503" spans="1:29" ht="23.25" customHeight="1" x14ac:dyDescent="0.2">
      <c r="A503" s="449"/>
      <c r="B503" s="449"/>
      <c r="C503" s="449"/>
      <c r="D503" s="449"/>
      <c r="E503" s="449"/>
      <c r="F503" s="449"/>
      <c r="G503" s="450"/>
      <c r="H503" s="449"/>
      <c r="I503" s="452"/>
      <c r="J503" s="449"/>
      <c r="K503" s="449"/>
      <c r="L503" s="449"/>
      <c r="M503" s="449"/>
      <c r="N503" s="449"/>
      <c r="O503" s="449"/>
      <c r="P503" s="449"/>
      <c r="Q503" s="449"/>
      <c r="R503" s="449"/>
      <c r="S503" s="449"/>
      <c r="T503" s="449"/>
      <c r="U503" s="449"/>
      <c r="V503" s="449"/>
      <c r="W503" s="449"/>
      <c r="X503" s="449"/>
      <c r="Y503" s="449"/>
      <c r="Z503" s="449"/>
      <c r="AA503" s="449"/>
      <c r="AB503" s="449"/>
      <c r="AC503" s="449"/>
    </row>
    <row r="504" spans="1:29" ht="23.25" customHeight="1" x14ac:dyDescent="0.2">
      <c r="A504" s="449"/>
      <c r="B504" s="449"/>
      <c r="C504" s="449"/>
      <c r="D504" s="449"/>
      <c r="E504" s="449"/>
      <c r="F504" s="449"/>
      <c r="G504" s="450"/>
      <c r="H504" s="449"/>
      <c r="I504" s="452"/>
      <c r="J504" s="449"/>
      <c r="K504" s="449"/>
      <c r="L504" s="449"/>
      <c r="M504" s="449"/>
      <c r="N504" s="449"/>
      <c r="O504" s="449"/>
      <c r="P504" s="449"/>
      <c r="Q504" s="449"/>
      <c r="R504" s="449"/>
      <c r="S504" s="449"/>
      <c r="T504" s="449"/>
      <c r="U504" s="449"/>
      <c r="V504" s="449"/>
      <c r="W504" s="449"/>
      <c r="X504" s="449"/>
      <c r="Y504" s="449"/>
      <c r="Z504" s="449"/>
      <c r="AA504" s="449"/>
      <c r="AB504" s="449"/>
      <c r="AC504" s="449"/>
    </row>
    <row r="505" spans="1:29" ht="23.25" customHeight="1" x14ac:dyDescent="0.2">
      <c r="A505" s="449"/>
      <c r="B505" s="449"/>
      <c r="C505" s="449"/>
      <c r="D505" s="449"/>
      <c r="E505" s="449"/>
      <c r="F505" s="449"/>
      <c r="G505" s="450"/>
      <c r="H505" s="449"/>
      <c r="I505" s="452"/>
      <c r="J505" s="449"/>
      <c r="K505" s="449"/>
      <c r="L505" s="449"/>
      <c r="M505" s="449"/>
      <c r="N505" s="449"/>
      <c r="O505" s="449"/>
      <c r="P505" s="449"/>
      <c r="Q505" s="449"/>
      <c r="R505" s="449"/>
      <c r="S505" s="449"/>
      <c r="T505" s="449"/>
      <c r="U505" s="449"/>
      <c r="V505" s="449"/>
      <c r="W505" s="449"/>
      <c r="X505" s="449"/>
      <c r="Y505" s="449"/>
      <c r="Z505" s="449"/>
      <c r="AA505" s="449"/>
      <c r="AB505" s="449"/>
      <c r="AC505" s="449"/>
    </row>
    <row r="506" spans="1:29" ht="23.25" customHeight="1" x14ac:dyDescent="0.2">
      <c r="A506" s="449"/>
      <c r="B506" s="449"/>
      <c r="C506" s="449"/>
      <c r="D506" s="449"/>
      <c r="E506" s="449"/>
      <c r="F506" s="449"/>
      <c r="G506" s="450"/>
      <c r="H506" s="449"/>
      <c r="I506" s="452"/>
      <c r="J506" s="449"/>
      <c r="K506" s="449"/>
      <c r="L506" s="449"/>
      <c r="M506" s="449"/>
      <c r="N506" s="449"/>
      <c r="O506" s="449"/>
      <c r="P506" s="449"/>
      <c r="Q506" s="449"/>
      <c r="R506" s="449"/>
      <c r="S506" s="449"/>
      <c r="T506" s="449"/>
      <c r="U506" s="449"/>
      <c r="V506" s="449"/>
      <c r="W506" s="449"/>
      <c r="X506" s="449"/>
      <c r="Y506" s="449"/>
      <c r="Z506" s="449"/>
      <c r="AA506" s="449"/>
      <c r="AB506" s="449"/>
      <c r="AC506" s="449"/>
    </row>
    <row r="507" spans="1:29" ht="23.25" customHeight="1" x14ac:dyDescent="0.2">
      <c r="A507" s="449"/>
      <c r="B507" s="449"/>
      <c r="C507" s="449"/>
      <c r="D507" s="449"/>
      <c r="E507" s="449"/>
      <c r="F507" s="449"/>
      <c r="G507" s="450"/>
      <c r="H507" s="449"/>
      <c r="I507" s="452"/>
      <c r="J507" s="449"/>
      <c r="K507" s="449"/>
      <c r="L507" s="449"/>
      <c r="M507" s="449"/>
      <c r="N507" s="449"/>
      <c r="O507" s="449"/>
      <c r="P507" s="449"/>
      <c r="Q507" s="449"/>
      <c r="R507" s="449"/>
      <c r="S507" s="449"/>
      <c r="T507" s="449"/>
      <c r="U507" s="449"/>
      <c r="V507" s="449"/>
      <c r="W507" s="449"/>
      <c r="X507" s="449"/>
      <c r="Y507" s="449"/>
      <c r="Z507" s="449"/>
      <c r="AA507" s="449"/>
      <c r="AB507" s="449"/>
      <c r="AC507" s="449"/>
    </row>
    <row r="508" spans="1:29" ht="23.25" customHeight="1" x14ac:dyDescent="0.2">
      <c r="A508" s="449"/>
      <c r="B508" s="449"/>
      <c r="C508" s="449"/>
      <c r="D508" s="449"/>
      <c r="E508" s="449"/>
      <c r="F508" s="449"/>
      <c r="G508" s="450"/>
      <c r="H508" s="449"/>
      <c r="I508" s="452"/>
      <c r="J508" s="449"/>
      <c r="K508" s="449"/>
      <c r="L508" s="449"/>
      <c r="M508" s="449"/>
      <c r="N508" s="449"/>
      <c r="O508" s="449"/>
      <c r="P508" s="449"/>
      <c r="Q508" s="449"/>
      <c r="R508" s="449"/>
      <c r="S508" s="449"/>
      <c r="T508" s="449"/>
      <c r="U508" s="449"/>
      <c r="V508" s="449"/>
      <c r="W508" s="449"/>
      <c r="X508" s="449"/>
      <c r="Y508" s="449"/>
      <c r="Z508" s="449"/>
      <c r="AA508" s="449"/>
      <c r="AB508" s="449"/>
      <c r="AC508" s="449"/>
    </row>
    <row r="509" spans="1:29" ht="23.25" customHeight="1" x14ac:dyDescent="0.2">
      <c r="A509" s="449"/>
      <c r="B509" s="449"/>
      <c r="C509" s="449"/>
      <c r="D509" s="449"/>
      <c r="E509" s="449"/>
      <c r="F509" s="449"/>
      <c r="G509" s="450"/>
      <c r="H509" s="449"/>
      <c r="I509" s="452"/>
      <c r="J509" s="449"/>
      <c r="K509" s="449"/>
      <c r="L509" s="449"/>
      <c r="M509" s="449"/>
      <c r="N509" s="449"/>
      <c r="O509" s="449"/>
      <c r="P509" s="449"/>
      <c r="Q509" s="449"/>
      <c r="R509" s="449"/>
      <c r="S509" s="449"/>
      <c r="T509" s="449"/>
      <c r="U509" s="449"/>
      <c r="V509" s="449"/>
      <c r="W509" s="449"/>
      <c r="X509" s="449"/>
      <c r="Y509" s="449"/>
      <c r="Z509" s="449"/>
      <c r="AA509" s="449"/>
      <c r="AB509" s="449"/>
      <c r="AC509" s="449"/>
    </row>
    <row r="510" spans="1:29" ht="23.25" customHeight="1" x14ac:dyDescent="0.2">
      <c r="A510" s="449"/>
      <c r="B510" s="449"/>
      <c r="C510" s="449"/>
      <c r="D510" s="449"/>
      <c r="E510" s="449"/>
      <c r="F510" s="449"/>
      <c r="G510" s="450"/>
      <c r="H510" s="449"/>
      <c r="I510" s="452"/>
      <c r="J510" s="449"/>
      <c r="K510" s="449"/>
      <c r="L510" s="449"/>
      <c r="M510" s="449"/>
      <c r="N510" s="449"/>
      <c r="O510" s="449"/>
      <c r="P510" s="449"/>
      <c r="Q510" s="449"/>
      <c r="R510" s="449"/>
      <c r="S510" s="449"/>
      <c r="T510" s="449"/>
      <c r="U510" s="449"/>
      <c r="V510" s="449"/>
      <c r="W510" s="449"/>
      <c r="X510" s="449"/>
      <c r="Y510" s="449"/>
      <c r="Z510" s="449"/>
      <c r="AA510" s="449"/>
      <c r="AB510" s="449"/>
      <c r="AC510" s="449"/>
    </row>
    <row r="511" spans="1:29" ht="23.25" customHeight="1" x14ac:dyDescent="0.2">
      <c r="A511" s="449"/>
      <c r="B511" s="449"/>
      <c r="C511" s="449"/>
      <c r="D511" s="449"/>
      <c r="E511" s="449"/>
      <c r="F511" s="449"/>
      <c r="G511" s="450"/>
      <c r="H511" s="449"/>
      <c r="I511" s="452"/>
      <c r="J511" s="449"/>
      <c r="K511" s="449"/>
      <c r="L511" s="449"/>
      <c r="M511" s="449"/>
      <c r="N511" s="449"/>
      <c r="O511" s="449"/>
      <c r="P511" s="449"/>
      <c r="Q511" s="449"/>
      <c r="R511" s="449"/>
      <c r="S511" s="449"/>
      <c r="T511" s="449"/>
      <c r="U511" s="449"/>
      <c r="V511" s="449"/>
      <c r="W511" s="449"/>
      <c r="X511" s="449"/>
      <c r="Y511" s="449"/>
      <c r="Z511" s="449"/>
      <c r="AA511" s="449"/>
      <c r="AB511" s="449"/>
      <c r="AC511" s="449"/>
    </row>
    <row r="512" spans="1:29" ht="23.25" customHeight="1" x14ac:dyDescent="0.2">
      <c r="A512" s="449"/>
      <c r="B512" s="449"/>
      <c r="C512" s="449"/>
      <c r="D512" s="449"/>
      <c r="E512" s="449"/>
      <c r="F512" s="449"/>
      <c r="G512" s="450"/>
      <c r="H512" s="449"/>
      <c r="I512" s="452"/>
      <c r="J512" s="449"/>
      <c r="K512" s="449"/>
      <c r="L512" s="449"/>
      <c r="M512" s="449"/>
      <c r="N512" s="449"/>
      <c r="O512" s="449"/>
      <c r="P512" s="449"/>
      <c r="Q512" s="449"/>
      <c r="R512" s="449"/>
      <c r="S512" s="449"/>
      <c r="T512" s="449"/>
      <c r="U512" s="449"/>
      <c r="V512" s="449"/>
      <c r="W512" s="449"/>
      <c r="X512" s="449"/>
      <c r="Y512" s="449"/>
      <c r="Z512" s="449"/>
      <c r="AA512" s="449"/>
      <c r="AB512" s="449"/>
      <c r="AC512" s="449"/>
    </row>
    <row r="513" spans="1:29" ht="23.25" customHeight="1" x14ac:dyDescent="0.2">
      <c r="A513" s="449"/>
      <c r="B513" s="449"/>
      <c r="C513" s="449"/>
      <c r="D513" s="449"/>
      <c r="E513" s="449"/>
      <c r="F513" s="449"/>
      <c r="G513" s="450"/>
      <c r="H513" s="449"/>
      <c r="I513" s="452"/>
      <c r="J513" s="449"/>
      <c r="K513" s="449"/>
      <c r="L513" s="449"/>
      <c r="M513" s="449"/>
      <c r="N513" s="449"/>
      <c r="O513" s="449"/>
      <c r="P513" s="449"/>
      <c r="Q513" s="449"/>
      <c r="R513" s="449"/>
      <c r="S513" s="449"/>
      <c r="T513" s="449"/>
      <c r="U513" s="449"/>
      <c r="V513" s="449"/>
      <c r="W513" s="449"/>
      <c r="X513" s="449"/>
      <c r="Y513" s="449"/>
      <c r="Z513" s="449"/>
      <c r="AA513" s="449"/>
      <c r="AB513" s="449"/>
      <c r="AC513" s="449"/>
    </row>
    <row r="514" spans="1:29" ht="23.25" customHeight="1" x14ac:dyDescent="0.2">
      <c r="A514" s="449"/>
      <c r="B514" s="449"/>
      <c r="C514" s="449"/>
      <c r="D514" s="449"/>
      <c r="E514" s="449"/>
      <c r="F514" s="449"/>
      <c r="G514" s="450"/>
      <c r="H514" s="449"/>
      <c r="I514" s="452"/>
      <c r="J514" s="449"/>
      <c r="K514" s="449"/>
      <c r="L514" s="449"/>
      <c r="M514" s="449"/>
      <c r="N514" s="449"/>
      <c r="O514" s="449"/>
      <c r="P514" s="449"/>
      <c r="Q514" s="449"/>
      <c r="R514" s="449"/>
      <c r="S514" s="449"/>
      <c r="T514" s="449"/>
      <c r="U514" s="449"/>
      <c r="V514" s="449"/>
      <c r="W514" s="449"/>
      <c r="X514" s="449"/>
      <c r="Y514" s="449"/>
      <c r="Z514" s="449"/>
      <c r="AA514" s="449"/>
      <c r="AB514" s="449"/>
      <c r="AC514" s="449"/>
    </row>
    <row r="515" spans="1:29" ht="23.25" customHeight="1" x14ac:dyDescent="0.2">
      <c r="A515" s="449"/>
      <c r="B515" s="449"/>
      <c r="C515" s="449"/>
      <c r="D515" s="449"/>
      <c r="E515" s="449"/>
      <c r="F515" s="449"/>
      <c r="G515" s="450"/>
      <c r="H515" s="449"/>
      <c r="I515" s="452"/>
      <c r="J515" s="449"/>
      <c r="K515" s="449"/>
      <c r="L515" s="449"/>
      <c r="M515" s="449"/>
      <c r="N515" s="449"/>
      <c r="O515" s="449"/>
      <c r="P515" s="449"/>
      <c r="Q515" s="449"/>
      <c r="R515" s="449"/>
      <c r="S515" s="449"/>
      <c r="T515" s="449"/>
      <c r="U515" s="449"/>
      <c r="V515" s="449"/>
      <c r="W515" s="449"/>
      <c r="X515" s="449"/>
      <c r="Y515" s="449"/>
      <c r="Z515" s="449"/>
      <c r="AA515" s="449"/>
      <c r="AB515" s="449"/>
      <c r="AC515" s="449"/>
    </row>
    <row r="516" spans="1:29" ht="23.25" customHeight="1" x14ac:dyDescent="0.2">
      <c r="A516" s="449"/>
      <c r="B516" s="449"/>
      <c r="C516" s="449"/>
      <c r="D516" s="449"/>
      <c r="E516" s="449"/>
      <c r="F516" s="449"/>
      <c r="G516" s="450"/>
      <c r="H516" s="449"/>
      <c r="I516" s="452"/>
      <c r="J516" s="449"/>
      <c r="K516" s="449"/>
      <c r="L516" s="449"/>
      <c r="M516" s="449"/>
      <c r="N516" s="449"/>
      <c r="O516" s="449"/>
      <c r="P516" s="449"/>
      <c r="Q516" s="449"/>
      <c r="R516" s="449"/>
      <c r="S516" s="449"/>
      <c r="T516" s="449"/>
      <c r="U516" s="449"/>
      <c r="V516" s="449"/>
      <c r="W516" s="449"/>
      <c r="X516" s="449"/>
      <c r="Y516" s="449"/>
      <c r="Z516" s="449"/>
      <c r="AA516" s="449"/>
      <c r="AB516" s="449"/>
      <c r="AC516" s="449"/>
    </row>
    <row r="517" spans="1:29" ht="23.25" customHeight="1" x14ac:dyDescent="0.2">
      <c r="A517" s="449"/>
      <c r="B517" s="449"/>
      <c r="C517" s="449"/>
      <c r="D517" s="449"/>
      <c r="E517" s="449"/>
      <c r="F517" s="449"/>
      <c r="G517" s="450"/>
      <c r="H517" s="449"/>
      <c r="I517" s="452"/>
      <c r="J517" s="449"/>
      <c r="K517" s="449"/>
      <c r="L517" s="449"/>
      <c r="M517" s="449"/>
      <c r="N517" s="449"/>
      <c r="O517" s="449"/>
      <c r="P517" s="449"/>
      <c r="Q517" s="449"/>
      <c r="R517" s="449"/>
      <c r="S517" s="449"/>
      <c r="T517" s="449"/>
      <c r="U517" s="449"/>
      <c r="V517" s="449"/>
      <c r="W517" s="449"/>
      <c r="X517" s="449"/>
      <c r="Y517" s="449"/>
      <c r="Z517" s="449"/>
      <c r="AA517" s="449"/>
      <c r="AB517" s="449"/>
      <c r="AC517" s="449"/>
    </row>
    <row r="518" spans="1:29" ht="23.25" customHeight="1" x14ac:dyDescent="0.2">
      <c r="A518" s="449"/>
      <c r="B518" s="449"/>
      <c r="C518" s="449"/>
      <c r="D518" s="449"/>
      <c r="E518" s="449"/>
      <c r="F518" s="449"/>
      <c r="G518" s="450"/>
      <c r="H518" s="449"/>
      <c r="I518" s="452"/>
      <c r="J518" s="449"/>
      <c r="K518" s="449"/>
      <c r="L518" s="449"/>
      <c r="M518" s="449"/>
      <c r="N518" s="449"/>
      <c r="O518" s="449"/>
      <c r="P518" s="449"/>
      <c r="Q518" s="449"/>
      <c r="R518" s="449"/>
      <c r="S518" s="449"/>
      <c r="T518" s="449"/>
      <c r="U518" s="449"/>
      <c r="V518" s="449"/>
      <c r="W518" s="449"/>
      <c r="X518" s="449"/>
      <c r="Y518" s="449"/>
      <c r="Z518" s="449"/>
      <c r="AA518" s="449"/>
      <c r="AB518" s="449"/>
      <c r="AC518" s="449"/>
    </row>
    <row r="519" spans="1:29" ht="23.25" customHeight="1" x14ac:dyDescent="0.2">
      <c r="A519" s="449"/>
      <c r="B519" s="449"/>
      <c r="C519" s="449"/>
      <c r="D519" s="449"/>
      <c r="E519" s="449"/>
      <c r="F519" s="449"/>
      <c r="G519" s="450"/>
      <c r="H519" s="449"/>
      <c r="I519" s="452"/>
      <c r="J519" s="449"/>
      <c r="K519" s="449"/>
      <c r="L519" s="449"/>
      <c r="M519" s="449"/>
      <c r="N519" s="449"/>
      <c r="O519" s="449"/>
      <c r="P519" s="449"/>
      <c r="Q519" s="449"/>
      <c r="R519" s="449"/>
      <c r="S519" s="449"/>
      <c r="T519" s="449"/>
      <c r="U519" s="449"/>
      <c r="V519" s="449"/>
      <c r="W519" s="449"/>
      <c r="X519" s="449"/>
      <c r="Y519" s="449"/>
      <c r="Z519" s="449"/>
      <c r="AA519" s="449"/>
      <c r="AB519" s="449"/>
      <c r="AC519" s="449"/>
    </row>
    <row r="520" spans="1:29" ht="23.25" customHeight="1" x14ac:dyDescent="0.2">
      <c r="A520" s="449"/>
      <c r="B520" s="449"/>
      <c r="C520" s="449"/>
      <c r="D520" s="449"/>
      <c r="E520" s="449"/>
      <c r="F520" s="449"/>
      <c r="G520" s="450"/>
      <c r="H520" s="449"/>
      <c r="I520" s="452"/>
      <c r="J520" s="449"/>
      <c r="K520" s="449"/>
      <c r="L520" s="449"/>
      <c r="M520" s="449"/>
      <c r="N520" s="449"/>
      <c r="O520" s="449"/>
      <c r="P520" s="449"/>
      <c r="Q520" s="449"/>
      <c r="R520" s="449"/>
      <c r="S520" s="449"/>
      <c r="T520" s="449"/>
      <c r="U520" s="449"/>
      <c r="V520" s="449"/>
      <c r="W520" s="449"/>
      <c r="X520" s="449"/>
      <c r="Y520" s="449"/>
      <c r="Z520" s="449"/>
      <c r="AA520" s="449"/>
      <c r="AB520" s="449"/>
      <c r="AC520" s="449"/>
    </row>
    <row r="521" spans="1:29" ht="23.25" customHeight="1" x14ac:dyDescent="0.2">
      <c r="A521" s="449"/>
      <c r="B521" s="449"/>
      <c r="C521" s="449"/>
      <c r="D521" s="449"/>
      <c r="E521" s="449"/>
      <c r="F521" s="449"/>
      <c r="G521" s="450"/>
      <c r="H521" s="449"/>
      <c r="I521" s="452"/>
      <c r="J521" s="449"/>
      <c r="K521" s="449"/>
      <c r="L521" s="449"/>
      <c r="M521" s="449"/>
      <c r="N521" s="449"/>
      <c r="O521" s="449"/>
      <c r="P521" s="449"/>
      <c r="Q521" s="449"/>
      <c r="R521" s="449"/>
      <c r="S521" s="449"/>
      <c r="T521" s="449"/>
      <c r="U521" s="449"/>
      <c r="V521" s="449"/>
      <c r="W521" s="449"/>
      <c r="X521" s="449"/>
      <c r="Y521" s="449"/>
      <c r="Z521" s="449"/>
      <c r="AA521" s="449"/>
      <c r="AB521" s="449"/>
      <c r="AC521" s="449"/>
    </row>
    <row r="522" spans="1:29" ht="23.25" customHeight="1" x14ac:dyDescent="0.2">
      <c r="A522" s="449"/>
      <c r="B522" s="449"/>
      <c r="C522" s="449"/>
      <c r="D522" s="449"/>
      <c r="E522" s="449"/>
      <c r="F522" s="449"/>
      <c r="G522" s="450"/>
      <c r="H522" s="449"/>
      <c r="I522" s="452"/>
      <c r="J522" s="449"/>
      <c r="K522" s="449"/>
      <c r="L522" s="449"/>
      <c r="M522" s="449"/>
      <c r="N522" s="449"/>
      <c r="O522" s="449"/>
      <c r="P522" s="449"/>
      <c r="Q522" s="449"/>
      <c r="R522" s="449"/>
      <c r="S522" s="449"/>
      <c r="T522" s="449"/>
      <c r="U522" s="449"/>
      <c r="V522" s="449"/>
      <c r="W522" s="449"/>
      <c r="X522" s="449"/>
      <c r="Y522" s="449"/>
      <c r="Z522" s="449"/>
      <c r="AA522" s="449"/>
      <c r="AB522" s="449"/>
      <c r="AC522" s="449"/>
    </row>
    <row r="523" spans="1:29" ht="23.25" customHeight="1" x14ac:dyDescent="0.2">
      <c r="A523" s="449"/>
      <c r="B523" s="449"/>
      <c r="C523" s="449"/>
      <c r="D523" s="449"/>
      <c r="E523" s="449"/>
      <c r="F523" s="449"/>
      <c r="G523" s="450"/>
      <c r="H523" s="449"/>
      <c r="I523" s="452"/>
      <c r="J523" s="449"/>
      <c r="K523" s="449"/>
      <c r="L523" s="449"/>
      <c r="M523" s="449"/>
      <c r="N523" s="449"/>
      <c r="O523" s="449"/>
      <c r="P523" s="449"/>
      <c r="Q523" s="449"/>
      <c r="R523" s="449"/>
      <c r="S523" s="449"/>
      <c r="T523" s="449"/>
      <c r="U523" s="449"/>
      <c r="V523" s="449"/>
      <c r="W523" s="449"/>
      <c r="X523" s="449"/>
      <c r="Y523" s="449"/>
      <c r="Z523" s="449"/>
      <c r="AA523" s="449"/>
      <c r="AB523" s="449"/>
      <c r="AC523" s="449"/>
    </row>
    <row r="524" spans="1:29" ht="23.25" customHeight="1" x14ac:dyDescent="0.2">
      <c r="A524" s="449"/>
      <c r="B524" s="449"/>
      <c r="C524" s="449"/>
      <c r="D524" s="449"/>
      <c r="E524" s="449"/>
      <c r="F524" s="449"/>
      <c r="G524" s="450"/>
      <c r="H524" s="449"/>
      <c r="I524" s="452"/>
      <c r="J524" s="449"/>
      <c r="K524" s="449"/>
      <c r="L524" s="449"/>
      <c r="M524" s="449"/>
      <c r="N524" s="449"/>
      <c r="O524" s="449"/>
      <c r="P524" s="449"/>
      <c r="Q524" s="449"/>
      <c r="R524" s="449"/>
      <c r="S524" s="449"/>
      <c r="T524" s="449"/>
      <c r="U524" s="449"/>
      <c r="V524" s="449"/>
      <c r="W524" s="449"/>
      <c r="X524" s="449"/>
      <c r="Y524" s="449"/>
      <c r="Z524" s="449"/>
      <c r="AA524" s="449"/>
      <c r="AB524" s="449"/>
      <c r="AC524" s="449"/>
    </row>
    <row r="525" spans="1:29" ht="23.25" customHeight="1" x14ac:dyDescent="0.2">
      <c r="A525" s="449"/>
      <c r="B525" s="449"/>
      <c r="C525" s="449"/>
      <c r="D525" s="449"/>
      <c r="E525" s="449"/>
      <c r="F525" s="449"/>
      <c r="G525" s="450"/>
      <c r="H525" s="449"/>
      <c r="I525" s="452"/>
      <c r="J525" s="449"/>
      <c r="K525" s="449"/>
      <c r="L525" s="449"/>
      <c r="M525" s="449"/>
      <c r="N525" s="449"/>
      <c r="O525" s="449"/>
      <c r="P525" s="449"/>
      <c r="Q525" s="449"/>
      <c r="R525" s="449"/>
      <c r="S525" s="449"/>
      <c r="T525" s="449"/>
      <c r="U525" s="449"/>
      <c r="V525" s="449"/>
      <c r="W525" s="449"/>
      <c r="X525" s="449"/>
      <c r="Y525" s="449"/>
      <c r="Z525" s="449"/>
      <c r="AA525" s="449"/>
      <c r="AB525" s="449"/>
      <c r="AC525" s="449"/>
    </row>
    <row r="526" spans="1:29" ht="23.25" customHeight="1" x14ac:dyDescent="0.2">
      <c r="A526" s="449"/>
      <c r="B526" s="449"/>
      <c r="C526" s="449"/>
      <c r="D526" s="449"/>
      <c r="E526" s="449"/>
      <c r="F526" s="449"/>
      <c r="G526" s="450"/>
      <c r="H526" s="449"/>
      <c r="I526" s="452"/>
      <c r="J526" s="449"/>
      <c r="K526" s="449"/>
      <c r="L526" s="449"/>
      <c r="M526" s="449"/>
      <c r="N526" s="449"/>
      <c r="O526" s="449"/>
      <c r="P526" s="449"/>
      <c r="Q526" s="449"/>
      <c r="R526" s="449"/>
      <c r="S526" s="449"/>
      <c r="T526" s="449"/>
      <c r="U526" s="449"/>
      <c r="V526" s="449"/>
      <c r="W526" s="449"/>
      <c r="X526" s="449"/>
      <c r="Y526" s="449"/>
      <c r="Z526" s="449"/>
      <c r="AA526" s="449"/>
      <c r="AB526" s="449"/>
      <c r="AC526" s="449"/>
    </row>
    <row r="527" spans="1:29" ht="23.25" customHeight="1" x14ac:dyDescent="0.2">
      <c r="A527" s="449"/>
      <c r="B527" s="449"/>
      <c r="C527" s="449"/>
      <c r="D527" s="449"/>
      <c r="E527" s="449"/>
      <c r="F527" s="449"/>
      <c r="G527" s="450"/>
      <c r="H527" s="449"/>
      <c r="I527" s="452"/>
      <c r="J527" s="449"/>
      <c r="K527" s="449"/>
      <c r="L527" s="449"/>
      <c r="M527" s="449"/>
      <c r="N527" s="449"/>
      <c r="O527" s="449"/>
      <c r="P527" s="449"/>
      <c r="Q527" s="449"/>
      <c r="R527" s="449"/>
      <c r="S527" s="449"/>
      <c r="T527" s="449"/>
      <c r="U527" s="449"/>
      <c r="V527" s="449"/>
      <c r="W527" s="449"/>
      <c r="X527" s="449"/>
      <c r="Y527" s="449"/>
      <c r="Z527" s="449"/>
      <c r="AA527" s="449"/>
      <c r="AB527" s="449"/>
      <c r="AC527" s="449"/>
    </row>
    <row r="528" spans="1:29" ht="23.25" customHeight="1" x14ac:dyDescent="0.2">
      <c r="A528" s="449"/>
      <c r="B528" s="449"/>
      <c r="C528" s="449"/>
      <c r="D528" s="449"/>
      <c r="E528" s="449"/>
      <c r="F528" s="449"/>
      <c r="G528" s="450"/>
      <c r="H528" s="449"/>
      <c r="I528" s="452"/>
      <c r="J528" s="449"/>
      <c r="K528" s="449"/>
      <c r="L528" s="449"/>
      <c r="M528" s="449"/>
      <c r="N528" s="449"/>
      <c r="O528" s="449"/>
      <c r="P528" s="449"/>
      <c r="Q528" s="449"/>
      <c r="R528" s="449"/>
      <c r="S528" s="449"/>
      <c r="T528" s="449"/>
      <c r="U528" s="449"/>
      <c r="V528" s="449"/>
      <c r="W528" s="449"/>
      <c r="X528" s="449"/>
      <c r="Y528" s="449"/>
      <c r="Z528" s="449"/>
      <c r="AA528" s="449"/>
      <c r="AB528" s="449"/>
      <c r="AC528" s="449"/>
    </row>
    <row r="529" spans="1:29" ht="23.25" customHeight="1" x14ac:dyDescent="0.2">
      <c r="A529" s="449"/>
      <c r="B529" s="449"/>
      <c r="C529" s="449"/>
      <c r="D529" s="449"/>
      <c r="E529" s="449"/>
      <c r="F529" s="449"/>
      <c r="G529" s="450"/>
      <c r="H529" s="449"/>
      <c r="I529" s="452"/>
      <c r="J529" s="449"/>
      <c r="K529" s="449"/>
      <c r="L529" s="449"/>
      <c r="M529" s="449"/>
      <c r="N529" s="449"/>
      <c r="O529" s="449"/>
      <c r="P529" s="449"/>
      <c r="Q529" s="449"/>
      <c r="R529" s="449"/>
      <c r="S529" s="449"/>
      <c r="T529" s="449"/>
      <c r="U529" s="449"/>
      <c r="V529" s="449"/>
      <c r="W529" s="449"/>
      <c r="X529" s="449"/>
      <c r="Y529" s="449"/>
      <c r="Z529" s="449"/>
      <c r="AA529" s="449"/>
      <c r="AB529" s="449"/>
      <c r="AC529" s="449"/>
    </row>
    <row r="530" spans="1:29" ht="23.25" customHeight="1" x14ac:dyDescent="0.2">
      <c r="A530" s="449"/>
      <c r="B530" s="449"/>
      <c r="C530" s="449"/>
      <c r="D530" s="449"/>
      <c r="E530" s="449"/>
      <c r="F530" s="449"/>
      <c r="G530" s="450"/>
      <c r="H530" s="449"/>
      <c r="I530" s="452"/>
      <c r="J530" s="449"/>
      <c r="K530" s="449"/>
      <c r="L530" s="449"/>
      <c r="M530" s="449"/>
      <c r="N530" s="449"/>
      <c r="O530" s="449"/>
      <c r="P530" s="449"/>
      <c r="Q530" s="449"/>
      <c r="R530" s="449"/>
      <c r="S530" s="449"/>
      <c r="T530" s="449"/>
      <c r="U530" s="449"/>
      <c r="V530" s="449"/>
      <c r="W530" s="449"/>
      <c r="X530" s="449"/>
      <c r="Y530" s="449"/>
      <c r="Z530" s="449"/>
      <c r="AA530" s="449"/>
      <c r="AB530" s="449"/>
      <c r="AC530" s="449"/>
    </row>
    <row r="531" spans="1:29" ht="23.25" customHeight="1" x14ac:dyDescent="0.2">
      <c r="A531" s="449"/>
      <c r="B531" s="449"/>
      <c r="C531" s="449"/>
      <c r="D531" s="449"/>
      <c r="E531" s="449"/>
      <c r="F531" s="449"/>
      <c r="G531" s="450"/>
      <c r="H531" s="449"/>
      <c r="I531" s="452"/>
      <c r="J531" s="449"/>
      <c r="K531" s="449"/>
      <c r="L531" s="449"/>
      <c r="M531" s="449"/>
      <c r="N531" s="449"/>
      <c r="O531" s="449"/>
      <c r="P531" s="449"/>
      <c r="Q531" s="449"/>
      <c r="R531" s="449"/>
      <c r="S531" s="449"/>
      <c r="T531" s="449"/>
      <c r="U531" s="449"/>
      <c r="V531" s="449"/>
      <c r="W531" s="449"/>
      <c r="X531" s="449"/>
      <c r="Y531" s="449"/>
      <c r="Z531" s="449"/>
      <c r="AA531" s="449"/>
      <c r="AB531" s="449"/>
      <c r="AC531" s="449"/>
    </row>
    <row r="532" spans="1:29" ht="23.25" customHeight="1" x14ac:dyDescent="0.2">
      <c r="A532" s="449"/>
      <c r="B532" s="449"/>
      <c r="C532" s="449"/>
      <c r="D532" s="449"/>
      <c r="E532" s="449"/>
      <c r="F532" s="449"/>
      <c r="G532" s="450"/>
      <c r="H532" s="449"/>
      <c r="I532" s="452"/>
      <c r="J532" s="449"/>
      <c r="K532" s="449"/>
      <c r="L532" s="449"/>
      <c r="M532" s="449"/>
      <c r="N532" s="449"/>
      <c r="O532" s="449"/>
      <c r="P532" s="449"/>
      <c r="Q532" s="449"/>
      <c r="R532" s="449"/>
      <c r="S532" s="449"/>
      <c r="T532" s="449"/>
      <c r="U532" s="449"/>
      <c r="V532" s="449"/>
      <c r="W532" s="449"/>
      <c r="X532" s="449"/>
      <c r="Y532" s="449"/>
      <c r="Z532" s="449"/>
      <c r="AA532" s="449"/>
      <c r="AB532" s="449"/>
      <c r="AC532" s="449"/>
    </row>
    <row r="533" spans="1:29" ht="23.25" customHeight="1" x14ac:dyDescent="0.2">
      <c r="A533" s="449"/>
      <c r="B533" s="449"/>
      <c r="C533" s="449"/>
      <c r="D533" s="449"/>
      <c r="E533" s="449"/>
      <c r="F533" s="449"/>
      <c r="G533" s="450"/>
      <c r="H533" s="449"/>
      <c r="I533" s="452"/>
      <c r="J533" s="449"/>
      <c r="K533" s="449"/>
      <c r="L533" s="449"/>
      <c r="M533" s="449"/>
      <c r="N533" s="449"/>
      <c r="O533" s="449"/>
      <c r="P533" s="449"/>
      <c r="Q533" s="449"/>
      <c r="R533" s="449"/>
      <c r="S533" s="449"/>
      <c r="T533" s="449"/>
      <c r="U533" s="449"/>
      <c r="V533" s="449"/>
      <c r="W533" s="449"/>
      <c r="X533" s="449"/>
      <c r="Y533" s="449"/>
      <c r="Z533" s="449"/>
      <c r="AA533" s="449"/>
      <c r="AB533" s="449"/>
      <c r="AC533" s="449"/>
    </row>
    <row r="534" spans="1:29" ht="23.25" customHeight="1" x14ac:dyDescent="0.2">
      <c r="A534" s="449"/>
      <c r="B534" s="449"/>
      <c r="C534" s="449"/>
      <c r="D534" s="449"/>
      <c r="E534" s="449"/>
      <c r="F534" s="449"/>
      <c r="G534" s="450"/>
      <c r="H534" s="449"/>
      <c r="I534" s="452"/>
      <c r="J534" s="449"/>
      <c r="K534" s="449"/>
      <c r="L534" s="449"/>
      <c r="M534" s="449"/>
      <c r="N534" s="449"/>
      <c r="O534" s="449"/>
      <c r="P534" s="449"/>
      <c r="Q534" s="449"/>
      <c r="R534" s="449"/>
      <c r="S534" s="449"/>
      <c r="T534" s="449"/>
      <c r="U534" s="449"/>
      <c r="V534" s="449"/>
      <c r="W534" s="449"/>
      <c r="X534" s="449"/>
      <c r="Y534" s="449"/>
      <c r="Z534" s="449"/>
      <c r="AA534" s="449"/>
      <c r="AB534" s="449"/>
      <c r="AC534" s="449"/>
    </row>
    <row r="535" spans="1:29" ht="23.25" customHeight="1" x14ac:dyDescent="0.2">
      <c r="A535" s="449"/>
      <c r="B535" s="449"/>
      <c r="C535" s="449"/>
      <c r="D535" s="449"/>
      <c r="E535" s="449"/>
      <c r="F535" s="449"/>
      <c r="G535" s="450"/>
      <c r="H535" s="449"/>
      <c r="I535" s="452"/>
      <c r="J535" s="449"/>
      <c r="K535" s="449"/>
      <c r="L535" s="449"/>
      <c r="M535" s="449"/>
      <c r="N535" s="449"/>
      <c r="O535" s="449"/>
      <c r="P535" s="449"/>
      <c r="Q535" s="449"/>
      <c r="R535" s="449"/>
      <c r="S535" s="449"/>
      <c r="T535" s="449"/>
      <c r="U535" s="449"/>
      <c r="V535" s="449"/>
      <c r="W535" s="449"/>
      <c r="X535" s="449"/>
      <c r="Y535" s="449"/>
      <c r="Z535" s="449"/>
      <c r="AA535" s="449"/>
      <c r="AB535" s="449"/>
      <c r="AC535" s="449"/>
    </row>
    <row r="536" spans="1:29" ht="23.25" customHeight="1" x14ac:dyDescent="0.2">
      <c r="A536" s="449"/>
      <c r="B536" s="449"/>
      <c r="C536" s="449"/>
      <c r="D536" s="449"/>
      <c r="E536" s="449"/>
      <c r="F536" s="449"/>
      <c r="G536" s="450"/>
      <c r="H536" s="449"/>
      <c r="I536" s="452"/>
      <c r="J536" s="449"/>
      <c r="K536" s="449"/>
      <c r="L536" s="449"/>
      <c r="M536" s="449"/>
      <c r="N536" s="449"/>
      <c r="O536" s="449"/>
      <c r="P536" s="449"/>
      <c r="Q536" s="449"/>
      <c r="R536" s="449"/>
      <c r="S536" s="449"/>
      <c r="T536" s="449"/>
      <c r="U536" s="449"/>
      <c r="V536" s="449"/>
      <c r="W536" s="449"/>
      <c r="X536" s="449"/>
      <c r="Y536" s="449"/>
      <c r="Z536" s="449"/>
      <c r="AA536" s="449"/>
      <c r="AB536" s="449"/>
      <c r="AC536" s="449"/>
    </row>
    <row r="537" spans="1:29" ht="23.25" customHeight="1" x14ac:dyDescent="0.2">
      <c r="A537" s="449"/>
      <c r="B537" s="449"/>
      <c r="C537" s="449"/>
      <c r="D537" s="449"/>
      <c r="E537" s="449"/>
      <c r="F537" s="449"/>
      <c r="G537" s="450"/>
      <c r="H537" s="449"/>
      <c r="I537" s="452"/>
      <c r="J537" s="449"/>
      <c r="K537" s="449"/>
      <c r="L537" s="449"/>
      <c r="M537" s="449"/>
      <c r="N537" s="449"/>
      <c r="O537" s="449"/>
      <c r="P537" s="449"/>
      <c r="Q537" s="449"/>
      <c r="R537" s="449"/>
      <c r="S537" s="449"/>
      <c r="T537" s="449"/>
      <c r="U537" s="449"/>
      <c r="V537" s="449"/>
      <c r="W537" s="449"/>
      <c r="X537" s="449"/>
      <c r="Y537" s="449"/>
      <c r="Z537" s="449"/>
      <c r="AA537" s="449"/>
      <c r="AB537" s="449"/>
      <c r="AC537" s="449"/>
    </row>
    <row r="538" spans="1:29" ht="23.25" customHeight="1" x14ac:dyDescent="0.2">
      <c r="A538" s="449"/>
      <c r="B538" s="449"/>
      <c r="C538" s="449"/>
      <c r="D538" s="449"/>
      <c r="E538" s="449"/>
      <c r="F538" s="449"/>
      <c r="G538" s="450"/>
      <c r="H538" s="449"/>
      <c r="I538" s="452"/>
      <c r="J538" s="449"/>
      <c r="K538" s="449"/>
      <c r="L538" s="449"/>
      <c r="M538" s="449"/>
      <c r="N538" s="449"/>
      <c r="O538" s="449"/>
      <c r="P538" s="449"/>
      <c r="Q538" s="449"/>
      <c r="R538" s="449"/>
      <c r="S538" s="449"/>
      <c r="T538" s="449"/>
      <c r="U538" s="449"/>
      <c r="V538" s="449"/>
      <c r="W538" s="449"/>
      <c r="X538" s="449"/>
      <c r="Y538" s="449"/>
      <c r="Z538" s="449"/>
      <c r="AA538" s="449"/>
      <c r="AB538" s="449"/>
      <c r="AC538" s="449"/>
    </row>
    <row r="539" spans="1:29" ht="23.25" customHeight="1" x14ac:dyDescent="0.2">
      <c r="A539" s="449"/>
      <c r="B539" s="449"/>
      <c r="C539" s="449"/>
      <c r="D539" s="449"/>
      <c r="E539" s="449"/>
      <c r="F539" s="449"/>
      <c r="G539" s="450"/>
      <c r="H539" s="449"/>
      <c r="I539" s="452"/>
      <c r="J539" s="449"/>
      <c r="K539" s="449"/>
      <c r="L539" s="449"/>
      <c r="M539" s="449"/>
      <c r="N539" s="449"/>
      <c r="O539" s="449"/>
      <c r="P539" s="449"/>
      <c r="Q539" s="449"/>
      <c r="R539" s="449"/>
      <c r="S539" s="449"/>
      <c r="T539" s="449"/>
      <c r="U539" s="449"/>
      <c r="V539" s="449"/>
      <c r="W539" s="449"/>
      <c r="X539" s="449"/>
      <c r="Y539" s="449"/>
      <c r="Z539" s="449"/>
      <c r="AA539" s="449"/>
      <c r="AB539" s="449"/>
      <c r="AC539" s="449"/>
    </row>
    <row r="540" spans="1:29" ht="23.25" customHeight="1" x14ac:dyDescent="0.2">
      <c r="A540" s="449"/>
      <c r="B540" s="449"/>
      <c r="C540" s="449"/>
      <c r="D540" s="449"/>
      <c r="E540" s="449"/>
      <c r="F540" s="449"/>
      <c r="G540" s="450"/>
      <c r="H540" s="449"/>
      <c r="I540" s="452"/>
      <c r="J540" s="449"/>
      <c r="K540" s="449"/>
      <c r="L540" s="449"/>
      <c r="M540" s="449"/>
      <c r="N540" s="449"/>
      <c r="O540" s="449"/>
      <c r="P540" s="449"/>
      <c r="Q540" s="449"/>
      <c r="R540" s="449"/>
      <c r="S540" s="449"/>
      <c r="T540" s="449"/>
      <c r="U540" s="449"/>
      <c r="V540" s="449"/>
      <c r="W540" s="449"/>
      <c r="X540" s="449"/>
      <c r="Y540" s="449"/>
      <c r="Z540" s="449"/>
      <c r="AA540" s="449"/>
      <c r="AB540" s="449"/>
      <c r="AC540" s="449"/>
    </row>
    <row r="541" spans="1:29" ht="23.25" customHeight="1" x14ac:dyDescent="0.2">
      <c r="A541" s="449"/>
      <c r="B541" s="449"/>
      <c r="C541" s="449"/>
      <c r="D541" s="449"/>
      <c r="E541" s="449"/>
      <c r="F541" s="449"/>
      <c r="G541" s="450"/>
      <c r="H541" s="449"/>
      <c r="I541" s="452"/>
      <c r="J541" s="449"/>
      <c r="K541" s="449"/>
      <c r="L541" s="449"/>
      <c r="M541" s="449"/>
      <c r="N541" s="449"/>
      <c r="O541" s="449"/>
      <c r="P541" s="449"/>
      <c r="Q541" s="449"/>
      <c r="R541" s="449"/>
      <c r="S541" s="449"/>
      <c r="T541" s="449"/>
      <c r="U541" s="449"/>
      <c r="V541" s="449"/>
      <c r="W541" s="449"/>
      <c r="X541" s="449"/>
      <c r="Y541" s="449"/>
      <c r="Z541" s="449"/>
      <c r="AA541" s="449"/>
      <c r="AB541" s="449"/>
      <c r="AC541" s="449"/>
    </row>
    <row r="542" spans="1:29" ht="23.25" customHeight="1" x14ac:dyDescent="0.2">
      <c r="A542" s="449"/>
      <c r="B542" s="449"/>
      <c r="C542" s="449"/>
      <c r="D542" s="449"/>
      <c r="E542" s="449"/>
      <c r="F542" s="449"/>
      <c r="G542" s="450"/>
      <c r="H542" s="449"/>
      <c r="I542" s="452"/>
      <c r="J542" s="449"/>
      <c r="K542" s="449"/>
      <c r="L542" s="449"/>
      <c r="M542" s="449"/>
      <c r="N542" s="449"/>
      <c r="O542" s="449"/>
      <c r="P542" s="449"/>
      <c r="Q542" s="449"/>
      <c r="R542" s="449"/>
      <c r="S542" s="449"/>
      <c r="T542" s="449"/>
      <c r="U542" s="449"/>
      <c r="V542" s="449"/>
      <c r="W542" s="449"/>
      <c r="X542" s="449"/>
      <c r="Y542" s="449"/>
      <c r="Z542" s="449"/>
      <c r="AA542" s="449"/>
      <c r="AB542" s="449"/>
      <c r="AC542" s="449"/>
    </row>
    <row r="543" spans="1:29" ht="23.25" customHeight="1" x14ac:dyDescent="0.2">
      <c r="A543" s="449"/>
      <c r="B543" s="449"/>
      <c r="C543" s="449"/>
      <c r="D543" s="449"/>
      <c r="E543" s="449"/>
      <c r="F543" s="449"/>
      <c r="G543" s="450"/>
      <c r="H543" s="449"/>
      <c r="I543" s="452"/>
      <c r="J543" s="449"/>
      <c r="K543" s="449"/>
      <c r="L543" s="449"/>
      <c r="M543" s="449"/>
      <c r="N543" s="449"/>
      <c r="O543" s="449"/>
      <c r="P543" s="449"/>
      <c r="Q543" s="449"/>
      <c r="R543" s="449"/>
      <c r="S543" s="449"/>
      <c r="T543" s="449"/>
      <c r="U543" s="449"/>
      <c r="V543" s="449"/>
      <c r="W543" s="449"/>
      <c r="X543" s="449"/>
      <c r="Y543" s="449"/>
      <c r="Z543" s="449"/>
      <c r="AA543" s="449"/>
      <c r="AB543" s="449"/>
      <c r="AC543" s="449"/>
    </row>
    <row r="544" spans="1:29" ht="23.25" customHeight="1" x14ac:dyDescent="0.2">
      <c r="A544" s="449"/>
      <c r="B544" s="449"/>
      <c r="C544" s="449"/>
      <c r="D544" s="449"/>
      <c r="E544" s="449"/>
      <c r="F544" s="449"/>
      <c r="G544" s="450"/>
      <c r="H544" s="449"/>
      <c r="I544" s="452"/>
      <c r="J544" s="449"/>
      <c r="K544" s="449"/>
      <c r="L544" s="449"/>
      <c r="M544" s="449"/>
      <c r="N544" s="449"/>
      <c r="O544" s="449"/>
      <c r="P544" s="449"/>
      <c r="Q544" s="449"/>
      <c r="R544" s="449"/>
      <c r="S544" s="449"/>
      <c r="T544" s="449"/>
      <c r="U544" s="449"/>
      <c r="V544" s="449"/>
      <c r="W544" s="449"/>
      <c r="X544" s="449"/>
      <c r="Y544" s="449"/>
      <c r="Z544" s="449"/>
      <c r="AA544" s="449"/>
      <c r="AB544" s="449"/>
      <c r="AC544" s="449"/>
    </row>
    <row r="545" spans="1:29" ht="23.25" customHeight="1" x14ac:dyDescent="0.2">
      <c r="A545" s="449"/>
      <c r="B545" s="449"/>
      <c r="C545" s="449"/>
      <c r="D545" s="449"/>
      <c r="E545" s="449"/>
      <c r="F545" s="449"/>
      <c r="G545" s="450"/>
      <c r="H545" s="449"/>
      <c r="I545" s="452"/>
      <c r="J545" s="449"/>
      <c r="K545" s="449"/>
      <c r="L545" s="449"/>
      <c r="M545" s="449"/>
      <c r="N545" s="449"/>
      <c r="O545" s="449"/>
      <c r="P545" s="449"/>
      <c r="Q545" s="449"/>
      <c r="R545" s="449"/>
      <c r="S545" s="449"/>
      <c r="T545" s="449"/>
      <c r="U545" s="449"/>
      <c r="V545" s="449"/>
      <c r="W545" s="449"/>
      <c r="X545" s="449"/>
      <c r="Y545" s="449"/>
      <c r="Z545" s="449"/>
      <c r="AA545" s="449"/>
      <c r="AB545" s="449"/>
      <c r="AC545" s="449"/>
    </row>
    <row r="546" spans="1:29" ht="23.25" customHeight="1" x14ac:dyDescent="0.2">
      <c r="A546" s="449"/>
      <c r="B546" s="449"/>
      <c r="C546" s="449"/>
      <c r="D546" s="449"/>
      <c r="E546" s="449"/>
      <c r="F546" s="449"/>
      <c r="G546" s="450"/>
      <c r="H546" s="449"/>
      <c r="I546" s="452"/>
      <c r="J546" s="449"/>
      <c r="K546" s="449"/>
      <c r="L546" s="449"/>
      <c r="M546" s="449"/>
      <c r="N546" s="449"/>
      <c r="O546" s="449"/>
      <c r="P546" s="449"/>
      <c r="Q546" s="449"/>
      <c r="R546" s="449"/>
      <c r="S546" s="449"/>
      <c r="T546" s="449"/>
      <c r="U546" s="449"/>
      <c r="V546" s="449"/>
      <c r="W546" s="449"/>
      <c r="X546" s="449"/>
      <c r="Y546" s="449"/>
      <c r="Z546" s="449"/>
      <c r="AA546" s="449"/>
      <c r="AB546" s="449"/>
      <c r="AC546" s="449"/>
    </row>
    <row r="547" spans="1:29" ht="23.25" customHeight="1" x14ac:dyDescent="0.2">
      <c r="A547" s="449"/>
      <c r="B547" s="449"/>
      <c r="C547" s="449"/>
      <c r="D547" s="449"/>
      <c r="E547" s="449"/>
      <c r="F547" s="449"/>
      <c r="G547" s="450"/>
      <c r="H547" s="449"/>
      <c r="I547" s="452"/>
      <c r="J547" s="449"/>
      <c r="K547" s="449"/>
      <c r="L547" s="449"/>
      <c r="M547" s="449"/>
      <c r="N547" s="449"/>
      <c r="O547" s="449"/>
      <c r="P547" s="449"/>
      <c r="Q547" s="449"/>
      <c r="R547" s="449"/>
      <c r="S547" s="449"/>
      <c r="T547" s="449"/>
      <c r="U547" s="449"/>
      <c r="V547" s="449"/>
      <c r="W547" s="449"/>
      <c r="X547" s="449"/>
      <c r="Y547" s="449"/>
      <c r="Z547" s="449"/>
      <c r="AA547" s="449"/>
      <c r="AB547" s="449"/>
      <c r="AC547" s="449"/>
    </row>
    <row r="548" spans="1:29" ht="23.25" customHeight="1" x14ac:dyDescent="0.2">
      <c r="A548" s="449"/>
      <c r="B548" s="449"/>
      <c r="C548" s="449"/>
      <c r="D548" s="449"/>
      <c r="E548" s="449"/>
      <c r="F548" s="449"/>
      <c r="G548" s="450"/>
      <c r="H548" s="449"/>
      <c r="I548" s="452"/>
      <c r="J548" s="449"/>
      <c r="K548" s="449"/>
      <c r="L548" s="449"/>
      <c r="M548" s="449"/>
      <c r="N548" s="449"/>
      <c r="O548" s="449"/>
      <c r="P548" s="449"/>
      <c r="Q548" s="449"/>
      <c r="R548" s="449"/>
      <c r="S548" s="449"/>
      <c r="T548" s="449"/>
      <c r="U548" s="449"/>
      <c r="V548" s="449"/>
      <c r="W548" s="449"/>
      <c r="X548" s="449"/>
      <c r="Y548" s="449"/>
      <c r="Z548" s="449"/>
      <c r="AA548" s="449"/>
      <c r="AB548" s="449"/>
      <c r="AC548" s="449"/>
    </row>
    <row r="549" spans="1:29" ht="23.25" customHeight="1" x14ac:dyDescent="0.2">
      <c r="A549" s="449"/>
      <c r="B549" s="449"/>
      <c r="C549" s="449"/>
      <c r="D549" s="449"/>
      <c r="E549" s="449"/>
      <c r="F549" s="449"/>
      <c r="G549" s="450"/>
      <c r="H549" s="449"/>
      <c r="I549" s="452"/>
      <c r="J549" s="449"/>
      <c r="K549" s="449"/>
      <c r="L549" s="449"/>
      <c r="M549" s="449"/>
      <c r="N549" s="449"/>
      <c r="O549" s="449"/>
      <c r="P549" s="449"/>
      <c r="Q549" s="449"/>
      <c r="R549" s="449"/>
      <c r="S549" s="449"/>
      <c r="T549" s="449"/>
      <c r="U549" s="449"/>
      <c r="V549" s="449"/>
      <c r="W549" s="449"/>
      <c r="X549" s="449"/>
      <c r="Y549" s="449"/>
      <c r="Z549" s="449"/>
      <c r="AA549" s="449"/>
      <c r="AB549" s="449"/>
      <c r="AC549" s="449"/>
    </row>
    <row r="550" spans="1:29" ht="23.25" customHeight="1" x14ac:dyDescent="0.2">
      <c r="A550" s="449"/>
      <c r="B550" s="449"/>
      <c r="C550" s="449"/>
      <c r="D550" s="449"/>
      <c r="E550" s="449"/>
      <c r="F550" s="449"/>
      <c r="G550" s="450"/>
      <c r="H550" s="449"/>
      <c r="I550" s="452"/>
      <c r="J550" s="449"/>
      <c r="K550" s="449"/>
      <c r="L550" s="449"/>
      <c r="M550" s="449"/>
      <c r="N550" s="449"/>
      <c r="O550" s="449"/>
      <c r="P550" s="449"/>
      <c r="Q550" s="449"/>
      <c r="R550" s="449"/>
      <c r="S550" s="449"/>
      <c r="T550" s="449"/>
      <c r="U550" s="449"/>
      <c r="V550" s="449"/>
      <c r="W550" s="449"/>
      <c r="X550" s="449"/>
      <c r="Y550" s="449"/>
      <c r="Z550" s="449"/>
      <c r="AA550" s="449"/>
      <c r="AB550" s="449"/>
      <c r="AC550" s="449"/>
    </row>
    <row r="551" spans="1:29" ht="23.25" customHeight="1" x14ac:dyDescent="0.2">
      <c r="A551" s="449"/>
      <c r="B551" s="449"/>
      <c r="C551" s="449"/>
      <c r="D551" s="449"/>
      <c r="E551" s="449"/>
      <c r="F551" s="449"/>
      <c r="G551" s="450"/>
      <c r="H551" s="449"/>
      <c r="I551" s="452"/>
      <c r="J551" s="449"/>
      <c r="K551" s="449"/>
      <c r="L551" s="449"/>
      <c r="M551" s="449"/>
      <c r="N551" s="449"/>
      <c r="O551" s="449"/>
      <c r="P551" s="449"/>
      <c r="Q551" s="449"/>
      <c r="R551" s="449"/>
      <c r="S551" s="449"/>
      <c r="T551" s="449"/>
      <c r="U551" s="449"/>
      <c r="V551" s="449"/>
      <c r="W551" s="449"/>
      <c r="X551" s="449"/>
      <c r="Y551" s="449"/>
      <c r="Z551" s="449"/>
      <c r="AA551" s="449"/>
      <c r="AB551" s="449"/>
      <c r="AC551" s="449"/>
    </row>
    <row r="552" spans="1:29" ht="23.25" customHeight="1" x14ac:dyDescent="0.2">
      <c r="A552" s="449"/>
      <c r="B552" s="449"/>
      <c r="C552" s="449"/>
      <c r="D552" s="449"/>
      <c r="E552" s="449"/>
      <c r="F552" s="449"/>
      <c r="G552" s="450"/>
      <c r="H552" s="449"/>
      <c r="I552" s="452"/>
      <c r="J552" s="449"/>
      <c r="K552" s="449"/>
      <c r="L552" s="449"/>
      <c r="M552" s="449"/>
      <c r="N552" s="449"/>
      <c r="O552" s="449"/>
      <c r="P552" s="449"/>
      <c r="Q552" s="449"/>
      <c r="R552" s="449"/>
      <c r="S552" s="449"/>
      <c r="T552" s="449"/>
      <c r="U552" s="449"/>
      <c r="V552" s="449"/>
      <c r="W552" s="449"/>
      <c r="X552" s="449"/>
      <c r="Y552" s="449"/>
      <c r="Z552" s="449"/>
      <c r="AA552" s="449"/>
      <c r="AB552" s="449"/>
      <c r="AC552" s="449"/>
    </row>
    <row r="553" spans="1:29" ht="23.25" customHeight="1" x14ac:dyDescent="0.2">
      <c r="A553" s="449"/>
      <c r="B553" s="449"/>
      <c r="C553" s="449"/>
      <c r="D553" s="449"/>
      <c r="E553" s="449"/>
      <c r="F553" s="449"/>
      <c r="G553" s="450"/>
      <c r="H553" s="449"/>
      <c r="I553" s="452"/>
      <c r="J553" s="449"/>
      <c r="K553" s="449"/>
      <c r="L553" s="449"/>
      <c r="M553" s="449"/>
      <c r="N553" s="449"/>
      <c r="O553" s="449"/>
      <c r="P553" s="449"/>
      <c r="Q553" s="449"/>
      <c r="R553" s="449"/>
      <c r="S553" s="449"/>
      <c r="T553" s="449"/>
      <c r="U553" s="449"/>
      <c r="V553" s="449"/>
      <c r="W553" s="449"/>
      <c r="X553" s="449"/>
      <c r="Y553" s="449"/>
      <c r="Z553" s="449"/>
      <c r="AA553" s="449"/>
      <c r="AB553" s="449"/>
      <c r="AC553" s="449"/>
    </row>
    <row r="554" spans="1:29" ht="23.25" customHeight="1" x14ac:dyDescent="0.2">
      <c r="A554" s="449"/>
      <c r="B554" s="449"/>
      <c r="C554" s="449"/>
      <c r="D554" s="449"/>
      <c r="E554" s="449"/>
      <c r="F554" s="449"/>
      <c r="G554" s="450"/>
      <c r="H554" s="449"/>
      <c r="I554" s="452"/>
      <c r="J554" s="449"/>
      <c r="K554" s="449"/>
      <c r="L554" s="449"/>
      <c r="M554" s="449"/>
      <c r="N554" s="449"/>
      <c r="O554" s="449"/>
      <c r="P554" s="449"/>
      <c r="Q554" s="449"/>
      <c r="R554" s="449"/>
      <c r="S554" s="449"/>
      <c r="T554" s="449"/>
      <c r="U554" s="449"/>
      <c r="V554" s="449"/>
      <c r="W554" s="449"/>
      <c r="X554" s="449"/>
      <c r="Y554" s="449"/>
      <c r="Z554" s="449"/>
      <c r="AA554" s="449"/>
      <c r="AB554" s="449"/>
      <c r="AC554" s="449"/>
    </row>
    <row r="555" spans="1:29" ht="23.25" customHeight="1" x14ac:dyDescent="0.2">
      <c r="A555" s="449"/>
      <c r="B555" s="449"/>
      <c r="C555" s="449"/>
      <c r="D555" s="449"/>
      <c r="E555" s="449"/>
      <c r="F555" s="449"/>
      <c r="G555" s="450"/>
      <c r="H555" s="449"/>
      <c r="I555" s="452"/>
      <c r="J555" s="449"/>
      <c r="K555" s="449"/>
      <c r="L555" s="449"/>
      <c r="M555" s="449"/>
      <c r="N555" s="449"/>
      <c r="O555" s="449"/>
      <c r="P555" s="449"/>
      <c r="Q555" s="449"/>
      <c r="R555" s="449"/>
      <c r="S555" s="449"/>
      <c r="T555" s="449"/>
      <c r="U555" s="449"/>
      <c r="V555" s="449"/>
      <c r="W555" s="449"/>
      <c r="X555" s="449"/>
      <c r="Y555" s="449"/>
      <c r="Z555" s="449"/>
      <c r="AA555" s="449"/>
      <c r="AB555" s="449"/>
      <c r="AC555" s="449"/>
    </row>
    <row r="556" spans="1:29" ht="23.25" customHeight="1" x14ac:dyDescent="0.2">
      <c r="A556" s="449"/>
      <c r="B556" s="449"/>
      <c r="C556" s="449"/>
      <c r="D556" s="449"/>
      <c r="E556" s="449"/>
      <c r="F556" s="449"/>
      <c r="G556" s="450"/>
      <c r="H556" s="449"/>
      <c r="I556" s="452"/>
      <c r="J556" s="449"/>
      <c r="K556" s="449"/>
      <c r="L556" s="449"/>
      <c r="M556" s="449"/>
      <c r="N556" s="449"/>
      <c r="O556" s="449"/>
      <c r="P556" s="449"/>
      <c r="Q556" s="449"/>
      <c r="R556" s="449"/>
      <c r="S556" s="449"/>
      <c r="T556" s="449"/>
      <c r="U556" s="449"/>
      <c r="V556" s="449"/>
      <c r="W556" s="449"/>
      <c r="X556" s="449"/>
      <c r="Y556" s="449"/>
      <c r="Z556" s="449"/>
      <c r="AA556" s="449"/>
      <c r="AB556" s="449"/>
      <c r="AC556" s="449"/>
    </row>
    <row r="557" spans="1:29" ht="23.25" customHeight="1" x14ac:dyDescent="0.2">
      <c r="A557" s="449"/>
      <c r="B557" s="449"/>
      <c r="C557" s="449"/>
      <c r="D557" s="449"/>
      <c r="E557" s="449"/>
      <c r="F557" s="449"/>
      <c r="G557" s="450"/>
      <c r="H557" s="449"/>
      <c r="I557" s="452"/>
      <c r="J557" s="449"/>
      <c r="K557" s="449"/>
      <c r="L557" s="449"/>
      <c r="M557" s="449"/>
      <c r="N557" s="449"/>
      <c r="O557" s="449"/>
      <c r="P557" s="449"/>
      <c r="Q557" s="449"/>
      <c r="R557" s="449"/>
      <c r="S557" s="449"/>
      <c r="T557" s="449"/>
      <c r="U557" s="449"/>
      <c r="V557" s="449"/>
      <c r="W557" s="449"/>
      <c r="X557" s="449"/>
      <c r="Y557" s="449"/>
      <c r="Z557" s="449"/>
      <c r="AA557" s="449"/>
      <c r="AB557" s="449"/>
      <c r="AC557" s="449"/>
    </row>
    <row r="558" spans="1:29" ht="23.25" customHeight="1" x14ac:dyDescent="0.2">
      <c r="A558" s="449"/>
      <c r="B558" s="449"/>
      <c r="C558" s="449"/>
      <c r="D558" s="449"/>
      <c r="E558" s="449"/>
      <c r="F558" s="449"/>
      <c r="G558" s="450"/>
      <c r="H558" s="449"/>
      <c r="I558" s="452"/>
      <c r="J558" s="449"/>
      <c r="K558" s="449"/>
      <c r="L558" s="449"/>
      <c r="M558" s="449"/>
      <c r="N558" s="449"/>
      <c r="O558" s="449"/>
      <c r="P558" s="449"/>
      <c r="Q558" s="449"/>
      <c r="R558" s="449"/>
      <c r="S558" s="449"/>
      <c r="T558" s="449"/>
      <c r="U558" s="449"/>
      <c r="V558" s="449"/>
      <c r="W558" s="449"/>
      <c r="X558" s="449"/>
      <c r="Y558" s="449"/>
      <c r="Z558" s="449"/>
      <c r="AA558" s="449"/>
      <c r="AB558" s="449"/>
      <c r="AC558" s="449"/>
    </row>
    <row r="559" spans="1:29" ht="23.25" customHeight="1" x14ac:dyDescent="0.2">
      <c r="A559" s="449"/>
      <c r="B559" s="449"/>
      <c r="C559" s="449"/>
      <c r="D559" s="449"/>
      <c r="E559" s="449"/>
      <c r="F559" s="449"/>
      <c r="G559" s="450"/>
      <c r="H559" s="449"/>
      <c r="I559" s="452"/>
      <c r="J559" s="449"/>
      <c r="K559" s="449"/>
      <c r="L559" s="449"/>
      <c r="M559" s="449"/>
      <c r="N559" s="449"/>
      <c r="O559" s="449"/>
      <c r="P559" s="449"/>
      <c r="Q559" s="449"/>
      <c r="R559" s="449"/>
      <c r="S559" s="449"/>
      <c r="T559" s="449"/>
      <c r="U559" s="449"/>
      <c r="V559" s="449"/>
      <c r="W559" s="449"/>
      <c r="X559" s="449"/>
      <c r="Y559" s="449"/>
      <c r="Z559" s="449"/>
      <c r="AA559" s="449"/>
      <c r="AB559" s="449"/>
      <c r="AC559" s="449"/>
    </row>
    <row r="560" spans="1:29" ht="23.25" customHeight="1" x14ac:dyDescent="0.2">
      <c r="A560" s="449"/>
      <c r="B560" s="449"/>
      <c r="C560" s="449"/>
      <c r="D560" s="449"/>
      <c r="E560" s="449"/>
      <c r="F560" s="449"/>
      <c r="G560" s="450"/>
      <c r="H560" s="449"/>
      <c r="I560" s="452"/>
      <c r="J560" s="449"/>
      <c r="K560" s="449"/>
      <c r="L560" s="449"/>
      <c r="M560" s="449"/>
      <c r="N560" s="449"/>
      <c r="O560" s="449"/>
      <c r="P560" s="449"/>
      <c r="Q560" s="449"/>
      <c r="R560" s="449"/>
      <c r="S560" s="449"/>
      <c r="T560" s="449"/>
      <c r="U560" s="449"/>
      <c r="V560" s="449"/>
      <c r="W560" s="449"/>
      <c r="X560" s="449"/>
      <c r="Y560" s="449"/>
      <c r="Z560" s="449"/>
      <c r="AA560" s="449"/>
      <c r="AB560" s="449"/>
      <c r="AC560" s="449"/>
    </row>
    <row r="561" spans="1:29" ht="23.25" customHeight="1" x14ac:dyDescent="0.2">
      <c r="A561" s="449"/>
      <c r="B561" s="449"/>
      <c r="C561" s="449"/>
      <c r="D561" s="449"/>
      <c r="E561" s="449"/>
      <c r="F561" s="449"/>
      <c r="G561" s="450"/>
      <c r="H561" s="449"/>
      <c r="I561" s="452"/>
      <c r="J561" s="449"/>
      <c r="K561" s="449"/>
      <c r="L561" s="449"/>
      <c r="M561" s="449"/>
      <c r="N561" s="449"/>
      <c r="O561" s="449"/>
      <c r="P561" s="449"/>
      <c r="Q561" s="449"/>
      <c r="R561" s="449"/>
      <c r="S561" s="449"/>
      <c r="T561" s="449"/>
      <c r="U561" s="449"/>
      <c r="V561" s="449"/>
      <c r="W561" s="449"/>
      <c r="X561" s="449"/>
      <c r="Y561" s="449"/>
      <c r="Z561" s="449"/>
      <c r="AA561" s="449"/>
      <c r="AB561" s="449"/>
      <c r="AC561" s="449"/>
    </row>
    <row r="562" spans="1:29" ht="23.25" customHeight="1" x14ac:dyDescent="0.2">
      <c r="A562" s="449"/>
      <c r="B562" s="449"/>
      <c r="C562" s="449"/>
      <c r="D562" s="449"/>
      <c r="E562" s="449"/>
      <c r="F562" s="449"/>
      <c r="G562" s="450"/>
      <c r="H562" s="449"/>
      <c r="I562" s="452"/>
      <c r="J562" s="449"/>
      <c r="K562" s="449"/>
      <c r="L562" s="449"/>
      <c r="M562" s="449"/>
      <c r="N562" s="449"/>
      <c r="O562" s="449"/>
      <c r="P562" s="449"/>
      <c r="Q562" s="449"/>
      <c r="R562" s="449"/>
      <c r="S562" s="449"/>
      <c r="T562" s="449"/>
      <c r="U562" s="449"/>
      <c r="V562" s="449"/>
      <c r="W562" s="449"/>
      <c r="X562" s="449"/>
      <c r="Y562" s="449"/>
      <c r="Z562" s="449"/>
      <c r="AA562" s="449"/>
      <c r="AB562" s="449"/>
      <c r="AC562" s="449"/>
    </row>
    <row r="563" spans="1:29" ht="23.25" customHeight="1" x14ac:dyDescent="0.2">
      <c r="A563" s="449"/>
      <c r="B563" s="449"/>
      <c r="C563" s="449"/>
      <c r="D563" s="449"/>
      <c r="E563" s="449"/>
      <c r="F563" s="449"/>
      <c r="G563" s="450"/>
      <c r="H563" s="449"/>
      <c r="I563" s="452"/>
      <c r="J563" s="449"/>
      <c r="K563" s="449"/>
      <c r="L563" s="449"/>
      <c r="M563" s="449"/>
      <c r="N563" s="449"/>
      <c r="O563" s="449"/>
      <c r="P563" s="449"/>
      <c r="Q563" s="449"/>
      <c r="R563" s="449"/>
      <c r="S563" s="449"/>
      <c r="T563" s="449"/>
      <c r="U563" s="449"/>
      <c r="V563" s="449"/>
      <c r="W563" s="449"/>
      <c r="X563" s="449"/>
      <c r="Y563" s="449"/>
      <c r="Z563" s="449"/>
      <c r="AA563" s="449"/>
      <c r="AB563" s="449"/>
      <c r="AC563" s="449"/>
    </row>
    <row r="564" spans="1:29" ht="23.25" customHeight="1" x14ac:dyDescent="0.2">
      <c r="A564" s="449"/>
      <c r="B564" s="449"/>
      <c r="C564" s="449"/>
      <c r="D564" s="449"/>
      <c r="E564" s="449"/>
      <c r="F564" s="449"/>
      <c r="G564" s="450"/>
      <c r="H564" s="449"/>
      <c r="I564" s="452"/>
      <c r="J564" s="449"/>
      <c r="K564" s="449"/>
      <c r="L564" s="449"/>
      <c r="M564" s="449"/>
      <c r="N564" s="449"/>
      <c r="O564" s="449"/>
      <c r="P564" s="449"/>
      <c r="Q564" s="449"/>
      <c r="R564" s="449"/>
      <c r="S564" s="449"/>
      <c r="T564" s="449"/>
      <c r="U564" s="449"/>
      <c r="V564" s="449"/>
      <c r="W564" s="449"/>
      <c r="X564" s="449"/>
      <c r="Y564" s="449"/>
      <c r="Z564" s="449"/>
      <c r="AA564" s="449"/>
      <c r="AB564" s="449"/>
      <c r="AC564" s="449"/>
    </row>
    <row r="565" spans="1:29" ht="23.25" customHeight="1" x14ac:dyDescent="0.2">
      <c r="A565" s="449"/>
      <c r="B565" s="449"/>
      <c r="C565" s="449"/>
      <c r="D565" s="449"/>
      <c r="E565" s="449"/>
      <c r="F565" s="449"/>
      <c r="G565" s="450"/>
      <c r="H565" s="449"/>
      <c r="I565" s="452"/>
      <c r="J565" s="449"/>
      <c r="K565" s="449"/>
      <c r="L565" s="449"/>
      <c r="M565" s="449"/>
      <c r="N565" s="449"/>
      <c r="O565" s="449"/>
      <c r="P565" s="449"/>
      <c r="Q565" s="449"/>
      <c r="R565" s="449"/>
      <c r="S565" s="449"/>
      <c r="T565" s="449"/>
      <c r="U565" s="449"/>
      <c r="V565" s="449"/>
      <c r="W565" s="449"/>
      <c r="X565" s="449"/>
      <c r="Y565" s="449"/>
      <c r="Z565" s="449"/>
      <c r="AA565" s="449"/>
      <c r="AB565" s="449"/>
      <c r="AC565" s="449"/>
    </row>
    <row r="566" spans="1:29" ht="23.25" customHeight="1" x14ac:dyDescent="0.2">
      <c r="A566" s="449"/>
      <c r="B566" s="449"/>
      <c r="C566" s="449"/>
      <c r="D566" s="449"/>
      <c r="E566" s="449"/>
      <c r="F566" s="449"/>
      <c r="G566" s="450"/>
      <c r="H566" s="449"/>
      <c r="I566" s="452"/>
      <c r="J566" s="449"/>
      <c r="K566" s="449"/>
      <c r="L566" s="449"/>
      <c r="M566" s="449"/>
      <c r="N566" s="449"/>
      <c r="O566" s="449"/>
      <c r="P566" s="449"/>
      <c r="Q566" s="449"/>
      <c r="R566" s="449"/>
      <c r="S566" s="449"/>
      <c r="T566" s="449"/>
      <c r="U566" s="449"/>
      <c r="V566" s="449"/>
      <c r="W566" s="449"/>
      <c r="X566" s="449"/>
      <c r="Y566" s="449"/>
      <c r="Z566" s="449"/>
      <c r="AA566" s="449"/>
      <c r="AB566" s="449"/>
      <c r="AC566" s="449"/>
    </row>
    <row r="567" spans="1:29" ht="23.25" customHeight="1" x14ac:dyDescent="0.2">
      <c r="A567" s="449"/>
      <c r="B567" s="449"/>
      <c r="C567" s="449"/>
      <c r="D567" s="449"/>
      <c r="E567" s="449"/>
      <c r="F567" s="449"/>
      <c r="G567" s="450"/>
      <c r="H567" s="449"/>
      <c r="I567" s="452"/>
      <c r="J567" s="449"/>
      <c r="K567" s="449"/>
      <c r="L567" s="449"/>
      <c r="M567" s="449"/>
      <c r="N567" s="449"/>
      <c r="O567" s="449"/>
      <c r="P567" s="449"/>
      <c r="Q567" s="449"/>
      <c r="R567" s="449"/>
      <c r="S567" s="449"/>
      <c r="T567" s="449"/>
      <c r="U567" s="449"/>
      <c r="V567" s="449"/>
      <c r="W567" s="449"/>
      <c r="X567" s="449"/>
      <c r="Y567" s="449"/>
      <c r="Z567" s="449"/>
      <c r="AA567" s="449"/>
      <c r="AB567" s="449"/>
      <c r="AC567" s="449"/>
    </row>
    <row r="568" spans="1:29" ht="23.25" customHeight="1" x14ac:dyDescent="0.2">
      <c r="A568" s="449"/>
      <c r="B568" s="449"/>
      <c r="C568" s="449"/>
      <c r="D568" s="449"/>
      <c r="E568" s="449"/>
      <c r="F568" s="449"/>
      <c r="G568" s="450"/>
      <c r="H568" s="449"/>
      <c r="I568" s="452"/>
      <c r="J568" s="449"/>
      <c r="K568" s="449"/>
      <c r="L568" s="449"/>
      <c r="M568" s="449"/>
      <c r="N568" s="449"/>
      <c r="O568" s="449"/>
      <c r="P568" s="449"/>
      <c r="Q568" s="449"/>
      <c r="R568" s="449"/>
      <c r="S568" s="449"/>
      <c r="T568" s="449"/>
      <c r="U568" s="449"/>
      <c r="V568" s="449"/>
      <c r="W568" s="449"/>
      <c r="X568" s="449"/>
      <c r="Y568" s="449"/>
      <c r="Z568" s="449"/>
      <c r="AA568" s="449"/>
      <c r="AB568" s="449"/>
      <c r="AC568" s="449"/>
    </row>
    <row r="569" spans="1:29" ht="23.25" customHeight="1" x14ac:dyDescent="0.2">
      <c r="A569" s="449"/>
      <c r="B569" s="449"/>
      <c r="C569" s="449"/>
      <c r="D569" s="449"/>
      <c r="E569" s="449"/>
      <c r="F569" s="449"/>
      <c r="G569" s="450"/>
      <c r="H569" s="449"/>
      <c r="I569" s="452"/>
      <c r="J569" s="449"/>
      <c r="K569" s="449"/>
      <c r="L569" s="449"/>
      <c r="M569" s="449"/>
      <c r="N569" s="449"/>
      <c r="O569" s="449"/>
      <c r="P569" s="449"/>
      <c r="Q569" s="449"/>
      <c r="R569" s="449"/>
      <c r="S569" s="449"/>
      <c r="T569" s="449"/>
      <c r="U569" s="449"/>
      <c r="V569" s="449"/>
      <c r="W569" s="449"/>
      <c r="X569" s="449"/>
      <c r="Y569" s="449"/>
      <c r="Z569" s="449"/>
      <c r="AA569" s="449"/>
      <c r="AB569" s="449"/>
      <c r="AC569" s="449"/>
    </row>
    <row r="570" spans="1:29" ht="23.25" customHeight="1" x14ac:dyDescent="0.2">
      <c r="A570" s="449"/>
      <c r="B570" s="449"/>
      <c r="C570" s="449"/>
      <c r="D570" s="449"/>
      <c r="E570" s="449"/>
      <c r="F570" s="449"/>
      <c r="G570" s="450"/>
      <c r="H570" s="449"/>
      <c r="I570" s="452"/>
      <c r="J570" s="449"/>
      <c r="K570" s="449"/>
      <c r="L570" s="449"/>
      <c r="M570" s="449"/>
      <c r="N570" s="449"/>
      <c r="O570" s="449"/>
      <c r="P570" s="449"/>
      <c r="Q570" s="449"/>
      <c r="R570" s="449"/>
      <c r="S570" s="449"/>
      <c r="T570" s="449"/>
      <c r="U570" s="449"/>
      <c r="V570" s="449"/>
      <c r="W570" s="449"/>
      <c r="X570" s="449"/>
      <c r="Y570" s="449"/>
      <c r="Z570" s="449"/>
      <c r="AA570" s="449"/>
      <c r="AB570" s="449"/>
      <c r="AC570" s="449"/>
    </row>
    <row r="571" spans="1:29" ht="23.25" customHeight="1" x14ac:dyDescent="0.2">
      <c r="A571" s="449"/>
      <c r="B571" s="449"/>
      <c r="C571" s="449"/>
      <c r="D571" s="449"/>
      <c r="E571" s="449"/>
      <c r="F571" s="449"/>
      <c r="G571" s="450"/>
      <c r="H571" s="449"/>
      <c r="I571" s="452"/>
      <c r="J571" s="449"/>
      <c r="K571" s="449"/>
      <c r="L571" s="449"/>
      <c r="M571" s="449"/>
      <c r="N571" s="449"/>
      <c r="O571" s="449"/>
      <c r="P571" s="449"/>
      <c r="Q571" s="449"/>
      <c r="R571" s="449"/>
      <c r="S571" s="449"/>
      <c r="T571" s="449"/>
      <c r="U571" s="449"/>
      <c r="V571" s="449"/>
      <c r="W571" s="449"/>
      <c r="X571" s="449"/>
      <c r="Y571" s="449"/>
      <c r="Z571" s="449"/>
      <c r="AA571" s="449"/>
      <c r="AB571" s="449"/>
      <c r="AC571" s="449"/>
    </row>
    <row r="572" spans="1:29" ht="23.25" customHeight="1" x14ac:dyDescent="0.2">
      <c r="A572" s="449"/>
      <c r="B572" s="449"/>
      <c r="C572" s="449"/>
      <c r="D572" s="449"/>
      <c r="E572" s="449"/>
      <c r="F572" s="449"/>
      <c r="G572" s="450"/>
      <c r="H572" s="449"/>
      <c r="I572" s="452"/>
      <c r="J572" s="449"/>
      <c r="K572" s="449"/>
      <c r="L572" s="449"/>
      <c r="M572" s="449"/>
      <c r="N572" s="449"/>
      <c r="O572" s="449"/>
      <c r="P572" s="449"/>
      <c r="Q572" s="449"/>
      <c r="R572" s="449"/>
      <c r="S572" s="449"/>
      <c r="T572" s="449"/>
      <c r="U572" s="449"/>
      <c r="V572" s="449"/>
      <c r="W572" s="449"/>
      <c r="X572" s="449"/>
      <c r="Y572" s="449"/>
      <c r="Z572" s="449"/>
      <c r="AA572" s="449"/>
      <c r="AB572" s="449"/>
      <c r="AC572" s="449"/>
    </row>
    <row r="573" spans="1:29" ht="23.25" customHeight="1" x14ac:dyDescent="0.2">
      <c r="A573" s="449"/>
      <c r="B573" s="449"/>
      <c r="C573" s="449"/>
      <c r="D573" s="449"/>
      <c r="E573" s="449"/>
      <c r="F573" s="449"/>
      <c r="G573" s="450"/>
      <c r="H573" s="449"/>
      <c r="I573" s="452"/>
      <c r="J573" s="449"/>
      <c r="K573" s="449"/>
      <c r="L573" s="449"/>
      <c r="M573" s="449"/>
      <c r="N573" s="449"/>
      <c r="O573" s="449"/>
      <c r="P573" s="449"/>
      <c r="Q573" s="449"/>
      <c r="R573" s="449"/>
      <c r="S573" s="449"/>
      <c r="T573" s="449"/>
      <c r="U573" s="449"/>
      <c r="V573" s="449"/>
      <c r="W573" s="449"/>
      <c r="X573" s="449"/>
      <c r="Y573" s="449"/>
      <c r="Z573" s="449"/>
      <c r="AA573" s="449"/>
      <c r="AB573" s="449"/>
      <c r="AC573" s="449"/>
    </row>
    <row r="574" spans="1:29" ht="23.25" customHeight="1" x14ac:dyDescent="0.2">
      <c r="A574" s="449"/>
      <c r="B574" s="449"/>
      <c r="C574" s="449"/>
      <c r="D574" s="449"/>
      <c r="E574" s="449"/>
      <c r="F574" s="449"/>
      <c r="G574" s="450"/>
      <c r="H574" s="449"/>
      <c r="I574" s="452"/>
      <c r="J574" s="449"/>
      <c r="K574" s="449"/>
      <c r="L574" s="449"/>
      <c r="M574" s="449"/>
      <c r="N574" s="449"/>
      <c r="O574" s="449"/>
      <c r="P574" s="449"/>
      <c r="Q574" s="449"/>
      <c r="R574" s="449"/>
      <c r="S574" s="449"/>
      <c r="T574" s="449"/>
      <c r="U574" s="449"/>
      <c r="V574" s="449"/>
      <c r="W574" s="449"/>
      <c r="X574" s="449"/>
      <c r="Y574" s="449"/>
      <c r="Z574" s="449"/>
      <c r="AA574" s="449"/>
      <c r="AB574" s="449"/>
      <c r="AC574" s="449"/>
    </row>
    <row r="575" spans="1:29" ht="23.25" customHeight="1" x14ac:dyDescent="0.2">
      <c r="A575" s="449"/>
      <c r="B575" s="449"/>
      <c r="C575" s="449"/>
      <c r="D575" s="449"/>
      <c r="E575" s="449"/>
      <c r="F575" s="449"/>
      <c r="G575" s="450"/>
      <c r="H575" s="449"/>
      <c r="I575" s="452"/>
      <c r="J575" s="449"/>
      <c r="K575" s="449"/>
      <c r="L575" s="449"/>
      <c r="M575" s="449"/>
      <c r="N575" s="449"/>
      <c r="O575" s="449"/>
      <c r="P575" s="449"/>
      <c r="Q575" s="449"/>
      <c r="R575" s="449"/>
      <c r="S575" s="449"/>
      <c r="T575" s="449"/>
      <c r="U575" s="449"/>
      <c r="V575" s="449"/>
      <c r="W575" s="449"/>
      <c r="X575" s="449"/>
      <c r="Y575" s="449"/>
      <c r="Z575" s="449"/>
      <c r="AA575" s="449"/>
      <c r="AB575" s="449"/>
      <c r="AC575" s="449"/>
    </row>
    <row r="576" spans="1:29" ht="23.25" customHeight="1" x14ac:dyDescent="0.2">
      <c r="A576" s="449"/>
      <c r="B576" s="449"/>
      <c r="C576" s="449"/>
      <c r="D576" s="449"/>
      <c r="E576" s="449"/>
      <c r="F576" s="449"/>
      <c r="G576" s="450"/>
      <c r="H576" s="449"/>
      <c r="I576" s="452"/>
      <c r="J576" s="449"/>
      <c r="K576" s="449"/>
      <c r="L576" s="449"/>
      <c r="M576" s="449"/>
      <c r="N576" s="449"/>
      <c r="O576" s="449"/>
      <c r="P576" s="449"/>
      <c r="Q576" s="449"/>
      <c r="R576" s="449"/>
      <c r="S576" s="449"/>
      <c r="T576" s="449"/>
      <c r="U576" s="449"/>
      <c r="V576" s="449"/>
      <c r="W576" s="449"/>
      <c r="X576" s="449"/>
      <c r="Y576" s="449"/>
      <c r="Z576" s="449"/>
      <c r="AA576" s="449"/>
      <c r="AB576" s="449"/>
      <c r="AC576" s="449"/>
    </row>
    <row r="577" spans="1:29" ht="23.25" customHeight="1" x14ac:dyDescent="0.2">
      <c r="A577" s="449"/>
      <c r="B577" s="449"/>
      <c r="C577" s="449"/>
      <c r="D577" s="449"/>
      <c r="E577" s="449"/>
      <c r="F577" s="449"/>
      <c r="G577" s="450"/>
      <c r="H577" s="449"/>
      <c r="I577" s="452"/>
      <c r="J577" s="449"/>
      <c r="K577" s="449"/>
      <c r="L577" s="449"/>
      <c r="M577" s="449"/>
      <c r="N577" s="449"/>
      <c r="O577" s="449"/>
      <c r="P577" s="449"/>
      <c r="Q577" s="449"/>
      <c r="R577" s="449"/>
      <c r="S577" s="449"/>
      <c r="T577" s="449"/>
      <c r="U577" s="449"/>
      <c r="V577" s="449"/>
      <c r="W577" s="449"/>
      <c r="X577" s="449"/>
      <c r="Y577" s="449"/>
      <c r="Z577" s="449"/>
      <c r="AA577" s="449"/>
      <c r="AB577" s="449"/>
      <c r="AC577" s="449"/>
    </row>
    <row r="578" spans="1:29" ht="23.25" customHeight="1" x14ac:dyDescent="0.2">
      <c r="A578" s="449"/>
      <c r="B578" s="449"/>
      <c r="C578" s="449"/>
      <c r="D578" s="449"/>
      <c r="E578" s="449"/>
      <c r="F578" s="449"/>
      <c r="G578" s="450"/>
      <c r="H578" s="449"/>
      <c r="I578" s="452"/>
      <c r="J578" s="449"/>
      <c r="K578" s="449"/>
      <c r="L578" s="449"/>
      <c r="M578" s="449"/>
      <c r="N578" s="449"/>
      <c r="O578" s="449"/>
      <c r="P578" s="449"/>
      <c r="Q578" s="449"/>
      <c r="R578" s="449"/>
      <c r="S578" s="449"/>
      <c r="T578" s="449"/>
      <c r="U578" s="449"/>
      <c r="V578" s="449"/>
      <c r="W578" s="449"/>
      <c r="X578" s="449"/>
      <c r="Y578" s="449"/>
      <c r="Z578" s="449"/>
      <c r="AA578" s="449"/>
      <c r="AB578" s="449"/>
      <c r="AC578" s="449"/>
    </row>
    <row r="579" spans="1:29" ht="23.25" customHeight="1" x14ac:dyDescent="0.2">
      <c r="A579" s="449"/>
      <c r="B579" s="449"/>
      <c r="C579" s="449"/>
      <c r="D579" s="449"/>
      <c r="E579" s="449"/>
      <c r="F579" s="449"/>
      <c r="G579" s="450"/>
      <c r="H579" s="449"/>
      <c r="I579" s="452"/>
      <c r="J579" s="449"/>
      <c r="K579" s="449"/>
      <c r="L579" s="449"/>
      <c r="M579" s="449"/>
      <c r="N579" s="449"/>
      <c r="O579" s="449"/>
      <c r="P579" s="449"/>
      <c r="Q579" s="449"/>
      <c r="R579" s="449"/>
      <c r="S579" s="449"/>
      <c r="T579" s="449"/>
      <c r="U579" s="449"/>
      <c r="V579" s="449"/>
      <c r="W579" s="449"/>
      <c r="X579" s="449"/>
      <c r="Y579" s="449"/>
      <c r="Z579" s="449"/>
      <c r="AA579" s="449"/>
      <c r="AB579" s="449"/>
      <c r="AC579" s="449"/>
    </row>
    <row r="580" spans="1:29" ht="23.25" customHeight="1" x14ac:dyDescent="0.2">
      <c r="A580" s="449"/>
      <c r="B580" s="449"/>
      <c r="C580" s="449"/>
      <c r="D580" s="449"/>
      <c r="E580" s="449"/>
      <c r="F580" s="449"/>
      <c r="G580" s="450"/>
      <c r="H580" s="449"/>
      <c r="I580" s="452"/>
      <c r="J580" s="449"/>
      <c r="K580" s="449"/>
      <c r="L580" s="449"/>
      <c r="M580" s="449"/>
      <c r="N580" s="449"/>
      <c r="O580" s="449"/>
      <c r="P580" s="449"/>
      <c r="Q580" s="449"/>
      <c r="R580" s="449"/>
      <c r="S580" s="449"/>
      <c r="T580" s="449"/>
      <c r="U580" s="449"/>
      <c r="V580" s="449"/>
      <c r="W580" s="449"/>
      <c r="X580" s="449"/>
      <c r="Y580" s="449"/>
      <c r="Z580" s="449"/>
      <c r="AA580" s="449"/>
      <c r="AB580" s="449"/>
      <c r="AC580" s="449"/>
    </row>
    <row r="581" spans="1:29" ht="23.25" customHeight="1" x14ac:dyDescent="0.2">
      <c r="A581" s="449"/>
      <c r="B581" s="449"/>
      <c r="C581" s="449"/>
      <c r="D581" s="449"/>
      <c r="E581" s="449"/>
      <c r="F581" s="449"/>
      <c r="G581" s="450"/>
      <c r="H581" s="449"/>
      <c r="I581" s="452"/>
      <c r="J581" s="449"/>
      <c r="K581" s="449"/>
      <c r="L581" s="449"/>
      <c r="M581" s="449"/>
      <c r="N581" s="449"/>
      <c r="O581" s="449"/>
      <c r="P581" s="449"/>
      <c r="Q581" s="449"/>
      <c r="R581" s="449"/>
      <c r="S581" s="449"/>
      <c r="T581" s="449"/>
      <c r="U581" s="449"/>
      <c r="V581" s="449"/>
      <c r="W581" s="449"/>
      <c r="X581" s="449"/>
      <c r="Y581" s="449"/>
      <c r="Z581" s="449"/>
      <c r="AA581" s="449"/>
      <c r="AB581" s="449"/>
      <c r="AC581" s="449"/>
    </row>
    <row r="582" spans="1:29" ht="23.25" customHeight="1" x14ac:dyDescent="0.2">
      <c r="A582" s="449"/>
      <c r="B582" s="449"/>
      <c r="C582" s="449"/>
      <c r="D582" s="449"/>
      <c r="E582" s="449"/>
      <c r="F582" s="449"/>
      <c r="G582" s="450"/>
      <c r="H582" s="449"/>
      <c r="I582" s="452"/>
      <c r="J582" s="449"/>
      <c r="K582" s="449"/>
      <c r="L582" s="449"/>
      <c r="M582" s="449"/>
      <c r="N582" s="449"/>
      <c r="O582" s="449"/>
      <c r="P582" s="449"/>
      <c r="Q582" s="449"/>
      <c r="R582" s="449"/>
      <c r="S582" s="449"/>
      <c r="T582" s="449"/>
      <c r="U582" s="449"/>
      <c r="V582" s="449"/>
      <c r="W582" s="449"/>
      <c r="X582" s="449"/>
      <c r="Y582" s="449"/>
      <c r="Z582" s="449"/>
      <c r="AA582" s="449"/>
      <c r="AB582" s="449"/>
      <c r="AC582" s="449"/>
    </row>
    <row r="583" spans="1:29" ht="23.25" customHeight="1" x14ac:dyDescent="0.2">
      <c r="A583" s="449"/>
      <c r="B583" s="449"/>
      <c r="C583" s="449"/>
      <c r="D583" s="449"/>
      <c r="E583" s="449"/>
      <c r="F583" s="449"/>
      <c r="G583" s="450"/>
      <c r="H583" s="449"/>
      <c r="I583" s="452"/>
      <c r="J583" s="449"/>
      <c r="K583" s="449"/>
      <c r="L583" s="449"/>
      <c r="M583" s="449"/>
      <c r="N583" s="449"/>
      <c r="O583" s="449"/>
      <c r="P583" s="449"/>
      <c r="Q583" s="449"/>
      <c r="R583" s="449"/>
      <c r="S583" s="449"/>
      <c r="T583" s="449"/>
      <c r="U583" s="449"/>
      <c r="V583" s="449"/>
      <c r="W583" s="449"/>
      <c r="X583" s="449"/>
      <c r="Y583" s="449"/>
      <c r="Z583" s="449"/>
      <c r="AA583" s="449"/>
      <c r="AB583" s="449"/>
      <c r="AC583" s="449"/>
    </row>
    <row r="584" spans="1:29" ht="23.25" customHeight="1" x14ac:dyDescent="0.2">
      <c r="A584" s="449"/>
      <c r="B584" s="449"/>
      <c r="C584" s="449"/>
      <c r="D584" s="449"/>
      <c r="E584" s="449"/>
      <c r="F584" s="449"/>
      <c r="G584" s="450"/>
      <c r="H584" s="449"/>
      <c r="I584" s="452"/>
      <c r="J584" s="449"/>
      <c r="K584" s="449"/>
      <c r="L584" s="449"/>
      <c r="M584" s="449"/>
      <c r="N584" s="449"/>
      <c r="O584" s="449"/>
      <c r="P584" s="449"/>
      <c r="Q584" s="449"/>
      <c r="R584" s="449"/>
      <c r="S584" s="449"/>
      <c r="T584" s="449"/>
      <c r="U584" s="449"/>
      <c r="V584" s="449"/>
      <c r="W584" s="449"/>
      <c r="X584" s="449"/>
      <c r="Y584" s="449"/>
      <c r="Z584" s="449"/>
      <c r="AA584" s="449"/>
      <c r="AB584" s="449"/>
      <c r="AC584" s="449"/>
    </row>
    <row r="585" spans="1:29" ht="23.25" customHeight="1" x14ac:dyDescent="0.2">
      <c r="A585" s="449"/>
      <c r="B585" s="449"/>
      <c r="C585" s="449"/>
      <c r="D585" s="449"/>
      <c r="E585" s="449"/>
      <c r="F585" s="449"/>
      <c r="G585" s="450"/>
      <c r="H585" s="449"/>
      <c r="I585" s="452"/>
      <c r="J585" s="449"/>
      <c r="K585" s="449"/>
      <c r="L585" s="449"/>
      <c r="M585" s="449"/>
      <c r="N585" s="449"/>
      <c r="O585" s="449"/>
      <c r="P585" s="449"/>
      <c r="Q585" s="449"/>
      <c r="R585" s="449"/>
      <c r="S585" s="449"/>
      <c r="T585" s="449"/>
      <c r="U585" s="449"/>
      <c r="V585" s="449"/>
      <c r="W585" s="449"/>
      <c r="X585" s="449"/>
      <c r="Y585" s="449"/>
      <c r="Z585" s="449"/>
      <c r="AA585" s="449"/>
      <c r="AB585" s="449"/>
      <c r="AC585" s="449"/>
    </row>
    <row r="586" spans="1:29" ht="23.25" customHeight="1" x14ac:dyDescent="0.2">
      <c r="A586" s="449"/>
      <c r="B586" s="449"/>
      <c r="C586" s="449"/>
      <c r="D586" s="449"/>
      <c r="E586" s="449"/>
      <c r="F586" s="449"/>
      <c r="G586" s="450"/>
      <c r="H586" s="449"/>
      <c r="I586" s="452"/>
      <c r="J586" s="449"/>
      <c r="K586" s="449"/>
      <c r="L586" s="449"/>
      <c r="M586" s="449"/>
      <c r="N586" s="449"/>
      <c r="O586" s="449"/>
      <c r="P586" s="449"/>
      <c r="Q586" s="449"/>
      <c r="R586" s="449"/>
      <c r="S586" s="449"/>
      <c r="T586" s="449"/>
      <c r="U586" s="449"/>
      <c r="V586" s="449"/>
      <c r="W586" s="449"/>
      <c r="X586" s="449"/>
      <c r="Y586" s="449"/>
      <c r="Z586" s="449"/>
      <c r="AA586" s="449"/>
      <c r="AB586" s="449"/>
      <c r="AC586" s="449"/>
    </row>
    <row r="587" spans="1:29" ht="23.25" customHeight="1" x14ac:dyDescent="0.2">
      <c r="A587" s="449"/>
      <c r="B587" s="449"/>
      <c r="C587" s="449"/>
      <c r="D587" s="449"/>
      <c r="E587" s="449"/>
      <c r="F587" s="449"/>
      <c r="G587" s="450"/>
      <c r="H587" s="449"/>
      <c r="I587" s="452"/>
      <c r="J587" s="449"/>
      <c r="K587" s="449"/>
      <c r="L587" s="449"/>
      <c r="M587" s="449"/>
      <c r="N587" s="449"/>
      <c r="O587" s="449"/>
      <c r="P587" s="449"/>
      <c r="Q587" s="449"/>
      <c r="R587" s="449"/>
      <c r="S587" s="449"/>
      <c r="T587" s="449"/>
      <c r="U587" s="449"/>
      <c r="V587" s="449"/>
      <c r="W587" s="449"/>
      <c r="X587" s="449"/>
      <c r="Y587" s="449"/>
      <c r="Z587" s="449"/>
      <c r="AA587" s="449"/>
      <c r="AB587" s="449"/>
      <c r="AC587" s="449"/>
    </row>
    <row r="588" spans="1:29" ht="23.25" customHeight="1" x14ac:dyDescent="0.2">
      <c r="A588" s="449"/>
      <c r="B588" s="449"/>
      <c r="C588" s="449"/>
      <c r="D588" s="449"/>
      <c r="E588" s="449"/>
      <c r="F588" s="449"/>
      <c r="G588" s="450"/>
      <c r="H588" s="449"/>
      <c r="I588" s="452"/>
      <c r="J588" s="449"/>
      <c r="K588" s="449"/>
      <c r="L588" s="449"/>
      <c r="M588" s="449"/>
      <c r="N588" s="449"/>
      <c r="O588" s="449"/>
      <c r="P588" s="449"/>
      <c r="Q588" s="449"/>
      <c r="R588" s="449"/>
      <c r="S588" s="449"/>
      <c r="T588" s="449"/>
      <c r="U588" s="449"/>
      <c r="V588" s="449"/>
      <c r="W588" s="449"/>
      <c r="X588" s="449"/>
      <c r="Y588" s="449"/>
      <c r="Z588" s="449"/>
      <c r="AA588" s="449"/>
      <c r="AB588" s="449"/>
      <c r="AC588" s="449"/>
    </row>
    <row r="589" spans="1:29" ht="23.25" customHeight="1" x14ac:dyDescent="0.2">
      <c r="A589" s="449"/>
      <c r="B589" s="449"/>
      <c r="C589" s="449"/>
      <c r="D589" s="449"/>
      <c r="E589" s="449"/>
      <c r="F589" s="449"/>
      <c r="G589" s="450"/>
      <c r="H589" s="449"/>
      <c r="I589" s="452"/>
      <c r="J589" s="449"/>
      <c r="K589" s="449"/>
      <c r="L589" s="449"/>
      <c r="M589" s="449"/>
      <c r="N589" s="449"/>
      <c r="O589" s="449"/>
      <c r="P589" s="449"/>
      <c r="Q589" s="449"/>
      <c r="R589" s="449"/>
      <c r="S589" s="449"/>
      <c r="T589" s="449"/>
      <c r="U589" s="449"/>
      <c r="V589" s="449"/>
      <c r="W589" s="449"/>
      <c r="X589" s="449"/>
      <c r="Y589" s="449"/>
      <c r="Z589" s="449"/>
      <c r="AA589" s="449"/>
      <c r="AB589" s="449"/>
      <c r="AC589" s="449"/>
    </row>
    <row r="590" spans="1:29" ht="23.25" customHeight="1" x14ac:dyDescent="0.2">
      <c r="A590" s="449"/>
      <c r="B590" s="449"/>
      <c r="C590" s="449"/>
      <c r="D590" s="449"/>
      <c r="E590" s="449"/>
      <c r="F590" s="449"/>
      <c r="G590" s="450"/>
      <c r="H590" s="449"/>
      <c r="I590" s="452"/>
      <c r="J590" s="449"/>
      <c r="K590" s="449"/>
      <c r="L590" s="449"/>
      <c r="M590" s="449"/>
      <c r="N590" s="449"/>
      <c r="O590" s="449"/>
      <c r="P590" s="449"/>
      <c r="Q590" s="449"/>
      <c r="R590" s="449"/>
      <c r="S590" s="449"/>
      <c r="T590" s="449"/>
      <c r="U590" s="449"/>
      <c r="V590" s="449"/>
      <c r="W590" s="449"/>
      <c r="X590" s="449"/>
      <c r="Y590" s="449"/>
      <c r="Z590" s="449"/>
      <c r="AA590" s="449"/>
      <c r="AB590" s="449"/>
      <c r="AC590" s="449"/>
    </row>
    <row r="591" spans="1:29" ht="23.25" customHeight="1" x14ac:dyDescent="0.2">
      <c r="A591" s="449"/>
      <c r="B591" s="449"/>
      <c r="C591" s="449"/>
      <c r="D591" s="449"/>
      <c r="E591" s="449"/>
      <c r="F591" s="449"/>
      <c r="G591" s="450"/>
      <c r="H591" s="449"/>
      <c r="I591" s="452"/>
      <c r="J591" s="449"/>
      <c r="K591" s="449"/>
      <c r="L591" s="449"/>
      <c r="M591" s="449"/>
      <c r="N591" s="449"/>
      <c r="O591" s="449"/>
      <c r="P591" s="449"/>
      <c r="Q591" s="449"/>
      <c r="R591" s="449"/>
      <c r="S591" s="449"/>
      <c r="T591" s="449"/>
      <c r="U591" s="449"/>
      <c r="V591" s="449"/>
      <c r="W591" s="449"/>
      <c r="X591" s="449"/>
      <c r="Y591" s="449"/>
      <c r="Z591" s="449"/>
      <c r="AA591" s="449"/>
      <c r="AB591" s="449"/>
      <c r="AC591" s="449"/>
    </row>
    <row r="592" spans="1:29" ht="23.25" customHeight="1" x14ac:dyDescent="0.2">
      <c r="A592" s="449"/>
      <c r="B592" s="449"/>
      <c r="C592" s="449"/>
      <c r="D592" s="449"/>
      <c r="E592" s="449"/>
      <c r="F592" s="449"/>
      <c r="G592" s="450"/>
      <c r="H592" s="449"/>
      <c r="I592" s="452"/>
      <c r="J592" s="449"/>
      <c r="K592" s="449"/>
      <c r="L592" s="449"/>
      <c r="M592" s="449"/>
      <c r="N592" s="449"/>
      <c r="O592" s="449"/>
      <c r="P592" s="449"/>
      <c r="Q592" s="449"/>
      <c r="R592" s="449"/>
      <c r="S592" s="449"/>
      <c r="T592" s="449"/>
      <c r="U592" s="449"/>
      <c r="V592" s="449"/>
      <c r="W592" s="449"/>
      <c r="X592" s="449"/>
      <c r="Y592" s="449"/>
      <c r="Z592" s="449"/>
      <c r="AA592" s="449"/>
      <c r="AB592" s="449"/>
      <c r="AC592" s="449"/>
    </row>
    <row r="593" spans="1:29" ht="23.25" customHeight="1" x14ac:dyDescent="0.2">
      <c r="A593" s="449"/>
      <c r="B593" s="449"/>
      <c r="C593" s="449"/>
      <c r="D593" s="449"/>
      <c r="E593" s="449"/>
      <c r="F593" s="449"/>
      <c r="G593" s="450"/>
      <c r="H593" s="449"/>
      <c r="I593" s="452"/>
      <c r="J593" s="449"/>
      <c r="K593" s="449"/>
      <c r="L593" s="449"/>
      <c r="M593" s="449"/>
      <c r="N593" s="449"/>
      <c r="O593" s="449"/>
      <c r="P593" s="449"/>
      <c r="Q593" s="449"/>
      <c r="R593" s="449"/>
      <c r="S593" s="449"/>
      <c r="T593" s="449"/>
      <c r="U593" s="449"/>
      <c r="V593" s="449"/>
      <c r="W593" s="449"/>
      <c r="X593" s="449"/>
      <c r="Y593" s="449"/>
      <c r="Z593" s="449"/>
      <c r="AA593" s="449"/>
      <c r="AB593" s="449"/>
      <c r="AC593" s="449"/>
    </row>
    <row r="594" spans="1:29" ht="23.25" customHeight="1" x14ac:dyDescent="0.2">
      <c r="A594" s="449"/>
      <c r="B594" s="449"/>
      <c r="C594" s="449"/>
      <c r="D594" s="449"/>
      <c r="E594" s="449"/>
      <c r="F594" s="449"/>
      <c r="G594" s="450"/>
      <c r="H594" s="449"/>
      <c r="I594" s="452"/>
      <c r="J594" s="449"/>
      <c r="K594" s="449"/>
      <c r="L594" s="449"/>
      <c r="M594" s="449"/>
      <c r="N594" s="449"/>
      <c r="O594" s="449"/>
      <c r="P594" s="449"/>
      <c r="Q594" s="449"/>
      <c r="R594" s="449"/>
      <c r="S594" s="449"/>
      <c r="T594" s="449"/>
      <c r="U594" s="449"/>
      <c r="V594" s="449"/>
      <c r="W594" s="449"/>
      <c r="X594" s="449"/>
      <c r="Y594" s="449"/>
      <c r="Z594" s="449"/>
      <c r="AA594" s="449"/>
      <c r="AB594" s="449"/>
      <c r="AC594" s="449"/>
    </row>
    <row r="595" spans="1:29" ht="23.25" customHeight="1" x14ac:dyDescent="0.2">
      <c r="A595" s="449"/>
      <c r="B595" s="449"/>
      <c r="C595" s="449"/>
      <c r="D595" s="449"/>
      <c r="E595" s="449"/>
      <c r="F595" s="449"/>
      <c r="G595" s="450"/>
      <c r="H595" s="449"/>
      <c r="I595" s="452"/>
      <c r="J595" s="449"/>
      <c r="K595" s="449"/>
      <c r="L595" s="449"/>
      <c r="M595" s="449"/>
      <c r="N595" s="449"/>
      <c r="O595" s="449"/>
      <c r="P595" s="449"/>
      <c r="Q595" s="449"/>
      <c r="R595" s="449"/>
      <c r="S595" s="449"/>
      <c r="T595" s="449"/>
      <c r="U595" s="449"/>
      <c r="V595" s="449"/>
      <c r="W595" s="449"/>
      <c r="X595" s="449"/>
      <c r="Y595" s="449"/>
      <c r="Z595" s="449"/>
      <c r="AA595" s="449"/>
      <c r="AB595" s="449"/>
      <c r="AC595" s="449"/>
    </row>
    <row r="596" spans="1:29" ht="23.25" customHeight="1" x14ac:dyDescent="0.2">
      <c r="A596" s="449"/>
      <c r="B596" s="449"/>
      <c r="C596" s="449"/>
      <c r="D596" s="449"/>
      <c r="E596" s="449"/>
      <c r="F596" s="449"/>
      <c r="G596" s="450"/>
      <c r="H596" s="449"/>
      <c r="I596" s="452"/>
      <c r="J596" s="449"/>
      <c r="K596" s="449"/>
      <c r="L596" s="449"/>
      <c r="M596" s="449"/>
      <c r="N596" s="449"/>
      <c r="O596" s="449"/>
      <c r="P596" s="449"/>
      <c r="Q596" s="449"/>
      <c r="R596" s="449"/>
      <c r="S596" s="449"/>
      <c r="T596" s="449"/>
      <c r="U596" s="449"/>
      <c r="V596" s="449"/>
      <c r="W596" s="449"/>
      <c r="X596" s="449"/>
      <c r="Y596" s="449"/>
      <c r="Z596" s="449"/>
      <c r="AA596" s="449"/>
      <c r="AB596" s="449"/>
      <c r="AC596" s="449"/>
    </row>
    <row r="597" spans="1:29" ht="23.25" customHeight="1" x14ac:dyDescent="0.2">
      <c r="A597" s="449"/>
      <c r="B597" s="449"/>
      <c r="C597" s="449"/>
      <c r="D597" s="449"/>
      <c r="E597" s="449"/>
      <c r="F597" s="449"/>
      <c r="G597" s="450"/>
      <c r="H597" s="449"/>
      <c r="I597" s="452"/>
      <c r="J597" s="449"/>
      <c r="K597" s="449"/>
      <c r="L597" s="449"/>
      <c r="M597" s="449"/>
      <c r="N597" s="449"/>
      <c r="O597" s="449"/>
      <c r="P597" s="449"/>
      <c r="Q597" s="449"/>
      <c r="R597" s="449"/>
      <c r="S597" s="449"/>
      <c r="T597" s="449"/>
      <c r="U597" s="449"/>
      <c r="V597" s="449"/>
      <c r="W597" s="449"/>
      <c r="X597" s="449"/>
      <c r="Y597" s="449"/>
      <c r="Z597" s="449"/>
      <c r="AA597" s="449"/>
      <c r="AB597" s="449"/>
      <c r="AC597" s="449"/>
    </row>
    <row r="598" spans="1:29" ht="23.25" customHeight="1" x14ac:dyDescent="0.2">
      <c r="A598" s="449"/>
      <c r="B598" s="449"/>
      <c r="C598" s="449"/>
      <c r="D598" s="449"/>
      <c r="E598" s="449"/>
      <c r="F598" s="449"/>
      <c r="G598" s="450"/>
      <c r="H598" s="449"/>
      <c r="I598" s="452"/>
      <c r="J598" s="449"/>
      <c r="K598" s="449"/>
      <c r="L598" s="449"/>
      <c r="M598" s="449"/>
      <c r="N598" s="449"/>
      <c r="O598" s="449"/>
      <c r="P598" s="449"/>
      <c r="Q598" s="449"/>
      <c r="R598" s="449"/>
      <c r="S598" s="449"/>
      <c r="T598" s="449"/>
      <c r="U598" s="449"/>
      <c r="V598" s="449"/>
      <c r="W598" s="449"/>
      <c r="X598" s="449"/>
      <c r="Y598" s="449"/>
      <c r="Z598" s="449"/>
      <c r="AA598" s="449"/>
      <c r="AB598" s="449"/>
      <c r="AC598" s="449"/>
    </row>
    <row r="599" spans="1:29" ht="23.25" customHeight="1" x14ac:dyDescent="0.2">
      <c r="A599" s="449"/>
      <c r="B599" s="449"/>
      <c r="C599" s="449"/>
      <c r="D599" s="449"/>
      <c r="E599" s="449"/>
      <c r="F599" s="449"/>
      <c r="G599" s="450"/>
      <c r="H599" s="449"/>
      <c r="I599" s="452"/>
      <c r="J599" s="449"/>
      <c r="K599" s="449"/>
      <c r="L599" s="449"/>
      <c r="M599" s="449"/>
      <c r="N599" s="449"/>
      <c r="O599" s="449"/>
      <c r="P599" s="449"/>
      <c r="Q599" s="449"/>
      <c r="R599" s="449"/>
      <c r="S599" s="449"/>
      <c r="T599" s="449"/>
      <c r="U599" s="449"/>
      <c r="V599" s="449"/>
      <c r="W599" s="449"/>
      <c r="X599" s="449"/>
      <c r="Y599" s="449"/>
      <c r="Z599" s="449"/>
      <c r="AA599" s="449"/>
      <c r="AB599" s="449"/>
      <c r="AC599" s="449"/>
    </row>
    <row r="600" spans="1:29" ht="23.25" customHeight="1" x14ac:dyDescent="0.2">
      <c r="A600" s="449"/>
      <c r="B600" s="449"/>
      <c r="C600" s="449"/>
      <c r="D600" s="449"/>
      <c r="E600" s="449"/>
      <c r="F600" s="449"/>
      <c r="G600" s="450"/>
      <c r="H600" s="449"/>
      <c r="I600" s="452"/>
      <c r="J600" s="449"/>
      <c r="K600" s="449"/>
      <c r="L600" s="449"/>
      <c r="M600" s="449"/>
      <c r="N600" s="449"/>
      <c r="O600" s="449"/>
      <c r="P600" s="449"/>
      <c r="Q600" s="449"/>
      <c r="R600" s="449"/>
      <c r="S600" s="449"/>
      <c r="T600" s="449"/>
      <c r="U600" s="449"/>
      <c r="V600" s="449"/>
      <c r="W600" s="449"/>
      <c r="X600" s="449"/>
      <c r="Y600" s="449"/>
      <c r="Z600" s="449"/>
      <c r="AA600" s="449"/>
      <c r="AB600" s="449"/>
      <c r="AC600" s="449"/>
    </row>
    <row r="601" spans="1:29" ht="23.25" customHeight="1" x14ac:dyDescent="0.2">
      <c r="A601" s="449"/>
      <c r="B601" s="449"/>
      <c r="C601" s="449"/>
      <c r="D601" s="449"/>
      <c r="E601" s="449"/>
      <c r="F601" s="449"/>
      <c r="G601" s="450"/>
      <c r="H601" s="449"/>
      <c r="I601" s="452"/>
      <c r="J601" s="449"/>
      <c r="K601" s="449"/>
      <c r="L601" s="449"/>
      <c r="M601" s="449"/>
      <c r="N601" s="449"/>
      <c r="O601" s="449"/>
      <c r="P601" s="449"/>
      <c r="Q601" s="449"/>
      <c r="R601" s="449"/>
      <c r="S601" s="449"/>
      <c r="T601" s="449"/>
      <c r="U601" s="449"/>
      <c r="V601" s="449"/>
      <c r="W601" s="449"/>
      <c r="X601" s="449"/>
      <c r="Y601" s="449"/>
      <c r="Z601" s="449"/>
      <c r="AA601" s="449"/>
      <c r="AB601" s="449"/>
      <c r="AC601" s="449"/>
    </row>
    <row r="602" spans="1:29" ht="23.25" customHeight="1" x14ac:dyDescent="0.2">
      <c r="A602" s="449"/>
      <c r="B602" s="449"/>
      <c r="C602" s="449"/>
      <c r="D602" s="449"/>
      <c r="E602" s="449"/>
      <c r="F602" s="449"/>
      <c r="G602" s="450"/>
      <c r="H602" s="449"/>
      <c r="I602" s="452"/>
      <c r="J602" s="449"/>
      <c r="K602" s="449"/>
      <c r="L602" s="449"/>
      <c r="M602" s="449"/>
      <c r="N602" s="449"/>
      <c r="O602" s="449"/>
      <c r="P602" s="449"/>
      <c r="Q602" s="449"/>
      <c r="R602" s="449"/>
      <c r="S602" s="449"/>
      <c r="T602" s="449"/>
      <c r="U602" s="449"/>
      <c r="V602" s="449"/>
      <c r="W602" s="449"/>
      <c r="X602" s="449"/>
      <c r="Y602" s="449"/>
      <c r="Z602" s="449"/>
      <c r="AA602" s="449"/>
      <c r="AB602" s="449"/>
      <c r="AC602" s="449"/>
    </row>
    <row r="603" spans="1:29" ht="23.25" customHeight="1" x14ac:dyDescent="0.2">
      <c r="A603" s="449"/>
      <c r="B603" s="449"/>
      <c r="C603" s="449"/>
      <c r="D603" s="449"/>
      <c r="E603" s="449"/>
      <c r="F603" s="449"/>
      <c r="G603" s="450"/>
      <c r="H603" s="449"/>
      <c r="I603" s="452"/>
      <c r="J603" s="449"/>
      <c r="K603" s="449"/>
      <c r="L603" s="449"/>
      <c r="M603" s="449"/>
      <c r="N603" s="449"/>
      <c r="O603" s="449"/>
      <c r="P603" s="449"/>
      <c r="Q603" s="449"/>
      <c r="R603" s="449"/>
      <c r="S603" s="449"/>
      <c r="T603" s="449"/>
      <c r="U603" s="449"/>
      <c r="V603" s="449"/>
      <c r="W603" s="449"/>
      <c r="X603" s="449"/>
      <c r="Y603" s="449"/>
      <c r="Z603" s="449"/>
      <c r="AA603" s="449"/>
      <c r="AB603" s="449"/>
      <c r="AC603" s="449"/>
    </row>
    <row r="604" spans="1:29" ht="23.25" customHeight="1" x14ac:dyDescent="0.2">
      <c r="A604" s="449"/>
      <c r="B604" s="449"/>
      <c r="C604" s="449"/>
      <c r="D604" s="449"/>
      <c r="E604" s="449"/>
      <c r="F604" s="449"/>
      <c r="G604" s="450"/>
      <c r="H604" s="449"/>
      <c r="I604" s="452"/>
      <c r="J604" s="449"/>
      <c r="K604" s="449"/>
      <c r="L604" s="449"/>
      <c r="M604" s="449"/>
      <c r="N604" s="449"/>
      <c r="O604" s="449"/>
      <c r="P604" s="449"/>
      <c r="Q604" s="449"/>
      <c r="R604" s="449"/>
      <c r="S604" s="449"/>
      <c r="T604" s="449"/>
      <c r="U604" s="449"/>
      <c r="V604" s="449"/>
      <c r="W604" s="449"/>
      <c r="X604" s="449"/>
      <c r="Y604" s="449"/>
      <c r="Z604" s="449"/>
      <c r="AA604" s="449"/>
      <c r="AB604" s="449"/>
      <c r="AC604" s="449"/>
    </row>
    <row r="605" spans="1:29" ht="23.25" customHeight="1" x14ac:dyDescent="0.2">
      <c r="A605" s="449"/>
      <c r="B605" s="449"/>
      <c r="C605" s="449"/>
      <c r="D605" s="449"/>
      <c r="E605" s="449"/>
      <c r="F605" s="449"/>
      <c r="G605" s="450"/>
      <c r="H605" s="449"/>
      <c r="I605" s="452"/>
      <c r="J605" s="449"/>
      <c r="K605" s="449"/>
      <c r="L605" s="449"/>
      <c r="M605" s="449"/>
      <c r="N605" s="449"/>
      <c r="O605" s="449"/>
      <c r="P605" s="449"/>
      <c r="Q605" s="449"/>
      <c r="R605" s="449"/>
      <c r="S605" s="449"/>
      <c r="T605" s="449"/>
      <c r="U605" s="449"/>
      <c r="V605" s="449"/>
      <c r="W605" s="449"/>
      <c r="X605" s="449"/>
      <c r="Y605" s="449"/>
      <c r="Z605" s="449"/>
      <c r="AA605" s="449"/>
      <c r="AB605" s="449"/>
      <c r="AC605" s="449"/>
    </row>
    <row r="606" spans="1:29" ht="23.25" customHeight="1" x14ac:dyDescent="0.2">
      <c r="A606" s="449"/>
      <c r="B606" s="449"/>
      <c r="C606" s="449"/>
      <c r="D606" s="449"/>
      <c r="E606" s="449"/>
      <c r="F606" s="449"/>
      <c r="G606" s="450"/>
      <c r="H606" s="449"/>
      <c r="I606" s="452"/>
      <c r="J606" s="449"/>
      <c r="K606" s="449"/>
      <c r="L606" s="449"/>
      <c r="M606" s="449"/>
      <c r="N606" s="449"/>
      <c r="O606" s="449"/>
      <c r="P606" s="449"/>
      <c r="Q606" s="449"/>
      <c r="R606" s="449"/>
      <c r="S606" s="449"/>
      <c r="T606" s="449"/>
      <c r="U606" s="449"/>
      <c r="V606" s="449"/>
      <c r="W606" s="449"/>
      <c r="X606" s="449"/>
      <c r="Y606" s="449"/>
      <c r="Z606" s="449"/>
      <c r="AA606" s="449"/>
      <c r="AB606" s="449"/>
      <c r="AC606" s="449"/>
    </row>
    <row r="607" spans="1:29" ht="23.25" customHeight="1" x14ac:dyDescent="0.2">
      <c r="A607" s="449"/>
      <c r="B607" s="449"/>
      <c r="C607" s="449"/>
      <c r="D607" s="449"/>
      <c r="E607" s="449"/>
      <c r="F607" s="449"/>
      <c r="G607" s="450"/>
      <c r="H607" s="449"/>
      <c r="I607" s="452"/>
      <c r="J607" s="449"/>
      <c r="K607" s="449"/>
      <c r="L607" s="449"/>
      <c r="M607" s="449"/>
      <c r="N607" s="449"/>
      <c r="O607" s="449"/>
      <c r="P607" s="449"/>
      <c r="Q607" s="449"/>
      <c r="R607" s="449"/>
      <c r="S607" s="449"/>
      <c r="T607" s="449"/>
      <c r="U607" s="449"/>
      <c r="V607" s="449"/>
      <c r="W607" s="449"/>
      <c r="X607" s="449"/>
      <c r="Y607" s="449"/>
      <c r="Z607" s="449"/>
      <c r="AA607" s="449"/>
      <c r="AB607" s="449"/>
      <c r="AC607" s="449"/>
    </row>
    <row r="608" spans="1:29" ht="23.25" customHeight="1" x14ac:dyDescent="0.2">
      <c r="A608" s="449"/>
      <c r="B608" s="449"/>
      <c r="C608" s="449"/>
      <c r="D608" s="449"/>
      <c r="E608" s="449"/>
      <c r="F608" s="449"/>
      <c r="G608" s="450"/>
      <c r="H608" s="449"/>
      <c r="I608" s="452"/>
      <c r="J608" s="449"/>
      <c r="K608" s="449"/>
      <c r="L608" s="449"/>
      <c r="M608" s="449"/>
      <c r="N608" s="449"/>
      <c r="O608" s="449"/>
      <c r="P608" s="449"/>
      <c r="Q608" s="449"/>
      <c r="R608" s="449"/>
      <c r="S608" s="449"/>
      <c r="T608" s="449"/>
      <c r="U608" s="449"/>
      <c r="V608" s="449"/>
      <c r="W608" s="449"/>
      <c r="X608" s="449"/>
      <c r="Y608" s="449"/>
      <c r="Z608" s="449"/>
      <c r="AA608" s="449"/>
      <c r="AB608" s="449"/>
      <c r="AC608" s="449"/>
    </row>
    <row r="609" spans="1:29" ht="23.25" customHeight="1" x14ac:dyDescent="0.2">
      <c r="A609" s="449"/>
      <c r="B609" s="449"/>
      <c r="C609" s="449"/>
      <c r="D609" s="449"/>
      <c r="E609" s="449"/>
      <c r="F609" s="449"/>
      <c r="G609" s="450"/>
      <c r="H609" s="449"/>
      <c r="I609" s="452"/>
      <c r="J609" s="449"/>
      <c r="K609" s="449"/>
      <c r="L609" s="449"/>
      <c r="M609" s="449"/>
      <c r="N609" s="449"/>
      <c r="O609" s="449"/>
      <c r="P609" s="449"/>
      <c r="Q609" s="449"/>
      <c r="R609" s="449"/>
      <c r="S609" s="449"/>
      <c r="T609" s="449"/>
      <c r="U609" s="449"/>
      <c r="V609" s="449"/>
      <c r="W609" s="449"/>
      <c r="X609" s="449"/>
      <c r="Y609" s="449"/>
      <c r="Z609" s="449"/>
      <c r="AA609" s="449"/>
      <c r="AB609" s="449"/>
      <c r="AC609" s="449"/>
    </row>
    <row r="610" spans="1:29" ht="23.25" customHeight="1" x14ac:dyDescent="0.2">
      <c r="A610" s="449"/>
      <c r="B610" s="449"/>
      <c r="C610" s="449"/>
      <c r="D610" s="449"/>
      <c r="E610" s="449"/>
      <c r="F610" s="449"/>
      <c r="G610" s="450"/>
      <c r="H610" s="449"/>
      <c r="I610" s="452"/>
      <c r="J610" s="449"/>
      <c r="K610" s="449"/>
      <c r="L610" s="449"/>
      <c r="M610" s="449"/>
      <c r="N610" s="449"/>
      <c r="O610" s="449"/>
      <c r="P610" s="449"/>
      <c r="Q610" s="449"/>
      <c r="R610" s="449"/>
      <c r="S610" s="449"/>
      <c r="T610" s="449"/>
      <c r="U610" s="449"/>
      <c r="V610" s="449"/>
      <c r="W610" s="449"/>
      <c r="X610" s="449"/>
      <c r="Y610" s="449"/>
      <c r="Z610" s="449"/>
      <c r="AA610" s="449"/>
      <c r="AB610" s="449"/>
      <c r="AC610" s="449"/>
    </row>
    <row r="611" spans="1:29" ht="23.25" customHeight="1" x14ac:dyDescent="0.2">
      <c r="A611" s="449"/>
      <c r="B611" s="449"/>
      <c r="C611" s="449"/>
      <c r="D611" s="449"/>
      <c r="E611" s="449"/>
      <c r="F611" s="449"/>
      <c r="G611" s="450"/>
      <c r="H611" s="449"/>
      <c r="I611" s="452"/>
      <c r="J611" s="449"/>
      <c r="K611" s="449"/>
      <c r="L611" s="449"/>
      <c r="M611" s="449"/>
      <c r="N611" s="449"/>
      <c r="O611" s="449"/>
      <c r="P611" s="449"/>
      <c r="Q611" s="449"/>
      <c r="R611" s="449"/>
      <c r="S611" s="449"/>
      <c r="T611" s="449"/>
      <c r="U611" s="449"/>
      <c r="V611" s="449"/>
      <c r="W611" s="449"/>
      <c r="X611" s="449"/>
      <c r="Y611" s="449"/>
      <c r="Z611" s="449"/>
      <c r="AA611" s="449"/>
      <c r="AB611" s="449"/>
      <c r="AC611" s="449"/>
    </row>
    <row r="612" spans="1:29" ht="23.25" customHeight="1" x14ac:dyDescent="0.2">
      <c r="A612" s="449"/>
      <c r="B612" s="449"/>
      <c r="C612" s="449"/>
      <c r="D612" s="449"/>
      <c r="E612" s="449"/>
      <c r="F612" s="449"/>
      <c r="G612" s="450"/>
      <c r="H612" s="449"/>
      <c r="I612" s="452"/>
      <c r="J612" s="449"/>
      <c r="K612" s="449"/>
      <c r="L612" s="449"/>
      <c r="M612" s="449"/>
      <c r="N612" s="449"/>
      <c r="O612" s="449"/>
      <c r="P612" s="449"/>
      <c r="Q612" s="449"/>
      <c r="R612" s="449"/>
      <c r="S612" s="449"/>
      <c r="T612" s="449"/>
      <c r="U612" s="449"/>
      <c r="V612" s="449"/>
      <c r="W612" s="449"/>
      <c r="X612" s="449"/>
      <c r="Y612" s="449"/>
      <c r="Z612" s="449"/>
      <c r="AA612" s="449"/>
      <c r="AB612" s="449"/>
      <c r="AC612" s="449"/>
    </row>
    <row r="613" spans="1:29" ht="23.25" customHeight="1" x14ac:dyDescent="0.2">
      <c r="A613" s="449"/>
      <c r="B613" s="449"/>
      <c r="C613" s="449"/>
      <c r="D613" s="449"/>
      <c r="E613" s="449"/>
      <c r="F613" s="449"/>
      <c r="G613" s="450"/>
      <c r="H613" s="449"/>
      <c r="I613" s="452"/>
      <c r="J613" s="449"/>
      <c r="K613" s="449"/>
      <c r="L613" s="449"/>
      <c r="M613" s="449"/>
      <c r="N613" s="449"/>
      <c r="O613" s="449"/>
      <c r="P613" s="449"/>
      <c r="Q613" s="449"/>
      <c r="R613" s="449"/>
      <c r="S613" s="449"/>
      <c r="T613" s="449"/>
      <c r="U613" s="449"/>
      <c r="V613" s="449"/>
      <c r="W613" s="449"/>
      <c r="X613" s="449"/>
      <c r="Y613" s="449"/>
      <c r="Z613" s="449"/>
      <c r="AA613" s="449"/>
      <c r="AB613" s="449"/>
      <c r="AC613" s="449"/>
    </row>
    <row r="614" spans="1:29" ht="23.25" customHeight="1" x14ac:dyDescent="0.2">
      <c r="A614" s="449"/>
      <c r="B614" s="449"/>
      <c r="C614" s="449"/>
      <c r="D614" s="449"/>
      <c r="E614" s="449"/>
      <c r="F614" s="449"/>
      <c r="G614" s="450"/>
      <c r="H614" s="449"/>
      <c r="I614" s="452"/>
      <c r="J614" s="449"/>
      <c r="K614" s="449"/>
      <c r="L614" s="449"/>
      <c r="M614" s="449"/>
      <c r="N614" s="449"/>
      <c r="O614" s="449"/>
      <c r="P614" s="449"/>
      <c r="Q614" s="449"/>
      <c r="R614" s="449"/>
      <c r="S614" s="449"/>
      <c r="T614" s="449"/>
      <c r="U614" s="449"/>
      <c r="V614" s="449"/>
      <c r="W614" s="449"/>
      <c r="X614" s="449"/>
      <c r="Y614" s="449"/>
      <c r="Z614" s="449"/>
      <c r="AA614" s="449"/>
      <c r="AB614" s="449"/>
      <c r="AC614" s="449"/>
    </row>
    <row r="615" spans="1:29" ht="23.25" customHeight="1" x14ac:dyDescent="0.2">
      <c r="A615" s="449"/>
      <c r="B615" s="449"/>
      <c r="C615" s="449"/>
      <c r="D615" s="449"/>
      <c r="E615" s="449"/>
      <c r="F615" s="449"/>
      <c r="G615" s="450"/>
      <c r="H615" s="449"/>
      <c r="I615" s="452"/>
      <c r="J615" s="449"/>
      <c r="K615" s="449"/>
      <c r="L615" s="449"/>
      <c r="M615" s="449"/>
      <c r="N615" s="449"/>
      <c r="O615" s="449"/>
      <c r="P615" s="449"/>
      <c r="Q615" s="449"/>
      <c r="R615" s="449"/>
      <c r="S615" s="449"/>
      <c r="T615" s="449"/>
      <c r="U615" s="449"/>
      <c r="V615" s="449"/>
      <c r="W615" s="449"/>
      <c r="X615" s="449"/>
      <c r="Y615" s="449"/>
      <c r="Z615" s="449"/>
      <c r="AA615" s="449"/>
      <c r="AB615" s="449"/>
      <c r="AC615" s="449"/>
    </row>
    <row r="616" spans="1:29" ht="23.25" customHeight="1" x14ac:dyDescent="0.2">
      <c r="A616" s="449"/>
      <c r="B616" s="449"/>
      <c r="C616" s="449"/>
      <c r="D616" s="449"/>
      <c r="E616" s="449"/>
      <c r="F616" s="449"/>
      <c r="G616" s="450"/>
      <c r="H616" s="449"/>
      <c r="I616" s="452"/>
      <c r="J616" s="449"/>
      <c r="K616" s="449"/>
      <c r="L616" s="449"/>
      <c r="M616" s="449"/>
      <c r="N616" s="449"/>
      <c r="O616" s="449"/>
      <c r="P616" s="449"/>
      <c r="Q616" s="449"/>
      <c r="R616" s="449"/>
      <c r="S616" s="449"/>
      <c r="T616" s="449"/>
      <c r="U616" s="449"/>
      <c r="V616" s="449"/>
      <c r="W616" s="449"/>
      <c r="X616" s="449"/>
      <c r="Y616" s="449"/>
      <c r="Z616" s="449"/>
      <c r="AA616" s="449"/>
      <c r="AB616" s="449"/>
      <c r="AC616" s="449"/>
    </row>
    <row r="617" spans="1:29" ht="23.25" customHeight="1" x14ac:dyDescent="0.2">
      <c r="A617" s="449"/>
      <c r="B617" s="449"/>
      <c r="C617" s="449"/>
      <c r="D617" s="449"/>
      <c r="E617" s="449"/>
      <c r="F617" s="449"/>
      <c r="G617" s="450"/>
      <c r="H617" s="449"/>
      <c r="I617" s="452"/>
      <c r="J617" s="449"/>
      <c r="K617" s="449"/>
      <c r="L617" s="449"/>
      <c r="M617" s="449"/>
      <c r="N617" s="449"/>
      <c r="O617" s="449"/>
      <c r="P617" s="449"/>
      <c r="Q617" s="449"/>
      <c r="R617" s="449"/>
      <c r="S617" s="449"/>
      <c r="T617" s="449"/>
      <c r="U617" s="449"/>
      <c r="V617" s="449"/>
      <c r="W617" s="449"/>
      <c r="X617" s="449"/>
      <c r="Y617" s="449"/>
      <c r="Z617" s="449"/>
      <c r="AA617" s="449"/>
      <c r="AB617" s="449"/>
      <c r="AC617" s="449"/>
    </row>
    <row r="618" spans="1:29" ht="23.25" customHeight="1" x14ac:dyDescent="0.2">
      <c r="A618" s="449"/>
      <c r="B618" s="449"/>
      <c r="C618" s="449"/>
      <c r="D618" s="449"/>
      <c r="E618" s="449"/>
      <c r="F618" s="449"/>
      <c r="G618" s="450"/>
      <c r="H618" s="449"/>
      <c r="I618" s="452"/>
      <c r="J618" s="449"/>
      <c r="K618" s="449"/>
      <c r="L618" s="449"/>
      <c r="M618" s="449"/>
      <c r="N618" s="449"/>
      <c r="O618" s="449"/>
      <c r="P618" s="449"/>
      <c r="Q618" s="449"/>
      <c r="R618" s="449"/>
      <c r="S618" s="449"/>
      <c r="T618" s="449"/>
      <c r="U618" s="449"/>
      <c r="V618" s="449"/>
      <c r="W618" s="449"/>
      <c r="X618" s="449"/>
      <c r="Y618" s="449"/>
      <c r="Z618" s="449"/>
      <c r="AA618" s="449"/>
      <c r="AB618" s="449"/>
      <c r="AC618" s="449"/>
    </row>
    <row r="619" spans="1:29" ht="23.25" customHeight="1" x14ac:dyDescent="0.2">
      <c r="A619" s="449"/>
      <c r="B619" s="449"/>
      <c r="C619" s="449"/>
      <c r="D619" s="449"/>
      <c r="E619" s="449"/>
      <c r="F619" s="449"/>
      <c r="G619" s="450"/>
      <c r="H619" s="449"/>
      <c r="I619" s="452"/>
      <c r="J619" s="449"/>
      <c r="K619" s="449"/>
      <c r="L619" s="449"/>
      <c r="M619" s="449"/>
      <c r="N619" s="449"/>
      <c r="O619" s="449"/>
      <c r="P619" s="449"/>
      <c r="Q619" s="449"/>
      <c r="R619" s="449"/>
      <c r="S619" s="449"/>
      <c r="T619" s="449"/>
      <c r="U619" s="449"/>
      <c r="V619" s="449"/>
      <c r="W619" s="449"/>
      <c r="X619" s="449"/>
      <c r="Y619" s="449"/>
      <c r="Z619" s="449"/>
      <c r="AA619" s="449"/>
      <c r="AB619" s="449"/>
      <c r="AC619" s="449"/>
    </row>
    <row r="620" spans="1:29" ht="23.25" customHeight="1" x14ac:dyDescent="0.2">
      <c r="A620" s="449"/>
      <c r="B620" s="449"/>
      <c r="C620" s="449"/>
      <c r="D620" s="449"/>
      <c r="E620" s="449"/>
      <c r="F620" s="449"/>
      <c r="G620" s="450"/>
      <c r="H620" s="449"/>
      <c r="I620" s="452"/>
      <c r="J620" s="449"/>
      <c r="K620" s="449"/>
      <c r="L620" s="449"/>
      <c r="M620" s="449"/>
      <c r="N620" s="449"/>
      <c r="O620" s="449"/>
      <c r="P620" s="449"/>
      <c r="Q620" s="449"/>
      <c r="R620" s="449"/>
      <c r="S620" s="449"/>
      <c r="T620" s="449"/>
      <c r="U620" s="449"/>
      <c r="V620" s="449"/>
      <c r="W620" s="449"/>
      <c r="X620" s="449"/>
      <c r="Y620" s="449"/>
      <c r="Z620" s="449"/>
      <c r="AA620" s="449"/>
      <c r="AB620" s="449"/>
      <c r="AC620" s="449"/>
    </row>
    <row r="621" spans="1:29" ht="23.25" customHeight="1" x14ac:dyDescent="0.2">
      <c r="A621" s="449"/>
      <c r="B621" s="449"/>
      <c r="C621" s="449"/>
      <c r="D621" s="449"/>
      <c r="E621" s="449"/>
      <c r="F621" s="449"/>
      <c r="G621" s="450"/>
      <c r="H621" s="449"/>
      <c r="I621" s="452"/>
      <c r="J621" s="449"/>
      <c r="K621" s="449"/>
      <c r="L621" s="449"/>
      <c r="M621" s="449"/>
      <c r="N621" s="449"/>
      <c r="O621" s="449"/>
      <c r="P621" s="449"/>
      <c r="Q621" s="449"/>
      <c r="R621" s="449"/>
      <c r="S621" s="449"/>
      <c r="T621" s="449"/>
      <c r="U621" s="449"/>
      <c r="V621" s="449"/>
      <c r="W621" s="449"/>
      <c r="X621" s="449"/>
      <c r="Y621" s="449"/>
      <c r="Z621" s="449"/>
      <c r="AA621" s="449"/>
      <c r="AB621" s="449"/>
      <c r="AC621" s="449"/>
    </row>
    <row r="622" spans="1:29" ht="23.25" customHeight="1" x14ac:dyDescent="0.2">
      <c r="A622" s="449"/>
      <c r="B622" s="449"/>
      <c r="C622" s="449"/>
      <c r="D622" s="449"/>
      <c r="E622" s="449"/>
      <c r="F622" s="449"/>
      <c r="G622" s="450"/>
      <c r="H622" s="449"/>
      <c r="I622" s="452"/>
      <c r="J622" s="449"/>
      <c r="K622" s="449"/>
      <c r="L622" s="449"/>
      <c r="M622" s="449"/>
      <c r="N622" s="449"/>
      <c r="O622" s="449"/>
      <c r="P622" s="449"/>
      <c r="Q622" s="449"/>
      <c r="R622" s="449"/>
      <c r="S622" s="449"/>
      <c r="T622" s="449"/>
      <c r="U622" s="449"/>
      <c r="V622" s="449"/>
      <c r="W622" s="449"/>
      <c r="X622" s="449"/>
      <c r="Y622" s="449"/>
      <c r="Z622" s="449"/>
      <c r="AA622" s="449"/>
      <c r="AB622" s="449"/>
      <c r="AC622" s="449"/>
    </row>
    <row r="623" spans="1:29" ht="23.25" customHeight="1" x14ac:dyDescent="0.2">
      <c r="A623" s="449"/>
      <c r="B623" s="449"/>
      <c r="C623" s="449"/>
      <c r="D623" s="449"/>
      <c r="E623" s="449"/>
      <c r="F623" s="449"/>
      <c r="G623" s="450"/>
      <c r="H623" s="449"/>
      <c r="I623" s="452"/>
      <c r="J623" s="449"/>
      <c r="K623" s="449"/>
      <c r="L623" s="449"/>
      <c r="M623" s="449"/>
      <c r="N623" s="449"/>
      <c r="O623" s="449"/>
      <c r="P623" s="449"/>
      <c r="Q623" s="449"/>
      <c r="R623" s="449"/>
      <c r="S623" s="449"/>
      <c r="T623" s="449"/>
      <c r="U623" s="449"/>
      <c r="V623" s="449"/>
      <c r="W623" s="449"/>
      <c r="X623" s="449"/>
      <c r="Y623" s="449"/>
      <c r="Z623" s="449"/>
      <c r="AA623" s="449"/>
      <c r="AB623" s="449"/>
      <c r="AC623" s="449"/>
    </row>
    <row r="624" spans="1:29" ht="23.25" customHeight="1" x14ac:dyDescent="0.2">
      <c r="A624" s="449"/>
      <c r="B624" s="449"/>
      <c r="C624" s="449"/>
      <c r="D624" s="449"/>
      <c r="E624" s="449"/>
      <c r="F624" s="449"/>
      <c r="G624" s="450"/>
      <c r="H624" s="449"/>
      <c r="I624" s="452"/>
      <c r="J624" s="449"/>
      <c r="K624" s="449"/>
      <c r="L624" s="449"/>
      <c r="M624" s="449"/>
      <c r="N624" s="449"/>
      <c r="O624" s="449"/>
      <c r="P624" s="449"/>
      <c r="Q624" s="449"/>
      <c r="R624" s="449"/>
      <c r="S624" s="449"/>
      <c r="T624" s="449"/>
      <c r="U624" s="449"/>
      <c r="V624" s="449"/>
      <c r="W624" s="449"/>
      <c r="X624" s="449"/>
      <c r="Y624" s="449"/>
      <c r="Z624" s="449"/>
      <c r="AA624" s="449"/>
      <c r="AB624" s="449"/>
      <c r="AC624" s="449"/>
    </row>
    <row r="625" spans="1:29" ht="23.25" customHeight="1" x14ac:dyDescent="0.2">
      <c r="A625" s="449"/>
      <c r="B625" s="449"/>
      <c r="C625" s="449"/>
      <c r="D625" s="449"/>
      <c r="E625" s="449"/>
      <c r="F625" s="449"/>
      <c r="G625" s="450"/>
      <c r="H625" s="449"/>
      <c r="I625" s="452"/>
      <c r="J625" s="449"/>
      <c r="K625" s="449"/>
      <c r="L625" s="449"/>
      <c r="M625" s="449"/>
      <c r="N625" s="449"/>
      <c r="O625" s="449"/>
      <c r="P625" s="449"/>
      <c r="Q625" s="449"/>
      <c r="R625" s="449"/>
      <c r="S625" s="449"/>
      <c r="T625" s="449"/>
      <c r="U625" s="449"/>
      <c r="V625" s="449"/>
      <c r="W625" s="449"/>
      <c r="X625" s="449"/>
      <c r="Y625" s="449"/>
      <c r="Z625" s="449"/>
      <c r="AA625" s="449"/>
      <c r="AB625" s="449"/>
      <c r="AC625" s="449"/>
    </row>
    <row r="626" spans="1:29" ht="23.25" customHeight="1" x14ac:dyDescent="0.2">
      <c r="A626" s="449"/>
      <c r="B626" s="449"/>
      <c r="C626" s="449"/>
      <c r="D626" s="449"/>
      <c r="E626" s="449"/>
      <c r="F626" s="449"/>
      <c r="G626" s="450"/>
      <c r="H626" s="449"/>
      <c r="I626" s="452"/>
      <c r="J626" s="449"/>
      <c r="K626" s="449"/>
      <c r="L626" s="449"/>
      <c r="M626" s="449"/>
      <c r="N626" s="449"/>
      <c r="O626" s="449"/>
      <c r="P626" s="449"/>
      <c r="Q626" s="449"/>
      <c r="R626" s="449"/>
      <c r="S626" s="449"/>
      <c r="T626" s="449"/>
      <c r="U626" s="449"/>
      <c r="V626" s="449"/>
      <c r="W626" s="449"/>
      <c r="X626" s="449"/>
      <c r="Y626" s="449"/>
      <c r="Z626" s="449"/>
      <c r="AA626" s="449"/>
      <c r="AB626" s="449"/>
      <c r="AC626" s="449"/>
    </row>
    <row r="627" spans="1:29" ht="23.25" customHeight="1" x14ac:dyDescent="0.2">
      <c r="A627" s="449"/>
      <c r="B627" s="449"/>
      <c r="C627" s="449"/>
      <c r="D627" s="449"/>
      <c r="E627" s="449"/>
      <c r="F627" s="449"/>
      <c r="G627" s="450"/>
      <c r="H627" s="449"/>
      <c r="I627" s="452"/>
      <c r="J627" s="449"/>
      <c r="K627" s="449"/>
      <c r="L627" s="449"/>
      <c r="M627" s="449"/>
      <c r="N627" s="449"/>
      <c r="O627" s="449"/>
      <c r="P627" s="449"/>
      <c r="Q627" s="449"/>
      <c r="R627" s="449"/>
      <c r="S627" s="449"/>
      <c r="T627" s="449"/>
      <c r="U627" s="449"/>
      <c r="V627" s="449"/>
      <c r="W627" s="449"/>
      <c r="X627" s="449"/>
      <c r="Y627" s="449"/>
      <c r="Z627" s="449"/>
      <c r="AA627" s="449"/>
      <c r="AB627" s="449"/>
      <c r="AC627" s="449"/>
    </row>
    <row r="628" spans="1:29" ht="23.25" customHeight="1" x14ac:dyDescent="0.2">
      <c r="A628" s="449"/>
      <c r="B628" s="449"/>
      <c r="C628" s="449"/>
      <c r="D628" s="449"/>
      <c r="E628" s="449"/>
      <c r="F628" s="449"/>
      <c r="G628" s="450"/>
      <c r="H628" s="449"/>
      <c r="I628" s="452"/>
      <c r="J628" s="449"/>
      <c r="K628" s="449"/>
      <c r="L628" s="449"/>
      <c r="M628" s="449"/>
      <c r="N628" s="449"/>
      <c r="O628" s="449"/>
      <c r="P628" s="449"/>
      <c r="Q628" s="449"/>
      <c r="R628" s="449"/>
      <c r="S628" s="449"/>
      <c r="T628" s="449"/>
      <c r="U628" s="449"/>
      <c r="V628" s="449"/>
      <c r="W628" s="449"/>
      <c r="X628" s="449"/>
      <c r="Y628" s="449"/>
      <c r="Z628" s="449"/>
      <c r="AA628" s="449"/>
      <c r="AB628" s="449"/>
      <c r="AC628" s="449"/>
    </row>
    <row r="629" spans="1:29" ht="23.25" customHeight="1" x14ac:dyDescent="0.2">
      <c r="A629" s="449"/>
      <c r="B629" s="449"/>
      <c r="C629" s="449"/>
      <c r="D629" s="449"/>
      <c r="E629" s="449"/>
      <c r="F629" s="449"/>
      <c r="G629" s="450"/>
      <c r="H629" s="449"/>
      <c r="I629" s="452"/>
      <c r="J629" s="449"/>
      <c r="K629" s="449"/>
      <c r="L629" s="449"/>
      <c r="M629" s="449"/>
      <c r="N629" s="449"/>
      <c r="O629" s="449"/>
      <c r="P629" s="449"/>
      <c r="Q629" s="449"/>
      <c r="R629" s="449"/>
      <c r="S629" s="449"/>
      <c r="T629" s="449"/>
      <c r="U629" s="449"/>
      <c r="V629" s="449"/>
      <c r="W629" s="449"/>
      <c r="X629" s="449"/>
      <c r="Y629" s="449"/>
      <c r="Z629" s="449"/>
      <c r="AA629" s="449"/>
      <c r="AB629" s="449"/>
      <c r="AC629" s="449"/>
    </row>
    <row r="630" spans="1:29" ht="23.25" customHeight="1" x14ac:dyDescent="0.2">
      <c r="A630" s="449"/>
      <c r="B630" s="449"/>
      <c r="C630" s="449"/>
      <c r="D630" s="449"/>
      <c r="E630" s="449"/>
      <c r="F630" s="449"/>
      <c r="G630" s="450"/>
      <c r="H630" s="449"/>
      <c r="I630" s="452"/>
      <c r="J630" s="449"/>
      <c r="K630" s="449"/>
      <c r="L630" s="449"/>
      <c r="M630" s="449"/>
      <c r="N630" s="449"/>
      <c r="O630" s="449"/>
      <c r="P630" s="449"/>
      <c r="Q630" s="449"/>
      <c r="R630" s="449"/>
      <c r="S630" s="449"/>
      <c r="T630" s="449"/>
      <c r="U630" s="449"/>
      <c r="V630" s="449"/>
      <c r="W630" s="449"/>
      <c r="X630" s="449"/>
      <c r="Y630" s="449"/>
      <c r="Z630" s="449"/>
      <c r="AA630" s="449"/>
      <c r="AB630" s="449"/>
      <c r="AC630" s="449"/>
    </row>
    <row r="631" spans="1:29" ht="23.25" customHeight="1" x14ac:dyDescent="0.2">
      <c r="A631" s="449"/>
      <c r="B631" s="449"/>
      <c r="C631" s="449"/>
      <c r="D631" s="449"/>
      <c r="E631" s="449"/>
      <c r="F631" s="449"/>
      <c r="G631" s="450"/>
      <c r="H631" s="449"/>
      <c r="I631" s="452"/>
      <c r="J631" s="449"/>
      <c r="K631" s="449"/>
      <c r="L631" s="449"/>
      <c r="M631" s="449"/>
      <c r="N631" s="449"/>
      <c r="O631" s="449"/>
      <c r="P631" s="449"/>
      <c r="Q631" s="449"/>
      <c r="R631" s="449"/>
      <c r="S631" s="449"/>
      <c r="T631" s="449"/>
      <c r="U631" s="449"/>
      <c r="V631" s="449"/>
      <c r="W631" s="449"/>
      <c r="X631" s="449"/>
      <c r="Y631" s="449"/>
      <c r="Z631" s="449"/>
      <c r="AA631" s="449"/>
      <c r="AB631" s="449"/>
      <c r="AC631" s="449"/>
    </row>
    <row r="632" spans="1:29" ht="23.25" customHeight="1" x14ac:dyDescent="0.2">
      <c r="A632" s="449"/>
      <c r="B632" s="449"/>
      <c r="C632" s="449"/>
      <c r="D632" s="449"/>
      <c r="E632" s="449"/>
      <c r="F632" s="449"/>
      <c r="G632" s="450"/>
      <c r="H632" s="449"/>
      <c r="I632" s="452"/>
      <c r="J632" s="449"/>
      <c r="K632" s="449"/>
      <c r="L632" s="449"/>
      <c r="M632" s="449"/>
      <c r="N632" s="449"/>
      <c r="O632" s="449"/>
      <c r="P632" s="449"/>
      <c r="Q632" s="449"/>
      <c r="R632" s="449"/>
      <c r="S632" s="449"/>
      <c r="T632" s="449"/>
      <c r="U632" s="449"/>
      <c r="V632" s="449"/>
      <c r="W632" s="449"/>
      <c r="X632" s="449"/>
      <c r="Y632" s="449"/>
      <c r="Z632" s="449"/>
      <c r="AA632" s="449"/>
      <c r="AB632" s="449"/>
      <c r="AC632" s="449"/>
    </row>
    <row r="633" spans="1:29" ht="23.25" customHeight="1" x14ac:dyDescent="0.2">
      <c r="A633" s="449"/>
      <c r="B633" s="449"/>
      <c r="C633" s="449"/>
      <c r="D633" s="449"/>
      <c r="E633" s="449"/>
      <c r="F633" s="449"/>
      <c r="G633" s="450"/>
      <c r="H633" s="449"/>
      <c r="I633" s="452"/>
      <c r="J633" s="449"/>
      <c r="K633" s="449"/>
      <c r="L633" s="449"/>
      <c r="M633" s="449"/>
      <c r="N633" s="449"/>
      <c r="O633" s="449"/>
      <c r="P633" s="449"/>
      <c r="Q633" s="449"/>
      <c r="R633" s="449"/>
      <c r="S633" s="449"/>
      <c r="T633" s="449"/>
      <c r="U633" s="449"/>
      <c r="V633" s="449"/>
      <c r="W633" s="449"/>
      <c r="X633" s="449"/>
      <c r="Y633" s="449"/>
      <c r="Z633" s="449"/>
      <c r="AA633" s="449"/>
      <c r="AB633" s="449"/>
      <c r="AC633" s="449"/>
    </row>
    <row r="634" spans="1:29" ht="23.25" customHeight="1" x14ac:dyDescent="0.2">
      <c r="A634" s="449"/>
      <c r="B634" s="449"/>
      <c r="C634" s="449"/>
      <c r="D634" s="449"/>
      <c r="E634" s="449"/>
      <c r="F634" s="449"/>
      <c r="G634" s="450"/>
      <c r="H634" s="449"/>
      <c r="I634" s="452"/>
      <c r="J634" s="449"/>
      <c r="K634" s="449"/>
      <c r="L634" s="449"/>
      <c r="M634" s="449"/>
      <c r="N634" s="449"/>
      <c r="O634" s="449"/>
      <c r="P634" s="449"/>
      <c r="Q634" s="449"/>
      <c r="R634" s="449"/>
      <c r="S634" s="449"/>
      <c r="T634" s="449"/>
      <c r="U634" s="449"/>
      <c r="V634" s="449"/>
      <c r="W634" s="449"/>
      <c r="X634" s="449"/>
      <c r="Y634" s="449"/>
      <c r="Z634" s="449"/>
      <c r="AA634" s="449"/>
      <c r="AB634" s="449"/>
      <c r="AC634" s="449"/>
    </row>
    <row r="635" spans="1:29" ht="23.25" customHeight="1" x14ac:dyDescent="0.2">
      <c r="A635" s="449"/>
      <c r="B635" s="449"/>
      <c r="C635" s="449"/>
      <c r="D635" s="449"/>
      <c r="E635" s="449"/>
      <c r="F635" s="449"/>
      <c r="G635" s="450"/>
      <c r="H635" s="449"/>
      <c r="I635" s="452"/>
      <c r="J635" s="449"/>
      <c r="K635" s="449"/>
      <c r="L635" s="449"/>
      <c r="M635" s="449"/>
      <c r="N635" s="449"/>
      <c r="O635" s="449"/>
      <c r="P635" s="449"/>
      <c r="Q635" s="449"/>
      <c r="R635" s="449"/>
      <c r="S635" s="449"/>
      <c r="T635" s="449"/>
      <c r="U635" s="449"/>
      <c r="V635" s="449"/>
      <c r="W635" s="449"/>
      <c r="X635" s="449"/>
      <c r="Y635" s="449"/>
      <c r="Z635" s="449"/>
      <c r="AA635" s="449"/>
      <c r="AB635" s="449"/>
      <c r="AC635" s="449"/>
    </row>
    <row r="636" spans="1:29" ht="23.25" customHeight="1" x14ac:dyDescent="0.2">
      <c r="A636" s="449"/>
      <c r="B636" s="449"/>
      <c r="C636" s="449"/>
      <c r="D636" s="449"/>
      <c r="E636" s="449"/>
      <c r="F636" s="449"/>
      <c r="G636" s="450"/>
      <c r="H636" s="449"/>
      <c r="I636" s="452"/>
      <c r="J636" s="449"/>
      <c r="K636" s="449"/>
      <c r="L636" s="449"/>
      <c r="M636" s="449"/>
      <c r="N636" s="449"/>
      <c r="O636" s="449"/>
      <c r="P636" s="449"/>
      <c r="Q636" s="449"/>
      <c r="R636" s="449"/>
      <c r="S636" s="449"/>
      <c r="T636" s="449"/>
      <c r="U636" s="449"/>
      <c r="V636" s="449"/>
      <c r="W636" s="449"/>
      <c r="X636" s="449"/>
      <c r="Y636" s="449"/>
      <c r="Z636" s="449"/>
      <c r="AA636" s="449"/>
      <c r="AB636" s="449"/>
      <c r="AC636" s="449"/>
    </row>
    <row r="637" spans="1:29" ht="23.25" customHeight="1" x14ac:dyDescent="0.2">
      <c r="A637" s="449"/>
      <c r="B637" s="449"/>
      <c r="C637" s="449"/>
      <c r="D637" s="449"/>
      <c r="E637" s="449"/>
      <c r="F637" s="449"/>
      <c r="G637" s="450"/>
      <c r="H637" s="449"/>
      <c r="I637" s="452"/>
      <c r="J637" s="449"/>
      <c r="K637" s="449"/>
      <c r="L637" s="449"/>
      <c r="M637" s="449"/>
      <c r="N637" s="449"/>
      <c r="O637" s="449"/>
      <c r="P637" s="449"/>
      <c r="Q637" s="449"/>
      <c r="R637" s="449"/>
      <c r="S637" s="449"/>
      <c r="T637" s="449"/>
      <c r="U637" s="449"/>
      <c r="V637" s="449"/>
      <c r="W637" s="449"/>
      <c r="X637" s="449"/>
      <c r="Y637" s="449"/>
      <c r="Z637" s="449"/>
      <c r="AA637" s="449"/>
      <c r="AB637" s="449"/>
      <c r="AC637" s="449"/>
    </row>
    <row r="638" spans="1:29" ht="23.25" customHeight="1" x14ac:dyDescent="0.2">
      <c r="A638" s="449"/>
      <c r="B638" s="449"/>
      <c r="C638" s="449"/>
      <c r="D638" s="449"/>
      <c r="E638" s="449"/>
      <c r="F638" s="449"/>
      <c r="G638" s="450"/>
      <c r="H638" s="449"/>
      <c r="I638" s="452"/>
      <c r="J638" s="449"/>
      <c r="K638" s="449"/>
      <c r="L638" s="449"/>
      <c r="M638" s="449"/>
      <c r="N638" s="449"/>
      <c r="O638" s="449"/>
      <c r="P638" s="449"/>
      <c r="Q638" s="449"/>
      <c r="R638" s="449"/>
      <c r="S638" s="449"/>
      <c r="T638" s="449"/>
      <c r="U638" s="449"/>
      <c r="V638" s="449"/>
      <c r="W638" s="449"/>
      <c r="X638" s="449"/>
      <c r="Y638" s="449"/>
      <c r="Z638" s="449"/>
      <c r="AA638" s="449"/>
      <c r="AB638" s="449"/>
      <c r="AC638" s="449"/>
    </row>
    <row r="639" spans="1:29" ht="23.25" customHeight="1" x14ac:dyDescent="0.2">
      <c r="A639" s="449"/>
      <c r="B639" s="449"/>
      <c r="C639" s="449"/>
      <c r="D639" s="449"/>
      <c r="E639" s="449"/>
      <c r="F639" s="449"/>
      <c r="G639" s="450"/>
      <c r="H639" s="449"/>
      <c r="I639" s="452"/>
      <c r="J639" s="449"/>
      <c r="K639" s="449"/>
      <c r="L639" s="449"/>
      <c r="M639" s="449"/>
      <c r="N639" s="449"/>
      <c r="O639" s="449"/>
      <c r="P639" s="449"/>
      <c r="Q639" s="449"/>
      <c r="R639" s="449"/>
      <c r="S639" s="449"/>
      <c r="T639" s="449"/>
      <c r="U639" s="449"/>
      <c r="V639" s="449"/>
      <c r="W639" s="449"/>
      <c r="X639" s="449"/>
      <c r="Y639" s="449"/>
      <c r="Z639" s="449"/>
      <c r="AA639" s="449"/>
      <c r="AB639" s="449"/>
      <c r="AC639" s="449"/>
    </row>
    <row r="640" spans="1:29" ht="23.25" customHeight="1" x14ac:dyDescent="0.2">
      <c r="A640" s="449"/>
      <c r="B640" s="449"/>
      <c r="C640" s="449"/>
      <c r="D640" s="449"/>
      <c r="E640" s="449"/>
      <c r="F640" s="449"/>
      <c r="G640" s="450"/>
      <c r="H640" s="449"/>
      <c r="I640" s="452"/>
      <c r="J640" s="449"/>
      <c r="K640" s="449"/>
      <c r="L640" s="449"/>
      <c r="M640" s="449"/>
      <c r="N640" s="449"/>
      <c r="O640" s="449"/>
      <c r="P640" s="449"/>
      <c r="Q640" s="449"/>
      <c r="R640" s="449"/>
      <c r="S640" s="449"/>
      <c r="T640" s="449"/>
      <c r="U640" s="449"/>
      <c r="V640" s="449"/>
      <c r="W640" s="449"/>
      <c r="X640" s="449"/>
      <c r="Y640" s="449"/>
      <c r="Z640" s="449"/>
      <c r="AA640" s="449"/>
      <c r="AB640" s="449"/>
      <c r="AC640" s="449"/>
    </row>
    <row r="641" spans="1:29" ht="23.25" customHeight="1" x14ac:dyDescent="0.2">
      <c r="A641" s="449"/>
      <c r="B641" s="449"/>
      <c r="C641" s="449"/>
      <c r="D641" s="449"/>
      <c r="E641" s="449"/>
      <c r="F641" s="449"/>
      <c r="G641" s="450"/>
      <c r="H641" s="449"/>
      <c r="I641" s="452"/>
      <c r="J641" s="449"/>
      <c r="K641" s="449"/>
      <c r="L641" s="449"/>
      <c r="M641" s="449"/>
      <c r="N641" s="449"/>
      <c r="O641" s="449"/>
      <c r="P641" s="449"/>
      <c r="Q641" s="449"/>
      <c r="R641" s="449"/>
      <c r="S641" s="449"/>
      <c r="T641" s="449"/>
      <c r="U641" s="449"/>
      <c r="V641" s="449"/>
      <c r="W641" s="449"/>
      <c r="X641" s="449"/>
      <c r="Y641" s="449"/>
      <c r="Z641" s="449"/>
      <c r="AA641" s="449"/>
      <c r="AB641" s="449"/>
      <c r="AC641" s="449"/>
    </row>
    <row r="642" spans="1:29" ht="23.25" customHeight="1" x14ac:dyDescent="0.2">
      <c r="A642" s="449"/>
      <c r="B642" s="449"/>
      <c r="C642" s="449"/>
      <c r="D642" s="449"/>
      <c r="E642" s="449"/>
      <c r="F642" s="449"/>
      <c r="G642" s="450"/>
      <c r="H642" s="449"/>
      <c r="I642" s="452"/>
      <c r="J642" s="449"/>
      <c r="K642" s="449"/>
      <c r="L642" s="449"/>
      <c r="M642" s="449"/>
      <c r="N642" s="449"/>
      <c r="O642" s="449"/>
      <c r="P642" s="449"/>
      <c r="Q642" s="449"/>
      <c r="R642" s="449"/>
      <c r="S642" s="449"/>
      <c r="T642" s="449"/>
      <c r="U642" s="449"/>
      <c r="V642" s="449"/>
      <c r="W642" s="449"/>
      <c r="X642" s="449"/>
      <c r="Y642" s="449"/>
      <c r="Z642" s="449"/>
      <c r="AA642" s="449"/>
      <c r="AB642" s="449"/>
      <c r="AC642" s="449"/>
    </row>
    <row r="643" spans="1:29" ht="23.25" customHeight="1" x14ac:dyDescent="0.2">
      <c r="A643" s="449"/>
      <c r="B643" s="449"/>
      <c r="C643" s="449"/>
      <c r="D643" s="449"/>
      <c r="E643" s="449"/>
      <c r="F643" s="449"/>
      <c r="G643" s="450"/>
      <c r="H643" s="449"/>
      <c r="I643" s="452"/>
      <c r="J643" s="449"/>
      <c r="K643" s="449"/>
      <c r="L643" s="449"/>
      <c r="M643" s="449"/>
      <c r="N643" s="449"/>
      <c r="O643" s="449"/>
      <c r="P643" s="449"/>
      <c r="Q643" s="449"/>
      <c r="R643" s="449"/>
      <c r="S643" s="449"/>
      <c r="T643" s="449"/>
      <c r="U643" s="449"/>
      <c r="V643" s="449"/>
      <c r="W643" s="449"/>
      <c r="X643" s="449"/>
      <c r="Y643" s="449"/>
      <c r="Z643" s="449"/>
      <c r="AA643" s="449"/>
      <c r="AB643" s="449"/>
      <c r="AC643" s="449"/>
    </row>
    <row r="644" spans="1:29" ht="23.25" customHeight="1" x14ac:dyDescent="0.2">
      <c r="A644" s="449"/>
      <c r="B644" s="449"/>
      <c r="C644" s="449"/>
      <c r="D644" s="449"/>
      <c r="E644" s="449"/>
      <c r="F644" s="449"/>
      <c r="G644" s="450"/>
      <c r="H644" s="449"/>
      <c r="I644" s="452"/>
      <c r="J644" s="449"/>
      <c r="K644" s="449"/>
      <c r="L644" s="449"/>
      <c r="M644" s="449"/>
      <c r="N644" s="449"/>
      <c r="O644" s="449"/>
      <c r="P644" s="449"/>
      <c r="Q644" s="449"/>
      <c r="R644" s="449"/>
      <c r="S644" s="449"/>
      <c r="T644" s="449"/>
      <c r="U644" s="449"/>
      <c r="V644" s="449"/>
      <c r="W644" s="449"/>
      <c r="X644" s="449"/>
      <c r="Y644" s="449"/>
      <c r="Z644" s="449"/>
      <c r="AA644" s="449"/>
      <c r="AB644" s="449"/>
      <c r="AC644" s="449"/>
    </row>
    <row r="645" spans="1:29" ht="23.25" customHeight="1" x14ac:dyDescent="0.2">
      <c r="A645" s="449"/>
      <c r="B645" s="449"/>
      <c r="C645" s="449"/>
      <c r="D645" s="449"/>
      <c r="E645" s="449"/>
      <c r="F645" s="449"/>
      <c r="G645" s="450"/>
      <c r="H645" s="449"/>
      <c r="I645" s="452"/>
      <c r="J645" s="449"/>
      <c r="K645" s="449"/>
      <c r="L645" s="449"/>
      <c r="M645" s="449"/>
      <c r="N645" s="449"/>
      <c r="O645" s="449"/>
      <c r="P645" s="449"/>
      <c r="Q645" s="449"/>
      <c r="R645" s="449"/>
      <c r="S645" s="449"/>
      <c r="T645" s="449"/>
      <c r="U645" s="449"/>
      <c r="V645" s="449"/>
      <c r="W645" s="449"/>
      <c r="X645" s="449"/>
      <c r="Y645" s="449"/>
      <c r="Z645" s="449"/>
      <c r="AA645" s="449"/>
      <c r="AB645" s="449"/>
      <c r="AC645" s="449"/>
    </row>
    <row r="646" spans="1:29" ht="23.25" customHeight="1" x14ac:dyDescent="0.2">
      <c r="A646" s="449"/>
      <c r="B646" s="449"/>
      <c r="C646" s="449"/>
      <c r="D646" s="449"/>
      <c r="E646" s="449"/>
      <c r="F646" s="449"/>
      <c r="G646" s="450"/>
      <c r="H646" s="449"/>
      <c r="I646" s="452"/>
      <c r="J646" s="449"/>
      <c r="K646" s="449"/>
      <c r="L646" s="449"/>
      <c r="M646" s="449"/>
      <c r="N646" s="449"/>
      <c r="O646" s="449"/>
      <c r="P646" s="449"/>
      <c r="Q646" s="449"/>
      <c r="R646" s="449"/>
      <c r="S646" s="449"/>
      <c r="T646" s="449"/>
      <c r="U646" s="449"/>
      <c r="V646" s="449"/>
      <c r="W646" s="449"/>
      <c r="X646" s="449"/>
      <c r="Y646" s="449"/>
      <c r="Z646" s="449"/>
      <c r="AA646" s="449"/>
      <c r="AB646" s="449"/>
      <c r="AC646" s="449"/>
    </row>
    <row r="647" spans="1:29" ht="23.25" customHeight="1" x14ac:dyDescent="0.2">
      <c r="A647" s="449"/>
      <c r="B647" s="449"/>
      <c r="C647" s="449"/>
      <c r="D647" s="449"/>
      <c r="E647" s="449"/>
      <c r="F647" s="449"/>
      <c r="G647" s="450"/>
      <c r="H647" s="449"/>
      <c r="I647" s="452"/>
      <c r="J647" s="449"/>
      <c r="K647" s="449"/>
      <c r="L647" s="449"/>
      <c r="M647" s="449"/>
      <c r="N647" s="449"/>
      <c r="O647" s="449"/>
      <c r="P647" s="449"/>
      <c r="Q647" s="449"/>
      <c r="R647" s="449"/>
      <c r="S647" s="449"/>
      <c r="T647" s="449"/>
      <c r="U647" s="449"/>
      <c r="V647" s="449"/>
      <c r="W647" s="449"/>
      <c r="X647" s="449"/>
      <c r="Y647" s="449"/>
      <c r="Z647" s="449"/>
      <c r="AA647" s="449"/>
      <c r="AB647" s="449"/>
      <c r="AC647" s="449"/>
    </row>
    <row r="648" spans="1:29" ht="23.25" customHeight="1" x14ac:dyDescent="0.2">
      <c r="A648" s="449"/>
      <c r="B648" s="449"/>
      <c r="C648" s="449"/>
      <c r="D648" s="449"/>
      <c r="E648" s="449"/>
      <c r="F648" s="449"/>
      <c r="G648" s="450"/>
      <c r="H648" s="449"/>
      <c r="I648" s="452"/>
      <c r="J648" s="449"/>
      <c r="K648" s="449"/>
      <c r="L648" s="449"/>
      <c r="M648" s="449"/>
      <c r="N648" s="449"/>
      <c r="O648" s="449"/>
      <c r="P648" s="449"/>
      <c r="Q648" s="449"/>
      <c r="R648" s="449"/>
      <c r="S648" s="449"/>
      <c r="T648" s="449"/>
      <c r="U648" s="449"/>
      <c r="V648" s="449"/>
      <c r="W648" s="449"/>
      <c r="X648" s="449"/>
      <c r="Y648" s="449"/>
      <c r="Z648" s="449"/>
      <c r="AA648" s="449"/>
      <c r="AB648" s="449"/>
      <c r="AC648" s="449"/>
    </row>
    <row r="649" spans="1:29" ht="23.25" customHeight="1" x14ac:dyDescent="0.2">
      <c r="A649" s="449"/>
      <c r="B649" s="449"/>
      <c r="C649" s="449"/>
      <c r="D649" s="449"/>
      <c r="E649" s="449"/>
      <c r="F649" s="449"/>
      <c r="G649" s="450"/>
      <c r="H649" s="449"/>
      <c r="I649" s="452"/>
      <c r="J649" s="449"/>
      <c r="K649" s="449"/>
      <c r="L649" s="449"/>
      <c r="M649" s="449"/>
      <c r="N649" s="449"/>
      <c r="O649" s="449"/>
      <c r="P649" s="449"/>
      <c r="Q649" s="449"/>
      <c r="R649" s="449"/>
      <c r="S649" s="449"/>
      <c r="T649" s="449"/>
      <c r="U649" s="449"/>
      <c r="V649" s="449"/>
      <c r="W649" s="449"/>
      <c r="X649" s="449"/>
      <c r="Y649" s="449"/>
      <c r="Z649" s="449"/>
      <c r="AA649" s="449"/>
      <c r="AB649" s="449"/>
      <c r="AC649" s="449"/>
    </row>
    <row r="650" spans="1:29" ht="23.25" customHeight="1" x14ac:dyDescent="0.2">
      <c r="A650" s="449"/>
      <c r="B650" s="449"/>
      <c r="C650" s="449"/>
      <c r="D650" s="449"/>
      <c r="E650" s="449"/>
      <c r="F650" s="449"/>
      <c r="G650" s="450"/>
      <c r="H650" s="449"/>
      <c r="I650" s="452"/>
      <c r="J650" s="449"/>
      <c r="K650" s="449"/>
      <c r="L650" s="449"/>
      <c r="M650" s="449"/>
      <c r="N650" s="449"/>
      <c r="O650" s="449"/>
      <c r="P650" s="449"/>
      <c r="Q650" s="449"/>
      <c r="R650" s="449"/>
      <c r="S650" s="449"/>
      <c r="T650" s="449"/>
      <c r="U650" s="449"/>
      <c r="V650" s="449"/>
      <c r="W650" s="449"/>
      <c r="X650" s="449"/>
      <c r="Y650" s="449"/>
      <c r="Z650" s="449"/>
      <c r="AA650" s="449"/>
      <c r="AB650" s="449"/>
      <c r="AC650" s="449"/>
    </row>
    <row r="651" spans="1:29" ht="23.25" customHeight="1" x14ac:dyDescent="0.2">
      <c r="A651" s="449"/>
      <c r="B651" s="449"/>
      <c r="C651" s="449"/>
      <c r="D651" s="449"/>
      <c r="E651" s="449"/>
      <c r="F651" s="449"/>
      <c r="G651" s="450"/>
      <c r="H651" s="449"/>
      <c r="I651" s="452"/>
      <c r="J651" s="449"/>
      <c r="K651" s="449"/>
      <c r="L651" s="449"/>
      <c r="M651" s="449"/>
      <c r="N651" s="449"/>
      <c r="O651" s="449"/>
      <c r="P651" s="449"/>
      <c r="Q651" s="449"/>
      <c r="R651" s="449"/>
      <c r="S651" s="449"/>
      <c r="T651" s="449"/>
      <c r="U651" s="449"/>
      <c r="V651" s="449"/>
      <c r="W651" s="449"/>
      <c r="X651" s="449"/>
      <c r="Y651" s="449"/>
      <c r="Z651" s="449"/>
      <c r="AA651" s="449"/>
      <c r="AB651" s="449"/>
      <c r="AC651" s="449"/>
    </row>
    <row r="652" spans="1:29" ht="23.25" customHeight="1" x14ac:dyDescent="0.2">
      <c r="A652" s="449"/>
      <c r="B652" s="449"/>
      <c r="C652" s="449"/>
      <c r="D652" s="449"/>
      <c r="E652" s="449"/>
      <c r="F652" s="449"/>
      <c r="G652" s="450"/>
      <c r="H652" s="449"/>
      <c r="I652" s="452"/>
      <c r="J652" s="449"/>
      <c r="K652" s="449"/>
      <c r="L652" s="449"/>
      <c r="M652" s="449"/>
      <c r="N652" s="449"/>
      <c r="O652" s="449"/>
      <c r="P652" s="449"/>
      <c r="Q652" s="449"/>
      <c r="R652" s="449"/>
      <c r="S652" s="449"/>
      <c r="T652" s="449"/>
      <c r="U652" s="449"/>
      <c r="V652" s="449"/>
      <c r="W652" s="449"/>
      <c r="X652" s="449"/>
      <c r="Y652" s="449"/>
      <c r="Z652" s="449"/>
      <c r="AA652" s="449"/>
      <c r="AB652" s="449"/>
      <c r="AC652" s="449"/>
    </row>
    <row r="653" spans="1:29" ht="23.25" customHeight="1" x14ac:dyDescent="0.2">
      <c r="A653" s="449"/>
      <c r="B653" s="449"/>
      <c r="C653" s="449"/>
      <c r="D653" s="449"/>
      <c r="E653" s="449"/>
      <c r="F653" s="449"/>
      <c r="G653" s="450"/>
      <c r="H653" s="449"/>
      <c r="I653" s="452"/>
      <c r="J653" s="449"/>
      <c r="K653" s="449"/>
      <c r="L653" s="449"/>
      <c r="M653" s="449"/>
      <c r="N653" s="449"/>
      <c r="O653" s="449"/>
      <c r="P653" s="449"/>
      <c r="Q653" s="449"/>
      <c r="R653" s="449"/>
      <c r="S653" s="449"/>
      <c r="T653" s="449"/>
      <c r="U653" s="449"/>
      <c r="V653" s="449"/>
      <c r="W653" s="449"/>
      <c r="X653" s="449"/>
      <c r="Y653" s="449"/>
      <c r="Z653" s="449"/>
      <c r="AA653" s="449"/>
      <c r="AB653" s="449"/>
      <c r="AC653" s="449"/>
    </row>
    <row r="654" spans="1:29" ht="23.25" customHeight="1" x14ac:dyDescent="0.2">
      <c r="A654" s="449"/>
      <c r="B654" s="449"/>
      <c r="C654" s="449"/>
      <c r="D654" s="449"/>
      <c r="E654" s="449"/>
      <c r="F654" s="449"/>
      <c r="G654" s="450"/>
      <c r="H654" s="449"/>
      <c r="I654" s="452"/>
      <c r="J654" s="449"/>
      <c r="K654" s="449"/>
      <c r="L654" s="449"/>
      <c r="M654" s="449"/>
      <c r="N654" s="449"/>
      <c r="O654" s="449"/>
      <c r="P654" s="449"/>
      <c r="Q654" s="449"/>
      <c r="R654" s="449"/>
      <c r="S654" s="449"/>
      <c r="T654" s="449"/>
      <c r="U654" s="449"/>
      <c r="V654" s="449"/>
      <c r="W654" s="449"/>
      <c r="X654" s="449"/>
      <c r="Y654" s="449"/>
      <c r="Z654" s="449"/>
      <c r="AA654" s="449"/>
      <c r="AB654" s="449"/>
      <c r="AC654" s="449"/>
    </row>
    <row r="655" spans="1:29" ht="23.25" customHeight="1" x14ac:dyDescent="0.2">
      <c r="A655" s="449"/>
      <c r="B655" s="449"/>
      <c r="C655" s="449"/>
      <c r="D655" s="449"/>
      <c r="E655" s="449"/>
      <c r="F655" s="449"/>
      <c r="G655" s="450"/>
      <c r="H655" s="449"/>
      <c r="I655" s="452"/>
      <c r="J655" s="449"/>
      <c r="K655" s="449"/>
      <c r="L655" s="449"/>
      <c r="M655" s="449"/>
      <c r="N655" s="449"/>
      <c r="O655" s="449"/>
      <c r="P655" s="449"/>
      <c r="Q655" s="449"/>
      <c r="R655" s="449"/>
      <c r="S655" s="449"/>
      <c r="T655" s="449"/>
      <c r="U655" s="449"/>
      <c r="V655" s="449"/>
      <c r="W655" s="449"/>
      <c r="X655" s="449"/>
      <c r="Y655" s="449"/>
      <c r="Z655" s="449"/>
      <c r="AA655" s="449"/>
      <c r="AB655" s="449"/>
      <c r="AC655" s="449"/>
    </row>
    <row r="656" spans="1:29" ht="23.25" customHeight="1" x14ac:dyDescent="0.2">
      <c r="A656" s="449"/>
      <c r="B656" s="449"/>
      <c r="C656" s="449"/>
      <c r="D656" s="449"/>
      <c r="E656" s="449"/>
      <c r="F656" s="449"/>
      <c r="G656" s="450"/>
      <c r="H656" s="449"/>
      <c r="I656" s="452"/>
      <c r="J656" s="449"/>
      <c r="K656" s="449"/>
      <c r="L656" s="449"/>
      <c r="M656" s="449"/>
      <c r="N656" s="449"/>
      <c r="O656" s="449"/>
      <c r="P656" s="449"/>
      <c r="Q656" s="449"/>
      <c r="R656" s="449"/>
      <c r="S656" s="449"/>
      <c r="T656" s="449"/>
      <c r="U656" s="449"/>
      <c r="V656" s="449"/>
      <c r="W656" s="449"/>
      <c r="X656" s="449"/>
      <c r="Y656" s="449"/>
      <c r="Z656" s="449"/>
      <c r="AA656" s="449"/>
      <c r="AB656" s="449"/>
      <c r="AC656" s="449"/>
    </row>
    <row r="657" spans="1:29" ht="23.25" customHeight="1" x14ac:dyDescent="0.2">
      <c r="A657" s="449"/>
      <c r="B657" s="449"/>
      <c r="C657" s="449"/>
      <c r="D657" s="449"/>
      <c r="E657" s="449"/>
      <c r="F657" s="449"/>
      <c r="G657" s="450"/>
      <c r="H657" s="449"/>
      <c r="I657" s="452"/>
      <c r="J657" s="449"/>
      <c r="K657" s="449"/>
      <c r="L657" s="449"/>
      <c r="M657" s="449"/>
      <c r="N657" s="449"/>
      <c r="O657" s="449"/>
      <c r="P657" s="449"/>
      <c r="Q657" s="449"/>
      <c r="R657" s="449"/>
      <c r="S657" s="449"/>
      <c r="T657" s="449"/>
      <c r="U657" s="449"/>
      <c r="V657" s="449"/>
      <c r="W657" s="449"/>
      <c r="X657" s="449"/>
      <c r="Y657" s="449"/>
      <c r="Z657" s="449"/>
      <c r="AA657" s="449"/>
      <c r="AB657" s="449"/>
      <c r="AC657" s="449"/>
    </row>
    <row r="658" spans="1:29" ht="23.25" customHeight="1" x14ac:dyDescent="0.2">
      <c r="A658" s="449"/>
      <c r="B658" s="449"/>
      <c r="C658" s="449"/>
      <c r="D658" s="449"/>
      <c r="E658" s="449"/>
      <c r="F658" s="449"/>
      <c r="G658" s="450"/>
      <c r="H658" s="449"/>
      <c r="I658" s="452"/>
      <c r="J658" s="449"/>
      <c r="K658" s="449"/>
      <c r="L658" s="449"/>
      <c r="M658" s="449"/>
      <c r="N658" s="449"/>
      <c r="O658" s="449"/>
      <c r="P658" s="449"/>
      <c r="Q658" s="449"/>
      <c r="R658" s="449"/>
      <c r="S658" s="449"/>
      <c r="T658" s="449"/>
      <c r="U658" s="449"/>
      <c r="V658" s="449"/>
      <c r="W658" s="449"/>
      <c r="X658" s="449"/>
      <c r="Y658" s="449"/>
      <c r="Z658" s="449"/>
      <c r="AA658" s="449"/>
      <c r="AB658" s="449"/>
      <c r="AC658" s="449"/>
    </row>
    <row r="659" spans="1:29" ht="23.25" customHeight="1" x14ac:dyDescent="0.2">
      <c r="A659" s="449"/>
      <c r="B659" s="449"/>
      <c r="C659" s="449"/>
      <c r="D659" s="449"/>
      <c r="E659" s="449"/>
      <c r="F659" s="449"/>
      <c r="G659" s="450"/>
      <c r="H659" s="449"/>
      <c r="I659" s="452"/>
      <c r="J659" s="449"/>
      <c r="K659" s="449"/>
      <c r="L659" s="449"/>
      <c r="M659" s="449"/>
      <c r="N659" s="449"/>
      <c r="O659" s="449"/>
      <c r="P659" s="449"/>
      <c r="Q659" s="449"/>
      <c r="R659" s="449"/>
      <c r="S659" s="449"/>
      <c r="T659" s="449"/>
      <c r="U659" s="449"/>
      <c r="V659" s="449"/>
      <c r="W659" s="449"/>
      <c r="X659" s="449"/>
      <c r="Y659" s="449"/>
      <c r="Z659" s="449"/>
      <c r="AA659" s="449"/>
      <c r="AB659" s="449"/>
      <c r="AC659" s="449"/>
    </row>
    <row r="660" spans="1:29" ht="23.25" customHeight="1" x14ac:dyDescent="0.2">
      <c r="A660" s="449"/>
      <c r="B660" s="449"/>
      <c r="C660" s="449"/>
      <c r="D660" s="449"/>
      <c r="E660" s="449"/>
      <c r="F660" s="449"/>
      <c r="G660" s="450"/>
      <c r="H660" s="449"/>
      <c r="I660" s="452"/>
      <c r="J660" s="449"/>
      <c r="K660" s="449"/>
      <c r="L660" s="449"/>
      <c r="M660" s="449"/>
      <c r="N660" s="449"/>
      <c r="O660" s="449"/>
      <c r="P660" s="449"/>
      <c r="Q660" s="449"/>
      <c r="R660" s="449"/>
      <c r="S660" s="449"/>
      <c r="T660" s="449"/>
      <c r="U660" s="449"/>
      <c r="V660" s="449"/>
      <c r="W660" s="449"/>
      <c r="X660" s="449"/>
      <c r="Y660" s="449"/>
      <c r="Z660" s="449"/>
      <c r="AA660" s="449"/>
      <c r="AB660" s="449"/>
      <c r="AC660" s="449"/>
    </row>
    <row r="661" spans="1:29" ht="23.25" customHeight="1" x14ac:dyDescent="0.2">
      <c r="A661" s="449"/>
      <c r="B661" s="449"/>
      <c r="C661" s="449"/>
      <c r="D661" s="449"/>
      <c r="E661" s="449"/>
      <c r="F661" s="449"/>
      <c r="G661" s="450"/>
      <c r="H661" s="449"/>
      <c r="I661" s="452"/>
      <c r="J661" s="449"/>
      <c r="K661" s="449"/>
      <c r="L661" s="449"/>
      <c r="M661" s="449"/>
      <c r="N661" s="449"/>
      <c r="O661" s="449"/>
      <c r="P661" s="449"/>
      <c r="Q661" s="449"/>
      <c r="R661" s="449"/>
      <c r="S661" s="449"/>
      <c r="T661" s="449"/>
      <c r="U661" s="449"/>
      <c r="V661" s="449"/>
      <c r="W661" s="449"/>
      <c r="X661" s="449"/>
      <c r="Y661" s="449"/>
      <c r="Z661" s="449"/>
      <c r="AA661" s="449"/>
      <c r="AB661" s="449"/>
      <c r="AC661" s="449"/>
    </row>
    <row r="662" spans="1:29" ht="23.25" customHeight="1" x14ac:dyDescent="0.2">
      <c r="A662" s="449"/>
      <c r="B662" s="449"/>
      <c r="C662" s="449"/>
      <c r="D662" s="449"/>
      <c r="E662" s="449"/>
      <c r="F662" s="449"/>
      <c r="G662" s="450"/>
      <c r="H662" s="449"/>
      <c r="I662" s="452"/>
      <c r="J662" s="449"/>
      <c r="K662" s="449"/>
      <c r="L662" s="449"/>
      <c r="M662" s="449"/>
      <c r="N662" s="449"/>
      <c r="O662" s="449"/>
      <c r="P662" s="449"/>
      <c r="Q662" s="449"/>
      <c r="R662" s="449"/>
      <c r="S662" s="449"/>
      <c r="T662" s="449"/>
      <c r="U662" s="449"/>
      <c r="V662" s="449"/>
      <c r="W662" s="449"/>
      <c r="X662" s="449"/>
      <c r="Y662" s="449"/>
      <c r="Z662" s="449"/>
      <c r="AA662" s="449"/>
      <c r="AB662" s="449"/>
      <c r="AC662" s="449"/>
    </row>
    <row r="663" spans="1:29" ht="23.25" customHeight="1" x14ac:dyDescent="0.2">
      <c r="A663" s="449"/>
      <c r="B663" s="449"/>
      <c r="C663" s="449"/>
      <c r="D663" s="449"/>
      <c r="E663" s="449"/>
      <c r="F663" s="449"/>
      <c r="G663" s="450"/>
      <c r="H663" s="449"/>
      <c r="I663" s="452"/>
      <c r="J663" s="449"/>
      <c r="K663" s="449"/>
      <c r="L663" s="449"/>
      <c r="M663" s="449"/>
      <c r="N663" s="449"/>
      <c r="O663" s="449"/>
      <c r="P663" s="449"/>
      <c r="Q663" s="449"/>
      <c r="R663" s="449"/>
      <c r="S663" s="449"/>
      <c r="T663" s="449"/>
      <c r="U663" s="449"/>
      <c r="V663" s="449"/>
      <c r="W663" s="449"/>
      <c r="X663" s="449"/>
      <c r="Y663" s="449"/>
      <c r="Z663" s="449"/>
      <c r="AA663" s="449"/>
      <c r="AB663" s="449"/>
      <c r="AC663" s="449"/>
    </row>
    <row r="664" spans="1:29" ht="23.25" customHeight="1" x14ac:dyDescent="0.2">
      <c r="A664" s="449"/>
      <c r="B664" s="449"/>
      <c r="C664" s="449"/>
      <c r="D664" s="449"/>
      <c r="E664" s="449"/>
      <c r="F664" s="449"/>
      <c r="G664" s="450"/>
      <c r="H664" s="449"/>
      <c r="I664" s="452"/>
      <c r="J664" s="449"/>
      <c r="K664" s="449"/>
      <c r="L664" s="449"/>
      <c r="M664" s="449"/>
      <c r="N664" s="449"/>
      <c r="O664" s="449"/>
      <c r="P664" s="449"/>
      <c r="Q664" s="449"/>
      <c r="R664" s="449"/>
      <c r="S664" s="449"/>
      <c r="T664" s="449"/>
      <c r="U664" s="449"/>
      <c r="V664" s="449"/>
      <c r="W664" s="449"/>
      <c r="X664" s="449"/>
      <c r="Y664" s="449"/>
      <c r="Z664" s="449"/>
      <c r="AA664" s="449"/>
      <c r="AB664" s="449"/>
      <c r="AC664" s="449"/>
    </row>
    <row r="665" spans="1:29" ht="23.25" customHeight="1" x14ac:dyDescent="0.2">
      <c r="A665" s="449"/>
      <c r="B665" s="449"/>
      <c r="C665" s="449"/>
      <c r="D665" s="449"/>
      <c r="E665" s="449"/>
      <c r="F665" s="449"/>
      <c r="G665" s="450"/>
      <c r="H665" s="449"/>
      <c r="I665" s="452"/>
      <c r="J665" s="449"/>
      <c r="K665" s="449"/>
      <c r="L665" s="449"/>
      <c r="M665" s="449"/>
      <c r="N665" s="449"/>
      <c r="O665" s="449"/>
      <c r="P665" s="449"/>
      <c r="Q665" s="449"/>
      <c r="R665" s="449"/>
      <c r="S665" s="449"/>
      <c r="T665" s="449"/>
      <c r="U665" s="449"/>
      <c r="V665" s="449"/>
      <c r="W665" s="449"/>
      <c r="X665" s="449"/>
      <c r="Y665" s="449"/>
      <c r="Z665" s="449"/>
      <c r="AA665" s="449"/>
      <c r="AB665" s="449"/>
      <c r="AC665" s="449"/>
    </row>
    <row r="666" spans="1:29" ht="23.25" customHeight="1" x14ac:dyDescent="0.2">
      <c r="A666" s="449"/>
      <c r="B666" s="449"/>
      <c r="C666" s="449"/>
      <c r="D666" s="449"/>
      <c r="E666" s="449"/>
      <c r="F666" s="449"/>
      <c r="G666" s="450"/>
      <c r="H666" s="449"/>
      <c r="I666" s="452"/>
      <c r="J666" s="449"/>
      <c r="K666" s="449"/>
      <c r="L666" s="449"/>
      <c r="M666" s="449"/>
      <c r="N666" s="449"/>
      <c r="O666" s="449"/>
      <c r="P666" s="449"/>
      <c r="Q666" s="449"/>
      <c r="R666" s="449"/>
      <c r="S666" s="449"/>
      <c r="T666" s="449"/>
      <c r="U666" s="449"/>
      <c r="V666" s="449"/>
      <c r="W666" s="449"/>
      <c r="X666" s="449"/>
      <c r="Y666" s="449"/>
      <c r="Z666" s="449"/>
      <c r="AA666" s="449"/>
      <c r="AB666" s="449"/>
      <c r="AC666" s="449"/>
    </row>
    <row r="667" spans="1:29" ht="23.25" customHeight="1" x14ac:dyDescent="0.2">
      <c r="A667" s="449"/>
      <c r="B667" s="449"/>
      <c r="C667" s="449"/>
      <c r="D667" s="449"/>
      <c r="E667" s="449"/>
      <c r="F667" s="449"/>
      <c r="G667" s="450"/>
      <c r="H667" s="449"/>
      <c r="I667" s="452"/>
      <c r="J667" s="449"/>
      <c r="K667" s="449"/>
      <c r="L667" s="449"/>
      <c r="M667" s="449"/>
      <c r="N667" s="449"/>
      <c r="O667" s="449"/>
      <c r="P667" s="449"/>
      <c r="Q667" s="449"/>
      <c r="R667" s="449"/>
      <c r="S667" s="449"/>
      <c r="T667" s="449"/>
      <c r="U667" s="449"/>
      <c r="V667" s="449"/>
      <c r="W667" s="449"/>
      <c r="X667" s="449"/>
      <c r="Y667" s="449"/>
      <c r="Z667" s="449"/>
      <c r="AA667" s="449"/>
      <c r="AB667" s="449"/>
      <c r="AC667" s="449"/>
    </row>
    <row r="668" spans="1:29" ht="23.25" customHeight="1" x14ac:dyDescent="0.2">
      <c r="A668" s="449"/>
      <c r="B668" s="449"/>
      <c r="C668" s="449"/>
      <c r="D668" s="449"/>
      <c r="E668" s="449"/>
      <c r="F668" s="449"/>
      <c r="G668" s="450"/>
      <c r="H668" s="449"/>
      <c r="I668" s="452"/>
      <c r="J668" s="449"/>
      <c r="K668" s="449"/>
      <c r="L668" s="449"/>
      <c r="M668" s="449"/>
      <c r="N668" s="449"/>
      <c r="O668" s="449"/>
      <c r="P668" s="449"/>
      <c r="Q668" s="449"/>
      <c r="R668" s="449"/>
      <c r="S668" s="449"/>
      <c r="T668" s="449"/>
      <c r="U668" s="449"/>
      <c r="V668" s="449"/>
      <c r="W668" s="449"/>
      <c r="X668" s="449"/>
      <c r="Y668" s="449"/>
      <c r="Z668" s="449"/>
      <c r="AA668" s="449"/>
      <c r="AB668" s="449"/>
      <c r="AC668" s="449"/>
    </row>
    <row r="669" spans="1:29" ht="23.25" customHeight="1" x14ac:dyDescent="0.2">
      <c r="A669" s="449"/>
      <c r="B669" s="449"/>
      <c r="C669" s="449"/>
      <c r="D669" s="449"/>
      <c r="E669" s="449"/>
      <c r="F669" s="449"/>
      <c r="G669" s="450"/>
      <c r="H669" s="449"/>
      <c r="I669" s="452"/>
      <c r="J669" s="449"/>
      <c r="K669" s="449"/>
      <c r="L669" s="449"/>
      <c r="M669" s="449"/>
      <c r="N669" s="449"/>
      <c r="O669" s="449"/>
      <c r="P669" s="449"/>
      <c r="Q669" s="449"/>
      <c r="R669" s="449"/>
      <c r="S669" s="449"/>
      <c r="T669" s="449"/>
      <c r="U669" s="449"/>
      <c r="V669" s="449"/>
      <c r="W669" s="449"/>
      <c r="X669" s="449"/>
      <c r="Y669" s="449"/>
      <c r="Z669" s="449"/>
      <c r="AA669" s="449"/>
      <c r="AB669" s="449"/>
      <c r="AC669" s="449"/>
    </row>
    <row r="670" spans="1:29" ht="23.25" customHeight="1" x14ac:dyDescent="0.2">
      <c r="A670" s="449"/>
      <c r="B670" s="449"/>
      <c r="C670" s="449"/>
      <c r="D670" s="449"/>
      <c r="E670" s="449"/>
      <c r="F670" s="449"/>
      <c r="G670" s="450"/>
      <c r="H670" s="449"/>
      <c r="I670" s="452"/>
      <c r="J670" s="449"/>
      <c r="K670" s="449"/>
      <c r="L670" s="449"/>
      <c r="M670" s="449"/>
      <c r="N670" s="449"/>
      <c r="O670" s="449"/>
      <c r="P670" s="449"/>
      <c r="Q670" s="449"/>
      <c r="R670" s="449"/>
      <c r="S670" s="449"/>
      <c r="T670" s="449"/>
      <c r="U670" s="449"/>
      <c r="V670" s="449"/>
      <c r="W670" s="449"/>
      <c r="X670" s="449"/>
      <c r="Y670" s="449"/>
      <c r="Z670" s="449"/>
      <c r="AA670" s="449"/>
      <c r="AB670" s="449"/>
      <c r="AC670" s="449"/>
    </row>
    <row r="671" spans="1:29" ht="23.25" customHeight="1" x14ac:dyDescent="0.2">
      <c r="A671" s="449"/>
      <c r="B671" s="449"/>
      <c r="C671" s="449"/>
      <c r="D671" s="449"/>
      <c r="E671" s="449"/>
      <c r="F671" s="449"/>
      <c r="G671" s="450"/>
      <c r="H671" s="449"/>
      <c r="I671" s="452"/>
      <c r="J671" s="449"/>
      <c r="K671" s="449"/>
      <c r="L671" s="449"/>
      <c r="M671" s="449"/>
      <c r="N671" s="449"/>
      <c r="O671" s="449"/>
      <c r="P671" s="449"/>
      <c r="Q671" s="449"/>
      <c r="R671" s="449"/>
      <c r="S671" s="449"/>
      <c r="T671" s="449"/>
      <c r="U671" s="449"/>
      <c r="V671" s="449"/>
      <c r="W671" s="449"/>
      <c r="X671" s="449"/>
      <c r="Y671" s="449"/>
      <c r="Z671" s="449"/>
      <c r="AA671" s="449"/>
      <c r="AB671" s="449"/>
      <c r="AC671" s="449"/>
    </row>
    <row r="672" spans="1:29" ht="23.25" customHeight="1" x14ac:dyDescent="0.2">
      <c r="A672" s="449"/>
      <c r="B672" s="449"/>
      <c r="C672" s="449"/>
      <c r="D672" s="449"/>
      <c r="E672" s="449"/>
      <c r="F672" s="449"/>
      <c r="G672" s="450"/>
      <c r="H672" s="449"/>
      <c r="I672" s="452"/>
      <c r="J672" s="449"/>
      <c r="K672" s="449"/>
      <c r="L672" s="449"/>
      <c r="M672" s="449"/>
      <c r="N672" s="449"/>
      <c r="O672" s="449"/>
      <c r="P672" s="449"/>
      <c r="Q672" s="449"/>
      <c r="R672" s="449"/>
      <c r="S672" s="449"/>
      <c r="T672" s="449"/>
      <c r="U672" s="449"/>
      <c r="V672" s="449"/>
      <c r="W672" s="449"/>
      <c r="X672" s="449"/>
      <c r="Y672" s="449"/>
      <c r="Z672" s="449"/>
      <c r="AA672" s="449"/>
      <c r="AB672" s="449"/>
      <c r="AC672" s="449"/>
    </row>
    <row r="673" spans="1:29" ht="23.25" customHeight="1" x14ac:dyDescent="0.2">
      <c r="A673" s="449"/>
      <c r="B673" s="449"/>
      <c r="C673" s="449"/>
      <c r="D673" s="449"/>
      <c r="E673" s="449"/>
      <c r="F673" s="449"/>
      <c r="G673" s="450"/>
      <c r="H673" s="449"/>
      <c r="I673" s="452"/>
      <c r="J673" s="449"/>
      <c r="K673" s="449"/>
      <c r="L673" s="449"/>
      <c r="M673" s="449"/>
      <c r="N673" s="449"/>
      <c r="O673" s="449"/>
      <c r="P673" s="449"/>
      <c r="Q673" s="449"/>
      <c r="R673" s="449"/>
      <c r="S673" s="449"/>
      <c r="T673" s="449"/>
      <c r="U673" s="449"/>
      <c r="V673" s="449"/>
      <c r="W673" s="449"/>
      <c r="X673" s="449"/>
      <c r="Y673" s="449"/>
      <c r="Z673" s="449"/>
      <c r="AA673" s="449"/>
      <c r="AB673" s="449"/>
      <c r="AC673" s="449"/>
    </row>
    <row r="674" spans="1:29" ht="23.25" customHeight="1" x14ac:dyDescent="0.2">
      <c r="A674" s="449"/>
      <c r="B674" s="449"/>
      <c r="C674" s="449"/>
      <c r="D674" s="449"/>
      <c r="E674" s="449"/>
      <c r="F674" s="449"/>
      <c r="G674" s="450"/>
      <c r="H674" s="449"/>
      <c r="I674" s="452"/>
      <c r="J674" s="449"/>
      <c r="K674" s="449"/>
      <c r="L674" s="449"/>
      <c r="M674" s="449"/>
      <c r="N674" s="449"/>
      <c r="O674" s="449"/>
      <c r="P674" s="449"/>
      <c r="Q674" s="449"/>
      <c r="R674" s="449"/>
      <c r="S674" s="449"/>
      <c r="T674" s="449"/>
      <c r="U674" s="449"/>
      <c r="V674" s="449"/>
      <c r="W674" s="449"/>
      <c r="X674" s="449"/>
      <c r="Y674" s="449"/>
      <c r="Z674" s="449"/>
      <c r="AA674" s="449"/>
      <c r="AB674" s="449"/>
      <c r="AC674" s="449"/>
    </row>
    <row r="675" spans="1:29" ht="23.25" customHeight="1" x14ac:dyDescent="0.2">
      <c r="A675" s="449"/>
      <c r="B675" s="449"/>
      <c r="C675" s="449"/>
      <c r="D675" s="449"/>
      <c r="E675" s="449"/>
      <c r="F675" s="449"/>
      <c r="G675" s="450"/>
      <c r="H675" s="449"/>
      <c r="I675" s="452"/>
      <c r="J675" s="449"/>
      <c r="K675" s="449"/>
      <c r="L675" s="449"/>
      <c r="M675" s="449"/>
      <c r="N675" s="449"/>
      <c r="O675" s="449"/>
      <c r="P675" s="449"/>
      <c r="Q675" s="449"/>
      <c r="R675" s="449"/>
      <c r="S675" s="449"/>
      <c r="T675" s="449"/>
      <c r="U675" s="449"/>
      <c r="V675" s="449"/>
      <c r="W675" s="449"/>
      <c r="X675" s="449"/>
      <c r="Y675" s="449"/>
      <c r="Z675" s="449"/>
      <c r="AA675" s="449"/>
      <c r="AB675" s="449"/>
      <c r="AC675" s="449"/>
    </row>
    <row r="676" spans="1:29" ht="23.25" customHeight="1" x14ac:dyDescent="0.2">
      <c r="A676" s="449"/>
      <c r="B676" s="449"/>
      <c r="C676" s="449"/>
      <c r="D676" s="449"/>
      <c r="E676" s="449"/>
      <c r="F676" s="449"/>
      <c r="G676" s="450"/>
      <c r="H676" s="449"/>
      <c r="I676" s="452"/>
      <c r="J676" s="449"/>
      <c r="K676" s="449"/>
      <c r="L676" s="449"/>
      <c r="M676" s="449"/>
      <c r="N676" s="449"/>
      <c r="O676" s="449"/>
      <c r="P676" s="449"/>
      <c r="Q676" s="449"/>
      <c r="R676" s="449"/>
      <c r="S676" s="449"/>
      <c r="T676" s="449"/>
      <c r="U676" s="449"/>
      <c r="V676" s="449"/>
      <c r="W676" s="449"/>
      <c r="X676" s="449"/>
      <c r="Y676" s="449"/>
      <c r="Z676" s="449"/>
      <c r="AA676" s="449"/>
      <c r="AB676" s="449"/>
      <c r="AC676" s="449"/>
    </row>
    <row r="677" spans="1:29" ht="23.25" customHeight="1" x14ac:dyDescent="0.2">
      <c r="A677" s="449"/>
      <c r="B677" s="449"/>
      <c r="C677" s="449"/>
      <c r="D677" s="449"/>
      <c r="E677" s="449"/>
      <c r="F677" s="449"/>
      <c r="G677" s="450"/>
      <c r="H677" s="449"/>
      <c r="I677" s="452"/>
      <c r="J677" s="449"/>
      <c r="K677" s="449"/>
      <c r="L677" s="449"/>
      <c r="M677" s="449"/>
      <c r="N677" s="449"/>
      <c r="O677" s="449"/>
      <c r="P677" s="449"/>
      <c r="Q677" s="449"/>
      <c r="R677" s="449"/>
      <c r="S677" s="449"/>
      <c r="T677" s="449"/>
      <c r="U677" s="449"/>
      <c r="V677" s="449"/>
      <c r="W677" s="449"/>
      <c r="X677" s="449"/>
      <c r="Y677" s="449"/>
      <c r="Z677" s="449"/>
      <c r="AA677" s="449"/>
      <c r="AB677" s="449"/>
      <c r="AC677" s="449"/>
    </row>
    <row r="678" spans="1:29" ht="23.25" customHeight="1" x14ac:dyDescent="0.2">
      <c r="A678" s="449"/>
      <c r="B678" s="449"/>
      <c r="C678" s="449"/>
      <c r="D678" s="449"/>
      <c r="E678" s="449"/>
      <c r="F678" s="449"/>
      <c r="G678" s="450"/>
      <c r="H678" s="449"/>
      <c r="I678" s="452"/>
      <c r="J678" s="449"/>
      <c r="K678" s="449"/>
      <c r="L678" s="449"/>
      <c r="M678" s="449"/>
      <c r="N678" s="449"/>
      <c r="O678" s="449"/>
      <c r="P678" s="449"/>
      <c r="Q678" s="449"/>
      <c r="R678" s="449"/>
      <c r="S678" s="449"/>
      <c r="T678" s="449"/>
      <c r="U678" s="449"/>
      <c r="V678" s="449"/>
      <c r="W678" s="449"/>
      <c r="X678" s="449"/>
      <c r="Y678" s="449"/>
      <c r="Z678" s="449"/>
      <c r="AA678" s="449"/>
      <c r="AB678" s="449"/>
      <c r="AC678" s="449"/>
    </row>
    <row r="679" spans="1:29" ht="23.25" customHeight="1" x14ac:dyDescent="0.2">
      <c r="A679" s="449"/>
      <c r="B679" s="449"/>
      <c r="C679" s="449"/>
      <c r="D679" s="449"/>
      <c r="E679" s="449"/>
      <c r="F679" s="449"/>
      <c r="G679" s="450"/>
      <c r="H679" s="449"/>
      <c r="I679" s="452"/>
      <c r="J679" s="449"/>
      <c r="K679" s="449"/>
      <c r="L679" s="449"/>
      <c r="M679" s="449"/>
      <c r="N679" s="449"/>
      <c r="O679" s="449"/>
      <c r="P679" s="449"/>
      <c r="Q679" s="449"/>
      <c r="R679" s="449"/>
      <c r="S679" s="449"/>
      <c r="T679" s="449"/>
      <c r="U679" s="449"/>
      <c r="V679" s="449"/>
      <c r="W679" s="449"/>
      <c r="X679" s="449"/>
      <c r="Y679" s="449"/>
      <c r="Z679" s="449"/>
      <c r="AA679" s="449"/>
      <c r="AB679" s="449"/>
      <c r="AC679" s="449"/>
    </row>
    <row r="680" spans="1:29" ht="23.25" customHeight="1" x14ac:dyDescent="0.2">
      <c r="A680" s="449"/>
      <c r="B680" s="449"/>
      <c r="C680" s="449"/>
      <c r="D680" s="449"/>
      <c r="E680" s="449"/>
      <c r="F680" s="449"/>
      <c r="G680" s="450"/>
      <c r="H680" s="449"/>
      <c r="I680" s="452"/>
      <c r="J680" s="449"/>
      <c r="K680" s="449"/>
      <c r="L680" s="449"/>
      <c r="M680" s="449"/>
      <c r="N680" s="449"/>
      <c r="O680" s="449"/>
      <c r="P680" s="449"/>
      <c r="Q680" s="449"/>
      <c r="R680" s="449"/>
      <c r="S680" s="449"/>
      <c r="T680" s="449"/>
      <c r="U680" s="449"/>
      <c r="V680" s="449"/>
      <c r="W680" s="449"/>
      <c r="X680" s="449"/>
      <c r="Y680" s="449"/>
      <c r="Z680" s="449"/>
      <c r="AA680" s="449"/>
      <c r="AB680" s="449"/>
      <c r="AC680" s="449"/>
    </row>
    <row r="681" spans="1:29" ht="23.25" customHeight="1" x14ac:dyDescent="0.2">
      <c r="A681" s="449"/>
      <c r="B681" s="449"/>
      <c r="C681" s="449"/>
      <c r="D681" s="449"/>
      <c r="E681" s="449"/>
      <c r="F681" s="449"/>
      <c r="G681" s="450"/>
      <c r="H681" s="449"/>
      <c r="I681" s="452"/>
      <c r="J681" s="449"/>
      <c r="K681" s="449"/>
      <c r="L681" s="449"/>
      <c r="M681" s="449"/>
      <c r="N681" s="449"/>
      <c r="O681" s="449"/>
      <c r="P681" s="449"/>
      <c r="Q681" s="449"/>
      <c r="R681" s="449"/>
      <c r="S681" s="449"/>
      <c r="T681" s="449"/>
      <c r="U681" s="449"/>
      <c r="V681" s="449"/>
      <c r="W681" s="449"/>
      <c r="X681" s="449"/>
      <c r="Y681" s="449"/>
      <c r="Z681" s="449"/>
      <c r="AA681" s="449"/>
      <c r="AB681" s="449"/>
      <c r="AC681" s="449"/>
    </row>
    <row r="682" spans="1:29" ht="23.25" customHeight="1" x14ac:dyDescent="0.2">
      <c r="A682" s="449"/>
      <c r="B682" s="449"/>
      <c r="C682" s="449"/>
      <c r="D682" s="449"/>
      <c r="E682" s="449"/>
      <c r="F682" s="449"/>
      <c r="G682" s="450"/>
      <c r="H682" s="449"/>
      <c r="I682" s="452"/>
      <c r="J682" s="449"/>
      <c r="K682" s="449"/>
      <c r="L682" s="449"/>
      <c r="M682" s="449"/>
      <c r="N682" s="449"/>
      <c r="O682" s="449"/>
      <c r="P682" s="449"/>
      <c r="Q682" s="449"/>
      <c r="R682" s="449"/>
      <c r="S682" s="449"/>
      <c r="T682" s="449"/>
      <c r="U682" s="449"/>
      <c r="V682" s="449"/>
      <c r="W682" s="449"/>
      <c r="X682" s="449"/>
      <c r="Y682" s="449"/>
      <c r="Z682" s="449"/>
      <c r="AA682" s="449"/>
      <c r="AB682" s="449"/>
      <c r="AC682" s="449"/>
    </row>
    <row r="683" spans="1:29" ht="23.25" customHeight="1" x14ac:dyDescent="0.2">
      <c r="A683" s="449"/>
      <c r="B683" s="449"/>
      <c r="C683" s="449"/>
      <c r="D683" s="449"/>
      <c r="E683" s="449"/>
      <c r="F683" s="449"/>
      <c r="G683" s="450"/>
      <c r="H683" s="449"/>
      <c r="I683" s="452"/>
      <c r="J683" s="449"/>
      <c r="K683" s="449"/>
      <c r="L683" s="449"/>
      <c r="M683" s="449"/>
      <c r="N683" s="449"/>
      <c r="O683" s="449"/>
      <c r="P683" s="449"/>
      <c r="Q683" s="449"/>
      <c r="R683" s="449"/>
      <c r="S683" s="449"/>
      <c r="T683" s="449"/>
      <c r="U683" s="449"/>
      <c r="V683" s="449"/>
      <c r="W683" s="449"/>
      <c r="X683" s="449"/>
      <c r="Y683" s="449"/>
      <c r="Z683" s="449"/>
      <c r="AA683" s="449"/>
      <c r="AB683" s="449"/>
      <c r="AC683" s="449"/>
    </row>
    <row r="684" spans="1:29" ht="23.25" customHeight="1" x14ac:dyDescent="0.2">
      <c r="A684" s="449"/>
      <c r="B684" s="449"/>
      <c r="C684" s="449"/>
      <c r="D684" s="449"/>
      <c r="E684" s="449"/>
      <c r="F684" s="449"/>
      <c r="G684" s="450"/>
      <c r="H684" s="449"/>
      <c r="I684" s="452"/>
      <c r="J684" s="449"/>
      <c r="K684" s="449"/>
      <c r="L684" s="449"/>
      <c r="M684" s="449"/>
      <c r="N684" s="449"/>
      <c r="O684" s="449"/>
      <c r="P684" s="449"/>
      <c r="Q684" s="449"/>
      <c r="R684" s="449"/>
      <c r="S684" s="449"/>
      <c r="T684" s="449"/>
      <c r="U684" s="449"/>
      <c r="V684" s="449"/>
      <c r="W684" s="449"/>
      <c r="X684" s="449"/>
      <c r="Y684" s="449"/>
      <c r="Z684" s="449"/>
      <c r="AA684" s="449"/>
      <c r="AB684" s="449"/>
      <c r="AC684" s="449"/>
    </row>
    <row r="685" spans="1:29" ht="23.25" customHeight="1" x14ac:dyDescent="0.2">
      <c r="A685" s="449"/>
      <c r="B685" s="449"/>
      <c r="C685" s="449"/>
      <c r="D685" s="449"/>
      <c r="E685" s="449"/>
      <c r="F685" s="449"/>
      <c r="G685" s="450"/>
      <c r="H685" s="449"/>
      <c r="I685" s="452"/>
      <c r="J685" s="449"/>
      <c r="K685" s="449"/>
      <c r="L685" s="449"/>
      <c r="M685" s="449"/>
      <c r="N685" s="449"/>
      <c r="O685" s="449"/>
      <c r="P685" s="449"/>
      <c r="Q685" s="449"/>
      <c r="R685" s="449"/>
      <c r="S685" s="449"/>
      <c r="T685" s="449"/>
      <c r="U685" s="449"/>
      <c r="V685" s="449"/>
      <c r="W685" s="449"/>
      <c r="X685" s="449"/>
      <c r="Y685" s="449"/>
      <c r="Z685" s="449"/>
      <c r="AA685" s="449"/>
      <c r="AB685" s="449"/>
      <c r="AC685" s="449"/>
    </row>
    <row r="686" spans="1:29" ht="23.25" customHeight="1" x14ac:dyDescent="0.2">
      <c r="A686" s="449"/>
      <c r="B686" s="449"/>
      <c r="C686" s="449"/>
      <c r="D686" s="449"/>
      <c r="E686" s="449"/>
      <c r="F686" s="449"/>
      <c r="G686" s="450"/>
      <c r="H686" s="449"/>
      <c r="I686" s="452"/>
      <c r="J686" s="449"/>
      <c r="K686" s="449"/>
      <c r="L686" s="449"/>
      <c r="M686" s="449"/>
      <c r="N686" s="449"/>
      <c r="O686" s="449"/>
      <c r="P686" s="449"/>
      <c r="Q686" s="449"/>
      <c r="R686" s="449"/>
      <c r="S686" s="449"/>
      <c r="T686" s="449"/>
      <c r="U686" s="449"/>
      <c r="V686" s="449"/>
      <c r="W686" s="449"/>
      <c r="X686" s="449"/>
      <c r="Y686" s="449"/>
      <c r="Z686" s="449"/>
      <c r="AA686" s="449"/>
      <c r="AB686" s="449"/>
      <c r="AC686" s="449"/>
    </row>
    <row r="687" spans="1:29" ht="23.25" customHeight="1" x14ac:dyDescent="0.2">
      <c r="A687" s="449"/>
      <c r="B687" s="449"/>
      <c r="C687" s="449"/>
      <c r="D687" s="449"/>
      <c r="E687" s="449"/>
      <c r="F687" s="449"/>
      <c r="G687" s="450"/>
      <c r="H687" s="449"/>
      <c r="I687" s="452"/>
      <c r="J687" s="449"/>
      <c r="K687" s="449"/>
      <c r="L687" s="449"/>
      <c r="M687" s="449"/>
      <c r="N687" s="449"/>
      <c r="O687" s="449"/>
      <c r="P687" s="449"/>
      <c r="Q687" s="449"/>
      <c r="R687" s="449"/>
      <c r="S687" s="449"/>
      <c r="T687" s="449"/>
      <c r="U687" s="449"/>
      <c r="V687" s="449"/>
      <c r="W687" s="449"/>
      <c r="X687" s="449"/>
      <c r="Y687" s="449"/>
      <c r="Z687" s="449"/>
      <c r="AA687" s="449"/>
      <c r="AB687" s="449"/>
      <c r="AC687" s="449"/>
    </row>
    <row r="688" spans="1:29" ht="23.25" customHeight="1" x14ac:dyDescent="0.2">
      <c r="A688" s="449"/>
      <c r="B688" s="449"/>
      <c r="C688" s="449"/>
      <c r="D688" s="449"/>
      <c r="E688" s="449"/>
      <c r="F688" s="449"/>
      <c r="G688" s="450"/>
      <c r="H688" s="449"/>
      <c r="I688" s="452"/>
      <c r="J688" s="449"/>
      <c r="K688" s="449"/>
      <c r="L688" s="449"/>
      <c r="M688" s="449"/>
      <c r="N688" s="449"/>
      <c r="O688" s="449"/>
      <c r="P688" s="449"/>
      <c r="Q688" s="449"/>
      <c r="R688" s="449"/>
      <c r="S688" s="449"/>
      <c r="T688" s="449"/>
      <c r="U688" s="449"/>
      <c r="V688" s="449"/>
      <c r="W688" s="449"/>
      <c r="X688" s="449"/>
      <c r="Y688" s="449"/>
      <c r="Z688" s="449"/>
      <c r="AA688" s="449"/>
      <c r="AB688" s="449"/>
      <c r="AC688" s="449"/>
    </row>
    <row r="689" spans="1:29" ht="23.25" customHeight="1" x14ac:dyDescent="0.2">
      <c r="A689" s="449"/>
      <c r="B689" s="449"/>
      <c r="C689" s="449"/>
      <c r="D689" s="449"/>
      <c r="E689" s="449"/>
      <c r="F689" s="449"/>
      <c r="G689" s="450"/>
      <c r="H689" s="449"/>
      <c r="I689" s="452"/>
      <c r="J689" s="449"/>
      <c r="K689" s="449"/>
      <c r="L689" s="449"/>
      <c r="M689" s="449"/>
      <c r="N689" s="449"/>
      <c r="O689" s="449"/>
      <c r="P689" s="449"/>
      <c r="Q689" s="449"/>
      <c r="R689" s="449"/>
      <c r="S689" s="449"/>
      <c r="T689" s="449"/>
      <c r="U689" s="449"/>
      <c r="V689" s="449"/>
      <c r="W689" s="449"/>
      <c r="X689" s="449"/>
      <c r="Y689" s="449"/>
      <c r="Z689" s="449"/>
      <c r="AA689" s="449"/>
      <c r="AB689" s="449"/>
      <c r="AC689" s="449"/>
    </row>
    <row r="690" spans="1:29" ht="23.25" customHeight="1" x14ac:dyDescent="0.2">
      <c r="A690" s="449"/>
      <c r="B690" s="449"/>
      <c r="C690" s="449"/>
      <c r="D690" s="449"/>
      <c r="E690" s="449"/>
      <c r="F690" s="449"/>
      <c r="G690" s="450"/>
      <c r="H690" s="449"/>
      <c r="I690" s="452"/>
      <c r="J690" s="449"/>
      <c r="K690" s="449"/>
      <c r="L690" s="449"/>
      <c r="M690" s="449"/>
      <c r="N690" s="449"/>
      <c r="O690" s="449"/>
      <c r="P690" s="449"/>
      <c r="Q690" s="449"/>
      <c r="R690" s="449"/>
      <c r="S690" s="449"/>
      <c r="T690" s="449"/>
      <c r="U690" s="449"/>
      <c r="V690" s="449"/>
      <c r="W690" s="449"/>
      <c r="X690" s="449"/>
      <c r="Y690" s="449"/>
      <c r="Z690" s="449"/>
      <c r="AA690" s="449"/>
      <c r="AB690" s="449"/>
      <c r="AC690" s="449"/>
    </row>
    <row r="691" spans="1:29" ht="23.25" customHeight="1" x14ac:dyDescent="0.2">
      <c r="A691" s="449"/>
      <c r="B691" s="449"/>
      <c r="C691" s="449"/>
      <c r="D691" s="449"/>
      <c r="E691" s="449"/>
      <c r="F691" s="449"/>
      <c r="G691" s="450"/>
      <c r="H691" s="449"/>
      <c r="I691" s="452"/>
      <c r="J691" s="449"/>
      <c r="K691" s="449"/>
      <c r="L691" s="449"/>
      <c r="M691" s="449"/>
      <c r="N691" s="449"/>
      <c r="O691" s="449"/>
      <c r="P691" s="449"/>
      <c r="Q691" s="449"/>
      <c r="R691" s="449"/>
      <c r="S691" s="449"/>
      <c r="T691" s="449"/>
      <c r="U691" s="449"/>
      <c r="V691" s="449"/>
      <c r="W691" s="449"/>
      <c r="X691" s="449"/>
      <c r="Y691" s="449"/>
      <c r="Z691" s="449"/>
      <c r="AA691" s="449"/>
      <c r="AB691" s="449"/>
      <c r="AC691" s="449"/>
    </row>
    <row r="692" spans="1:29" ht="23.25" customHeight="1" x14ac:dyDescent="0.2">
      <c r="A692" s="449"/>
      <c r="B692" s="449"/>
      <c r="C692" s="449"/>
      <c r="D692" s="449"/>
      <c r="E692" s="449"/>
      <c r="F692" s="449"/>
      <c r="G692" s="450"/>
      <c r="H692" s="449"/>
      <c r="I692" s="452"/>
      <c r="J692" s="449"/>
      <c r="K692" s="449"/>
      <c r="L692" s="449"/>
      <c r="M692" s="449"/>
      <c r="N692" s="449"/>
      <c r="O692" s="449"/>
      <c r="P692" s="449"/>
      <c r="Q692" s="449"/>
      <c r="R692" s="449"/>
      <c r="S692" s="449"/>
      <c r="T692" s="449"/>
      <c r="U692" s="449"/>
      <c r="V692" s="449"/>
      <c r="W692" s="449"/>
      <c r="X692" s="449"/>
      <c r="Y692" s="449"/>
      <c r="Z692" s="449"/>
      <c r="AA692" s="449"/>
      <c r="AB692" s="449"/>
      <c r="AC692" s="449"/>
    </row>
    <row r="693" spans="1:29" ht="23.25" customHeight="1" x14ac:dyDescent="0.2">
      <c r="A693" s="449"/>
      <c r="B693" s="449"/>
      <c r="C693" s="449"/>
      <c r="D693" s="449"/>
      <c r="E693" s="449"/>
      <c r="F693" s="449"/>
      <c r="G693" s="450"/>
      <c r="H693" s="449"/>
      <c r="I693" s="452"/>
      <c r="J693" s="449"/>
      <c r="K693" s="449"/>
      <c r="L693" s="449"/>
      <c r="M693" s="449"/>
      <c r="N693" s="449"/>
      <c r="O693" s="449"/>
      <c r="P693" s="449"/>
      <c r="Q693" s="449"/>
      <c r="R693" s="449"/>
      <c r="S693" s="449"/>
      <c r="T693" s="449"/>
      <c r="U693" s="449"/>
      <c r="V693" s="449"/>
      <c r="W693" s="449"/>
      <c r="X693" s="449"/>
      <c r="Y693" s="449"/>
      <c r="Z693" s="449"/>
      <c r="AA693" s="449"/>
      <c r="AB693" s="449"/>
      <c r="AC693" s="449"/>
    </row>
    <row r="694" spans="1:29" ht="23.25" customHeight="1" x14ac:dyDescent="0.2">
      <c r="A694" s="449"/>
      <c r="B694" s="449"/>
      <c r="C694" s="449"/>
      <c r="D694" s="449"/>
      <c r="E694" s="449"/>
      <c r="F694" s="449"/>
      <c r="G694" s="450"/>
      <c r="H694" s="449"/>
      <c r="I694" s="452"/>
      <c r="J694" s="449"/>
      <c r="K694" s="449"/>
      <c r="L694" s="449"/>
      <c r="M694" s="449"/>
      <c r="N694" s="449"/>
      <c r="O694" s="449"/>
      <c r="P694" s="449"/>
      <c r="Q694" s="449"/>
      <c r="R694" s="449"/>
      <c r="S694" s="449"/>
      <c r="T694" s="449"/>
      <c r="U694" s="449"/>
      <c r="V694" s="449"/>
      <c r="W694" s="449"/>
      <c r="X694" s="449"/>
      <c r="Y694" s="449"/>
      <c r="Z694" s="449"/>
      <c r="AA694" s="449"/>
      <c r="AB694" s="449"/>
      <c r="AC694" s="449"/>
    </row>
    <row r="695" spans="1:29" ht="23.25" customHeight="1" x14ac:dyDescent="0.2">
      <c r="A695" s="449"/>
      <c r="B695" s="449"/>
      <c r="C695" s="449"/>
      <c r="D695" s="449"/>
      <c r="E695" s="449"/>
      <c r="F695" s="449"/>
      <c r="G695" s="450"/>
      <c r="H695" s="449"/>
      <c r="I695" s="452"/>
      <c r="J695" s="449"/>
      <c r="K695" s="449"/>
      <c r="L695" s="449"/>
      <c r="M695" s="449"/>
      <c r="N695" s="449"/>
      <c r="O695" s="449"/>
      <c r="P695" s="449"/>
      <c r="Q695" s="449"/>
      <c r="R695" s="449"/>
      <c r="S695" s="449"/>
      <c r="T695" s="449"/>
      <c r="U695" s="449"/>
      <c r="V695" s="449"/>
      <c r="W695" s="449"/>
      <c r="X695" s="449"/>
      <c r="Y695" s="449"/>
      <c r="Z695" s="449"/>
      <c r="AA695" s="449"/>
      <c r="AB695" s="449"/>
      <c r="AC695" s="449"/>
    </row>
    <row r="696" spans="1:29" ht="23.25" customHeight="1" x14ac:dyDescent="0.2">
      <c r="A696" s="449"/>
      <c r="B696" s="449"/>
      <c r="C696" s="449"/>
      <c r="D696" s="449"/>
      <c r="E696" s="449"/>
      <c r="F696" s="449"/>
      <c r="G696" s="450"/>
      <c r="H696" s="449"/>
      <c r="I696" s="452"/>
      <c r="J696" s="449"/>
      <c r="K696" s="449"/>
      <c r="L696" s="449"/>
      <c r="M696" s="449"/>
      <c r="N696" s="449"/>
      <c r="O696" s="449"/>
      <c r="P696" s="449"/>
      <c r="Q696" s="449"/>
      <c r="R696" s="449"/>
      <c r="S696" s="449"/>
      <c r="T696" s="449"/>
      <c r="U696" s="449"/>
      <c r="V696" s="449"/>
      <c r="W696" s="449"/>
      <c r="X696" s="449"/>
      <c r="Y696" s="449"/>
      <c r="Z696" s="449"/>
      <c r="AA696" s="449"/>
      <c r="AB696" s="449"/>
      <c r="AC696" s="449"/>
    </row>
    <row r="697" spans="1:29" ht="23.25" customHeight="1" x14ac:dyDescent="0.2">
      <c r="A697" s="449"/>
      <c r="B697" s="449"/>
      <c r="C697" s="449"/>
      <c r="D697" s="449"/>
      <c r="E697" s="449"/>
      <c r="F697" s="449"/>
      <c r="G697" s="450"/>
      <c r="H697" s="449"/>
      <c r="I697" s="452"/>
      <c r="J697" s="449"/>
      <c r="K697" s="449"/>
      <c r="L697" s="449"/>
      <c r="M697" s="449"/>
      <c r="N697" s="449"/>
      <c r="O697" s="449"/>
      <c r="P697" s="449"/>
      <c r="Q697" s="449"/>
      <c r="R697" s="449"/>
      <c r="S697" s="449"/>
      <c r="T697" s="449"/>
      <c r="U697" s="449"/>
      <c r="V697" s="449"/>
      <c r="W697" s="449"/>
      <c r="X697" s="449"/>
      <c r="Y697" s="449"/>
      <c r="Z697" s="449"/>
      <c r="AA697" s="449"/>
      <c r="AB697" s="449"/>
      <c r="AC697" s="449"/>
    </row>
    <row r="698" spans="1:29" ht="23.25" customHeight="1" x14ac:dyDescent="0.2">
      <c r="A698" s="449"/>
      <c r="B698" s="449"/>
      <c r="C698" s="449"/>
      <c r="D698" s="449"/>
      <c r="E698" s="449"/>
      <c r="F698" s="449"/>
      <c r="G698" s="450"/>
      <c r="H698" s="449"/>
      <c r="I698" s="452"/>
      <c r="J698" s="449"/>
      <c r="K698" s="449"/>
      <c r="L698" s="449"/>
      <c r="M698" s="449"/>
      <c r="N698" s="449"/>
      <c r="O698" s="449"/>
      <c r="P698" s="449"/>
      <c r="Q698" s="449"/>
      <c r="R698" s="449"/>
      <c r="S698" s="449"/>
      <c r="T698" s="449"/>
      <c r="U698" s="449"/>
      <c r="V698" s="449"/>
      <c r="W698" s="449"/>
      <c r="X698" s="449"/>
      <c r="Y698" s="449"/>
      <c r="Z698" s="449"/>
      <c r="AA698" s="449"/>
      <c r="AB698" s="449"/>
      <c r="AC698" s="449"/>
    </row>
    <row r="699" spans="1:29" ht="23.25" customHeight="1" x14ac:dyDescent="0.2">
      <c r="A699" s="449"/>
      <c r="B699" s="449"/>
      <c r="C699" s="449"/>
      <c r="D699" s="449"/>
      <c r="E699" s="449"/>
      <c r="F699" s="449"/>
      <c r="G699" s="450"/>
      <c r="H699" s="449"/>
      <c r="I699" s="452"/>
      <c r="J699" s="449"/>
      <c r="K699" s="449"/>
      <c r="L699" s="449"/>
      <c r="M699" s="449"/>
      <c r="N699" s="449"/>
      <c r="O699" s="449"/>
      <c r="P699" s="449"/>
      <c r="Q699" s="449"/>
      <c r="R699" s="449"/>
      <c r="S699" s="449"/>
      <c r="T699" s="449"/>
      <c r="U699" s="449"/>
      <c r="V699" s="449"/>
      <c r="W699" s="449"/>
      <c r="X699" s="449"/>
      <c r="Y699" s="449"/>
      <c r="Z699" s="449"/>
      <c r="AA699" s="449"/>
      <c r="AB699" s="449"/>
      <c r="AC699" s="449"/>
    </row>
    <row r="700" spans="1:29" ht="23.25" customHeight="1" x14ac:dyDescent="0.2">
      <c r="A700" s="449"/>
      <c r="B700" s="449"/>
      <c r="C700" s="449"/>
      <c r="D700" s="449"/>
      <c r="E700" s="449"/>
      <c r="F700" s="449"/>
      <c r="G700" s="450"/>
      <c r="H700" s="449"/>
      <c r="I700" s="452"/>
      <c r="J700" s="449"/>
      <c r="K700" s="449"/>
      <c r="L700" s="449"/>
      <c r="M700" s="449"/>
      <c r="N700" s="449"/>
      <c r="O700" s="449"/>
      <c r="P700" s="449"/>
      <c r="Q700" s="449"/>
      <c r="R700" s="449"/>
      <c r="S700" s="449"/>
      <c r="T700" s="449"/>
      <c r="U700" s="449"/>
      <c r="V700" s="449"/>
      <c r="W700" s="449"/>
      <c r="X700" s="449"/>
      <c r="Y700" s="449"/>
      <c r="Z700" s="449"/>
      <c r="AA700" s="449"/>
      <c r="AB700" s="449"/>
      <c r="AC700" s="449"/>
    </row>
    <row r="701" spans="1:29" ht="23.25" customHeight="1" x14ac:dyDescent="0.2">
      <c r="A701" s="449"/>
      <c r="B701" s="449"/>
      <c r="C701" s="449"/>
      <c r="D701" s="449"/>
      <c r="E701" s="449"/>
      <c r="F701" s="449"/>
      <c r="G701" s="450"/>
      <c r="H701" s="449"/>
      <c r="I701" s="452"/>
      <c r="J701" s="449"/>
      <c r="K701" s="449"/>
      <c r="L701" s="449"/>
      <c r="M701" s="449"/>
      <c r="N701" s="449"/>
      <c r="O701" s="449"/>
      <c r="P701" s="449"/>
      <c r="Q701" s="449"/>
      <c r="R701" s="449"/>
      <c r="S701" s="449"/>
      <c r="T701" s="449"/>
      <c r="U701" s="449"/>
      <c r="V701" s="449"/>
      <c r="W701" s="449"/>
      <c r="X701" s="449"/>
      <c r="Y701" s="449"/>
      <c r="Z701" s="449"/>
      <c r="AA701" s="449"/>
      <c r="AB701" s="449"/>
      <c r="AC701" s="449"/>
    </row>
    <row r="702" spans="1:29" ht="23.25" customHeight="1" x14ac:dyDescent="0.2">
      <c r="A702" s="449"/>
      <c r="B702" s="449"/>
      <c r="C702" s="449"/>
      <c r="D702" s="449"/>
      <c r="E702" s="449"/>
      <c r="F702" s="449"/>
      <c r="G702" s="450"/>
      <c r="H702" s="449"/>
      <c r="I702" s="452"/>
      <c r="J702" s="449"/>
      <c r="K702" s="449"/>
      <c r="L702" s="449"/>
      <c r="M702" s="449"/>
      <c r="N702" s="449"/>
      <c r="O702" s="449"/>
      <c r="P702" s="449"/>
      <c r="Q702" s="449"/>
      <c r="R702" s="449"/>
      <c r="S702" s="449"/>
      <c r="T702" s="449"/>
      <c r="U702" s="449"/>
      <c r="V702" s="449"/>
      <c r="W702" s="449"/>
      <c r="X702" s="449"/>
      <c r="Y702" s="449"/>
      <c r="Z702" s="449"/>
      <c r="AA702" s="449"/>
      <c r="AB702" s="449"/>
      <c r="AC702" s="449"/>
    </row>
    <row r="703" spans="1:29" ht="23.25" customHeight="1" x14ac:dyDescent="0.2">
      <c r="A703" s="449"/>
      <c r="B703" s="449"/>
      <c r="C703" s="449"/>
      <c r="D703" s="449"/>
      <c r="E703" s="449"/>
      <c r="F703" s="449"/>
      <c r="G703" s="450"/>
      <c r="H703" s="449"/>
      <c r="I703" s="452"/>
      <c r="J703" s="449"/>
      <c r="K703" s="449"/>
      <c r="L703" s="449"/>
      <c r="M703" s="449"/>
      <c r="N703" s="449"/>
      <c r="O703" s="449"/>
      <c r="P703" s="449"/>
      <c r="Q703" s="449"/>
      <c r="R703" s="449"/>
      <c r="S703" s="449"/>
      <c r="T703" s="449"/>
      <c r="U703" s="449"/>
      <c r="V703" s="449"/>
      <c r="W703" s="449"/>
      <c r="X703" s="449"/>
      <c r="Y703" s="449"/>
      <c r="Z703" s="449"/>
      <c r="AA703" s="449"/>
      <c r="AB703" s="449"/>
      <c r="AC703" s="449"/>
    </row>
    <row r="704" spans="1:29" ht="23.25" customHeight="1" x14ac:dyDescent="0.2">
      <c r="A704" s="449"/>
      <c r="B704" s="449"/>
      <c r="C704" s="449"/>
      <c r="D704" s="449"/>
      <c r="E704" s="449"/>
      <c r="F704" s="449"/>
      <c r="G704" s="450"/>
      <c r="H704" s="449"/>
      <c r="I704" s="452"/>
      <c r="J704" s="449"/>
      <c r="K704" s="449"/>
      <c r="L704" s="449"/>
      <c r="M704" s="449"/>
      <c r="N704" s="449"/>
      <c r="O704" s="449"/>
      <c r="P704" s="449"/>
      <c r="Q704" s="449"/>
      <c r="R704" s="449"/>
      <c r="S704" s="449"/>
      <c r="T704" s="449"/>
      <c r="U704" s="449"/>
      <c r="V704" s="449"/>
      <c r="W704" s="449"/>
      <c r="X704" s="449"/>
      <c r="Y704" s="449"/>
      <c r="Z704" s="449"/>
      <c r="AA704" s="449"/>
      <c r="AB704" s="449"/>
      <c r="AC704" s="449"/>
    </row>
    <row r="705" spans="1:29" ht="23.25" customHeight="1" x14ac:dyDescent="0.2">
      <c r="A705" s="449"/>
      <c r="B705" s="449"/>
      <c r="C705" s="449"/>
      <c r="D705" s="449"/>
      <c r="E705" s="449"/>
      <c r="F705" s="449"/>
      <c r="G705" s="450"/>
      <c r="H705" s="449"/>
      <c r="I705" s="452"/>
      <c r="J705" s="449"/>
      <c r="K705" s="449"/>
      <c r="L705" s="449"/>
      <c r="M705" s="449"/>
      <c r="N705" s="449"/>
      <c r="O705" s="449"/>
      <c r="P705" s="449"/>
      <c r="Q705" s="449"/>
      <c r="R705" s="449"/>
      <c r="S705" s="449"/>
      <c r="T705" s="449"/>
      <c r="U705" s="449"/>
      <c r="V705" s="449"/>
      <c r="W705" s="449"/>
      <c r="X705" s="449"/>
      <c r="Y705" s="449"/>
      <c r="Z705" s="449"/>
      <c r="AA705" s="449"/>
      <c r="AB705" s="449"/>
      <c r="AC705" s="449"/>
    </row>
    <row r="706" spans="1:29" ht="23.25" customHeight="1" x14ac:dyDescent="0.2">
      <c r="A706" s="449"/>
      <c r="B706" s="449"/>
      <c r="C706" s="449"/>
      <c r="D706" s="449"/>
      <c r="E706" s="449"/>
      <c r="F706" s="449"/>
      <c r="G706" s="450"/>
      <c r="H706" s="449"/>
      <c r="I706" s="452"/>
      <c r="J706" s="449"/>
      <c r="K706" s="449"/>
      <c r="L706" s="449"/>
      <c r="M706" s="449"/>
      <c r="N706" s="449"/>
      <c r="O706" s="449"/>
      <c r="P706" s="449"/>
      <c r="Q706" s="449"/>
      <c r="R706" s="449"/>
      <c r="S706" s="449"/>
      <c r="T706" s="449"/>
      <c r="U706" s="449"/>
      <c r="V706" s="449"/>
      <c r="W706" s="449"/>
      <c r="X706" s="449"/>
      <c r="Y706" s="449"/>
      <c r="Z706" s="449"/>
      <c r="AA706" s="449"/>
      <c r="AB706" s="449"/>
      <c r="AC706" s="449"/>
    </row>
    <row r="707" spans="1:29" ht="23.25" customHeight="1" x14ac:dyDescent="0.2">
      <c r="A707" s="449"/>
      <c r="B707" s="449"/>
      <c r="C707" s="449"/>
      <c r="D707" s="449"/>
      <c r="E707" s="449"/>
      <c r="F707" s="449"/>
      <c r="G707" s="450"/>
      <c r="H707" s="449"/>
      <c r="I707" s="452"/>
      <c r="J707" s="449"/>
      <c r="K707" s="449"/>
      <c r="L707" s="449"/>
      <c r="M707" s="449"/>
      <c r="N707" s="449"/>
      <c r="O707" s="449"/>
      <c r="P707" s="449"/>
      <c r="Q707" s="449"/>
      <c r="R707" s="449"/>
      <c r="S707" s="449"/>
      <c r="T707" s="449"/>
      <c r="U707" s="449"/>
      <c r="V707" s="449"/>
      <c r="W707" s="449"/>
      <c r="X707" s="449"/>
      <c r="Y707" s="449"/>
      <c r="Z707" s="449"/>
      <c r="AA707" s="449"/>
      <c r="AB707" s="449"/>
      <c r="AC707" s="449"/>
    </row>
    <row r="708" spans="1:29" ht="23.25" customHeight="1" x14ac:dyDescent="0.2">
      <c r="A708" s="449"/>
      <c r="B708" s="449"/>
      <c r="C708" s="449"/>
      <c r="D708" s="449"/>
      <c r="E708" s="449"/>
      <c r="F708" s="449"/>
      <c r="G708" s="450"/>
      <c r="H708" s="449"/>
      <c r="I708" s="452"/>
      <c r="J708" s="449"/>
      <c r="K708" s="449"/>
      <c r="L708" s="449"/>
      <c r="M708" s="449"/>
      <c r="N708" s="449"/>
      <c r="O708" s="449"/>
      <c r="P708" s="449"/>
      <c r="Q708" s="449"/>
      <c r="R708" s="449"/>
      <c r="S708" s="449"/>
      <c r="T708" s="449"/>
      <c r="U708" s="449"/>
      <c r="V708" s="449"/>
      <c r="W708" s="449"/>
      <c r="X708" s="449"/>
      <c r="Y708" s="449"/>
      <c r="Z708" s="449"/>
      <c r="AA708" s="449"/>
      <c r="AB708" s="449"/>
      <c r="AC708" s="449"/>
    </row>
    <row r="709" spans="1:29" ht="23.25" customHeight="1" x14ac:dyDescent="0.2">
      <c r="A709" s="449"/>
      <c r="B709" s="449"/>
      <c r="C709" s="449"/>
      <c r="D709" s="449"/>
      <c r="E709" s="449"/>
      <c r="F709" s="449"/>
      <c r="G709" s="450"/>
      <c r="H709" s="449"/>
      <c r="I709" s="452"/>
      <c r="J709" s="449"/>
      <c r="K709" s="449"/>
      <c r="L709" s="449"/>
      <c r="M709" s="449"/>
      <c r="N709" s="449"/>
      <c r="O709" s="449"/>
      <c r="P709" s="449"/>
      <c r="Q709" s="449"/>
      <c r="R709" s="449"/>
      <c r="S709" s="449"/>
      <c r="T709" s="449"/>
      <c r="U709" s="449"/>
      <c r="V709" s="449"/>
      <c r="W709" s="449"/>
      <c r="X709" s="449"/>
      <c r="Y709" s="449"/>
      <c r="Z709" s="449"/>
      <c r="AA709" s="449"/>
      <c r="AB709" s="449"/>
      <c r="AC709" s="449"/>
    </row>
    <row r="710" spans="1:29" ht="23.25" customHeight="1" x14ac:dyDescent="0.2">
      <c r="A710" s="449"/>
      <c r="B710" s="449"/>
      <c r="C710" s="449"/>
      <c r="D710" s="449"/>
      <c r="E710" s="449"/>
      <c r="F710" s="449"/>
      <c r="G710" s="450"/>
      <c r="H710" s="449"/>
      <c r="I710" s="452"/>
      <c r="J710" s="449"/>
      <c r="K710" s="449"/>
      <c r="L710" s="449"/>
      <c r="M710" s="449"/>
      <c r="N710" s="449"/>
      <c r="O710" s="449"/>
      <c r="P710" s="449"/>
      <c r="Q710" s="449"/>
      <c r="R710" s="449"/>
      <c r="S710" s="449"/>
      <c r="T710" s="449"/>
      <c r="U710" s="449"/>
      <c r="V710" s="449"/>
      <c r="W710" s="449"/>
      <c r="X710" s="449"/>
      <c r="Y710" s="449"/>
      <c r="Z710" s="449"/>
      <c r="AA710" s="449"/>
      <c r="AB710" s="449"/>
      <c r="AC710" s="449"/>
    </row>
    <row r="711" spans="1:29" ht="23.25" customHeight="1" x14ac:dyDescent="0.2">
      <c r="A711" s="449"/>
      <c r="B711" s="449"/>
      <c r="C711" s="449"/>
      <c r="D711" s="449"/>
      <c r="E711" s="449"/>
      <c r="F711" s="449"/>
      <c r="G711" s="450"/>
      <c r="H711" s="449"/>
      <c r="I711" s="452"/>
      <c r="J711" s="449"/>
      <c r="K711" s="449"/>
      <c r="L711" s="449"/>
      <c r="M711" s="449"/>
      <c r="N711" s="449"/>
      <c r="O711" s="449"/>
      <c r="P711" s="449"/>
      <c r="Q711" s="449"/>
      <c r="R711" s="449"/>
      <c r="S711" s="449"/>
      <c r="T711" s="449"/>
      <c r="U711" s="449"/>
      <c r="V711" s="449"/>
      <c r="W711" s="449"/>
      <c r="X711" s="449"/>
      <c r="Y711" s="449"/>
      <c r="Z711" s="449"/>
      <c r="AA711" s="449"/>
      <c r="AB711" s="449"/>
      <c r="AC711" s="449"/>
    </row>
    <row r="712" spans="1:29" ht="23.25" customHeight="1" x14ac:dyDescent="0.2">
      <c r="A712" s="449"/>
      <c r="B712" s="449"/>
      <c r="C712" s="449"/>
      <c r="D712" s="449"/>
      <c r="E712" s="449"/>
      <c r="F712" s="449"/>
      <c r="G712" s="450"/>
      <c r="H712" s="449"/>
      <c r="I712" s="452"/>
      <c r="J712" s="449"/>
      <c r="K712" s="449"/>
      <c r="L712" s="449"/>
      <c r="M712" s="449"/>
      <c r="N712" s="449"/>
      <c r="O712" s="449"/>
      <c r="P712" s="449"/>
      <c r="Q712" s="449"/>
      <c r="R712" s="449"/>
      <c r="S712" s="449"/>
      <c r="T712" s="449"/>
      <c r="U712" s="449"/>
      <c r="V712" s="449"/>
      <c r="W712" s="449"/>
      <c r="X712" s="449"/>
      <c r="Y712" s="449"/>
      <c r="Z712" s="449"/>
      <c r="AA712" s="449"/>
      <c r="AB712" s="449"/>
      <c r="AC712" s="449"/>
    </row>
    <row r="713" spans="1:29" ht="23.25" customHeight="1" x14ac:dyDescent="0.2">
      <c r="A713" s="449"/>
      <c r="B713" s="449"/>
      <c r="C713" s="449"/>
      <c r="D713" s="449"/>
      <c r="E713" s="449"/>
      <c r="F713" s="449"/>
      <c r="G713" s="450"/>
      <c r="H713" s="449"/>
      <c r="I713" s="452"/>
      <c r="J713" s="449"/>
      <c r="K713" s="449"/>
      <c r="L713" s="449"/>
      <c r="M713" s="449"/>
      <c r="N713" s="449"/>
      <c r="O713" s="449"/>
      <c r="P713" s="449"/>
      <c r="Q713" s="449"/>
      <c r="R713" s="449"/>
      <c r="S713" s="449"/>
      <c r="T713" s="449"/>
      <c r="U713" s="449"/>
      <c r="V713" s="449"/>
      <c r="W713" s="449"/>
      <c r="X713" s="449"/>
      <c r="Y713" s="449"/>
      <c r="Z713" s="449"/>
      <c r="AA713" s="449"/>
      <c r="AB713" s="449"/>
      <c r="AC713" s="449"/>
    </row>
    <row r="714" spans="1:29" ht="23.25" customHeight="1" x14ac:dyDescent="0.2">
      <c r="A714" s="449"/>
      <c r="B714" s="449"/>
      <c r="C714" s="449"/>
      <c r="D714" s="449"/>
      <c r="E714" s="449"/>
      <c r="F714" s="449"/>
      <c r="G714" s="450"/>
      <c r="H714" s="449"/>
      <c r="I714" s="452"/>
      <c r="J714" s="449"/>
      <c r="K714" s="449"/>
      <c r="L714" s="449"/>
      <c r="M714" s="449"/>
      <c r="N714" s="449"/>
      <c r="O714" s="449"/>
      <c r="P714" s="449"/>
      <c r="Q714" s="449"/>
      <c r="R714" s="449"/>
      <c r="S714" s="449"/>
      <c r="T714" s="449"/>
      <c r="U714" s="449"/>
      <c r="V714" s="449"/>
      <c r="W714" s="449"/>
      <c r="X714" s="449"/>
      <c r="Y714" s="449"/>
      <c r="Z714" s="449"/>
      <c r="AA714" s="449"/>
      <c r="AB714" s="449"/>
      <c r="AC714" s="449"/>
    </row>
    <row r="715" spans="1:29" ht="23.25" customHeight="1" x14ac:dyDescent="0.2">
      <c r="A715" s="449"/>
      <c r="B715" s="449"/>
      <c r="C715" s="449"/>
      <c r="D715" s="449"/>
      <c r="E715" s="449"/>
      <c r="F715" s="449"/>
      <c r="G715" s="450"/>
      <c r="H715" s="449"/>
      <c r="I715" s="452"/>
      <c r="J715" s="449"/>
      <c r="K715" s="449"/>
      <c r="L715" s="449"/>
      <c r="M715" s="449"/>
      <c r="N715" s="449"/>
      <c r="O715" s="449"/>
      <c r="P715" s="449"/>
      <c r="Q715" s="449"/>
      <c r="R715" s="449"/>
      <c r="S715" s="449"/>
      <c r="T715" s="449"/>
      <c r="U715" s="449"/>
      <c r="V715" s="449"/>
      <c r="W715" s="449"/>
      <c r="X715" s="449"/>
      <c r="Y715" s="449"/>
      <c r="Z715" s="449"/>
      <c r="AA715" s="449"/>
      <c r="AB715" s="449"/>
      <c r="AC715" s="449"/>
    </row>
    <row r="716" spans="1:29" ht="23.25" customHeight="1" x14ac:dyDescent="0.2">
      <c r="A716" s="449"/>
      <c r="B716" s="449"/>
      <c r="C716" s="449"/>
      <c r="D716" s="449"/>
      <c r="E716" s="449"/>
      <c r="F716" s="449"/>
      <c r="G716" s="450"/>
      <c r="H716" s="449"/>
      <c r="I716" s="452"/>
      <c r="J716" s="449"/>
      <c r="K716" s="449"/>
      <c r="L716" s="449"/>
      <c r="M716" s="449"/>
      <c r="N716" s="449"/>
      <c r="O716" s="449"/>
      <c r="P716" s="449"/>
      <c r="Q716" s="449"/>
      <c r="R716" s="449"/>
      <c r="S716" s="449"/>
      <c r="T716" s="449"/>
      <c r="U716" s="449"/>
      <c r="V716" s="449"/>
      <c r="W716" s="449"/>
      <c r="X716" s="449"/>
      <c r="Y716" s="449"/>
      <c r="Z716" s="449"/>
      <c r="AA716" s="449"/>
      <c r="AB716" s="449"/>
      <c r="AC716" s="449"/>
    </row>
    <row r="717" spans="1:29" ht="23.25" customHeight="1" x14ac:dyDescent="0.2">
      <c r="A717" s="449"/>
      <c r="B717" s="449"/>
      <c r="C717" s="449"/>
      <c r="D717" s="449"/>
      <c r="E717" s="449"/>
      <c r="F717" s="449"/>
      <c r="G717" s="450"/>
      <c r="H717" s="449"/>
      <c r="I717" s="452"/>
      <c r="J717" s="449"/>
      <c r="K717" s="449"/>
      <c r="L717" s="449"/>
      <c r="M717" s="449"/>
      <c r="N717" s="449"/>
      <c r="O717" s="449"/>
      <c r="P717" s="449"/>
      <c r="Q717" s="449"/>
      <c r="R717" s="449"/>
      <c r="S717" s="449"/>
      <c r="T717" s="449"/>
      <c r="U717" s="449"/>
      <c r="V717" s="449"/>
      <c r="W717" s="449"/>
      <c r="X717" s="449"/>
      <c r="Y717" s="449"/>
      <c r="Z717" s="449"/>
      <c r="AA717" s="449"/>
      <c r="AB717" s="449"/>
      <c r="AC717" s="449"/>
    </row>
    <row r="718" spans="1:29" ht="23.25" customHeight="1" x14ac:dyDescent="0.2">
      <c r="A718" s="449"/>
      <c r="B718" s="449"/>
      <c r="C718" s="449"/>
      <c r="D718" s="449"/>
      <c r="E718" s="449"/>
      <c r="F718" s="449"/>
      <c r="G718" s="450"/>
      <c r="H718" s="449"/>
      <c r="I718" s="452"/>
      <c r="J718" s="449"/>
      <c r="K718" s="449"/>
      <c r="L718" s="449"/>
      <c r="M718" s="449"/>
      <c r="N718" s="449"/>
      <c r="O718" s="449"/>
      <c r="P718" s="449"/>
      <c r="Q718" s="449"/>
      <c r="R718" s="449"/>
      <c r="S718" s="449"/>
      <c r="T718" s="449"/>
      <c r="U718" s="449"/>
      <c r="V718" s="449"/>
      <c r="W718" s="449"/>
      <c r="X718" s="449"/>
      <c r="Y718" s="449"/>
      <c r="Z718" s="449"/>
      <c r="AA718" s="449"/>
      <c r="AB718" s="449"/>
      <c r="AC718" s="449"/>
    </row>
    <row r="719" spans="1:29" ht="23.25" customHeight="1" x14ac:dyDescent="0.2">
      <c r="A719" s="449"/>
      <c r="B719" s="449"/>
      <c r="C719" s="449"/>
      <c r="D719" s="449"/>
      <c r="E719" s="449"/>
      <c r="F719" s="449"/>
      <c r="G719" s="450"/>
      <c r="H719" s="449"/>
      <c r="I719" s="452"/>
      <c r="J719" s="449"/>
      <c r="K719" s="449"/>
      <c r="L719" s="449"/>
      <c r="M719" s="449"/>
      <c r="N719" s="449"/>
      <c r="O719" s="449"/>
      <c r="P719" s="449"/>
      <c r="Q719" s="449"/>
      <c r="R719" s="449"/>
      <c r="S719" s="449"/>
      <c r="T719" s="449"/>
      <c r="U719" s="449"/>
      <c r="V719" s="449"/>
      <c r="W719" s="449"/>
      <c r="X719" s="449"/>
      <c r="Y719" s="449"/>
      <c r="Z719" s="449"/>
      <c r="AA719" s="449"/>
      <c r="AB719" s="449"/>
      <c r="AC719" s="449"/>
    </row>
    <row r="720" spans="1:29" ht="23.25" customHeight="1" x14ac:dyDescent="0.2">
      <c r="A720" s="449"/>
      <c r="B720" s="449"/>
      <c r="C720" s="449"/>
      <c r="D720" s="449"/>
      <c r="E720" s="449"/>
      <c r="F720" s="449"/>
      <c r="G720" s="450"/>
      <c r="H720" s="449"/>
      <c r="I720" s="452"/>
      <c r="J720" s="449"/>
      <c r="K720" s="449"/>
      <c r="L720" s="449"/>
      <c r="M720" s="449"/>
      <c r="N720" s="449"/>
      <c r="O720" s="449"/>
      <c r="P720" s="449"/>
      <c r="Q720" s="449"/>
      <c r="R720" s="449"/>
      <c r="S720" s="449"/>
      <c r="T720" s="449"/>
      <c r="U720" s="449"/>
      <c r="V720" s="449"/>
      <c r="W720" s="449"/>
      <c r="X720" s="449"/>
      <c r="Y720" s="449"/>
      <c r="Z720" s="449"/>
      <c r="AA720" s="449"/>
      <c r="AB720" s="449"/>
      <c r="AC720" s="449"/>
    </row>
    <row r="721" spans="1:29" ht="23.25" customHeight="1" x14ac:dyDescent="0.2">
      <c r="A721" s="449"/>
      <c r="B721" s="449"/>
      <c r="C721" s="449"/>
      <c r="D721" s="449"/>
      <c r="E721" s="449"/>
      <c r="F721" s="449"/>
      <c r="G721" s="450"/>
      <c r="H721" s="449"/>
      <c r="I721" s="452"/>
      <c r="J721" s="449"/>
      <c r="K721" s="449"/>
      <c r="L721" s="449"/>
      <c r="M721" s="449"/>
      <c r="N721" s="449"/>
      <c r="O721" s="449"/>
      <c r="P721" s="449"/>
      <c r="Q721" s="449"/>
      <c r="R721" s="449"/>
      <c r="S721" s="449"/>
      <c r="T721" s="449"/>
      <c r="U721" s="449"/>
      <c r="V721" s="449"/>
      <c r="W721" s="449"/>
      <c r="X721" s="449"/>
      <c r="Y721" s="449"/>
      <c r="Z721" s="449"/>
      <c r="AA721" s="449"/>
      <c r="AB721" s="449"/>
      <c r="AC721" s="449"/>
    </row>
    <row r="722" spans="1:29" ht="23.25" customHeight="1" x14ac:dyDescent="0.2">
      <c r="A722" s="449"/>
      <c r="B722" s="449"/>
      <c r="C722" s="449"/>
      <c r="D722" s="449"/>
      <c r="E722" s="449"/>
      <c r="F722" s="449"/>
      <c r="G722" s="450"/>
      <c r="H722" s="449"/>
      <c r="I722" s="452"/>
      <c r="J722" s="449"/>
      <c r="K722" s="449"/>
      <c r="L722" s="449"/>
      <c r="M722" s="449"/>
      <c r="N722" s="449"/>
      <c r="O722" s="449"/>
      <c r="P722" s="449"/>
      <c r="Q722" s="449"/>
      <c r="R722" s="449"/>
      <c r="S722" s="449"/>
      <c r="T722" s="449"/>
      <c r="U722" s="449"/>
      <c r="V722" s="449"/>
      <c r="W722" s="449"/>
      <c r="X722" s="449"/>
      <c r="Y722" s="449"/>
      <c r="Z722" s="449"/>
      <c r="AA722" s="449"/>
      <c r="AB722" s="449"/>
      <c r="AC722" s="449"/>
    </row>
    <row r="723" spans="1:29" ht="23.25" customHeight="1" x14ac:dyDescent="0.2">
      <c r="A723" s="449"/>
      <c r="B723" s="449"/>
      <c r="C723" s="449"/>
      <c r="D723" s="449"/>
      <c r="E723" s="449"/>
      <c r="F723" s="449"/>
      <c r="G723" s="450"/>
      <c r="H723" s="449"/>
      <c r="I723" s="452"/>
      <c r="J723" s="449"/>
      <c r="K723" s="449"/>
      <c r="L723" s="449"/>
      <c r="M723" s="449"/>
      <c r="N723" s="449"/>
      <c r="O723" s="449"/>
      <c r="P723" s="449"/>
      <c r="Q723" s="449"/>
      <c r="R723" s="449"/>
      <c r="S723" s="449"/>
      <c r="T723" s="449"/>
      <c r="U723" s="449"/>
      <c r="V723" s="449"/>
      <c r="W723" s="449"/>
      <c r="X723" s="449"/>
      <c r="Y723" s="449"/>
      <c r="Z723" s="449"/>
      <c r="AA723" s="449"/>
      <c r="AB723" s="449"/>
      <c r="AC723" s="449"/>
    </row>
    <row r="724" spans="1:29" ht="23.25" customHeight="1" x14ac:dyDescent="0.2">
      <c r="A724" s="449"/>
      <c r="B724" s="449"/>
      <c r="C724" s="449"/>
      <c r="D724" s="449"/>
      <c r="E724" s="449"/>
      <c r="F724" s="449"/>
      <c r="G724" s="450"/>
      <c r="H724" s="449"/>
      <c r="I724" s="452"/>
      <c r="J724" s="449"/>
      <c r="K724" s="449"/>
      <c r="L724" s="449"/>
      <c r="M724" s="449"/>
      <c r="N724" s="449"/>
      <c r="O724" s="449"/>
      <c r="P724" s="449"/>
      <c r="Q724" s="449"/>
      <c r="R724" s="449"/>
      <c r="S724" s="449"/>
      <c r="T724" s="449"/>
      <c r="U724" s="449"/>
      <c r="V724" s="449"/>
      <c r="W724" s="449"/>
      <c r="X724" s="449"/>
      <c r="Y724" s="449"/>
      <c r="Z724" s="449"/>
      <c r="AA724" s="449"/>
      <c r="AB724" s="449"/>
      <c r="AC724" s="449"/>
    </row>
    <row r="725" spans="1:29" ht="23.25" customHeight="1" x14ac:dyDescent="0.2">
      <c r="A725" s="449"/>
      <c r="B725" s="449"/>
      <c r="C725" s="449"/>
      <c r="D725" s="449"/>
      <c r="E725" s="449"/>
      <c r="F725" s="449"/>
      <c r="G725" s="450"/>
      <c r="H725" s="449"/>
      <c r="I725" s="452"/>
      <c r="J725" s="449"/>
      <c r="K725" s="449"/>
      <c r="L725" s="449"/>
      <c r="M725" s="449"/>
      <c r="N725" s="449"/>
      <c r="O725" s="449"/>
      <c r="P725" s="449"/>
      <c r="Q725" s="449"/>
      <c r="R725" s="449"/>
      <c r="S725" s="449"/>
      <c r="T725" s="449"/>
      <c r="U725" s="449"/>
      <c r="V725" s="449"/>
      <c r="W725" s="449"/>
      <c r="X725" s="449"/>
      <c r="Y725" s="449"/>
      <c r="Z725" s="449"/>
      <c r="AA725" s="449"/>
      <c r="AB725" s="449"/>
      <c r="AC725" s="449"/>
    </row>
    <row r="726" spans="1:29" ht="23.25" customHeight="1" x14ac:dyDescent="0.2">
      <c r="A726" s="449"/>
      <c r="B726" s="449"/>
      <c r="C726" s="449"/>
      <c r="D726" s="449"/>
      <c r="E726" s="449"/>
      <c r="F726" s="449"/>
      <c r="G726" s="450"/>
      <c r="H726" s="449"/>
      <c r="I726" s="452"/>
      <c r="J726" s="449"/>
      <c r="K726" s="449"/>
      <c r="L726" s="449"/>
      <c r="M726" s="449"/>
      <c r="N726" s="449"/>
      <c r="O726" s="449"/>
      <c r="P726" s="449"/>
      <c r="Q726" s="449"/>
      <c r="R726" s="449"/>
      <c r="S726" s="449"/>
      <c r="T726" s="449"/>
      <c r="U726" s="449"/>
      <c r="V726" s="449"/>
      <c r="W726" s="449"/>
      <c r="X726" s="449"/>
      <c r="Y726" s="449"/>
      <c r="Z726" s="449"/>
      <c r="AA726" s="449"/>
      <c r="AB726" s="449"/>
      <c r="AC726" s="449"/>
    </row>
    <row r="727" spans="1:29" ht="23.25" customHeight="1" x14ac:dyDescent="0.2">
      <c r="A727" s="449"/>
      <c r="B727" s="449"/>
      <c r="C727" s="449"/>
      <c r="D727" s="449"/>
      <c r="E727" s="449"/>
      <c r="F727" s="449"/>
      <c r="G727" s="450"/>
      <c r="H727" s="449"/>
      <c r="I727" s="452"/>
      <c r="J727" s="449"/>
      <c r="K727" s="449"/>
      <c r="L727" s="449"/>
      <c r="M727" s="449"/>
      <c r="N727" s="449"/>
      <c r="O727" s="449"/>
      <c r="P727" s="449"/>
      <c r="Q727" s="449"/>
      <c r="R727" s="449"/>
      <c r="S727" s="449"/>
      <c r="T727" s="449"/>
      <c r="U727" s="449"/>
      <c r="V727" s="449"/>
      <c r="W727" s="449"/>
      <c r="X727" s="449"/>
      <c r="Y727" s="449"/>
      <c r="Z727" s="449"/>
      <c r="AA727" s="449"/>
      <c r="AB727" s="449"/>
      <c r="AC727" s="449"/>
    </row>
    <row r="728" spans="1:29" ht="23.25" customHeight="1" x14ac:dyDescent="0.2">
      <c r="A728" s="449"/>
      <c r="B728" s="449"/>
      <c r="C728" s="449"/>
      <c r="D728" s="449"/>
      <c r="E728" s="449"/>
      <c r="F728" s="449"/>
      <c r="G728" s="450"/>
      <c r="H728" s="449"/>
      <c r="I728" s="452"/>
      <c r="J728" s="449"/>
      <c r="K728" s="449"/>
      <c r="L728" s="449"/>
      <c r="M728" s="449"/>
      <c r="N728" s="449"/>
      <c r="O728" s="449"/>
      <c r="P728" s="449"/>
      <c r="Q728" s="449"/>
      <c r="R728" s="449"/>
      <c r="S728" s="449"/>
      <c r="T728" s="449"/>
      <c r="U728" s="449"/>
      <c r="V728" s="449"/>
      <c r="W728" s="449"/>
      <c r="X728" s="449"/>
      <c r="Y728" s="449"/>
      <c r="Z728" s="449"/>
      <c r="AA728" s="449"/>
      <c r="AB728" s="449"/>
      <c r="AC728" s="449"/>
    </row>
    <row r="729" spans="1:29" ht="23.25" customHeight="1" x14ac:dyDescent="0.2">
      <c r="A729" s="449"/>
      <c r="B729" s="449"/>
      <c r="C729" s="449"/>
      <c r="D729" s="449"/>
      <c r="E729" s="449"/>
      <c r="F729" s="449"/>
      <c r="G729" s="450"/>
      <c r="H729" s="449"/>
      <c r="I729" s="452"/>
      <c r="J729" s="449"/>
      <c r="K729" s="449"/>
      <c r="L729" s="449"/>
      <c r="M729" s="449"/>
      <c r="N729" s="449"/>
      <c r="O729" s="449"/>
      <c r="P729" s="449"/>
      <c r="Q729" s="449"/>
      <c r="R729" s="449"/>
      <c r="S729" s="449"/>
      <c r="T729" s="449"/>
      <c r="U729" s="449"/>
      <c r="V729" s="449"/>
      <c r="W729" s="449"/>
      <c r="X729" s="449"/>
      <c r="Y729" s="449"/>
      <c r="Z729" s="449"/>
      <c r="AA729" s="449"/>
      <c r="AB729" s="449"/>
      <c r="AC729" s="449"/>
    </row>
    <row r="730" spans="1:29" ht="23.25" customHeight="1" x14ac:dyDescent="0.2">
      <c r="A730" s="449"/>
      <c r="B730" s="449"/>
      <c r="C730" s="449"/>
      <c r="D730" s="449"/>
      <c r="E730" s="449"/>
      <c r="F730" s="449"/>
      <c r="G730" s="450"/>
      <c r="H730" s="449"/>
      <c r="I730" s="452"/>
      <c r="J730" s="449"/>
      <c r="K730" s="449"/>
      <c r="L730" s="449"/>
      <c r="M730" s="449"/>
      <c r="N730" s="449"/>
      <c r="O730" s="449"/>
      <c r="P730" s="449"/>
      <c r="Q730" s="449"/>
      <c r="R730" s="449"/>
      <c r="S730" s="449"/>
      <c r="T730" s="449"/>
      <c r="U730" s="449"/>
      <c r="V730" s="449"/>
      <c r="W730" s="449"/>
      <c r="X730" s="449"/>
      <c r="Y730" s="449"/>
      <c r="Z730" s="449"/>
      <c r="AA730" s="449"/>
      <c r="AB730" s="449"/>
      <c r="AC730" s="449"/>
    </row>
    <row r="731" spans="1:29" ht="23.25" customHeight="1" x14ac:dyDescent="0.2">
      <c r="A731" s="449"/>
      <c r="B731" s="449"/>
      <c r="C731" s="449"/>
      <c r="D731" s="449"/>
      <c r="E731" s="449"/>
      <c r="F731" s="449"/>
      <c r="G731" s="450"/>
      <c r="H731" s="449"/>
      <c r="I731" s="452"/>
      <c r="J731" s="449"/>
      <c r="K731" s="449"/>
      <c r="L731" s="449"/>
      <c r="M731" s="449"/>
      <c r="N731" s="449"/>
      <c r="O731" s="449"/>
      <c r="P731" s="449"/>
      <c r="Q731" s="449"/>
      <c r="R731" s="449"/>
      <c r="S731" s="449"/>
      <c r="T731" s="449"/>
      <c r="U731" s="449"/>
      <c r="V731" s="449"/>
      <c r="W731" s="449"/>
      <c r="X731" s="449"/>
      <c r="Y731" s="449"/>
      <c r="Z731" s="449"/>
      <c r="AA731" s="449"/>
      <c r="AB731" s="449"/>
      <c r="AC731" s="449"/>
    </row>
    <row r="732" spans="1:29" ht="23.25" customHeight="1" x14ac:dyDescent="0.2">
      <c r="A732" s="449"/>
      <c r="B732" s="449"/>
      <c r="C732" s="449"/>
      <c r="D732" s="449"/>
      <c r="E732" s="449"/>
      <c r="F732" s="449"/>
      <c r="G732" s="450"/>
      <c r="H732" s="449"/>
      <c r="I732" s="452"/>
      <c r="J732" s="449"/>
      <c r="K732" s="449"/>
      <c r="L732" s="449"/>
      <c r="M732" s="449"/>
      <c r="N732" s="449"/>
      <c r="O732" s="449"/>
      <c r="P732" s="449"/>
      <c r="Q732" s="449"/>
      <c r="R732" s="449"/>
      <c r="S732" s="449"/>
      <c r="T732" s="449"/>
      <c r="U732" s="449"/>
      <c r="V732" s="449"/>
      <c r="W732" s="449"/>
      <c r="X732" s="449"/>
      <c r="Y732" s="449"/>
      <c r="Z732" s="449"/>
      <c r="AA732" s="449"/>
      <c r="AB732" s="449"/>
      <c r="AC732" s="449"/>
    </row>
    <row r="733" spans="1:29" ht="23.25" customHeight="1" x14ac:dyDescent="0.2">
      <c r="A733" s="449"/>
      <c r="B733" s="449"/>
      <c r="C733" s="449"/>
      <c r="D733" s="449"/>
      <c r="E733" s="449"/>
      <c r="F733" s="449"/>
      <c r="G733" s="450"/>
      <c r="H733" s="449"/>
      <c r="I733" s="452"/>
      <c r="J733" s="449"/>
      <c r="K733" s="449"/>
      <c r="L733" s="449"/>
      <c r="M733" s="449"/>
      <c r="N733" s="449"/>
      <c r="O733" s="449"/>
      <c r="P733" s="449"/>
      <c r="Q733" s="449"/>
      <c r="R733" s="449"/>
      <c r="S733" s="449"/>
      <c r="T733" s="449"/>
      <c r="U733" s="449"/>
      <c r="V733" s="449"/>
      <c r="W733" s="449"/>
      <c r="X733" s="449"/>
      <c r="Y733" s="449"/>
      <c r="Z733" s="449"/>
      <c r="AA733" s="449"/>
      <c r="AB733" s="449"/>
      <c r="AC733" s="449"/>
    </row>
    <row r="734" spans="1:29" ht="23.25" customHeight="1" x14ac:dyDescent="0.2">
      <c r="A734" s="449"/>
      <c r="B734" s="449"/>
      <c r="C734" s="449"/>
      <c r="D734" s="449"/>
      <c r="E734" s="449"/>
      <c r="F734" s="449"/>
      <c r="G734" s="450"/>
      <c r="H734" s="449"/>
      <c r="I734" s="452"/>
      <c r="J734" s="449"/>
      <c r="K734" s="449"/>
      <c r="L734" s="449"/>
      <c r="M734" s="449"/>
      <c r="N734" s="449"/>
      <c r="O734" s="449"/>
      <c r="P734" s="449"/>
      <c r="Q734" s="449"/>
      <c r="R734" s="449"/>
      <c r="S734" s="449"/>
      <c r="T734" s="449"/>
      <c r="U734" s="449"/>
      <c r="V734" s="449"/>
      <c r="W734" s="449"/>
      <c r="X734" s="449"/>
      <c r="Y734" s="449"/>
      <c r="Z734" s="449"/>
      <c r="AA734" s="449"/>
      <c r="AB734" s="449"/>
      <c r="AC734" s="449"/>
    </row>
    <row r="735" spans="1:29" ht="23.25" customHeight="1" x14ac:dyDescent="0.2">
      <c r="A735" s="449"/>
      <c r="B735" s="449"/>
      <c r="C735" s="449"/>
      <c r="D735" s="449"/>
      <c r="E735" s="449"/>
      <c r="F735" s="449"/>
      <c r="G735" s="450"/>
      <c r="H735" s="449"/>
      <c r="I735" s="452"/>
      <c r="J735" s="449"/>
      <c r="K735" s="449"/>
      <c r="L735" s="449"/>
      <c r="M735" s="449"/>
      <c r="N735" s="449"/>
      <c r="O735" s="449"/>
      <c r="P735" s="449"/>
      <c r="Q735" s="449"/>
      <c r="R735" s="449"/>
      <c r="S735" s="449"/>
      <c r="T735" s="449"/>
      <c r="U735" s="449"/>
      <c r="V735" s="449"/>
      <c r="W735" s="449"/>
      <c r="X735" s="449"/>
      <c r="Y735" s="449"/>
      <c r="Z735" s="449"/>
      <c r="AA735" s="449"/>
      <c r="AB735" s="449"/>
      <c r="AC735" s="449"/>
    </row>
    <row r="736" spans="1:29" ht="23.25" customHeight="1" x14ac:dyDescent="0.2">
      <c r="A736" s="449"/>
      <c r="B736" s="449"/>
      <c r="C736" s="449"/>
      <c r="D736" s="449"/>
      <c r="E736" s="449"/>
      <c r="F736" s="449"/>
      <c r="G736" s="450"/>
      <c r="H736" s="449"/>
      <c r="I736" s="452"/>
      <c r="J736" s="449"/>
      <c r="K736" s="449"/>
      <c r="L736" s="449"/>
      <c r="M736" s="449"/>
      <c r="N736" s="449"/>
      <c r="O736" s="449"/>
      <c r="P736" s="449"/>
      <c r="Q736" s="449"/>
      <c r="R736" s="449"/>
      <c r="S736" s="449"/>
      <c r="T736" s="449"/>
      <c r="U736" s="449"/>
      <c r="V736" s="449"/>
      <c r="W736" s="449"/>
      <c r="X736" s="449"/>
      <c r="Y736" s="449"/>
      <c r="Z736" s="449"/>
      <c r="AA736" s="449"/>
      <c r="AB736" s="449"/>
      <c r="AC736" s="449"/>
    </row>
    <row r="737" spans="1:29" ht="23.25" customHeight="1" x14ac:dyDescent="0.2">
      <c r="A737" s="449"/>
      <c r="B737" s="449"/>
      <c r="C737" s="449"/>
      <c r="D737" s="449"/>
      <c r="E737" s="449"/>
      <c r="F737" s="449"/>
      <c r="G737" s="450"/>
      <c r="H737" s="449"/>
      <c r="I737" s="452"/>
      <c r="J737" s="449"/>
      <c r="K737" s="449"/>
      <c r="L737" s="449"/>
      <c r="M737" s="449"/>
      <c r="N737" s="449"/>
      <c r="O737" s="449"/>
      <c r="P737" s="449"/>
      <c r="Q737" s="449"/>
      <c r="R737" s="449"/>
      <c r="S737" s="449"/>
      <c r="T737" s="449"/>
      <c r="U737" s="449"/>
      <c r="V737" s="449"/>
      <c r="W737" s="449"/>
      <c r="X737" s="449"/>
      <c r="Y737" s="449"/>
      <c r="Z737" s="449"/>
      <c r="AA737" s="449"/>
      <c r="AB737" s="449"/>
      <c r="AC737" s="449"/>
    </row>
    <row r="738" spans="1:29" ht="23.25" customHeight="1" x14ac:dyDescent="0.2">
      <c r="A738" s="449"/>
      <c r="B738" s="449"/>
      <c r="C738" s="449"/>
      <c r="D738" s="449"/>
      <c r="E738" s="449"/>
      <c r="F738" s="449"/>
      <c r="G738" s="450"/>
      <c r="H738" s="449"/>
      <c r="I738" s="452"/>
      <c r="J738" s="449"/>
      <c r="K738" s="449"/>
      <c r="L738" s="449"/>
      <c r="M738" s="449"/>
      <c r="N738" s="449"/>
      <c r="O738" s="449"/>
      <c r="P738" s="449"/>
      <c r="Q738" s="449"/>
      <c r="R738" s="449"/>
      <c r="S738" s="449"/>
      <c r="T738" s="449"/>
      <c r="U738" s="449"/>
      <c r="V738" s="449"/>
      <c r="W738" s="449"/>
      <c r="X738" s="449"/>
      <c r="Y738" s="449"/>
      <c r="Z738" s="449"/>
      <c r="AA738" s="449"/>
      <c r="AB738" s="449"/>
      <c r="AC738" s="449"/>
    </row>
    <row r="739" spans="1:29" ht="23.25" customHeight="1" x14ac:dyDescent="0.2">
      <c r="A739" s="449"/>
      <c r="B739" s="449"/>
      <c r="C739" s="449"/>
      <c r="D739" s="449"/>
      <c r="E739" s="449"/>
      <c r="F739" s="449"/>
      <c r="G739" s="450"/>
      <c r="H739" s="449"/>
      <c r="I739" s="452"/>
      <c r="J739" s="449"/>
      <c r="K739" s="449"/>
      <c r="L739" s="449"/>
      <c r="M739" s="449"/>
      <c r="N739" s="449"/>
      <c r="O739" s="449"/>
      <c r="P739" s="449"/>
      <c r="Q739" s="449"/>
      <c r="R739" s="449"/>
      <c r="S739" s="449"/>
      <c r="T739" s="449"/>
      <c r="U739" s="449"/>
      <c r="V739" s="449"/>
      <c r="W739" s="449"/>
      <c r="X739" s="449"/>
      <c r="Y739" s="449"/>
      <c r="Z739" s="449"/>
      <c r="AA739" s="449"/>
      <c r="AB739" s="449"/>
      <c r="AC739" s="449"/>
    </row>
    <row r="740" spans="1:29" ht="23.25" customHeight="1" x14ac:dyDescent="0.2">
      <c r="A740" s="449"/>
      <c r="B740" s="449"/>
      <c r="C740" s="449"/>
      <c r="D740" s="449"/>
      <c r="E740" s="449"/>
      <c r="F740" s="449"/>
      <c r="G740" s="450"/>
      <c r="H740" s="449"/>
      <c r="I740" s="452"/>
      <c r="J740" s="449"/>
      <c r="K740" s="449"/>
      <c r="L740" s="449"/>
      <c r="M740" s="449"/>
      <c r="N740" s="449"/>
      <c r="O740" s="449"/>
      <c r="P740" s="449"/>
      <c r="Q740" s="449"/>
      <c r="R740" s="449"/>
      <c r="S740" s="449"/>
      <c r="T740" s="449"/>
      <c r="U740" s="449"/>
      <c r="V740" s="449"/>
      <c r="W740" s="449"/>
      <c r="X740" s="449"/>
      <c r="Y740" s="449"/>
      <c r="Z740" s="449"/>
      <c r="AA740" s="449"/>
      <c r="AB740" s="449"/>
      <c r="AC740" s="449"/>
    </row>
    <row r="741" spans="1:29" ht="23.25" customHeight="1" x14ac:dyDescent="0.2">
      <c r="A741" s="449"/>
      <c r="B741" s="449"/>
      <c r="C741" s="449"/>
      <c r="D741" s="449"/>
      <c r="E741" s="449"/>
      <c r="F741" s="449"/>
      <c r="G741" s="450"/>
      <c r="H741" s="449"/>
      <c r="I741" s="452"/>
      <c r="J741" s="449"/>
      <c r="K741" s="449"/>
      <c r="L741" s="449"/>
      <c r="M741" s="449"/>
      <c r="N741" s="449"/>
      <c r="O741" s="449"/>
      <c r="P741" s="449"/>
      <c r="Q741" s="449"/>
      <c r="R741" s="449"/>
      <c r="S741" s="449"/>
      <c r="T741" s="449"/>
      <c r="U741" s="449"/>
      <c r="V741" s="449"/>
      <c r="W741" s="449"/>
      <c r="X741" s="449"/>
      <c r="Y741" s="449"/>
      <c r="Z741" s="449"/>
      <c r="AA741" s="449"/>
      <c r="AB741" s="449"/>
      <c r="AC741" s="449"/>
    </row>
    <row r="742" spans="1:29" ht="23.25" customHeight="1" x14ac:dyDescent="0.2">
      <c r="A742" s="449"/>
      <c r="B742" s="449"/>
      <c r="C742" s="449"/>
      <c r="D742" s="449"/>
      <c r="E742" s="449"/>
      <c r="F742" s="449"/>
      <c r="G742" s="450"/>
      <c r="H742" s="449"/>
      <c r="I742" s="452"/>
      <c r="J742" s="449"/>
      <c r="K742" s="449"/>
      <c r="L742" s="449"/>
      <c r="M742" s="449"/>
      <c r="N742" s="449"/>
      <c r="O742" s="449"/>
      <c r="P742" s="449"/>
      <c r="Q742" s="449"/>
      <c r="R742" s="449"/>
      <c r="S742" s="449"/>
      <c r="T742" s="449"/>
      <c r="U742" s="449"/>
      <c r="V742" s="449"/>
      <c r="W742" s="449"/>
      <c r="X742" s="449"/>
      <c r="Y742" s="449"/>
      <c r="Z742" s="449"/>
      <c r="AA742" s="449"/>
      <c r="AB742" s="449"/>
      <c r="AC742" s="449"/>
    </row>
    <row r="743" spans="1:29" ht="23.25" customHeight="1" x14ac:dyDescent="0.2">
      <c r="A743" s="449"/>
      <c r="B743" s="449"/>
      <c r="C743" s="449"/>
      <c r="D743" s="449"/>
      <c r="E743" s="449"/>
      <c r="F743" s="449"/>
      <c r="G743" s="450"/>
      <c r="H743" s="449"/>
      <c r="I743" s="452"/>
      <c r="J743" s="449"/>
      <c r="K743" s="449"/>
      <c r="L743" s="449"/>
      <c r="M743" s="449"/>
      <c r="N743" s="449"/>
      <c r="O743" s="449"/>
      <c r="P743" s="449"/>
      <c r="Q743" s="449"/>
      <c r="R743" s="449"/>
      <c r="S743" s="449"/>
      <c r="T743" s="449"/>
      <c r="U743" s="449"/>
      <c r="V743" s="449"/>
      <c r="W743" s="449"/>
      <c r="X743" s="449"/>
      <c r="Y743" s="449"/>
      <c r="Z743" s="449"/>
      <c r="AA743" s="449"/>
      <c r="AB743" s="449"/>
      <c r="AC743" s="449"/>
    </row>
    <row r="744" spans="1:29" ht="23.25" customHeight="1" x14ac:dyDescent="0.2">
      <c r="A744" s="449"/>
      <c r="B744" s="449"/>
      <c r="C744" s="449"/>
      <c r="D744" s="449"/>
      <c r="E744" s="449"/>
      <c r="F744" s="449"/>
      <c r="G744" s="450"/>
      <c r="H744" s="449"/>
      <c r="I744" s="452"/>
      <c r="J744" s="449"/>
      <c r="K744" s="449"/>
      <c r="L744" s="449"/>
      <c r="M744" s="449"/>
      <c r="N744" s="449"/>
      <c r="O744" s="449"/>
      <c r="P744" s="449"/>
      <c r="Q744" s="449"/>
      <c r="R744" s="449"/>
      <c r="S744" s="449"/>
      <c r="T744" s="449"/>
      <c r="U744" s="449"/>
      <c r="V744" s="449"/>
      <c r="W744" s="449"/>
      <c r="X744" s="449"/>
      <c r="Y744" s="449"/>
      <c r="Z744" s="449"/>
      <c r="AA744" s="449"/>
      <c r="AB744" s="449"/>
      <c r="AC744" s="449"/>
    </row>
    <row r="745" spans="1:29" ht="23.25" customHeight="1" x14ac:dyDescent="0.2">
      <c r="A745" s="449"/>
      <c r="B745" s="449"/>
      <c r="C745" s="449"/>
      <c r="D745" s="449"/>
      <c r="E745" s="449"/>
      <c r="F745" s="449"/>
      <c r="G745" s="450"/>
      <c r="H745" s="449"/>
      <c r="I745" s="452"/>
      <c r="J745" s="449"/>
      <c r="K745" s="449"/>
      <c r="L745" s="449"/>
      <c r="M745" s="449"/>
      <c r="N745" s="449"/>
      <c r="O745" s="449"/>
      <c r="P745" s="449"/>
      <c r="Q745" s="449"/>
      <c r="R745" s="449"/>
      <c r="S745" s="449"/>
      <c r="T745" s="449"/>
      <c r="U745" s="449"/>
      <c r="V745" s="449"/>
      <c r="W745" s="449"/>
      <c r="X745" s="449"/>
      <c r="Y745" s="449"/>
      <c r="Z745" s="449"/>
      <c r="AA745" s="449"/>
      <c r="AB745" s="449"/>
      <c r="AC745" s="449"/>
    </row>
    <row r="746" spans="1:29" ht="23.25" customHeight="1" x14ac:dyDescent="0.2">
      <c r="A746" s="449"/>
      <c r="B746" s="449"/>
      <c r="C746" s="449"/>
      <c r="D746" s="449"/>
      <c r="E746" s="449"/>
      <c r="F746" s="449"/>
      <c r="G746" s="450"/>
      <c r="H746" s="449"/>
      <c r="I746" s="452"/>
      <c r="J746" s="449"/>
      <c r="K746" s="449"/>
      <c r="L746" s="449"/>
      <c r="M746" s="449"/>
      <c r="N746" s="449"/>
      <c r="O746" s="449"/>
      <c r="P746" s="449"/>
      <c r="Q746" s="449"/>
      <c r="R746" s="449"/>
      <c r="S746" s="449"/>
      <c r="T746" s="449"/>
      <c r="U746" s="449"/>
      <c r="V746" s="449"/>
      <c r="W746" s="449"/>
      <c r="X746" s="449"/>
      <c r="Y746" s="449"/>
      <c r="Z746" s="449"/>
      <c r="AA746" s="449"/>
      <c r="AB746" s="449"/>
      <c r="AC746" s="449"/>
    </row>
    <row r="747" spans="1:29" ht="23.25" customHeight="1" x14ac:dyDescent="0.2">
      <c r="A747" s="449"/>
      <c r="B747" s="449"/>
      <c r="C747" s="449"/>
      <c r="D747" s="449"/>
      <c r="E747" s="449"/>
      <c r="F747" s="449"/>
      <c r="G747" s="450"/>
      <c r="H747" s="449"/>
      <c r="I747" s="452"/>
      <c r="J747" s="449"/>
      <c r="K747" s="449"/>
      <c r="L747" s="449"/>
      <c r="M747" s="449"/>
      <c r="N747" s="449"/>
      <c r="O747" s="449"/>
      <c r="P747" s="449"/>
      <c r="Q747" s="449"/>
      <c r="R747" s="449"/>
      <c r="S747" s="449"/>
      <c r="T747" s="449"/>
      <c r="U747" s="449"/>
      <c r="V747" s="449"/>
      <c r="W747" s="449"/>
      <c r="X747" s="449"/>
      <c r="Y747" s="449"/>
      <c r="Z747" s="449"/>
      <c r="AA747" s="449"/>
      <c r="AB747" s="449"/>
      <c r="AC747" s="449"/>
    </row>
    <row r="748" spans="1:29" ht="23.25" customHeight="1" x14ac:dyDescent="0.2">
      <c r="A748" s="449"/>
      <c r="B748" s="449"/>
      <c r="C748" s="449"/>
      <c r="D748" s="449"/>
      <c r="E748" s="449"/>
      <c r="F748" s="449"/>
      <c r="G748" s="450"/>
      <c r="H748" s="449"/>
      <c r="I748" s="452"/>
      <c r="J748" s="449"/>
      <c r="K748" s="449"/>
      <c r="L748" s="449"/>
      <c r="M748" s="449"/>
      <c r="N748" s="449"/>
      <c r="O748" s="449"/>
      <c r="P748" s="449"/>
      <c r="Q748" s="449"/>
      <c r="R748" s="449"/>
      <c r="S748" s="449"/>
      <c r="T748" s="449"/>
      <c r="U748" s="449"/>
      <c r="V748" s="449"/>
      <c r="W748" s="449"/>
      <c r="X748" s="449"/>
      <c r="Y748" s="449"/>
      <c r="Z748" s="449"/>
      <c r="AA748" s="449"/>
      <c r="AB748" s="449"/>
      <c r="AC748" s="449"/>
    </row>
    <row r="749" spans="1:29" ht="23.25" customHeight="1" x14ac:dyDescent="0.2">
      <c r="A749" s="449"/>
      <c r="B749" s="449"/>
      <c r="C749" s="449"/>
      <c r="D749" s="449"/>
      <c r="E749" s="449"/>
      <c r="F749" s="449"/>
      <c r="G749" s="450"/>
      <c r="H749" s="449"/>
      <c r="I749" s="452"/>
      <c r="J749" s="449"/>
      <c r="K749" s="449"/>
      <c r="L749" s="449"/>
      <c r="M749" s="449"/>
      <c r="N749" s="449"/>
      <c r="O749" s="449"/>
      <c r="P749" s="449"/>
      <c r="Q749" s="449"/>
      <c r="R749" s="449"/>
      <c r="S749" s="449"/>
      <c r="T749" s="449"/>
      <c r="U749" s="449"/>
      <c r="V749" s="449"/>
      <c r="W749" s="449"/>
      <c r="X749" s="449"/>
      <c r="Y749" s="449"/>
      <c r="Z749" s="449"/>
      <c r="AA749" s="449"/>
      <c r="AB749" s="449"/>
      <c r="AC749" s="449"/>
    </row>
    <row r="750" spans="1:29" ht="23.25" customHeight="1" x14ac:dyDescent="0.2">
      <c r="A750" s="449"/>
      <c r="B750" s="449"/>
      <c r="C750" s="449"/>
      <c r="D750" s="449"/>
      <c r="E750" s="449"/>
      <c r="F750" s="449"/>
      <c r="G750" s="450"/>
      <c r="H750" s="449"/>
      <c r="I750" s="452"/>
      <c r="J750" s="449"/>
      <c r="K750" s="449"/>
      <c r="L750" s="449"/>
      <c r="M750" s="449"/>
      <c r="N750" s="449"/>
      <c r="O750" s="449"/>
      <c r="P750" s="449"/>
      <c r="Q750" s="449"/>
      <c r="R750" s="449"/>
      <c r="S750" s="449"/>
      <c r="T750" s="449"/>
      <c r="U750" s="449"/>
      <c r="V750" s="449"/>
      <c r="W750" s="449"/>
      <c r="X750" s="449"/>
      <c r="Y750" s="449"/>
      <c r="Z750" s="449"/>
      <c r="AA750" s="449"/>
      <c r="AB750" s="449"/>
      <c r="AC750" s="449"/>
    </row>
    <row r="751" spans="1:29" ht="23.25" customHeight="1" x14ac:dyDescent="0.2">
      <c r="A751" s="449"/>
      <c r="B751" s="449"/>
      <c r="C751" s="449"/>
      <c r="D751" s="449"/>
      <c r="E751" s="449"/>
      <c r="F751" s="449"/>
      <c r="G751" s="450"/>
      <c r="H751" s="449"/>
      <c r="I751" s="452"/>
      <c r="J751" s="449"/>
      <c r="K751" s="449"/>
      <c r="L751" s="449"/>
      <c r="M751" s="449"/>
      <c r="N751" s="449"/>
      <c r="O751" s="449"/>
      <c r="P751" s="449"/>
      <c r="Q751" s="449"/>
      <c r="R751" s="449"/>
      <c r="S751" s="449"/>
      <c r="T751" s="449"/>
      <c r="U751" s="449"/>
      <c r="V751" s="449"/>
      <c r="W751" s="449"/>
      <c r="X751" s="449"/>
      <c r="Y751" s="449"/>
      <c r="Z751" s="449"/>
      <c r="AA751" s="449"/>
      <c r="AB751" s="449"/>
      <c r="AC751" s="449"/>
    </row>
    <row r="752" spans="1:29" ht="23.25" customHeight="1" x14ac:dyDescent="0.2">
      <c r="A752" s="449"/>
      <c r="B752" s="449"/>
      <c r="C752" s="449"/>
      <c r="D752" s="449"/>
      <c r="E752" s="449"/>
      <c r="F752" s="449"/>
      <c r="G752" s="450"/>
      <c r="H752" s="449"/>
      <c r="I752" s="452"/>
      <c r="J752" s="449"/>
      <c r="K752" s="449"/>
      <c r="L752" s="449"/>
      <c r="M752" s="449"/>
      <c r="N752" s="449"/>
      <c r="O752" s="449"/>
      <c r="P752" s="449"/>
      <c r="Q752" s="449"/>
      <c r="R752" s="449"/>
      <c r="S752" s="449"/>
      <c r="T752" s="449"/>
      <c r="U752" s="449"/>
      <c r="V752" s="449"/>
      <c r="W752" s="449"/>
      <c r="X752" s="449"/>
      <c r="Y752" s="449"/>
      <c r="Z752" s="449"/>
      <c r="AA752" s="449"/>
      <c r="AB752" s="449"/>
      <c r="AC752" s="449"/>
    </row>
    <row r="753" spans="1:29" ht="23.25" customHeight="1" x14ac:dyDescent="0.2">
      <c r="A753" s="449"/>
      <c r="B753" s="449"/>
      <c r="C753" s="449"/>
      <c r="D753" s="449"/>
      <c r="E753" s="449"/>
      <c r="F753" s="449"/>
      <c r="G753" s="450"/>
      <c r="H753" s="449"/>
      <c r="I753" s="452"/>
      <c r="J753" s="449"/>
      <c r="K753" s="449"/>
      <c r="L753" s="449"/>
      <c r="M753" s="449"/>
      <c r="N753" s="449"/>
      <c r="O753" s="449"/>
      <c r="P753" s="449"/>
      <c r="Q753" s="449"/>
      <c r="R753" s="449"/>
      <c r="S753" s="449"/>
      <c r="T753" s="449"/>
      <c r="U753" s="449"/>
      <c r="V753" s="449"/>
      <c r="W753" s="449"/>
      <c r="X753" s="449"/>
      <c r="Y753" s="449"/>
      <c r="Z753" s="449"/>
      <c r="AA753" s="449"/>
      <c r="AB753" s="449"/>
      <c r="AC753" s="449"/>
    </row>
    <row r="754" spans="1:29" ht="23.25" customHeight="1" x14ac:dyDescent="0.2">
      <c r="A754" s="449"/>
      <c r="B754" s="449"/>
      <c r="C754" s="449"/>
      <c r="D754" s="449"/>
      <c r="E754" s="449"/>
      <c r="F754" s="449"/>
      <c r="G754" s="450"/>
      <c r="H754" s="449"/>
      <c r="I754" s="452"/>
      <c r="J754" s="449"/>
      <c r="K754" s="449"/>
      <c r="L754" s="449"/>
      <c r="M754" s="449"/>
      <c r="N754" s="449"/>
      <c r="O754" s="449"/>
      <c r="P754" s="449"/>
      <c r="Q754" s="449"/>
      <c r="R754" s="449"/>
      <c r="S754" s="449"/>
      <c r="T754" s="449"/>
      <c r="U754" s="449"/>
      <c r="V754" s="449"/>
      <c r="W754" s="449"/>
      <c r="X754" s="449"/>
      <c r="Y754" s="449"/>
      <c r="Z754" s="449"/>
      <c r="AA754" s="449"/>
      <c r="AB754" s="449"/>
      <c r="AC754" s="449"/>
    </row>
    <row r="755" spans="1:29" ht="23.25" customHeight="1" x14ac:dyDescent="0.2">
      <c r="A755" s="449"/>
      <c r="B755" s="449"/>
      <c r="C755" s="449"/>
      <c r="D755" s="449"/>
      <c r="E755" s="449"/>
      <c r="F755" s="449"/>
      <c r="G755" s="450"/>
      <c r="H755" s="449"/>
      <c r="I755" s="452"/>
      <c r="J755" s="449"/>
      <c r="K755" s="449"/>
      <c r="L755" s="449"/>
      <c r="M755" s="449"/>
      <c r="N755" s="449"/>
      <c r="O755" s="449"/>
      <c r="P755" s="449"/>
      <c r="Q755" s="449"/>
      <c r="R755" s="449"/>
      <c r="S755" s="449"/>
      <c r="T755" s="449"/>
      <c r="U755" s="449"/>
      <c r="V755" s="449"/>
      <c r="W755" s="449"/>
      <c r="X755" s="449"/>
      <c r="Y755" s="449"/>
      <c r="Z755" s="449"/>
      <c r="AA755" s="449"/>
      <c r="AB755" s="449"/>
      <c r="AC755" s="449"/>
    </row>
    <row r="756" spans="1:29" ht="23.25" customHeight="1" x14ac:dyDescent="0.2">
      <c r="A756" s="449"/>
      <c r="B756" s="449"/>
      <c r="C756" s="449"/>
      <c r="D756" s="449"/>
      <c r="E756" s="449"/>
      <c r="F756" s="449"/>
      <c r="G756" s="450"/>
      <c r="H756" s="449"/>
      <c r="I756" s="452"/>
      <c r="J756" s="449"/>
      <c r="K756" s="449"/>
      <c r="L756" s="449"/>
      <c r="M756" s="449"/>
      <c r="N756" s="449"/>
      <c r="O756" s="449"/>
      <c r="P756" s="449"/>
      <c r="Q756" s="449"/>
      <c r="R756" s="449"/>
      <c r="S756" s="449"/>
      <c r="T756" s="449"/>
      <c r="U756" s="449"/>
      <c r="V756" s="449"/>
      <c r="W756" s="449"/>
      <c r="X756" s="449"/>
      <c r="Y756" s="449"/>
      <c r="Z756" s="449"/>
      <c r="AA756" s="449"/>
      <c r="AB756" s="449"/>
      <c r="AC756" s="449"/>
    </row>
    <row r="757" spans="1:29" ht="23.25" customHeight="1" x14ac:dyDescent="0.2">
      <c r="A757" s="449"/>
      <c r="B757" s="449"/>
      <c r="C757" s="449"/>
      <c r="D757" s="449"/>
      <c r="E757" s="449"/>
      <c r="F757" s="449"/>
      <c r="G757" s="450"/>
      <c r="H757" s="449"/>
      <c r="I757" s="452"/>
      <c r="J757" s="449"/>
      <c r="K757" s="449"/>
      <c r="L757" s="449"/>
      <c r="M757" s="449"/>
      <c r="N757" s="449"/>
      <c r="O757" s="449"/>
      <c r="P757" s="449"/>
      <c r="Q757" s="449"/>
      <c r="R757" s="449"/>
      <c r="S757" s="449"/>
      <c r="T757" s="449"/>
      <c r="U757" s="449"/>
      <c r="V757" s="449"/>
      <c r="W757" s="449"/>
      <c r="X757" s="449"/>
      <c r="Y757" s="449"/>
      <c r="Z757" s="449"/>
      <c r="AA757" s="449"/>
      <c r="AB757" s="449"/>
      <c r="AC757" s="449"/>
    </row>
    <row r="758" spans="1:29" ht="23.25" customHeight="1" x14ac:dyDescent="0.2">
      <c r="A758" s="449"/>
      <c r="B758" s="449"/>
      <c r="C758" s="449"/>
      <c r="D758" s="449"/>
      <c r="E758" s="449"/>
      <c r="F758" s="449"/>
      <c r="G758" s="450"/>
      <c r="H758" s="449"/>
      <c r="I758" s="452"/>
      <c r="J758" s="449"/>
      <c r="K758" s="449"/>
      <c r="L758" s="449"/>
      <c r="M758" s="449"/>
      <c r="N758" s="449"/>
      <c r="O758" s="449"/>
      <c r="P758" s="449"/>
      <c r="Q758" s="449"/>
      <c r="R758" s="449"/>
      <c r="S758" s="449"/>
      <c r="T758" s="449"/>
      <c r="U758" s="449"/>
      <c r="V758" s="449"/>
      <c r="W758" s="449"/>
      <c r="X758" s="449"/>
      <c r="Y758" s="449"/>
      <c r="Z758" s="449"/>
      <c r="AA758" s="449"/>
      <c r="AB758" s="449"/>
      <c r="AC758" s="449"/>
    </row>
    <row r="759" spans="1:29" ht="23.25" customHeight="1" x14ac:dyDescent="0.2">
      <c r="A759" s="449"/>
      <c r="B759" s="449"/>
      <c r="C759" s="449"/>
      <c r="D759" s="449"/>
      <c r="E759" s="449"/>
      <c r="F759" s="449"/>
      <c r="G759" s="450"/>
      <c r="H759" s="449"/>
      <c r="I759" s="452"/>
      <c r="J759" s="449"/>
      <c r="K759" s="449"/>
      <c r="L759" s="449"/>
      <c r="M759" s="449"/>
      <c r="N759" s="449"/>
      <c r="O759" s="449"/>
      <c r="P759" s="449"/>
      <c r="Q759" s="449"/>
      <c r="R759" s="449"/>
      <c r="S759" s="449"/>
      <c r="T759" s="449"/>
      <c r="U759" s="449"/>
      <c r="V759" s="449"/>
      <c r="W759" s="449"/>
      <c r="X759" s="449"/>
      <c r="Y759" s="449"/>
      <c r="Z759" s="449"/>
      <c r="AA759" s="449"/>
      <c r="AB759" s="449"/>
      <c r="AC759" s="449"/>
    </row>
    <row r="760" spans="1:29" ht="23.25" customHeight="1" x14ac:dyDescent="0.2">
      <c r="A760" s="449"/>
      <c r="B760" s="449"/>
      <c r="C760" s="449"/>
      <c r="D760" s="449"/>
      <c r="E760" s="449"/>
      <c r="F760" s="449"/>
      <c r="G760" s="450"/>
      <c r="H760" s="449"/>
      <c r="I760" s="452"/>
      <c r="J760" s="449"/>
      <c r="K760" s="449"/>
      <c r="L760" s="449"/>
      <c r="M760" s="449"/>
      <c r="N760" s="449"/>
      <c r="O760" s="449"/>
      <c r="P760" s="449"/>
      <c r="Q760" s="449"/>
      <c r="R760" s="449"/>
      <c r="S760" s="449"/>
      <c r="T760" s="449"/>
      <c r="U760" s="449"/>
      <c r="V760" s="449"/>
      <c r="W760" s="449"/>
      <c r="X760" s="449"/>
      <c r="Y760" s="449"/>
      <c r="Z760" s="449"/>
      <c r="AA760" s="449"/>
      <c r="AB760" s="449"/>
      <c r="AC760" s="449"/>
    </row>
    <row r="761" spans="1:29" ht="23.25" customHeight="1" x14ac:dyDescent="0.2">
      <c r="A761" s="449"/>
      <c r="B761" s="449"/>
      <c r="C761" s="449"/>
      <c r="D761" s="449"/>
      <c r="E761" s="449"/>
      <c r="F761" s="449"/>
      <c r="G761" s="450"/>
      <c r="H761" s="449"/>
      <c r="I761" s="452"/>
      <c r="J761" s="449"/>
      <c r="K761" s="449"/>
      <c r="L761" s="449"/>
      <c r="M761" s="449"/>
      <c r="N761" s="449"/>
      <c r="O761" s="449"/>
      <c r="P761" s="449"/>
      <c r="Q761" s="449"/>
      <c r="R761" s="449"/>
      <c r="S761" s="449"/>
      <c r="T761" s="449"/>
      <c r="U761" s="449"/>
      <c r="V761" s="449"/>
      <c r="W761" s="449"/>
      <c r="X761" s="449"/>
      <c r="Y761" s="449"/>
      <c r="Z761" s="449"/>
      <c r="AA761" s="449"/>
      <c r="AB761" s="449"/>
      <c r="AC761" s="449"/>
    </row>
    <row r="762" spans="1:29" ht="23.25" customHeight="1" x14ac:dyDescent="0.2">
      <c r="A762" s="449"/>
      <c r="B762" s="449"/>
      <c r="C762" s="449"/>
      <c r="D762" s="449"/>
      <c r="E762" s="449"/>
      <c r="F762" s="449"/>
      <c r="G762" s="450"/>
      <c r="H762" s="449"/>
      <c r="I762" s="452"/>
      <c r="J762" s="449"/>
      <c r="K762" s="449"/>
      <c r="L762" s="449"/>
      <c r="M762" s="449"/>
      <c r="N762" s="449"/>
      <c r="O762" s="449"/>
      <c r="P762" s="449"/>
      <c r="Q762" s="449"/>
      <c r="R762" s="449"/>
      <c r="S762" s="449"/>
      <c r="T762" s="449"/>
      <c r="U762" s="449"/>
      <c r="V762" s="449"/>
      <c r="W762" s="449"/>
      <c r="X762" s="449"/>
      <c r="Y762" s="449"/>
      <c r="Z762" s="449"/>
      <c r="AA762" s="449"/>
      <c r="AB762" s="449"/>
      <c r="AC762" s="449"/>
    </row>
    <row r="763" spans="1:29" ht="23.25" customHeight="1" x14ac:dyDescent="0.2">
      <c r="A763" s="449"/>
      <c r="B763" s="449"/>
      <c r="C763" s="449"/>
      <c r="D763" s="449"/>
      <c r="E763" s="449"/>
      <c r="F763" s="449"/>
      <c r="G763" s="450"/>
      <c r="H763" s="449"/>
      <c r="I763" s="452"/>
      <c r="J763" s="449"/>
      <c r="K763" s="449"/>
      <c r="L763" s="449"/>
      <c r="M763" s="449"/>
      <c r="N763" s="449"/>
      <c r="O763" s="449"/>
      <c r="P763" s="449"/>
      <c r="Q763" s="449"/>
      <c r="R763" s="449"/>
      <c r="S763" s="449"/>
      <c r="T763" s="449"/>
      <c r="U763" s="449"/>
      <c r="V763" s="449"/>
      <c r="W763" s="449"/>
      <c r="X763" s="449"/>
      <c r="Y763" s="449"/>
      <c r="Z763" s="449"/>
      <c r="AA763" s="449"/>
      <c r="AB763" s="449"/>
      <c r="AC763" s="449"/>
    </row>
    <row r="764" spans="1:29" ht="23.25" customHeight="1" x14ac:dyDescent="0.2">
      <c r="A764" s="449"/>
      <c r="B764" s="449"/>
      <c r="C764" s="449"/>
      <c r="D764" s="449"/>
      <c r="E764" s="449"/>
      <c r="F764" s="449"/>
      <c r="G764" s="450"/>
      <c r="H764" s="449"/>
      <c r="I764" s="452"/>
      <c r="J764" s="449"/>
      <c r="K764" s="449"/>
      <c r="L764" s="449"/>
      <c r="M764" s="449"/>
      <c r="N764" s="449"/>
      <c r="O764" s="449"/>
      <c r="P764" s="449"/>
      <c r="Q764" s="449"/>
      <c r="R764" s="449"/>
      <c r="S764" s="449"/>
      <c r="T764" s="449"/>
      <c r="U764" s="449"/>
      <c r="V764" s="449"/>
      <c r="W764" s="449"/>
      <c r="X764" s="449"/>
      <c r="Y764" s="449"/>
      <c r="Z764" s="449"/>
      <c r="AA764" s="449"/>
      <c r="AB764" s="449"/>
      <c r="AC764" s="449"/>
    </row>
    <row r="765" spans="1:29" ht="23.25" customHeight="1" x14ac:dyDescent="0.2">
      <c r="A765" s="449"/>
      <c r="B765" s="449"/>
      <c r="C765" s="449"/>
      <c r="D765" s="449"/>
      <c r="E765" s="449"/>
      <c r="F765" s="449"/>
      <c r="G765" s="450"/>
      <c r="H765" s="449"/>
      <c r="I765" s="452"/>
      <c r="J765" s="449"/>
      <c r="K765" s="449"/>
      <c r="L765" s="449"/>
      <c r="M765" s="449"/>
      <c r="N765" s="449"/>
      <c r="O765" s="449"/>
      <c r="P765" s="449"/>
      <c r="Q765" s="449"/>
      <c r="R765" s="449"/>
      <c r="S765" s="449"/>
      <c r="T765" s="449"/>
      <c r="U765" s="449"/>
      <c r="V765" s="449"/>
      <c r="W765" s="449"/>
      <c r="X765" s="449"/>
      <c r="Y765" s="449"/>
      <c r="Z765" s="449"/>
      <c r="AA765" s="449"/>
      <c r="AB765" s="449"/>
      <c r="AC765" s="449"/>
    </row>
    <row r="766" spans="1:29" ht="23.25" customHeight="1" x14ac:dyDescent="0.2">
      <c r="A766" s="449"/>
      <c r="B766" s="449"/>
      <c r="C766" s="449"/>
      <c r="D766" s="449"/>
      <c r="E766" s="449"/>
      <c r="F766" s="449"/>
      <c r="G766" s="450"/>
      <c r="H766" s="449"/>
      <c r="I766" s="452"/>
      <c r="J766" s="449"/>
      <c r="K766" s="449"/>
      <c r="L766" s="449"/>
      <c r="M766" s="449"/>
      <c r="N766" s="449"/>
      <c r="O766" s="449"/>
      <c r="P766" s="449"/>
      <c r="Q766" s="449"/>
      <c r="R766" s="449"/>
      <c r="S766" s="449"/>
      <c r="T766" s="449"/>
      <c r="U766" s="449"/>
      <c r="V766" s="449"/>
      <c r="W766" s="449"/>
      <c r="X766" s="449"/>
      <c r="Y766" s="449"/>
      <c r="Z766" s="449"/>
      <c r="AA766" s="449"/>
      <c r="AB766" s="449"/>
      <c r="AC766" s="449"/>
    </row>
    <row r="767" spans="1:29" ht="23.25" customHeight="1" x14ac:dyDescent="0.2">
      <c r="A767" s="449"/>
      <c r="B767" s="449"/>
      <c r="C767" s="449"/>
      <c r="D767" s="449"/>
      <c r="E767" s="449"/>
      <c r="F767" s="449"/>
      <c r="G767" s="450"/>
      <c r="H767" s="449"/>
      <c r="I767" s="452"/>
      <c r="J767" s="449"/>
      <c r="K767" s="449"/>
      <c r="L767" s="449"/>
      <c r="M767" s="449"/>
      <c r="N767" s="449"/>
      <c r="O767" s="449"/>
      <c r="P767" s="449"/>
      <c r="Q767" s="449"/>
      <c r="R767" s="449"/>
      <c r="S767" s="449"/>
      <c r="T767" s="449"/>
      <c r="U767" s="449"/>
      <c r="V767" s="449"/>
      <c r="W767" s="449"/>
      <c r="X767" s="449"/>
      <c r="Y767" s="449"/>
      <c r="Z767" s="449"/>
      <c r="AA767" s="449"/>
      <c r="AB767" s="449"/>
      <c r="AC767" s="449"/>
    </row>
    <row r="768" spans="1:29" ht="23.25" customHeight="1" x14ac:dyDescent="0.2">
      <c r="A768" s="449"/>
      <c r="B768" s="449"/>
      <c r="C768" s="449"/>
      <c r="D768" s="449"/>
      <c r="E768" s="449"/>
      <c r="F768" s="449"/>
      <c r="G768" s="450"/>
      <c r="H768" s="449"/>
      <c r="I768" s="452"/>
      <c r="J768" s="449"/>
      <c r="K768" s="449"/>
      <c r="L768" s="449"/>
      <c r="M768" s="449"/>
      <c r="N768" s="449"/>
      <c r="O768" s="449"/>
      <c r="P768" s="449"/>
      <c r="Q768" s="449"/>
      <c r="R768" s="449"/>
      <c r="S768" s="449"/>
      <c r="T768" s="449"/>
      <c r="U768" s="449"/>
      <c r="V768" s="449"/>
      <c r="W768" s="449"/>
      <c r="X768" s="449"/>
      <c r="Y768" s="449"/>
      <c r="Z768" s="449"/>
      <c r="AA768" s="449"/>
      <c r="AB768" s="449"/>
      <c r="AC768" s="449"/>
    </row>
    <row r="769" spans="1:29" ht="23.25" customHeight="1" x14ac:dyDescent="0.2">
      <c r="A769" s="449"/>
      <c r="B769" s="449"/>
      <c r="C769" s="449"/>
      <c r="D769" s="449"/>
      <c r="E769" s="449"/>
      <c r="F769" s="449"/>
      <c r="G769" s="450"/>
      <c r="H769" s="449"/>
      <c r="I769" s="452"/>
      <c r="J769" s="449"/>
      <c r="K769" s="449"/>
      <c r="L769" s="449"/>
      <c r="M769" s="449"/>
      <c r="N769" s="449"/>
      <c r="O769" s="449"/>
      <c r="P769" s="449"/>
      <c r="Q769" s="449"/>
      <c r="R769" s="449"/>
      <c r="S769" s="449"/>
      <c r="T769" s="449"/>
      <c r="U769" s="449"/>
      <c r="V769" s="449"/>
      <c r="W769" s="449"/>
      <c r="X769" s="449"/>
      <c r="Y769" s="449"/>
      <c r="Z769" s="449"/>
      <c r="AA769" s="449"/>
      <c r="AB769" s="449"/>
      <c r="AC769" s="449"/>
    </row>
    <row r="770" spans="1:29" ht="23.25" customHeight="1" x14ac:dyDescent="0.2">
      <c r="A770" s="449"/>
      <c r="B770" s="449"/>
      <c r="C770" s="449"/>
      <c r="D770" s="449"/>
      <c r="E770" s="449"/>
      <c r="F770" s="449"/>
      <c r="G770" s="450"/>
      <c r="H770" s="449"/>
      <c r="I770" s="452"/>
      <c r="J770" s="449"/>
      <c r="K770" s="449"/>
      <c r="L770" s="449"/>
      <c r="M770" s="449"/>
      <c r="N770" s="449"/>
      <c r="O770" s="449"/>
      <c r="P770" s="449"/>
      <c r="Q770" s="449"/>
      <c r="R770" s="449"/>
      <c r="S770" s="449"/>
      <c r="T770" s="449"/>
      <c r="U770" s="449"/>
      <c r="V770" s="449"/>
      <c r="W770" s="449"/>
      <c r="X770" s="449"/>
      <c r="Y770" s="449"/>
      <c r="Z770" s="449"/>
      <c r="AA770" s="449"/>
      <c r="AB770" s="449"/>
      <c r="AC770" s="449"/>
    </row>
    <row r="771" spans="1:29" ht="23.25" customHeight="1" x14ac:dyDescent="0.2">
      <c r="A771" s="449"/>
      <c r="B771" s="449"/>
      <c r="C771" s="449"/>
      <c r="D771" s="449"/>
      <c r="E771" s="449"/>
      <c r="F771" s="449"/>
      <c r="G771" s="450"/>
      <c r="H771" s="449"/>
      <c r="I771" s="452"/>
      <c r="J771" s="449"/>
      <c r="K771" s="449"/>
      <c r="L771" s="449"/>
      <c r="M771" s="449"/>
      <c r="N771" s="449"/>
      <c r="O771" s="449"/>
      <c r="P771" s="449"/>
      <c r="Q771" s="449"/>
      <c r="R771" s="449"/>
      <c r="S771" s="449"/>
      <c r="T771" s="449"/>
      <c r="U771" s="449"/>
      <c r="V771" s="449"/>
      <c r="W771" s="449"/>
      <c r="X771" s="449"/>
      <c r="Y771" s="449"/>
      <c r="Z771" s="449"/>
      <c r="AA771" s="449"/>
      <c r="AB771" s="449"/>
      <c r="AC771" s="449"/>
    </row>
    <row r="772" spans="1:29" ht="23.25" customHeight="1" x14ac:dyDescent="0.2">
      <c r="A772" s="449"/>
      <c r="B772" s="449"/>
      <c r="C772" s="449"/>
      <c r="D772" s="449"/>
      <c r="E772" s="449"/>
      <c r="F772" s="449"/>
      <c r="G772" s="450"/>
      <c r="H772" s="449"/>
      <c r="I772" s="452"/>
      <c r="J772" s="449"/>
      <c r="K772" s="449"/>
      <c r="L772" s="449"/>
      <c r="M772" s="449"/>
      <c r="N772" s="449"/>
      <c r="O772" s="449"/>
      <c r="P772" s="449"/>
      <c r="Q772" s="449"/>
      <c r="R772" s="449"/>
      <c r="S772" s="449"/>
      <c r="T772" s="449"/>
      <c r="U772" s="449"/>
      <c r="V772" s="449"/>
      <c r="W772" s="449"/>
      <c r="X772" s="449"/>
      <c r="Y772" s="449"/>
      <c r="Z772" s="449"/>
      <c r="AA772" s="449"/>
      <c r="AB772" s="449"/>
      <c r="AC772" s="449"/>
    </row>
    <row r="773" spans="1:29" ht="23.25" customHeight="1" x14ac:dyDescent="0.2">
      <c r="A773" s="449"/>
      <c r="B773" s="449"/>
      <c r="C773" s="449"/>
      <c r="D773" s="449"/>
      <c r="E773" s="449"/>
      <c r="F773" s="449"/>
      <c r="G773" s="450"/>
      <c r="H773" s="449"/>
      <c r="I773" s="452"/>
      <c r="J773" s="449"/>
      <c r="K773" s="449"/>
      <c r="L773" s="449"/>
      <c r="M773" s="449"/>
      <c r="N773" s="449"/>
      <c r="O773" s="449"/>
      <c r="P773" s="449"/>
      <c r="Q773" s="449"/>
      <c r="R773" s="449"/>
      <c r="S773" s="449"/>
      <c r="T773" s="449"/>
      <c r="U773" s="449"/>
      <c r="V773" s="449"/>
      <c r="W773" s="449"/>
      <c r="X773" s="449"/>
      <c r="Y773" s="449"/>
      <c r="Z773" s="449"/>
      <c r="AA773" s="449"/>
      <c r="AB773" s="449"/>
      <c r="AC773" s="449"/>
    </row>
    <row r="774" spans="1:29" ht="23.25" customHeight="1" x14ac:dyDescent="0.2">
      <c r="A774" s="449"/>
      <c r="B774" s="449"/>
      <c r="C774" s="449"/>
      <c r="D774" s="449"/>
      <c r="E774" s="449"/>
      <c r="F774" s="449"/>
      <c r="G774" s="450"/>
      <c r="H774" s="449"/>
      <c r="I774" s="452"/>
      <c r="J774" s="449"/>
      <c r="K774" s="449"/>
      <c r="L774" s="449"/>
      <c r="M774" s="449"/>
      <c r="N774" s="449"/>
      <c r="O774" s="449"/>
      <c r="P774" s="449"/>
      <c r="Q774" s="449"/>
      <c r="R774" s="449"/>
      <c r="S774" s="449"/>
      <c r="T774" s="449"/>
      <c r="U774" s="449"/>
      <c r="V774" s="449"/>
      <c r="W774" s="449"/>
      <c r="X774" s="449"/>
      <c r="Y774" s="449"/>
      <c r="Z774" s="449"/>
      <c r="AA774" s="449"/>
      <c r="AB774" s="449"/>
      <c r="AC774" s="449"/>
    </row>
    <row r="775" spans="1:29" ht="23.25" customHeight="1" x14ac:dyDescent="0.2">
      <c r="A775" s="449"/>
      <c r="B775" s="449"/>
      <c r="C775" s="449"/>
      <c r="D775" s="449"/>
      <c r="E775" s="449"/>
      <c r="F775" s="449"/>
      <c r="G775" s="450"/>
      <c r="H775" s="449"/>
      <c r="I775" s="452"/>
      <c r="J775" s="449"/>
      <c r="K775" s="449"/>
      <c r="L775" s="449"/>
      <c r="M775" s="449"/>
      <c r="N775" s="449"/>
      <c r="O775" s="449"/>
      <c r="P775" s="449"/>
      <c r="Q775" s="449"/>
      <c r="R775" s="449"/>
      <c r="S775" s="449"/>
      <c r="T775" s="449"/>
      <c r="U775" s="449"/>
      <c r="V775" s="449"/>
      <c r="W775" s="449"/>
      <c r="X775" s="449"/>
      <c r="Y775" s="449"/>
      <c r="Z775" s="449"/>
      <c r="AA775" s="449"/>
      <c r="AB775" s="449"/>
      <c r="AC775" s="449"/>
    </row>
    <row r="776" spans="1:29" ht="23.25" customHeight="1" x14ac:dyDescent="0.2">
      <c r="A776" s="449"/>
      <c r="B776" s="449"/>
      <c r="C776" s="449"/>
      <c r="D776" s="449"/>
      <c r="E776" s="449"/>
      <c r="F776" s="449"/>
      <c r="G776" s="450"/>
      <c r="H776" s="449"/>
      <c r="I776" s="452"/>
      <c r="J776" s="449"/>
      <c r="K776" s="449"/>
      <c r="L776" s="449"/>
      <c r="M776" s="449"/>
      <c r="N776" s="449"/>
      <c r="O776" s="449"/>
      <c r="P776" s="449"/>
      <c r="Q776" s="449"/>
      <c r="R776" s="449"/>
      <c r="S776" s="449"/>
      <c r="T776" s="449"/>
      <c r="U776" s="449"/>
      <c r="V776" s="449"/>
      <c r="W776" s="449"/>
      <c r="X776" s="449"/>
      <c r="Y776" s="449"/>
      <c r="Z776" s="449"/>
      <c r="AA776" s="449"/>
      <c r="AB776" s="449"/>
      <c r="AC776" s="449"/>
    </row>
    <row r="777" spans="1:29" ht="23.25" customHeight="1" x14ac:dyDescent="0.2">
      <c r="A777" s="449"/>
      <c r="B777" s="449"/>
      <c r="C777" s="449"/>
      <c r="D777" s="449"/>
      <c r="E777" s="449"/>
      <c r="F777" s="449"/>
      <c r="G777" s="450"/>
      <c r="H777" s="449"/>
      <c r="I777" s="452"/>
      <c r="J777" s="449"/>
      <c r="K777" s="449"/>
      <c r="L777" s="449"/>
      <c r="M777" s="449"/>
      <c r="N777" s="449"/>
      <c r="O777" s="449"/>
      <c r="P777" s="449"/>
      <c r="Q777" s="449"/>
      <c r="R777" s="449"/>
      <c r="S777" s="449"/>
      <c r="T777" s="449"/>
      <c r="U777" s="449"/>
      <c r="V777" s="449"/>
      <c r="W777" s="449"/>
      <c r="X777" s="449"/>
      <c r="Y777" s="449"/>
      <c r="Z777" s="449"/>
      <c r="AA777" s="449"/>
      <c r="AB777" s="449"/>
      <c r="AC777" s="449"/>
    </row>
    <row r="778" spans="1:29" ht="23.25" customHeight="1" x14ac:dyDescent="0.2">
      <c r="A778" s="449"/>
      <c r="B778" s="449"/>
      <c r="C778" s="449"/>
      <c r="D778" s="449"/>
      <c r="E778" s="449"/>
      <c r="F778" s="449"/>
      <c r="G778" s="450"/>
      <c r="H778" s="449"/>
      <c r="I778" s="452"/>
      <c r="J778" s="449"/>
      <c r="K778" s="449"/>
      <c r="L778" s="449"/>
      <c r="M778" s="449"/>
      <c r="N778" s="449"/>
      <c r="O778" s="449"/>
      <c r="P778" s="449"/>
      <c r="Q778" s="449"/>
      <c r="R778" s="449"/>
      <c r="S778" s="449"/>
      <c r="T778" s="449"/>
      <c r="U778" s="449"/>
      <c r="V778" s="449"/>
      <c r="W778" s="449"/>
      <c r="X778" s="449"/>
      <c r="Y778" s="449"/>
      <c r="Z778" s="449"/>
      <c r="AA778" s="449"/>
      <c r="AB778" s="449"/>
      <c r="AC778" s="449"/>
    </row>
    <row r="779" spans="1:29" ht="23.25" customHeight="1" x14ac:dyDescent="0.2">
      <c r="A779" s="449"/>
      <c r="B779" s="449"/>
      <c r="C779" s="449"/>
      <c r="D779" s="449"/>
      <c r="E779" s="449"/>
      <c r="F779" s="449"/>
      <c r="G779" s="450"/>
      <c r="H779" s="449"/>
      <c r="I779" s="452"/>
      <c r="J779" s="449"/>
      <c r="K779" s="449"/>
      <c r="L779" s="449"/>
      <c r="M779" s="449"/>
      <c r="N779" s="449"/>
      <c r="O779" s="449"/>
      <c r="P779" s="449"/>
      <c r="Q779" s="449"/>
      <c r="R779" s="449"/>
      <c r="S779" s="449"/>
      <c r="T779" s="449"/>
      <c r="U779" s="449"/>
      <c r="V779" s="449"/>
      <c r="W779" s="449"/>
      <c r="X779" s="449"/>
      <c r="Y779" s="449"/>
      <c r="Z779" s="449"/>
      <c r="AA779" s="449"/>
      <c r="AB779" s="449"/>
      <c r="AC779" s="449"/>
    </row>
    <row r="780" spans="1:29" ht="23.25" customHeight="1" x14ac:dyDescent="0.2">
      <c r="A780" s="449"/>
      <c r="B780" s="449"/>
      <c r="C780" s="449"/>
      <c r="D780" s="449"/>
      <c r="E780" s="449"/>
      <c r="F780" s="449"/>
      <c r="G780" s="450"/>
      <c r="H780" s="449"/>
      <c r="I780" s="452"/>
      <c r="J780" s="449"/>
      <c r="K780" s="449"/>
      <c r="L780" s="449"/>
      <c r="M780" s="449"/>
      <c r="N780" s="449"/>
      <c r="O780" s="449"/>
      <c r="P780" s="449"/>
      <c r="Q780" s="449"/>
      <c r="R780" s="449"/>
      <c r="S780" s="449"/>
      <c r="T780" s="449"/>
      <c r="U780" s="449"/>
      <c r="V780" s="449"/>
      <c r="W780" s="449"/>
      <c r="X780" s="449"/>
      <c r="Y780" s="449"/>
      <c r="Z780" s="449"/>
      <c r="AA780" s="449"/>
      <c r="AB780" s="449"/>
      <c r="AC780" s="449"/>
    </row>
    <row r="781" spans="1:29" ht="23.25" customHeight="1" x14ac:dyDescent="0.2">
      <c r="A781" s="449"/>
      <c r="B781" s="449"/>
      <c r="C781" s="449"/>
      <c r="D781" s="449"/>
      <c r="E781" s="449"/>
      <c r="F781" s="449"/>
      <c r="G781" s="450"/>
      <c r="H781" s="449"/>
      <c r="I781" s="452"/>
      <c r="J781" s="449"/>
      <c r="K781" s="449"/>
      <c r="L781" s="449"/>
      <c r="M781" s="449"/>
      <c r="N781" s="449"/>
      <c r="O781" s="449"/>
      <c r="P781" s="449"/>
      <c r="Q781" s="449"/>
      <c r="R781" s="449"/>
      <c r="S781" s="449"/>
      <c r="T781" s="449"/>
      <c r="U781" s="449"/>
      <c r="V781" s="449"/>
      <c r="W781" s="449"/>
      <c r="X781" s="449"/>
      <c r="Y781" s="449"/>
      <c r="Z781" s="449"/>
      <c r="AA781" s="449"/>
      <c r="AB781" s="449"/>
      <c r="AC781" s="449"/>
    </row>
    <row r="782" spans="1:29" ht="23.25" customHeight="1" x14ac:dyDescent="0.2">
      <c r="A782" s="449"/>
      <c r="B782" s="449"/>
      <c r="C782" s="449"/>
      <c r="D782" s="449"/>
      <c r="E782" s="449"/>
      <c r="F782" s="449"/>
      <c r="G782" s="450"/>
      <c r="H782" s="449"/>
      <c r="I782" s="452"/>
      <c r="J782" s="449"/>
      <c r="K782" s="449"/>
      <c r="L782" s="449"/>
      <c r="M782" s="449"/>
      <c r="N782" s="449"/>
      <c r="O782" s="449"/>
      <c r="P782" s="449"/>
      <c r="Q782" s="449"/>
      <c r="R782" s="449"/>
      <c r="S782" s="449"/>
      <c r="T782" s="449"/>
      <c r="U782" s="449"/>
      <c r="V782" s="449"/>
      <c r="W782" s="449"/>
      <c r="X782" s="449"/>
      <c r="Y782" s="449"/>
      <c r="Z782" s="449"/>
      <c r="AA782" s="449"/>
      <c r="AB782" s="449"/>
      <c r="AC782" s="449"/>
    </row>
    <row r="783" spans="1:29" ht="23.25" customHeight="1" x14ac:dyDescent="0.2">
      <c r="A783" s="449"/>
      <c r="B783" s="449"/>
      <c r="C783" s="449"/>
      <c r="D783" s="449"/>
      <c r="E783" s="449"/>
      <c r="F783" s="449"/>
      <c r="G783" s="450"/>
      <c r="H783" s="449"/>
      <c r="I783" s="452"/>
      <c r="J783" s="449"/>
      <c r="K783" s="449"/>
      <c r="L783" s="449"/>
      <c r="M783" s="449"/>
      <c r="N783" s="449"/>
      <c r="O783" s="449"/>
      <c r="P783" s="449"/>
      <c r="Q783" s="449"/>
      <c r="R783" s="449"/>
      <c r="S783" s="449"/>
      <c r="T783" s="449"/>
      <c r="U783" s="449"/>
      <c r="V783" s="449"/>
      <c r="W783" s="449"/>
      <c r="X783" s="449"/>
      <c r="Y783" s="449"/>
      <c r="Z783" s="449"/>
      <c r="AA783" s="449"/>
      <c r="AB783" s="449"/>
      <c r="AC783" s="449"/>
    </row>
    <row r="784" spans="1:29" ht="23.25" customHeight="1" x14ac:dyDescent="0.2">
      <c r="A784" s="449"/>
      <c r="B784" s="449"/>
      <c r="C784" s="449"/>
      <c r="D784" s="449"/>
      <c r="E784" s="449"/>
      <c r="F784" s="449"/>
      <c r="G784" s="450"/>
      <c r="H784" s="449"/>
      <c r="I784" s="452"/>
      <c r="J784" s="449"/>
      <c r="K784" s="449"/>
      <c r="L784" s="449"/>
      <c r="M784" s="449"/>
      <c r="N784" s="449"/>
      <c r="O784" s="449"/>
      <c r="P784" s="449"/>
      <c r="Q784" s="449"/>
      <c r="R784" s="449"/>
      <c r="S784" s="449"/>
      <c r="T784" s="449"/>
      <c r="U784" s="449"/>
      <c r="V784" s="449"/>
      <c r="W784" s="449"/>
      <c r="X784" s="449"/>
      <c r="Y784" s="449"/>
      <c r="Z784" s="449"/>
      <c r="AA784" s="449"/>
      <c r="AB784" s="449"/>
      <c r="AC784" s="449"/>
    </row>
    <row r="785" spans="1:29" ht="23.25" customHeight="1" x14ac:dyDescent="0.2">
      <c r="A785" s="449"/>
      <c r="B785" s="449"/>
      <c r="C785" s="449"/>
      <c r="D785" s="449"/>
      <c r="E785" s="449"/>
      <c r="F785" s="449"/>
      <c r="G785" s="450"/>
      <c r="H785" s="449"/>
      <c r="I785" s="452"/>
      <c r="J785" s="449"/>
      <c r="K785" s="449"/>
      <c r="L785" s="449"/>
      <c r="M785" s="449"/>
      <c r="N785" s="449"/>
      <c r="O785" s="449"/>
      <c r="P785" s="449"/>
      <c r="Q785" s="449"/>
      <c r="R785" s="449"/>
      <c r="S785" s="449"/>
      <c r="T785" s="449"/>
      <c r="U785" s="449"/>
      <c r="V785" s="449"/>
      <c r="W785" s="449"/>
      <c r="X785" s="449"/>
      <c r="Y785" s="449"/>
      <c r="Z785" s="449"/>
      <c r="AA785" s="449"/>
      <c r="AB785" s="449"/>
      <c r="AC785" s="449"/>
    </row>
    <row r="786" spans="1:29" ht="23.25" customHeight="1" x14ac:dyDescent="0.2">
      <c r="A786" s="449"/>
      <c r="B786" s="449"/>
      <c r="C786" s="449"/>
      <c r="D786" s="449"/>
      <c r="E786" s="449"/>
      <c r="F786" s="449"/>
      <c r="G786" s="450"/>
      <c r="H786" s="449"/>
      <c r="I786" s="452"/>
      <c r="J786" s="449"/>
      <c r="K786" s="449"/>
      <c r="L786" s="449"/>
      <c r="M786" s="449"/>
      <c r="N786" s="449"/>
      <c r="O786" s="449"/>
      <c r="P786" s="449"/>
      <c r="Q786" s="449"/>
      <c r="R786" s="449"/>
      <c r="S786" s="449"/>
      <c r="T786" s="449"/>
      <c r="U786" s="449"/>
      <c r="V786" s="449"/>
      <c r="W786" s="449"/>
      <c r="X786" s="449"/>
      <c r="Y786" s="449"/>
      <c r="Z786" s="449"/>
      <c r="AA786" s="449"/>
      <c r="AB786" s="449"/>
      <c r="AC786" s="449"/>
    </row>
    <row r="787" spans="1:29" ht="23.25" customHeight="1" x14ac:dyDescent="0.2">
      <c r="A787" s="449"/>
      <c r="B787" s="449"/>
      <c r="C787" s="449"/>
      <c r="D787" s="449"/>
      <c r="E787" s="449"/>
      <c r="F787" s="449"/>
      <c r="G787" s="450"/>
      <c r="H787" s="449"/>
      <c r="I787" s="452"/>
      <c r="J787" s="449"/>
      <c r="K787" s="449"/>
      <c r="L787" s="449"/>
      <c r="M787" s="449"/>
      <c r="N787" s="449"/>
      <c r="O787" s="449"/>
      <c r="P787" s="449"/>
      <c r="Q787" s="449"/>
      <c r="R787" s="449"/>
      <c r="S787" s="449"/>
      <c r="T787" s="449"/>
      <c r="U787" s="449"/>
      <c r="V787" s="449"/>
      <c r="W787" s="449"/>
      <c r="X787" s="449"/>
      <c r="Y787" s="449"/>
      <c r="Z787" s="449"/>
      <c r="AA787" s="449"/>
      <c r="AB787" s="449"/>
      <c r="AC787" s="449"/>
    </row>
    <row r="788" spans="1:29" ht="23.25" customHeight="1" x14ac:dyDescent="0.2">
      <c r="A788" s="449"/>
      <c r="B788" s="449"/>
      <c r="C788" s="449"/>
      <c r="D788" s="449"/>
      <c r="E788" s="449"/>
      <c r="F788" s="449"/>
      <c r="G788" s="450"/>
      <c r="H788" s="449"/>
      <c r="I788" s="452"/>
      <c r="J788" s="449"/>
      <c r="K788" s="449"/>
      <c r="L788" s="449"/>
      <c r="M788" s="449"/>
      <c r="N788" s="449"/>
      <c r="O788" s="449"/>
      <c r="P788" s="449"/>
      <c r="Q788" s="449"/>
      <c r="R788" s="449"/>
      <c r="S788" s="449"/>
      <c r="T788" s="449"/>
      <c r="U788" s="449"/>
      <c r="V788" s="449"/>
      <c r="W788" s="449"/>
      <c r="X788" s="449"/>
      <c r="Y788" s="449"/>
      <c r="Z788" s="449"/>
      <c r="AA788" s="449"/>
      <c r="AB788" s="449"/>
      <c r="AC788" s="449"/>
    </row>
    <row r="789" spans="1:29" ht="23.25" customHeight="1" x14ac:dyDescent="0.2">
      <c r="A789" s="449"/>
      <c r="B789" s="449"/>
      <c r="C789" s="449"/>
      <c r="D789" s="449"/>
      <c r="E789" s="449"/>
      <c r="F789" s="449"/>
      <c r="G789" s="450"/>
      <c r="H789" s="449"/>
      <c r="I789" s="452"/>
      <c r="J789" s="449"/>
      <c r="K789" s="449"/>
      <c r="L789" s="449"/>
      <c r="M789" s="449"/>
      <c r="N789" s="449"/>
      <c r="O789" s="449"/>
      <c r="P789" s="449"/>
      <c r="Q789" s="449"/>
      <c r="R789" s="449"/>
      <c r="S789" s="449"/>
      <c r="T789" s="449"/>
      <c r="U789" s="449"/>
      <c r="V789" s="449"/>
      <c r="W789" s="449"/>
      <c r="X789" s="449"/>
      <c r="Y789" s="449"/>
      <c r="Z789" s="449"/>
      <c r="AA789" s="449"/>
      <c r="AB789" s="449"/>
      <c r="AC789" s="449"/>
    </row>
    <row r="790" spans="1:29" ht="23.25" customHeight="1" x14ac:dyDescent="0.2">
      <c r="A790" s="449"/>
      <c r="B790" s="449"/>
      <c r="C790" s="449"/>
      <c r="D790" s="449"/>
      <c r="E790" s="449"/>
      <c r="F790" s="449"/>
      <c r="G790" s="450"/>
      <c r="H790" s="449"/>
      <c r="I790" s="452"/>
      <c r="J790" s="449"/>
      <c r="K790" s="449"/>
      <c r="L790" s="449"/>
      <c r="M790" s="449"/>
      <c r="N790" s="449"/>
      <c r="O790" s="449"/>
      <c r="P790" s="449"/>
      <c r="Q790" s="449"/>
      <c r="R790" s="449"/>
      <c r="S790" s="449"/>
      <c r="T790" s="449"/>
      <c r="U790" s="449"/>
      <c r="V790" s="449"/>
      <c r="W790" s="449"/>
      <c r="X790" s="449"/>
      <c r="Y790" s="449"/>
      <c r="Z790" s="449"/>
      <c r="AA790" s="449"/>
      <c r="AB790" s="449"/>
      <c r="AC790" s="449"/>
    </row>
    <row r="791" spans="1:29" ht="23.25" customHeight="1" x14ac:dyDescent="0.2">
      <c r="A791" s="449"/>
      <c r="B791" s="449"/>
      <c r="C791" s="449"/>
      <c r="D791" s="449"/>
      <c r="E791" s="449"/>
      <c r="F791" s="449"/>
      <c r="G791" s="450"/>
      <c r="H791" s="449"/>
      <c r="I791" s="452"/>
      <c r="J791" s="449"/>
      <c r="K791" s="449"/>
      <c r="L791" s="449"/>
      <c r="M791" s="449"/>
      <c r="N791" s="449"/>
      <c r="O791" s="449"/>
      <c r="P791" s="449"/>
      <c r="Q791" s="449"/>
      <c r="R791" s="449"/>
      <c r="S791" s="449"/>
      <c r="T791" s="449"/>
      <c r="U791" s="449"/>
      <c r="V791" s="449"/>
      <c r="W791" s="449"/>
      <c r="X791" s="449"/>
      <c r="Y791" s="449"/>
      <c r="Z791" s="449"/>
      <c r="AA791" s="449"/>
      <c r="AB791" s="449"/>
      <c r="AC791" s="449"/>
    </row>
    <row r="792" spans="1:29" ht="23.25" customHeight="1" x14ac:dyDescent="0.2">
      <c r="A792" s="449"/>
      <c r="B792" s="449"/>
      <c r="C792" s="449"/>
      <c r="D792" s="449"/>
      <c r="E792" s="449"/>
      <c r="F792" s="449"/>
      <c r="G792" s="450"/>
      <c r="H792" s="449"/>
      <c r="I792" s="452"/>
      <c r="J792" s="449"/>
      <c r="K792" s="449"/>
      <c r="L792" s="449"/>
      <c r="M792" s="449"/>
      <c r="N792" s="449"/>
      <c r="O792" s="449"/>
      <c r="P792" s="449"/>
      <c r="Q792" s="449"/>
      <c r="R792" s="449"/>
      <c r="S792" s="449"/>
      <c r="T792" s="449"/>
      <c r="U792" s="449"/>
      <c r="V792" s="449"/>
      <c r="W792" s="449"/>
      <c r="X792" s="449"/>
      <c r="Y792" s="449"/>
      <c r="Z792" s="449"/>
      <c r="AA792" s="449"/>
      <c r="AB792" s="449"/>
      <c r="AC792" s="449"/>
    </row>
    <row r="793" spans="1:29" ht="23.25" customHeight="1" x14ac:dyDescent="0.2">
      <c r="A793" s="449"/>
      <c r="B793" s="449"/>
      <c r="C793" s="449"/>
      <c r="D793" s="449"/>
      <c r="E793" s="449"/>
      <c r="F793" s="449"/>
      <c r="G793" s="450"/>
      <c r="H793" s="449"/>
      <c r="I793" s="452"/>
      <c r="J793" s="449"/>
      <c r="K793" s="449"/>
      <c r="L793" s="449"/>
      <c r="M793" s="449"/>
      <c r="N793" s="449"/>
      <c r="O793" s="449"/>
      <c r="P793" s="449"/>
      <c r="Q793" s="449"/>
      <c r="R793" s="449"/>
      <c r="S793" s="449"/>
      <c r="T793" s="449"/>
      <c r="U793" s="449"/>
      <c r="V793" s="449"/>
      <c r="W793" s="449"/>
      <c r="X793" s="449"/>
      <c r="Y793" s="449"/>
      <c r="Z793" s="449"/>
      <c r="AA793" s="449"/>
      <c r="AB793" s="449"/>
      <c r="AC793" s="449"/>
    </row>
    <row r="794" spans="1:29" ht="23.25" customHeight="1" x14ac:dyDescent="0.2">
      <c r="A794" s="449"/>
      <c r="B794" s="449"/>
      <c r="C794" s="449"/>
      <c r="D794" s="449"/>
      <c r="E794" s="449"/>
      <c r="F794" s="449"/>
      <c r="G794" s="450"/>
      <c r="H794" s="449"/>
      <c r="I794" s="452"/>
      <c r="J794" s="449"/>
      <c r="K794" s="449"/>
      <c r="L794" s="449"/>
      <c r="M794" s="449"/>
      <c r="N794" s="449"/>
      <c r="O794" s="449"/>
      <c r="P794" s="449"/>
      <c r="Q794" s="449"/>
      <c r="R794" s="449"/>
      <c r="S794" s="449"/>
      <c r="T794" s="449"/>
      <c r="U794" s="449"/>
      <c r="V794" s="449"/>
      <c r="W794" s="449"/>
      <c r="X794" s="449"/>
      <c r="Y794" s="449"/>
      <c r="Z794" s="449"/>
      <c r="AA794" s="449"/>
      <c r="AB794" s="449"/>
      <c r="AC794" s="449"/>
    </row>
    <row r="795" spans="1:29" ht="23.25" customHeight="1" x14ac:dyDescent="0.2">
      <c r="A795" s="449"/>
      <c r="B795" s="449"/>
      <c r="C795" s="449"/>
      <c r="D795" s="449"/>
      <c r="E795" s="449"/>
      <c r="F795" s="449"/>
      <c r="G795" s="450"/>
      <c r="H795" s="449"/>
      <c r="I795" s="452"/>
      <c r="J795" s="449"/>
      <c r="K795" s="449"/>
      <c r="L795" s="449"/>
      <c r="M795" s="449"/>
      <c r="N795" s="449"/>
      <c r="O795" s="449"/>
      <c r="P795" s="449"/>
      <c r="Q795" s="449"/>
      <c r="R795" s="449"/>
      <c r="S795" s="449"/>
      <c r="T795" s="449"/>
      <c r="U795" s="449"/>
      <c r="V795" s="449"/>
      <c r="W795" s="449"/>
      <c r="X795" s="449"/>
      <c r="Y795" s="449"/>
      <c r="Z795" s="449"/>
      <c r="AA795" s="449"/>
      <c r="AB795" s="449"/>
      <c r="AC795" s="449"/>
    </row>
    <row r="796" spans="1:29" ht="23.25" customHeight="1" x14ac:dyDescent="0.2">
      <c r="A796" s="449"/>
      <c r="B796" s="449"/>
      <c r="C796" s="449"/>
      <c r="D796" s="449"/>
      <c r="E796" s="449"/>
      <c r="F796" s="449"/>
      <c r="G796" s="450"/>
      <c r="H796" s="449"/>
      <c r="I796" s="452"/>
      <c r="J796" s="449"/>
      <c r="K796" s="449"/>
      <c r="L796" s="449"/>
      <c r="M796" s="449"/>
      <c r="N796" s="449"/>
      <c r="O796" s="449"/>
      <c r="P796" s="449"/>
      <c r="Q796" s="449"/>
      <c r="R796" s="449"/>
      <c r="S796" s="449"/>
      <c r="T796" s="449"/>
      <c r="U796" s="449"/>
      <c r="V796" s="449"/>
      <c r="W796" s="449"/>
      <c r="X796" s="449"/>
      <c r="Y796" s="449"/>
      <c r="Z796" s="449"/>
      <c r="AA796" s="449"/>
      <c r="AB796" s="449"/>
      <c r="AC796" s="449"/>
    </row>
    <row r="797" spans="1:29" ht="23.25" customHeight="1" x14ac:dyDescent="0.2">
      <c r="A797" s="449"/>
      <c r="B797" s="449"/>
      <c r="C797" s="449"/>
      <c r="D797" s="449"/>
      <c r="E797" s="449"/>
      <c r="F797" s="449"/>
      <c r="G797" s="450"/>
      <c r="H797" s="449"/>
      <c r="I797" s="452"/>
      <c r="J797" s="449"/>
      <c r="K797" s="449"/>
      <c r="L797" s="449"/>
      <c r="M797" s="449"/>
      <c r="N797" s="449"/>
      <c r="O797" s="449"/>
      <c r="P797" s="449"/>
      <c r="Q797" s="449"/>
      <c r="R797" s="449"/>
      <c r="S797" s="449"/>
      <c r="T797" s="449"/>
      <c r="U797" s="449"/>
      <c r="V797" s="449"/>
      <c r="W797" s="449"/>
      <c r="X797" s="449"/>
      <c r="Y797" s="449"/>
      <c r="Z797" s="449"/>
      <c r="AA797" s="449"/>
      <c r="AB797" s="449"/>
      <c r="AC797" s="449"/>
    </row>
    <row r="798" spans="1:29" ht="23.25" customHeight="1" x14ac:dyDescent="0.2">
      <c r="A798" s="449"/>
      <c r="B798" s="449"/>
      <c r="C798" s="449"/>
      <c r="D798" s="449"/>
      <c r="E798" s="449"/>
      <c r="F798" s="449"/>
      <c r="G798" s="450"/>
      <c r="H798" s="449"/>
      <c r="I798" s="452"/>
      <c r="J798" s="449"/>
      <c r="K798" s="449"/>
      <c r="L798" s="449"/>
      <c r="M798" s="449"/>
      <c r="N798" s="449"/>
      <c r="O798" s="449"/>
      <c r="P798" s="449"/>
      <c r="Q798" s="449"/>
      <c r="R798" s="449"/>
      <c r="S798" s="449"/>
      <c r="T798" s="449"/>
      <c r="U798" s="449"/>
      <c r="V798" s="449"/>
      <c r="W798" s="449"/>
      <c r="X798" s="449"/>
      <c r="Y798" s="449"/>
      <c r="Z798" s="449"/>
      <c r="AA798" s="449"/>
      <c r="AB798" s="449"/>
      <c r="AC798" s="449"/>
    </row>
    <row r="799" spans="1:29" ht="23.25" customHeight="1" x14ac:dyDescent="0.2">
      <c r="A799" s="449"/>
      <c r="B799" s="449"/>
      <c r="C799" s="449"/>
      <c r="D799" s="449"/>
      <c r="E799" s="449"/>
      <c r="F799" s="449"/>
      <c r="G799" s="450"/>
      <c r="H799" s="449"/>
      <c r="I799" s="452"/>
      <c r="J799" s="449"/>
      <c r="K799" s="449"/>
      <c r="L799" s="449"/>
      <c r="M799" s="449"/>
      <c r="N799" s="449"/>
      <c r="O799" s="449"/>
      <c r="P799" s="449"/>
      <c r="Q799" s="449"/>
      <c r="R799" s="449"/>
      <c r="S799" s="449"/>
      <c r="T799" s="449"/>
      <c r="U799" s="449"/>
      <c r="V799" s="449"/>
      <c r="W799" s="449"/>
      <c r="X799" s="449"/>
      <c r="Y799" s="449"/>
      <c r="Z799" s="449"/>
      <c r="AA799" s="449"/>
      <c r="AB799" s="449"/>
      <c r="AC799" s="449"/>
    </row>
    <row r="800" spans="1:29" ht="23.25" customHeight="1" x14ac:dyDescent="0.2">
      <c r="A800" s="449"/>
      <c r="B800" s="449"/>
      <c r="C800" s="449"/>
      <c r="D800" s="449"/>
      <c r="E800" s="449"/>
      <c r="F800" s="449"/>
      <c r="G800" s="450"/>
      <c r="H800" s="449"/>
      <c r="I800" s="452"/>
      <c r="J800" s="449"/>
      <c r="K800" s="449"/>
      <c r="L800" s="449"/>
      <c r="M800" s="449"/>
      <c r="N800" s="449"/>
      <c r="O800" s="449"/>
      <c r="P800" s="449"/>
      <c r="Q800" s="449"/>
      <c r="R800" s="449"/>
      <c r="S800" s="449"/>
      <c r="T800" s="449"/>
      <c r="U800" s="449"/>
      <c r="V800" s="449"/>
      <c r="W800" s="449"/>
      <c r="X800" s="449"/>
      <c r="Y800" s="449"/>
      <c r="Z800" s="449"/>
      <c r="AA800" s="449"/>
      <c r="AB800" s="449"/>
      <c r="AC800" s="449"/>
    </row>
    <row r="801" spans="1:29" ht="23.25" customHeight="1" x14ac:dyDescent="0.2">
      <c r="A801" s="449"/>
      <c r="B801" s="449"/>
      <c r="C801" s="449"/>
      <c r="D801" s="449"/>
      <c r="E801" s="449"/>
      <c r="F801" s="449"/>
      <c r="G801" s="450"/>
      <c r="H801" s="449"/>
      <c r="I801" s="452"/>
      <c r="J801" s="449"/>
      <c r="K801" s="449"/>
      <c r="L801" s="449"/>
      <c r="M801" s="449"/>
      <c r="N801" s="449"/>
      <c r="O801" s="449"/>
      <c r="P801" s="449"/>
      <c r="Q801" s="449"/>
      <c r="R801" s="449"/>
      <c r="S801" s="449"/>
      <c r="T801" s="449"/>
      <c r="U801" s="449"/>
      <c r="V801" s="449"/>
      <c r="W801" s="449"/>
      <c r="X801" s="449"/>
      <c r="Y801" s="449"/>
      <c r="Z801" s="449"/>
      <c r="AA801" s="449"/>
      <c r="AB801" s="449"/>
      <c r="AC801" s="449"/>
    </row>
    <row r="802" spans="1:29" ht="23.25" customHeight="1" x14ac:dyDescent="0.2">
      <c r="A802" s="449"/>
      <c r="B802" s="449"/>
      <c r="C802" s="449"/>
      <c r="D802" s="449"/>
      <c r="E802" s="449"/>
      <c r="F802" s="449"/>
      <c r="G802" s="450"/>
      <c r="H802" s="449"/>
      <c r="I802" s="452"/>
      <c r="J802" s="449"/>
      <c r="K802" s="449"/>
      <c r="L802" s="449"/>
      <c r="M802" s="449"/>
      <c r="N802" s="449"/>
      <c r="O802" s="449"/>
      <c r="P802" s="449"/>
      <c r="Q802" s="449"/>
      <c r="R802" s="449"/>
      <c r="S802" s="449"/>
      <c r="T802" s="449"/>
      <c r="U802" s="449"/>
      <c r="V802" s="449"/>
      <c r="W802" s="449"/>
      <c r="X802" s="449"/>
      <c r="Y802" s="449"/>
      <c r="Z802" s="449"/>
      <c r="AA802" s="449"/>
      <c r="AB802" s="449"/>
      <c r="AC802" s="449"/>
    </row>
    <row r="803" spans="1:29" ht="23.25" customHeight="1" x14ac:dyDescent="0.2">
      <c r="A803" s="449"/>
      <c r="B803" s="449"/>
      <c r="C803" s="449"/>
      <c r="D803" s="449"/>
      <c r="E803" s="449"/>
      <c r="F803" s="449"/>
      <c r="G803" s="450"/>
      <c r="H803" s="449"/>
      <c r="I803" s="452"/>
      <c r="J803" s="449"/>
      <c r="K803" s="449"/>
      <c r="L803" s="449"/>
      <c r="M803" s="449"/>
      <c r="N803" s="449"/>
      <c r="O803" s="449"/>
      <c r="P803" s="449"/>
      <c r="Q803" s="449"/>
      <c r="R803" s="449"/>
      <c r="S803" s="449"/>
      <c r="T803" s="449"/>
      <c r="U803" s="449"/>
      <c r="V803" s="449"/>
      <c r="W803" s="449"/>
      <c r="X803" s="449"/>
      <c r="Y803" s="449"/>
      <c r="Z803" s="449"/>
      <c r="AA803" s="449"/>
      <c r="AB803" s="449"/>
      <c r="AC803" s="449"/>
    </row>
    <row r="804" spans="1:29" ht="23.25" customHeight="1" x14ac:dyDescent="0.2">
      <c r="A804" s="449"/>
      <c r="B804" s="449"/>
      <c r="C804" s="449"/>
      <c r="D804" s="449"/>
      <c r="E804" s="449"/>
      <c r="F804" s="449"/>
      <c r="G804" s="450"/>
      <c r="H804" s="449"/>
      <c r="I804" s="452"/>
      <c r="J804" s="449"/>
      <c r="K804" s="449"/>
      <c r="L804" s="449"/>
      <c r="M804" s="449"/>
      <c r="N804" s="449"/>
      <c r="O804" s="449"/>
      <c r="P804" s="449"/>
      <c r="Q804" s="449"/>
      <c r="R804" s="449"/>
      <c r="S804" s="449"/>
      <c r="T804" s="449"/>
      <c r="U804" s="449"/>
      <c r="V804" s="449"/>
      <c r="W804" s="449"/>
      <c r="X804" s="449"/>
      <c r="Y804" s="449"/>
      <c r="Z804" s="449"/>
      <c r="AA804" s="449"/>
      <c r="AB804" s="449"/>
      <c r="AC804" s="449"/>
    </row>
    <row r="805" spans="1:29" ht="23.25" customHeight="1" x14ac:dyDescent="0.2">
      <c r="A805" s="449"/>
      <c r="B805" s="449"/>
      <c r="C805" s="449"/>
      <c r="D805" s="449"/>
      <c r="E805" s="449"/>
      <c r="F805" s="449"/>
      <c r="G805" s="450"/>
      <c r="H805" s="449"/>
      <c r="I805" s="452"/>
      <c r="J805" s="449"/>
      <c r="K805" s="449"/>
      <c r="L805" s="449"/>
      <c r="M805" s="449"/>
      <c r="N805" s="449"/>
      <c r="O805" s="449"/>
      <c r="P805" s="449"/>
      <c r="Q805" s="449"/>
      <c r="R805" s="449"/>
      <c r="S805" s="449"/>
      <c r="T805" s="449"/>
      <c r="U805" s="449"/>
      <c r="V805" s="449"/>
      <c r="W805" s="449"/>
      <c r="X805" s="449"/>
      <c r="Y805" s="449"/>
      <c r="Z805" s="449"/>
      <c r="AA805" s="449"/>
      <c r="AB805" s="449"/>
      <c r="AC805" s="449"/>
    </row>
    <row r="806" spans="1:29" ht="23.25" customHeight="1" x14ac:dyDescent="0.2">
      <c r="A806" s="449"/>
      <c r="B806" s="449"/>
      <c r="C806" s="449"/>
      <c r="D806" s="449"/>
      <c r="E806" s="449"/>
      <c r="F806" s="449"/>
      <c r="G806" s="450"/>
      <c r="H806" s="449"/>
      <c r="I806" s="452"/>
      <c r="J806" s="449"/>
      <c r="K806" s="449"/>
      <c r="L806" s="449"/>
      <c r="M806" s="449"/>
      <c r="N806" s="449"/>
      <c r="O806" s="449"/>
      <c r="P806" s="449"/>
      <c r="Q806" s="449"/>
      <c r="R806" s="449"/>
      <c r="S806" s="449"/>
      <c r="T806" s="449"/>
      <c r="U806" s="449"/>
      <c r="V806" s="449"/>
      <c r="W806" s="449"/>
      <c r="X806" s="449"/>
      <c r="Y806" s="449"/>
      <c r="Z806" s="449"/>
      <c r="AA806" s="449"/>
      <c r="AB806" s="449"/>
      <c r="AC806" s="449"/>
    </row>
    <row r="807" spans="1:29" ht="23.25" customHeight="1" x14ac:dyDescent="0.2">
      <c r="A807" s="449"/>
      <c r="B807" s="449"/>
      <c r="C807" s="449"/>
      <c r="D807" s="449"/>
      <c r="E807" s="449"/>
      <c r="F807" s="449"/>
      <c r="G807" s="450"/>
      <c r="H807" s="449"/>
      <c r="I807" s="452"/>
      <c r="J807" s="449"/>
      <c r="K807" s="449"/>
      <c r="L807" s="449"/>
      <c r="M807" s="449"/>
      <c r="N807" s="449"/>
      <c r="O807" s="449"/>
      <c r="P807" s="449"/>
      <c r="Q807" s="449"/>
      <c r="R807" s="449"/>
      <c r="S807" s="449"/>
      <c r="T807" s="449"/>
      <c r="U807" s="449"/>
      <c r="V807" s="449"/>
      <c r="W807" s="449"/>
      <c r="X807" s="449"/>
      <c r="Y807" s="449"/>
      <c r="Z807" s="449"/>
      <c r="AA807" s="449"/>
      <c r="AB807" s="449"/>
      <c r="AC807" s="449"/>
    </row>
    <row r="808" spans="1:29" ht="23.25" customHeight="1" x14ac:dyDescent="0.2">
      <c r="A808" s="449"/>
      <c r="B808" s="449"/>
      <c r="C808" s="449"/>
      <c r="D808" s="449"/>
      <c r="E808" s="449"/>
      <c r="F808" s="449"/>
      <c r="G808" s="450"/>
      <c r="H808" s="449"/>
      <c r="I808" s="452"/>
      <c r="J808" s="449"/>
      <c r="K808" s="449"/>
      <c r="L808" s="449"/>
      <c r="M808" s="449"/>
      <c r="N808" s="449"/>
      <c r="O808" s="449"/>
      <c r="P808" s="449"/>
      <c r="Q808" s="449"/>
      <c r="R808" s="449"/>
      <c r="S808" s="449"/>
      <c r="T808" s="449"/>
      <c r="U808" s="449"/>
      <c r="V808" s="449"/>
      <c r="W808" s="449"/>
      <c r="X808" s="449"/>
      <c r="Y808" s="449"/>
      <c r="Z808" s="449"/>
      <c r="AA808" s="449"/>
      <c r="AB808" s="449"/>
      <c r="AC808" s="449"/>
    </row>
    <row r="809" spans="1:29" ht="23.25" customHeight="1" x14ac:dyDescent="0.2">
      <c r="A809" s="449"/>
      <c r="B809" s="449"/>
      <c r="C809" s="449"/>
      <c r="D809" s="449"/>
      <c r="E809" s="449"/>
      <c r="F809" s="449"/>
      <c r="G809" s="450"/>
      <c r="H809" s="449"/>
      <c r="I809" s="452"/>
      <c r="J809" s="449"/>
      <c r="K809" s="449"/>
      <c r="L809" s="449"/>
      <c r="M809" s="449"/>
      <c r="N809" s="449"/>
      <c r="O809" s="449"/>
      <c r="P809" s="449"/>
      <c r="Q809" s="449"/>
      <c r="R809" s="449"/>
      <c r="S809" s="449"/>
      <c r="T809" s="449"/>
      <c r="U809" s="449"/>
      <c r="V809" s="449"/>
      <c r="W809" s="449"/>
      <c r="X809" s="449"/>
      <c r="Y809" s="449"/>
      <c r="Z809" s="449"/>
      <c r="AA809" s="449"/>
      <c r="AB809" s="449"/>
      <c r="AC809" s="449"/>
    </row>
    <row r="810" spans="1:29" ht="23.25" customHeight="1" x14ac:dyDescent="0.2">
      <c r="A810" s="449"/>
      <c r="B810" s="449"/>
      <c r="C810" s="449"/>
      <c r="D810" s="449"/>
      <c r="E810" s="449"/>
      <c r="F810" s="449"/>
      <c r="G810" s="450"/>
      <c r="H810" s="449"/>
      <c r="I810" s="452"/>
      <c r="J810" s="449"/>
      <c r="K810" s="449"/>
      <c r="L810" s="449"/>
      <c r="M810" s="449"/>
      <c r="N810" s="449"/>
      <c r="O810" s="449"/>
      <c r="P810" s="449"/>
      <c r="Q810" s="449"/>
      <c r="R810" s="449"/>
      <c r="S810" s="449"/>
      <c r="T810" s="449"/>
      <c r="U810" s="449"/>
      <c r="V810" s="449"/>
      <c r="W810" s="449"/>
      <c r="X810" s="449"/>
      <c r="Y810" s="449"/>
      <c r="Z810" s="449"/>
      <c r="AA810" s="449"/>
      <c r="AB810" s="449"/>
      <c r="AC810" s="449"/>
    </row>
    <row r="811" spans="1:29" ht="23.25" customHeight="1" x14ac:dyDescent="0.2">
      <c r="A811" s="449"/>
      <c r="B811" s="449"/>
      <c r="C811" s="449"/>
      <c r="D811" s="449"/>
      <c r="E811" s="449"/>
      <c r="F811" s="449"/>
      <c r="G811" s="450"/>
      <c r="H811" s="449"/>
      <c r="I811" s="452"/>
      <c r="J811" s="449"/>
      <c r="K811" s="449"/>
      <c r="L811" s="449"/>
      <c r="M811" s="449"/>
      <c r="N811" s="449"/>
      <c r="O811" s="449"/>
      <c r="P811" s="449"/>
      <c r="Q811" s="449"/>
      <c r="R811" s="449"/>
      <c r="S811" s="449"/>
      <c r="T811" s="449"/>
      <c r="U811" s="449"/>
      <c r="V811" s="449"/>
      <c r="W811" s="449"/>
      <c r="X811" s="449"/>
      <c r="Y811" s="449"/>
      <c r="Z811" s="449"/>
      <c r="AA811" s="449"/>
      <c r="AB811" s="449"/>
      <c r="AC811" s="449"/>
    </row>
    <row r="812" spans="1:29" ht="23.25" customHeight="1" x14ac:dyDescent="0.2">
      <c r="A812" s="449"/>
      <c r="B812" s="449"/>
      <c r="C812" s="449"/>
      <c r="D812" s="449"/>
      <c r="E812" s="449"/>
      <c r="F812" s="449"/>
      <c r="G812" s="450"/>
      <c r="H812" s="449"/>
      <c r="I812" s="452"/>
      <c r="J812" s="449"/>
      <c r="K812" s="449"/>
      <c r="L812" s="449"/>
      <c r="M812" s="449"/>
      <c r="N812" s="449"/>
      <c r="O812" s="449"/>
      <c r="P812" s="449"/>
      <c r="Q812" s="449"/>
      <c r="R812" s="449"/>
      <c r="S812" s="449"/>
      <c r="T812" s="449"/>
      <c r="U812" s="449"/>
      <c r="V812" s="449"/>
      <c r="W812" s="449"/>
      <c r="X812" s="449"/>
      <c r="Y812" s="449"/>
      <c r="Z812" s="449"/>
      <c r="AA812" s="449"/>
      <c r="AB812" s="449"/>
      <c r="AC812" s="449"/>
    </row>
    <row r="813" spans="1:29" ht="23.25" customHeight="1" x14ac:dyDescent="0.2">
      <c r="A813" s="449"/>
      <c r="B813" s="449"/>
      <c r="C813" s="449"/>
      <c r="D813" s="449"/>
      <c r="E813" s="449"/>
      <c r="F813" s="449"/>
      <c r="G813" s="450"/>
      <c r="H813" s="449"/>
      <c r="I813" s="452"/>
      <c r="J813" s="449"/>
      <c r="K813" s="449"/>
      <c r="L813" s="449"/>
      <c r="M813" s="449"/>
      <c r="N813" s="449"/>
      <c r="O813" s="449"/>
      <c r="P813" s="449"/>
      <c r="Q813" s="449"/>
      <c r="R813" s="449"/>
      <c r="S813" s="449"/>
      <c r="T813" s="449"/>
      <c r="U813" s="449"/>
      <c r="V813" s="449"/>
      <c r="W813" s="449"/>
      <c r="X813" s="449"/>
      <c r="Y813" s="449"/>
      <c r="Z813" s="449"/>
      <c r="AA813" s="449"/>
      <c r="AB813" s="449"/>
      <c r="AC813" s="449"/>
    </row>
    <row r="814" spans="1:29" ht="23.25" customHeight="1" x14ac:dyDescent="0.2">
      <c r="A814" s="449"/>
      <c r="B814" s="449"/>
      <c r="C814" s="449"/>
      <c r="D814" s="449"/>
      <c r="E814" s="449"/>
      <c r="F814" s="449"/>
      <c r="G814" s="450"/>
      <c r="H814" s="449"/>
      <c r="I814" s="452"/>
      <c r="J814" s="449"/>
      <c r="K814" s="449"/>
      <c r="L814" s="449"/>
      <c r="M814" s="449"/>
      <c r="N814" s="449"/>
      <c r="O814" s="449"/>
      <c r="P814" s="449"/>
      <c r="Q814" s="449"/>
      <c r="R814" s="449"/>
      <c r="S814" s="449"/>
      <c r="T814" s="449"/>
      <c r="U814" s="449"/>
      <c r="V814" s="449"/>
      <c r="W814" s="449"/>
      <c r="X814" s="449"/>
      <c r="Y814" s="449"/>
      <c r="Z814" s="449"/>
      <c r="AA814" s="449"/>
      <c r="AB814" s="449"/>
      <c r="AC814" s="449"/>
    </row>
    <row r="815" spans="1:29" ht="23.25" customHeight="1" x14ac:dyDescent="0.2">
      <c r="A815" s="449"/>
      <c r="B815" s="449"/>
      <c r="C815" s="449"/>
      <c r="D815" s="449"/>
      <c r="E815" s="449"/>
      <c r="F815" s="449"/>
      <c r="G815" s="450"/>
      <c r="H815" s="449"/>
      <c r="I815" s="452"/>
      <c r="J815" s="449"/>
      <c r="K815" s="449"/>
      <c r="L815" s="449"/>
      <c r="M815" s="449"/>
      <c r="N815" s="449"/>
      <c r="O815" s="449"/>
      <c r="P815" s="449"/>
      <c r="Q815" s="449"/>
      <c r="R815" s="449"/>
      <c r="S815" s="449"/>
      <c r="T815" s="449"/>
      <c r="U815" s="449"/>
      <c r="V815" s="449"/>
      <c r="W815" s="449"/>
      <c r="X815" s="449"/>
      <c r="Y815" s="449"/>
      <c r="Z815" s="449"/>
      <c r="AA815" s="449"/>
      <c r="AB815" s="449"/>
      <c r="AC815" s="449"/>
    </row>
    <row r="816" spans="1:29" ht="23.25" customHeight="1" x14ac:dyDescent="0.2">
      <c r="A816" s="449"/>
      <c r="B816" s="449"/>
      <c r="C816" s="449"/>
      <c r="D816" s="449"/>
      <c r="E816" s="449"/>
      <c r="F816" s="449"/>
      <c r="G816" s="450"/>
      <c r="H816" s="449"/>
      <c r="I816" s="452"/>
      <c r="J816" s="449"/>
      <c r="K816" s="449"/>
      <c r="L816" s="449"/>
      <c r="M816" s="449"/>
      <c r="N816" s="449"/>
      <c r="O816" s="449"/>
      <c r="P816" s="449"/>
      <c r="Q816" s="449"/>
      <c r="R816" s="449"/>
      <c r="S816" s="449"/>
      <c r="T816" s="449"/>
      <c r="U816" s="449"/>
      <c r="V816" s="449"/>
      <c r="W816" s="449"/>
      <c r="X816" s="449"/>
      <c r="Y816" s="449"/>
      <c r="Z816" s="449"/>
      <c r="AA816" s="449"/>
      <c r="AB816" s="449"/>
      <c r="AC816" s="449"/>
    </row>
    <row r="817" spans="1:29" ht="23.25" customHeight="1" x14ac:dyDescent="0.2">
      <c r="A817" s="449"/>
      <c r="B817" s="449"/>
      <c r="C817" s="449"/>
      <c r="D817" s="449"/>
      <c r="E817" s="449"/>
      <c r="F817" s="449"/>
      <c r="G817" s="450"/>
      <c r="H817" s="449"/>
      <c r="I817" s="452"/>
      <c r="J817" s="449"/>
      <c r="K817" s="449"/>
      <c r="L817" s="449"/>
      <c r="M817" s="449"/>
      <c r="N817" s="449"/>
      <c r="O817" s="449"/>
      <c r="P817" s="449"/>
      <c r="Q817" s="449"/>
      <c r="R817" s="449"/>
      <c r="S817" s="449"/>
      <c r="T817" s="449"/>
      <c r="U817" s="449"/>
      <c r="V817" s="449"/>
      <c r="W817" s="449"/>
      <c r="X817" s="449"/>
      <c r="Y817" s="449"/>
      <c r="Z817" s="449"/>
      <c r="AA817" s="449"/>
      <c r="AB817" s="449"/>
      <c r="AC817" s="449"/>
    </row>
    <row r="818" spans="1:29" ht="23.25" customHeight="1" x14ac:dyDescent="0.2">
      <c r="A818" s="449"/>
      <c r="B818" s="449"/>
      <c r="C818" s="449"/>
      <c r="D818" s="449"/>
      <c r="E818" s="449"/>
      <c r="F818" s="449"/>
      <c r="G818" s="450"/>
      <c r="H818" s="449"/>
      <c r="I818" s="452"/>
      <c r="J818" s="449"/>
      <c r="K818" s="449"/>
      <c r="L818" s="449"/>
      <c r="M818" s="449"/>
      <c r="N818" s="449"/>
      <c r="O818" s="449"/>
      <c r="P818" s="449"/>
      <c r="Q818" s="449"/>
      <c r="R818" s="449"/>
      <c r="S818" s="449"/>
      <c r="T818" s="449"/>
      <c r="U818" s="449"/>
      <c r="V818" s="449"/>
      <c r="W818" s="449"/>
      <c r="X818" s="449"/>
      <c r="Y818" s="449"/>
      <c r="Z818" s="449"/>
      <c r="AA818" s="449"/>
      <c r="AB818" s="449"/>
      <c r="AC818" s="449"/>
    </row>
    <row r="819" spans="1:29" ht="23.25" customHeight="1" x14ac:dyDescent="0.2">
      <c r="A819" s="449"/>
      <c r="B819" s="449"/>
      <c r="C819" s="449"/>
      <c r="D819" s="449"/>
      <c r="E819" s="449"/>
      <c r="F819" s="449"/>
      <c r="G819" s="450"/>
      <c r="H819" s="449"/>
      <c r="I819" s="452"/>
      <c r="J819" s="449"/>
      <c r="K819" s="449"/>
      <c r="L819" s="449"/>
      <c r="M819" s="449"/>
      <c r="N819" s="449"/>
      <c r="O819" s="449"/>
      <c r="P819" s="449"/>
      <c r="Q819" s="449"/>
      <c r="R819" s="449"/>
      <c r="S819" s="449"/>
      <c r="T819" s="449"/>
      <c r="U819" s="449"/>
      <c r="V819" s="449"/>
      <c r="W819" s="449"/>
      <c r="X819" s="449"/>
      <c r="Y819" s="449"/>
      <c r="Z819" s="449"/>
      <c r="AA819" s="449"/>
      <c r="AB819" s="449"/>
      <c r="AC819" s="449"/>
    </row>
    <row r="820" spans="1:29" ht="23.25" customHeight="1" x14ac:dyDescent="0.2">
      <c r="A820" s="449"/>
      <c r="B820" s="449"/>
      <c r="C820" s="449"/>
      <c r="D820" s="449"/>
      <c r="E820" s="449"/>
      <c r="F820" s="449"/>
      <c r="G820" s="450"/>
      <c r="H820" s="449"/>
      <c r="I820" s="452"/>
      <c r="J820" s="449"/>
      <c r="K820" s="449"/>
      <c r="L820" s="449"/>
      <c r="M820" s="449"/>
      <c r="N820" s="449"/>
      <c r="O820" s="449"/>
      <c r="P820" s="449"/>
      <c r="Q820" s="449"/>
      <c r="R820" s="449"/>
      <c r="S820" s="449"/>
      <c r="T820" s="449"/>
      <c r="U820" s="449"/>
      <c r="V820" s="449"/>
      <c r="W820" s="449"/>
      <c r="X820" s="449"/>
      <c r="Y820" s="449"/>
      <c r="Z820" s="449"/>
      <c r="AA820" s="449"/>
      <c r="AB820" s="449"/>
      <c r="AC820" s="449"/>
    </row>
    <row r="821" spans="1:29" ht="23.25" customHeight="1" x14ac:dyDescent="0.2">
      <c r="A821" s="449"/>
      <c r="B821" s="449"/>
      <c r="C821" s="449"/>
      <c r="D821" s="449"/>
      <c r="E821" s="449"/>
      <c r="F821" s="449"/>
      <c r="G821" s="450"/>
      <c r="H821" s="449"/>
      <c r="I821" s="452"/>
      <c r="J821" s="449"/>
      <c r="K821" s="449"/>
      <c r="L821" s="449"/>
      <c r="M821" s="449"/>
      <c r="N821" s="449"/>
      <c r="O821" s="449"/>
      <c r="P821" s="449"/>
      <c r="Q821" s="449"/>
      <c r="R821" s="449"/>
      <c r="S821" s="449"/>
      <c r="T821" s="449"/>
      <c r="U821" s="449"/>
      <c r="V821" s="449"/>
      <c r="W821" s="449"/>
      <c r="X821" s="449"/>
      <c r="Y821" s="449"/>
      <c r="Z821" s="449"/>
      <c r="AA821" s="449"/>
      <c r="AB821" s="449"/>
      <c r="AC821" s="449"/>
    </row>
    <row r="822" spans="1:29" ht="23.25" customHeight="1" x14ac:dyDescent="0.2">
      <c r="A822" s="449"/>
      <c r="B822" s="449"/>
      <c r="C822" s="449"/>
      <c r="D822" s="449"/>
      <c r="E822" s="449"/>
      <c r="F822" s="449"/>
      <c r="G822" s="450"/>
      <c r="H822" s="449"/>
      <c r="I822" s="452"/>
      <c r="J822" s="449"/>
      <c r="K822" s="449"/>
      <c r="L822" s="449"/>
      <c r="M822" s="449"/>
      <c r="N822" s="449"/>
      <c r="O822" s="449"/>
      <c r="P822" s="449"/>
      <c r="Q822" s="449"/>
      <c r="R822" s="449"/>
      <c r="S822" s="449"/>
      <c r="T822" s="449"/>
      <c r="U822" s="449"/>
      <c r="V822" s="449"/>
      <c r="W822" s="449"/>
      <c r="X822" s="449"/>
      <c r="Y822" s="449"/>
      <c r="Z822" s="449"/>
      <c r="AA822" s="449"/>
      <c r="AB822" s="449"/>
      <c r="AC822" s="449"/>
    </row>
    <row r="823" spans="1:29" ht="23.25" customHeight="1" x14ac:dyDescent="0.2">
      <c r="A823" s="449"/>
      <c r="B823" s="449"/>
      <c r="C823" s="449"/>
      <c r="D823" s="449"/>
      <c r="E823" s="449"/>
      <c r="F823" s="449"/>
      <c r="G823" s="450"/>
      <c r="H823" s="449"/>
      <c r="I823" s="452"/>
      <c r="J823" s="449"/>
      <c r="K823" s="449"/>
      <c r="L823" s="449"/>
      <c r="M823" s="449"/>
      <c r="N823" s="449"/>
      <c r="O823" s="449"/>
      <c r="P823" s="449"/>
      <c r="Q823" s="449"/>
      <c r="R823" s="449"/>
      <c r="S823" s="449"/>
      <c r="T823" s="449"/>
      <c r="U823" s="449"/>
      <c r="V823" s="449"/>
      <c r="W823" s="449"/>
      <c r="X823" s="449"/>
      <c r="Y823" s="449"/>
      <c r="Z823" s="449"/>
      <c r="AA823" s="449"/>
      <c r="AB823" s="449"/>
      <c r="AC823" s="449"/>
    </row>
    <row r="824" spans="1:29" ht="23.25" customHeight="1" x14ac:dyDescent="0.2">
      <c r="A824" s="449"/>
      <c r="B824" s="449"/>
      <c r="C824" s="449"/>
      <c r="D824" s="449"/>
      <c r="E824" s="449"/>
      <c r="F824" s="449"/>
      <c r="G824" s="450"/>
      <c r="H824" s="449"/>
      <c r="I824" s="452"/>
      <c r="J824" s="449"/>
      <c r="K824" s="449"/>
      <c r="L824" s="449"/>
      <c r="M824" s="449"/>
      <c r="N824" s="449"/>
      <c r="O824" s="449"/>
      <c r="P824" s="449"/>
      <c r="Q824" s="449"/>
      <c r="R824" s="449"/>
      <c r="S824" s="449"/>
      <c r="T824" s="449"/>
      <c r="U824" s="449"/>
      <c r="V824" s="449"/>
      <c r="W824" s="449"/>
      <c r="X824" s="449"/>
      <c r="Y824" s="449"/>
      <c r="Z824" s="449"/>
      <c r="AA824" s="449"/>
      <c r="AB824" s="449"/>
      <c r="AC824" s="449"/>
    </row>
    <row r="825" spans="1:29" ht="23.25" customHeight="1" x14ac:dyDescent="0.2">
      <c r="A825" s="449"/>
      <c r="B825" s="449"/>
      <c r="C825" s="449"/>
      <c r="D825" s="449"/>
      <c r="E825" s="449"/>
      <c r="F825" s="449"/>
      <c r="G825" s="450"/>
      <c r="H825" s="449"/>
      <c r="I825" s="452"/>
      <c r="J825" s="449"/>
      <c r="K825" s="449"/>
      <c r="L825" s="449"/>
      <c r="M825" s="449"/>
      <c r="N825" s="449"/>
      <c r="O825" s="449"/>
      <c r="P825" s="449"/>
      <c r="Q825" s="449"/>
      <c r="R825" s="449"/>
      <c r="S825" s="449"/>
      <c r="T825" s="449"/>
      <c r="U825" s="449"/>
      <c r="V825" s="449"/>
      <c r="W825" s="449"/>
      <c r="X825" s="449"/>
      <c r="Y825" s="449"/>
      <c r="Z825" s="449"/>
      <c r="AA825" s="449"/>
      <c r="AB825" s="449"/>
      <c r="AC825" s="449"/>
    </row>
    <row r="826" spans="1:29" ht="23.25" customHeight="1" x14ac:dyDescent="0.2">
      <c r="A826" s="449"/>
      <c r="B826" s="449"/>
      <c r="C826" s="449"/>
      <c r="D826" s="449"/>
      <c r="E826" s="449"/>
      <c r="F826" s="449"/>
      <c r="G826" s="450"/>
      <c r="H826" s="449"/>
      <c r="I826" s="452"/>
      <c r="J826" s="449"/>
      <c r="K826" s="449"/>
      <c r="L826" s="449"/>
      <c r="M826" s="449"/>
      <c r="N826" s="449"/>
      <c r="O826" s="449"/>
      <c r="P826" s="449"/>
      <c r="Q826" s="449"/>
      <c r="R826" s="449"/>
      <c r="S826" s="449"/>
      <c r="T826" s="449"/>
      <c r="U826" s="449"/>
      <c r="V826" s="449"/>
      <c r="W826" s="449"/>
      <c r="X826" s="449"/>
      <c r="Y826" s="449"/>
      <c r="Z826" s="449"/>
      <c r="AA826" s="449"/>
      <c r="AB826" s="449"/>
      <c r="AC826" s="449"/>
    </row>
    <row r="827" spans="1:29" ht="23.25" customHeight="1" x14ac:dyDescent="0.2">
      <c r="A827" s="449"/>
      <c r="B827" s="449"/>
      <c r="C827" s="449"/>
      <c r="D827" s="449"/>
      <c r="E827" s="449"/>
      <c r="F827" s="449"/>
      <c r="G827" s="450"/>
      <c r="H827" s="449"/>
      <c r="I827" s="452"/>
      <c r="J827" s="449"/>
      <c r="K827" s="449"/>
      <c r="L827" s="449"/>
      <c r="M827" s="449"/>
      <c r="N827" s="449"/>
      <c r="O827" s="449"/>
      <c r="P827" s="449"/>
      <c r="Q827" s="449"/>
      <c r="R827" s="449"/>
      <c r="S827" s="449"/>
      <c r="T827" s="449"/>
      <c r="U827" s="449"/>
      <c r="V827" s="449"/>
      <c r="W827" s="449"/>
      <c r="X827" s="449"/>
      <c r="Y827" s="449"/>
      <c r="Z827" s="449"/>
      <c r="AA827" s="449"/>
      <c r="AB827" s="449"/>
      <c r="AC827" s="449"/>
    </row>
    <row r="828" spans="1:29" ht="23.25" customHeight="1" x14ac:dyDescent="0.2">
      <c r="A828" s="449"/>
      <c r="B828" s="449"/>
      <c r="C828" s="449"/>
      <c r="D828" s="449"/>
      <c r="E828" s="449"/>
      <c r="F828" s="449"/>
      <c r="G828" s="450"/>
      <c r="H828" s="449"/>
      <c r="I828" s="452"/>
      <c r="J828" s="449"/>
      <c r="K828" s="449"/>
      <c r="L828" s="449"/>
      <c r="M828" s="449"/>
      <c r="N828" s="449"/>
      <c r="O828" s="449"/>
      <c r="P828" s="449"/>
      <c r="Q828" s="449"/>
      <c r="R828" s="449"/>
      <c r="S828" s="449"/>
      <c r="T828" s="449"/>
      <c r="U828" s="449"/>
      <c r="V828" s="449"/>
      <c r="W828" s="449"/>
      <c r="X828" s="449"/>
      <c r="Y828" s="449"/>
      <c r="Z828" s="449"/>
      <c r="AA828" s="449"/>
      <c r="AB828" s="449"/>
      <c r="AC828" s="449"/>
    </row>
    <row r="829" spans="1:29" ht="23.25" customHeight="1" x14ac:dyDescent="0.2">
      <c r="A829" s="449"/>
      <c r="B829" s="449"/>
      <c r="C829" s="449"/>
      <c r="D829" s="449"/>
      <c r="E829" s="449"/>
      <c r="F829" s="449"/>
      <c r="G829" s="450"/>
      <c r="H829" s="449"/>
      <c r="I829" s="452"/>
      <c r="J829" s="449"/>
      <c r="K829" s="449"/>
      <c r="L829" s="449"/>
      <c r="M829" s="449"/>
      <c r="N829" s="449"/>
      <c r="O829" s="449"/>
      <c r="P829" s="449"/>
      <c r="Q829" s="449"/>
      <c r="R829" s="449"/>
      <c r="S829" s="449"/>
      <c r="T829" s="449"/>
      <c r="U829" s="449"/>
      <c r="V829" s="449"/>
      <c r="W829" s="449"/>
      <c r="X829" s="449"/>
      <c r="Y829" s="449"/>
      <c r="Z829" s="449"/>
      <c r="AA829" s="449"/>
      <c r="AB829" s="449"/>
      <c r="AC829" s="449"/>
    </row>
    <row r="830" spans="1:29" ht="23.25" customHeight="1" x14ac:dyDescent="0.2">
      <c r="A830" s="449"/>
      <c r="B830" s="449"/>
      <c r="C830" s="449"/>
      <c r="D830" s="449"/>
      <c r="E830" s="449"/>
      <c r="F830" s="449"/>
      <c r="G830" s="450"/>
      <c r="H830" s="449"/>
      <c r="I830" s="452"/>
      <c r="J830" s="449"/>
      <c r="K830" s="449"/>
      <c r="L830" s="449"/>
      <c r="M830" s="449"/>
      <c r="N830" s="449"/>
      <c r="O830" s="449"/>
      <c r="P830" s="449"/>
      <c r="Q830" s="449"/>
      <c r="R830" s="449"/>
      <c r="S830" s="449"/>
      <c r="T830" s="449"/>
      <c r="U830" s="449"/>
      <c r="V830" s="449"/>
      <c r="W830" s="449"/>
      <c r="X830" s="449"/>
      <c r="Y830" s="449"/>
      <c r="Z830" s="449"/>
      <c r="AA830" s="449"/>
      <c r="AB830" s="449"/>
      <c r="AC830" s="449"/>
    </row>
    <row r="831" spans="1:29" ht="23.25" customHeight="1" x14ac:dyDescent="0.2">
      <c r="A831" s="449"/>
      <c r="B831" s="449"/>
      <c r="C831" s="449"/>
      <c r="D831" s="449"/>
      <c r="E831" s="449"/>
      <c r="F831" s="449"/>
      <c r="G831" s="450"/>
      <c r="H831" s="449"/>
      <c r="I831" s="452"/>
      <c r="J831" s="449"/>
      <c r="K831" s="449"/>
      <c r="L831" s="449"/>
      <c r="M831" s="449"/>
      <c r="N831" s="449"/>
      <c r="O831" s="449"/>
      <c r="P831" s="449"/>
      <c r="Q831" s="449"/>
      <c r="R831" s="449"/>
      <c r="S831" s="449"/>
      <c r="T831" s="449"/>
      <c r="U831" s="449"/>
      <c r="V831" s="449"/>
      <c r="W831" s="449"/>
      <c r="X831" s="449"/>
      <c r="Y831" s="449"/>
      <c r="Z831" s="449"/>
      <c r="AA831" s="449"/>
      <c r="AB831" s="449"/>
      <c r="AC831" s="449"/>
    </row>
    <row r="832" spans="1:29" ht="23.25" customHeight="1" x14ac:dyDescent="0.2">
      <c r="A832" s="449"/>
      <c r="B832" s="449"/>
      <c r="C832" s="449"/>
      <c r="D832" s="449"/>
      <c r="E832" s="449"/>
      <c r="F832" s="449"/>
      <c r="G832" s="450"/>
      <c r="H832" s="449"/>
      <c r="I832" s="452"/>
      <c r="J832" s="449"/>
      <c r="K832" s="449"/>
      <c r="L832" s="449"/>
      <c r="M832" s="449"/>
      <c r="N832" s="449"/>
      <c r="O832" s="449"/>
      <c r="P832" s="449"/>
      <c r="Q832" s="449"/>
      <c r="R832" s="449"/>
      <c r="S832" s="449"/>
      <c r="T832" s="449"/>
      <c r="U832" s="449"/>
      <c r="V832" s="449"/>
      <c r="W832" s="449"/>
      <c r="X832" s="449"/>
      <c r="Y832" s="449"/>
      <c r="Z832" s="449"/>
      <c r="AA832" s="449"/>
      <c r="AB832" s="449"/>
      <c r="AC832" s="449"/>
    </row>
    <row r="833" spans="1:29" ht="23.25" customHeight="1" x14ac:dyDescent="0.2">
      <c r="A833" s="449"/>
      <c r="B833" s="449"/>
      <c r="C833" s="449"/>
      <c r="D833" s="449"/>
      <c r="E833" s="449"/>
      <c r="F833" s="449"/>
      <c r="G833" s="450"/>
      <c r="H833" s="449"/>
      <c r="I833" s="452"/>
      <c r="J833" s="449"/>
      <c r="K833" s="449"/>
      <c r="L833" s="449"/>
      <c r="M833" s="449"/>
      <c r="N833" s="449"/>
      <c r="O833" s="449"/>
      <c r="P833" s="449"/>
      <c r="Q833" s="449"/>
      <c r="R833" s="449"/>
      <c r="S833" s="449"/>
      <c r="T833" s="449"/>
      <c r="U833" s="449"/>
      <c r="V833" s="449"/>
      <c r="W833" s="449"/>
      <c r="X833" s="449"/>
      <c r="Y833" s="449"/>
      <c r="Z833" s="449"/>
      <c r="AA833" s="449"/>
      <c r="AB833" s="449"/>
      <c r="AC833" s="449"/>
    </row>
    <row r="834" spans="1:29" ht="23.25" customHeight="1" x14ac:dyDescent="0.2">
      <c r="A834" s="449"/>
      <c r="B834" s="449"/>
      <c r="C834" s="449"/>
      <c r="D834" s="449"/>
      <c r="E834" s="449"/>
      <c r="F834" s="449"/>
      <c r="G834" s="450"/>
      <c r="H834" s="449"/>
      <c r="I834" s="452"/>
      <c r="J834" s="449"/>
      <c r="K834" s="449"/>
      <c r="L834" s="449"/>
      <c r="M834" s="449"/>
      <c r="N834" s="449"/>
      <c r="O834" s="449"/>
      <c r="P834" s="449"/>
      <c r="Q834" s="449"/>
      <c r="R834" s="449"/>
      <c r="S834" s="449"/>
      <c r="T834" s="449"/>
      <c r="U834" s="449"/>
      <c r="V834" s="449"/>
      <c r="W834" s="449"/>
      <c r="X834" s="449"/>
      <c r="Y834" s="449"/>
      <c r="Z834" s="449"/>
      <c r="AA834" s="449"/>
      <c r="AB834" s="449"/>
      <c r="AC834" s="449"/>
    </row>
    <row r="835" spans="1:29" ht="23.25" customHeight="1" x14ac:dyDescent="0.2">
      <c r="A835" s="449"/>
      <c r="B835" s="449"/>
      <c r="C835" s="449"/>
      <c r="D835" s="449"/>
      <c r="E835" s="449"/>
      <c r="F835" s="449"/>
      <c r="G835" s="450"/>
      <c r="H835" s="449"/>
      <c r="I835" s="452"/>
      <c r="J835" s="449"/>
      <c r="K835" s="449"/>
      <c r="L835" s="449"/>
      <c r="M835" s="449"/>
      <c r="N835" s="449"/>
      <c r="O835" s="449"/>
      <c r="P835" s="449"/>
      <c r="Q835" s="449"/>
      <c r="R835" s="449"/>
      <c r="S835" s="449"/>
      <c r="T835" s="449"/>
      <c r="U835" s="449"/>
      <c r="V835" s="449"/>
      <c r="W835" s="449"/>
      <c r="X835" s="449"/>
      <c r="Y835" s="449"/>
      <c r="Z835" s="449"/>
      <c r="AA835" s="449"/>
      <c r="AB835" s="449"/>
      <c r="AC835" s="449"/>
    </row>
    <row r="836" spans="1:29" ht="23.25" customHeight="1" x14ac:dyDescent="0.2">
      <c r="A836" s="449"/>
      <c r="B836" s="449"/>
      <c r="C836" s="449"/>
      <c r="D836" s="449"/>
      <c r="E836" s="449"/>
      <c r="F836" s="449"/>
      <c r="G836" s="450"/>
      <c r="H836" s="449"/>
      <c r="I836" s="452"/>
      <c r="J836" s="449"/>
      <c r="K836" s="449"/>
      <c r="L836" s="449"/>
      <c r="M836" s="449"/>
      <c r="N836" s="449"/>
      <c r="O836" s="449"/>
      <c r="P836" s="449"/>
      <c r="Q836" s="449"/>
      <c r="R836" s="449"/>
      <c r="S836" s="449"/>
      <c r="T836" s="449"/>
      <c r="U836" s="449"/>
      <c r="V836" s="449"/>
      <c r="W836" s="449"/>
      <c r="X836" s="449"/>
      <c r="Y836" s="449"/>
      <c r="Z836" s="449"/>
      <c r="AA836" s="449"/>
      <c r="AB836" s="449"/>
      <c r="AC836" s="449"/>
    </row>
    <row r="837" spans="1:29" ht="23.25" customHeight="1" x14ac:dyDescent="0.2">
      <c r="A837" s="449"/>
      <c r="B837" s="449"/>
      <c r="C837" s="449"/>
      <c r="D837" s="449"/>
      <c r="E837" s="449"/>
      <c r="F837" s="449"/>
      <c r="G837" s="450"/>
      <c r="H837" s="449"/>
      <c r="I837" s="452"/>
      <c r="J837" s="449"/>
      <c r="K837" s="449"/>
      <c r="L837" s="449"/>
      <c r="M837" s="449"/>
      <c r="N837" s="449"/>
      <c r="O837" s="449"/>
      <c r="P837" s="449"/>
      <c r="Q837" s="449"/>
      <c r="R837" s="449"/>
      <c r="S837" s="449"/>
      <c r="T837" s="449"/>
      <c r="U837" s="449"/>
      <c r="V837" s="449"/>
      <c r="W837" s="449"/>
      <c r="X837" s="449"/>
      <c r="Y837" s="449"/>
      <c r="Z837" s="449"/>
      <c r="AA837" s="449"/>
      <c r="AB837" s="449"/>
      <c r="AC837" s="449"/>
    </row>
    <row r="838" spans="1:29" ht="23.25" customHeight="1" x14ac:dyDescent="0.2">
      <c r="A838" s="449"/>
      <c r="B838" s="449"/>
      <c r="C838" s="449"/>
      <c r="D838" s="449"/>
      <c r="E838" s="449"/>
      <c r="F838" s="449"/>
      <c r="G838" s="450"/>
      <c r="H838" s="449"/>
      <c r="I838" s="452"/>
      <c r="J838" s="449"/>
      <c r="K838" s="449"/>
      <c r="L838" s="449"/>
      <c r="M838" s="449"/>
      <c r="N838" s="449"/>
      <c r="O838" s="449"/>
      <c r="P838" s="449"/>
      <c r="Q838" s="449"/>
      <c r="R838" s="449"/>
      <c r="S838" s="449"/>
      <c r="T838" s="449"/>
      <c r="U838" s="449"/>
      <c r="V838" s="449"/>
      <c r="W838" s="449"/>
      <c r="X838" s="449"/>
      <c r="Y838" s="449"/>
      <c r="Z838" s="449"/>
      <c r="AA838" s="449"/>
      <c r="AB838" s="449"/>
      <c r="AC838" s="449"/>
    </row>
    <row r="839" spans="1:29" ht="23.25" customHeight="1" x14ac:dyDescent="0.2">
      <c r="A839" s="449"/>
      <c r="B839" s="449"/>
      <c r="C839" s="449"/>
      <c r="D839" s="449"/>
      <c r="E839" s="449"/>
      <c r="F839" s="449"/>
      <c r="G839" s="450"/>
      <c r="H839" s="449"/>
      <c r="I839" s="452"/>
      <c r="J839" s="449"/>
      <c r="K839" s="449"/>
      <c r="L839" s="449"/>
      <c r="M839" s="449"/>
      <c r="N839" s="449"/>
      <c r="O839" s="449"/>
      <c r="P839" s="449"/>
      <c r="Q839" s="449"/>
      <c r="R839" s="449"/>
      <c r="S839" s="449"/>
      <c r="T839" s="449"/>
      <c r="U839" s="449"/>
      <c r="V839" s="449"/>
      <c r="W839" s="449"/>
      <c r="X839" s="449"/>
      <c r="Y839" s="449"/>
      <c r="Z839" s="449"/>
      <c r="AA839" s="449"/>
      <c r="AB839" s="449"/>
      <c r="AC839" s="449"/>
    </row>
    <row r="840" spans="1:29" ht="23.25" customHeight="1" x14ac:dyDescent="0.2">
      <c r="A840" s="449"/>
      <c r="B840" s="449"/>
      <c r="C840" s="449"/>
      <c r="D840" s="449"/>
      <c r="E840" s="449"/>
      <c r="F840" s="449"/>
      <c r="G840" s="450"/>
      <c r="H840" s="449"/>
      <c r="I840" s="452"/>
      <c r="J840" s="449"/>
      <c r="K840" s="449"/>
      <c r="L840" s="449"/>
      <c r="M840" s="449"/>
      <c r="N840" s="449"/>
      <c r="O840" s="449"/>
      <c r="P840" s="449"/>
      <c r="Q840" s="449"/>
      <c r="R840" s="449"/>
      <c r="S840" s="449"/>
      <c r="T840" s="449"/>
      <c r="U840" s="449"/>
      <c r="V840" s="449"/>
      <c r="W840" s="449"/>
      <c r="X840" s="449"/>
      <c r="Y840" s="449"/>
      <c r="Z840" s="449"/>
      <c r="AA840" s="449"/>
      <c r="AB840" s="449"/>
      <c r="AC840" s="449"/>
    </row>
    <row r="841" spans="1:29" ht="23.25" customHeight="1" x14ac:dyDescent="0.2">
      <c r="A841" s="449"/>
      <c r="B841" s="449"/>
      <c r="C841" s="449"/>
      <c r="D841" s="449"/>
      <c r="E841" s="449"/>
      <c r="F841" s="449"/>
      <c r="G841" s="450"/>
      <c r="H841" s="449"/>
      <c r="I841" s="452"/>
      <c r="J841" s="449"/>
      <c r="K841" s="449"/>
      <c r="L841" s="449"/>
      <c r="M841" s="449"/>
      <c r="N841" s="449"/>
      <c r="O841" s="449"/>
      <c r="P841" s="449"/>
      <c r="Q841" s="449"/>
      <c r="R841" s="449"/>
      <c r="S841" s="449"/>
      <c r="T841" s="449"/>
      <c r="U841" s="449"/>
      <c r="V841" s="449"/>
      <c r="W841" s="449"/>
      <c r="X841" s="449"/>
      <c r="Y841" s="449"/>
      <c r="Z841" s="449"/>
      <c r="AA841" s="449"/>
      <c r="AB841" s="449"/>
      <c r="AC841" s="449"/>
    </row>
    <row r="842" spans="1:29" ht="23.25" customHeight="1" x14ac:dyDescent="0.2">
      <c r="A842" s="449"/>
      <c r="B842" s="449"/>
      <c r="C842" s="449"/>
      <c r="D842" s="449"/>
      <c r="E842" s="449"/>
      <c r="F842" s="449"/>
      <c r="G842" s="450"/>
      <c r="H842" s="449"/>
      <c r="I842" s="452"/>
      <c r="J842" s="449"/>
      <c r="K842" s="449"/>
      <c r="L842" s="449"/>
      <c r="M842" s="449"/>
      <c r="N842" s="449"/>
      <c r="O842" s="449"/>
      <c r="P842" s="449"/>
      <c r="Q842" s="449"/>
      <c r="R842" s="449"/>
      <c r="S842" s="449"/>
      <c r="T842" s="449"/>
      <c r="U842" s="449"/>
      <c r="V842" s="449"/>
      <c r="W842" s="449"/>
      <c r="X842" s="449"/>
      <c r="Y842" s="449"/>
      <c r="Z842" s="449"/>
      <c r="AA842" s="449"/>
      <c r="AB842" s="449"/>
      <c r="AC842" s="449"/>
    </row>
    <row r="843" spans="1:29" ht="23.25" customHeight="1" x14ac:dyDescent="0.2">
      <c r="A843" s="449"/>
      <c r="B843" s="449"/>
      <c r="C843" s="449"/>
      <c r="D843" s="449"/>
      <c r="E843" s="449"/>
      <c r="F843" s="449"/>
      <c r="G843" s="450"/>
      <c r="H843" s="449"/>
      <c r="I843" s="452"/>
      <c r="J843" s="449"/>
      <c r="K843" s="449"/>
      <c r="L843" s="449"/>
      <c r="M843" s="449"/>
      <c r="N843" s="449"/>
      <c r="O843" s="449"/>
      <c r="P843" s="449"/>
      <c r="Q843" s="449"/>
      <c r="R843" s="449"/>
      <c r="S843" s="449"/>
      <c r="T843" s="449"/>
      <c r="U843" s="449"/>
      <c r="V843" s="449"/>
      <c r="W843" s="449"/>
      <c r="X843" s="449"/>
      <c r="Y843" s="449"/>
      <c r="Z843" s="449"/>
      <c r="AA843" s="449"/>
      <c r="AB843" s="449"/>
      <c r="AC843" s="449"/>
    </row>
    <row r="844" spans="1:29" ht="23.25" customHeight="1" x14ac:dyDescent="0.2">
      <c r="A844" s="449"/>
      <c r="B844" s="449"/>
      <c r="C844" s="449"/>
      <c r="D844" s="449"/>
      <c r="E844" s="449"/>
      <c r="F844" s="449"/>
      <c r="G844" s="450"/>
      <c r="H844" s="449"/>
      <c r="I844" s="452"/>
      <c r="J844" s="449"/>
      <c r="K844" s="449"/>
      <c r="L844" s="449"/>
      <c r="M844" s="449"/>
      <c r="N844" s="449"/>
      <c r="O844" s="449"/>
      <c r="P844" s="449"/>
      <c r="Q844" s="449"/>
      <c r="R844" s="449"/>
      <c r="S844" s="449"/>
      <c r="T844" s="449"/>
      <c r="U844" s="449"/>
      <c r="V844" s="449"/>
      <c r="W844" s="449"/>
      <c r="X844" s="449"/>
      <c r="Y844" s="449"/>
      <c r="Z844" s="449"/>
      <c r="AA844" s="449"/>
      <c r="AB844" s="449"/>
      <c r="AC844" s="449"/>
    </row>
    <row r="845" spans="1:29" ht="23.25" customHeight="1" x14ac:dyDescent="0.2">
      <c r="A845" s="449"/>
      <c r="B845" s="449"/>
      <c r="C845" s="449"/>
      <c r="D845" s="449"/>
      <c r="E845" s="449"/>
      <c r="F845" s="449"/>
      <c r="G845" s="450"/>
      <c r="H845" s="449"/>
      <c r="I845" s="452"/>
      <c r="J845" s="449"/>
      <c r="K845" s="449"/>
      <c r="L845" s="449"/>
      <c r="M845" s="449"/>
      <c r="N845" s="449"/>
      <c r="O845" s="449"/>
      <c r="P845" s="449"/>
      <c r="Q845" s="449"/>
      <c r="R845" s="449"/>
      <c r="S845" s="449"/>
      <c r="T845" s="449"/>
      <c r="U845" s="449"/>
      <c r="V845" s="449"/>
      <c r="W845" s="449"/>
      <c r="X845" s="449"/>
      <c r="Y845" s="449"/>
      <c r="Z845" s="449"/>
      <c r="AA845" s="449"/>
      <c r="AB845" s="449"/>
      <c r="AC845" s="449"/>
    </row>
    <row r="846" spans="1:29" ht="23.25" customHeight="1" x14ac:dyDescent="0.2">
      <c r="A846" s="449"/>
      <c r="B846" s="449"/>
      <c r="C846" s="449"/>
      <c r="D846" s="449"/>
      <c r="E846" s="449"/>
      <c r="F846" s="449"/>
      <c r="G846" s="450"/>
      <c r="H846" s="449"/>
      <c r="I846" s="452"/>
      <c r="J846" s="449"/>
      <c r="K846" s="449"/>
      <c r="L846" s="449"/>
      <c r="M846" s="449"/>
      <c r="N846" s="449"/>
      <c r="O846" s="449"/>
      <c r="P846" s="449"/>
      <c r="Q846" s="449"/>
      <c r="R846" s="449"/>
      <c r="S846" s="449"/>
      <c r="T846" s="449"/>
      <c r="U846" s="449"/>
      <c r="V846" s="449"/>
      <c r="W846" s="449"/>
      <c r="X846" s="449"/>
      <c r="Y846" s="449"/>
      <c r="Z846" s="449"/>
      <c r="AA846" s="449"/>
      <c r="AB846" s="449"/>
      <c r="AC846" s="449"/>
    </row>
    <row r="847" spans="1:29" ht="23.25" customHeight="1" x14ac:dyDescent="0.2">
      <c r="A847" s="449"/>
      <c r="B847" s="449"/>
      <c r="C847" s="449"/>
      <c r="D847" s="449"/>
      <c r="E847" s="449"/>
      <c r="F847" s="449"/>
      <c r="G847" s="450"/>
      <c r="H847" s="449"/>
      <c r="I847" s="452"/>
      <c r="J847" s="449"/>
      <c r="K847" s="449"/>
      <c r="L847" s="449"/>
      <c r="M847" s="449"/>
      <c r="N847" s="449"/>
      <c r="O847" s="449"/>
      <c r="P847" s="449"/>
      <c r="Q847" s="449"/>
      <c r="R847" s="449"/>
      <c r="S847" s="449"/>
      <c r="T847" s="449"/>
      <c r="U847" s="449"/>
      <c r="V847" s="449"/>
      <c r="W847" s="449"/>
      <c r="X847" s="449"/>
      <c r="Y847" s="449"/>
      <c r="Z847" s="449"/>
      <c r="AA847" s="449"/>
      <c r="AB847" s="449"/>
      <c r="AC847" s="449"/>
    </row>
    <row r="848" spans="1:29" ht="23.25" customHeight="1" x14ac:dyDescent="0.2">
      <c r="A848" s="449"/>
      <c r="B848" s="449"/>
      <c r="C848" s="449"/>
      <c r="D848" s="449"/>
      <c r="E848" s="449"/>
      <c r="F848" s="449"/>
      <c r="G848" s="450"/>
      <c r="H848" s="449"/>
      <c r="I848" s="452"/>
      <c r="J848" s="449"/>
      <c r="K848" s="449"/>
      <c r="L848" s="449"/>
      <c r="M848" s="449"/>
      <c r="N848" s="449"/>
      <c r="O848" s="449"/>
      <c r="P848" s="449"/>
      <c r="Q848" s="449"/>
      <c r="R848" s="449"/>
      <c r="S848" s="449"/>
      <c r="T848" s="449"/>
      <c r="U848" s="449"/>
      <c r="V848" s="449"/>
      <c r="W848" s="449"/>
      <c r="X848" s="449"/>
      <c r="Y848" s="449"/>
      <c r="Z848" s="449"/>
      <c r="AA848" s="449"/>
      <c r="AB848" s="449"/>
      <c r="AC848" s="449"/>
    </row>
    <row r="849" spans="1:29" ht="23.25" customHeight="1" x14ac:dyDescent="0.2">
      <c r="A849" s="449"/>
      <c r="B849" s="449"/>
      <c r="C849" s="449"/>
      <c r="D849" s="449"/>
      <c r="E849" s="449"/>
      <c r="F849" s="449"/>
      <c r="G849" s="450"/>
      <c r="H849" s="449"/>
      <c r="I849" s="452"/>
      <c r="J849" s="449"/>
      <c r="K849" s="449"/>
      <c r="L849" s="449"/>
      <c r="M849" s="449"/>
      <c r="N849" s="449"/>
      <c r="O849" s="449"/>
      <c r="P849" s="449"/>
      <c r="Q849" s="449"/>
      <c r="R849" s="449"/>
      <c r="S849" s="449"/>
      <c r="T849" s="449"/>
      <c r="U849" s="449"/>
      <c r="V849" s="449"/>
      <c r="W849" s="449"/>
      <c r="X849" s="449"/>
      <c r="Y849" s="449"/>
      <c r="Z849" s="449"/>
      <c r="AA849" s="449"/>
      <c r="AB849" s="449"/>
      <c r="AC849" s="449"/>
    </row>
    <row r="850" spans="1:29" ht="23.25" customHeight="1" x14ac:dyDescent="0.2">
      <c r="A850" s="449"/>
      <c r="B850" s="449"/>
      <c r="C850" s="449"/>
      <c r="D850" s="449"/>
      <c r="E850" s="449"/>
      <c r="F850" s="449"/>
      <c r="G850" s="450"/>
      <c r="H850" s="449"/>
      <c r="I850" s="452"/>
      <c r="J850" s="449"/>
      <c r="K850" s="449"/>
      <c r="L850" s="449"/>
      <c r="M850" s="449"/>
      <c r="N850" s="449"/>
      <c r="O850" s="449"/>
      <c r="P850" s="449"/>
      <c r="Q850" s="449"/>
      <c r="R850" s="449"/>
      <c r="S850" s="449"/>
      <c r="T850" s="449"/>
      <c r="U850" s="449"/>
      <c r="V850" s="449"/>
      <c r="W850" s="449"/>
      <c r="X850" s="449"/>
      <c r="Y850" s="449"/>
      <c r="Z850" s="449"/>
      <c r="AA850" s="449"/>
      <c r="AB850" s="449"/>
      <c r="AC850" s="449"/>
    </row>
    <row r="851" spans="1:29" ht="23.25" customHeight="1" x14ac:dyDescent="0.2">
      <c r="A851" s="449"/>
      <c r="B851" s="449"/>
      <c r="C851" s="449"/>
      <c r="D851" s="449"/>
      <c r="E851" s="449"/>
      <c r="F851" s="449"/>
      <c r="G851" s="450"/>
      <c r="H851" s="449"/>
      <c r="I851" s="452"/>
      <c r="J851" s="449"/>
      <c r="K851" s="449"/>
      <c r="L851" s="449"/>
      <c r="M851" s="449"/>
      <c r="N851" s="449"/>
      <c r="O851" s="449"/>
      <c r="P851" s="449"/>
      <c r="Q851" s="449"/>
      <c r="R851" s="449"/>
      <c r="S851" s="449"/>
      <c r="T851" s="449"/>
      <c r="U851" s="449"/>
      <c r="V851" s="449"/>
      <c r="W851" s="449"/>
      <c r="X851" s="449"/>
      <c r="Y851" s="449"/>
      <c r="Z851" s="449"/>
      <c r="AA851" s="449"/>
      <c r="AB851" s="449"/>
      <c r="AC851" s="449"/>
    </row>
    <row r="852" spans="1:29" ht="23.25" customHeight="1" x14ac:dyDescent="0.2">
      <c r="A852" s="449"/>
      <c r="B852" s="449"/>
      <c r="C852" s="449"/>
      <c r="D852" s="449"/>
      <c r="E852" s="449"/>
      <c r="F852" s="449"/>
      <c r="G852" s="450"/>
      <c r="H852" s="449"/>
      <c r="I852" s="452"/>
      <c r="J852" s="449"/>
      <c r="K852" s="449"/>
      <c r="L852" s="449"/>
      <c r="M852" s="449"/>
      <c r="N852" s="449"/>
      <c r="O852" s="449"/>
      <c r="P852" s="449"/>
      <c r="Q852" s="449"/>
      <c r="R852" s="449"/>
      <c r="S852" s="449"/>
      <c r="T852" s="449"/>
      <c r="U852" s="449"/>
      <c r="V852" s="449"/>
      <c r="W852" s="449"/>
      <c r="X852" s="449"/>
      <c r="Y852" s="449"/>
      <c r="Z852" s="449"/>
      <c r="AA852" s="449"/>
      <c r="AB852" s="449"/>
      <c r="AC852" s="449"/>
    </row>
    <row r="853" spans="1:29" ht="23.25" customHeight="1" x14ac:dyDescent="0.2">
      <c r="A853" s="449"/>
      <c r="B853" s="449"/>
      <c r="C853" s="449"/>
      <c r="D853" s="449"/>
      <c r="E853" s="449"/>
      <c r="F853" s="449"/>
      <c r="G853" s="450"/>
      <c r="H853" s="449"/>
      <c r="I853" s="452"/>
      <c r="J853" s="449"/>
      <c r="K853" s="449"/>
      <c r="L853" s="449"/>
      <c r="M853" s="449"/>
      <c r="N853" s="449"/>
      <c r="O853" s="449"/>
      <c r="P853" s="449"/>
      <c r="Q853" s="449"/>
      <c r="R853" s="449"/>
      <c r="S853" s="449"/>
      <c r="T853" s="449"/>
      <c r="U853" s="449"/>
      <c r="V853" s="449"/>
      <c r="W853" s="449"/>
      <c r="X853" s="449"/>
      <c r="Y853" s="449"/>
      <c r="Z853" s="449"/>
      <c r="AA853" s="449"/>
      <c r="AB853" s="449"/>
      <c r="AC853" s="449"/>
    </row>
    <row r="854" spans="1:29" ht="23.25" customHeight="1" x14ac:dyDescent="0.2">
      <c r="A854" s="449"/>
      <c r="B854" s="449"/>
      <c r="C854" s="449"/>
      <c r="D854" s="449"/>
      <c r="E854" s="449"/>
      <c r="F854" s="449"/>
      <c r="G854" s="450"/>
      <c r="H854" s="449"/>
      <c r="I854" s="452"/>
      <c r="J854" s="449"/>
      <c r="K854" s="449"/>
      <c r="L854" s="449"/>
      <c r="M854" s="449"/>
      <c r="N854" s="449"/>
      <c r="O854" s="449"/>
      <c r="P854" s="449"/>
      <c r="Q854" s="449"/>
      <c r="R854" s="449"/>
      <c r="S854" s="449"/>
      <c r="T854" s="449"/>
      <c r="U854" s="449"/>
      <c r="V854" s="449"/>
      <c r="W854" s="449"/>
      <c r="X854" s="449"/>
      <c r="Y854" s="449"/>
      <c r="Z854" s="449"/>
      <c r="AA854" s="449"/>
      <c r="AB854" s="449"/>
      <c r="AC854" s="449"/>
    </row>
    <row r="855" spans="1:29" ht="23.25" customHeight="1" x14ac:dyDescent="0.2">
      <c r="A855" s="449"/>
      <c r="B855" s="449"/>
      <c r="C855" s="449"/>
      <c r="D855" s="449"/>
      <c r="E855" s="449"/>
      <c r="F855" s="449"/>
      <c r="G855" s="450"/>
      <c r="H855" s="449"/>
      <c r="I855" s="452"/>
      <c r="J855" s="449"/>
      <c r="K855" s="449"/>
      <c r="L855" s="449"/>
      <c r="M855" s="449"/>
      <c r="N855" s="449"/>
      <c r="O855" s="449"/>
      <c r="P855" s="449"/>
      <c r="Q855" s="449"/>
      <c r="R855" s="449"/>
      <c r="S855" s="449"/>
      <c r="T855" s="449"/>
      <c r="U855" s="449"/>
      <c r="V855" s="449"/>
      <c r="W855" s="449"/>
      <c r="X855" s="449"/>
      <c r="Y855" s="449"/>
      <c r="Z855" s="449"/>
      <c r="AA855" s="449"/>
      <c r="AB855" s="449"/>
      <c r="AC855" s="449"/>
    </row>
    <row r="856" spans="1:29" ht="23.25" customHeight="1" x14ac:dyDescent="0.2">
      <c r="A856" s="449"/>
      <c r="B856" s="449"/>
      <c r="C856" s="449"/>
      <c r="D856" s="449"/>
      <c r="E856" s="449"/>
      <c r="F856" s="449"/>
      <c r="G856" s="450"/>
      <c r="H856" s="449"/>
      <c r="I856" s="452"/>
      <c r="J856" s="449"/>
      <c r="K856" s="449"/>
      <c r="L856" s="449"/>
      <c r="M856" s="449"/>
      <c r="N856" s="449"/>
      <c r="O856" s="449"/>
      <c r="P856" s="449"/>
      <c r="Q856" s="449"/>
      <c r="R856" s="449"/>
      <c r="S856" s="449"/>
      <c r="T856" s="449"/>
      <c r="U856" s="449"/>
      <c r="V856" s="449"/>
      <c r="W856" s="449"/>
      <c r="X856" s="449"/>
      <c r="Y856" s="449"/>
      <c r="Z856" s="449"/>
      <c r="AA856" s="449"/>
      <c r="AB856" s="449"/>
      <c r="AC856" s="449"/>
    </row>
    <row r="857" spans="1:29" ht="23.25" customHeight="1" x14ac:dyDescent="0.2">
      <c r="A857" s="449"/>
      <c r="B857" s="449"/>
      <c r="C857" s="449"/>
      <c r="D857" s="449"/>
      <c r="E857" s="449"/>
      <c r="F857" s="449"/>
      <c r="G857" s="450"/>
      <c r="H857" s="449"/>
      <c r="I857" s="452"/>
      <c r="J857" s="449"/>
      <c r="K857" s="449"/>
      <c r="L857" s="449"/>
      <c r="M857" s="449"/>
      <c r="N857" s="449"/>
      <c r="O857" s="449"/>
      <c r="P857" s="449"/>
      <c r="Q857" s="449"/>
      <c r="R857" s="449"/>
      <c r="S857" s="449"/>
      <c r="T857" s="449"/>
      <c r="U857" s="449"/>
      <c r="V857" s="449"/>
      <c r="W857" s="449"/>
      <c r="X857" s="449"/>
      <c r="Y857" s="449"/>
      <c r="Z857" s="449"/>
      <c r="AA857" s="449"/>
      <c r="AB857" s="449"/>
      <c r="AC857" s="449"/>
    </row>
    <row r="858" spans="1:29" ht="23.25" customHeight="1" x14ac:dyDescent="0.2">
      <c r="A858" s="449"/>
      <c r="B858" s="449"/>
      <c r="C858" s="449"/>
      <c r="D858" s="449"/>
      <c r="E858" s="449"/>
      <c r="F858" s="449"/>
      <c r="G858" s="450"/>
      <c r="H858" s="449"/>
      <c r="I858" s="452"/>
      <c r="J858" s="449"/>
      <c r="K858" s="449"/>
      <c r="L858" s="449"/>
      <c r="M858" s="449"/>
      <c r="N858" s="449"/>
      <c r="O858" s="449"/>
      <c r="P858" s="449"/>
      <c r="Q858" s="449"/>
      <c r="R858" s="449"/>
      <c r="S858" s="449"/>
      <c r="T858" s="449"/>
      <c r="U858" s="449"/>
      <c r="V858" s="449"/>
      <c r="W858" s="449"/>
      <c r="X858" s="449"/>
      <c r="Y858" s="449"/>
      <c r="Z858" s="449"/>
      <c r="AA858" s="449"/>
      <c r="AB858" s="449"/>
      <c r="AC858" s="449"/>
    </row>
    <row r="859" spans="1:29" ht="23.25" customHeight="1" x14ac:dyDescent="0.2">
      <c r="A859" s="449"/>
      <c r="B859" s="449"/>
      <c r="C859" s="449"/>
      <c r="D859" s="449"/>
      <c r="E859" s="449"/>
      <c r="F859" s="449"/>
      <c r="G859" s="450"/>
      <c r="H859" s="449"/>
      <c r="I859" s="452"/>
      <c r="J859" s="449"/>
      <c r="K859" s="449"/>
      <c r="L859" s="449"/>
      <c r="M859" s="449"/>
      <c r="N859" s="449"/>
      <c r="O859" s="449"/>
      <c r="P859" s="449"/>
      <c r="Q859" s="449"/>
      <c r="R859" s="449"/>
      <c r="S859" s="449"/>
      <c r="T859" s="449"/>
      <c r="U859" s="449"/>
      <c r="V859" s="449"/>
      <c r="W859" s="449"/>
      <c r="X859" s="449"/>
      <c r="Y859" s="449"/>
      <c r="Z859" s="449"/>
      <c r="AA859" s="449"/>
      <c r="AB859" s="449"/>
      <c r="AC859" s="449"/>
    </row>
    <row r="860" spans="1:29" ht="23.25" customHeight="1" x14ac:dyDescent="0.2">
      <c r="A860" s="449"/>
      <c r="B860" s="449"/>
      <c r="C860" s="449"/>
      <c r="D860" s="449"/>
      <c r="E860" s="449"/>
      <c r="F860" s="449"/>
      <c r="G860" s="450"/>
      <c r="H860" s="449"/>
      <c r="I860" s="452"/>
      <c r="J860" s="449"/>
      <c r="K860" s="449"/>
      <c r="L860" s="449"/>
      <c r="M860" s="449"/>
      <c r="N860" s="449"/>
      <c r="O860" s="449"/>
      <c r="P860" s="449"/>
      <c r="Q860" s="449"/>
      <c r="R860" s="449"/>
      <c r="S860" s="449"/>
      <c r="T860" s="449"/>
      <c r="U860" s="449"/>
      <c r="V860" s="449"/>
      <c r="W860" s="449"/>
      <c r="X860" s="449"/>
      <c r="Y860" s="449"/>
      <c r="Z860" s="449"/>
      <c r="AA860" s="449"/>
      <c r="AB860" s="449"/>
      <c r="AC860" s="449"/>
    </row>
    <row r="861" spans="1:29" ht="23.25" customHeight="1" x14ac:dyDescent="0.2">
      <c r="A861" s="449"/>
      <c r="B861" s="449"/>
      <c r="C861" s="449"/>
      <c r="D861" s="449"/>
      <c r="E861" s="449"/>
      <c r="F861" s="449"/>
      <c r="G861" s="450"/>
      <c r="H861" s="449"/>
      <c r="I861" s="452"/>
      <c r="J861" s="449"/>
      <c r="K861" s="449"/>
      <c r="L861" s="449"/>
      <c r="M861" s="449"/>
      <c r="N861" s="449"/>
      <c r="O861" s="449"/>
      <c r="P861" s="449"/>
      <c r="Q861" s="449"/>
      <c r="R861" s="449"/>
      <c r="S861" s="449"/>
      <c r="T861" s="449"/>
      <c r="U861" s="449"/>
      <c r="V861" s="449"/>
      <c r="W861" s="449"/>
      <c r="X861" s="449"/>
      <c r="Y861" s="449"/>
      <c r="Z861" s="449"/>
      <c r="AA861" s="449"/>
      <c r="AB861" s="449"/>
      <c r="AC861" s="449"/>
    </row>
    <row r="862" spans="1:29" ht="23.25" customHeight="1" x14ac:dyDescent="0.2">
      <c r="A862" s="449"/>
      <c r="B862" s="449"/>
      <c r="C862" s="449"/>
      <c r="D862" s="449"/>
      <c r="E862" s="449"/>
      <c r="F862" s="449"/>
      <c r="G862" s="450"/>
      <c r="H862" s="449"/>
      <c r="I862" s="452"/>
      <c r="J862" s="449"/>
      <c r="K862" s="449"/>
      <c r="L862" s="449"/>
      <c r="M862" s="449"/>
      <c r="N862" s="449"/>
      <c r="O862" s="449"/>
      <c r="P862" s="449"/>
      <c r="Q862" s="449"/>
      <c r="R862" s="449"/>
      <c r="S862" s="449"/>
      <c r="T862" s="449"/>
      <c r="U862" s="449"/>
      <c r="V862" s="449"/>
      <c r="W862" s="449"/>
      <c r="X862" s="449"/>
      <c r="Y862" s="449"/>
      <c r="Z862" s="449"/>
      <c r="AA862" s="449"/>
      <c r="AB862" s="449"/>
      <c r="AC862" s="449"/>
    </row>
    <row r="863" spans="1:29" ht="23.25" customHeight="1" x14ac:dyDescent="0.2">
      <c r="A863" s="449"/>
      <c r="B863" s="449"/>
      <c r="C863" s="449"/>
      <c r="D863" s="449"/>
      <c r="E863" s="449"/>
      <c r="F863" s="449"/>
      <c r="G863" s="450"/>
      <c r="H863" s="449"/>
      <c r="I863" s="452"/>
      <c r="J863" s="449"/>
      <c r="K863" s="449"/>
      <c r="L863" s="449"/>
      <c r="M863" s="449"/>
      <c r="N863" s="449"/>
      <c r="O863" s="449"/>
      <c r="P863" s="449"/>
      <c r="Q863" s="449"/>
      <c r="R863" s="449"/>
      <c r="S863" s="449"/>
      <c r="T863" s="449"/>
      <c r="U863" s="449"/>
      <c r="V863" s="449"/>
      <c r="W863" s="449"/>
      <c r="X863" s="449"/>
      <c r="Y863" s="449"/>
      <c r="Z863" s="449"/>
      <c r="AA863" s="449"/>
      <c r="AB863" s="449"/>
      <c r="AC863" s="449"/>
    </row>
    <row r="864" spans="1:29" ht="23.25" customHeight="1" x14ac:dyDescent="0.2">
      <c r="A864" s="449"/>
      <c r="B864" s="449"/>
      <c r="C864" s="449"/>
      <c r="D864" s="449"/>
      <c r="E864" s="449"/>
      <c r="F864" s="449"/>
      <c r="G864" s="450"/>
      <c r="H864" s="449"/>
      <c r="I864" s="452"/>
      <c r="J864" s="449"/>
      <c r="K864" s="449"/>
      <c r="L864" s="449"/>
      <c r="M864" s="449"/>
      <c r="N864" s="449"/>
      <c r="O864" s="449"/>
      <c r="P864" s="449"/>
      <c r="Q864" s="449"/>
      <c r="R864" s="449"/>
      <c r="S864" s="449"/>
      <c r="T864" s="449"/>
      <c r="U864" s="449"/>
      <c r="V864" s="449"/>
      <c r="W864" s="449"/>
      <c r="X864" s="449"/>
      <c r="Y864" s="449"/>
      <c r="Z864" s="449"/>
      <c r="AA864" s="449"/>
      <c r="AB864" s="449"/>
      <c r="AC864" s="449"/>
    </row>
    <row r="865" spans="1:29" ht="23.25" customHeight="1" x14ac:dyDescent="0.2">
      <c r="A865" s="449"/>
      <c r="B865" s="449"/>
      <c r="C865" s="449"/>
      <c r="D865" s="449"/>
      <c r="E865" s="449"/>
      <c r="F865" s="449"/>
      <c r="G865" s="450"/>
      <c r="H865" s="449"/>
      <c r="I865" s="452"/>
      <c r="J865" s="449"/>
      <c r="K865" s="449"/>
      <c r="L865" s="449"/>
      <c r="M865" s="449"/>
      <c r="N865" s="449"/>
      <c r="O865" s="449"/>
      <c r="P865" s="449"/>
      <c r="Q865" s="449"/>
      <c r="R865" s="449"/>
      <c r="S865" s="449"/>
      <c r="T865" s="449"/>
      <c r="U865" s="449"/>
      <c r="V865" s="449"/>
      <c r="W865" s="449"/>
      <c r="X865" s="449"/>
      <c r="Y865" s="449"/>
      <c r="Z865" s="449"/>
      <c r="AA865" s="449"/>
      <c r="AB865" s="449"/>
      <c r="AC865" s="449"/>
    </row>
    <row r="866" spans="1:29" ht="23.25" customHeight="1" x14ac:dyDescent="0.2">
      <c r="A866" s="449"/>
      <c r="B866" s="449"/>
      <c r="C866" s="449"/>
      <c r="D866" s="449"/>
      <c r="E866" s="449"/>
      <c r="F866" s="449"/>
      <c r="G866" s="450"/>
      <c r="H866" s="449"/>
      <c r="I866" s="452"/>
      <c r="J866" s="449"/>
      <c r="K866" s="449"/>
      <c r="L866" s="449"/>
      <c r="M866" s="449"/>
      <c r="N866" s="449"/>
      <c r="O866" s="449"/>
      <c r="P866" s="449"/>
      <c r="Q866" s="449"/>
      <c r="R866" s="449"/>
      <c r="S866" s="449"/>
      <c r="T866" s="449"/>
      <c r="U866" s="449"/>
      <c r="V866" s="449"/>
      <c r="W866" s="449"/>
      <c r="X866" s="449"/>
      <c r="Y866" s="449"/>
      <c r="Z866" s="449"/>
      <c r="AA866" s="449"/>
      <c r="AB866" s="449"/>
      <c r="AC866" s="449"/>
    </row>
    <row r="867" spans="1:29" ht="23.25" customHeight="1" x14ac:dyDescent="0.2">
      <c r="A867" s="449"/>
      <c r="B867" s="449"/>
      <c r="C867" s="449"/>
      <c r="D867" s="449"/>
      <c r="E867" s="449"/>
      <c r="F867" s="449"/>
      <c r="G867" s="450"/>
      <c r="H867" s="449"/>
      <c r="I867" s="452"/>
      <c r="J867" s="449"/>
      <c r="K867" s="449"/>
      <c r="L867" s="449"/>
      <c r="M867" s="449"/>
      <c r="N867" s="449"/>
      <c r="O867" s="449"/>
      <c r="P867" s="449"/>
      <c r="Q867" s="449"/>
      <c r="R867" s="449"/>
      <c r="S867" s="449"/>
      <c r="T867" s="449"/>
      <c r="U867" s="449"/>
      <c r="V867" s="449"/>
      <c r="W867" s="449"/>
      <c r="X867" s="449"/>
      <c r="Y867" s="449"/>
      <c r="Z867" s="449"/>
      <c r="AA867" s="449"/>
      <c r="AB867" s="449"/>
      <c r="AC867" s="449"/>
    </row>
    <row r="868" spans="1:29" ht="23.25" customHeight="1" x14ac:dyDescent="0.2">
      <c r="A868" s="449"/>
      <c r="B868" s="449"/>
      <c r="C868" s="449"/>
      <c r="D868" s="449"/>
      <c r="E868" s="449"/>
      <c r="F868" s="449"/>
      <c r="G868" s="450"/>
      <c r="H868" s="449"/>
      <c r="I868" s="452"/>
      <c r="J868" s="449"/>
      <c r="K868" s="449"/>
      <c r="L868" s="449"/>
      <c r="M868" s="449"/>
      <c r="N868" s="449"/>
      <c r="O868" s="449"/>
      <c r="P868" s="449"/>
      <c r="Q868" s="449"/>
      <c r="R868" s="449"/>
      <c r="S868" s="449"/>
      <c r="T868" s="449"/>
      <c r="U868" s="449"/>
      <c r="V868" s="449"/>
      <c r="W868" s="449"/>
      <c r="X868" s="449"/>
      <c r="Y868" s="449"/>
      <c r="Z868" s="449"/>
      <c r="AA868" s="449"/>
      <c r="AB868" s="449"/>
      <c r="AC868" s="449"/>
    </row>
    <row r="869" spans="1:29" ht="23.25" customHeight="1" x14ac:dyDescent="0.2">
      <c r="A869" s="449"/>
      <c r="B869" s="449"/>
      <c r="C869" s="449"/>
      <c r="D869" s="449"/>
      <c r="E869" s="449"/>
      <c r="F869" s="449"/>
      <c r="G869" s="450"/>
      <c r="H869" s="449"/>
      <c r="I869" s="452"/>
      <c r="J869" s="449"/>
      <c r="K869" s="449"/>
      <c r="L869" s="449"/>
      <c r="M869" s="449"/>
      <c r="N869" s="449"/>
      <c r="O869" s="449"/>
      <c r="P869" s="449"/>
      <c r="Q869" s="449"/>
      <c r="R869" s="449"/>
      <c r="S869" s="449"/>
      <c r="T869" s="449"/>
      <c r="U869" s="449"/>
      <c r="V869" s="449"/>
      <c r="W869" s="449"/>
      <c r="X869" s="449"/>
      <c r="Y869" s="449"/>
      <c r="Z869" s="449"/>
      <c r="AA869" s="449"/>
      <c r="AB869" s="449"/>
      <c r="AC869" s="449"/>
    </row>
    <row r="870" spans="1:29" ht="23.25" customHeight="1" x14ac:dyDescent="0.2">
      <c r="A870" s="449"/>
      <c r="B870" s="449"/>
      <c r="C870" s="449"/>
      <c r="D870" s="449"/>
      <c r="E870" s="449"/>
      <c r="F870" s="449"/>
      <c r="G870" s="450"/>
      <c r="H870" s="449"/>
      <c r="I870" s="452"/>
      <c r="J870" s="449"/>
      <c r="K870" s="449"/>
      <c r="L870" s="449"/>
      <c r="M870" s="449"/>
      <c r="N870" s="449"/>
      <c r="O870" s="449"/>
      <c r="P870" s="449"/>
      <c r="Q870" s="449"/>
      <c r="R870" s="449"/>
      <c r="S870" s="449"/>
      <c r="T870" s="449"/>
      <c r="U870" s="449"/>
      <c r="V870" s="449"/>
      <c r="W870" s="449"/>
      <c r="X870" s="449"/>
      <c r="Y870" s="449"/>
      <c r="Z870" s="449"/>
      <c r="AA870" s="449"/>
      <c r="AB870" s="449"/>
      <c r="AC870" s="449"/>
    </row>
    <row r="871" spans="1:29" ht="23.25" customHeight="1" x14ac:dyDescent="0.2">
      <c r="A871" s="449"/>
      <c r="B871" s="449"/>
      <c r="C871" s="449"/>
      <c r="D871" s="449"/>
      <c r="E871" s="449"/>
      <c r="F871" s="449"/>
      <c r="G871" s="450"/>
      <c r="H871" s="449"/>
      <c r="I871" s="452"/>
      <c r="J871" s="449"/>
      <c r="K871" s="449"/>
      <c r="L871" s="449"/>
      <c r="M871" s="449"/>
      <c r="N871" s="449"/>
      <c r="O871" s="449"/>
      <c r="P871" s="449"/>
      <c r="Q871" s="449"/>
      <c r="R871" s="449"/>
      <c r="S871" s="449"/>
      <c r="T871" s="449"/>
      <c r="U871" s="449"/>
      <c r="V871" s="449"/>
      <c r="W871" s="449"/>
      <c r="X871" s="449"/>
      <c r="Y871" s="449"/>
      <c r="Z871" s="449"/>
      <c r="AA871" s="449"/>
      <c r="AB871" s="449"/>
      <c r="AC871" s="449"/>
    </row>
    <row r="872" spans="1:29" ht="23.25" customHeight="1" x14ac:dyDescent="0.2">
      <c r="A872" s="449"/>
      <c r="B872" s="449"/>
      <c r="C872" s="449"/>
      <c r="D872" s="449"/>
      <c r="E872" s="449"/>
      <c r="F872" s="449"/>
      <c r="G872" s="450"/>
      <c r="H872" s="449"/>
      <c r="I872" s="452"/>
      <c r="J872" s="449"/>
      <c r="K872" s="449"/>
      <c r="L872" s="449"/>
      <c r="M872" s="449"/>
      <c r="N872" s="449"/>
      <c r="O872" s="449"/>
      <c r="P872" s="449"/>
      <c r="Q872" s="449"/>
      <c r="R872" s="449"/>
      <c r="S872" s="449"/>
      <c r="T872" s="449"/>
      <c r="U872" s="449"/>
      <c r="V872" s="449"/>
      <c r="W872" s="449"/>
      <c r="X872" s="449"/>
      <c r="Y872" s="449"/>
      <c r="Z872" s="449"/>
      <c r="AA872" s="449"/>
      <c r="AB872" s="449"/>
      <c r="AC872" s="449"/>
    </row>
    <row r="873" spans="1:29" ht="23.25" customHeight="1" x14ac:dyDescent="0.2">
      <c r="A873" s="449"/>
      <c r="B873" s="449"/>
      <c r="C873" s="449"/>
      <c r="D873" s="449"/>
      <c r="E873" s="449"/>
      <c r="F873" s="449"/>
      <c r="G873" s="450"/>
      <c r="H873" s="449"/>
      <c r="I873" s="452"/>
      <c r="J873" s="449"/>
      <c r="K873" s="449"/>
      <c r="L873" s="449"/>
      <c r="M873" s="449"/>
      <c r="N873" s="449"/>
      <c r="O873" s="449"/>
      <c r="P873" s="449"/>
      <c r="Q873" s="449"/>
      <c r="R873" s="449"/>
      <c r="S873" s="449"/>
      <c r="T873" s="449"/>
      <c r="U873" s="449"/>
      <c r="V873" s="449"/>
      <c r="W873" s="449"/>
      <c r="X873" s="449"/>
      <c r="Y873" s="449"/>
      <c r="Z873" s="449"/>
      <c r="AA873" s="449"/>
      <c r="AB873" s="449"/>
      <c r="AC873" s="449"/>
    </row>
    <row r="874" spans="1:29" ht="23.25" customHeight="1" x14ac:dyDescent="0.2">
      <c r="A874" s="449"/>
      <c r="B874" s="449"/>
      <c r="C874" s="449"/>
      <c r="D874" s="449"/>
      <c r="E874" s="449"/>
      <c r="F874" s="449"/>
      <c r="G874" s="450"/>
      <c r="H874" s="449"/>
      <c r="I874" s="452"/>
      <c r="J874" s="449"/>
      <c r="K874" s="449"/>
      <c r="L874" s="449"/>
      <c r="M874" s="449"/>
      <c r="N874" s="449"/>
      <c r="O874" s="449"/>
      <c r="P874" s="449"/>
      <c r="Q874" s="449"/>
      <c r="R874" s="449"/>
      <c r="S874" s="449"/>
      <c r="T874" s="449"/>
      <c r="U874" s="449"/>
      <c r="V874" s="449"/>
      <c r="W874" s="449"/>
      <c r="X874" s="449"/>
      <c r="Y874" s="449"/>
      <c r="Z874" s="449"/>
      <c r="AA874" s="449"/>
      <c r="AB874" s="449"/>
      <c r="AC874" s="449"/>
    </row>
    <row r="875" spans="1:29" ht="23.25" customHeight="1" x14ac:dyDescent="0.2">
      <c r="A875" s="449"/>
      <c r="B875" s="449"/>
      <c r="C875" s="449"/>
      <c r="D875" s="449"/>
      <c r="E875" s="449"/>
      <c r="F875" s="449"/>
      <c r="G875" s="450"/>
      <c r="H875" s="449"/>
      <c r="I875" s="452"/>
      <c r="J875" s="449"/>
      <c r="K875" s="449"/>
      <c r="L875" s="449"/>
      <c r="M875" s="449"/>
      <c r="N875" s="449"/>
      <c r="O875" s="449"/>
      <c r="P875" s="449"/>
      <c r="Q875" s="449"/>
      <c r="R875" s="449"/>
      <c r="S875" s="449"/>
      <c r="T875" s="449"/>
      <c r="U875" s="449"/>
      <c r="V875" s="449"/>
      <c r="W875" s="449"/>
      <c r="X875" s="449"/>
      <c r="Y875" s="449"/>
      <c r="Z875" s="449"/>
      <c r="AA875" s="449"/>
      <c r="AB875" s="449"/>
      <c r="AC875" s="449"/>
    </row>
    <row r="876" spans="1:29" ht="23.25" customHeight="1" x14ac:dyDescent="0.2">
      <c r="A876" s="449"/>
      <c r="B876" s="449"/>
      <c r="C876" s="449"/>
      <c r="D876" s="449"/>
      <c r="E876" s="449"/>
      <c r="F876" s="449"/>
      <c r="G876" s="450"/>
      <c r="H876" s="449"/>
      <c r="I876" s="452"/>
      <c r="J876" s="449"/>
      <c r="K876" s="449"/>
      <c r="L876" s="449"/>
      <c r="M876" s="449"/>
      <c r="N876" s="449"/>
      <c r="O876" s="449"/>
      <c r="P876" s="449"/>
      <c r="Q876" s="449"/>
      <c r="R876" s="449"/>
      <c r="S876" s="449"/>
      <c r="T876" s="449"/>
      <c r="U876" s="449"/>
      <c r="V876" s="449"/>
      <c r="W876" s="449"/>
      <c r="X876" s="449"/>
      <c r="Y876" s="449"/>
      <c r="Z876" s="449"/>
      <c r="AA876" s="449"/>
      <c r="AB876" s="449"/>
      <c r="AC876" s="449"/>
    </row>
    <row r="877" spans="1:29" ht="23.25" customHeight="1" x14ac:dyDescent="0.2">
      <c r="A877" s="449"/>
      <c r="B877" s="449"/>
      <c r="C877" s="449"/>
      <c r="D877" s="449"/>
      <c r="E877" s="449"/>
      <c r="F877" s="449"/>
      <c r="G877" s="450"/>
      <c r="H877" s="449"/>
      <c r="I877" s="452"/>
      <c r="J877" s="449"/>
      <c r="K877" s="449"/>
      <c r="L877" s="449"/>
      <c r="M877" s="449"/>
      <c r="N877" s="449"/>
      <c r="O877" s="449"/>
      <c r="P877" s="449"/>
      <c r="Q877" s="449"/>
      <c r="R877" s="449"/>
      <c r="S877" s="449"/>
      <c r="T877" s="449"/>
      <c r="U877" s="449"/>
      <c r="V877" s="449"/>
      <c r="W877" s="449"/>
      <c r="X877" s="449"/>
      <c r="Y877" s="449"/>
      <c r="Z877" s="449"/>
      <c r="AA877" s="449"/>
      <c r="AB877" s="449"/>
      <c r="AC877" s="449"/>
    </row>
    <row r="878" spans="1:29" ht="23.25" customHeight="1" x14ac:dyDescent="0.2">
      <c r="A878" s="449"/>
      <c r="B878" s="449"/>
      <c r="C878" s="449"/>
      <c r="D878" s="449"/>
      <c r="E878" s="449"/>
      <c r="F878" s="449"/>
      <c r="G878" s="450"/>
      <c r="H878" s="449"/>
      <c r="I878" s="452"/>
      <c r="J878" s="449"/>
      <c r="K878" s="449"/>
      <c r="L878" s="449"/>
      <c r="M878" s="449"/>
      <c r="N878" s="449"/>
      <c r="O878" s="449"/>
      <c r="P878" s="449"/>
      <c r="Q878" s="449"/>
      <c r="R878" s="449"/>
      <c r="S878" s="449"/>
      <c r="T878" s="449"/>
      <c r="U878" s="449"/>
      <c r="V878" s="449"/>
      <c r="W878" s="449"/>
      <c r="X878" s="449"/>
      <c r="Y878" s="449"/>
      <c r="Z878" s="449"/>
      <c r="AA878" s="449"/>
      <c r="AB878" s="449"/>
      <c r="AC878" s="449"/>
    </row>
    <row r="879" spans="1:29" ht="23.25" customHeight="1" x14ac:dyDescent="0.2">
      <c r="A879" s="449"/>
      <c r="B879" s="449"/>
      <c r="C879" s="449"/>
      <c r="D879" s="449"/>
      <c r="E879" s="449"/>
      <c r="F879" s="449"/>
      <c r="G879" s="450"/>
      <c r="H879" s="449"/>
      <c r="I879" s="452"/>
      <c r="J879" s="449"/>
      <c r="K879" s="449"/>
      <c r="L879" s="449"/>
      <c r="M879" s="449"/>
      <c r="N879" s="449"/>
      <c r="O879" s="449"/>
      <c r="P879" s="449"/>
      <c r="Q879" s="449"/>
      <c r="R879" s="449"/>
      <c r="S879" s="449"/>
      <c r="T879" s="449"/>
      <c r="U879" s="449"/>
      <c r="V879" s="449"/>
      <c r="W879" s="449"/>
      <c r="X879" s="449"/>
      <c r="Y879" s="449"/>
      <c r="Z879" s="449"/>
      <c r="AA879" s="449"/>
      <c r="AB879" s="449"/>
      <c r="AC879" s="449"/>
    </row>
    <row r="880" spans="1:29" ht="23.25" customHeight="1" x14ac:dyDescent="0.2">
      <c r="A880" s="449"/>
      <c r="B880" s="449"/>
      <c r="C880" s="449"/>
      <c r="D880" s="449"/>
      <c r="E880" s="449"/>
      <c r="F880" s="449"/>
      <c r="G880" s="450"/>
      <c r="H880" s="449"/>
      <c r="I880" s="452"/>
      <c r="J880" s="449"/>
      <c r="K880" s="449"/>
      <c r="L880" s="449"/>
      <c r="M880" s="449"/>
      <c r="N880" s="449"/>
      <c r="O880" s="449"/>
      <c r="P880" s="449"/>
      <c r="Q880" s="449"/>
      <c r="R880" s="449"/>
      <c r="S880" s="449"/>
      <c r="T880" s="449"/>
      <c r="U880" s="449"/>
      <c r="V880" s="449"/>
      <c r="W880" s="449"/>
      <c r="X880" s="449"/>
      <c r="Y880" s="449"/>
      <c r="Z880" s="449"/>
      <c r="AA880" s="449"/>
      <c r="AB880" s="449"/>
      <c r="AC880" s="449"/>
    </row>
    <row r="881" spans="1:29" ht="23.25" customHeight="1" x14ac:dyDescent="0.2">
      <c r="A881" s="449"/>
      <c r="B881" s="449"/>
      <c r="C881" s="449"/>
      <c r="D881" s="449"/>
      <c r="E881" s="449"/>
      <c r="F881" s="449"/>
      <c r="G881" s="450"/>
      <c r="H881" s="449"/>
      <c r="I881" s="452"/>
      <c r="J881" s="449"/>
      <c r="K881" s="449"/>
      <c r="L881" s="449"/>
      <c r="M881" s="449"/>
      <c r="N881" s="449"/>
      <c r="O881" s="449"/>
      <c r="P881" s="449"/>
      <c r="Q881" s="449"/>
      <c r="R881" s="449"/>
      <c r="S881" s="449"/>
      <c r="T881" s="449"/>
      <c r="U881" s="449"/>
      <c r="V881" s="449"/>
      <c r="W881" s="449"/>
      <c r="X881" s="449"/>
      <c r="Y881" s="449"/>
      <c r="Z881" s="449"/>
      <c r="AA881" s="449"/>
      <c r="AB881" s="449"/>
      <c r="AC881" s="449"/>
    </row>
    <row r="882" spans="1:29" ht="23.25" customHeight="1" x14ac:dyDescent="0.2">
      <c r="A882" s="449"/>
      <c r="B882" s="449"/>
      <c r="C882" s="449"/>
      <c r="D882" s="449"/>
      <c r="E882" s="449"/>
      <c r="F882" s="449"/>
      <c r="G882" s="450"/>
      <c r="H882" s="449"/>
      <c r="I882" s="452"/>
      <c r="J882" s="449"/>
      <c r="K882" s="449"/>
      <c r="L882" s="449"/>
      <c r="M882" s="449"/>
      <c r="N882" s="449"/>
      <c r="O882" s="449"/>
      <c r="P882" s="449"/>
      <c r="Q882" s="449"/>
      <c r="R882" s="449"/>
      <c r="S882" s="449"/>
      <c r="T882" s="449"/>
      <c r="U882" s="449"/>
      <c r="V882" s="449"/>
      <c r="W882" s="449"/>
      <c r="X882" s="449"/>
      <c r="Y882" s="449"/>
      <c r="Z882" s="449"/>
      <c r="AA882" s="449"/>
      <c r="AB882" s="449"/>
      <c r="AC882" s="449"/>
    </row>
    <row r="883" spans="1:29" ht="23.25" customHeight="1" x14ac:dyDescent="0.2">
      <c r="A883" s="449"/>
      <c r="B883" s="449"/>
      <c r="C883" s="449"/>
      <c r="D883" s="449"/>
      <c r="E883" s="449"/>
      <c r="F883" s="449"/>
      <c r="G883" s="450"/>
      <c r="H883" s="449"/>
      <c r="I883" s="452"/>
      <c r="J883" s="449"/>
      <c r="K883" s="449"/>
      <c r="L883" s="449"/>
      <c r="M883" s="449"/>
      <c r="N883" s="449"/>
      <c r="O883" s="449"/>
      <c r="P883" s="449"/>
      <c r="Q883" s="449"/>
      <c r="R883" s="449"/>
      <c r="S883" s="449"/>
      <c r="T883" s="449"/>
      <c r="U883" s="449"/>
      <c r="V883" s="449"/>
      <c r="W883" s="449"/>
      <c r="X883" s="449"/>
      <c r="Y883" s="449"/>
      <c r="Z883" s="449"/>
      <c r="AA883" s="449"/>
      <c r="AB883" s="449"/>
      <c r="AC883" s="449"/>
    </row>
    <row r="884" spans="1:29" ht="23.25" customHeight="1" x14ac:dyDescent="0.2">
      <c r="A884" s="449"/>
      <c r="B884" s="449"/>
      <c r="C884" s="449"/>
      <c r="D884" s="449"/>
      <c r="E884" s="449"/>
      <c r="F884" s="449"/>
      <c r="G884" s="450"/>
      <c r="H884" s="449"/>
      <c r="I884" s="452"/>
      <c r="J884" s="449"/>
      <c r="K884" s="449"/>
      <c r="L884" s="449"/>
      <c r="M884" s="449"/>
      <c r="N884" s="449"/>
      <c r="O884" s="449"/>
      <c r="P884" s="449"/>
      <c r="Q884" s="449"/>
      <c r="R884" s="449"/>
      <c r="S884" s="449"/>
      <c r="T884" s="449"/>
      <c r="U884" s="449"/>
      <c r="V884" s="449"/>
      <c r="W884" s="449"/>
      <c r="X884" s="449"/>
      <c r="Y884" s="449"/>
      <c r="Z884" s="449"/>
      <c r="AA884" s="449"/>
      <c r="AB884" s="449"/>
      <c r="AC884" s="449"/>
    </row>
    <row r="885" spans="1:29" ht="23.25" customHeight="1" x14ac:dyDescent="0.2">
      <c r="A885" s="449"/>
      <c r="B885" s="449"/>
      <c r="C885" s="449"/>
      <c r="D885" s="449"/>
      <c r="E885" s="449"/>
      <c r="F885" s="449"/>
      <c r="G885" s="450"/>
      <c r="H885" s="449"/>
      <c r="I885" s="452"/>
      <c r="J885" s="449"/>
      <c r="K885" s="449"/>
      <c r="L885" s="449"/>
      <c r="M885" s="449"/>
      <c r="N885" s="449"/>
      <c r="O885" s="449"/>
      <c r="P885" s="449"/>
      <c r="Q885" s="449"/>
      <c r="R885" s="449"/>
      <c r="S885" s="449"/>
      <c r="T885" s="449"/>
      <c r="U885" s="449"/>
      <c r="V885" s="449"/>
      <c r="W885" s="449"/>
      <c r="X885" s="449"/>
      <c r="Y885" s="449"/>
      <c r="Z885" s="449"/>
      <c r="AA885" s="449"/>
      <c r="AB885" s="449"/>
      <c r="AC885" s="449"/>
    </row>
    <row r="886" spans="1:29" ht="23.25" customHeight="1" x14ac:dyDescent="0.2">
      <c r="A886" s="449"/>
      <c r="B886" s="449"/>
      <c r="C886" s="449"/>
      <c r="D886" s="449"/>
      <c r="E886" s="449"/>
      <c r="F886" s="449"/>
      <c r="G886" s="450"/>
      <c r="H886" s="449"/>
      <c r="I886" s="452"/>
      <c r="J886" s="449"/>
      <c r="K886" s="449"/>
      <c r="L886" s="449"/>
      <c r="M886" s="449"/>
      <c r="N886" s="449"/>
      <c r="O886" s="449"/>
      <c r="P886" s="449"/>
      <c r="Q886" s="449"/>
      <c r="R886" s="449"/>
      <c r="S886" s="449"/>
      <c r="T886" s="449"/>
      <c r="U886" s="449"/>
      <c r="V886" s="449"/>
      <c r="W886" s="449"/>
      <c r="X886" s="449"/>
      <c r="Y886" s="449"/>
      <c r="Z886" s="449"/>
      <c r="AA886" s="449"/>
      <c r="AB886" s="449"/>
      <c r="AC886" s="449"/>
    </row>
    <row r="887" spans="1:29" ht="23.25" customHeight="1" x14ac:dyDescent="0.2">
      <c r="A887" s="449"/>
      <c r="B887" s="449"/>
      <c r="C887" s="449"/>
      <c r="D887" s="449"/>
      <c r="E887" s="449"/>
      <c r="F887" s="449"/>
      <c r="G887" s="450"/>
      <c r="H887" s="449"/>
      <c r="I887" s="452"/>
      <c r="J887" s="449"/>
      <c r="K887" s="449"/>
      <c r="L887" s="449"/>
      <c r="M887" s="449"/>
      <c r="N887" s="449"/>
      <c r="O887" s="449"/>
      <c r="P887" s="449"/>
      <c r="Q887" s="449"/>
      <c r="R887" s="449"/>
      <c r="S887" s="449"/>
      <c r="T887" s="449"/>
      <c r="U887" s="449"/>
      <c r="V887" s="449"/>
      <c r="W887" s="449"/>
      <c r="X887" s="449"/>
      <c r="Y887" s="449"/>
      <c r="Z887" s="449"/>
      <c r="AA887" s="449"/>
      <c r="AB887" s="449"/>
      <c r="AC887" s="449"/>
    </row>
    <row r="888" spans="1:29" ht="23.25" customHeight="1" x14ac:dyDescent="0.2">
      <c r="A888" s="449"/>
      <c r="B888" s="449"/>
      <c r="C888" s="449"/>
      <c r="D888" s="449"/>
      <c r="E888" s="449"/>
      <c r="F888" s="449"/>
      <c r="G888" s="450"/>
      <c r="H888" s="449"/>
      <c r="I888" s="452"/>
      <c r="J888" s="449"/>
      <c r="K888" s="449"/>
      <c r="L888" s="449"/>
      <c r="M888" s="449"/>
      <c r="N888" s="449"/>
      <c r="O888" s="449"/>
      <c r="P888" s="449"/>
      <c r="Q888" s="449"/>
      <c r="R888" s="449"/>
      <c r="S888" s="449"/>
      <c r="T888" s="449"/>
      <c r="U888" s="449"/>
      <c r="V888" s="449"/>
      <c r="W888" s="449"/>
      <c r="X888" s="449"/>
      <c r="Y888" s="449"/>
      <c r="Z888" s="449"/>
      <c r="AA888" s="449"/>
      <c r="AB888" s="449"/>
      <c r="AC888" s="449"/>
    </row>
    <row r="889" spans="1:29" ht="23.25" customHeight="1" x14ac:dyDescent="0.2">
      <c r="A889" s="449"/>
      <c r="B889" s="449"/>
      <c r="C889" s="449"/>
      <c r="D889" s="449"/>
      <c r="E889" s="449"/>
      <c r="F889" s="449"/>
      <c r="G889" s="450"/>
      <c r="H889" s="449"/>
      <c r="I889" s="452"/>
      <c r="J889" s="449"/>
      <c r="K889" s="449"/>
      <c r="L889" s="449"/>
      <c r="M889" s="449"/>
      <c r="N889" s="449"/>
      <c r="O889" s="449"/>
      <c r="P889" s="449"/>
      <c r="Q889" s="449"/>
      <c r="R889" s="449"/>
      <c r="S889" s="449"/>
      <c r="T889" s="449"/>
      <c r="U889" s="449"/>
      <c r="V889" s="449"/>
      <c r="W889" s="449"/>
      <c r="X889" s="449"/>
      <c r="Y889" s="449"/>
      <c r="Z889" s="449"/>
      <c r="AA889" s="449"/>
      <c r="AB889" s="449"/>
      <c r="AC889" s="449"/>
    </row>
    <row r="890" spans="1:29" ht="23.25" customHeight="1" x14ac:dyDescent="0.2">
      <c r="A890" s="449"/>
      <c r="B890" s="449"/>
      <c r="C890" s="449"/>
      <c r="D890" s="449"/>
      <c r="E890" s="449"/>
      <c r="F890" s="449"/>
      <c r="G890" s="450"/>
      <c r="H890" s="449"/>
      <c r="I890" s="452"/>
      <c r="J890" s="449"/>
      <c r="K890" s="449"/>
      <c r="L890" s="449"/>
      <c r="M890" s="449"/>
      <c r="N890" s="449"/>
      <c r="O890" s="449"/>
      <c r="P890" s="449"/>
      <c r="Q890" s="449"/>
      <c r="R890" s="449"/>
      <c r="S890" s="449"/>
      <c r="T890" s="449"/>
      <c r="U890" s="449"/>
      <c r="V890" s="449"/>
      <c r="W890" s="449"/>
      <c r="X890" s="449"/>
      <c r="Y890" s="449"/>
      <c r="Z890" s="449"/>
      <c r="AA890" s="449"/>
      <c r="AB890" s="449"/>
      <c r="AC890" s="449"/>
    </row>
    <row r="891" spans="1:29" ht="23.25" customHeight="1" x14ac:dyDescent="0.2">
      <c r="A891" s="449"/>
      <c r="B891" s="449"/>
      <c r="C891" s="449"/>
      <c r="D891" s="449"/>
      <c r="E891" s="449"/>
      <c r="F891" s="449"/>
      <c r="G891" s="450"/>
      <c r="H891" s="449"/>
      <c r="I891" s="452"/>
      <c r="J891" s="449"/>
      <c r="K891" s="449"/>
      <c r="L891" s="449"/>
      <c r="M891" s="449"/>
      <c r="N891" s="449"/>
      <c r="O891" s="449"/>
      <c r="P891" s="449"/>
      <c r="Q891" s="449"/>
      <c r="R891" s="449"/>
      <c r="S891" s="449"/>
      <c r="T891" s="449"/>
      <c r="U891" s="449"/>
      <c r="V891" s="449"/>
      <c r="W891" s="449"/>
      <c r="X891" s="449"/>
      <c r="Y891" s="449"/>
      <c r="Z891" s="449"/>
      <c r="AA891" s="449"/>
      <c r="AB891" s="449"/>
      <c r="AC891" s="449"/>
    </row>
    <row r="892" spans="1:29" ht="23.25" customHeight="1" x14ac:dyDescent="0.2">
      <c r="A892" s="449"/>
      <c r="B892" s="449"/>
      <c r="C892" s="449"/>
      <c r="D892" s="449"/>
      <c r="E892" s="449"/>
      <c r="F892" s="449"/>
      <c r="G892" s="450"/>
      <c r="H892" s="449"/>
      <c r="I892" s="452"/>
      <c r="J892" s="449"/>
      <c r="K892" s="449"/>
      <c r="L892" s="449"/>
      <c r="M892" s="449"/>
      <c r="N892" s="449"/>
      <c r="O892" s="449"/>
      <c r="P892" s="449"/>
      <c r="Q892" s="449"/>
      <c r="R892" s="449"/>
      <c r="S892" s="449"/>
      <c r="T892" s="449"/>
      <c r="U892" s="449"/>
      <c r="V892" s="449"/>
      <c r="W892" s="449"/>
      <c r="X892" s="449"/>
      <c r="Y892" s="449"/>
      <c r="Z892" s="449"/>
      <c r="AA892" s="449"/>
      <c r="AB892" s="449"/>
      <c r="AC892" s="449"/>
    </row>
    <row r="893" spans="1:29" ht="23.25" customHeight="1" x14ac:dyDescent="0.2">
      <c r="A893" s="449"/>
      <c r="B893" s="449"/>
      <c r="C893" s="449"/>
      <c r="D893" s="449"/>
      <c r="E893" s="449"/>
      <c r="F893" s="449"/>
      <c r="G893" s="450"/>
      <c r="H893" s="449"/>
      <c r="I893" s="452"/>
      <c r="J893" s="449"/>
      <c r="K893" s="449"/>
      <c r="L893" s="449"/>
      <c r="M893" s="449"/>
      <c r="N893" s="449"/>
      <c r="O893" s="449"/>
      <c r="P893" s="449"/>
      <c r="Q893" s="449"/>
      <c r="R893" s="449"/>
      <c r="S893" s="449"/>
      <c r="T893" s="449"/>
      <c r="U893" s="449"/>
      <c r="V893" s="449"/>
      <c r="W893" s="449"/>
      <c r="X893" s="449"/>
      <c r="Y893" s="449"/>
      <c r="Z893" s="449"/>
      <c r="AA893" s="449"/>
      <c r="AB893" s="449"/>
      <c r="AC893" s="449"/>
    </row>
    <row r="894" spans="1:29" ht="23.25" customHeight="1" x14ac:dyDescent="0.2">
      <c r="A894" s="449"/>
      <c r="B894" s="449"/>
      <c r="C894" s="449"/>
      <c r="D894" s="449"/>
      <c r="E894" s="449"/>
      <c r="F894" s="449"/>
      <c r="G894" s="450"/>
      <c r="H894" s="449"/>
      <c r="I894" s="452"/>
      <c r="J894" s="449"/>
      <c r="K894" s="449"/>
      <c r="L894" s="449"/>
      <c r="M894" s="449"/>
      <c r="N894" s="449"/>
      <c r="O894" s="449"/>
      <c r="P894" s="449"/>
      <c r="Q894" s="449"/>
      <c r="R894" s="449"/>
      <c r="S894" s="449"/>
      <c r="T894" s="449"/>
      <c r="U894" s="449"/>
      <c r="V894" s="449"/>
      <c r="W894" s="449"/>
      <c r="X894" s="449"/>
      <c r="Y894" s="449"/>
      <c r="Z894" s="449"/>
      <c r="AA894" s="449"/>
      <c r="AB894" s="449"/>
      <c r="AC894" s="449"/>
    </row>
    <row r="895" spans="1:29" ht="23.25" customHeight="1" x14ac:dyDescent="0.2">
      <c r="A895" s="449"/>
      <c r="B895" s="449"/>
      <c r="C895" s="449"/>
      <c r="D895" s="449"/>
      <c r="E895" s="449"/>
      <c r="F895" s="449"/>
      <c r="G895" s="450"/>
      <c r="H895" s="449"/>
      <c r="I895" s="452"/>
      <c r="J895" s="449"/>
      <c r="K895" s="449"/>
      <c r="L895" s="449"/>
      <c r="M895" s="449"/>
      <c r="N895" s="449"/>
      <c r="O895" s="449"/>
      <c r="P895" s="449"/>
      <c r="Q895" s="449"/>
      <c r="R895" s="449"/>
      <c r="S895" s="449"/>
      <c r="T895" s="449"/>
      <c r="U895" s="449"/>
      <c r="V895" s="449"/>
      <c r="W895" s="449"/>
      <c r="X895" s="449"/>
      <c r="Y895" s="449"/>
      <c r="Z895" s="449"/>
      <c r="AA895" s="449"/>
      <c r="AB895" s="449"/>
      <c r="AC895" s="449"/>
    </row>
    <row r="896" spans="1:29" ht="23.25" customHeight="1" x14ac:dyDescent="0.2">
      <c r="A896" s="449"/>
      <c r="B896" s="449"/>
      <c r="C896" s="449"/>
      <c r="D896" s="449"/>
      <c r="E896" s="449"/>
      <c r="F896" s="449"/>
      <c r="G896" s="450"/>
      <c r="H896" s="449"/>
      <c r="I896" s="452"/>
      <c r="J896" s="449"/>
      <c r="K896" s="449"/>
      <c r="L896" s="449"/>
      <c r="M896" s="449"/>
      <c r="N896" s="449"/>
      <c r="O896" s="449"/>
      <c r="P896" s="449"/>
      <c r="Q896" s="449"/>
      <c r="R896" s="449"/>
      <c r="S896" s="449"/>
      <c r="T896" s="449"/>
      <c r="U896" s="449"/>
      <c r="V896" s="449"/>
      <c r="W896" s="449"/>
      <c r="X896" s="449"/>
      <c r="Y896" s="449"/>
      <c r="Z896" s="449"/>
      <c r="AA896" s="449"/>
      <c r="AB896" s="449"/>
      <c r="AC896" s="449"/>
    </row>
    <row r="897" spans="1:29" ht="23.25" customHeight="1" x14ac:dyDescent="0.2">
      <c r="A897" s="449"/>
      <c r="B897" s="449"/>
      <c r="C897" s="449"/>
      <c r="D897" s="449"/>
      <c r="E897" s="449"/>
      <c r="F897" s="449"/>
      <c r="G897" s="450"/>
      <c r="H897" s="449"/>
      <c r="I897" s="452"/>
      <c r="J897" s="449"/>
      <c r="K897" s="449"/>
      <c r="L897" s="449"/>
      <c r="M897" s="449"/>
      <c r="N897" s="449"/>
      <c r="O897" s="449"/>
      <c r="P897" s="449"/>
      <c r="Q897" s="449"/>
      <c r="R897" s="449"/>
      <c r="S897" s="449"/>
      <c r="T897" s="449"/>
      <c r="U897" s="449"/>
      <c r="V897" s="449"/>
      <c r="W897" s="449"/>
      <c r="X897" s="449"/>
      <c r="Y897" s="449"/>
      <c r="Z897" s="449"/>
      <c r="AA897" s="449"/>
      <c r="AB897" s="449"/>
      <c r="AC897" s="449"/>
    </row>
    <row r="898" spans="1:29" ht="23.25" customHeight="1" x14ac:dyDescent="0.2">
      <c r="A898" s="449"/>
      <c r="B898" s="449"/>
      <c r="C898" s="449"/>
      <c r="D898" s="449"/>
      <c r="E898" s="449"/>
      <c r="F898" s="449"/>
      <c r="G898" s="450"/>
      <c r="H898" s="449"/>
      <c r="I898" s="452"/>
      <c r="J898" s="449"/>
      <c r="K898" s="449"/>
      <c r="L898" s="449"/>
      <c r="M898" s="449"/>
      <c r="N898" s="449"/>
      <c r="O898" s="449"/>
      <c r="P898" s="449"/>
      <c r="Q898" s="449"/>
      <c r="R898" s="449"/>
      <c r="S898" s="449"/>
      <c r="T898" s="449"/>
      <c r="U898" s="449"/>
      <c r="V898" s="449"/>
      <c r="W898" s="449"/>
      <c r="X898" s="449"/>
      <c r="Y898" s="449"/>
      <c r="Z898" s="449"/>
      <c r="AA898" s="449"/>
      <c r="AB898" s="449"/>
      <c r="AC898" s="449"/>
    </row>
    <row r="899" spans="1:29" ht="23.25" customHeight="1" x14ac:dyDescent="0.2">
      <c r="A899" s="449"/>
      <c r="B899" s="449"/>
      <c r="C899" s="449"/>
      <c r="D899" s="449"/>
      <c r="E899" s="449"/>
      <c r="F899" s="449"/>
      <c r="G899" s="450"/>
      <c r="H899" s="449"/>
      <c r="I899" s="452"/>
      <c r="J899" s="449"/>
      <c r="K899" s="449"/>
      <c r="L899" s="449"/>
      <c r="M899" s="449"/>
      <c r="N899" s="449"/>
      <c r="O899" s="449"/>
      <c r="P899" s="449"/>
      <c r="Q899" s="449"/>
      <c r="R899" s="449"/>
      <c r="S899" s="449"/>
      <c r="T899" s="449"/>
      <c r="U899" s="449"/>
      <c r="V899" s="449"/>
      <c r="W899" s="449"/>
      <c r="X899" s="449"/>
      <c r="Y899" s="449"/>
      <c r="Z899" s="449"/>
      <c r="AA899" s="449"/>
      <c r="AB899" s="449"/>
      <c r="AC899" s="449"/>
    </row>
    <row r="900" spans="1:29" ht="23.25" customHeight="1" x14ac:dyDescent="0.2">
      <c r="A900" s="449"/>
      <c r="B900" s="449"/>
      <c r="C900" s="449"/>
      <c r="D900" s="449"/>
      <c r="E900" s="449"/>
      <c r="F900" s="449"/>
      <c r="G900" s="450"/>
      <c r="H900" s="449"/>
      <c r="I900" s="452"/>
      <c r="J900" s="449"/>
      <c r="K900" s="449"/>
      <c r="L900" s="449"/>
      <c r="M900" s="449"/>
      <c r="N900" s="449"/>
      <c r="O900" s="449"/>
      <c r="P900" s="449"/>
      <c r="Q900" s="449"/>
      <c r="R900" s="449"/>
      <c r="S900" s="449"/>
      <c r="T900" s="449"/>
      <c r="U900" s="449"/>
      <c r="V900" s="449"/>
      <c r="W900" s="449"/>
      <c r="X900" s="449"/>
      <c r="Y900" s="449"/>
      <c r="Z900" s="449"/>
      <c r="AA900" s="449"/>
      <c r="AB900" s="449"/>
      <c r="AC900" s="449"/>
    </row>
    <row r="901" spans="1:29" ht="23.25" customHeight="1" x14ac:dyDescent="0.2">
      <c r="A901" s="449"/>
      <c r="B901" s="449"/>
      <c r="C901" s="449"/>
      <c r="D901" s="449"/>
      <c r="E901" s="449"/>
      <c r="F901" s="449"/>
      <c r="G901" s="450"/>
      <c r="H901" s="449"/>
      <c r="I901" s="452"/>
      <c r="J901" s="449"/>
      <c r="K901" s="449"/>
      <c r="L901" s="449"/>
      <c r="M901" s="449"/>
      <c r="N901" s="449"/>
      <c r="O901" s="449"/>
      <c r="P901" s="449"/>
      <c r="Q901" s="449"/>
      <c r="R901" s="449"/>
      <c r="S901" s="449"/>
      <c r="T901" s="449"/>
      <c r="U901" s="449"/>
      <c r="V901" s="449"/>
      <c r="W901" s="449"/>
      <c r="X901" s="449"/>
      <c r="Y901" s="449"/>
      <c r="Z901" s="449"/>
      <c r="AA901" s="449"/>
      <c r="AB901" s="449"/>
      <c r="AC901" s="449"/>
    </row>
    <row r="902" spans="1:29" ht="23.25" customHeight="1" x14ac:dyDescent="0.2">
      <c r="A902" s="449"/>
      <c r="B902" s="449"/>
      <c r="C902" s="449"/>
      <c r="D902" s="449"/>
      <c r="E902" s="449"/>
      <c r="F902" s="449"/>
      <c r="G902" s="450"/>
      <c r="H902" s="449"/>
      <c r="I902" s="452"/>
      <c r="J902" s="449"/>
      <c r="K902" s="449"/>
      <c r="L902" s="449"/>
      <c r="M902" s="449"/>
      <c r="N902" s="449"/>
      <c r="O902" s="449"/>
      <c r="P902" s="449"/>
      <c r="Q902" s="449"/>
      <c r="R902" s="449"/>
      <c r="S902" s="449"/>
      <c r="T902" s="449"/>
      <c r="U902" s="449"/>
      <c r="V902" s="449"/>
      <c r="W902" s="449"/>
      <c r="X902" s="449"/>
      <c r="Y902" s="449"/>
      <c r="Z902" s="449"/>
      <c r="AA902" s="449"/>
      <c r="AB902" s="449"/>
      <c r="AC902" s="449"/>
    </row>
    <row r="903" spans="1:29" ht="23.25" customHeight="1" x14ac:dyDescent="0.2">
      <c r="A903" s="449"/>
      <c r="B903" s="449"/>
      <c r="C903" s="449"/>
      <c r="D903" s="449"/>
      <c r="E903" s="449"/>
      <c r="F903" s="449"/>
      <c r="G903" s="450"/>
      <c r="H903" s="449"/>
      <c r="I903" s="452"/>
      <c r="J903" s="449"/>
      <c r="K903" s="449"/>
      <c r="L903" s="449"/>
      <c r="M903" s="449"/>
      <c r="N903" s="449"/>
      <c r="O903" s="449"/>
      <c r="P903" s="449"/>
      <c r="Q903" s="449"/>
      <c r="R903" s="449"/>
      <c r="S903" s="449"/>
      <c r="T903" s="449"/>
      <c r="U903" s="449"/>
      <c r="V903" s="449"/>
      <c r="W903" s="449"/>
      <c r="X903" s="449"/>
      <c r="Y903" s="449"/>
      <c r="Z903" s="449"/>
      <c r="AA903" s="449"/>
      <c r="AB903" s="449"/>
      <c r="AC903" s="449"/>
    </row>
    <row r="904" spans="1:29" ht="23.25" customHeight="1" x14ac:dyDescent="0.2">
      <c r="A904" s="449"/>
      <c r="B904" s="449"/>
      <c r="C904" s="449"/>
      <c r="D904" s="449"/>
      <c r="E904" s="449"/>
      <c r="F904" s="449"/>
      <c r="G904" s="450"/>
      <c r="H904" s="449"/>
      <c r="I904" s="452"/>
      <c r="J904" s="449"/>
      <c r="K904" s="449"/>
      <c r="L904" s="449"/>
      <c r="M904" s="449"/>
      <c r="N904" s="449"/>
      <c r="O904" s="449"/>
      <c r="P904" s="449"/>
      <c r="Q904" s="449"/>
      <c r="R904" s="449"/>
      <c r="S904" s="449"/>
      <c r="T904" s="449"/>
      <c r="U904" s="449"/>
      <c r="V904" s="449"/>
      <c r="W904" s="449"/>
      <c r="X904" s="449"/>
      <c r="Y904" s="449"/>
      <c r="Z904" s="449"/>
      <c r="AA904" s="449"/>
      <c r="AB904" s="449"/>
      <c r="AC904" s="449"/>
    </row>
    <row r="905" spans="1:29" ht="23.25" customHeight="1" x14ac:dyDescent="0.2">
      <c r="A905" s="449"/>
      <c r="B905" s="449"/>
      <c r="C905" s="449"/>
      <c r="D905" s="449"/>
      <c r="E905" s="449"/>
      <c r="F905" s="449"/>
      <c r="G905" s="450"/>
      <c r="H905" s="449"/>
      <c r="I905" s="452"/>
      <c r="J905" s="449"/>
      <c r="K905" s="449"/>
      <c r="L905" s="449"/>
      <c r="M905" s="449"/>
      <c r="N905" s="449"/>
      <c r="O905" s="449"/>
      <c r="P905" s="449"/>
      <c r="Q905" s="449"/>
      <c r="R905" s="449"/>
      <c r="S905" s="449"/>
      <c r="T905" s="449"/>
      <c r="U905" s="449"/>
      <c r="V905" s="449"/>
      <c r="W905" s="449"/>
      <c r="X905" s="449"/>
      <c r="Y905" s="449"/>
      <c r="Z905" s="449"/>
      <c r="AA905" s="449"/>
      <c r="AB905" s="449"/>
      <c r="AC905" s="449"/>
    </row>
    <row r="906" spans="1:29" ht="23.25" customHeight="1" x14ac:dyDescent="0.2">
      <c r="A906" s="449"/>
      <c r="B906" s="449"/>
      <c r="C906" s="449"/>
      <c r="D906" s="449"/>
      <c r="E906" s="449"/>
      <c r="F906" s="449"/>
      <c r="G906" s="450"/>
      <c r="H906" s="449"/>
      <c r="I906" s="452"/>
      <c r="J906" s="449"/>
      <c r="K906" s="449"/>
      <c r="L906" s="449"/>
      <c r="M906" s="449"/>
      <c r="N906" s="449"/>
      <c r="O906" s="449"/>
      <c r="P906" s="449"/>
      <c r="Q906" s="449"/>
      <c r="R906" s="449"/>
      <c r="S906" s="449"/>
      <c r="T906" s="449"/>
      <c r="U906" s="449"/>
      <c r="V906" s="449"/>
      <c r="W906" s="449"/>
      <c r="X906" s="449"/>
      <c r="Y906" s="449"/>
      <c r="Z906" s="449"/>
      <c r="AA906" s="449"/>
      <c r="AB906" s="449"/>
      <c r="AC906" s="449"/>
    </row>
    <row r="907" spans="1:29" ht="23.25" customHeight="1" x14ac:dyDescent="0.2">
      <c r="A907" s="449"/>
      <c r="B907" s="449"/>
      <c r="C907" s="449"/>
      <c r="D907" s="449"/>
      <c r="E907" s="449"/>
      <c r="F907" s="449"/>
      <c r="G907" s="450"/>
      <c r="H907" s="449"/>
      <c r="I907" s="452"/>
      <c r="J907" s="449"/>
      <c r="K907" s="449"/>
      <c r="L907" s="449"/>
      <c r="M907" s="449"/>
      <c r="N907" s="449"/>
      <c r="O907" s="449"/>
      <c r="P907" s="449"/>
      <c r="Q907" s="449"/>
      <c r="R907" s="449"/>
      <c r="S907" s="449"/>
      <c r="T907" s="449"/>
      <c r="U907" s="449"/>
      <c r="V907" s="449"/>
      <c r="W907" s="449"/>
      <c r="X907" s="449"/>
      <c r="Y907" s="449"/>
      <c r="Z907" s="449"/>
      <c r="AA907" s="449"/>
      <c r="AB907" s="449"/>
      <c r="AC907" s="449"/>
    </row>
    <row r="908" spans="1:29" ht="23.25" customHeight="1" x14ac:dyDescent="0.2">
      <c r="A908" s="449"/>
      <c r="B908" s="449"/>
      <c r="C908" s="449"/>
      <c r="D908" s="449"/>
      <c r="E908" s="449"/>
      <c r="F908" s="449"/>
      <c r="G908" s="450"/>
      <c r="H908" s="449"/>
      <c r="I908" s="452"/>
      <c r="J908" s="449"/>
      <c r="K908" s="449"/>
      <c r="L908" s="449"/>
      <c r="M908" s="449"/>
      <c r="N908" s="449"/>
      <c r="O908" s="449"/>
      <c r="P908" s="449"/>
      <c r="Q908" s="449"/>
      <c r="R908" s="449"/>
      <c r="S908" s="449"/>
      <c r="T908" s="449"/>
      <c r="U908" s="449"/>
      <c r="V908" s="449"/>
      <c r="W908" s="449"/>
      <c r="X908" s="449"/>
      <c r="Y908" s="449"/>
      <c r="Z908" s="449"/>
      <c r="AA908" s="449"/>
      <c r="AB908" s="449"/>
      <c r="AC908" s="449"/>
    </row>
    <row r="909" spans="1:29" ht="23.25" customHeight="1" x14ac:dyDescent="0.2">
      <c r="A909" s="449"/>
      <c r="B909" s="449"/>
      <c r="C909" s="449"/>
      <c r="D909" s="449"/>
      <c r="E909" s="449"/>
      <c r="F909" s="449"/>
      <c r="G909" s="450"/>
      <c r="H909" s="449"/>
      <c r="I909" s="452"/>
      <c r="J909" s="449"/>
      <c r="K909" s="449"/>
      <c r="L909" s="449"/>
      <c r="M909" s="449"/>
      <c r="N909" s="449"/>
      <c r="O909" s="449"/>
      <c r="P909" s="449"/>
      <c r="Q909" s="449"/>
      <c r="R909" s="449"/>
      <c r="S909" s="449"/>
      <c r="T909" s="449"/>
      <c r="U909" s="449"/>
      <c r="V909" s="449"/>
      <c r="W909" s="449"/>
      <c r="X909" s="449"/>
      <c r="Y909" s="449"/>
      <c r="Z909" s="449"/>
      <c r="AA909" s="449"/>
      <c r="AB909" s="449"/>
      <c r="AC909" s="449"/>
    </row>
    <row r="910" spans="1:29" ht="23.25" customHeight="1" x14ac:dyDescent="0.2">
      <c r="A910" s="449"/>
      <c r="B910" s="449"/>
      <c r="C910" s="449"/>
      <c r="D910" s="449"/>
      <c r="E910" s="449"/>
      <c r="F910" s="449"/>
      <c r="G910" s="450"/>
      <c r="H910" s="449"/>
      <c r="I910" s="452"/>
      <c r="J910" s="449"/>
      <c r="K910" s="449"/>
      <c r="L910" s="449"/>
      <c r="M910" s="449"/>
      <c r="N910" s="449"/>
      <c r="O910" s="449"/>
      <c r="P910" s="449"/>
      <c r="Q910" s="449"/>
      <c r="R910" s="449"/>
      <c r="S910" s="449"/>
      <c r="T910" s="449"/>
      <c r="U910" s="449"/>
      <c r="V910" s="449"/>
      <c r="W910" s="449"/>
      <c r="X910" s="449"/>
      <c r="Y910" s="449"/>
      <c r="Z910" s="449"/>
      <c r="AA910" s="449"/>
      <c r="AB910" s="449"/>
      <c r="AC910" s="449"/>
    </row>
    <row r="911" spans="1:29" ht="23.25" customHeight="1" x14ac:dyDescent="0.2">
      <c r="A911" s="449"/>
      <c r="B911" s="449"/>
      <c r="C911" s="449"/>
      <c r="D911" s="449"/>
      <c r="E911" s="449"/>
      <c r="F911" s="449"/>
      <c r="G911" s="450"/>
      <c r="H911" s="449"/>
      <c r="I911" s="452"/>
      <c r="J911" s="449"/>
      <c r="K911" s="449"/>
      <c r="L911" s="449"/>
      <c r="M911" s="449"/>
      <c r="N911" s="449"/>
      <c r="O911" s="449"/>
      <c r="P911" s="449"/>
      <c r="Q911" s="449"/>
      <c r="R911" s="449"/>
      <c r="S911" s="449"/>
      <c r="T911" s="449"/>
      <c r="U911" s="449"/>
      <c r="V911" s="449"/>
      <c r="W911" s="449"/>
      <c r="X911" s="449"/>
      <c r="Y911" s="449"/>
      <c r="Z911" s="449"/>
      <c r="AA911" s="449"/>
      <c r="AB911" s="449"/>
      <c r="AC911" s="449"/>
    </row>
    <row r="912" spans="1:29" ht="23.25" customHeight="1" x14ac:dyDescent="0.2">
      <c r="A912" s="449"/>
      <c r="B912" s="449"/>
      <c r="C912" s="449"/>
      <c r="D912" s="449"/>
      <c r="E912" s="449"/>
      <c r="F912" s="449"/>
      <c r="G912" s="450"/>
      <c r="H912" s="449"/>
      <c r="I912" s="452"/>
      <c r="J912" s="449"/>
      <c r="K912" s="449"/>
      <c r="L912" s="449"/>
      <c r="M912" s="449"/>
      <c r="N912" s="449"/>
      <c r="O912" s="449"/>
      <c r="P912" s="449"/>
      <c r="Q912" s="449"/>
      <c r="R912" s="449"/>
      <c r="S912" s="449"/>
      <c r="T912" s="449"/>
      <c r="U912" s="449"/>
      <c r="V912" s="449"/>
      <c r="W912" s="449"/>
      <c r="X912" s="449"/>
      <c r="Y912" s="449"/>
      <c r="Z912" s="449"/>
      <c r="AA912" s="449"/>
      <c r="AB912" s="449"/>
      <c r="AC912" s="449"/>
    </row>
    <row r="913" spans="1:29" ht="23.25" customHeight="1" x14ac:dyDescent="0.2">
      <c r="A913" s="449"/>
      <c r="B913" s="449"/>
      <c r="C913" s="449"/>
      <c r="D913" s="449"/>
      <c r="E913" s="449"/>
      <c r="F913" s="449"/>
      <c r="G913" s="450"/>
      <c r="H913" s="449"/>
      <c r="I913" s="452"/>
      <c r="J913" s="449"/>
      <c r="K913" s="449"/>
      <c r="L913" s="449"/>
      <c r="M913" s="449"/>
      <c r="N913" s="449"/>
      <c r="O913" s="449"/>
      <c r="P913" s="449"/>
      <c r="Q913" s="449"/>
      <c r="R913" s="449"/>
      <c r="S913" s="449"/>
      <c r="T913" s="449"/>
      <c r="U913" s="449"/>
      <c r="V913" s="449"/>
      <c r="W913" s="449"/>
      <c r="X913" s="449"/>
      <c r="Y913" s="449"/>
      <c r="Z913" s="449"/>
      <c r="AA913" s="449"/>
      <c r="AB913" s="449"/>
      <c r="AC913" s="449"/>
    </row>
    <row r="914" spans="1:29" ht="23.25" customHeight="1" x14ac:dyDescent="0.2">
      <c r="A914" s="449"/>
      <c r="B914" s="449"/>
      <c r="C914" s="449"/>
      <c r="D914" s="449"/>
      <c r="E914" s="449"/>
      <c r="F914" s="449"/>
      <c r="G914" s="450"/>
      <c r="H914" s="449"/>
      <c r="I914" s="452"/>
      <c r="J914" s="449"/>
      <c r="K914" s="449"/>
      <c r="L914" s="449"/>
      <c r="M914" s="449"/>
      <c r="N914" s="449"/>
      <c r="O914" s="449"/>
      <c r="P914" s="449"/>
      <c r="Q914" s="449"/>
      <c r="R914" s="449"/>
      <c r="S914" s="449"/>
      <c r="T914" s="449"/>
      <c r="U914" s="449"/>
      <c r="V914" s="449"/>
      <c r="W914" s="449"/>
      <c r="X914" s="449"/>
      <c r="Y914" s="449"/>
      <c r="Z914" s="449"/>
      <c r="AA914" s="449"/>
      <c r="AB914" s="449"/>
      <c r="AC914" s="449"/>
    </row>
    <row r="915" spans="1:29" ht="23.25" customHeight="1" x14ac:dyDescent="0.2">
      <c r="A915" s="449"/>
      <c r="B915" s="449"/>
      <c r="C915" s="449"/>
      <c r="D915" s="449"/>
      <c r="E915" s="449"/>
      <c r="F915" s="449"/>
      <c r="G915" s="450"/>
      <c r="H915" s="449"/>
      <c r="I915" s="452"/>
      <c r="J915" s="449"/>
      <c r="K915" s="449"/>
      <c r="L915" s="449"/>
      <c r="M915" s="449"/>
      <c r="N915" s="449"/>
      <c r="O915" s="449"/>
      <c r="P915" s="449"/>
      <c r="Q915" s="449"/>
      <c r="R915" s="449"/>
      <c r="S915" s="449"/>
      <c r="T915" s="449"/>
      <c r="U915" s="449"/>
      <c r="V915" s="449"/>
      <c r="W915" s="449"/>
      <c r="X915" s="449"/>
      <c r="Y915" s="449"/>
      <c r="Z915" s="449"/>
      <c r="AA915" s="449"/>
      <c r="AB915" s="449"/>
      <c r="AC915" s="449"/>
    </row>
    <row r="916" spans="1:29" ht="23.25" customHeight="1" x14ac:dyDescent="0.2">
      <c r="A916" s="449"/>
      <c r="B916" s="449"/>
      <c r="C916" s="449"/>
      <c r="D916" s="449"/>
      <c r="E916" s="449"/>
      <c r="F916" s="449"/>
      <c r="G916" s="450"/>
      <c r="H916" s="449"/>
      <c r="I916" s="452"/>
      <c r="J916" s="449"/>
      <c r="K916" s="449"/>
      <c r="L916" s="449"/>
      <c r="M916" s="449"/>
      <c r="N916" s="449"/>
      <c r="O916" s="449"/>
      <c r="P916" s="449"/>
      <c r="Q916" s="449"/>
      <c r="R916" s="449"/>
      <c r="S916" s="449"/>
      <c r="T916" s="449"/>
      <c r="U916" s="449"/>
      <c r="V916" s="449"/>
      <c r="W916" s="449"/>
      <c r="X916" s="449"/>
      <c r="Y916" s="449"/>
      <c r="Z916" s="449"/>
      <c r="AA916" s="449"/>
      <c r="AB916" s="449"/>
      <c r="AC916" s="449"/>
    </row>
    <row r="917" spans="1:29" ht="23.25" customHeight="1" x14ac:dyDescent="0.2">
      <c r="A917" s="449"/>
      <c r="B917" s="449"/>
      <c r="C917" s="449"/>
      <c r="D917" s="449"/>
      <c r="E917" s="449"/>
      <c r="F917" s="449"/>
      <c r="G917" s="450"/>
      <c r="H917" s="449"/>
      <c r="I917" s="452"/>
      <c r="J917" s="449"/>
      <c r="K917" s="449"/>
      <c r="L917" s="449"/>
      <c r="M917" s="449"/>
      <c r="N917" s="449"/>
      <c r="O917" s="449"/>
      <c r="P917" s="449"/>
      <c r="Q917" s="449"/>
      <c r="R917" s="449"/>
      <c r="S917" s="449"/>
      <c r="T917" s="449"/>
      <c r="U917" s="449"/>
      <c r="V917" s="449"/>
      <c r="W917" s="449"/>
      <c r="X917" s="449"/>
      <c r="Y917" s="449"/>
      <c r="Z917" s="449"/>
      <c r="AA917" s="449"/>
      <c r="AB917" s="449"/>
      <c r="AC917" s="449"/>
    </row>
    <row r="918" spans="1:29" ht="23.25" customHeight="1" x14ac:dyDescent="0.2">
      <c r="A918" s="449"/>
      <c r="B918" s="449"/>
      <c r="C918" s="449"/>
      <c r="D918" s="449"/>
      <c r="E918" s="449"/>
      <c r="F918" s="449"/>
      <c r="G918" s="450"/>
      <c r="H918" s="449"/>
      <c r="I918" s="452"/>
      <c r="J918" s="449"/>
      <c r="K918" s="449"/>
      <c r="L918" s="449"/>
      <c r="M918" s="449"/>
      <c r="N918" s="449"/>
      <c r="O918" s="449"/>
      <c r="P918" s="449"/>
      <c r="Q918" s="449"/>
      <c r="R918" s="449"/>
      <c r="S918" s="449"/>
      <c r="T918" s="449"/>
      <c r="U918" s="449"/>
      <c r="V918" s="449"/>
      <c r="W918" s="449"/>
      <c r="X918" s="449"/>
      <c r="Y918" s="449"/>
      <c r="Z918" s="449"/>
      <c r="AA918" s="449"/>
      <c r="AB918" s="449"/>
      <c r="AC918" s="449"/>
    </row>
    <row r="919" spans="1:29" ht="23.25" customHeight="1" x14ac:dyDescent="0.2">
      <c r="A919" s="449"/>
      <c r="B919" s="449"/>
      <c r="C919" s="449"/>
      <c r="D919" s="449"/>
      <c r="E919" s="449"/>
      <c r="F919" s="449"/>
      <c r="G919" s="450"/>
      <c r="H919" s="449"/>
      <c r="I919" s="452"/>
      <c r="J919" s="449"/>
      <c r="K919" s="449"/>
      <c r="L919" s="449"/>
      <c r="M919" s="449"/>
      <c r="N919" s="449"/>
      <c r="O919" s="449"/>
      <c r="P919" s="449"/>
      <c r="Q919" s="449"/>
      <c r="R919" s="449"/>
      <c r="S919" s="449"/>
      <c r="T919" s="449"/>
      <c r="U919" s="449"/>
      <c r="V919" s="449"/>
      <c r="W919" s="449"/>
      <c r="X919" s="449"/>
      <c r="Y919" s="449"/>
      <c r="Z919" s="449"/>
      <c r="AA919" s="449"/>
      <c r="AB919" s="449"/>
      <c r="AC919" s="449"/>
    </row>
    <row r="920" spans="1:29" ht="23.25" customHeight="1" x14ac:dyDescent="0.2">
      <c r="A920" s="449"/>
      <c r="B920" s="449"/>
      <c r="C920" s="449"/>
      <c r="D920" s="449"/>
      <c r="E920" s="449"/>
      <c r="F920" s="449"/>
      <c r="G920" s="450"/>
      <c r="H920" s="449"/>
      <c r="I920" s="452"/>
      <c r="J920" s="449"/>
      <c r="K920" s="449"/>
      <c r="L920" s="449"/>
      <c r="M920" s="449"/>
      <c r="N920" s="449"/>
      <c r="O920" s="449"/>
      <c r="P920" s="449"/>
      <c r="Q920" s="449"/>
      <c r="R920" s="449"/>
      <c r="S920" s="449"/>
      <c r="T920" s="449"/>
      <c r="U920" s="449"/>
      <c r="V920" s="449"/>
      <c r="W920" s="449"/>
      <c r="X920" s="449"/>
      <c r="Y920" s="449"/>
      <c r="Z920" s="449"/>
      <c r="AA920" s="449"/>
      <c r="AB920" s="449"/>
      <c r="AC920" s="449"/>
    </row>
    <row r="921" spans="1:29" ht="23.25" customHeight="1" x14ac:dyDescent="0.2">
      <c r="A921" s="449"/>
      <c r="B921" s="449"/>
      <c r="C921" s="449"/>
      <c r="D921" s="449"/>
      <c r="E921" s="449"/>
      <c r="F921" s="449"/>
      <c r="G921" s="450"/>
      <c r="H921" s="449"/>
      <c r="I921" s="452"/>
      <c r="J921" s="449"/>
      <c r="K921" s="449"/>
      <c r="L921" s="449"/>
      <c r="M921" s="449"/>
      <c r="N921" s="449"/>
      <c r="O921" s="449"/>
      <c r="P921" s="449"/>
      <c r="Q921" s="449"/>
      <c r="R921" s="449"/>
      <c r="S921" s="449"/>
      <c r="T921" s="449"/>
      <c r="U921" s="449"/>
      <c r="V921" s="449"/>
      <c r="W921" s="449"/>
      <c r="X921" s="449"/>
      <c r="Y921" s="449"/>
      <c r="Z921" s="449"/>
      <c r="AA921" s="449"/>
      <c r="AB921" s="449"/>
      <c r="AC921" s="449"/>
    </row>
    <row r="922" spans="1:29" ht="23.25" customHeight="1" x14ac:dyDescent="0.2">
      <c r="A922" s="449"/>
      <c r="B922" s="449"/>
      <c r="C922" s="449"/>
      <c r="D922" s="449"/>
      <c r="E922" s="449"/>
      <c r="F922" s="449"/>
      <c r="G922" s="450"/>
      <c r="H922" s="449"/>
      <c r="I922" s="452"/>
      <c r="J922" s="449"/>
      <c r="K922" s="449"/>
      <c r="L922" s="449"/>
      <c r="M922" s="449"/>
      <c r="N922" s="449"/>
      <c r="O922" s="449"/>
      <c r="P922" s="449"/>
      <c r="Q922" s="449"/>
      <c r="R922" s="449"/>
      <c r="S922" s="449"/>
      <c r="T922" s="449"/>
      <c r="U922" s="449"/>
      <c r="V922" s="449"/>
      <c r="W922" s="449"/>
      <c r="X922" s="449"/>
      <c r="Y922" s="449"/>
      <c r="Z922" s="449"/>
      <c r="AA922" s="449"/>
      <c r="AB922" s="449"/>
      <c r="AC922" s="449"/>
    </row>
    <row r="923" spans="1:29" ht="23.25" customHeight="1" x14ac:dyDescent="0.2">
      <c r="A923" s="449"/>
      <c r="B923" s="449"/>
      <c r="C923" s="449"/>
      <c r="D923" s="449"/>
      <c r="E923" s="449"/>
      <c r="F923" s="449"/>
      <c r="G923" s="450"/>
      <c r="H923" s="449"/>
      <c r="I923" s="452"/>
      <c r="J923" s="449"/>
      <c r="K923" s="449"/>
      <c r="L923" s="449"/>
      <c r="M923" s="449"/>
      <c r="N923" s="449"/>
      <c r="O923" s="449"/>
      <c r="P923" s="449"/>
      <c r="Q923" s="449"/>
      <c r="R923" s="449"/>
      <c r="S923" s="449"/>
      <c r="T923" s="449"/>
      <c r="U923" s="449"/>
      <c r="V923" s="449"/>
      <c r="W923" s="449"/>
      <c r="X923" s="449"/>
      <c r="Y923" s="449"/>
      <c r="Z923" s="449"/>
      <c r="AA923" s="449"/>
      <c r="AB923" s="449"/>
      <c r="AC923" s="449"/>
    </row>
    <row r="924" spans="1:29" ht="23.25" customHeight="1" x14ac:dyDescent="0.2">
      <c r="A924" s="449"/>
      <c r="B924" s="449"/>
      <c r="C924" s="449"/>
      <c r="D924" s="449"/>
      <c r="E924" s="449"/>
      <c r="F924" s="449"/>
      <c r="G924" s="450"/>
      <c r="H924" s="449"/>
      <c r="I924" s="452"/>
      <c r="J924" s="449"/>
      <c r="K924" s="449"/>
      <c r="L924" s="449"/>
      <c r="M924" s="449"/>
      <c r="N924" s="449"/>
      <c r="O924" s="449"/>
      <c r="P924" s="449"/>
      <c r="Q924" s="449"/>
      <c r="R924" s="449"/>
      <c r="S924" s="449"/>
      <c r="T924" s="449"/>
      <c r="U924" s="449"/>
      <c r="V924" s="449"/>
      <c r="W924" s="449"/>
      <c r="X924" s="449"/>
      <c r="Y924" s="449"/>
      <c r="Z924" s="449"/>
      <c r="AA924" s="449"/>
      <c r="AB924" s="449"/>
      <c r="AC924" s="449"/>
    </row>
    <row r="925" spans="1:29" ht="23.25" customHeight="1" x14ac:dyDescent="0.2">
      <c r="A925" s="449"/>
      <c r="B925" s="449"/>
      <c r="C925" s="449"/>
      <c r="D925" s="449"/>
      <c r="E925" s="449"/>
      <c r="F925" s="449"/>
      <c r="G925" s="450"/>
      <c r="H925" s="449"/>
      <c r="I925" s="452"/>
      <c r="J925" s="449"/>
      <c r="K925" s="449"/>
      <c r="L925" s="449"/>
      <c r="M925" s="449"/>
      <c r="N925" s="449"/>
      <c r="O925" s="449"/>
      <c r="P925" s="449"/>
      <c r="Q925" s="449"/>
      <c r="R925" s="449"/>
      <c r="S925" s="449"/>
      <c r="T925" s="449"/>
      <c r="U925" s="449"/>
      <c r="V925" s="449"/>
      <c r="W925" s="449"/>
      <c r="X925" s="449"/>
      <c r="Y925" s="449"/>
      <c r="Z925" s="449"/>
      <c r="AA925" s="449"/>
      <c r="AB925" s="449"/>
      <c r="AC925" s="449"/>
    </row>
    <row r="926" spans="1:29" ht="23.25" customHeight="1" x14ac:dyDescent="0.2">
      <c r="A926" s="449"/>
      <c r="B926" s="449"/>
      <c r="C926" s="449"/>
      <c r="D926" s="449"/>
      <c r="E926" s="449"/>
      <c r="F926" s="449"/>
      <c r="G926" s="450"/>
      <c r="H926" s="449"/>
      <c r="I926" s="452"/>
      <c r="J926" s="449"/>
      <c r="K926" s="449"/>
      <c r="L926" s="449"/>
      <c r="M926" s="449"/>
      <c r="N926" s="449"/>
      <c r="O926" s="449"/>
      <c r="P926" s="449"/>
      <c r="Q926" s="449"/>
      <c r="R926" s="449"/>
      <c r="S926" s="449"/>
      <c r="T926" s="449"/>
      <c r="U926" s="449"/>
      <c r="V926" s="449"/>
      <c r="W926" s="449"/>
      <c r="X926" s="449"/>
      <c r="Y926" s="449"/>
      <c r="Z926" s="449"/>
      <c r="AA926" s="449"/>
      <c r="AB926" s="449"/>
      <c r="AC926" s="449"/>
    </row>
    <row r="927" spans="1:29" ht="23.25" customHeight="1" x14ac:dyDescent="0.2">
      <c r="A927" s="449"/>
      <c r="B927" s="449"/>
      <c r="C927" s="449"/>
      <c r="D927" s="449"/>
      <c r="E927" s="449"/>
      <c r="F927" s="449"/>
      <c r="G927" s="450"/>
      <c r="H927" s="449"/>
      <c r="I927" s="452"/>
      <c r="J927" s="449"/>
      <c r="K927" s="449"/>
      <c r="L927" s="449"/>
      <c r="M927" s="449"/>
      <c r="N927" s="449"/>
      <c r="O927" s="449"/>
      <c r="P927" s="449"/>
      <c r="Q927" s="449"/>
      <c r="R927" s="449"/>
      <c r="S927" s="449"/>
      <c r="T927" s="449"/>
      <c r="U927" s="449"/>
      <c r="V927" s="449"/>
      <c r="W927" s="449"/>
      <c r="X927" s="449"/>
      <c r="Y927" s="449"/>
      <c r="Z927" s="449"/>
      <c r="AA927" s="449"/>
      <c r="AB927" s="449"/>
      <c r="AC927" s="449"/>
    </row>
    <row r="928" spans="1:29" ht="23.25" customHeight="1" x14ac:dyDescent="0.2">
      <c r="A928" s="449"/>
      <c r="B928" s="449"/>
      <c r="C928" s="449"/>
      <c r="D928" s="449"/>
      <c r="E928" s="449"/>
      <c r="F928" s="449"/>
      <c r="G928" s="450"/>
      <c r="H928" s="449"/>
      <c r="I928" s="452"/>
      <c r="J928" s="449"/>
      <c r="K928" s="449"/>
      <c r="L928" s="449"/>
      <c r="M928" s="449"/>
      <c r="N928" s="449"/>
      <c r="O928" s="449"/>
      <c r="P928" s="449"/>
      <c r="Q928" s="449"/>
      <c r="R928" s="449"/>
      <c r="S928" s="449"/>
      <c r="T928" s="449"/>
      <c r="U928" s="449"/>
      <c r="V928" s="449"/>
      <c r="W928" s="449"/>
      <c r="X928" s="449"/>
      <c r="Y928" s="449"/>
      <c r="Z928" s="449"/>
      <c r="AA928" s="449"/>
      <c r="AB928" s="449"/>
      <c r="AC928" s="449"/>
    </row>
    <row r="929" spans="1:29" ht="23.25" customHeight="1" x14ac:dyDescent="0.2">
      <c r="A929" s="449"/>
      <c r="B929" s="449"/>
      <c r="C929" s="449"/>
      <c r="D929" s="449"/>
      <c r="E929" s="449"/>
      <c r="F929" s="449"/>
      <c r="G929" s="450"/>
      <c r="H929" s="449"/>
      <c r="I929" s="452"/>
      <c r="J929" s="449"/>
      <c r="K929" s="449"/>
      <c r="L929" s="449"/>
      <c r="M929" s="449"/>
      <c r="N929" s="449"/>
      <c r="O929" s="449"/>
      <c r="P929" s="449"/>
      <c r="Q929" s="449"/>
      <c r="R929" s="449"/>
      <c r="S929" s="449"/>
      <c r="T929" s="449"/>
      <c r="U929" s="449"/>
      <c r="V929" s="449"/>
      <c r="W929" s="449"/>
      <c r="X929" s="449"/>
      <c r="Y929" s="449"/>
      <c r="Z929" s="449"/>
      <c r="AA929" s="449"/>
      <c r="AB929" s="449"/>
      <c r="AC929" s="449"/>
    </row>
    <row r="930" spans="1:29" ht="23.25" customHeight="1" x14ac:dyDescent="0.2">
      <c r="A930" s="449"/>
      <c r="B930" s="449"/>
      <c r="C930" s="449"/>
      <c r="D930" s="449"/>
      <c r="E930" s="449"/>
      <c r="F930" s="449"/>
      <c r="G930" s="450"/>
      <c r="H930" s="449"/>
      <c r="I930" s="452"/>
      <c r="J930" s="449"/>
      <c r="K930" s="449"/>
      <c r="L930" s="449"/>
      <c r="M930" s="449"/>
      <c r="N930" s="449"/>
      <c r="O930" s="449"/>
      <c r="P930" s="449"/>
      <c r="Q930" s="449"/>
      <c r="R930" s="449"/>
      <c r="S930" s="449"/>
      <c r="T930" s="449"/>
      <c r="U930" s="449"/>
      <c r="V930" s="449"/>
      <c r="W930" s="449"/>
      <c r="X930" s="449"/>
      <c r="Y930" s="449"/>
      <c r="Z930" s="449"/>
      <c r="AA930" s="449"/>
      <c r="AB930" s="449"/>
      <c r="AC930" s="449"/>
    </row>
    <row r="931" spans="1:29" ht="23.25" customHeight="1" x14ac:dyDescent="0.2">
      <c r="A931" s="449"/>
      <c r="B931" s="449"/>
      <c r="C931" s="449"/>
      <c r="D931" s="449"/>
      <c r="E931" s="449"/>
      <c r="F931" s="449"/>
      <c r="G931" s="450"/>
      <c r="H931" s="449"/>
      <c r="I931" s="452"/>
      <c r="J931" s="449"/>
      <c r="K931" s="449"/>
      <c r="L931" s="449"/>
      <c r="M931" s="449"/>
      <c r="N931" s="449"/>
      <c r="O931" s="449"/>
      <c r="P931" s="449"/>
      <c r="Q931" s="449"/>
      <c r="R931" s="449"/>
      <c r="S931" s="449"/>
      <c r="T931" s="449"/>
      <c r="U931" s="449"/>
      <c r="V931" s="449"/>
      <c r="W931" s="449"/>
      <c r="X931" s="449"/>
      <c r="Y931" s="449"/>
      <c r="Z931" s="449"/>
      <c r="AA931" s="449"/>
      <c r="AB931" s="449"/>
      <c r="AC931" s="449"/>
    </row>
    <row r="932" spans="1:29" ht="23.25" customHeight="1" x14ac:dyDescent="0.2">
      <c r="A932" s="449"/>
      <c r="B932" s="449"/>
      <c r="C932" s="449"/>
      <c r="D932" s="449"/>
      <c r="E932" s="449"/>
      <c r="F932" s="449"/>
      <c r="G932" s="450"/>
      <c r="H932" s="449"/>
      <c r="I932" s="452"/>
      <c r="J932" s="449"/>
      <c r="K932" s="449"/>
      <c r="L932" s="449"/>
      <c r="M932" s="449"/>
      <c r="N932" s="449"/>
      <c r="O932" s="449"/>
      <c r="P932" s="449"/>
      <c r="Q932" s="449"/>
      <c r="R932" s="449"/>
      <c r="S932" s="449"/>
      <c r="T932" s="449"/>
      <c r="U932" s="449"/>
      <c r="V932" s="449"/>
      <c r="W932" s="449"/>
      <c r="X932" s="449"/>
      <c r="Y932" s="449"/>
      <c r="Z932" s="449"/>
      <c r="AA932" s="449"/>
      <c r="AB932" s="449"/>
      <c r="AC932" s="449"/>
    </row>
    <row r="933" spans="1:29" ht="23.25" customHeight="1" x14ac:dyDescent="0.2">
      <c r="A933" s="449"/>
      <c r="B933" s="449"/>
      <c r="C933" s="449"/>
      <c r="D933" s="449"/>
      <c r="E933" s="449"/>
      <c r="F933" s="449"/>
      <c r="G933" s="450"/>
      <c r="H933" s="449"/>
      <c r="I933" s="452"/>
      <c r="J933" s="449"/>
      <c r="K933" s="449"/>
      <c r="L933" s="449"/>
      <c r="M933" s="449"/>
      <c r="N933" s="449"/>
      <c r="O933" s="449"/>
      <c r="P933" s="449"/>
      <c r="Q933" s="449"/>
      <c r="R933" s="449"/>
      <c r="S933" s="449"/>
      <c r="T933" s="449"/>
      <c r="U933" s="449"/>
      <c r="V933" s="449"/>
      <c r="W933" s="449"/>
      <c r="X933" s="449"/>
      <c r="Y933" s="449"/>
      <c r="Z933" s="449"/>
      <c r="AA933" s="449"/>
      <c r="AB933" s="449"/>
      <c r="AC933" s="449"/>
    </row>
    <row r="934" spans="1:29" ht="23.25" customHeight="1" x14ac:dyDescent="0.2">
      <c r="A934" s="449"/>
      <c r="B934" s="449"/>
      <c r="C934" s="449"/>
      <c r="D934" s="449"/>
      <c r="E934" s="449"/>
      <c r="F934" s="449"/>
      <c r="G934" s="450"/>
      <c r="H934" s="449"/>
      <c r="I934" s="452"/>
      <c r="J934" s="449"/>
      <c r="K934" s="449"/>
      <c r="L934" s="449"/>
      <c r="M934" s="449"/>
      <c r="N934" s="449"/>
      <c r="O934" s="449"/>
      <c r="P934" s="449"/>
      <c r="Q934" s="449"/>
      <c r="R934" s="449"/>
      <c r="S934" s="449"/>
      <c r="T934" s="449"/>
      <c r="U934" s="449"/>
      <c r="V934" s="449"/>
      <c r="W934" s="449"/>
      <c r="X934" s="449"/>
      <c r="Y934" s="449"/>
      <c r="Z934" s="449"/>
      <c r="AA934" s="449"/>
      <c r="AB934" s="449"/>
      <c r="AC934" s="449"/>
    </row>
    <row r="935" spans="1:29" ht="23.25" customHeight="1" x14ac:dyDescent="0.2">
      <c r="A935" s="449"/>
      <c r="B935" s="449"/>
      <c r="C935" s="449"/>
      <c r="D935" s="449"/>
      <c r="E935" s="449"/>
      <c r="F935" s="449"/>
      <c r="G935" s="450"/>
      <c r="H935" s="449"/>
      <c r="I935" s="452"/>
      <c r="J935" s="449"/>
      <c r="K935" s="449"/>
      <c r="L935" s="449"/>
      <c r="M935" s="449"/>
      <c r="N935" s="449"/>
      <c r="O935" s="449"/>
      <c r="P935" s="449"/>
      <c r="Q935" s="449"/>
      <c r="R935" s="449"/>
      <c r="S935" s="449"/>
      <c r="T935" s="449"/>
      <c r="U935" s="449"/>
      <c r="V935" s="449"/>
      <c r="W935" s="449"/>
      <c r="X935" s="449"/>
      <c r="Y935" s="449"/>
      <c r="Z935" s="449"/>
      <c r="AA935" s="449"/>
      <c r="AB935" s="449"/>
      <c r="AC935" s="449"/>
    </row>
    <row r="936" spans="1:29" ht="23.25" customHeight="1" x14ac:dyDescent="0.2">
      <c r="A936" s="449"/>
      <c r="B936" s="449"/>
      <c r="C936" s="449"/>
      <c r="D936" s="449"/>
      <c r="E936" s="449"/>
      <c r="F936" s="449"/>
      <c r="G936" s="450"/>
      <c r="H936" s="449"/>
      <c r="I936" s="452"/>
      <c r="J936" s="449"/>
      <c r="K936" s="449"/>
      <c r="L936" s="449"/>
      <c r="M936" s="449"/>
      <c r="N936" s="449"/>
      <c r="O936" s="449"/>
      <c r="P936" s="449"/>
      <c r="Q936" s="449"/>
      <c r="R936" s="449"/>
      <c r="S936" s="449"/>
      <c r="T936" s="449"/>
      <c r="U936" s="449"/>
      <c r="V936" s="449"/>
      <c r="W936" s="449"/>
      <c r="X936" s="449"/>
      <c r="Y936" s="449"/>
      <c r="Z936" s="449"/>
      <c r="AA936" s="449"/>
      <c r="AB936" s="449"/>
      <c r="AC936" s="449"/>
    </row>
    <row r="937" spans="1:29" ht="23.25" customHeight="1" x14ac:dyDescent="0.2">
      <c r="A937" s="449"/>
      <c r="B937" s="449"/>
      <c r="C937" s="449"/>
      <c r="D937" s="449"/>
      <c r="E937" s="449"/>
      <c r="F937" s="449"/>
      <c r="G937" s="450"/>
      <c r="H937" s="449"/>
      <c r="I937" s="452"/>
      <c r="J937" s="449"/>
      <c r="K937" s="449"/>
      <c r="L937" s="449"/>
      <c r="M937" s="449"/>
      <c r="N937" s="449"/>
      <c r="O937" s="449"/>
      <c r="P937" s="449"/>
      <c r="Q937" s="449"/>
      <c r="R937" s="449"/>
      <c r="S937" s="449"/>
      <c r="T937" s="449"/>
      <c r="U937" s="449"/>
      <c r="V937" s="449"/>
      <c r="W937" s="449"/>
      <c r="X937" s="449"/>
      <c r="Y937" s="449"/>
      <c r="Z937" s="449"/>
      <c r="AA937" s="449"/>
      <c r="AB937" s="449"/>
      <c r="AC937" s="449"/>
    </row>
    <row r="938" spans="1:29" ht="23.25" customHeight="1" x14ac:dyDescent="0.2">
      <c r="A938" s="449"/>
      <c r="B938" s="449"/>
      <c r="C938" s="449"/>
      <c r="D938" s="449"/>
      <c r="E938" s="449"/>
      <c r="F938" s="449"/>
      <c r="G938" s="450"/>
      <c r="H938" s="449"/>
      <c r="I938" s="452"/>
      <c r="J938" s="449"/>
      <c r="K938" s="449"/>
      <c r="L938" s="449"/>
      <c r="M938" s="449"/>
      <c r="N938" s="449"/>
      <c r="O938" s="449"/>
      <c r="P938" s="449"/>
      <c r="Q938" s="449"/>
      <c r="R938" s="449"/>
      <c r="S938" s="449"/>
      <c r="T938" s="449"/>
      <c r="U938" s="449"/>
      <c r="V938" s="449"/>
      <c r="W938" s="449"/>
      <c r="X938" s="449"/>
      <c r="Y938" s="449"/>
      <c r="Z938" s="449"/>
      <c r="AA938" s="449"/>
      <c r="AB938" s="449"/>
      <c r="AC938" s="449"/>
    </row>
    <row r="939" spans="1:29" ht="23.25" customHeight="1" x14ac:dyDescent="0.2">
      <c r="A939" s="449"/>
      <c r="B939" s="449"/>
      <c r="C939" s="449"/>
      <c r="D939" s="449"/>
      <c r="E939" s="449"/>
      <c r="F939" s="449"/>
      <c r="G939" s="450"/>
      <c r="H939" s="449"/>
      <c r="I939" s="452"/>
      <c r="J939" s="449"/>
      <c r="K939" s="449"/>
      <c r="L939" s="449"/>
      <c r="M939" s="449"/>
      <c r="N939" s="449"/>
      <c r="O939" s="449"/>
      <c r="P939" s="449"/>
      <c r="Q939" s="449"/>
      <c r="R939" s="449"/>
      <c r="S939" s="449"/>
      <c r="T939" s="449"/>
      <c r="U939" s="449"/>
      <c r="V939" s="449"/>
      <c r="W939" s="449"/>
      <c r="X939" s="449"/>
      <c r="Y939" s="449"/>
      <c r="Z939" s="449"/>
      <c r="AA939" s="449"/>
      <c r="AB939" s="449"/>
      <c r="AC939" s="449"/>
    </row>
    <row r="940" spans="1:29" ht="23.25" customHeight="1" x14ac:dyDescent="0.2">
      <c r="A940" s="449"/>
      <c r="B940" s="449"/>
      <c r="C940" s="449"/>
      <c r="D940" s="449"/>
      <c r="E940" s="449"/>
      <c r="F940" s="449"/>
      <c r="G940" s="450"/>
      <c r="H940" s="449"/>
      <c r="I940" s="452"/>
      <c r="J940" s="449"/>
      <c r="K940" s="449"/>
      <c r="L940" s="449"/>
      <c r="M940" s="449"/>
      <c r="N940" s="449"/>
      <c r="O940" s="449"/>
      <c r="P940" s="449"/>
      <c r="Q940" s="449"/>
      <c r="R940" s="449"/>
      <c r="S940" s="449"/>
      <c r="T940" s="449"/>
      <c r="U940" s="449"/>
      <c r="V940" s="449"/>
      <c r="W940" s="449"/>
      <c r="X940" s="449"/>
      <c r="Y940" s="449"/>
      <c r="Z940" s="449"/>
      <c r="AA940" s="449"/>
      <c r="AB940" s="449"/>
      <c r="AC940" s="449"/>
    </row>
    <row r="941" spans="1:29" ht="23.25" customHeight="1" x14ac:dyDescent="0.2">
      <c r="A941" s="449"/>
      <c r="B941" s="449"/>
      <c r="C941" s="449"/>
      <c r="D941" s="449"/>
      <c r="E941" s="449"/>
      <c r="F941" s="449"/>
      <c r="G941" s="450"/>
      <c r="H941" s="449"/>
      <c r="I941" s="452"/>
      <c r="J941" s="449"/>
      <c r="K941" s="449"/>
      <c r="L941" s="449"/>
      <c r="M941" s="449"/>
      <c r="N941" s="449"/>
      <c r="O941" s="449"/>
      <c r="P941" s="449"/>
      <c r="Q941" s="449"/>
      <c r="R941" s="449"/>
      <c r="S941" s="449"/>
      <c r="T941" s="449"/>
      <c r="U941" s="449"/>
      <c r="V941" s="449"/>
      <c r="W941" s="449"/>
      <c r="X941" s="449"/>
      <c r="Y941" s="449"/>
      <c r="Z941" s="449"/>
      <c r="AA941" s="449"/>
      <c r="AB941" s="449"/>
      <c r="AC941" s="449"/>
    </row>
    <row r="942" spans="1:29" ht="23.25" customHeight="1" x14ac:dyDescent="0.2">
      <c r="A942" s="449"/>
      <c r="B942" s="449"/>
      <c r="C942" s="449"/>
      <c r="D942" s="449"/>
      <c r="E942" s="449"/>
      <c r="F942" s="449"/>
      <c r="G942" s="450"/>
      <c r="H942" s="449"/>
      <c r="I942" s="452"/>
      <c r="J942" s="449"/>
      <c r="K942" s="449"/>
      <c r="L942" s="449"/>
      <c r="M942" s="449"/>
      <c r="N942" s="449"/>
      <c r="O942" s="449"/>
      <c r="P942" s="449"/>
      <c r="Q942" s="449"/>
      <c r="R942" s="449"/>
      <c r="S942" s="449"/>
      <c r="T942" s="449"/>
      <c r="U942" s="449"/>
      <c r="V942" s="449"/>
      <c r="W942" s="449"/>
      <c r="X942" s="449"/>
      <c r="Y942" s="449"/>
      <c r="Z942" s="449"/>
      <c r="AA942" s="449"/>
      <c r="AB942" s="449"/>
      <c r="AC942" s="449"/>
    </row>
    <row r="943" spans="1:29" ht="23.25" customHeight="1" x14ac:dyDescent="0.2">
      <c r="A943" s="449"/>
      <c r="B943" s="449"/>
      <c r="C943" s="449"/>
      <c r="D943" s="449"/>
      <c r="E943" s="449"/>
      <c r="F943" s="449"/>
      <c r="G943" s="450"/>
      <c r="H943" s="449"/>
      <c r="I943" s="452"/>
      <c r="J943" s="449"/>
      <c r="K943" s="449"/>
      <c r="L943" s="449"/>
      <c r="M943" s="449"/>
      <c r="N943" s="449"/>
      <c r="O943" s="449"/>
      <c r="P943" s="449"/>
      <c r="Q943" s="449"/>
      <c r="R943" s="449"/>
      <c r="S943" s="449"/>
      <c r="T943" s="449"/>
      <c r="U943" s="449"/>
      <c r="V943" s="449"/>
      <c r="W943" s="449"/>
      <c r="X943" s="449"/>
      <c r="Y943" s="449"/>
      <c r="Z943" s="449"/>
      <c r="AA943" s="449"/>
      <c r="AB943" s="449"/>
      <c r="AC943" s="449"/>
    </row>
    <row r="944" spans="1:29" ht="23.25" customHeight="1" x14ac:dyDescent="0.2">
      <c r="A944" s="449"/>
      <c r="B944" s="449"/>
      <c r="C944" s="449"/>
      <c r="D944" s="449"/>
      <c r="E944" s="449"/>
      <c r="F944" s="449"/>
      <c r="G944" s="450"/>
      <c r="H944" s="449"/>
      <c r="I944" s="452"/>
      <c r="J944" s="449"/>
      <c r="K944" s="449"/>
      <c r="L944" s="449"/>
      <c r="M944" s="449"/>
      <c r="N944" s="449"/>
      <c r="O944" s="449"/>
      <c r="P944" s="449"/>
      <c r="Q944" s="449"/>
      <c r="R944" s="449"/>
      <c r="S944" s="449"/>
      <c r="T944" s="449"/>
      <c r="U944" s="449"/>
      <c r="V944" s="449"/>
      <c r="W944" s="449"/>
      <c r="X944" s="449"/>
      <c r="Y944" s="449"/>
      <c r="Z944" s="449"/>
      <c r="AA944" s="449"/>
      <c r="AB944" s="449"/>
      <c r="AC944" s="449"/>
    </row>
    <row r="945" spans="1:29" ht="23.25" customHeight="1" x14ac:dyDescent="0.2">
      <c r="A945" s="449"/>
      <c r="B945" s="449"/>
      <c r="C945" s="449"/>
      <c r="D945" s="449"/>
      <c r="E945" s="449"/>
      <c r="F945" s="449"/>
      <c r="G945" s="450"/>
      <c r="H945" s="449"/>
      <c r="I945" s="452"/>
      <c r="J945" s="449"/>
      <c r="K945" s="449"/>
      <c r="L945" s="449"/>
      <c r="M945" s="449"/>
      <c r="N945" s="449"/>
      <c r="O945" s="449"/>
      <c r="P945" s="449"/>
      <c r="Q945" s="449"/>
      <c r="R945" s="449"/>
      <c r="S945" s="449"/>
      <c r="T945" s="449"/>
      <c r="U945" s="449"/>
      <c r="V945" s="449"/>
      <c r="W945" s="449"/>
      <c r="X945" s="449"/>
      <c r="Y945" s="449"/>
      <c r="Z945" s="449"/>
      <c r="AA945" s="449"/>
      <c r="AB945" s="449"/>
      <c r="AC945" s="449"/>
    </row>
    <row r="946" spans="1:29" ht="23.25" customHeight="1" x14ac:dyDescent="0.2">
      <c r="A946" s="449"/>
      <c r="B946" s="449"/>
      <c r="C946" s="449"/>
      <c r="D946" s="449"/>
      <c r="E946" s="449"/>
      <c r="F946" s="449"/>
      <c r="G946" s="450"/>
      <c r="H946" s="449"/>
      <c r="I946" s="452"/>
      <c r="J946" s="449"/>
      <c r="K946" s="449"/>
      <c r="L946" s="449"/>
      <c r="M946" s="449"/>
      <c r="N946" s="449"/>
      <c r="O946" s="449"/>
      <c r="P946" s="449"/>
      <c r="Q946" s="449"/>
      <c r="R946" s="449"/>
      <c r="S946" s="449"/>
      <c r="T946" s="449"/>
      <c r="U946" s="449"/>
      <c r="V946" s="449"/>
      <c r="W946" s="449"/>
      <c r="X946" s="449"/>
      <c r="Y946" s="449"/>
      <c r="Z946" s="449"/>
      <c r="AA946" s="449"/>
      <c r="AB946" s="449"/>
      <c r="AC946" s="449"/>
    </row>
    <row r="947" spans="1:29" ht="23.25" customHeight="1" x14ac:dyDescent="0.2">
      <c r="A947" s="449"/>
      <c r="B947" s="449"/>
      <c r="C947" s="449"/>
      <c r="D947" s="449"/>
      <c r="E947" s="449"/>
      <c r="F947" s="449"/>
      <c r="G947" s="450"/>
      <c r="H947" s="449"/>
      <c r="I947" s="452"/>
      <c r="J947" s="449"/>
      <c r="K947" s="449"/>
      <c r="L947" s="449"/>
      <c r="M947" s="449"/>
      <c r="N947" s="449"/>
      <c r="O947" s="449"/>
      <c r="P947" s="449"/>
      <c r="Q947" s="449"/>
      <c r="R947" s="449"/>
      <c r="S947" s="449"/>
      <c r="T947" s="449"/>
      <c r="U947" s="449"/>
      <c r="V947" s="449"/>
      <c r="W947" s="449"/>
      <c r="X947" s="449"/>
      <c r="Y947" s="449"/>
      <c r="Z947" s="449"/>
      <c r="AA947" s="449"/>
      <c r="AB947" s="449"/>
      <c r="AC947" s="449"/>
    </row>
    <row r="948" spans="1:29" ht="23.25" customHeight="1" x14ac:dyDescent="0.2">
      <c r="A948" s="449"/>
      <c r="B948" s="449"/>
      <c r="C948" s="449"/>
      <c r="D948" s="449"/>
      <c r="E948" s="449"/>
      <c r="F948" s="449"/>
      <c r="G948" s="450"/>
      <c r="H948" s="449"/>
      <c r="I948" s="452"/>
      <c r="J948" s="449"/>
      <c r="K948" s="449"/>
      <c r="L948" s="449"/>
      <c r="M948" s="449"/>
      <c r="N948" s="449"/>
      <c r="O948" s="449"/>
      <c r="P948" s="449"/>
      <c r="Q948" s="449"/>
      <c r="R948" s="449"/>
      <c r="S948" s="449"/>
      <c r="T948" s="449"/>
      <c r="U948" s="449"/>
      <c r="V948" s="449"/>
      <c r="W948" s="449"/>
      <c r="X948" s="449"/>
      <c r="Y948" s="449"/>
      <c r="Z948" s="449"/>
      <c r="AA948" s="449"/>
      <c r="AB948" s="449"/>
      <c r="AC948" s="449"/>
    </row>
    <row r="949" spans="1:29" ht="23.25" customHeight="1" x14ac:dyDescent="0.2">
      <c r="A949" s="449"/>
      <c r="B949" s="449"/>
      <c r="C949" s="449"/>
      <c r="D949" s="449"/>
      <c r="E949" s="449"/>
      <c r="F949" s="449"/>
      <c r="G949" s="450"/>
      <c r="H949" s="449"/>
      <c r="I949" s="452"/>
      <c r="J949" s="449"/>
      <c r="K949" s="449"/>
      <c r="L949" s="449"/>
      <c r="M949" s="449"/>
      <c r="N949" s="449"/>
      <c r="O949" s="449"/>
      <c r="P949" s="449"/>
      <c r="Q949" s="449"/>
      <c r="R949" s="449"/>
      <c r="S949" s="449"/>
      <c r="T949" s="449"/>
      <c r="U949" s="449"/>
      <c r="V949" s="449"/>
      <c r="W949" s="449"/>
      <c r="X949" s="449"/>
      <c r="Y949" s="449"/>
      <c r="Z949" s="449"/>
      <c r="AA949" s="449"/>
      <c r="AB949" s="449"/>
      <c r="AC949" s="449"/>
    </row>
    <row r="950" spans="1:29" ht="23.25" customHeight="1" x14ac:dyDescent="0.2">
      <c r="A950" s="449"/>
      <c r="B950" s="449"/>
      <c r="C950" s="449"/>
      <c r="D950" s="449"/>
      <c r="E950" s="449"/>
      <c r="F950" s="449"/>
      <c r="G950" s="450"/>
      <c r="H950" s="449"/>
      <c r="I950" s="452"/>
      <c r="J950" s="449"/>
      <c r="K950" s="449"/>
      <c r="L950" s="449"/>
      <c r="M950" s="449"/>
      <c r="N950" s="449"/>
      <c r="O950" s="449"/>
      <c r="P950" s="449"/>
      <c r="Q950" s="449"/>
      <c r="R950" s="449"/>
      <c r="S950" s="449"/>
      <c r="T950" s="449"/>
      <c r="U950" s="449"/>
      <c r="V950" s="449"/>
      <c r="W950" s="449"/>
      <c r="X950" s="449"/>
      <c r="Y950" s="449"/>
      <c r="Z950" s="449"/>
      <c r="AA950" s="449"/>
      <c r="AB950" s="449"/>
      <c r="AC950" s="449"/>
    </row>
    <row r="951" spans="1:29" ht="23.25" customHeight="1" x14ac:dyDescent="0.2">
      <c r="A951" s="449"/>
      <c r="B951" s="449"/>
      <c r="C951" s="449"/>
      <c r="D951" s="449"/>
      <c r="E951" s="449"/>
      <c r="F951" s="449"/>
      <c r="G951" s="450"/>
      <c r="H951" s="449"/>
      <c r="I951" s="452"/>
      <c r="J951" s="449"/>
      <c r="K951" s="449"/>
      <c r="L951" s="449"/>
      <c r="M951" s="449"/>
      <c r="N951" s="449"/>
      <c r="O951" s="449"/>
      <c r="P951" s="449"/>
      <c r="Q951" s="449"/>
      <c r="R951" s="449"/>
      <c r="S951" s="449"/>
      <c r="T951" s="449"/>
      <c r="U951" s="449"/>
      <c r="V951" s="449"/>
      <c r="W951" s="449"/>
      <c r="X951" s="449"/>
      <c r="Y951" s="449"/>
      <c r="Z951" s="449"/>
      <c r="AA951" s="449"/>
      <c r="AB951" s="449"/>
      <c r="AC951" s="449"/>
    </row>
    <row r="952" spans="1:29" ht="23.25" customHeight="1" x14ac:dyDescent="0.2">
      <c r="A952" s="449"/>
      <c r="B952" s="449"/>
      <c r="C952" s="449"/>
      <c r="D952" s="449"/>
      <c r="E952" s="449"/>
      <c r="F952" s="449"/>
      <c r="G952" s="450"/>
      <c r="H952" s="449"/>
      <c r="I952" s="452"/>
      <c r="J952" s="449"/>
      <c r="K952" s="449"/>
      <c r="L952" s="449"/>
      <c r="M952" s="449"/>
      <c r="N952" s="449"/>
      <c r="O952" s="449"/>
      <c r="P952" s="449"/>
      <c r="Q952" s="449"/>
      <c r="R952" s="449"/>
      <c r="S952" s="449"/>
      <c r="T952" s="449"/>
      <c r="U952" s="449"/>
      <c r="V952" s="449"/>
      <c r="W952" s="449"/>
      <c r="X952" s="449"/>
      <c r="Y952" s="449"/>
      <c r="Z952" s="449"/>
      <c r="AA952" s="449"/>
      <c r="AB952" s="449"/>
      <c r="AC952" s="449"/>
    </row>
    <row r="953" spans="1:29" ht="23.25" customHeight="1" x14ac:dyDescent="0.2">
      <c r="A953" s="449"/>
      <c r="B953" s="449"/>
      <c r="C953" s="449"/>
      <c r="D953" s="449"/>
      <c r="E953" s="449"/>
      <c r="F953" s="449"/>
      <c r="G953" s="450"/>
      <c r="H953" s="449"/>
      <c r="I953" s="452"/>
      <c r="J953" s="449"/>
      <c r="K953" s="449"/>
      <c r="L953" s="449"/>
      <c r="M953" s="449"/>
      <c r="N953" s="449"/>
      <c r="O953" s="449"/>
      <c r="P953" s="449"/>
      <c r="Q953" s="449"/>
      <c r="R953" s="449"/>
      <c r="S953" s="449"/>
      <c r="T953" s="449"/>
      <c r="U953" s="449"/>
      <c r="V953" s="449"/>
      <c r="W953" s="449"/>
      <c r="X953" s="449"/>
      <c r="Y953" s="449"/>
      <c r="Z953" s="449"/>
      <c r="AA953" s="449"/>
      <c r="AB953" s="449"/>
      <c r="AC953" s="449"/>
    </row>
    <row r="954" spans="1:29" ht="23.25" customHeight="1" x14ac:dyDescent="0.2">
      <c r="A954" s="449"/>
      <c r="B954" s="449"/>
      <c r="C954" s="449"/>
      <c r="D954" s="449"/>
      <c r="E954" s="449"/>
      <c r="F954" s="449"/>
      <c r="G954" s="450"/>
      <c r="H954" s="449"/>
      <c r="I954" s="452"/>
      <c r="J954" s="449"/>
      <c r="K954" s="449"/>
      <c r="L954" s="449"/>
      <c r="M954" s="449"/>
      <c r="N954" s="449"/>
      <c r="O954" s="449"/>
      <c r="P954" s="449"/>
      <c r="Q954" s="449"/>
      <c r="R954" s="449"/>
      <c r="S954" s="449"/>
      <c r="T954" s="449"/>
      <c r="U954" s="449"/>
      <c r="V954" s="449"/>
      <c r="W954" s="449"/>
      <c r="X954" s="449"/>
      <c r="Y954" s="449"/>
      <c r="Z954" s="449"/>
      <c r="AA954" s="449"/>
      <c r="AB954" s="449"/>
      <c r="AC954" s="449"/>
    </row>
    <row r="955" spans="1:29" ht="23.25" customHeight="1" x14ac:dyDescent="0.2">
      <c r="A955" s="449"/>
      <c r="B955" s="449"/>
      <c r="C955" s="449"/>
      <c r="D955" s="449"/>
      <c r="E955" s="449"/>
      <c r="F955" s="449"/>
      <c r="G955" s="450"/>
      <c r="H955" s="449"/>
      <c r="I955" s="452"/>
      <c r="J955" s="449"/>
      <c r="K955" s="449"/>
      <c r="L955" s="449"/>
      <c r="M955" s="449"/>
      <c r="N955" s="449"/>
      <c r="O955" s="449"/>
      <c r="P955" s="449"/>
      <c r="Q955" s="449"/>
      <c r="R955" s="449"/>
      <c r="S955" s="449"/>
      <c r="T955" s="449"/>
      <c r="U955" s="449"/>
      <c r="V955" s="449"/>
      <c r="W955" s="449"/>
      <c r="X955" s="449"/>
      <c r="Y955" s="449"/>
      <c r="Z955" s="449"/>
      <c r="AA955" s="449"/>
      <c r="AB955" s="449"/>
      <c r="AC955" s="449"/>
    </row>
    <row r="956" spans="1:29" ht="23.25" customHeight="1" x14ac:dyDescent="0.2">
      <c r="A956" s="449"/>
      <c r="B956" s="449"/>
      <c r="C956" s="449"/>
      <c r="D956" s="449"/>
      <c r="E956" s="449"/>
      <c r="F956" s="449"/>
      <c r="G956" s="450"/>
      <c r="H956" s="449"/>
      <c r="I956" s="452"/>
      <c r="J956" s="449"/>
      <c r="K956" s="449"/>
      <c r="L956" s="449"/>
      <c r="M956" s="449"/>
      <c r="N956" s="449"/>
      <c r="O956" s="449"/>
      <c r="P956" s="449"/>
      <c r="Q956" s="449"/>
      <c r="R956" s="449"/>
      <c r="S956" s="449"/>
      <c r="T956" s="449"/>
      <c r="U956" s="449"/>
      <c r="V956" s="449"/>
      <c r="W956" s="449"/>
      <c r="X956" s="449"/>
      <c r="Y956" s="449"/>
      <c r="Z956" s="449"/>
      <c r="AA956" s="449"/>
      <c r="AB956" s="449"/>
      <c r="AC956" s="449"/>
    </row>
    <row r="957" spans="1:29" ht="23.25" customHeight="1" x14ac:dyDescent="0.2">
      <c r="A957" s="449"/>
      <c r="B957" s="449"/>
      <c r="C957" s="449"/>
      <c r="D957" s="449"/>
      <c r="E957" s="449"/>
      <c r="F957" s="449"/>
      <c r="G957" s="450"/>
      <c r="H957" s="449"/>
      <c r="I957" s="452"/>
      <c r="J957" s="449"/>
      <c r="K957" s="449"/>
      <c r="L957" s="449"/>
      <c r="M957" s="449"/>
      <c r="N957" s="449"/>
      <c r="O957" s="449"/>
      <c r="P957" s="449"/>
      <c r="Q957" s="449"/>
      <c r="R957" s="449"/>
      <c r="S957" s="449"/>
      <c r="T957" s="449"/>
      <c r="U957" s="449"/>
      <c r="V957" s="449"/>
      <c r="W957" s="449"/>
      <c r="X957" s="449"/>
      <c r="Y957" s="449"/>
      <c r="Z957" s="449"/>
      <c r="AA957" s="449"/>
      <c r="AB957" s="449"/>
      <c r="AC957" s="449"/>
    </row>
    <row r="958" spans="1:29" ht="23.25" customHeight="1" x14ac:dyDescent="0.2">
      <c r="A958" s="449"/>
      <c r="B958" s="449"/>
      <c r="C958" s="449"/>
      <c r="D958" s="449"/>
      <c r="E958" s="449"/>
      <c r="F958" s="449"/>
      <c r="G958" s="450"/>
      <c r="H958" s="449"/>
      <c r="I958" s="452"/>
      <c r="J958" s="449"/>
      <c r="K958" s="449"/>
      <c r="L958" s="449"/>
      <c r="M958" s="449"/>
      <c r="N958" s="449"/>
      <c r="O958" s="449"/>
      <c r="P958" s="449"/>
      <c r="Q958" s="449"/>
      <c r="R958" s="449"/>
      <c r="S958" s="449"/>
      <c r="T958" s="449"/>
      <c r="U958" s="449"/>
      <c r="V958" s="449"/>
      <c r="W958" s="449"/>
      <c r="X958" s="449"/>
      <c r="Y958" s="449"/>
      <c r="Z958" s="449"/>
      <c r="AA958" s="449"/>
      <c r="AB958" s="449"/>
      <c r="AC958" s="449"/>
    </row>
    <row r="959" spans="1:29" ht="23.25" customHeight="1" x14ac:dyDescent="0.2">
      <c r="A959" s="449"/>
      <c r="B959" s="449"/>
      <c r="C959" s="449"/>
      <c r="D959" s="449"/>
      <c r="E959" s="449"/>
      <c r="F959" s="449"/>
      <c r="G959" s="450"/>
      <c r="H959" s="449"/>
      <c r="I959" s="452"/>
      <c r="J959" s="449"/>
      <c r="K959" s="449"/>
      <c r="L959" s="449"/>
      <c r="M959" s="449"/>
      <c r="N959" s="449"/>
      <c r="O959" s="449"/>
      <c r="P959" s="449"/>
      <c r="Q959" s="449"/>
      <c r="R959" s="449"/>
      <c r="S959" s="449"/>
      <c r="T959" s="449"/>
      <c r="U959" s="449"/>
      <c r="V959" s="449"/>
      <c r="W959" s="449"/>
      <c r="X959" s="449"/>
      <c r="Y959" s="449"/>
      <c r="Z959" s="449"/>
      <c r="AA959" s="449"/>
      <c r="AB959" s="449"/>
      <c r="AC959" s="449"/>
    </row>
    <row r="960" spans="1:29" ht="23.25" customHeight="1" x14ac:dyDescent="0.2">
      <c r="A960" s="449"/>
      <c r="B960" s="449"/>
      <c r="C960" s="449"/>
      <c r="D960" s="449"/>
      <c r="E960" s="449"/>
      <c r="F960" s="449"/>
      <c r="G960" s="450"/>
      <c r="H960" s="449"/>
      <c r="I960" s="452"/>
      <c r="J960" s="449"/>
      <c r="K960" s="449"/>
      <c r="L960" s="449"/>
      <c r="M960" s="449"/>
      <c r="N960" s="449"/>
      <c r="O960" s="449"/>
      <c r="P960" s="449"/>
      <c r="Q960" s="449"/>
      <c r="R960" s="449"/>
      <c r="S960" s="449"/>
      <c r="T960" s="449"/>
      <c r="U960" s="449"/>
      <c r="V960" s="449"/>
      <c r="W960" s="449"/>
      <c r="X960" s="449"/>
      <c r="Y960" s="449"/>
      <c r="Z960" s="449"/>
      <c r="AA960" s="449"/>
      <c r="AB960" s="449"/>
      <c r="AC960" s="449"/>
    </row>
    <row r="961" spans="1:29" ht="23.25" customHeight="1" x14ac:dyDescent="0.2">
      <c r="A961" s="449"/>
      <c r="B961" s="449"/>
      <c r="C961" s="449"/>
      <c r="D961" s="449"/>
      <c r="E961" s="449"/>
      <c r="F961" s="449"/>
      <c r="G961" s="450"/>
      <c r="H961" s="449"/>
      <c r="I961" s="452"/>
      <c r="J961" s="449"/>
      <c r="K961" s="449"/>
      <c r="L961" s="449"/>
      <c r="M961" s="449"/>
      <c r="N961" s="449"/>
      <c r="O961" s="449"/>
      <c r="P961" s="449"/>
      <c r="Q961" s="449"/>
      <c r="R961" s="449"/>
      <c r="S961" s="449"/>
      <c r="T961" s="449"/>
      <c r="U961" s="449"/>
      <c r="V961" s="449"/>
      <c r="W961" s="449"/>
      <c r="X961" s="449"/>
      <c r="Y961" s="449"/>
      <c r="Z961" s="449"/>
      <c r="AA961" s="449"/>
      <c r="AB961" s="449"/>
      <c r="AC961" s="449"/>
    </row>
    <row r="962" spans="1:29" ht="23.25" customHeight="1" x14ac:dyDescent="0.2">
      <c r="A962" s="449"/>
      <c r="B962" s="449"/>
      <c r="C962" s="449"/>
      <c r="D962" s="449"/>
      <c r="E962" s="449"/>
      <c r="F962" s="449"/>
      <c r="G962" s="450"/>
      <c r="H962" s="449"/>
      <c r="I962" s="452"/>
      <c r="J962" s="449"/>
      <c r="K962" s="449"/>
      <c r="L962" s="449"/>
      <c r="M962" s="449"/>
      <c r="N962" s="449"/>
      <c r="O962" s="449"/>
      <c r="P962" s="449"/>
      <c r="Q962" s="449"/>
      <c r="R962" s="449"/>
      <c r="S962" s="449"/>
      <c r="T962" s="449"/>
      <c r="U962" s="449"/>
      <c r="V962" s="449"/>
      <c r="W962" s="449"/>
      <c r="X962" s="449"/>
      <c r="Y962" s="449"/>
      <c r="Z962" s="449"/>
      <c r="AA962" s="449"/>
      <c r="AB962" s="449"/>
      <c r="AC962" s="449"/>
    </row>
    <row r="963" spans="1:29" ht="23.25" customHeight="1" x14ac:dyDescent="0.2">
      <c r="A963" s="449"/>
      <c r="B963" s="449"/>
      <c r="C963" s="449"/>
      <c r="D963" s="449"/>
      <c r="E963" s="449"/>
      <c r="F963" s="449"/>
      <c r="G963" s="450"/>
      <c r="H963" s="449"/>
      <c r="I963" s="452"/>
      <c r="J963" s="449"/>
      <c r="K963" s="449"/>
      <c r="L963" s="449"/>
      <c r="M963" s="449"/>
      <c r="N963" s="449"/>
      <c r="O963" s="449"/>
      <c r="P963" s="449"/>
      <c r="Q963" s="449"/>
      <c r="R963" s="449"/>
      <c r="S963" s="449"/>
      <c r="T963" s="449"/>
      <c r="U963" s="449"/>
      <c r="V963" s="449"/>
      <c r="W963" s="449"/>
      <c r="X963" s="449"/>
      <c r="Y963" s="449"/>
      <c r="Z963" s="449"/>
      <c r="AA963" s="449"/>
      <c r="AB963" s="449"/>
      <c r="AC963" s="449"/>
    </row>
    <row r="964" spans="1:29" ht="23.25" customHeight="1" x14ac:dyDescent="0.2">
      <c r="A964" s="449"/>
      <c r="B964" s="449"/>
      <c r="C964" s="449"/>
      <c r="D964" s="449"/>
      <c r="E964" s="449"/>
      <c r="F964" s="449"/>
      <c r="G964" s="450"/>
      <c r="H964" s="449"/>
      <c r="I964" s="452"/>
      <c r="J964" s="449"/>
      <c r="K964" s="449"/>
      <c r="L964" s="449"/>
      <c r="M964" s="449"/>
      <c r="N964" s="449"/>
      <c r="O964" s="449"/>
      <c r="P964" s="449"/>
      <c r="Q964" s="449"/>
      <c r="R964" s="449"/>
      <c r="S964" s="449"/>
      <c r="T964" s="449"/>
      <c r="U964" s="449"/>
      <c r="V964" s="449"/>
      <c r="W964" s="449"/>
      <c r="X964" s="449"/>
      <c r="Y964" s="449"/>
      <c r="Z964" s="449"/>
      <c r="AA964" s="449"/>
      <c r="AB964" s="449"/>
      <c r="AC964" s="449"/>
    </row>
    <row r="965" spans="1:29" ht="23.25" customHeight="1" x14ac:dyDescent="0.2">
      <c r="A965" s="449"/>
      <c r="B965" s="449"/>
      <c r="C965" s="449"/>
      <c r="D965" s="449"/>
      <c r="E965" s="449"/>
      <c r="F965" s="449"/>
      <c r="G965" s="450"/>
      <c r="H965" s="449"/>
      <c r="I965" s="452"/>
      <c r="J965" s="449"/>
      <c r="K965" s="449"/>
      <c r="L965" s="449"/>
      <c r="M965" s="449"/>
      <c r="N965" s="449"/>
      <c r="O965" s="449"/>
      <c r="P965" s="449"/>
      <c r="Q965" s="449"/>
      <c r="R965" s="449"/>
      <c r="S965" s="449"/>
      <c r="T965" s="449"/>
      <c r="U965" s="449"/>
      <c r="V965" s="449"/>
      <c r="W965" s="449"/>
      <c r="X965" s="449"/>
      <c r="Y965" s="449"/>
      <c r="Z965" s="449"/>
      <c r="AA965" s="449"/>
      <c r="AB965" s="449"/>
      <c r="AC965" s="449"/>
    </row>
    <row r="966" spans="1:29" ht="23.25" customHeight="1" x14ac:dyDescent="0.2">
      <c r="A966" s="449"/>
      <c r="B966" s="449"/>
      <c r="C966" s="449"/>
      <c r="D966" s="449"/>
      <c r="E966" s="449"/>
      <c r="F966" s="449"/>
      <c r="G966" s="450"/>
      <c r="H966" s="449"/>
      <c r="I966" s="452"/>
      <c r="J966" s="449"/>
      <c r="K966" s="449"/>
      <c r="L966" s="449"/>
      <c r="M966" s="449"/>
      <c r="N966" s="449"/>
      <c r="O966" s="449"/>
      <c r="P966" s="449"/>
      <c r="Q966" s="449"/>
      <c r="R966" s="449"/>
      <c r="S966" s="449"/>
      <c r="T966" s="449"/>
      <c r="U966" s="449"/>
      <c r="V966" s="449"/>
      <c r="W966" s="449"/>
      <c r="X966" s="449"/>
      <c r="Y966" s="449"/>
      <c r="Z966" s="449"/>
      <c r="AA966" s="449"/>
      <c r="AB966" s="449"/>
      <c r="AC966" s="449"/>
    </row>
    <row r="967" spans="1:29" ht="23.25" customHeight="1" x14ac:dyDescent="0.2">
      <c r="A967" s="449"/>
      <c r="B967" s="449"/>
      <c r="C967" s="449"/>
      <c r="D967" s="449"/>
      <c r="E967" s="449"/>
      <c r="F967" s="449"/>
      <c r="G967" s="450"/>
      <c r="H967" s="449"/>
      <c r="I967" s="452"/>
      <c r="J967" s="449"/>
      <c r="K967" s="449"/>
      <c r="L967" s="449"/>
      <c r="M967" s="449"/>
      <c r="N967" s="449"/>
      <c r="O967" s="449"/>
      <c r="P967" s="449"/>
      <c r="Q967" s="449"/>
      <c r="R967" s="449"/>
      <c r="S967" s="449"/>
      <c r="T967" s="449"/>
      <c r="U967" s="449"/>
      <c r="V967" s="449"/>
      <c r="W967" s="449"/>
      <c r="X967" s="449"/>
      <c r="Y967" s="449"/>
      <c r="Z967" s="449"/>
      <c r="AA967" s="449"/>
      <c r="AB967" s="449"/>
      <c r="AC967" s="449"/>
    </row>
    <row r="968" spans="1:29" ht="23.25" customHeight="1" x14ac:dyDescent="0.2">
      <c r="A968" s="449"/>
      <c r="B968" s="449"/>
      <c r="C968" s="449"/>
      <c r="D968" s="449"/>
      <c r="E968" s="449"/>
      <c r="F968" s="449"/>
      <c r="G968" s="450"/>
      <c r="H968" s="449"/>
      <c r="I968" s="452"/>
      <c r="J968" s="449"/>
      <c r="K968" s="449"/>
      <c r="L968" s="449"/>
      <c r="M968" s="449"/>
      <c r="N968" s="449"/>
      <c r="O968" s="449"/>
      <c r="P968" s="449"/>
      <c r="Q968" s="449"/>
      <c r="R968" s="449"/>
      <c r="S968" s="449"/>
      <c r="T968" s="449"/>
      <c r="U968" s="449"/>
      <c r="V968" s="449"/>
      <c r="W968" s="449"/>
      <c r="X968" s="449"/>
      <c r="Y968" s="449"/>
      <c r="Z968" s="449"/>
      <c r="AA968" s="449"/>
      <c r="AB968" s="449"/>
      <c r="AC968" s="449"/>
    </row>
    <row r="969" spans="1:29" ht="23.25" customHeight="1" x14ac:dyDescent="0.2">
      <c r="A969" s="449"/>
      <c r="B969" s="449"/>
      <c r="C969" s="449"/>
      <c r="D969" s="449"/>
      <c r="E969" s="449"/>
      <c r="F969" s="449"/>
      <c r="G969" s="450"/>
      <c r="H969" s="449"/>
      <c r="I969" s="452"/>
      <c r="J969" s="449"/>
      <c r="K969" s="449"/>
      <c r="L969" s="449"/>
      <c r="M969" s="449"/>
      <c r="N969" s="449"/>
      <c r="O969" s="449"/>
      <c r="P969" s="449"/>
      <c r="Q969" s="449"/>
      <c r="R969" s="449"/>
      <c r="S969" s="449"/>
      <c r="T969" s="449"/>
      <c r="U969" s="449"/>
      <c r="V969" s="449"/>
      <c r="W969" s="449"/>
      <c r="X969" s="449"/>
      <c r="Y969" s="449"/>
      <c r="Z969" s="449"/>
      <c r="AA969" s="449"/>
      <c r="AB969" s="449"/>
      <c r="AC969" s="449"/>
    </row>
    <row r="970" spans="1:29" ht="23.25" customHeight="1" x14ac:dyDescent="0.2">
      <c r="A970" s="449"/>
      <c r="B970" s="449"/>
      <c r="C970" s="449"/>
      <c r="D970" s="449"/>
      <c r="E970" s="449"/>
      <c r="F970" s="449"/>
      <c r="G970" s="450"/>
      <c r="H970" s="449"/>
      <c r="I970" s="452"/>
      <c r="J970" s="449"/>
      <c r="K970" s="449"/>
      <c r="L970" s="449"/>
      <c r="M970" s="449"/>
      <c r="N970" s="449"/>
      <c r="O970" s="449"/>
      <c r="P970" s="449"/>
      <c r="Q970" s="449"/>
      <c r="R970" s="449"/>
      <c r="S970" s="449"/>
      <c r="T970" s="449"/>
      <c r="U970" s="449"/>
      <c r="V970" s="449"/>
      <c r="W970" s="449"/>
      <c r="X970" s="449"/>
      <c r="Y970" s="449"/>
      <c r="Z970" s="449"/>
      <c r="AA970" s="449"/>
      <c r="AB970" s="449"/>
      <c r="AC970" s="449"/>
    </row>
    <row r="971" spans="1:29" ht="23.25" customHeight="1" x14ac:dyDescent="0.2">
      <c r="A971" s="449"/>
      <c r="B971" s="449"/>
      <c r="C971" s="449"/>
      <c r="D971" s="449"/>
      <c r="E971" s="449"/>
      <c r="F971" s="449"/>
      <c r="G971" s="450"/>
      <c r="H971" s="449"/>
      <c r="I971" s="452"/>
      <c r="J971" s="449"/>
      <c r="K971" s="449"/>
      <c r="L971" s="449"/>
      <c r="M971" s="449"/>
      <c r="N971" s="449"/>
      <c r="O971" s="449"/>
      <c r="P971" s="449"/>
      <c r="Q971" s="449"/>
      <c r="R971" s="449"/>
      <c r="S971" s="449"/>
      <c r="T971" s="449"/>
      <c r="U971" s="449"/>
      <c r="V971" s="449"/>
      <c r="W971" s="449"/>
      <c r="X971" s="449"/>
      <c r="Y971" s="449"/>
      <c r="Z971" s="449"/>
      <c r="AA971" s="449"/>
      <c r="AB971" s="449"/>
      <c r="AC971" s="449"/>
    </row>
    <row r="972" spans="1:29" ht="23.25" customHeight="1" x14ac:dyDescent="0.2">
      <c r="A972" s="449"/>
      <c r="B972" s="449"/>
      <c r="C972" s="449"/>
      <c r="D972" s="449"/>
      <c r="E972" s="449"/>
      <c r="F972" s="449"/>
      <c r="G972" s="450"/>
      <c r="H972" s="449"/>
      <c r="I972" s="452"/>
      <c r="J972" s="449"/>
      <c r="K972" s="449"/>
      <c r="L972" s="449"/>
      <c r="M972" s="449"/>
      <c r="N972" s="449"/>
      <c r="O972" s="449"/>
      <c r="P972" s="449"/>
      <c r="Q972" s="449"/>
      <c r="R972" s="449"/>
      <c r="S972" s="449"/>
      <c r="T972" s="449"/>
      <c r="U972" s="449"/>
      <c r="V972" s="449"/>
      <c r="W972" s="449"/>
      <c r="X972" s="449"/>
      <c r="Y972" s="449"/>
      <c r="Z972" s="449"/>
      <c r="AA972" s="449"/>
      <c r="AB972" s="449"/>
      <c r="AC972" s="449"/>
    </row>
    <row r="973" spans="1:29" ht="23.25" customHeight="1" x14ac:dyDescent="0.2">
      <c r="A973" s="449"/>
      <c r="B973" s="449"/>
      <c r="C973" s="449"/>
      <c r="D973" s="449"/>
      <c r="E973" s="449"/>
      <c r="F973" s="449"/>
      <c r="G973" s="450"/>
      <c r="H973" s="449"/>
      <c r="I973" s="452"/>
      <c r="J973" s="449"/>
      <c r="K973" s="449"/>
      <c r="L973" s="449"/>
      <c r="M973" s="449"/>
      <c r="N973" s="449"/>
      <c r="O973" s="449"/>
      <c r="P973" s="449"/>
      <c r="Q973" s="449"/>
      <c r="R973" s="449"/>
      <c r="S973" s="449"/>
      <c r="T973" s="449"/>
      <c r="U973" s="449"/>
      <c r="V973" s="449"/>
      <c r="W973" s="449"/>
      <c r="X973" s="449"/>
      <c r="Y973" s="449"/>
      <c r="Z973" s="449"/>
      <c r="AA973" s="449"/>
      <c r="AB973" s="449"/>
      <c r="AC973" s="449"/>
    </row>
    <row r="974" spans="1:29" ht="23.25" customHeight="1" x14ac:dyDescent="0.2">
      <c r="A974" s="449"/>
      <c r="B974" s="449"/>
      <c r="C974" s="449"/>
      <c r="D974" s="449"/>
      <c r="E974" s="449"/>
      <c r="F974" s="449"/>
      <c r="G974" s="450"/>
      <c r="H974" s="449"/>
      <c r="I974" s="452"/>
      <c r="J974" s="449"/>
      <c r="K974" s="449"/>
      <c r="L974" s="449"/>
      <c r="M974" s="449"/>
      <c r="N974" s="449"/>
      <c r="O974" s="449"/>
      <c r="P974" s="449"/>
      <c r="Q974" s="449"/>
      <c r="R974" s="449"/>
      <c r="S974" s="449"/>
      <c r="T974" s="449"/>
      <c r="U974" s="449"/>
      <c r="V974" s="449"/>
      <c r="W974" s="449"/>
      <c r="X974" s="449"/>
      <c r="Y974" s="449"/>
      <c r="Z974" s="449"/>
      <c r="AA974" s="449"/>
      <c r="AB974" s="449"/>
      <c r="AC974" s="449"/>
    </row>
    <row r="975" spans="1:29" ht="23.25" customHeight="1" x14ac:dyDescent="0.2">
      <c r="A975" s="449"/>
      <c r="B975" s="449"/>
      <c r="C975" s="449"/>
      <c r="D975" s="449"/>
      <c r="E975" s="449"/>
      <c r="F975" s="449"/>
      <c r="G975" s="450"/>
      <c r="H975" s="449"/>
      <c r="I975" s="452"/>
      <c r="J975" s="449"/>
      <c r="K975" s="449"/>
      <c r="L975" s="449"/>
      <c r="M975" s="449"/>
      <c r="N975" s="449"/>
      <c r="O975" s="449"/>
      <c r="P975" s="449"/>
      <c r="Q975" s="449"/>
      <c r="R975" s="449"/>
      <c r="S975" s="449"/>
      <c r="T975" s="449"/>
      <c r="U975" s="449"/>
      <c r="V975" s="449"/>
      <c r="W975" s="449"/>
      <c r="X975" s="449"/>
      <c r="Y975" s="449"/>
      <c r="Z975" s="449"/>
      <c r="AA975" s="449"/>
      <c r="AB975" s="449"/>
      <c r="AC975" s="449"/>
    </row>
    <row r="976" spans="1:29" ht="23.25" customHeight="1" x14ac:dyDescent="0.2">
      <c r="A976" s="449"/>
      <c r="B976" s="449"/>
      <c r="C976" s="449"/>
      <c r="D976" s="449"/>
      <c r="E976" s="449"/>
      <c r="F976" s="449"/>
      <c r="G976" s="450"/>
      <c r="H976" s="449"/>
      <c r="I976" s="452"/>
      <c r="J976" s="449"/>
      <c r="K976" s="449"/>
      <c r="L976" s="449"/>
      <c r="M976" s="449"/>
      <c r="N976" s="449"/>
      <c r="O976" s="449"/>
      <c r="P976" s="449"/>
      <c r="Q976" s="449"/>
      <c r="R976" s="449"/>
      <c r="S976" s="449"/>
      <c r="T976" s="449"/>
      <c r="U976" s="449"/>
      <c r="V976" s="449"/>
      <c r="W976" s="449"/>
      <c r="X976" s="449"/>
      <c r="Y976" s="449"/>
      <c r="Z976" s="449"/>
      <c r="AA976" s="449"/>
      <c r="AB976" s="449"/>
      <c r="AC976" s="449"/>
    </row>
    <row r="977" spans="1:29" ht="23.25" customHeight="1" x14ac:dyDescent="0.2">
      <c r="A977" s="449"/>
      <c r="B977" s="449"/>
      <c r="C977" s="449"/>
      <c r="D977" s="449"/>
      <c r="E977" s="449"/>
      <c r="F977" s="449"/>
      <c r="G977" s="450"/>
      <c r="H977" s="449"/>
      <c r="I977" s="452"/>
      <c r="J977" s="449"/>
      <c r="K977" s="449"/>
      <c r="L977" s="449"/>
      <c r="M977" s="449"/>
      <c r="N977" s="449"/>
      <c r="O977" s="449"/>
      <c r="P977" s="449"/>
      <c r="Q977" s="449"/>
      <c r="R977" s="449"/>
      <c r="S977" s="449"/>
      <c r="T977" s="449"/>
      <c r="U977" s="449"/>
      <c r="V977" s="449"/>
      <c r="W977" s="449"/>
      <c r="X977" s="449"/>
      <c r="Y977" s="449"/>
      <c r="Z977" s="449"/>
      <c r="AA977" s="449"/>
      <c r="AB977" s="449"/>
      <c r="AC977" s="449"/>
    </row>
    <row r="978" spans="1:29" ht="23.25" customHeight="1" x14ac:dyDescent="0.2">
      <c r="A978" s="449"/>
      <c r="B978" s="449"/>
      <c r="C978" s="449"/>
      <c r="D978" s="449"/>
      <c r="E978" s="449"/>
      <c r="F978" s="449"/>
      <c r="G978" s="450"/>
      <c r="H978" s="449"/>
      <c r="I978" s="452"/>
      <c r="J978" s="449"/>
      <c r="K978" s="449"/>
      <c r="L978" s="449"/>
      <c r="M978" s="449"/>
      <c r="N978" s="449"/>
      <c r="O978" s="449"/>
      <c r="P978" s="449"/>
      <c r="Q978" s="449"/>
      <c r="R978" s="449"/>
      <c r="S978" s="449"/>
      <c r="T978" s="449"/>
      <c r="U978" s="449"/>
      <c r="V978" s="449"/>
      <c r="W978" s="449"/>
      <c r="X978" s="449"/>
      <c r="Y978" s="449"/>
      <c r="Z978" s="449"/>
      <c r="AA978" s="449"/>
      <c r="AB978" s="449"/>
      <c r="AC978" s="449"/>
    </row>
    <row r="979" spans="1:29" ht="23.25" customHeight="1" x14ac:dyDescent="0.2">
      <c r="A979" s="449"/>
      <c r="B979" s="449"/>
      <c r="C979" s="449"/>
      <c r="D979" s="449"/>
      <c r="E979" s="449"/>
      <c r="F979" s="449"/>
      <c r="G979" s="450"/>
      <c r="H979" s="449"/>
      <c r="I979" s="452"/>
      <c r="J979" s="449"/>
      <c r="K979" s="449"/>
      <c r="L979" s="449"/>
      <c r="M979" s="449"/>
      <c r="N979" s="449"/>
      <c r="O979" s="449"/>
      <c r="P979" s="449"/>
      <c r="Q979" s="449"/>
      <c r="R979" s="449"/>
      <c r="S979" s="449"/>
      <c r="T979" s="449"/>
      <c r="U979" s="449"/>
      <c r="V979" s="449"/>
      <c r="W979" s="449"/>
      <c r="X979" s="449"/>
      <c r="Y979" s="449"/>
      <c r="Z979" s="449"/>
      <c r="AA979" s="449"/>
      <c r="AB979" s="449"/>
      <c r="AC979" s="449"/>
    </row>
    <row r="980" spans="1:29" ht="23.25" customHeight="1" x14ac:dyDescent="0.2">
      <c r="A980" s="449"/>
      <c r="B980" s="449"/>
      <c r="C980" s="449"/>
      <c r="D980" s="449"/>
      <c r="E980" s="449"/>
      <c r="F980" s="449"/>
      <c r="G980" s="450"/>
      <c r="H980" s="449"/>
      <c r="I980" s="452"/>
      <c r="J980" s="449"/>
      <c r="K980" s="449"/>
      <c r="L980" s="449"/>
      <c r="M980" s="449"/>
      <c r="N980" s="449"/>
      <c r="O980" s="449"/>
      <c r="P980" s="449"/>
      <c r="Q980" s="449"/>
      <c r="R980" s="449"/>
      <c r="S980" s="449"/>
      <c r="T980" s="449"/>
      <c r="U980" s="449"/>
      <c r="V980" s="449"/>
      <c r="W980" s="449"/>
      <c r="X980" s="449"/>
      <c r="Y980" s="449"/>
      <c r="Z980" s="449"/>
      <c r="AA980" s="449"/>
      <c r="AB980" s="449"/>
      <c r="AC980" s="449"/>
    </row>
    <row r="981" spans="1:29" ht="23.25" customHeight="1" x14ac:dyDescent="0.2">
      <c r="A981" s="449"/>
      <c r="B981" s="449"/>
      <c r="C981" s="449"/>
      <c r="D981" s="449"/>
      <c r="E981" s="449"/>
      <c r="F981" s="449"/>
      <c r="G981" s="450"/>
      <c r="H981" s="449"/>
      <c r="I981" s="452"/>
      <c r="J981" s="449"/>
      <c r="K981" s="449"/>
      <c r="L981" s="449"/>
      <c r="M981" s="449"/>
      <c r="N981" s="449"/>
      <c r="O981" s="449"/>
      <c r="P981" s="449"/>
      <c r="Q981" s="449"/>
      <c r="R981" s="449"/>
      <c r="S981" s="449"/>
      <c r="T981" s="449"/>
      <c r="U981" s="449"/>
      <c r="V981" s="449"/>
      <c r="W981" s="449"/>
      <c r="X981" s="449"/>
      <c r="Y981" s="449"/>
      <c r="Z981" s="449"/>
      <c r="AA981" s="449"/>
      <c r="AB981" s="449"/>
      <c r="AC981" s="449"/>
    </row>
    <row r="982" spans="1:29" ht="23.25" customHeight="1" x14ac:dyDescent="0.2">
      <c r="A982" s="449"/>
      <c r="B982" s="449"/>
      <c r="C982" s="449"/>
      <c r="D982" s="449"/>
      <c r="E982" s="449"/>
      <c r="F982" s="449"/>
      <c r="G982" s="450"/>
      <c r="H982" s="449"/>
      <c r="I982" s="452"/>
      <c r="J982" s="449"/>
      <c r="K982" s="449"/>
      <c r="L982" s="449"/>
      <c r="M982" s="449"/>
      <c r="N982" s="449"/>
      <c r="O982" s="449"/>
      <c r="P982" s="449"/>
      <c r="Q982" s="449"/>
      <c r="R982" s="449"/>
      <c r="S982" s="449"/>
      <c r="T982" s="449"/>
      <c r="U982" s="449"/>
      <c r="V982" s="449"/>
      <c r="W982" s="449"/>
      <c r="X982" s="449"/>
      <c r="Y982" s="449"/>
      <c r="Z982" s="449"/>
      <c r="AA982" s="449"/>
      <c r="AB982" s="449"/>
      <c r="AC982" s="449"/>
    </row>
    <row r="983" spans="1:29" ht="23.25" customHeight="1" x14ac:dyDescent="0.2">
      <c r="A983" s="449"/>
      <c r="B983" s="449"/>
      <c r="C983" s="449"/>
      <c r="D983" s="449"/>
      <c r="E983" s="449"/>
      <c r="F983" s="449"/>
      <c r="G983" s="450"/>
      <c r="H983" s="449"/>
      <c r="I983" s="452"/>
      <c r="J983" s="449"/>
      <c r="K983" s="449"/>
      <c r="L983" s="449"/>
      <c r="M983" s="449"/>
      <c r="N983" s="449"/>
      <c r="O983" s="449"/>
      <c r="P983" s="449"/>
      <c r="Q983" s="449"/>
      <c r="R983" s="449"/>
      <c r="S983" s="449"/>
      <c r="T983" s="449"/>
      <c r="U983" s="449"/>
      <c r="V983" s="449"/>
      <c r="W983" s="449"/>
      <c r="X983" s="449"/>
      <c r="Y983" s="449"/>
      <c r="Z983" s="449"/>
      <c r="AA983" s="449"/>
      <c r="AB983" s="449"/>
      <c r="AC983" s="449"/>
    </row>
    <row r="984" spans="1:29" ht="23.25" customHeight="1" x14ac:dyDescent="0.2">
      <c r="A984" s="449"/>
      <c r="B984" s="449"/>
      <c r="C984" s="449"/>
      <c r="D984" s="449"/>
      <c r="E984" s="449"/>
      <c r="F984" s="449"/>
      <c r="G984" s="450"/>
      <c r="H984" s="449"/>
      <c r="I984" s="452"/>
      <c r="J984" s="449"/>
      <c r="K984" s="449"/>
      <c r="L984" s="449"/>
      <c r="M984" s="449"/>
      <c r="N984" s="449"/>
      <c r="O984" s="449"/>
      <c r="P984" s="449"/>
      <c r="Q984" s="449"/>
      <c r="R984" s="449"/>
      <c r="S984" s="449"/>
      <c r="T984" s="449"/>
      <c r="U984" s="449"/>
      <c r="V984" s="449"/>
      <c r="W984" s="449"/>
      <c r="X984" s="449"/>
      <c r="Y984" s="449"/>
      <c r="Z984" s="449"/>
      <c r="AA984" s="449"/>
      <c r="AB984" s="449"/>
      <c r="AC984" s="449"/>
    </row>
    <row r="985" spans="1:29" ht="23.25" customHeight="1" x14ac:dyDescent="0.2">
      <c r="A985" s="449"/>
      <c r="B985" s="449"/>
      <c r="C985" s="449"/>
      <c r="D985" s="449"/>
      <c r="E985" s="449"/>
      <c r="F985" s="449"/>
      <c r="G985" s="450"/>
      <c r="H985" s="449"/>
      <c r="I985" s="452"/>
      <c r="J985" s="449"/>
      <c r="K985" s="449"/>
      <c r="L985" s="449"/>
      <c r="M985" s="449"/>
      <c r="N985" s="449"/>
      <c r="O985" s="449"/>
      <c r="P985" s="449"/>
      <c r="Q985" s="449"/>
      <c r="R985" s="449"/>
      <c r="S985" s="449"/>
      <c r="T985" s="449"/>
      <c r="U985" s="449"/>
      <c r="V985" s="449"/>
      <c r="W985" s="449"/>
      <c r="X985" s="449"/>
      <c r="Y985" s="449"/>
      <c r="Z985" s="449"/>
      <c r="AA985" s="449"/>
      <c r="AB985" s="449"/>
      <c r="AC985" s="449"/>
    </row>
    <row r="986" spans="1:29" ht="23.25" customHeight="1" x14ac:dyDescent="0.2">
      <c r="A986" s="449"/>
      <c r="B986" s="449"/>
      <c r="C986" s="449"/>
      <c r="D986" s="449"/>
      <c r="E986" s="449"/>
      <c r="F986" s="449"/>
      <c r="G986" s="450"/>
      <c r="H986" s="449"/>
      <c r="I986" s="452"/>
      <c r="J986" s="449"/>
      <c r="K986" s="449"/>
      <c r="L986" s="449"/>
      <c r="M986" s="449"/>
      <c r="N986" s="449"/>
      <c r="O986" s="449"/>
      <c r="P986" s="449"/>
      <c r="Q986" s="449"/>
      <c r="R986" s="449"/>
      <c r="S986" s="449"/>
      <c r="T986" s="449"/>
      <c r="U986" s="449"/>
      <c r="V986" s="449"/>
      <c r="W986" s="449"/>
      <c r="X986" s="449"/>
      <c r="Y986" s="449"/>
      <c r="Z986" s="449"/>
      <c r="AA986" s="449"/>
      <c r="AB986" s="449"/>
      <c r="AC986" s="449"/>
    </row>
    <row r="987" spans="1:29" ht="23.25" customHeight="1" x14ac:dyDescent="0.2">
      <c r="A987" s="449"/>
      <c r="B987" s="449"/>
      <c r="C987" s="449"/>
      <c r="D987" s="449"/>
      <c r="E987" s="449"/>
      <c r="F987" s="449"/>
      <c r="G987" s="450"/>
      <c r="H987" s="449"/>
      <c r="I987" s="452"/>
      <c r="J987" s="449"/>
      <c r="K987" s="449"/>
      <c r="L987" s="449"/>
      <c r="M987" s="449"/>
      <c r="N987" s="449"/>
      <c r="O987" s="449"/>
      <c r="P987" s="449"/>
      <c r="Q987" s="449"/>
      <c r="R987" s="449"/>
      <c r="S987" s="449"/>
      <c r="T987" s="449"/>
      <c r="U987" s="449"/>
      <c r="V987" s="449"/>
      <c r="W987" s="449"/>
      <c r="X987" s="449"/>
      <c r="Y987" s="449"/>
      <c r="Z987" s="449"/>
      <c r="AA987" s="449"/>
      <c r="AB987" s="449"/>
      <c r="AC987" s="449"/>
    </row>
    <row r="988" spans="1:29" ht="23.25" customHeight="1" x14ac:dyDescent="0.2">
      <c r="A988" s="449"/>
      <c r="B988" s="449"/>
      <c r="C988" s="449"/>
      <c r="D988" s="449"/>
      <c r="E988" s="449"/>
      <c r="F988" s="449"/>
      <c r="G988" s="450"/>
      <c r="H988" s="449"/>
      <c r="I988" s="452"/>
      <c r="J988" s="449"/>
      <c r="K988" s="449"/>
      <c r="L988" s="449"/>
      <c r="M988" s="449"/>
      <c r="N988" s="449"/>
      <c r="O988" s="449"/>
      <c r="P988" s="449"/>
      <c r="Q988" s="449"/>
      <c r="R988" s="449"/>
      <c r="S988" s="449"/>
      <c r="T988" s="449"/>
      <c r="U988" s="449"/>
      <c r="V988" s="449"/>
      <c r="W988" s="449"/>
      <c r="X988" s="449"/>
      <c r="Y988" s="449"/>
      <c r="Z988" s="449"/>
      <c r="AA988" s="449"/>
      <c r="AB988" s="449"/>
      <c r="AC988" s="449"/>
    </row>
    <row r="989" spans="1:29" ht="23.25" customHeight="1" x14ac:dyDescent="0.2">
      <c r="A989" s="449"/>
      <c r="B989" s="449"/>
      <c r="C989" s="449"/>
      <c r="D989" s="449"/>
      <c r="E989" s="449"/>
      <c r="F989" s="449"/>
      <c r="G989" s="450"/>
      <c r="H989" s="449"/>
      <c r="I989" s="452"/>
      <c r="J989" s="449"/>
      <c r="K989" s="449"/>
      <c r="L989" s="449"/>
      <c r="M989" s="449"/>
      <c r="N989" s="449"/>
      <c r="O989" s="449"/>
      <c r="P989" s="449"/>
      <c r="Q989" s="449"/>
      <c r="R989" s="449"/>
      <c r="S989" s="449"/>
      <c r="T989" s="449"/>
      <c r="U989" s="449"/>
      <c r="V989" s="449"/>
      <c r="W989" s="449"/>
      <c r="X989" s="449"/>
      <c r="Y989" s="449"/>
      <c r="Z989" s="449"/>
      <c r="AA989" s="449"/>
      <c r="AB989" s="449"/>
      <c r="AC989" s="449"/>
    </row>
    <row r="990" spans="1:29" ht="23.25" customHeight="1" x14ac:dyDescent="0.2">
      <c r="A990" s="449"/>
      <c r="B990" s="449"/>
      <c r="C990" s="449"/>
      <c r="D990" s="449"/>
      <c r="E990" s="449"/>
      <c r="F990" s="449"/>
      <c r="G990" s="450"/>
      <c r="H990" s="449"/>
      <c r="I990" s="452"/>
      <c r="J990" s="449"/>
      <c r="K990" s="449"/>
      <c r="L990" s="449"/>
      <c r="M990" s="449"/>
      <c r="N990" s="449"/>
      <c r="O990" s="449"/>
      <c r="P990" s="449"/>
      <c r="Q990" s="449"/>
      <c r="R990" s="449"/>
      <c r="S990" s="449"/>
      <c r="T990" s="449"/>
      <c r="U990" s="449"/>
      <c r="V990" s="449"/>
      <c r="W990" s="449"/>
      <c r="X990" s="449"/>
      <c r="Y990" s="449"/>
      <c r="Z990" s="449"/>
      <c r="AA990" s="449"/>
      <c r="AB990" s="449"/>
      <c r="AC990" s="449"/>
    </row>
    <row r="991" spans="1:29" ht="23.25" customHeight="1" x14ac:dyDescent="0.2">
      <c r="A991" s="449"/>
      <c r="B991" s="449"/>
      <c r="C991" s="449"/>
      <c r="D991" s="449"/>
      <c r="E991" s="449"/>
      <c r="F991" s="449"/>
      <c r="G991" s="450"/>
      <c r="H991" s="449"/>
      <c r="I991" s="452"/>
      <c r="J991" s="449"/>
      <c r="K991" s="449"/>
      <c r="L991" s="449"/>
      <c r="M991" s="449"/>
      <c r="N991" s="449"/>
      <c r="O991" s="449"/>
      <c r="P991" s="449"/>
      <c r="Q991" s="449"/>
      <c r="R991" s="449"/>
      <c r="S991" s="449"/>
      <c r="T991" s="449"/>
      <c r="U991" s="449"/>
      <c r="V991" s="449"/>
      <c r="W991" s="449"/>
      <c r="X991" s="449"/>
      <c r="Y991" s="449"/>
      <c r="Z991" s="449"/>
      <c r="AA991" s="449"/>
      <c r="AB991" s="449"/>
      <c r="AC991" s="449"/>
    </row>
    <row r="992" spans="1:29" ht="23.25" customHeight="1" x14ac:dyDescent="0.2">
      <c r="A992" s="449"/>
      <c r="B992" s="449"/>
      <c r="C992" s="449"/>
      <c r="D992" s="449"/>
      <c r="E992" s="449"/>
      <c r="F992" s="449"/>
      <c r="G992" s="450"/>
      <c r="H992" s="449"/>
      <c r="I992" s="452"/>
      <c r="J992" s="449"/>
      <c r="K992" s="449"/>
      <c r="L992" s="449"/>
      <c r="M992" s="449"/>
      <c r="N992" s="449"/>
      <c r="O992" s="449"/>
      <c r="P992" s="449"/>
      <c r="Q992" s="449"/>
      <c r="R992" s="449"/>
      <c r="S992" s="449"/>
      <c r="T992" s="449"/>
      <c r="U992" s="449"/>
      <c r="V992" s="449"/>
      <c r="W992" s="449"/>
      <c r="X992" s="449"/>
      <c r="Y992" s="449"/>
      <c r="Z992" s="449"/>
      <c r="AA992" s="449"/>
      <c r="AB992" s="449"/>
      <c r="AC992" s="449"/>
    </row>
    <row r="993" spans="1:29" ht="23.25" customHeight="1" x14ac:dyDescent="0.2">
      <c r="A993" s="449"/>
      <c r="B993" s="449"/>
      <c r="C993" s="449"/>
      <c r="D993" s="449"/>
      <c r="E993" s="449"/>
      <c r="F993" s="449"/>
      <c r="G993" s="450"/>
      <c r="H993" s="449"/>
      <c r="I993" s="452"/>
      <c r="J993" s="449"/>
      <c r="K993" s="449"/>
      <c r="L993" s="449"/>
      <c r="M993" s="449"/>
      <c r="N993" s="449"/>
      <c r="O993" s="449"/>
      <c r="P993" s="449"/>
      <c r="Q993" s="449"/>
      <c r="R993" s="449"/>
      <c r="S993" s="449"/>
      <c r="T993" s="449"/>
      <c r="U993" s="449"/>
      <c r="V993" s="449"/>
      <c r="W993" s="449"/>
      <c r="X993" s="449"/>
      <c r="Y993" s="449"/>
      <c r="Z993" s="449"/>
      <c r="AA993" s="449"/>
      <c r="AB993" s="449"/>
      <c r="AC993" s="449"/>
    </row>
    <row r="994" spans="1:29" ht="23.25" customHeight="1" x14ac:dyDescent="0.2">
      <c r="A994" s="449"/>
      <c r="B994" s="449"/>
      <c r="C994" s="449"/>
      <c r="D994" s="449"/>
      <c r="E994" s="449"/>
      <c r="F994" s="449"/>
      <c r="G994" s="450"/>
      <c r="H994" s="449"/>
      <c r="I994" s="452"/>
      <c r="J994" s="449"/>
      <c r="K994" s="449"/>
      <c r="L994" s="449"/>
      <c r="M994" s="449"/>
      <c r="N994" s="449"/>
      <c r="O994" s="449"/>
      <c r="P994" s="449"/>
      <c r="Q994" s="449"/>
      <c r="R994" s="449"/>
      <c r="S994" s="449"/>
      <c r="T994" s="449"/>
      <c r="U994" s="449"/>
      <c r="V994" s="449"/>
      <c r="W994" s="449"/>
      <c r="X994" s="449"/>
      <c r="Y994" s="449"/>
      <c r="Z994" s="449"/>
      <c r="AA994" s="449"/>
      <c r="AB994" s="449"/>
      <c r="AC994" s="449"/>
    </row>
    <row r="995" spans="1:29" ht="23.25" customHeight="1" x14ac:dyDescent="0.2">
      <c r="A995" s="449"/>
      <c r="B995" s="449"/>
      <c r="C995" s="449"/>
      <c r="D995" s="449"/>
      <c r="E995" s="449"/>
      <c r="F995" s="449"/>
      <c r="G995" s="450"/>
      <c r="H995" s="449"/>
      <c r="I995" s="452"/>
      <c r="J995" s="449"/>
      <c r="K995" s="449"/>
      <c r="L995" s="449"/>
      <c r="M995" s="449"/>
      <c r="N995" s="449"/>
      <c r="O995" s="449"/>
      <c r="P995" s="449"/>
      <c r="Q995" s="449"/>
      <c r="R995" s="449"/>
      <c r="S995" s="449"/>
      <c r="T995" s="449"/>
      <c r="U995" s="449"/>
      <c r="V995" s="449"/>
      <c r="W995" s="449"/>
      <c r="X995" s="449"/>
      <c r="Y995" s="449"/>
      <c r="Z995" s="449"/>
      <c r="AA995" s="449"/>
      <c r="AB995" s="449"/>
      <c r="AC995" s="449"/>
    </row>
    <row r="996" spans="1:29" ht="23.25" customHeight="1" x14ac:dyDescent="0.2">
      <c r="A996" s="449"/>
      <c r="B996" s="449"/>
      <c r="C996" s="449"/>
      <c r="D996" s="449"/>
      <c r="E996" s="449"/>
      <c r="F996" s="449"/>
      <c r="G996" s="450"/>
      <c r="H996" s="449"/>
      <c r="I996" s="452"/>
      <c r="J996" s="449"/>
      <c r="K996" s="449"/>
      <c r="L996" s="449"/>
      <c r="M996" s="449"/>
      <c r="N996" s="449"/>
      <c r="O996" s="449"/>
      <c r="P996" s="449"/>
      <c r="Q996" s="449"/>
      <c r="R996" s="449"/>
      <c r="S996" s="449"/>
      <c r="T996" s="449"/>
      <c r="U996" s="449"/>
      <c r="V996" s="449"/>
      <c r="W996" s="449"/>
      <c r="X996" s="449"/>
      <c r="Y996" s="449"/>
      <c r="Z996" s="449"/>
      <c r="AA996" s="449"/>
      <c r="AB996" s="449"/>
      <c r="AC996" s="449"/>
    </row>
    <row r="997" spans="1:29" ht="23.25" customHeight="1" x14ac:dyDescent="0.2">
      <c r="A997" s="449"/>
      <c r="B997" s="449"/>
      <c r="C997" s="449"/>
      <c r="D997" s="449"/>
      <c r="E997" s="449"/>
      <c r="F997" s="449"/>
      <c r="G997" s="450"/>
      <c r="H997" s="449"/>
      <c r="I997" s="452"/>
      <c r="J997" s="449"/>
      <c r="K997" s="449"/>
      <c r="L997" s="449"/>
      <c r="M997" s="449"/>
      <c r="N997" s="449"/>
      <c r="O997" s="449"/>
      <c r="P997" s="449"/>
      <c r="Q997" s="449"/>
      <c r="R997" s="449"/>
      <c r="S997" s="449"/>
      <c r="T997" s="449"/>
      <c r="U997" s="449"/>
      <c r="V997" s="449"/>
      <c r="W997" s="449"/>
      <c r="X997" s="449"/>
      <c r="Y997" s="449"/>
      <c r="Z997" s="449"/>
      <c r="AA997" s="449"/>
      <c r="AB997" s="449"/>
      <c r="AC997" s="449"/>
    </row>
    <row r="998" spans="1:29" ht="23.25" customHeight="1" x14ac:dyDescent="0.2">
      <c r="A998" s="449"/>
      <c r="B998" s="449"/>
      <c r="C998" s="449"/>
      <c r="D998" s="449"/>
      <c r="E998" s="449"/>
      <c r="F998" s="449"/>
      <c r="G998" s="450"/>
      <c r="H998" s="449"/>
      <c r="I998" s="452"/>
      <c r="J998" s="449"/>
      <c r="K998" s="449"/>
      <c r="L998" s="449"/>
      <c r="M998" s="449"/>
      <c r="N998" s="449"/>
      <c r="O998" s="449"/>
      <c r="P998" s="449"/>
      <c r="Q998" s="449"/>
      <c r="R998" s="449"/>
      <c r="S998" s="449"/>
      <c r="T998" s="449"/>
      <c r="U998" s="449"/>
      <c r="V998" s="449"/>
      <c r="W998" s="449"/>
      <c r="X998" s="449"/>
      <c r="Y998" s="449"/>
      <c r="Z998" s="449"/>
      <c r="AA998" s="449"/>
      <c r="AB998" s="449"/>
      <c r="AC998" s="449"/>
    </row>
    <row r="999" spans="1:29" ht="23.25" customHeight="1" x14ac:dyDescent="0.2">
      <c r="A999" s="449"/>
      <c r="B999" s="449"/>
      <c r="C999" s="449"/>
      <c r="D999" s="449"/>
      <c r="E999" s="449"/>
      <c r="F999" s="449"/>
      <c r="G999" s="450"/>
      <c r="H999" s="449"/>
      <c r="I999" s="452"/>
      <c r="J999" s="449"/>
      <c r="K999" s="449"/>
      <c r="L999" s="449"/>
      <c r="M999" s="449"/>
      <c r="N999" s="449"/>
      <c r="O999" s="449"/>
      <c r="P999" s="449"/>
      <c r="Q999" s="449"/>
      <c r="R999" s="449"/>
      <c r="S999" s="449"/>
      <c r="T999" s="449"/>
      <c r="U999" s="449"/>
      <c r="V999" s="449"/>
      <c r="W999" s="449"/>
      <c r="X999" s="449"/>
      <c r="Y999" s="449"/>
      <c r="Z999" s="449"/>
      <c r="AA999" s="449"/>
      <c r="AB999" s="449"/>
      <c r="AC999" s="449"/>
    </row>
    <row r="1000" spans="1:29" ht="23.25" customHeight="1" x14ac:dyDescent="0.2">
      <c r="A1000" s="449"/>
      <c r="B1000" s="449"/>
      <c r="C1000" s="449"/>
      <c r="D1000" s="449"/>
      <c r="E1000" s="449"/>
      <c r="F1000" s="449"/>
      <c r="G1000" s="450"/>
      <c r="H1000" s="449"/>
      <c r="I1000" s="452"/>
      <c r="J1000" s="449"/>
      <c r="K1000" s="449"/>
      <c r="L1000" s="449"/>
      <c r="M1000" s="449"/>
      <c r="N1000" s="449"/>
      <c r="O1000" s="449"/>
      <c r="P1000" s="449"/>
      <c r="Q1000" s="449"/>
      <c r="R1000" s="449"/>
      <c r="S1000" s="449"/>
      <c r="T1000" s="449"/>
      <c r="U1000" s="449"/>
      <c r="V1000" s="449"/>
      <c r="W1000" s="449"/>
      <c r="X1000" s="449"/>
      <c r="Y1000" s="449"/>
      <c r="Z1000" s="449"/>
      <c r="AA1000" s="449"/>
      <c r="AB1000" s="449"/>
      <c r="AC1000" s="449"/>
    </row>
  </sheetData>
  <mergeCells count="392">
    <mergeCell ref="K15:K17"/>
    <mergeCell ref="L15:L17"/>
    <mergeCell ref="M15:M17"/>
    <mergeCell ref="N15:N17"/>
    <mergeCell ref="O15:O17"/>
    <mergeCell ref="P18:P19"/>
    <mergeCell ref="Q18:Q19"/>
    <mergeCell ref="R18:R19"/>
    <mergeCell ref="Z18:Z19"/>
    <mergeCell ref="Z15:Z17"/>
    <mergeCell ref="AA18:AA19"/>
    <mergeCell ref="AB18:AB19"/>
    <mergeCell ref="AC18:AC19"/>
    <mergeCell ref="I18:I19"/>
    <mergeCell ref="J18:J19"/>
    <mergeCell ref="K18:K19"/>
    <mergeCell ref="L18:L19"/>
    <mergeCell ref="M18:M19"/>
    <mergeCell ref="N18:N19"/>
    <mergeCell ref="O18:O19"/>
    <mergeCell ref="B23:B24"/>
    <mergeCell ref="C23:C24"/>
    <mergeCell ref="D23:D24"/>
    <mergeCell ref="E23:E24"/>
    <mergeCell ref="F23:F24"/>
    <mergeCell ref="G23:G24"/>
    <mergeCell ref="H23:H24"/>
    <mergeCell ref="B20:B22"/>
    <mergeCell ref="C20:C22"/>
    <mergeCell ref="D20:D22"/>
    <mergeCell ref="E20:E22"/>
    <mergeCell ref="F20:F22"/>
    <mergeCell ref="G20:G22"/>
    <mergeCell ref="H20:H22"/>
    <mergeCell ref="W20:W22"/>
    <mergeCell ref="X20:X22"/>
    <mergeCell ref="B18:B19"/>
    <mergeCell ref="C18:C19"/>
    <mergeCell ref="D18:D19"/>
    <mergeCell ref="E18:E19"/>
    <mergeCell ref="F18:F19"/>
    <mergeCell ref="G18:G19"/>
    <mergeCell ref="H18:H19"/>
    <mergeCell ref="P20:P22"/>
    <mergeCell ref="Q20:Q22"/>
    <mergeCell ref="R20:R22"/>
    <mergeCell ref="S20:S22"/>
    <mergeCell ref="T20:T22"/>
    <mergeCell ref="U20:U22"/>
    <mergeCell ref="V20:V22"/>
    <mergeCell ref="I20:I22"/>
    <mergeCell ref="J20:J22"/>
    <mergeCell ref="K20:K22"/>
    <mergeCell ref="L20:L22"/>
    <mergeCell ref="M20:M22"/>
    <mergeCell ref="N20:N22"/>
    <mergeCell ref="O20:O22"/>
    <mergeCell ref="AB23:AB24"/>
    <mergeCell ref="AC23:AC24"/>
    <mergeCell ref="Y20:Y22"/>
    <mergeCell ref="Z20:Z22"/>
    <mergeCell ref="AA20:AA22"/>
    <mergeCell ref="AB20:AB22"/>
    <mergeCell ref="AC20:AC22"/>
    <mergeCell ref="Z23:Z24"/>
    <mergeCell ref="AA23:AA24"/>
    <mergeCell ref="G25:G27"/>
    <mergeCell ref="H25:H27"/>
    <mergeCell ref="P28:P30"/>
    <mergeCell ref="Q28:Q30"/>
    <mergeCell ref="I28:I30"/>
    <mergeCell ref="J28:J30"/>
    <mergeCell ref="K28:K30"/>
    <mergeCell ref="L28:L30"/>
    <mergeCell ref="M28:M30"/>
    <mergeCell ref="P25:P27"/>
    <mergeCell ref="Q25:Q27"/>
    <mergeCell ref="H28:H30"/>
    <mergeCell ref="Z25:Z27"/>
    <mergeCell ref="AA25:AA27"/>
    <mergeCell ref="AB25:AB27"/>
    <mergeCell ref="AC25:AC27"/>
    <mergeCell ref="I25:I27"/>
    <mergeCell ref="J25:J27"/>
    <mergeCell ref="K25:K27"/>
    <mergeCell ref="L25:L27"/>
    <mergeCell ref="M25:M27"/>
    <mergeCell ref="N25:N27"/>
    <mergeCell ref="O25:O27"/>
    <mergeCell ref="AC28:AC30"/>
    <mergeCell ref="B31:B33"/>
    <mergeCell ref="C31:C33"/>
    <mergeCell ref="D31:D33"/>
    <mergeCell ref="E31:E33"/>
    <mergeCell ref="F31:F33"/>
    <mergeCell ref="G31:G33"/>
    <mergeCell ref="H31:H33"/>
    <mergeCell ref="W31:W33"/>
    <mergeCell ref="X31:X33"/>
    <mergeCell ref="Y31:Y33"/>
    <mergeCell ref="Z31:Z33"/>
    <mergeCell ref="AA31:AA33"/>
    <mergeCell ref="AB31:AB33"/>
    <mergeCell ref="AC31:AC33"/>
    <mergeCell ref="R31:R33"/>
    <mergeCell ref="S31:S33"/>
    <mergeCell ref="T31:T33"/>
    <mergeCell ref="U31:U33"/>
    <mergeCell ref="V31:V33"/>
    <mergeCell ref="I31:I33"/>
    <mergeCell ref="J31:J33"/>
    <mergeCell ref="F28:F30"/>
    <mergeCell ref="G28:G30"/>
    <mergeCell ref="B28:B30"/>
    <mergeCell ref="C28:C30"/>
    <mergeCell ref="Z28:Z30"/>
    <mergeCell ref="AA28:AA30"/>
    <mergeCell ref="AB28:AB30"/>
    <mergeCell ref="P31:P33"/>
    <mergeCell ref="Q31:Q33"/>
    <mergeCell ref="R40:R42"/>
    <mergeCell ref="K31:K33"/>
    <mergeCell ref="L31:L33"/>
    <mergeCell ref="M31:M33"/>
    <mergeCell ref="N31:N33"/>
    <mergeCell ref="O31:O33"/>
    <mergeCell ref="P34:P36"/>
    <mergeCell ref="Q34:Q36"/>
    <mergeCell ref="R34:R36"/>
    <mergeCell ref="Z34:Z36"/>
    <mergeCell ref="AA34:AA36"/>
    <mergeCell ref="AB34:AB36"/>
    <mergeCell ref="U37:U39"/>
    <mergeCell ref="P40:P42"/>
    <mergeCell ref="Q40:Q42"/>
    <mergeCell ref="I40:I42"/>
    <mergeCell ref="J40:J42"/>
    <mergeCell ref="Y43:Y45"/>
    <mergeCell ref="Z43:Z45"/>
    <mergeCell ref="AA43:AA45"/>
    <mergeCell ref="AB43:AB45"/>
    <mergeCell ref="AC43:AC45"/>
    <mergeCell ref="O43:O45"/>
    <mergeCell ref="P43:P45"/>
    <mergeCell ref="Q43:Q45"/>
    <mergeCell ref="R43:R45"/>
    <mergeCell ref="S43:S45"/>
    <mergeCell ref="T43:T45"/>
    <mergeCell ref="U43:U45"/>
    <mergeCell ref="V43:V45"/>
    <mergeCell ref="W43:W45"/>
    <mergeCell ref="G43:G45"/>
    <mergeCell ref="B46:B48"/>
    <mergeCell ref="F46:F48"/>
    <mergeCell ref="G46:G48"/>
    <mergeCell ref="B37:B39"/>
    <mergeCell ref="D37:D39"/>
    <mergeCell ref="E37:E39"/>
    <mergeCell ref="F37:F39"/>
    <mergeCell ref="G37:G39"/>
    <mergeCell ref="AA46:AA48"/>
    <mergeCell ref="AB46:AB48"/>
    <mergeCell ref="AC46:AC48"/>
    <mergeCell ref="M46:M48"/>
    <mergeCell ref="N46:N48"/>
    <mergeCell ref="O46:O48"/>
    <mergeCell ref="P46:P48"/>
    <mergeCell ref="Q46:Q48"/>
    <mergeCell ref="R46:R48"/>
    <mergeCell ref="Z46:Z48"/>
    <mergeCell ref="H46:H48"/>
    <mergeCell ref="I46:I48"/>
    <mergeCell ref="J46:J48"/>
    <mergeCell ref="K46:K48"/>
    <mergeCell ref="L46:L48"/>
    <mergeCell ref="H43:H45"/>
    <mergeCell ref="I43:I45"/>
    <mergeCell ref="J43:J45"/>
    <mergeCell ref="K43:K45"/>
    <mergeCell ref="L43:L45"/>
    <mergeCell ref="M43:M45"/>
    <mergeCell ref="N43:N45"/>
    <mergeCell ref="K40:K42"/>
    <mergeCell ref="L40:L42"/>
    <mergeCell ref="M40:M42"/>
    <mergeCell ref="N40:N42"/>
    <mergeCell ref="O40:O42"/>
    <mergeCell ref="AC34:AC36"/>
    <mergeCell ref="I34:I36"/>
    <mergeCell ref="J34:J36"/>
    <mergeCell ref="K34:K36"/>
    <mergeCell ref="L34:L36"/>
    <mergeCell ref="M34:M36"/>
    <mergeCell ref="N34:N36"/>
    <mergeCell ref="O34:O36"/>
    <mergeCell ref="AB40:AB42"/>
    <mergeCell ref="AC40:AC42"/>
    <mergeCell ref="Y37:Y39"/>
    <mergeCell ref="Z37:Z39"/>
    <mergeCell ref="AA37:AA39"/>
    <mergeCell ref="AB37:AB39"/>
    <mergeCell ref="AC37:AC39"/>
    <mergeCell ref="Z40:Z42"/>
    <mergeCell ref="AA40:AA42"/>
    <mergeCell ref="W37:W39"/>
    <mergeCell ref="X37:X39"/>
    <mergeCell ref="P37:P39"/>
    <mergeCell ref="Q37:Q39"/>
    <mergeCell ref="R37:R39"/>
    <mergeCell ref="S37:S39"/>
    <mergeCell ref="T37:T39"/>
    <mergeCell ref="R52:R54"/>
    <mergeCell ref="S53:S54"/>
    <mergeCell ref="T53:T54"/>
    <mergeCell ref="U53:U54"/>
    <mergeCell ref="V53:V54"/>
    <mergeCell ref="W53:W54"/>
    <mergeCell ref="X53:X54"/>
    <mergeCell ref="P52:P54"/>
    <mergeCell ref="Q52:Q54"/>
    <mergeCell ref="P49:P51"/>
    <mergeCell ref="Q49:Q51"/>
    <mergeCell ref="R49:R51"/>
    <mergeCell ref="S49:S51"/>
    <mergeCell ref="T49:T51"/>
    <mergeCell ref="V37:V39"/>
    <mergeCell ref="X43:X45"/>
    <mergeCell ref="B34:B36"/>
    <mergeCell ref="C34:C36"/>
    <mergeCell ref="D34:D36"/>
    <mergeCell ref="E34:E36"/>
    <mergeCell ref="F34:F36"/>
    <mergeCell ref="G34:G36"/>
    <mergeCell ref="H34:H36"/>
    <mergeCell ref="G40:G42"/>
    <mergeCell ref="H40:H42"/>
    <mergeCell ref="H37:H39"/>
    <mergeCell ref="B40:B42"/>
    <mergeCell ref="E40:E42"/>
    <mergeCell ref="F40:F42"/>
    <mergeCell ref="B49:B51"/>
    <mergeCell ref="C49:C51"/>
    <mergeCell ref="D49:D51"/>
    <mergeCell ref="E49:E51"/>
    <mergeCell ref="F49:F51"/>
    <mergeCell ref="G49:G51"/>
    <mergeCell ref="AB49:AB51"/>
    <mergeCell ref="AC49:AC51"/>
    <mergeCell ref="AC52:AC54"/>
    <mergeCell ref="AA53:AA54"/>
    <mergeCell ref="AB53:AB54"/>
    <mergeCell ref="U49:U51"/>
    <mergeCell ref="V49:V51"/>
    <mergeCell ref="W49:W51"/>
    <mergeCell ref="X49:X51"/>
    <mergeCell ref="Y49:Y51"/>
    <mergeCell ref="Z49:Z51"/>
    <mergeCell ref="AA49:AA51"/>
    <mergeCell ref="Y53:Y54"/>
    <mergeCell ref="Z53:Z54"/>
    <mergeCell ref="G52:G54"/>
    <mergeCell ref="H52:H54"/>
    <mergeCell ref="N49:N51"/>
    <mergeCell ref="O49:O51"/>
    <mergeCell ref="I49:I51"/>
    <mergeCell ref="J49:J51"/>
    <mergeCell ref="K49:K51"/>
    <mergeCell ref="L49:L51"/>
    <mergeCell ref="M49:M51"/>
    <mergeCell ref="I52:I54"/>
    <mergeCell ref="J52:J54"/>
    <mergeCell ref="K52:K54"/>
    <mergeCell ref="L52:L54"/>
    <mergeCell ref="M52:M54"/>
    <mergeCell ref="N52:N54"/>
    <mergeCell ref="O52:O54"/>
    <mergeCell ref="H49:H51"/>
    <mergeCell ref="B10:B12"/>
    <mergeCell ref="C10:C12"/>
    <mergeCell ref="D10:D12"/>
    <mergeCell ref="E10:E12"/>
    <mergeCell ref="F10:F12"/>
    <mergeCell ref="B52:B54"/>
    <mergeCell ref="C52:C54"/>
    <mergeCell ref="D52:D54"/>
    <mergeCell ref="E52:E54"/>
    <mergeCell ref="F52:F54"/>
    <mergeCell ref="E43:E45"/>
    <mergeCell ref="E46:E48"/>
    <mergeCell ref="C37:C39"/>
    <mergeCell ref="C40:C48"/>
    <mergeCell ref="D40:D48"/>
    <mergeCell ref="B43:B45"/>
    <mergeCell ref="F43:F45"/>
    <mergeCell ref="B25:B27"/>
    <mergeCell ref="C25:C27"/>
    <mergeCell ref="D25:D27"/>
    <mergeCell ref="E25:E27"/>
    <mergeCell ref="F25:F27"/>
    <mergeCell ref="D28:D30"/>
    <mergeCell ref="E28:E30"/>
    <mergeCell ref="Q4:R4"/>
    <mergeCell ref="F3:J3"/>
    <mergeCell ref="B5:O5"/>
    <mergeCell ref="P5:X5"/>
    <mergeCell ref="B6:O6"/>
    <mergeCell ref="S6:X6"/>
    <mergeCell ref="B7:O7"/>
    <mergeCell ref="S7:X7"/>
    <mergeCell ref="B8:O8"/>
    <mergeCell ref="P8:X8"/>
    <mergeCell ref="K13:K14"/>
    <mergeCell ref="L13:L14"/>
    <mergeCell ref="M13:M14"/>
    <mergeCell ref="N13:N14"/>
    <mergeCell ref="O13:O14"/>
    <mergeCell ref="B13:B14"/>
    <mergeCell ref="C13:C14"/>
    <mergeCell ref="D13:D14"/>
    <mergeCell ref="B15:B17"/>
    <mergeCell ref="C15:C17"/>
    <mergeCell ref="D15:D17"/>
    <mergeCell ref="B1:X2"/>
    <mergeCell ref="Y1:AC8"/>
    <mergeCell ref="B3:E3"/>
    <mergeCell ref="K3:N3"/>
    <mergeCell ref="O3:Q3"/>
    <mergeCell ref="U3:X3"/>
    <mergeCell ref="S4:X4"/>
    <mergeCell ref="G10:G12"/>
    <mergeCell ref="H10:H12"/>
    <mergeCell ref="I10:I12"/>
    <mergeCell ref="J10:J12"/>
    <mergeCell ref="Z10:Z12"/>
    <mergeCell ref="AA10:AA12"/>
    <mergeCell ref="AB10:AB12"/>
    <mergeCell ref="AC10:AC12"/>
    <mergeCell ref="K10:K12"/>
    <mergeCell ref="L10:L12"/>
    <mergeCell ref="M10:M12"/>
    <mergeCell ref="N10:N12"/>
    <mergeCell ref="O10:O12"/>
    <mergeCell ref="P10:P12"/>
    <mergeCell ref="Q10:Q12"/>
    <mergeCell ref="R10:R12"/>
    <mergeCell ref="R3:T3"/>
    <mergeCell ref="E15:E17"/>
    <mergeCell ref="F15:F17"/>
    <mergeCell ref="G15:G17"/>
    <mergeCell ref="H15:H17"/>
    <mergeCell ref="I13:I14"/>
    <mergeCell ref="J13:J14"/>
    <mergeCell ref="E13:E14"/>
    <mergeCell ref="F13:F14"/>
    <mergeCell ref="G13:G14"/>
    <mergeCell ref="H13:H14"/>
    <mergeCell ref="I15:I17"/>
    <mergeCell ref="J15:J17"/>
    <mergeCell ref="AA15:AA17"/>
    <mergeCell ref="AB15:AB17"/>
    <mergeCell ref="AC15:AC17"/>
    <mergeCell ref="P13:P14"/>
    <mergeCell ref="Q13:Q14"/>
    <mergeCell ref="R13:R14"/>
    <mergeCell ref="Z13:Z14"/>
    <mergeCell ref="AA13:AA14"/>
    <mergeCell ref="AB13:AB14"/>
    <mergeCell ref="AC13:AC14"/>
    <mergeCell ref="R15:R17"/>
    <mergeCell ref="P15:P17"/>
    <mergeCell ref="Q15:Q17"/>
    <mergeCell ref="I37:I39"/>
    <mergeCell ref="J37:J39"/>
    <mergeCell ref="K37:K39"/>
    <mergeCell ref="L37:L39"/>
    <mergeCell ref="M37:M39"/>
    <mergeCell ref="N37:N39"/>
    <mergeCell ref="O37:O39"/>
    <mergeCell ref="R28:R30"/>
    <mergeCell ref="I23:I24"/>
    <mergeCell ref="N28:N30"/>
    <mergeCell ref="O28:O30"/>
    <mergeCell ref="J23:J24"/>
    <mergeCell ref="K23:K24"/>
    <mergeCell ref="L23:L24"/>
    <mergeCell ref="M23:M24"/>
    <mergeCell ref="N23:N24"/>
    <mergeCell ref="O23:O24"/>
    <mergeCell ref="P23:P24"/>
    <mergeCell ref="Q23:Q24"/>
    <mergeCell ref="R23:R24"/>
    <mergeCell ref="R25:R27"/>
  </mergeCells>
  <dataValidations count="3">
    <dataValidation type="decimal" operator="greaterThan" allowBlank="1" showInputMessage="1" showErrorMessage="1" prompt="Nedozvoljeni unos - Dozvoljeno unijeti broj sa dva decimalna mjesta." sqref="I10 I13 I15 I20 I25 I52">
      <formula1>0</formula1>
    </dataValidation>
    <dataValidation type="list" allowBlank="1" showInputMessage="1" showErrorMessage="1" prompt="Odaberite DA ili NE iz padajućeg izbornika!" sqref="N40:O40">
      <formula1>$O$40</formula1>
    </dataValidation>
    <dataValidation type="custom" allowBlank="1" showInputMessage="1" showErrorMessage="1" prompt="Dozvoljeni unos do 250 znakova  -    " sqref="H10 H13 G15:H15 H20 H25 H40 H52">
      <formula1>LT(LEN(G10),(250))</formula1>
    </dataValidation>
  </dataValidations>
  <pageMargins left="0.7" right="0.7" top="0.75" bottom="0.75" header="0" footer="0"/>
  <pageSetup paperSize="9" orientation="portrait"/>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1000"/>
  <sheetViews>
    <sheetView topLeftCell="A9" workbookViewId="0"/>
  </sheetViews>
  <sheetFormatPr defaultColWidth="14.42578125" defaultRowHeight="15" customHeight="1" x14ac:dyDescent="0.2"/>
  <cols>
    <col min="1" max="1" width="9.140625" customWidth="1"/>
    <col min="2" max="3" width="38.42578125" customWidth="1"/>
    <col min="4" max="4" width="39" customWidth="1"/>
    <col min="5" max="5" width="27" customWidth="1"/>
    <col min="6" max="6" width="49" customWidth="1"/>
    <col min="7" max="7" width="59.85546875" customWidth="1"/>
    <col min="8" max="8" width="40.140625" customWidth="1"/>
    <col min="9" max="9" width="31.140625" customWidth="1"/>
    <col min="10" max="10" width="11" customWidth="1"/>
    <col min="11" max="11" width="10.85546875" customWidth="1"/>
    <col min="12" max="12" width="9.7109375" customWidth="1"/>
    <col min="13" max="13" width="16.140625" customWidth="1"/>
    <col min="14" max="14" width="18.7109375" customWidth="1"/>
    <col min="15" max="15" width="45" customWidth="1"/>
    <col min="16" max="16" width="57.42578125" customWidth="1"/>
    <col min="17" max="17" width="37.42578125" customWidth="1"/>
    <col min="18" max="18" width="64.42578125" customWidth="1"/>
    <col min="19" max="19" width="29.42578125" customWidth="1"/>
    <col min="20" max="20" width="15.42578125" customWidth="1"/>
    <col min="21" max="21" width="17.42578125" customWidth="1"/>
    <col min="22" max="23" width="19.28515625" customWidth="1"/>
    <col min="24" max="24" width="24.28515625" customWidth="1"/>
    <col min="25" max="25" width="27.140625" customWidth="1"/>
    <col min="26" max="26" width="20.7109375" customWidth="1"/>
    <col min="27" max="27" width="24.7109375" customWidth="1"/>
    <col min="28" max="28" width="26" customWidth="1"/>
    <col min="29" max="43" width="9.140625" customWidth="1"/>
  </cols>
  <sheetData>
    <row r="1" spans="1:43" ht="12.75" hidden="1" customHeight="1" x14ac:dyDescent="0.2">
      <c r="A1" s="953" t="s">
        <v>442</v>
      </c>
      <c r="B1" s="693"/>
      <c r="C1" s="693"/>
      <c r="D1" s="693"/>
      <c r="E1" s="693"/>
      <c r="F1" s="693"/>
      <c r="G1" s="693"/>
      <c r="H1" s="693"/>
      <c r="I1" s="693"/>
      <c r="J1" s="693"/>
      <c r="K1" s="693"/>
      <c r="L1" s="693"/>
      <c r="M1" s="693"/>
      <c r="N1" s="693"/>
      <c r="O1" s="693"/>
      <c r="P1" s="693"/>
      <c r="Q1" s="693"/>
      <c r="R1" s="693"/>
      <c r="S1" s="693"/>
      <c r="T1" s="693"/>
      <c r="U1" s="693"/>
      <c r="V1" s="693"/>
      <c r="W1" s="954"/>
      <c r="X1" s="456"/>
      <c r="Y1" s="457"/>
      <c r="Z1" s="457"/>
      <c r="AA1" s="457"/>
      <c r="AB1" s="458"/>
      <c r="AC1" s="122"/>
      <c r="AD1" s="122"/>
      <c r="AE1" s="122"/>
      <c r="AF1" s="122"/>
      <c r="AG1" s="122"/>
      <c r="AH1" s="122"/>
      <c r="AI1" s="122"/>
      <c r="AJ1" s="122"/>
      <c r="AK1" s="122"/>
      <c r="AL1" s="122"/>
      <c r="AM1" s="122"/>
      <c r="AN1" s="122"/>
      <c r="AO1" s="122"/>
      <c r="AP1" s="122"/>
      <c r="AQ1" s="122"/>
    </row>
    <row r="2" spans="1:43" ht="43.5" hidden="1" customHeight="1" x14ac:dyDescent="0.2">
      <c r="A2" s="646"/>
      <c r="B2" s="694"/>
      <c r="C2" s="694"/>
      <c r="D2" s="694"/>
      <c r="E2" s="694"/>
      <c r="F2" s="694"/>
      <c r="G2" s="694"/>
      <c r="H2" s="694"/>
      <c r="I2" s="694"/>
      <c r="J2" s="694"/>
      <c r="K2" s="694"/>
      <c r="L2" s="694"/>
      <c r="M2" s="694"/>
      <c r="N2" s="694"/>
      <c r="O2" s="694"/>
      <c r="P2" s="694"/>
      <c r="Q2" s="694"/>
      <c r="R2" s="694"/>
      <c r="S2" s="694"/>
      <c r="T2" s="694"/>
      <c r="U2" s="694"/>
      <c r="V2" s="694"/>
      <c r="W2" s="940"/>
      <c r="X2" s="459"/>
      <c r="Y2" s="460"/>
      <c r="Z2" s="460"/>
      <c r="AA2" s="460"/>
      <c r="AB2" s="461"/>
      <c r="AC2" s="122"/>
      <c r="AD2" s="122"/>
      <c r="AE2" s="122"/>
      <c r="AF2" s="122"/>
      <c r="AG2" s="122"/>
      <c r="AH2" s="122"/>
      <c r="AI2" s="122"/>
      <c r="AJ2" s="122"/>
      <c r="AK2" s="122"/>
      <c r="AL2" s="122"/>
      <c r="AM2" s="122"/>
      <c r="AN2" s="122"/>
      <c r="AO2" s="122"/>
      <c r="AP2" s="122"/>
      <c r="AQ2" s="122"/>
    </row>
    <row r="3" spans="1:43" ht="48.75" hidden="1" customHeight="1" x14ac:dyDescent="0.2">
      <c r="A3" s="696" t="s">
        <v>117</v>
      </c>
      <c r="B3" s="651"/>
      <c r="C3" s="651"/>
      <c r="D3" s="652"/>
      <c r="E3" s="697"/>
      <c r="F3" s="651"/>
      <c r="G3" s="651"/>
      <c r="H3" s="651"/>
      <c r="I3" s="652"/>
      <c r="J3" s="696" t="s">
        <v>119</v>
      </c>
      <c r="K3" s="651"/>
      <c r="L3" s="651"/>
      <c r="M3" s="652"/>
      <c r="N3" s="697"/>
      <c r="O3" s="651"/>
      <c r="P3" s="652"/>
      <c r="Q3" s="696" t="s">
        <v>121</v>
      </c>
      <c r="R3" s="651"/>
      <c r="S3" s="652"/>
      <c r="T3" s="698"/>
      <c r="U3" s="651"/>
      <c r="V3" s="651"/>
      <c r="W3" s="665"/>
      <c r="X3" s="459"/>
      <c r="Y3" s="460"/>
      <c r="Z3" s="460"/>
      <c r="AA3" s="460"/>
      <c r="AB3" s="461"/>
      <c r="AC3" s="122"/>
      <c r="AD3" s="122"/>
      <c r="AE3" s="122"/>
      <c r="AF3" s="122"/>
      <c r="AG3" s="122"/>
      <c r="AH3" s="122"/>
      <c r="AI3" s="122"/>
      <c r="AJ3" s="122"/>
      <c r="AK3" s="122"/>
      <c r="AL3" s="122"/>
      <c r="AM3" s="122"/>
      <c r="AN3" s="122"/>
      <c r="AO3" s="122"/>
      <c r="AP3" s="122"/>
      <c r="AQ3" s="122"/>
    </row>
    <row r="4" spans="1:43" ht="6.75" hidden="1" customHeight="1" x14ac:dyDescent="0.2">
      <c r="A4" s="42"/>
      <c r="B4" s="42"/>
      <c r="C4" s="42"/>
      <c r="D4" s="42"/>
      <c r="E4" s="43"/>
      <c r="F4" s="43"/>
      <c r="G4" s="43"/>
      <c r="H4" s="43"/>
      <c r="I4" s="43"/>
      <c r="J4" s="43"/>
      <c r="K4" s="43"/>
      <c r="L4" s="43"/>
      <c r="M4" s="43"/>
      <c r="N4" s="43"/>
      <c r="O4" s="43"/>
      <c r="P4" s="702" t="s">
        <v>123</v>
      </c>
      <c r="Q4" s="652"/>
      <c r="R4" s="698" t="s">
        <v>124</v>
      </c>
      <c r="S4" s="651"/>
      <c r="T4" s="651"/>
      <c r="U4" s="651"/>
      <c r="V4" s="651"/>
      <c r="W4" s="665"/>
      <c r="X4" s="459"/>
      <c r="Y4" s="460"/>
      <c r="Z4" s="460"/>
      <c r="AA4" s="460"/>
      <c r="AB4" s="461"/>
      <c r="AC4" s="122"/>
      <c r="AD4" s="122"/>
      <c r="AE4" s="122"/>
      <c r="AF4" s="122"/>
      <c r="AG4" s="122"/>
      <c r="AH4" s="122"/>
      <c r="AI4" s="122"/>
      <c r="AJ4" s="122"/>
      <c r="AK4" s="122"/>
      <c r="AL4" s="122"/>
      <c r="AM4" s="122"/>
      <c r="AN4" s="122"/>
      <c r="AO4" s="122"/>
      <c r="AP4" s="122"/>
      <c r="AQ4" s="122"/>
    </row>
    <row r="5" spans="1:43" ht="30" hidden="1" customHeight="1" x14ac:dyDescent="0.2">
      <c r="A5" s="696" t="s">
        <v>125</v>
      </c>
      <c r="B5" s="651"/>
      <c r="C5" s="651"/>
      <c r="D5" s="651"/>
      <c r="E5" s="651"/>
      <c r="F5" s="651"/>
      <c r="G5" s="651"/>
      <c r="H5" s="651"/>
      <c r="I5" s="651"/>
      <c r="J5" s="651"/>
      <c r="K5" s="651"/>
      <c r="L5" s="651"/>
      <c r="M5" s="651"/>
      <c r="N5" s="652"/>
      <c r="O5" s="698"/>
      <c r="P5" s="651"/>
      <c r="Q5" s="651"/>
      <c r="R5" s="651"/>
      <c r="S5" s="651"/>
      <c r="T5" s="651"/>
      <c r="U5" s="651"/>
      <c r="V5" s="651"/>
      <c r="W5" s="665"/>
      <c r="X5" s="459"/>
      <c r="Y5" s="460"/>
      <c r="Z5" s="460"/>
      <c r="AA5" s="460"/>
      <c r="AB5" s="461"/>
      <c r="AC5" s="122"/>
      <c r="AD5" s="122"/>
      <c r="AE5" s="122"/>
      <c r="AF5" s="122"/>
      <c r="AG5" s="122"/>
      <c r="AH5" s="122"/>
      <c r="AI5" s="122"/>
      <c r="AJ5" s="122"/>
      <c r="AK5" s="122"/>
      <c r="AL5" s="122"/>
      <c r="AM5" s="122"/>
      <c r="AN5" s="122"/>
      <c r="AO5" s="122"/>
      <c r="AP5" s="122"/>
      <c r="AQ5" s="122"/>
    </row>
    <row r="6" spans="1:43"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459"/>
      <c r="Y6" s="460"/>
      <c r="Z6" s="460"/>
      <c r="AA6" s="460"/>
      <c r="AB6" s="461"/>
      <c r="AC6" s="122"/>
      <c r="AD6" s="122"/>
      <c r="AE6" s="122"/>
      <c r="AF6" s="122"/>
      <c r="AG6" s="122"/>
      <c r="AH6" s="122"/>
      <c r="AI6" s="122"/>
      <c r="AJ6" s="122"/>
      <c r="AK6" s="122"/>
      <c r="AL6" s="122"/>
      <c r="AM6" s="122"/>
      <c r="AN6" s="122"/>
      <c r="AO6" s="122"/>
      <c r="AP6" s="122"/>
      <c r="AQ6" s="122"/>
    </row>
    <row r="7" spans="1:43" ht="30" hidden="1" customHeight="1" x14ac:dyDescent="0.2">
      <c r="A7" s="702" t="s">
        <v>127</v>
      </c>
      <c r="B7" s="651"/>
      <c r="C7" s="651"/>
      <c r="D7" s="651"/>
      <c r="E7" s="651"/>
      <c r="F7" s="651"/>
      <c r="G7" s="651"/>
      <c r="H7" s="651"/>
      <c r="I7" s="651"/>
      <c r="J7" s="651"/>
      <c r="K7" s="651"/>
      <c r="L7" s="651"/>
      <c r="M7" s="651"/>
      <c r="N7" s="652"/>
      <c r="O7" s="44" t="s">
        <v>47</v>
      </c>
      <c r="P7" s="45"/>
      <c r="Q7" s="44" t="s">
        <v>48</v>
      </c>
      <c r="R7" s="698"/>
      <c r="S7" s="651"/>
      <c r="T7" s="651"/>
      <c r="U7" s="651"/>
      <c r="V7" s="651"/>
      <c r="W7" s="665"/>
      <c r="X7" s="459"/>
      <c r="Y7" s="460"/>
      <c r="Z7" s="460"/>
      <c r="AA7" s="460"/>
      <c r="AB7" s="461"/>
      <c r="AC7" s="122"/>
      <c r="AD7" s="122"/>
      <c r="AE7" s="122"/>
      <c r="AF7" s="122"/>
      <c r="AG7" s="122"/>
      <c r="AH7" s="122"/>
      <c r="AI7" s="122"/>
      <c r="AJ7" s="122"/>
      <c r="AK7" s="122"/>
      <c r="AL7" s="122"/>
      <c r="AM7" s="122"/>
      <c r="AN7" s="122"/>
      <c r="AO7" s="122"/>
      <c r="AP7" s="122"/>
      <c r="AQ7" s="122"/>
    </row>
    <row r="8" spans="1:43" ht="33.75" hidden="1" customHeight="1" x14ac:dyDescent="0.2">
      <c r="A8" s="699" t="s">
        <v>128</v>
      </c>
      <c r="B8" s="651"/>
      <c r="C8" s="651"/>
      <c r="D8" s="651"/>
      <c r="E8" s="651"/>
      <c r="F8" s="651"/>
      <c r="G8" s="651"/>
      <c r="H8" s="651"/>
      <c r="I8" s="651"/>
      <c r="J8" s="651"/>
      <c r="K8" s="651"/>
      <c r="L8" s="651"/>
      <c r="M8" s="651"/>
      <c r="N8" s="652"/>
      <c r="O8" s="700" t="s">
        <v>129</v>
      </c>
      <c r="P8" s="651"/>
      <c r="Q8" s="651"/>
      <c r="R8" s="651"/>
      <c r="S8" s="651"/>
      <c r="T8" s="651"/>
      <c r="U8" s="651"/>
      <c r="V8" s="651"/>
      <c r="W8" s="665"/>
      <c r="X8" s="459"/>
      <c r="Y8" s="460"/>
      <c r="Z8" s="460"/>
      <c r="AA8" s="460"/>
      <c r="AB8" s="461"/>
      <c r="AC8" s="122"/>
      <c r="AD8" s="122"/>
      <c r="AE8" s="122"/>
      <c r="AF8" s="122"/>
      <c r="AG8" s="122"/>
      <c r="AH8" s="122"/>
      <c r="AI8" s="122"/>
      <c r="AJ8" s="122"/>
      <c r="AK8" s="122"/>
      <c r="AL8" s="122"/>
      <c r="AM8" s="122"/>
      <c r="AN8" s="122"/>
      <c r="AO8" s="122"/>
      <c r="AP8" s="122"/>
      <c r="AQ8" s="122"/>
    </row>
    <row r="9" spans="1:43" ht="83.25" customHeight="1" x14ac:dyDescent="0.2">
      <c r="A9" s="1000" t="s">
        <v>116</v>
      </c>
      <c r="B9" s="733"/>
      <c r="C9" s="733"/>
      <c r="D9" s="733"/>
      <c r="E9" s="733"/>
      <c r="F9" s="733"/>
      <c r="G9" s="733"/>
      <c r="H9" s="733"/>
      <c r="I9" s="733"/>
      <c r="J9" s="733"/>
      <c r="K9" s="733"/>
      <c r="L9" s="733"/>
      <c r="M9" s="733"/>
      <c r="N9" s="733"/>
      <c r="O9" s="733"/>
      <c r="P9" s="733"/>
      <c r="Q9" s="733"/>
      <c r="R9" s="733"/>
      <c r="S9" s="733"/>
      <c r="T9" s="733"/>
      <c r="U9" s="733"/>
      <c r="V9" s="733"/>
      <c r="W9" s="734"/>
      <c r="X9" s="792" t="s">
        <v>116</v>
      </c>
      <c r="Y9" s="693"/>
      <c r="Z9" s="693"/>
      <c r="AA9" s="693"/>
      <c r="AB9" s="793"/>
      <c r="AC9" s="135"/>
      <c r="AD9" s="135"/>
      <c r="AE9" s="135"/>
      <c r="AF9" s="135"/>
      <c r="AG9" s="135"/>
      <c r="AH9" s="135"/>
      <c r="AI9" s="135"/>
      <c r="AJ9" s="135"/>
      <c r="AK9" s="135"/>
      <c r="AL9" s="135"/>
      <c r="AM9" s="135"/>
      <c r="AN9" s="135"/>
      <c r="AO9" s="135"/>
      <c r="AP9" s="135"/>
      <c r="AQ9" s="135"/>
    </row>
    <row r="10" spans="1:43" ht="15" customHeight="1" x14ac:dyDescent="0.2">
      <c r="A10" s="735"/>
      <c r="B10" s="736"/>
      <c r="C10" s="736"/>
      <c r="D10" s="736"/>
      <c r="E10" s="736"/>
      <c r="F10" s="736"/>
      <c r="G10" s="736"/>
      <c r="H10" s="736"/>
      <c r="I10" s="736"/>
      <c r="J10" s="736"/>
      <c r="K10" s="736"/>
      <c r="L10" s="736"/>
      <c r="M10" s="736"/>
      <c r="N10" s="736"/>
      <c r="O10" s="736"/>
      <c r="P10" s="736"/>
      <c r="Q10" s="736"/>
      <c r="R10" s="736"/>
      <c r="S10" s="736"/>
      <c r="T10" s="736"/>
      <c r="U10" s="736"/>
      <c r="V10" s="736"/>
      <c r="W10" s="737"/>
      <c r="X10" s="740"/>
      <c r="Y10" s="638"/>
      <c r="Z10" s="638"/>
      <c r="AA10" s="638"/>
      <c r="AB10" s="741"/>
      <c r="AC10" s="122"/>
      <c r="AD10" s="122"/>
      <c r="AE10" s="122"/>
      <c r="AF10" s="122"/>
      <c r="AG10" s="122"/>
      <c r="AH10" s="122"/>
      <c r="AI10" s="122"/>
      <c r="AJ10" s="122"/>
      <c r="AK10" s="122"/>
      <c r="AL10" s="122"/>
      <c r="AM10" s="122"/>
      <c r="AN10" s="122"/>
      <c r="AO10" s="122"/>
      <c r="AP10" s="122"/>
      <c r="AQ10" s="122"/>
    </row>
    <row r="11" spans="1:43" ht="33" customHeight="1" x14ac:dyDescent="0.2">
      <c r="A11" s="744" t="s">
        <v>117</v>
      </c>
      <c r="B11" s="716"/>
      <c r="C11" s="716"/>
      <c r="D11" s="745"/>
      <c r="E11" s="752" t="s">
        <v>3492</v>
      </c>
      <c r="F11" s="747"/>
      <c r="G11" s="747"/>
      <c r="H11" s="747"/>
      <c r="I11" s="791"/>
      <c r="J11" s="746" t="s">
        <v>119</v>
      </c>
      <c r="K11" s="747"/>
      <c r="L11" s="747"/>
      <c r="M11" s="791"/>
      <c r="N11" s="697" t="s">
        <v>120</v>
      </c>
      <c r="O11" s="651"/>
      <c r="P11" s="652"/>
      <c r="Q11" s="795" t="s">
        <v>121</v>
      </c>
      <c r="R11" s="747"/>
      <c r="S11" s="791"/>
      <c r="T11" s="750"/>
      <c r="U11" s="716"/>
      <c r="V11" s="716"/>
      <c r="W11" s="751"/>
      <c r="X11" s="740"/>
      <c r="Y11" s="638"/>
      <c r="Z11" s="638"/>
      <c r="AA11" s="638"/>
      <c r="AB11" s="741"/>
      <c r="AC11" s="122"/>
      <c r="AD11" s="122"/>
      <c r="AE11" s="122"/>
      <c r="AF11" s="122"/>
      <c r="AG11" s="122"/>
      <c r="AH11" s="122"/>
      <c r="AI11" s="122"/>
      <c r="AJ11" s="122"/>
      <c r="AK11" s="122"/>
      <c r="AL11" s="122"/>
      <c r="AM11" s="122"/>
      <c r="AN11" s="122"/>
      <c r="AO11" s="122"/>
      <c r="AP11" s="122"/>
      <c r="AQ11" s="122"/>
    </row>
    <row r="12" spans="1:43" ht="36" customHeight="1" x14ac:dyDescent="0.2">
      <c r="A12" s="715" t="s">
        <v>128</v>
      </c>
      <c r="B12" s="716"/>
      <c r="C12" s="716"/>
      <c r="D12" s="716"/>
      <c r="E12" s="716"/>
      <c r="F12" s="716"/>
      <c r="G12" s="716"/>
      <c r="H12" s="716"/>
      <c r="I12" s="716"/>
      <c r="J12" s="716"/>
      <c r="K12" s="716"/>
      <c r="L12" s="716"/>
      <c r="M12" s="716"/>
      <c r="N12" s="717"/>
      <c r="O12" s="794" t="s">
        <v>129</v>
      </c>
      <c r="P12" s="651"/>
      <c r="Q12" s="651"/>
      <c r="R12" s="651"/>
      <c r="S12" s="651"/>
      <c r="T12" s="651"/>
      <c r="U12" s="651"/>
      <c r="V12" s="651"/>
      <c r="W12" s="665"/>
      <c r="X12" s="742"/>
      <c r="Y12" s="694"/>
      <c r="Z12" s="694"/>
      <c r="AA12" s="694"/>
      <c r="AB12" s="743"/>
      <c r="AC12" s="122"/>
      <c r="AD12" s="122"/>
      <c r="AE12" s="122"/>
      <c r="AF12" s="122"/>
      <c r="AG12" s="122"/>
      <c r="AH12" s="122"/>
      <c r="AI12" s="122"/>
      <c r="AJ12" s="122"/>
      <c r="AK12" s="122"/>
      <c r="AL12" s="122"/>
      <c r="AM12" s="122"/>
      <c r="AN12" s="122"/>
      <c r="AO12" s="122"/>
      <c r="AP12" s="122"/>
      <c r="AQ12" s="122"/>
    </row>
    <row r="13" spans="1:43" ht="63" x14ac:dyDescent="0.2">
      <c r="A13" s="46" t="s">
        <v>130</v>
      </c>
      <c r="B13" s="46" t="s">
        <v>131</v>
      </c>
      <c r="C13" s="46" t="s">
        <v>132</v>
      </c>
      <c r="D13" s="46" t="s">
        <v>133</v>
      </c>
      <c r="E13" s="47" t="s">
        <v>134</v>
      </c>
      <c r="F13" s="229" t="s">
        <v>56</v>
      </c>
      <c r="G13" s="49" t="s">
        <v>135</v>
      </c>
      <c r="H13" s="50" t="s">
        <v>136</v>
      </c>
      <c r="I13" s="46" t="s">
        <v>137</v>
      </c>
      <c r="J13" s="51" t="s">
        <v>138</v>
      </c>
      <c r="K13" s="51" t="s">
        <v>139</v>
      </c>
      <c r="L13" s="51" t="s">
        <v>3493</v>
      </c>
      <c r="M13" s="52" t="s">
        <v>141</v>
      </c>
      <c r="N13" s="53" t="s">
        <v>374</v>
      </c>
      <c r="O13" s="54" t="s">
        <v>143</v>
      </c>
      <c r="P13" s="54" t="s">
        <v>144</v>
      </c>
      <c r="Q13" s="54" t="s">
        <v>145</v>
      </c>
      <c r="R13" s="54" t="s">
        <v>146</v>
      </c>
      <c r="S13" s="54" t="s">
        <v>147</v>
      </c>
      <c r="T13" s="54" t="s">
        <v>148</v>
      </c>
      <c r="U13" s="54" t="s">
        <v>149</v>
      </c>
      <c r="V13" s="54" t="s">
        <v>150</v>
      </c>
      <c r="W13" s="55" t="s">
        <v>151</v>
      </c>
      <c r="X13" s="113" t="s">
        <v>152</v>
      </c>
      <c r="Y13" s="56" t="s">
        <v>153</v>
      </c>
      <c r="Z13" s="56" t="s">
        <v>154</v>
      </c>
      <c r="AA13" s="56" t="s">
        <v>155</v>
      </c>
      <c r="AB13" s="114" t="s">
        <v>156</v>
      </c>
      <c r="AC13" s="122"/>
      <c r="AD13" s="122"/>
      <c r="AE13" s="122"/>
      <c r="AF13" s="122"/>
      <c r="AG13" s="122"/>
      <c r="AH13" s="122"/>
      <c r="AI13" s="122"/>
      <c r="AJ13" s="122"/>
      <c r="AK13" s="122"/>
      <c r="AL13" s="122"/>
      <c r="AM13" s="122"/>
      <c r="AN13" s="122"/>
      <c r="AO13" s="122"/>
      <c r="AP13" s="122"/>
      <c r="AQ13" s="122"/>
    </row>
    <row r="14" spans="1:43" ht="62.25" customHeight="1" x14ac:dyDescent="0.2">
      <c r="A14" s="672">
        <v>1</v>
      </c>
      <c r="B14" s="672" t="s">
        <v>1477</v>
      </c>
      <c r="C14" s="672" t="s">
        <v>971</v>
      </c>
      <c r="D14" s="672" t="s">
        <v>971</v>
      </c>
      <c r="E14" s="673" t="s">
        <v>3494</v>
      </c>
      <c r="F14" s="786" t="s">
        <v>3495</v>
      </c>
      <c r="G14" s="678" t="s">
        <v>3496</v>
      </c>
      <c r="H14" s="686">
        <f>402433396+26000000</f>
        <v>428433396</v>
      </c>
      <c r="I14" s="672" t="s">
        <v>3497</v>
      </c>
      <c r="J14" s="672" t="s">
        <v>253</v>
      </c>
      <c r="K14" s="672" t="s">
        <v>164</v>
      </c>
      <c r="L14" s="672" t="s">
        <v>3498</v>
      </c>
      <c r="M14" s="672" t="s">
        <v>164</v>
      </c>
      <c r="N14" s="672" t="s">
        <v>164</v>
      </c>
      <c r="O14" s="681" t="s">
        <v>3499</v>
      </c>
      <c r="P14" s="682" t="s">
        <v>3500</v>
      </c>
      <c r="Q14" s="682" t="s">
        <v>249</v>
      </c>
      <c r="R14" s="68"/>
      <c r="S14" s="176" t="s">
        <v>3501</v>
      </c>
      <c r="T14" s="45"/>
      <c r="U14" s="45"/>
      <c r="V14" s="57"/>
      <c r="W14" s="62"/>
      <c r="X14" s="140"/>
      <c r="Y14" s="774"/>
      <c r="Z14" s="774"/>
      <c r="AA14" s="774"/>
      <c r="AB14" s="768"/>
      <c r="AC14" s="122"/>
      <c r="AD14" s="122"/>
      <c r="AE14" s="122"/>
      <c r="AF14" s="122"/>
      <c r="AG14" s="122"/>
      <c r="AH14" s="122"/>
      <c r="AI14" s="122"/>
      <c r="AJ14" s="122"/>
      <c r="AK14" s="122"/>
      <c r="AL14" s="122"/>
      <c r="AM14" s="122"/>
      <c r="AN14" s="122"/>
      <c r="AO14" s="122"/>
      <c r="AP14" s="122"/>
      <c r="AQ14" s="122"/>
    </row>
    <row r="15" spans="1:43" ht="49.5" customHeight="1" x14ac:dyDescent="0.2">
      <c r="A15" s="641"/>
      <c r="B15" s="641"/>
      <c r="C15" s="641"/>
      <c r="D15" s="641"/>
      <c r="E15" s="674"/>
      <c r="F15" s="676"/>
      <c r="G15" s="679"/>
      <c r="H15" s="641"/>
      <c r="I15" s="641"/>
      <c r="J15" s="641"/>
      <c r="K15" s="641"/>
      <c r="L15" s="641"/>
      <c r="M15" s="641"/>
      <c r="N15" s="641"/>
      <c r="O15" s="641"/>
      <c r="P15" s="641"/>
      <c r="Q15" s="641"/>
      <c r="R15" s="68" t="s">
        <v>3502</v>
      </c>
      <c r="S15" s="462">
        <f>200+896</f>
        <v>1096</v>
      </c>
      <c r="T15" s="45">
        <f t="shared" ref="T15:U15" si="0">100+900</f>
        <v>1000</v>
      </c>
      <c r="U15" s="45">
        <f t="shared" si="0"/>
        <v>1000</v>
      </c>
      <c r="V15" s="57">
        <f>200+900</f>
        <v>1100</v>
      </c>
      <c r="W15" s="62">
        <f>400+900</f>
        <v>1300</v>
      </c>
      <c r="X15" s="140"/>
      <c r="Y15" s="641"/>
      <c r="Z15" s="641"/>
      <c r="AA15" s="641"/>
      <c r="AB15" s="720"/>
      <c r="AC15" s="122"/>
      <c r="AD15" s="122"/>
      <c r="AE15" s="122"/>
      <c r="AF15" s="122"/>
      <c r="AG15" s="122"/>
      <c r="AH15" s="122"/>
      <c r="AI15" s="122"/>
      <c r="AJ15" s="122"/>
      <c r="AK15" s="122"/>
      <c r="AL15" s="122"/>
      <c r="AM15" s="122"/>
      <c r="AN15" s="122"/>
      <c r="AO15" s="122"/>
      <c r="AP15" s="122"/>
      <c r="AQ15" s="122"/>
    </row>
    <row r="16" spans="1:43" ht="15" customHeight="1" x14ac:dyDescent="0.2">
      <c r="A16" s="641"/>
      <c r="B16" s="641"/>
      <c r="C16" s="641"/>
      <c r="D16" s="641"/>
      <c r="E16" s="674"/>
      <c r="F16" s="676"/>
      <c r="G16" s="679"/>
      <c r="H16" s="641"/>
      <c r="I16" s="641"/>
      <c r="J16" s="641"/>
      <c r="K16" s="641"/>
      <c r="L16" s="641"/>
      <c r="M16" s="641"/>
      <c r="N16" s="641"/>
      <c r="O16" s="641"/>
      <c r="P16" s="641"/>
      <c r="Q16" s="641"/>
      <c r="R16" s="682" t="s">
        <v>3503</v>
      </c>
      <c r="S16" s="999">
        <f>48+250</f>
        <v>298</v>
      </c>
      <c r="T16" s="681">
        <f>18+260</f>
        <v>278</v>
      </c>
      <c r="U16" s="681">
        <v>260</v>
      </c>
      <c r="V16" s="672">
        <v>260</v>
      </c>
      <c r="W16" s="673">
        <v>260</v>
      </c>
      <c r="X16" s="773"/>
      <c r="Y16" s="641"/>
      <c r="Z16" s="641"/>
      <c r="AA16" s="641"/>
      <c r="AB16" s="720"/>
      <c r="AC16" s="122"/>
      <c r="AD16" s="122"/>
      <c r="AE16" s="122"/>
      <c r="AF16" s="122"/>
      <c r="AG16" s="122"/>
      <c r="AH16" s="122"/>
      <c r="AI16" s="122"/>
      <c r="AJ16" s="122"/>
      <c r="AK16" s="122"/>
      <c r="AL16" s="122"/>
      <c r="AM16" s="122"/>
      <c r="AN16" s="122"/>
      <c r="AO16" s="122"/>
      <c r="AP16" s="122"/>
      <c r="AQ16" s="122"/>
    </row>
    <row r="17" spans="1:43" ht="51.75" customHeight="1" x14ac:dyDescent="0.2">
      <c r="A17" s="641"/>
      <c r="B17" s="641"/>
      <c r="C17" s="641"/>
      <c r="D17" s="641"/>
      <c r="E17" s="674"/>
      <c r="F17" s="676"/>
      <c r="G17" s="679"/>
      <c r="H17" s="641"/>
      <c r="I17" s="641"/>
      <c r="J17" s="641"/>
      <c r="K17" s="641"/>
      <c r="L17" s="641"/>
      <c r="M17" s="641"/>
      <c r="N17" s="641"/>
      <c r="O17" s="642"/>
      <c r="P17" s="642"/>
      <c r="Q17" s="642"/>
      <c r="R17" s="642"/>
      <c r="S17" s="642"/>
      <c r="T17" s="642"/>
      <c r="U17" s="642"/>
      <c r="V17" s="642"/>
      <c r="W17" s="646"/>
      <c r="X17" s="730"/>
      <c r="Y17" s="641"/>
      <c r="Z17" s="641"/>
      <c r="AA17" s="641"/>
      <c r="AB17" s="720"/>
      <c r="AC17" s="122"/>
      <c r="AD17" s="122"/>
      <c r="AE17" s="122"/>
      <c r="AF17" s="122"/>
      <c r="AG17" s="122"/>
      <c r="AH17" s="122"/>
      <c r="AI17" s="122"/>
      <c r="AJ17" s="122"/>
      <c r="AK17" s="122"/>
      <c r="AL17" s="122"/>
      <c r="AM17" s="122"/>
      <c r="AN17" s="122"/>
      <c r="AO17" s="122"/>
      <c r="AP17" s="122"/>
      <c r="AQ17" s="122"/>
    </row>
    <row r="18" spans="1:43" ht="15" customHeight="1" x14ac:dyDescent="0.2">
      <c r="A18" s="641"/>
      <c r="B18" s="641"/>
      <c r="C18" s="641"/>
      <c r="D18" s="641"/>
      <c r="E18" s="674"/>
      <c r="F18" s="676"/>
      <c r="G18" s="679"/>
      <c r="H18" s="641"/>
      <c r="I18" s="641"/>
      <c r="J18" s="641"/>
      <c r="K18" s="641"/>
      <c r="L18" s="641"/>
      <c r="M18" s="641"/>
      <c r="N18" s="641"/>
      <c r="O18" s="681" t="s">
        <v>3504</v>
      </c>
      <c r="P18" s="682" t="s">
        <v>3505</v>
      </c>
      <c r="Q18" s="682" t="s">
        <v>179</v>
      </c>
      <c r="R18" s="672" t="s">
        <v>3506</v>
      </c>
      <c r="S18" s="1001">
        <v>99</v>
      </c>
      <c r="T18" s="672">
        <v>120</v>
      </c>
      <c r="U18" s="672">
        <v>120</v>
      </c>
      <c r="V18" s="672">
        <v>120</v>
      </c>
      <c r="W18" s="673">
        <v>120</v>
      </c>
      <c r="X18" s="773"/>
      <c r="Y18" s="641"/>
      <c r="Z18" s="641"/>
      <c r="AA18" s="641"/>
      <c r="AB18" s="720"/>
      <c r="AC18" s="122"/>
      <c r="AD18" s="122"/>
      <c r="AE18" s="122"/>
      <c r="AF18" s="122"/>
      <c r="AG18" s="122"/>
      <c r="AH18" s="122"/>
      <c r="AI18" s="122"/>
      <c r="AJ18" s="122"/>
      <c r="AK18" s="122"/>
      <c r="AL18" s="122"/>
      <c r="AM18" s="122"/>
      <c r="AN18" s="122"/>
      <c r="AO18" s="122"/>
      <c r="AP18" s="122"/>
      <c r="AQ18" s="122"/>
    </row>
    <row r="19" spans="1:43" ht="15" customHeight="1" x14ac:dyDescent="0.2">
      <c r="A19" s="642"/>
      <c r="B19" s="642"/>
      <c r="C19" s="642"/>
      <c r="D19" s="642"/>
      <c r="E19" s="646"/>
      <c r="F19" s="680"/>
      <c r="G19" s="647"/>
      <c r="H19" s="642"/>
      <c r="I19" s="642"/>
      <c r="J19" s="642"/>
      <c r="K19" s="642"/>
      <c r="L19" s="642"/>
      <c r="M19" s="642"/>
      <c r="N19" s="642"/>
      <c r="O19" s="642"/>
      <c r="P19" s="642"/>
      <c r="Q19" s="642"/>
      <c r="R19" s="642"/>
      <c r="S19" s="642"/>
      <c r="T19" s="642"/>
      <c r="U19" s="642"/>
      <c r="V19" s="642"/>
      <c r="W19" s="646"/>
      <c r="X19" s="730"/>
      <c r="Y19" s="642"/>
      <c r="Z19" s="642"/>
      <c r="AA19" s="642"/>
      <c r="AB19" s="721"/>
      <c r="AC19" s="122"/>
      <c r="AD19" s="122"/>
      <c r="AE19" s="122"/>
      <c r="AF19" s="122"/>
      <c r="AG19" s="122"/>
      <c r="AH19" s="122"/>
      <c r="AI19" s="122"/>
      <c r="AJ19" s="122"/>
      <c r="AK19" s="122"/>
      <c r="AL19" s="122"/>
      <c r="AM19" s="122"/>
      <c r="AN19" s="122"/>
      <c r="AO19" s="122"/>
      <c r="AP19" s="122"/>
      <c r="AQ19" s="122"/>
    </row>
    <row r="20" spans="1:43" ht="39" customHeight="1" x14ac:dyDescent="0.2">
      <c r="A20" s="672">
        <v>2</v>
      </c>
      <c r="B20" s="672" t="s">
        <v>3216</v>
      </c>
      <c r="C20" s="672" t="s">
        <v>971</v>
      </c>
      <c r="D20" s="672" t="s">
        <v>971</v>
      </c>
      <c r="E20" s="673" t="s">
        <v>3494</v>
      </c>
      <c r="F20" s="675" t="s">
        <v>3507</v>
      </c>
      <c r="G20" s="678" t="s">
        <v>3508</v>
      </c>
      <c r="H20" s="686">
        <v>22672655</v>
      </c>
      <c r="I20" s="672" t="s">
        <v>3509</v>
      </c>
      <c r="J20" s="672" t="s">
        <v>470</v>
      </c>
      <c r="K20" s="672" t="s">
        <v>164</v>
      </c>
      <c r="L20" s="672" t="s">
        <v>3510</v>
      </c>
      <c r="M20" s="672" t="s">
        <v>164</v>
      </c>
      <c r="N20" s="672" t="s">
        <v>164</v>
      </c>
      <c r="O20" s="672" t="s">
        <v>3511</v>
      </c>
      <c r="P20" s="778" t="s">
        <v>244</v>
      </c>
      <c r="Q20" s="778" t="s">
        <v>244</v>
      </c>
      <c r="R20" s="57" t="s">
        <v>3512</v>
      </c>
      <c r="S20" s="174" t="s">
        <v>3513</v>
      </c>
      <c r="T20" s="57">
        <v>8</v>
      </c>
      <c r="U20" s="57">
        <v>0</v>
      </c>
      <c r="V20" s="57">
        <v>0</v>
      </c>
      <c r="W20" s="62">
        <v>0</v>
      </c>
      <c r="X20" s="140"/>
      <c r="Y20" s="774"/>
      <c r="Z20" s="774"/>
      <c r="AA20" s="774"/>
      <c r="AB20" s="768"/>
      <c r="AC20" s="122"/>
      <c r="AD20" s="122"/>
      <c r="AE20" s="122"/>
      <c r="AF20" s="122"/>
      <c r="AG20" s="122"/>
      <c r="AH20" s="122"/>
      <c r="AI20" s="122"/>
      <c r="AJ20" s="122"/>
      <c r="AK20" s="122"/>
      <c r="AL20" s="122"/>
      <c r="AM20" s="122"/>
      <c r="AN20" s="122"/>
      <c r="AO20" s="122"/>
      <c r="AP20" s="122"/>
      <c r="AQ20" s="122"/>
    </row>
    <row r="21" spans="1:43" ht="77.25" customHeight="1" x14ac:dyDescent="0.2">
      <c r="A21" s="642"/>
      <c r="B21" s="642"/>
      <c r="C21" s="642"/>
      <c r="D21" s="642"/>
      <c r="E21" s="646"/>
      <c r="F21" s="680"/>
      <c r="G21" s="647"/>
      <c r="H21" s="642"/>
      <c r="I21" s="642"/>
      <c r="J21" s="642"/>
      <c r="K21" s="642"/>
      <c r="L21" s="642"/>
      <c r="M21" s="642"/>
      <c r="N21" s="642"/>
      <c r="O21" s="642"/>
      <c r="P21" s="642"/>
      <c r="Q21" s="642"/>
      <c r="R21" s="57" t="s">
        <v>3514</v>
      </c>
      <c r="S21" s="174" t="s">
        <v>3515</v>
      </c>
      <c r="T21" s="57">
        <v>23</v>
      </c>
      <c r="U21" s="57">
        <v>0</v>
      </c>
      <c r="V21" s="57">
        <v>0</v>
      </c>
      <c r="W21" s="62">
        <v>0</v>
      </c>
      <c r="X21" s="140"/>
      <c r="Y21" s="642"/>
      <c r="Z21" s="642"/>
      <c r="AA21" s="642"/>
      <c r="AB21" s="721"/>
      <c r="AC21" s="122"/>
      <c r="AD21" s="122"/>
      <c r="AE21" s="122"/>
      <c r="AF21" s="122"/>
      <c r="AG21" s="122"/>
      <c r="AH21" s="122"/>
      <c r="AI21" s="122"/>
      <c r="AJ21" s="122"/>
      <c r="AK21" s="122"/>
      <c r="AL21" s="122"/>
      <c r="AM21" s="122"/>
      <c r="AN21" s="122"/>
      <c r="AO21" s="122"/>
      <c r="AP21" s="122"/>
      <c r="AQ21" s="122"/>
    </row>
    <row r="22" spans="1:43" ht="78.75" customHeight="1" x14ac:dyDescent="0.2">
      <c r="A22" s="672">
        <v>3</v>
      </c>
      <c r="B22" s="672" t="s">
        <v>3216</v>
      </c>
      <c r="C22" s="672" t="s">
        <v>971</v>
      </c>
      <c r="D22" s="672" t="s">
        <v>971</v>
      </c>
      <c r="E22" s="673" t="s">
        <v>3494</v>
      </c>
      <c r="F22" s="675" t="s">
        <v>3516</v>
      </c>
      <c r="G22" s="678" t="s">
        <v>3517</v>
      </c>
      <c r="H22" s="686">
        <f>3124143+2500000+2000000</f>
        <v>7624143</v>
      </c>
      <c r="I22" s="672" t="s">
        <v>3518</v>
      </c>
      <c r="J22" s="672" t="s">
        <v>253</v>
      </c>
      <c r="K22" s="672" t="s">
        <v>164</v>
      </c>
      <c r="L22" s="672" t="s">
        <v>3519</v>
      </c>
      <c r="M22" s="672" t="s">
        <v>164</v>
      </c>
      <c r="N22" s="672" t="s">
        <v>164</v>
      </c>
      <c r="O22" s="672" t="s">
        <v>3520</v>
      </c>
      <c r="P22" s="778" t="s">
        <v>3521</v>
      </c>
      <c r="Q22" s="778" t="s">
        <v>179</v>
      </c>
      <c r="R22" s="57" t="s">
        <v>3522</v>
      </c>
      <c r="S22" s="176" t="s">
        <v>1973</v>
      </c>
      <c r="T22" s="45">
        <v>10</v>
      </c>
      <c r="U22" s="45">
        <v>0</v>
      </c>
      <c r="V22" s="57">
        <v>0</v>
      </c>
      <c r="W22" s="62">
        <v>0</v>
      </c>
      <c r="X22" s="140"/>
      <c r="Y22" s="774"/>
      <c r="Z22" s="774"/>
      <c r="AA22" s="774"/>
      <c r="AB22" s="768"/>
      <c r="AC22" s="122"/>
      <c r="AD22" s="122"/>
      <c r="AE22" s="122"/>
      <c r="AF22" s="122"/>
      <c r="AG22" s="122"/>
      <c r="AH22" s="122"/>
      <c r="AI22" s="122"/>
      <c r="AJ22" s="122"/>
      <c r="AK22" s="122"/>
      <c r="AL22" s="122"/>
      <c r="AM22" s="122"/>
      <c r="AN22" s="122"/>
      <c r="AO22" s="122"/>
      <c r="AP22" s="122"/>
      <c r="AQ22" s="122"/>
    </row>
    <row r="23" spans="1:43" ht="42.75" customHeight="1" x14ac:dyDescent="0.2">
      <c r="A23" s="642"/>
      <c r="B23" s="642"/>
      <c r="C23" s="642"/>
      <c r="D23" s="642"/>
      <c r="E23" s="646"/>
      <c r="F23" s="680"/>
      <c r="G23" s="647"/>
      <c r="H23" s="642"/>
      <c r="I23" s="642"/>
      <c r="J23" s="642"/>
      <c r="K23" s="642"/>
      <c r="L23" s="642"/>
      <c r="M23" s="642"/>
      <c r="N23" s="642"/>
      <c r="O23" s="642"/>
      <c r="P23" s="642"/>
      <c r="Q23" s="642"/>
      <c r="R23" s="57" t="s">
        <v>3523</v>
      </c>
      <c r="S23" s="176" t="s">
        <v>1973</v>
      </c>
      <c r="T23" s="45">
        <v>2</v>
      </c>
      <c r="U23" s="45">
        <v>0</v>
      </c>
      <c r="V23" s="57">
        <v>0</v>
      </c>
      <c r="W23" s="62">
        <v>0</v>
      </c>
      <c r="X23" s="140"/>
      <c r="Y23" s="642"/>
      <c r="Z23" s="642"/>
      <c r="AA23" s="642"/>
      <c r="AB23" s="721"/>
      <c r="AC23" s="122"/>
      <c r="AD23" s="122"/>
      <c r="AE23" s="122"/>
      <c r="AF23" s="122"/>
      <c r="AG23" s="122"/>
      <c r="AH23" s="122"/>
      <c r="AI23" s="122"/>
      <c r="AJ23" s="122"/>
      <c r="AK23" s="122"/>
      <c r="AL23" s="122"/>
      <c r="AM23" s="122"/>
      <c r="AN23" s="122"/>
      <c r="AO23" s="122"/>
      <c r="AP23" s="122"/>
      <c r="AQ23" s="122"/>
    </row>
    <row r="24" spans="1:43" ht="51" customHeight="1" x14ac:dyDescent="0.2">
      <c r="A24" s="672">
        <v>4</v>
      </c>
      <c r="B24" s="672" t="s">
        <v>3216</v>
      </c>
      <c r="C24" s="672" t="s">
        <v>3524</v>
      </c>
      <c r="D24" s="672" t="s">
        <v>3525</v>
      </c>
      <c r="E24" s="673" t="s">
        <v>3494</v>
      </c>
      <c r="F24" s="675" t="s">
        <v>3526</v>
      </c>
      <c r="G24" s="678" t="s">
        <v>3527</v>
      </c>
      <c r="H24" s="686">
        <v>10965375</v>
      </c>
      <c r="I24" s="672" t="s">
        <v>3528</v>
      </c>
      <c r="J24" s="672" t="s">
        <v>253</v>
      </c>
      <c r="K24" s="672" t="s">
        <v>164</v>
      </c>
      <c r="L24" s="672" t="s">
        <v>758</v>
      </c>
      <c r="M24" s="672" t="s">
        <v>164</v>
      </c>
      <c r="N24" s="672" t="s">
        <v>164</v>
      </c>
      <c r="O24" s="672" t="s">
        <v>3529</v>
      </c>
      <c r="P24" s="672" t="s">
        <v>3530</v>
      </c>
      <c r="Q24" s="672" t="s">
        <v>179</v>
      </c>
      <c r="R24" s="672" t="s">
        <v>3531</v>
      </c>
      <c r="S24" s="672" t="s">
        <v>3532</v>
      </c>
      <c r="T24" s="672">
        <v>0</v>
      </c>
      <c r="U24" s="672">
        <v>2</v>
      </c>
      <c r="V24" s="672">
        <v>2</v>
      </c>
      <c r="W24" s="673">
        <v>2</v>
      </c>
      <c r="X24" s="773"/>
      <c r="Y24" s="774"/>
      <c r="Z24" s="774"/>
      <c r="AA24" s="774"/>
      <c r="AB24" s="768"/>
      <c r="AC24" s="122"/>
      <c r="AD24" s="122"/>
      <c r="AE24" s="122"/>
      <c r="AF24" s="122"/>
      <c r="AG24" s="122"/>
      <c r="AH24" s="122"/>
      <c r="AI24" s="122"/>
      <c r="AJ24" s="122"/>
      <c r="AK24" s="122"/>
      <c r="AL24" s="122"/>
      <c r="AM24" s="122"/>
      <c r="AN24" s="122"/>
      <c r="AO24" s="122"/>
      <c r="AP24" s="122"/>
      <c r="AQ24" s="122"/>
    </row>
    <row r="25" spans="1:43" ht="151.5" customHeight="1" x14ac:dyDescent="0.2">
      <c r="A25" s="641"/>
      <c r="B25" s="641"/>
      <c r="C25" s="641"/>
      <c r="D25" s="641"/>
      <c r="E25" s="674"/>
      <c r="F25" s="676"/>
      <c r="G25" s="679"/>
      <c r="H25" s="641"/>
      <c r="I25" s="641"/>
      <c r="J25" s="641"/>
      <c r="K25" s="641"/>
      <c r="L25" s="641"/>
      <c r="M25" s="641"/>
      <c r="N25" s="641"/>
      <c r="O25" s="641"/>
      <c r="P25" s="641"/>
      <c r="Q25" s="641"/>
      <c r="R25" s="641"/>
      <c r="S25" s="641"/>
      <c r="T25" s="641"/>
      <c r="U25" s="641"/>
      <c r="V25" s="641"/>
      <c r="W25" s="674"/>
      <c r="X25" s="755"/>
      <c r="Y25" s="641"/>
      <c r="Z25" s="641"/>
      <c r="AA25" s="641"/>
      <c r="AB25" s="720"/>
      <c r="AC25" s="122"/>
      <c r="AD25" s="122"/>
      <c r="AE25" s="122"/>
      <c r="AF25" s="122"/>
      <c r="AG25" s="122"/>
      <c r="AH25" s="122"/>
      <c r="AI25" s="122"/>
      <c r="AJ25" s="122"/>
      <c r="AK25" s="122"/>
      <c r="AL25" s="122"/>
      <c r="AM25" s="122"/>
      <c r="AN25" s="122"/>
      <c r="AO25" s="122"/>
      <c r="AP25" s="122"/>
      <c r="AQ25" s="122"/>
    </row>
    <row r="26" spans="1:43" ht="28.5" customHeight="1" x14ac:dyDescent="0.2">
      <c r="A26" s="642"/>
      <c r="B26" s="642"/>
      <c r="C26" s="642"/>
      <c r="D26" s="642"/>
      <c r="E26" s="646"/>
      <c r="F26" s="680"/>
      <c r="G26" s="647"/>
      <c r="H26" s="642"/>
      <c r="I26" s="642"/>
      <c r="J26" s="642"/>
      <c r="K26" s="642"/>
      <c r="L26" s="642"/>
      <c r="M26" s="642"/>
      <c r="N26" s="642"/>
      <c r="O26" s="642"/>
      <c r="P26" s="642"/>
      <c r="Q26" s="642"/>
      <c r="R26" s="642"/>
      <c r="S26" s="642"/>
      <c r="T26" s="642"/>
      <c r="U26" s="642"/>
      <c r="V26" s="642"/>
      <c r="W26" s="646"/>
      <c r="X26" s="730"/>
      <c r="Y26" s="642"/>
      <c r="Z26" s="642"/>
      <c r="AA26" s="642"/>
      <c r="AB26" s="721"/>
      <c r="AC26" s="122"/>
      <c r="AD26" s="122"/>
      <c r="AE26" s="122"/>
      <c r="AF26" s="122"/>
      <c r="AG26" s="122"/>
      <c r="AH26" s="122"/>
      <c r="AI26" s="122"/>
      <c r="AJ26" s="122"/>
      <c r="AK26" s="122"/>
      <c r="AL26" s="122"/>
      <c r="AM26" s="122"/>
      <c r="AN26" s="122"/>
      <c r="AO26" s="122"/>
      <c r="AP26" s="122"/>
      <c r="AQ26" s="122"/>
    </row>
    <row r="27" spans="1:43" ht="31.5" customHeight="1" x14ac:dyDescent="0.2">
      <c r="A27" s="998">
        <v>5</v>
      </c>
      <c r="B27" s="672" t="s">
        <v>3533</v>
      </c>
      <c r="C27" s="672" t="s">
        <v>971</v>
      </c>
      <c r="D27" s="672" t="s">
        <v>971</v>
      </c>
      <c r="E27" s="673" t="s">
        <v>3534</v>
      </c>
      <c r="F27" s="675" t="s">
        <v>3535</v>
      </c>
      <c r="G27" s="678" t="s">
        <v>3536</v>
      </c>
      <c r="H27" s="686">
        <v>5331101.12</v>
      </c>
      <c r="I27" s="672" t="s">
        <v>3537</v>
      </c>
      <c r="J27" s="672" t="s">
        <v>253</v>
      </c>
      <c r="K27" s="672" t="s">
        <v>164</v>
      </c>
      <c r="L27" s="672" t="s">
        <v>758</v>
      </c>
      <c r="M27" s="672" t="s">
        <v>166</v>
      </c>
      <c r="N27" s="672" t="s">
        <v>166</v>
      </c>
      <c r="O27" s="672" t="s">
        <v>3538</v>
      </c>
      <c r="P27" s="672" t="s">
        <v>3539</v>
      </c>
      <c r="Q27" s="672" t="s">
        <v>179</v>
      </c>
      <c r="R27" s="672" t="s">
        <v>3540</v>
      </c>
      <c r="S27" s="964" t="s">
        <v>3541</v>
      </c>
      <c r="T27" s="691">
        <f>3+2+1</f>
        <v>6</v>
      </c>
      <c r="U27" s="691">
        <f>2+2+1</f>
        <v>5</v>
      </c>
      <c r="V27" s="691">
        <f>3+2+1</f>
        <v>6</v>
      </c>
      <c r="W27" s="853">
        <f>2+2+1</f>
        <v>5</v>
      </c>
      <c r="X27" s="773"/>
      <c r="Y27" s="774"/>
      <c r="Z27" s="774"/>
      <c r="AA27" s="774"/>
      <c r="AB27" s="768"/>
      <c r="AC27" s="122"/>
      <c r="AD27" s="122"/>
      <c r="AE27" s="122"/>
      <c r="AF27" s="122"/>
      <c r="AG27" s="122"/>
      <c r="AH27" s="122"/>
      <c r="AI27" s="122"/>
      <c r="AJ27" s="122"/>
      <c r="AK27" s="122"/>
      <c r="AL27" s="122"/>
      <c r="AM27" s="122"/>
      <c r="AN27" s="122"/>
      <c r="AO27" s="122"/>
      <c r="AP27" s="122"/>
      <c r="AQ27" s="122"/>
    </row>
    <row r="28" spans="1:43" ht="103.5" customHeight="1" x14ac:dyDescent="0.2">
      <c r="A28" s="642"/>
      <c r="B28" s="642"/>
      <c r="C28" s="642"/>
      <c r="D28" s="642"/>
      <c r="E28" s="646"/>
      <c r="F28" s="680"/>
      <c r="G28" s="647"/>
      <c r="H28" s="642"/>
      <c r="I28" s="642"/>
      <c r="J28" s="642"/>
      <c r="K28" s="642"/>
      <c r="L28" s="642"/>
      <c r="M28" s="642"/>
      <c r="N28" s="642"/>
      <c r="O28" s="642"/>
      <c r="P28" s="642"/>
      <c r="Q28" s="642"/>
      <c r="R28" s="642"/>
      <c r="S28" s="642"/>
      <c r="T28" s="642"/>
      <c r="U28" s="642"/>
      <c r="V28" s="642"/>
      <c r="W28" s="646"/>
      <c r="X28" s="730"/>
      <c r="Y28" s="642"/>
      <c r="Z28" s="642"/>
      <c r="AA28" s="642"/>
      <c r="AB28" s="721"/>
      <c r="AC28" s="122"/>
      <c r="AD28" s="122"/>
      <c r="AE28" s="122"/>
      <c r="AF28" s="122"/>
      <c r="AG28" s="122"/>
      <c r="AH28" s="122"/>
      <c r="AI28" s="122"/>
      <c r="AJ28" s="122"/>
      <c r="AK28" s="122"/>
      <c r="AL28" s="122"/>
      <c r="AM28" s="122"/>
      <c r="AN28" s="122"/>
      <c r="AO28" s="122"/>
      <c r="AP28" s="122"/>
      <c r="AQ28" s="122"/>
    </row>
    <row r="29" spans="1:43" ht="150" customHeight="1" x14ac:dyDescent="0.2">
      <c r="A29" s="57">
        <v>6</v>
      </c>
      <c r="B29" s="57" t="s">
        <v>3542</v>
      </c>
      <c r="C29" s="57" t="s">
        <v>971</v>
      </c>
      <c r="D29" s="57" t="s">
        <v>971</v>
      </c>
      <c r="E29" s="62" t="s">
        <v>3534</v>
      </c>
      <c r="F29" s="60" t="s">
        <v>3543</v>
      </c>
      <c r="G29" s="84" t="s">
        <v>3544</v>
      </c>
      <c r="H29" s="81">
        <v>755250</v>
      </c>
      <c r="I29" s="57" t="s">
        <v>3545</v>
      </c>
      <c r="J29" s="57" t="s">
        <v>253</v>
      </c>
      <c r="K29" s="57" t="s">
        <v>164</v>
      </c>
      <c r="L29" s="57" t="s">
        <v>3546</v>
      </c>
      <c r="M29" s="57" t="s">
        <v>164</v>
      </c>
      <c r="N29" s="57" t="s">
        <v>166</v>
      </c>
      <c r="O29" s="57" t="s">
        <v>3547</v>
      </c>
      <c r="P29" s="57" t="s">
        <v>244</v>
      </c>
      <c r="Q29" s="57" t="s">
        <v>3548</v>
      </c>
      <c r="R29" s="57" t="s">
        <v>3549</v>
      </c>
      <c r="S29" s="81" t="s">
        <v>1973</v>
      </c>
      <c r="T29" s="80">
        <v>5</v>
      </c>
      <c r="U29" s="80">
        <v>0</v>
      </c>
      <c r="V29" s="57">
        <v>0</v>
      </c>
      <c r="W29" s="62">
        <v>0</v>
      </c>
      <c r="X29" s="140"/>
      <c r="Y29" s="173"/>
      <c r="Z29" s="173"/>
      <c r="AA29" s="173"/>
      <c r="AB29" s="156"/>
      <c r="AC29" s="122"/>
      <c r="AD29" s="122"/>
      <c r="AE29" s="122"/>
      <c r="AF29" s="122"/>
      <c r="AG29" s="122"/>
      <c r="AH29" s="122"/>
      <c r="AI29" s="122"/>
      <c r="AJ29" s="122"/>
      <c r="AK29" s="122"/>
      <c r="AL29" s="122"/>
      <c r="AM29" s="122"/>
      <c r="AN29" s="122"/>
      <c r="AO29" s="122"/>
      <c r="AP29" s="122"/>
      <c r="AQ29" s="122"/>
    </row>
    <row r="30" spans="1:43" ht="50.25" customHeight="1" x14ac:dyDescent="0.2">
      <c r="A30" s="672">
        <v>7</v>
      </c>
      <c r="B30" s="672" t="s">
        <v>3216</v>
      </c>
      <c r="C30" s="672" t="s">
        <v>971</v>
      </c>
      <c r="D30" s="672" t="s">
        <v>971</v>
      </c>
      <c r="E30" s="673" t="s">
        <v>3494</v>
      </c>
      <c r="F30" s="675" t="s">
        <v>3550</v>
      </c>
      <c r="G30" s="678" t="s">
        <v>3551</v>
      </c>
      <c r="H30" s="686">
        <v>13000000</v>
      </c>
      <c r="I30" s="672" t="s">
        <v>3552</v>
      </c>
      <c r="J30" s="672" t="s">
        <v>253</v>
      </c>
      <c r="K30" s="672" t="s">
        <v>164</v>
      </c>
      <c r="L30" s="672" t="s">
        <v>1065</v>
      </c>
      <c r="M30" s="672" t="s">
        <v>164</v>
      </c>
      <c r="N30" s="672" t="s">
        <v>164</v>
      </c>
      <c r="O30" s="672" t="s">
        <v>3553</v>
      </c>
      <c r="P30" s="672" t="s">
        <v>3554</v>
      </c>
      <c r="Q30" s="672" t="s">
        <v>179</v>
      </c>
      <c r="R30" s="107" t="s">
        <v>3555</v>
      </c>
      <c r="S30" s="57" t="s">
        <v>3556</v>
      </c>
      <c r="T30" s="57">
        <v>500</v>
      </c>
      <c r="U30" s="57">
        <v>500</v>
      </c>
      <c r="V30" s="57">
        <v>500</v>
      </c>
      <c r="W30" s="62">
        <v>500</v>
      </c>
      <c r="X30" s="140"/>
      <c r="Y30" s="774"/>
      <c r="Z30" s="774"/>
      <c r="AA30" s="774"/>
      <c r="AB30" s="768"/>
      <c r="AC30" s="122"/>
      <c r="AD30" s="122"/>
      <c r="AE30" s="122"/>
      <c r="AF30" s="122"/>
      <c r="AG30" s="122"/>
      <c r="AH30" s="122"/>
      <c r="AI30" s="122"/>
      <c r="AJ30" s="122"/>
      <c r="AK30" s="122"/>
      <c r="AL30" s="122"/>
      <c r="AM30" s="122"/>
      <c r="AN30" s="122"/>
      <c r="AO30" s="122"/>
      <c r="AP30" s="122"/>
      <c r="AQ30" s="122"/>
    </row>
    <row r="31" spans="1:43" ht="20.25" customHeight="1" x14ac:dyDescent="0.2">
      <c r="A31" s="641"/>
      <c r="B31" s="641"/>
      <c r="C31" s="641"/>
      <c r="D31" s="641"/>
      <c r="E31" s="674"/>
      <c r="F31" s="676"/>
      <c r="G31" s="679"/>
      <c r="H31" s="641"/>
      <c r="I31" s="641"/>
      <c r="J31" s="641"/>
      <c r="K31" s="641"/>
      <c r="L31" s="641"/>
      <c r="M31" s="641"/>
      <c r="N31" s="641"/>
      <c r="O31" s="641"/>
      <c r="P31" s="641"/>
      <c r="Q31" s="641"/>
      <c r="R31" s="107" t="s">
        <v>3557</v>
      </c>
      <c r="S31" s="174" t="s">
        <v>3515</v>
      </c>
      <c r="T31" s="57">
        <v>4</v>
      </c>
      <c r="U31" s="57">
        <v>4</v>
      </c>
      <c r="V31" s="57">
        <v>4</v>
      </c>
      <c r="W31" s="62">
        <v>4</v>
      </c>
      <c r="X31" s="140"/>
      <c r="Y31" s="641"/>
      <c r="Z31" s="641"/>
      <c r="AA31" s="641"/>
      <c r="AB31" s="720"/>
      <c r="AC31" s="122"/>
      <c r="AD31" s="122"/>
      <c r="AE31" s="122"/>
      <c r="AF31" s="122"/>
      <c r="AG31" s="122"/>
      <c r="AH31" s="122"/>
      <c r="AI31" s="122"/>
      <c r="AJ31" s="122"/>
      <c r="AK31" s="122"/>
      <c r="AL31" s="122"/>
      <c r="AM31" s="122"/>
      <c r="AN31" s="122"/>
      <c r="AO31" s="122"/>
      <c r="AP31" s="122"/>
      <c r="AQ31" s="122"/>
    </row>
    <row r="32" spans="1:43" ht="37.5" customHeight="1" x14ac:dyDescent="0.2">
      <c r="A32" s="642"/>
      <c r="B32" s="642"/>
      <c r="C32" s="642"/>
      <c r="D32" s="642"/>
      <c r="E32" s="646"/>
      <c r="F32" s="680"/>
      <c r="G32" s="647"/>
      <c r="H32" s="642"/>
      <c r="I32" s="642"/>
      <c r="J32" s="642"/>
      <c r="K32" s="642"/>
      <c r="L32" s="642"/>
      <c r="M32" s="642"/>
      <c r="N32" s="642"/>
      <c r="O32" s="642"/>
      <c r="P32" s="642"/>
      <c r="Q32" s="642"/>
      <c r="R32" s="107" t="s">
        <v>3558</v>
      </c>
      <c r="S32" s="57" t="s">
        <v>3559</v>
      </c>
      <c r="T32" s="57">
        <v>85</v>
      </c>
      <c r="U32" s="57">
        <v>85</v>
      </c>
      <c r="V32" s="57">
        <v>85</v>
      </c>
      <c r="W32" s="62">
        <v>85</v>
      </c>
      <c r="X32" s="140"/>
      <c r="Y32" s="642"/>
      <c r="Z32" s="642"/>
      <c r="AA32" s="642"/>
      <c r="AB32" s="721"/>
      <c r="AC32" s="122"/>
      <c r="AD32" s="122"/>
      <c r="AE32" s="122"/>
      <c r="AF32" s="122"/>
      <c r="AG32" s="122"/>
      <c r="AH32" s="122"/>
      <c r="AI32" s="122"/>
      <c r="AJ32" s="122"/>
      <c r="AK32" s="122"/>
      <c r="AL32" s="122"/>
      <c r="AM32" s="122"/>
      <c r="AN32" s="122"/>
      <c r="AO32" s="122"/>
      <c r="AP32" s="122"/>
      <c r="AQ32" s="122"/>
    </row>
    <row r="33" spans="1:43" ht="51.75" customHeight="1" x14ac:dyDescent="0.2">
      <c r="A33" s="672">
        <v>8</v>
      </c>
      <c r="B33" s="672" t="s">
        <v>3216</v>
      </c>
      <c r="C33" s="672" t="s">
        <v>971</v>
      </c>
      <c r="D33" s="672" t="s">
        <v>971</v>
      </c>
      <c r="E33" s="673" t="s">
        <v>3534</v>
      </c>
      <c r="F33" s="675" t="s">
        <v>3560</v>
      </c>
      <c r="G33" s="678" t="s">
        <v>3561</v>
      </c>
      <c r="H33" s="686">
        <v>24000000</v>
      </c>
      <c r="I33" s="672" t="s">
        <v>3562</v>
      </c>
      <c r="J33" s="672" t="s">
        <v>470</v>
      </c>
      <c r="K33" s="672" t="s">
        <v>164</v>
      </c>
      <c r="L33" s="672" t="s">
        <v>734</v>
      </c>
      <c r="M33" s="672" t="s">
        <v>164</v>
      </c>
      <c r="N33" s="672" t="s">
        <v>164</v>
      </c>
      <c r="O33" s="681" t="s">
        <v>3563</v>
      </c>
      <c r="P33" s="672" t="s">
        <v>238</v>
      </c>
      <c r="Q33" s="672" t="s">
        <v>179</v>
      </c>
      <c r="R33" s="68" t="s">
        <v>3564</v>
      </c>
      <c r="S33" s="45" t="s">
        <v>1973</v>
      </c>
      <c r="T33" s="45">
        <v>14</v>
      </c>
      <c r="U33" s="45">
        <v>14</v>
      </c>
      <c r="V33" s="57">
        <v>14</v>
      </c>
      <c r="W33" s="62">
        <v>14</v>
      </c>
      <c r="X33" s="140"/>
      <c r="Y33" s="774"/>
      <c r="Z33" s="774"/>
      <c r="AA33" s="774"/>
      <c r="AB33" s="768"/>
      <c r="AC33" s="122"/>
      <c r="AD33" s="122"/>
      <c r="AE33" s="122"/>
      <c r="AF33" s="122"/>
      <c r="AG33" s="122"/>
      <c r="AH33" s="122"/>
      <c r="AI33" s="122"/>
      <c r="AJ33" s="122"/>
      <c r="AK33" s="122"/>
      <c r="AL33" s="122"/>
      <c r="AM33" s="122"/>
      <c r="AN33" s="122"/>
      <c r="AO33" s="122"/>
      <c r="AP33" s="122"/>
      <c r="AQ33" s="122"/>
    </row>
    <row r="34" spans="1:43" ht="53.25" customHeight="1" x14ac:dyDescent="0.2">
      <c r="A34" s="642"/>
      <c r="B34" s="642"/>
      <c r="C34" s="642"/>
      <c r="D34" s="642"/>
      <c r="E34" s="646"/>
      <c r="F34" s="680"/>
      <c r="G34" s="647"/>
      <c r="H34" s="642"/>
      <c r="I34" s="642"/>
      <c r="J34" s="642"/>
      <c r="K34" s="642"/>
      <c r="L34" s="642"/>
      <c r="M34" s="642"/>
      <c r="N34" s="642"/>
      <c r="O34" s="642"/>
      <c r="P34" s="642"/>
      <c r="Q34" s="642"/>
      <c r="R34" s="68" t="s">
        <v>3565</v>
      </c>
      <c r="S34" s="45" t="s">
        <v>1973</v>
      </c>
      <c r="T34" s="45">
        <v>20</v>
      </c>
      <c r="U34" s="45">
        <v>55</v>
      </c>
      <c r="V34" s="57">
        <v>55</v>
      </c>
      <c r="W34" s="62">
        <v>55</v>
      </c>
      <c r="X34" s="140"/>
      <c r="Y34" s="642"/>
      <c r="Z34" s="642"/>
      <c r="AA34" s="642"/>
      <c r="AB34" s="721"/>
      <c r="AC34" s="122"/>
      <c r="AD34" s="122"/>
      <c r="AE34" s="122"/>
      <c r="AF34" s="122"/>
      <c r="AG34" s="122"/>
      <c r="AH34" s="122"/>
      <c r="AI34" s="122"/>
      <c r="AJ34" s="122"/>
      <c r="AK34" s="122"/>
      <c r="AL34" s="122"/>
      <c r="AM34" s="122"/>
      <c r="AN34" s="122"/>
      <c r="AO34" s="122"/>
      <c r="AP34" s="122"/>
      <c r="AQ34" s="122"/>
    </row>
    <row r="35" spans="1:43" ht="30" customHeight="1" x14ac:dyDescent="0.2">
      <c r="A35" s="672">
        <v>9</v>
      </c>
      <c r="B35" s="672" t="s">
        <v>3566</v>
      </c>
      <c r="C35" s="672" t="s">
        <v>971</v>
      </c>
      <c r="D35" s="672" t="s">
        <v>971</v>
      </c>
      <c r="E35" s="673" t="s">
        <v>3534</v>
      </c>
      <c r="F35" s="675" t="s">
        <v>3567</v>
      </c>
      <c r="G35" s="678" t="s">
        <v>3568</v>
      </c>
      <c r="H35" s="686">
        <v>500000</v>
      </c>
      <c r="I35" s="672" t="s">
        <v>3569</v>
      </c>
      <c r="J35" s="672" t="s">
        <v>253</v>
      </c>
      <c r="K35" s="672" t="s">
        <v>164</v>
      </c>
      <c r="L35" s="672" t="s">
        <v>3570</v>
      </c>
      <c r="M35" s="672" t="s">
        <v>164</v>
      </c>
      <c r="N35" s="672" t="s">
        <v>164</v>
      </c>
      <c r="O35" s="672" t="s">
        <v>3571</v>
      </c>
      <c r="P35" s="672" t="s">
        <v>736</v>
      </c>
      <c r="Q35" s="778" t="s">
        <v>179</v>
      </c>
      <c r="R35" s="83" t="s">
        <v>3572</v>
      </c>
      <c r="S35" s="57" t="s">
        <v>1973</v>
      </c>
      <c r="T35" s="57">
        <v>30</v>
      </c>
      <c r="U35" s="57">
        <v>30</v>
      </c>
      <c r="V35" s="57">
        <v>30</v>
      </c>
      <c r="W35" s="62">
        <v>30</v>
      </c>
      <c r="X35" s="140"/>
      <c r="Y35" s="774"/>
      <c r="Z35" s="774"/>
      <c r="AA35" s="774"/>
      <c r="AB35" s="768"/>
      <c r="AC35" s="122"/>
      <c r="AD35" s="122"/>
      <c r="AE35" s="122"/>
      <c r="AF35" s="122"/>
      <c r="AG35" s="122"/>
      <c r="AH35" s="122"/>
      <c r="AI35" s="122"/>
      <c r="AJ35" s="122"/>
      <c r="AK35" s="122"/>
      <c r="AL35" s="122"/>
      <c r="AM35" s="122"/>
      <c r="AN35" s="122"/>
      <c r="AO35" s="122"/>
      <c r="AP35" s="122"/>
      <c r="AQ35" s="122"/>
    </row>
    <row r="36" spans="1:43" ht="57" customHeight="1" x14ac:dyDescent="0.2">
      <c r="A36" s="641"/>
      <c r="B36" s="641"/>
      <c r="C36" s="641"/>
      <c r="D36" s="641"/>
      <c r="E36" s="674"/>
      <c r="F36" s="676"/>
      <c r="G36" s="679"/>
      <c r="H36" s="641"/>
      <c r="I36" s="641"/>
      <c r="J36" s="641"/>
      <c r="K36" s="641"/>
      <c r="L36" s="641"/>
      <c r="M36" s="641"/>
      <c r="N36" s="641"/>
      <c r="O36" s="641"/>
      <c r="P36" s="641"/>
      <c r="Q36" s="641"/>
      <c r="R36" s="83" t="s">
        <v>3573</v>
      </c>
      <c r="S36" s="57" t="s">
        <v>1973</v>
      </c>
      <c r="T36" s="57">
        <v>40</v>
      </c>
      <c r="U36" s="57">
        <v>40</v>
      </c>
      <c r="V36" s="57">
        <v>40</v>
      </c>
      <c r="W36" s="62">
        <v>40</v>
      </c>
      <c r="X36" s="140"/>
      <c r="Y36" s="641"/>
      <c r="Z36" s="641"/>
      <c r="AA36" s="641"/>
      <c r="AB36" s="720"/>
      <c r="AC36" s="122"/>
      <c r="AD36" s="122"/>
      <c r="AE36" s="122"/>
      <c r="AF36" s="122"/>
      <c r="AG36" s="122"/>
      <c r="AH36" s="122"/>
      <c r="AI36" s="122"/>
      <c r="AJ36" s="122"/>
      <c r="AK36" s="122"/>
      <c r="AL36" s="122"/>
      <c r="AM36" s="122"/>
      <c r="AN36" s="122"/>
      <c r="AO36" s="122"/>
      <c r="AP36" s="122"/>
      <c r="AQ36" s="122"/>
    </row>
    <row r="37" spans="1:43" ht="15.75" customHeight="1" x14ac:dyDescent="0.2">
      <c r="A37" s="642"/>
      <c r="B37" s="642"/>
      <c r="C37" s="642"/>
      <c r="D37" s="642"/>
      <c r="E37" s="646"/>
      <c r="F37" s="680"/>
      <c r="G37" s="647"/>
      <c r="H37" s="642"/>
      <c r="I37" s="642"/>
      <c r="J37" s="642"/>
      <c r="K37" s="642"/>
      <c r="L37" s="642"/>
      <c r="M37" s="642"/>
      <c r="N37" s="642"/>
      <c r="O37" s="642"/>
      <c r="P37" s="642"/>
      <c r="Q37" s="642"/>
      <c r="R37" s="83" t="s">
        <v>3574</v>
      </c>
      <c r="S37" s="57" t="s">
        <v>1973</v>
      </c>
      <c r="T37" s="57">
        <v>5</v>
      </c>
      <c r="U37" s="57">
        <v>5</v>
      </c>
      <c r="V37" s="57">
        <v>7</v>
      </c>
      <c r="W37" s="62">
        <v>7</v>
      </c>
      <c r="X37" s="140"/>
      <c r="Y37" s="642"/>
      <c r="Z37" s="642"/>
      <c r="AA37" s="642"/>
      <c r="AB37" s="721"/>
      <c r="AC37" s="122"/>
      <c r="AD37" s="122"/>
      <c r="AE37" s="122"/>
      <c r="AF37" s="122"/>
      <c r="AG37" s="122"/>
      <c r="AH37" s="122"/>
      <c r="AI37" s="122"/>
      <c r="AJ37" s="122"/>
      <c r="AK37" s="122"/>
      <c r="AL37" s="122"/>
      <c r="AM37" s="122"/>
      <c r="AN37" s="122"/>
      <c r="AO37" s="122"/>
      <c r="AP37" s="122"/>
      <c r="AQ37" s="122"/>
    </row>
    <row r="38" spans="1:43" ht="71.25" customHeight="1" x14ac:dyDescent="0.2">
      <c r="A38" s="672">
        <v>10</v>
      </c>
      <c r="B38" s="672" t="s">
        <v>3216</v>
      </c>
      <c r="C38" s="672" t="s">
        <v>971</v>
      </c>
      <c r="D38" s="672" t="s">
        <v>971</v>
      </c>
      <c r="E38" s="673" t="s">
        <v>3494</v>
      </c>
      <c r="F38" s="675" t="s">
        <v>3575</v>
      </c>
      <c r="G38" s="678" t="s">
        <v>3576</v>
      </c>
      <c r="H38" s="686">
        <v>1496000</v>
      </c>
      <c r="I38" s="672" t="s">
        <v>3577</v>
      </c>
      <c r="J38" s="672" t="s">
        <v>597</v>
      </c>
      <c r="K38" s="672" t="s">
        <v>164</v>
      </c>
      <c r="L38" s="672" t="s">
        <v>3578</v>
      </c>
      <c r="M38" s="672" t="s">
        <v>166</v>
      </c>
      <c r="N38" s="672" t="s">
        <v>166</v>
      </c>
      <c r="O38" s="681" t="s">
        <v>3579</v>
      </c>
      <c r="P38" s="682" t="s">
        <v>3580</v>
      </c>
      <c r="Q38" s="682" t="s">
        <v>179</v>
      </c>
      <c r="R38" s="68" t="s">
        <v>3581</v>
      </c>
      <c r="S38" s="45" t="s">
        <v>3582</v>
      </c>
      <c r="T38" s="45">
        <v>10000</v>
      </c>
      <c r="U38" s="45">
        <v>50000</v>
      </c>
      <c r="V38" s="57">
        <v>200000</v>
      </c>
      <c r="W38" s="62">
        <v>400000</v>
      </c>
      <c r="X38" s="140"/>
      <c r="Y38" s="774"/>
      <c r="Z38" s="774"/>
      <c r="AA38" s="774"/>
      <c r="AB38" s="768"/>
      <c r="AC38" s="122"/>
      <c r="AD38" s="122"/>
      <c r="AE38" s="122"/>
      <c r="AF38" s="122"/>
      <c r="AG38" s="122"/>
      <c r="AH38" s="122"/>
      <c r="AI38" s="122"/>
      <c r="AJ38" s="122"/>
      <c r="AK38" s="122"/>
      <c r="AL38" s="122"/>
      <c r="AM38" s="122"/>
      <c r="AN38" s="122"/>
      <c r="AO38" s="122"/>
      <c r="AP38" s="122"/>
      <c r="AQ38" s="122"/>
    </row>
    <row r="39" spans="1:43" ht="15.75" customHeight="1" x14ac:dyDescent="0.2">
      <c r="A39" s="642"/>
      <c r="B39" s="642"/>
      <c r="C39" s="642"/>
      <c r="D39" s="642"/>
      <c r="E39" s="646"/>
      <c r="F39" s="680"/>
      <c r="G39" s="647"/>
      <c r="H39" s="642"/>
      <c r="I39" s="642"/>
      <c r="J39" s="642"/>
      <c r="K39" s="642"/>
      <c r="L39" s="642"/>
      <c r="M39" s="642"/>
      <c r="N39" s="642"/>
      <c r="O39" s="642"/>
      <c r="P39" s="642"/>
      <c r="Q39" s="642"/>
      <c r="R39" s="68" t="s">
        <v>3583</v>
      </c>
      <c r="S39" s="45" t="s">
        <v>1973</v>
      </c>
      <c r="T39" s="45">
        <v>50</v>
      </c>
      <c r="U39" s="45">
        <v>200</v>
      </c>
      <c r="V39" s="57">
        <v>300</v>
      </c>
      <c r="W39" s="62">
        <v>500</v>
      </c>
      <c r="X39" s="140"/>
      <c r="Y39" s="642"/>
      <c r="Z39" s="642"/>
      <c r="AA39" s="642"/>
      <c r="AB39" s="721"/>
      <c r="AC39" s="122"/>
      <c r="AD39" s="122"/>
      <c r="AE39" s="122"/>
      <c r="AF39" s="122"/>
      <c r="AG39" s="122"/>
      <c r="AH39" s="122"/>
      <c r="AI39" s="122"/>
      <c r="AJ39" s="122"/>
      <c r="AK39" s="122"/>
      <c r="AL39" s="122"/>
      <c r="AM39" s="122"/>
      <c r="AN39" s="122"/>
      <c r="AO39" s="122"/>
      <c r="AP39" s="122"/>
      <c r="AQ39" s="122"/>
    </row>
    <row r="40" spans="1:43" ht="15.75" customHeight="1" x14ac:dyDescent="0.2">
      <c r="A40" s="672">
        <v>11</v>
      </c>
      <c r="B40" s="672" t="s">
        <v>3216</v>
      </c>
      <c r="C40" s="672" t="s">
        <v>971</v>
      </c>
      <c r="D40" s="672" t="s">
        <v>971</v>
      </c>
      <c r="E40" s="673" t="s">
        <v>3494</v>
      </c>
      <c r="F40" s="675" t="s">
        <v>3584</v>
      </c>
      <c r="G40" s="678" t="s">
        <v>3585</v>
      </c>
      <c r="H40" s="686">
        <v>100000000</v>
      </c>
      <c r="I40" s="672" t="s">
        <v>3586</v>
      </c>
      <c r="J40" s="672" t="s">
        <v>470</v>
      </c>
      <c r="K40" s="672" t="s">
        <v>164</v>
      </c>
      <c r="L40" s="672" t="s">
        <v>3587</v>
      </c>
      <c r="M40" s="672" t="s">
        <v>164</v>
      </c>
      <c r="N40" s="672" t="s">
        <v>164</v>
      </c>
      <c r="O40" s="681" t="s">
        <v>3588</v>
      </c>
      <c r="P40" s="778" t="s">
        <v>3589</v>
      </c>
      <c r="Q40" s="778" t="s">
        <v>179</v>
      </c>
      <c r="R40" s="57" t="s">
        <v>3590</v>
      </c>
      <c r="S40" s="45">
        <v>322</v>
      </c>
      <c r="T40" s="45">
        <v>320</v>
      </c>
      <c r="U40" s="45">
        <v>320</v>
      </c>
      <c r="V40" s="57">
        <v>320</v>
      </c>
      <c r="W40" s="62">
        <v>320</v>
      </c>
      <c r="X40" s="140"/>
      <c r="Y40" s="774"/>
      <c r="Z40" s="774"/>
      <c r="AA40" s="774"/>
      <c r="AB40" s="768"/>
      <c r="AC40" s="122"/>
      <c r="AD40" s="122"/>
      <c r="AE40" s="122"/>
      <c r="AF40" s="122"/>
      <c r="AG40" s="122"/>
      <c r="AH40" s="122"/>
      <c r="AI40" s="122"/>
      <c r="AJ40" s="122"/>
      <c r="AK40" s="122"/>
      <c r="AL40" s="122"/>
      <c r="AM40" s="122"/>
      <c r="AN40" s="122"/>
      <c r="AO40" s="122"/>
      <c r="AP40" s="122"/>
      <c r="AQ40" s="122"/>
    </row>
    <row r="41" spans="1:43" ht="15.75" customHeight="1" x14ac:dyDescent="0.2">
      <c r="A41" s="642"/>
      <c r="B41" s="642"/>
      <c r="C41" s="642"/>
      <c r="D41" s="642"/>
      <c r="E41" s="646"/>
      <c r="F41" s="680"/>
      <c r="G41" s="647"/>
      <c r="H41" s="642"/>
      <c r="I41" s="642"/>
      <c r="J41" s="642"/>
      <c r="K41" s="642"/>
      <c r="L41" s="642"/>
      <c r="M41" s="642"/>
      <c r="N41" s="642"/>
      <c r="O41" s="642"/>
      <c r="P41" s="642"/>
      <c r="Q41" s="642"/>
      <c r="R41" s="57" t="s">
        <v>3591</v>
      </c>
      <c r="S41" s="45">
        <v>120</v>
      </c>
      <c r="T41" s="45">
        <v>125</v>
      </c>
      <c r="U41" s="45">
        <v>130</v>
      </c>
      <c r="V41" s="57">
        <v>135</v>
      </c>
      <c r="W41" s="62">
        <v>140</v>
      </c>
      <c r="X41" s="140"/>
      <c r="Y41" s="642"/>
      <c r="Z41" s="642"/>
      <c r="AA41" s="642"/>
      <c r="AB41" s="721"/>
      <c r="AC41" s="122"/>
      <c r="AD41" s="122"/>
      <c r="AE41" s="122"/>
      <c r="AF41" s="122"/>
      <c r="AG41" s="122"/>
      <c r="AH41" s="122"/>
      <c r="AI41" s="122"/>
      <c r="AJ41" s="122"/>
      <c r="AK41" s="122"/>
      <c r="AL41" s="122"/>
      <c r="AM41" s="122"/>
      <c r="AN41" s="122"/>
      <c r="AO41" s="122"/>
      <c r="AP41" s="122"/>
      <c r="AQ41" s="122"/>
    </row>
    <row r="42" spans="1:43" ht="15.75" customHeight="1" x14ac:dyDescent="0.2">
      <c r="A42" s="672">
        <v>12</v>
      </c>
      <c r="B42" s="672" t="s">
        <v>3216</v>
      </c>
      <c r="C42" s="672" t="s">
        <v>971</v>
      </c>
      <c r="D42" s="672" t="s">
        <v>971</v>
      </c>
      <c r="E42" s="673" t="s">
        <v>3494</v>
      </c>
      <c r="F42" s="675" t="s">
        <v>3592</v>
      </c>
      <c r="G42" s="678" t="s">
        <v>3593</v>
      </c>
      <c r="H42" s="686">
        <v>28000000</v>
      </c>
      <c r="I42" s="672" t="s">
        <v>3594</v>
      </c>
      <c r="J42" s="672" t="s">
        <v>470</v>
      </c>
      <c r="K42" s="672" t="s">
        <v>164</v>
      </c>
      <c r="L42" s="672" t="s">
        <v>3595</v>
      </c>
      <c r="M42" s="672" t="s">
        <v>164</v>
      </c>
      <c r="N42" s="672" t="s">
        <v>164</v>
      </c>
      <c r="O42" s="681" t="s">
        <v>3596</v>
      </c>
      <c r="P42" s="778" t="s">
        <v>3597</v>
      </c>
      <c r="Q42" s="778" t="s">
        <v>179</v>
      </c>
      <c r="R42" s="57" t="s">
        <v>3598</v>
      </c>
      <c r="S42" s="45" t="s">
        <v>3599</v>
      </c>
      <c r="T42" s="57">
        <v>168</v>
      </c>
      <c r="U42" s="57">
        <v>158</v>
      </c>
      <c r="V42" s="57">
        <v>130</v>
      </c>
      <c r="W42" s="62">
        <v>108</v>
      </c>
      <c r="X42" s="140"/>
      <c r="Y42" s="774"/>
      <c r="Z42" s="774"/>
      <c r="AA42" s="774"/>
      <c r="AB42" s="768"/>
      <c r="AC42" s="122"/>
      <c r="AD42" s="122"/>
      <c r="AE42" s="122"/>
      <c r="AF42" s="122"/>
      <c r="AG42" s="122"/>
      <c r="AH42" s="122"/>
      <c r="AI42" s="122"/>
      <c r="AJ42" s="122"/>
      <c r="AK42" s="122"/>
      <c r="AL42" s="122"/>
      <c r="AM42" s="122"/>
      <c r="AN42" s="122"/>
      <c r="AO42" s="122"/>
      <c r="AP42" s="122"/>
      <c r="AQ42" s="122"/>
    </row>
    <row r="43" spans="1:43" ht="33" customHeight="1" x14ac:dyDescent="0.2">
      <c r="A43" s="641"/>
      <c r="B43" s="641"/>
      <c r="C43" s="641"/>
      <c r="D43" s="641"/>
      <c r="E43" s="674"/>
      <c r="F43" s="676"/>
      <c r="G43" s="679"/>
      <c r="H43" s="641"/>
      <c r="I43" s="641"/>
      <c r="J43" s="641"/>
      <c r="K43" s="641"/>
      <c r="L43" s="641"/>
      <c r="M43" s="641"/>
      <c r="N43" s="641"/>
      <c r="O43" s="641"/>
      <c r="P43" s="641"/>
      <c r="Q43" s="641"/>
      <c r="R43" s="57" t="s">
        <v>3600</v>
      </c>
      <c r="S43" s="45" t="s">
        <v>3601</v>
      </c>
      <c r="T43" s="57">
        <v>20</v>
      </c>
      <c r="U43" s="57">
        <v>19</v>
      </c>
      <c r="V43" s="57">
        <v>16</v>
      </c>
      <c r="W43" s="62">
        <v>15</v>
      </c>
      <c r="X43" s="140"/>
      <c r="Y43" s="641"/>
      <c r="Z43" s="641"/>
      <c r="AA43" s="641"/>
      <c r="AB43" s="720"/>
      <c r="AC43" s="122"/>
      <c r="AD43" s="122"/>
      <c r="AE43" s="122"/>
      <c r="AF43" s="122"/>
      <c r="AG43" s="122"/>
      <c r="AH43" s="122"/>
      <c r="AI43" s="122"/>
      <c r="AJ43" s="122"/>
      <c r="AK43" s="122"/>
      <c r="AL43" s="122"/>
      <c r="AM43" s="122"/>
      <c r="AN43" s="122"/>
      <c r="AO43" s="122"/>
      <c r="AP43" s="122"/>
      <c r="AQ43" s="122"/>
    </row>
    <row r="44" spans="1:43" ht="33" customHeight="1" x14ac:dyDescent="0.2">
      <c r="A44" s="642"/>
      <c r="B44" s="642"/>
      <c r="C44" s="642"/>
      <c r="D44" s="642"/>
      <c r="E44" s="646"/>
      <c r="F44" s="680"/>
      <c r="G44" s="647"/>
      <c r="H44" s="642"/>
      <c r="I44" s="642"/>
      <c r="J44" s="642"/>
      <c r="K44" s="642"/>
      <c r="L44" s="642"/>
      <c r="M44" s="642"/>
      <c r="N44" s="642"/>
      <c r="O44" s="642"/>
      <c r="P44" s="642"/>
      <c r="Q44" s="642"/>
      <c r="R44" s="45" t="s">
        <v>3602</v>
      </c>
      <c r="S44" s="57" t="s">
        <v>3603</v>
      </c>
      <c r="T44" s="57">
        <v>10</v>
      </c>
      <c r="U44" s="57">
        <v>0</v>
      </c>
      <c r="V44" s="57">
        <v>0</v>
      </c>
      <c r="W44" s="62">
        <v>0</v>
      </c>
      <c r="X44" s="140"/>
      <c r="Y44" s="642"/>
      <c r="Z44" s="642"/>
      <c r="AA44" s="642"/>
      <c r="AB44" s="721"/>
      <c r="AC44" s="122"/>
      <c r="AD44" s="122"/>
      <c r="AE44" s="122"/>
      <c r="AF44" s="122"/>
      <c r="AG44" s="122"/>
      <c r="AH44" s="122"/>
      <c r="AI44" s="122"/>
      <c r="AJ44" s="122"/>
      <c r="AK44" s="122"/>
      <c r="AL44" s="122"/>
      <c r="AM44" s="122"/>
      <c r="AN44" s="122"/>
      <c r="AO44" s="122"/>
      <c r="AP44" s="122"/>
      <c r="AQ44" s="122"/>
    </row>
    <row r="45" spans="1:43" ht="33" customHeight="1" x14ac:dyDescent="0.2">
      <c r="A45" s="672">
        <v>13</v>
      </c>
      <c r="B45" s="672" t="s">
        <v>1867</v>
      </c>
      <c r="C45" s="672" t="s">
        <v>3604</v>
      </c>
      <c r="D45" s="672" t="s">
        <v>3605</v>
      </c>
      <c r="E45" s="673" t="s">
        <v>971</v>
      </c>
      <c r="F45" s="675" t="s">
        <v>3606</v>
      </c>
      <c r="G45" s="678" t="s">
        <v>3607</v>
      </c>
      <c r="H45" s="834" t="s">
        <v>971</v>
      </c>
      <c r="I45" s="681" t="s">
        <v>971</v>
      </c>
      <c r="J45" s="672" t="s">
        <v>163</v>
      </c>
      <c r="K45" s="672" t="s">
        <v>164</v>
      </c>
      <c r="L45" s="672" t="s">
        <v>3608</v>
      </c>
      <c r="M45" s="672" t="s">
        <v>166</v>
      </c>
      <c r="N45" s="672" t="s">
        <v>166</v>
      </c>
      <c r="O45" s="672" t="s">
        <v>3609</v>
      </c>
      <c r="P45" s="672" t="s">
        <v>822</v>
      </c>
      <c r="Q45" s="672" t="s">
        <v>169</v>
      </c>
      <c r="R45" s="672" t="s">
        <v>3610</v>
      </c>
      <c r="S45" s="682" t="s">
        <v>1973</v>
      </c>
      <c r="T45" s="681">
        <v>1</v>
      </c>
      <c r="U45" s="681">
        <v>0</v>
      </c>
      <c r="V45" s="672">
        <v>0</v>
      </c>
      <c r="W45" s="673">
        <v>0</v>
      </c>
      <c r="X45" s="773"/>
      <c r="Y45" s="774"/>
      <c r="Z45" s="774"/>
      <c r="AA45" s="774"/>
      <c r="AB45" s="768"/>
      <c r="AC45" s="122"/>
      <c r="AD45" s="122"/>
      <c r="AE45" s="122"/>
      <c r="AF45" s="122"/>
      <c r="AG45" s="122"/>
      <c r="AH45" s="122"/>
      <c r="AI45" s="122"/>
      <c r="AJ45" s="122"/>
      <c r="AK45" s="122"/>
      <c r="AL45" s="122"/>
      <c r="AM45" s="122"/>
      <c r="AN45" s="122"/>
      <c r="AO45" s="122"/>
      <c r="AP45" s="122"/>
      <c r="AQ45" s="122"/>
    </row>
    <row r="46" spans="1:43" ht="15" customHeight="1" x14ac:dyDescent="0.2">
      <c r="A46" s="641"/>
      <c r="B46" s="641"/>
      <c r="C46" s="641"/>
      <c r="D46" s="641"/>
      <c r="E46" s="674"/>
      <c r="F46" s="676"/>
      <c r="G46" s="679"/>
      <c r="H46" s="641"/>
      <c r="I46" s="641"/>
      <c r="J46" s="641"/>
      <c r="K46" s="641"/>
      <c r="L46" s="641"/>
      <c r="M46" s="641"/>
      <c r="N46" s="641"/>
      <c r="O46" s="641"/>
      <c r="P46" s="641"/>
      <c r="Q46" s="641"/>
      <c r="R46" s="641"/>
      <c r="S46" s="641"/>
      <c r="T46" s="641"/>
      <c r="U46" s="641"/>
      <c r="V46" s="641"/>
      <c r="W46" s="674"/>
      <c r="X46" s="755"/>
      <c r="Y46" s="641"/>
      <c r="Z46" s="641"/>
      <c r="AA46" s="641"/>
      <c r="AB46" s="720"/>
      <c r="AC46" s="122"/>
      <c r="AD46" s="122"/>
      <c r="AE46" s="122"/>
      <c r="AF46" s="122"/>
      <c r="AG46" s="122"/>
      <c r="AH46" s="122"/>
      <c r="AI46" s="122"/>
      <c r="AJ46" s="122"/>
      <c r="AK46" s="122"/>
      <c r="AL46" s="122"/>
      <c r="AM46" s="122"/>
      <c r="AN46" s="122"/>
      <c r="AO46" s="122"/>
      <c r="AP46" s="122"/>
      <c r="AQ46" s="122"/>
    </row>
    <row r="47" spans="1:43" ht="15" customHeight="1" x14ac:dyDescent="0.2">
      <c r="A47" s="642"/>
      <c r="B47" s="642"/>
      <c r="C47" s="642"/>
      <c r="D47" s="642"/>
      <c r="E47" s="646"/>
      <c r="F47" s="680"/>
      <c r="G47" s="647"/>
      <c r="H47" s="642"/>
      <c r="I47" s="642"/>
      <c r="J47" s="642"/>
      <c r="K47" s="642"/>
      <c r="L47" s="642"/>
      <c r="M47" s="642"/>
      <c r="N47" s="642"/>
      <c r="O47" s="642"/>
      <c r="P47" s="642"/>
      <c r="Q47" s="641"/>
      <c r="R47" s="642"/>
      <c r="S47" s="642"/>
      <c r="T47" s="642"/>
      <c r="U47" s="642"/>
      <c r="V47" s="642"/>
      <c r="W47" s="646"/>
      <c r="X47" s="730"/>
      <c r="Y47" s="642"/>
      <c r="Z47" s="642"/>
      <c r="AA47" s="642"/>
      <c r="AB47" s="721"/>
      <c r="AC47" s="122"/>
      <c r="AD47" s="122"/>
      <c r="AE47" s="122"/>
      <c r="AF47" s="122"/>
      <c r="AG47" s="122"/>
      <c r="AH47" s="122"/>
      <c r="AI47" s="122"/>
      <c r="AJ47" s="122"/>
      <c r="AK47" s="122"/>
      <c r="AL47" s="122"/>
      <c r="AM47" s="122"/>
      <c r="AN47" s="122"/>
      <c r="AO47" s="122"/>
      <c r="AP47" s="122"/>
      <c r="AQ47" s="122"/>
    </row>
    <row r="48" spans="1:43" ht="33" customHeight="1" x14ac:dyDescent="0.2">
      <c r="A48" s="672">
        <v>14</v>
      </c>
      <c r="B48" s="672" t="s">
        <v>1867</v>
      </c>
      <c r="C48" s="672" t="s">
        <v>971</v>
      </c>
      <c r="D48" s="672" t="s">
        <v>971</v>
      </c>
      <c r="E48" s="673" t="s">
        <v>971</v>
      </c>
      <c r="F48" s="675" t="s">
        <v>3611</v>
      </c>
      <c r="G48" s="678" t="s">
        <v>3612</v>
      </c>
      <c r="H48" s="834" t="s">
        <v>971</v>
      </c>
      <c r="I48" s="681" t="s">
        <v>971</v>
      </c>
      <c r="J48" s="672" t="s">
        <v>163</v>
      </c>
      <c r="K48" s="672" t="s">
        <v>164</v>
      </c>
      <c r="L48" s="672" t="s">
        <v>3608</v>
      </c>
      <c r="M48" s="672" t="s">
        <v>166</v>
      </c>
      <c r="N48" s="672" t="s">
        <v>166</v>
      </c>
      <c r="O48" s="672" t="s">
        <v>3613</v>
      </c>
      <c r="P48" s="672" t="s">
        <v>3614</v>
      </c>
      <c r="Q48" s="641"/>
      <c r="R48" s="57" t="s">
        <v>3615</v>
      </c>
      <c r="S48" s="463" t="s">
        <v>3616</v>
      </c>
      <c r="T48" s="45">
        <v>3</v>
      </c>
      <c r="U48" s="45">
        <v>1</v>
      </c>
      <c r="V48" s="57">
        <v>0</v>
      </c>
      <c r="W48" s="62">
        <v>0</v>
      </c>
      <c r="X48" s="140"/>
      <c r="Y48" s="774"/>
      <c r="Z48" s="774"/>
      <c r="AA48" s="774"/>
      <c r="AB48" s="768"/>
      <c r="AC48" s="122"/>
      <c r="AD48" s="122"/>
      <c r="AE48" s="122"/>
      <c r="AF48" s="122"/>
      <c r="AG48" s="122"/>
      <c r="AH48" s="122"/>
      <c r="AI48" s="122"/>
      <c r="AJ48" s="122"/>
      <c r="AK48" s="122"/>
      <c r="AL48" s="122"/>
      <c r="AM48" s="122"/>
      <c r="AN48" s="122"/>
      <c r="AO48" s="122"/>
      <c r="AP48" s="122"/>
      <c r="AQ48" s="122"/>
    </row>
    <row r="49" spans="1:43" ht="37.5" customHeight="1" x14ac:dyDescent="0.2">
      <c r="A49" s="642"/>
      <c r="B49" s="642"/>
      <c r="C49" s="642"/>
      <c r="D49" s="642"/>
      <c r="E49" s="646"/>
      <c r="F49" s="680"/>
      <c r="G49" s="647"/>
      <c r="H49" s="642"/>
      <c r="I49" s="642"/>
      <c r="J49" s="642"/>
      <c r="K49" s="642"/>
      <c r="L49" s="642"/>
      <c r="M49" s="642"/>
      <c r="N49" s="642"/>
      <c r="O49" s="642"/>
      <c r="P49" s="642"/>
      <c r="Q49" s="641"/>
      <c r="R49" s="57" t="s">
        <v>3617</v>
      </c>
      <c r="S49" s="463" t="s">
        <v>3616</v>
      </c>
      <c r="T49" s="45">
        <v>2</v>
      </c>
      <c r="U49" s="45">
        <v>2</v>
      </c>
      <c r="V49" s="57">
        <v>0</v>
      </c>
      <c r="W49" s="62">
        <v>0</v>
      </c>
      <c r="X49" s="140"/>
      <c r="Y49" s="642"/>
      <c r="Z49" s="642"/>
      <c r="AA49" s="642"/>
      <c r="AB49" s="721"/>
      <c r="AC49" s="122"/>
      <c r="AD49" s="122"/>
      <c r="AE49" s="122"/>
      <c r="AF49" s="122"/>
      <c r="AG49" s="122"/>
      <c r="AH49" s="122"/>
      <c r="AI49" s="122"/>
      <c r="AJ49" s="122"/>
      <c r="AK49" s="122"/>
      <c r="AL49" s="122"/>
      <c r="AM49" s="122"/>
      <c r="AN49" s="122"/>
      <c r="AO49" s="122"/>
      <c r="AP49" s="122"/>
      <c r="AQ49" s="122"/>
    </row>
    <row r="50" spans="1:43" ht="34.5" customHeight="1" x14ac:dyDescent="0.2">
      <c r="A50" s="672">
        <v>15</v>
      </c>
      <c r="B50" s="672" t="s">
        <v>1867</v>
      </c>
      <c r="C50" s="672" t="s">
        <v>971</v>
      </c>
      <c r="D50" s="672" t="s">
        <v>971</v>
      </c>
      <c r="E50" s="673" t="s">
        <v>971</v>
      </c>
      <c r="F50" s="675" t="s">
        <v>3618</v>
      </c>
      <c r="G50" s="678" t="s">
        <v>3619</v>
      </c>
      <c r="H50" s="834">
        <v>50000</v>
      </c>
      <c r="I50" s="681" t="s">
        <v>3620</v>
      </c>
      <c r="J50" s="672" t="s">
        <v>253</v>
      </c>
      <c r="K50" s="672" t="s">
        <v>164</v>
      </c>
      <c r="L50" s="672" t="s">
        <v>971</v>
      </c>
      <c r="M50" s="672" t="s">
        <v>166</v>
      </c>
      <c r="N50" s="672" t="s">
        <v>166</v>
      </c>
      <c r="O50" s="672" t="s">
        <v>3621</v>
      </c>
      <c r="P50" s="681" t="s">
        <v>3622</v>
      </c>
      <c r="Q50" s="641"/>
      <c r="R50" s="57" t="s">
        <v>3623</v>
      </c>
      <c r="S50" s="463" t="s">
        <v>3624</v>
      </c>
      <c r="T50" s="45">
        <v>1000</v>
      </c>
      <c r="U50" s="45">
        <v>1000</v>
      </c>
      <c r="V50" s="45">
        <v>1000</v>
      </c>
      <c r="W50" s="105">
        <v>1000</v>
      </c>
      <c r="X50" s="140"/>
      <c r="Y50" s="774"/>
      <c r="Z50" s="774"/>
      <c r="AA50" s="774"/>
      <c r="AB50" s="768"/>
      <c r="AC50" s="122"/>
      <c r="AD50" s="122"/>
      <c r="AE50" s="122"/>
      <c r="AF50" s="122"/>
      <c r="AG50" s="122"/>
      <c r="AH50" s="122"/>
      <c r="AI50" s="122"/>
      <c r="AJ50" s="122"/>
      <c r="AK50" s="122"/>
      <c r="AL50" s="122"/>
      <c r="AM50" s="122"/>
      <c r="AN50" s="122"/>
      <c r="AO50" s="122"/>
      <c r="AP50" s="122"/>
      <c r="AQ50" s="122"/>
    </row>
    <row r="51" spans="1:43" ht="57" customHeight="1" x14ac:dyDescent="0.2">
      <c r="A51" s="641"/>
      <c r="B51" s="641"/>
      <c r="C51" s="641"/>
      <c r="D51" s="641"/>
      <c r="E51" s="674"/>
      <c r="F51" s="676"/>
      <c r="G51" s="679"/>
      <c r="H51" s="641"/>
      <c r="I51" s="641"/>
      <c r="J51" s="641"/>
      <c r="K51" s="641"/>
      <c r="L51" s="641"/>
      <c r="M51" s="641"/>
      <c r="N51" s="641"/>
      <c r="O51" s="641"/>
      <c r="P51" s="641"/>
      <c r="Q51" s="641"/>
      <c r="R51" s="57" t="s">
        <v>3625</v>
      </c>
      <c r="S51" s="463" t="s">
        <v>3626</v>
      </c>
      <c r="T51" s="45">
        <v>150</v>
      </c>
      <c r="U51" s="45">
        <v>150</v>
      </c>
      <c r="V51" s="45">
        <v>150</v>
      </c>
      <c r="W51" s="105">
        <v>150</v>
      </c>
      <c r="X51" s="140"/>
      <c r="Y51" s="641"/>
      <c r="Z51" s="641"/>
      <c r="AA51" s="641"/>
      <c r="AB51" s="720"/>
      <c r="AC51" s="122"/>
      <c r="AD51" s="122"/>
      <c r="AE51" s="122"/>
      <c r="AF51" s="122"/>
      <c r="AG51" s="122"/>
      <c r="AH51" s="122"/>
      <c r="AI51" s="122"/>
      <c r="AJ51" s="122"/>
      <c r="AK51" s="122"/>
      <c r="AL51" s="122"/>
      <c r="AM51" s="122"/>
      <c r="AN51" s="122"/>
      <c r="AO51" s="122"/>
      <c r="AP51" s="122"/>
      <c r="AQ51" s="122"/>
    </row>
    <row r="52" spans="1:43" ht="42.75" customHeight="1" x14ac:dyDescent="0.2">
      <c r="A52" s="642"/>
      <c r="B52" s="642"/>
      <c r="C52" s="642"/>
      <c r="D52" s="642"/>
      <c r="E52" s="646"/>
      <c r="F52" s="680"/>
      <c r="G52" s="647"/>
      <c r="H52" s="642"/>
      <c r="I52" s="642"/>
      <c r="J52" s="642"/>
      <c r="K52" s="642"/>
      <c r="L52" s="642"/>
      <c r="M52" s="642"/>
      <c r="N52" s="642"/>
      <c r="O52" s="642"/>
      <c r="P52" s="642"/>
      <c r="Q52" s="642"/>
      <c r="R52" s="57" t="s">
        <v>3627</v>
      </c>
      <c r="S52" s="463" t="s">
        <v>3628</v>
      </c>
      <c r="T52" s="45">
        <v>10</v>
      </c>
      <c r="U52" s="45">
        <v>10</v>
      </c>
      <c r="V52" s="45">
        <v>10</v>
      </c>
      <c r="W52" s="105">
        <v>10</v>
      </c>
      <c r="X52" s="140"/>
      <c r="Y52" s="642"/>
      <c r="Z52" s="642"/>
      <c r="AA52" s="642"/>
      <c r="AB52" s="721"/>
      <c r="AC52" s="122"/>
      <c r="AD52" s="122"/>
      <c r="AE52" s="122"/>
      <c r="AF52" s="122"/>
      <c r="AG52" s="122"/>
      <c r="AH52" s="122"/>
      <c r="AI52" s="122"/>
      <c r="AJ52" s="122"/>
      <c r="AK52" s="122"/>
      <c r="AL52" s="122"/>
      <c r="AM52" s="122"/>
      <c r="AN52" s="122"/>
      <c r="AO52" s="122"/>
      <c r="AP52" s="122"/>
      <c r="AQ52" s="122"/>
    </row>
    <row r="53" spans="1:43" ht="44.25" customHeight="1" x14ac:dyDescent="0.2">
      <c r="A53" s="672">
        <v>16</v>
      </c>
      <c r="B53" s="672" t="s">
        <v>1867</v>
      </c>
      <c r="C53" s="672" t="s">
        <v>971</v>
      </c>
      <c r="D53" s="672" t="s">
        <v>971</v>
      </c>
      <c r="E53" s="673" t="s">
        <v>971</v>
      </c>
      <c r="F53" s="675" t="s">
        <v>3629</v>
      </c>
      <c r="G53" s="678" t="s">
        <v>3630</v>
      </c>
      <c r="H53" s="686" t="s">
        <v>971</v>
      </c>
      <c r="I53" s="686" t="s">
        <v>971</v>
      </c>
      <c r="J53" s="672" t="s">
        <v>175</v>
      </c>
      <c r="K53" s="672" t="s">
        <v>164</v>
      </c>
      <c r="L53" s="672" t="s">
        <v>3631</v>
      </c>
      <c r="M53" s="672" t="s">
        <v>166</v>
      </c>
      <c r="N53" s="672" t="s">
        <v>166</v>
      </c>
      <c r="O53" s="681" t="s">
        <v>3621</v>
      </c>
      <c r="P53" s="681" t="s">
        <v>3622</v>
      </c>
      <c r="Q53" s="681" t="s">
        <v>1127</v>
      </c>
      <c r="R53" s="57" t="s">
        <v>3615</v>
      </c>
      <c r="S53" s="463" t="s">
        <v>3515</v>
      </c>
      <c r="T53" s="45">
        <v>1</v>
      </c>
      <c r="U53" s="45">
        <v>1</v>
      </c>
      <c r="V53" s="57">
        <v>1</v>
      </c>
      <c r="W53" s="62">
        <v>1</v>
      </c>
      <c r="X53" s="140"/>
      <c r="Y53" s="774"/>
      <c r="Z53" s="774"/>
      <c r="AA53" s="774"/>
      <c r="AB53" s="768"/>
      <c r="AC53" s="122"/>
      <c r="AD53" s="122"/>
      <c r="AE53" s="122"/>
      <c r="AF53" s="122"/>
      <c r="AG53" s="122"/>
      <c r="AH53" s="122"/>
      <c r="AI53" s="122"/>
      <c r="AJ53" s="122"/>
      <c r="AK53" s="122"/>
      <c r="AL53" s="122"/>
      <c r="AM53" s="122"/>
      <c r="AN53" s="122"/>
      <c r="AO53" s="122"/>
      <c r="AP53" s="122"/>
      <c r="AQ53" s="122"/>
    </row>
    <row r="54" spans="1:43" ht="39.75" customHeight="1" x14ac:dyDescent="0.2">
      <c r="A54" s="641"/>
      <c r="B54" s="641"/>
      <c r="C54" s="641"/>
      <c r="D54" s="641"/>
      <c r="E54" s="674"/>
      <c r="F54" s="676"/>
      <c r="G54" s="679"/>
      <c r="H54" s="641"/>
      <c r="I54" s="641"/>
      <c r="J54" s="641"/>
      <c r="K54" s="641"/>
      <c r="L54" s="641"/>
      <c r="M54" s="641"/>
      <c r="N54" s="641"/>
      <c r="O54" s="641"/>
      <c r="P54" s="641"/>
      <c r="Q54" s="641"/>
      <c r="R54" s="68" t="s">
        <v>3632</v>
      </c>
      <c r="S54" s="176" t="s">
        <v>3633</v>
      </c>
      <c r="T54" s="45">
        <v>1</v>
      </c>
      <c r="U54" s="45">
        <v>1</v>
      </c>
      <c r="V54" s="57">
        <v>1</v>
      </c>
      <c r="W54" s="62">
        <v>1</v>
      </c>
      <c r="X54" s="140"/>
      <c r="Y54" s="641"/>
      <c r="Z54" s="641"/>
      <c r="AA54" s="641"/>
      <c r="AB54" s="720"/>
      <c r="AC54" s="122"/>
      <c r="AD54" s="122"/>
      <c r="AE54" s="122"/>
      <c r="AF54" s="122"/>
      <c r="AG54" s="122"/>
      <c r="AH54" s="122"/>
      <c r="AI54" s="122"/>
      <c r="AJ54" s="122"/>
      <c r="AK54" s="122"/>
      <c r="AL54" s="122"/>
      <c r="AM54" s="122"/>
      <c r="AN54" s="122"/>
      <c r="AO54" s="122"/>
      <c r="AP54" s="122"/>
      <c r="AQ54" s="122"/>
    </row>
    <row r="55" spans="1:43" ht="15.75" customHeight="1" x14ac:dyDescent="0.2">
      <c r="A55" s="642"/>
      <c r="B55" s="642"/>
      <c r="C55" s="642"/>
      <c r="D55" s="642"/>
      <c r="E55" s="646"/>
      <c r="F55" s="680"/>
      <c r="G55" s="647"/>
      <c r="H55" s="642"/>
      <c r="I55" s="642"/>
      <c r="J55" s="642"/>
      <c r="K55" s="642"/>
      <c r="L55" s="642"/>
      <c r="M55" s="642"/>
      <c r="N55" s="642"/>
      <c r="O55" s="642"/>
      <c r="P55" s="642"/>
      <c r="Q55" s="642"/>
      <c r="R55" s="68" t="s">
        <v>3634</v>
      </c>
      <c r="S55" s="176" t="s">
        <v>3635</v>
      </c>
      <c r="T55" s="45">
        <v>800</v>
      </c>
      <c r="U55" s="45">
        <v>800</v>
      </c>
      <c r="V55" s="57">
        <v>800</v>
      </c>
      <c r="W55" s="62">
        <v>800</v>
      </c>
      <c r="X55" s="140"/>
      <c r="Y55" s="642"/>
      <c r="Z55" s="642"/>
      <c r="AA55" s="642"/>
      <c r="AB55" s="721"/>
      <c r="AC55" s="122"/>
      <c r="AD55" s="122"/>
      <c r="AE55" s="122"/>
      <c r="AF55" s="122"/>
      <c r="AG55" s="122"/>
      <c r="AH55" s="122"/>
      <c r="AI55" s="122"/>
      <c r="AJ55" s="122"/>
      <c r="AK55" s="122"/>
      <c r="AL55" s="122"/>
      <c r="AM55" s="122"/>
      <c r="AN55" s="122"/>
      <c r="AO55" s="122"/>
      <c r="AP55" s="122"/>
      <c r="AQ55" s="122"/>
    </row>
    <row r="56" spans="1:43" ht="15" customHeight="1" x14ac:dyDescent="0.2">
      <c r="A56" s="672">
        <v>17</v>
      </c>
      <c r="B56" s="672" t="s">
        <v>3216</v>
      </c>
      <c r="C56" s="672" t="s">
        <v>971</v>
      </c>
      <c r="D56" s="672" t="s">
        <v>971</v>
      </c>
      <c r="E56" s="673" t="s">
        <v>3636</v>
      </c>
      <c r="F56" s="675" t="s">
        <v>3637</v>
      </c>
      <c r="G56" s="678" t="s">
        <v>3638</v>
      </c>
      <c r="H56" s="672" t="s">
        <v>3639</v>
      </c>
      <c r="I56" s="672" t="s">
        <v>3640</v>
      </c>
      <c r="J56" s="672" t="s">
        <v>597</v>
      </c>
      <c r="K56" s="672" t="s">
        <v>166</v>
      </c>
      <c r="L56" s="672" t="s">
        <v>3641</v>
      </c>
      <c r="M56" s="672" t="s">
        <v>166</v>
      </c>
      <c r="N56" s="672" t="s">
        <v>166</v>
      </c>
      <c r="O56" s="672" t="s">
        <v>3642</v>
      </c>
      <c r="P56" s="672" t="s">
        <v>3500</v>
      </c>
      <c r="Q56" s="672" t="s">
        <v>249</v>
      </c>
      <c r="R56" s="672" t="s">
        <v>3643</v>
      </c>
      <c r="S56" s="681" t="s">
        <v>3644</v>
      </c>
      <c r="T56" s="777" t="s">
        <v>3645</v>
      </c>
      <c r="U56" s="777" t="s">
        <v>3646</v>
      </c>
      <c r="V56" s="672" t="s">
        <v>3647</v>
      </c>
      <c r="W56" s="673" t="s">
        <v>3647</v>
      </c>
      <c r="X56" s="773"/>
      <c r="Y56" s="774"/>
      <c r="Z56" s="774"/>
      <c r="AA56" s="774"/>
      <c r="AB56" s="768"/>
      <c r="AC56" s="122"/>
      <c r="AD56" s="122"/>
      <c r="AE56" s="122"/>
      <c r="AF56" s="122"/>
      <c r="AG56" s="122"/>
      <c r="AH56" s="122"/>
      <c r="AI56" s="122"/>
      <c r="AJ56" s="122"/>
      <c r="AK56" s="122"/>
      <c r="AL56" s="122"/>
      <c r="AM56" s="122"/>
      <c r="AN56" s="122"/>
      <c r="AO56" s="122"/>
      <c r="AP56" s="122"/>
      <c r="AQ56" s="122"/>
    </row>
    <row r="57" spans="1:43" ht="47.25" customHeight="1" x14ac:dyDescent="0.2">
      <c r="A57" s="642"/>
      <c r="B57" s="642"/>
      <c r="C57" s="642"/>
      <c r="D57" s="642"/>
      <c r="E57" s="646"/>
      <c r="F57" s="680"/>
      <c r="G57" s="647"/>
      <c r="H57" s="642"/>
      <c r="I57" s="642"/>
      <c r="J57" s="642"/>
      <c r="K57" s="642"/>
      <c r="L57" s="642"/>
      <c r="M57" s="642"/>
      <c r="N57" s="642"/>
      <c r="O57" s="642"/>
      <c r="P57" s="642"/>
      <c r="Q57" s="642"/>
      <c r="R57" s="642"/>
      <c r="S57" s="642"/>
      <c r="T57" s="642"/>
      <c r="U57" s="642"/>
      <c r="V57" s="642"/>
      <c r="W57" s="646"/>
      <c r="X57" s="730"/>
      <c r="Y57" s="642"/>
      <c r="Z57" s="642"/>
      <c r="AA57" s="642"/>
      <c r="AB57" s="721"/>
      <c r="AC57" s="122"/>
      <c r="AD57" s="122"/>
      <c r="AE57" s="122"/>
      <c r="AF57" s="122"/>
      <c r="AG57" s="122"/>
      <c r="AH57" s="122"/>
      <c r="AI57" s="122"/>
      <c r="AJ57" s="122"/>
      <c r="AK57" s="122"/>
      <c r="AL57" s="122"/>
      <c r="AM57" s="122"/>
      <c r="AN57" s="122"/>
      <c r="AO57" s="122"/>
      <c r="AP57" s="122"/>
      <c r="AQ57" s="122"/>
    </row>
    <row r="58" spans="1:43" ht="45" customHeight="1" x14ac:dyDescent="0.2">
      <c r="A58" s="672">
        <v>18</v>
      </c>
      <c r="B58" s="672" t="s">
        <v>3262</v>
      </c>
      <c r="C58" s="672" t="s">
        <v>3648</v>
      </c>
      <c r="D58" s="672" t="s">
        <v>3649</v>
      </c>
      <c r="E58" s="673" t="s">
        <v>3650</v>
      </c>
      <c r="F58" s="675" t="s">
        <v>3651</v>
      </c>
      <c r="G58" s="678" t="s">
        <v>3652</v>
      </c>
      <c r="H58" s="686">
        <v>854530636</v>
      </c>
      <c r="I58" s="672" t="s">
        <v>3653</v>
      </c>
      <c r="J58" s="672" t="s">
        <v>253</v>
      </c>
      <c r="K58" s="672" t="s">
        <v>164</v>
      </c>
      <c r="L58" s="672" t="s">
        <v>3654</v>
      </c>
      <c r="M58" s="672" t="s">
        <v>164</v>
      </c>
      <c r="N58" s="672" t="s">
        <v>164</v>
      </c>
      <c r="O58" s="672" t="s">
        <v>3655</v>
      </c>
      <c r="P58" s="672" t="s">
        <v>3656</v>
      </c>
      <c r="Q58" s="672" t="s">
        <v>179</v>
      </c>
      <c r="R58" s="83" t="s">
        <v>3657</v>
      </c>
      <c r="S58" s="174" t="s">
        <v>3658</v>
      </c>
      <c r="T58" s="80">
        <v>1100</v>
      </c>
      <c r="U58" s="80">
        <v>1150</v>
      </c>
      <c r="V58" s="80">
        <v>1250</v>
      </c>
      <c r="W58" s="137">
        <v>1250</v>
      </c>
      <c r="X58" s="140"/>
      <c r="Y58" s="774"/>
      <c r="Z58" s="774"/>
      <c r="AA58" s="774"/>
      <c r="AB58" s="768"/>
      <c r="AC58" s="122"/>
      <c r="AD58" s="122"/>
      <c r="AE58" s="122"/>
      <c r="AF58" s="122"/>
      <c r="AG58" s="122"/>
      <c r="AH58" s="122"/>
      <c r="AI58" s="122"/>
      <c r="AJ58" s="122"/>
      <c r="AK58" s="122"/>
      <c r="AL58" s="122"/>
      <c r="AM58" s="122"/>
      <c r="AN58" s="122"/>
      <c r="AO58" s="122"/>
      <c r="AP58" s="122"/>
      <c r="AQ58" s="122"/>
    </row>
    <row r="59" spans="1:43" ht="27" customHeight="1" x14ac:dyDescent="0.2">
      <c r="A59" s="641"/>
      <c r="B59" s="641"/>
      <c r="C59" s="641"/>
      <c r="D59" s="641"/>
      <c r="E59" s="674"/>
      <c r="F59" s="676"/>
      <c r="G59" s="679"/>
      <c r="H59" s="641"/>
      <c r="I59" s="641"/>
      <c r="J59" s="641"/>
      <c r="K59" s="641"/>
      <c r="L59" s="641"/>
      <c r="M59" s="641"/>
      <c r="N59" s="641"/>
      <c r="O59" s="641"/>
      <c r="P59" s="641"/>
      <c r="Q59" s="641"/>
      <c r="R59" s="83" t="s">
        <v>3659</v>
      </c>
      <c r="S59" s="174" t="s">
        <v>3660</v>
      </c>
      <c r="T59" s="57">
        <v>0</v>
      </c>
      <c r="U59" s="57">
        <v>1</v>
      </c>
      <c r="V59" s="57">
        <v>0</v>
      </c>
      <c r="W59" s="62">
        <v>0</v>
      </c>
      <c r="X59" s="140"/>
      <c r="Y59" s="641"/>
      <c r="Z59" s="641"/>
      <c r="AA59" s="641"/>
      <c r="AB59" s="720"/>
      <c r="AC59" s="122"/>
      <c r="AD59" s="122"/>
      <c r="AE59" s="122"/>
      <c r="AF59" s="122"/>
      <c r="AG59" s="122"/>
      <c r="AH59" s="122"/>
      <c r="AI59" s="122"/>
      <c r="AJ59" s="122"/>
      <c r="AK59" s="122"/>
      <c r="AL59" s="122"/>
      <c r="AM59" s="122"/>
      <c r="AN59" s="122"/>
      <c r="AO59" s="122"/>
      <c r="AP59" s="122"/>
      <c r="AQ59" s="122"/>
    </row>
    <row r="60" spans="1:43" ht="15.75" customHeight="1" x14ac:dyDescent="0.2">
      <c r="A60" s="642"/>
      <c r="B60" s="642"/>
      <c r="C60" s="642"/>
      <c r="D60" s="642"/>
      <c r="E60" s="646"/>
      <c r="F60" s="680"/>
      <c r="G60" s="647"/>
      <c r="H60" s="642"/>
      <c r="I60" s="642"/>
      <c r="J60" s="642"/>
      <c r="K60" s="642"/>
      <c r="L60" s="642"/>
      <c r="M60" s="642"/>
      <c r="N60" s="642"/>
      <c r="O60" s="642"/>
      <c r="P60" s="642"/>
      <c r="Q60" s="642"/>
      <c r="R60" s="57" t="s">
        <v>3661</v>
      </c>
      <c r="S60" s="174" t="s">
        <v>3662</v>
      </c>
      <c r="T60" s="57">
        <v>2</v>
      </c>
      <c r="U60" s="57">
        <v>1</v>
      </c>
      <c r="V60" s="57">
        <v>0</v>
      </c>
      <c r="W60" s="62">
        <v>0</v>
      </c>
      <c r="X60" s="140"/>
      <c r="Y60" s="642"/>
      <c r="Z60" s="642"/>
      <c r="AA60" s="642"/>
      <c r="AB60" s="721"/>
      <c r="AC60" s="122"/>
      <c r="AD60" s="122"/>
      <c r="AE60" s="122"/>
      <c r="AF60" s="122"/>
      <c r="AG60" s="122"/>
      <c r="AH60" s="122"/>
      <c r="AI60" s="122"/>
      <c r="AJ60" s="122"/>
      <c r="AK60" s="122"/>
      <c r="AL60" s="122"/>
      <c r="AM60" s="122"/>
      <c r="AN60" s="122"/>
      <c r="AO60" s="122"/>
      <c r="AP60" s="122"/>
      <c r="AQ60" s="122"/>
    </row>
    <row r="61" spans="1:43" ht="15.75" customHeight="1" x14ac:dyDescent="0.2">
      <c r="A61" s="672">
        <v>19</v>
      </c>
      <c r="B61" s="672" t="s">
        <v>3262</v>
      </c>
      <c r="C61" s="672" t="s">
        <v>3648</v>
      </c>
      <c r="D61" s="672" t="s">
        <v>3663</v>
      </c>
      <c r="E61" s="673" t="s">
        <v>3650</v>
      </c>
      <c r="F61" s="675" t="s">
        <v>3664</v>
      </c>
      <c r="G61" s="678" t="s">
        <v>3665</v>
      </c>
      <c r="H61" s="686">
        <v>172446352</v>
      </c>
      <c r="I61" s="672" t="s">
        <v>3666</v>
      </c>
      <c r="J61" s="672" t="s">
        <v>253</v>
      </c>
      <c r="K61" s="672" t="s">
        <v>164</v>
      </c>
      <c r="L61" s="672" t="s">
        <v>3667</v>
      </c>
      <c r="M61" s="672" t="s">
        <v>164</v>
      </c>
      <c r="N61" s="672" t="s">
        <v>164</v>
      </c>
      <c r="O61" s="672" t="s">
        <v>3668</v>
      </c>
      <c r="P61" s="672" t="s">
        <v>3669</v>
      </c>
      <c r="Q61" s="672" t="s">
        <v>179</v>
      </c>
      <c r="R61" s="57" t="s">
        <v>3670</v>
      </c>
      <c r="S61" s="174" t="s">
        <v>3660</v>
      </c>
      <c r="T61" s="57">
        <v>1</v>
      </c>
      <c r="U61" s="57">
        <v>0</v>
      </c>
      <c r="V61" s="57">
        <v>0</v>
      </c>
      <c r="W61" s="62">
        <v>0</v>
      </c>
      <c r="X61" s="140"/>
      <c r="Y61" s="774"/>
      <c r="Z61" s="774"/>
      <c r="AA61" s="774"/>
      <c r="AB61" s="768"/>
      <c r="AC61" s="122"/>
      <c r="AD61" s="122"/>
      <c r="AE61" s="122"/>
      <c r="AF61" s="122"/>
      <c r="AG61" s="122"/>
      <c r="AH61" s="122"/>
      <c r="AI61" s="122"/>
      <c r="AJ61" s="122"/>
      <c r="AK61" s="122"/>
      <c r="AL61" s="122"/>
      <c r="AM61" s="122"/>
      <c r="AN61" s="122"/>
      <c r="AO61" s="122"/>
      <c r="AP61" s="122"/>
      <c r="AQ61" s="122"/>
    </row>
    <row r="62" spans="1:43" ht="30.75" customHeight="1" x14ac:dyDescent="0.2">
      <c r="A62" s="641"/>
      <c r="B62" s="641"/>
      <c r="C62" s="641"/>
      <c r="D62" s="641"/>
      <c r="E62" s="674"/>
      <c r="F62" s="676"/>
      <c r="G62" s="679"/>
      <c r="H62" s="641"/>
      <c r="I62" s="641"/>
      <c r="J62" s="641"/>
      <c r="K62" s="641"/>
      <c r="L62" s="641"/>
      <c r="M62" s="641"/>
      <c r="N62" s="641"/>
      <c r="O62" s="641"/>
      <c r="P62" s="641"/>
      <c r="Q62" s="641"/>
      <c r="R62" s="57" t="s">
        <v>3671</v>
      </c>
      <c r="S62" s="174" t="s">
        <v>3660</v>
      </c>
      <c r="T62" s="57">
        <v>0</v>
      </c>
      <c r="U62" s="57">
        <v>1</v>
      </c>
      <c r="V62" s="57">
        <v>0</v>
      </c>
      <c r="W62" s="62">
        <v>0</v>
      </c>
      <c r="X62" s="140"/>
      <c r="Y62" s="641"/>
      <c r="Z62" s="641"/>
      <c r="AA62" s="641"/>
      <c r="AB62" s="720"/>
      <c r="AC62" s="122"/>
      <c r="AD62" s="122"/>
      <c r="AE62" s="122"/>
      <c r="AF62" s="122"/>
      <c r="AG62" s="122"/>
      <c r="AH62" s="122"/>
      <c r="AI62" s="122"/>
      <c r="AJ62" s="122"/>
      <c r="AK62" s="122"/>
      <c r="AL62" s="122"/>
      <c r="AM62" s="122"/>
      <c r="AN62" s="122"/>
      <c r="AO62" s="122"/>
      <c r="AP62" s="122"/>
      <c r="AQ62" s="122"/>
    </row>
    <row r="63" spans="1:43" ht="30.75" customHeight="1" x14ac:dyDescent="0.2">
      <c r="A63" s="642"/>
      <c r="B63" s="642"/>
      <c r="C63" s="642"/>
      <c r="D63" s="642"/>
      <c r="E63" s="646"/>
      <c r="F63" s="680"/>
      <c r="G63" s="647"/>
      <c r="H63" s="642"/>
      <c r="I63" s="642"/>
      <c r="J63" s="642"/>
      <c r="K63" s="642"/>
      <c r="L63" s="642"/>
      <c r="M63" s="642"/>
      <c r="N63" s="642"/>
      <c r="O63" s="642"/>
      <c r="P63" s="642"/>
      <c r="Q63" s="642"/>
      <c r="R63" s="57" t="s">
        <v>3672</v>
      </c>
      <c r="S63" s="174" t="s">
        <v>3673</v>
      </c>
      <c r="T63" s="57">
        <v>150</v>
      </c>
      <c r="U63" s="57">
        <v>180</v>
      </c>
      <c r="V63" s="57">
        <v>200</v>
      </c>
      <c r="W63" s="62">
        <v>200</v>
      </c>
      <c r="X63" s="140"/>
      <c r="Y63" s="642"/>
      <c r="Z63" s="642"/>
      <c r="AA63" s="642"/>
      <c r="AB63" s="721"/>
      <c r="AC63" s="122"/>
      <c r="AD63" s="122"/>
      <c r="AE63" s="122"/>
      <c r="AF63" s="122"/>
      <c r="AG63" s="122"/>
      <c r="AH63" s="122"/>
      <c r="AI63" s="122"/>
      <c r="AJ63" s="122"/>
      <c r="AK63" s="122"/>
      <c r="AL63" s="122"/>
      <c r="AM63" s="122"/>
      <c r="AN63" s="122"/>
      <c r="AO63" s="122"/>
      <c r="AP63" s="122"/>
      <c r="AQ63" s="122"/>
    </row>
    <row r="64" spans="1:43" ht="15.75" customHeight="1" x14ac:dyDescent="0.2">
      <c r="A64" s="672">
        <v>20</v>
      </c>
      <c r="B64" s="672" t="s">
        <v>3262</v>
      </c>
      <c r="C64" s="672" t="s">
        <v>3648</v>
      </c>
      <c r="D64" s="672" t="s">
        <v>3674</v>
      </c>
      <c r="E64" s="673" t="s">
        <v>3650</v>
      </c>
      <c r="F64" s="675" t="s">
        <v>3675</v>
      </c>
      <c r="G64" s="678" t="s">
        <v>3676</v>
      </c>
      <c r="H64" s="686">
        <v>337459799</v>
      </c>
      <c r="I64" s="672" t="s">
        <v>3677</v>
      </c>
      <c r="J64" s="672" t="s">
        <v>253</v>
      </c>
      <c r="K64" s="672" t="s">
        <v>164</v>
      </c>
      <c r="L64" s="672" t="s">
        <v>3678</v>
      </c>
      <c r="M64" s="672" t="s">
        <v>164</v>
      </c>
      <c r="N64" s="672" t="s">
        <v>164</v>
      </c>
      <c r="O64" s="672" t="s">
        <v>3679</v>
      </c>
      <c r="P64" s="672" t="s">
        <v>3680</v>
      </c>
      <c r="Q64" s="672" t="s">
        <v>1244</v>
      </c>
      <c r="R64" s="57" t="s">
        <v>3681</v>
      </c>
      <c r="S64" s="174" t="s">
        <v>3682</v>
      </c>
      <c r="T64" s="80">
        <v>62000</v>
      </c>
      <c r="U64" s="80">
        <v>64000</v>
      </c>
      <c r="V64" s="80">
        <v>65000</v>
      </c>
      <c r="W64" s="137">
        <v>65000</v>
      </c>
      <c r="X64" s="140"/>
      <c r="Y64" s="774"/>
      <c r="Z64" s="774"/>
      <c r="AA64" s="774"/>
      <c r="AB64" s="768"/>
      <c r="AC64" s="122"/>
      <c r="AD64" s="122"/>
      <c r="AE64" s="122"/>
      <c r="AF64" s="122"/>
      <c r="AG64" s="122"/>
      <c r="AH64" s="122"/>
      <c r="AI64" s="122"/>
      <c r="AJ64" s="122"/>
      <c r="AK64" s="122"/>
      <c r="AL64" s="122"/>
      <c r="AM64" s="122"/>
      <c r="AN64" s="122"/>
      <c r="AO64" s="122"/>
      <c r="AP64" s="122"/>
      <c r="AQ64" s="122"/>
    </row>
    <row r="65" spans="1:43" ht="15.75" customHeight="1" x14ac:dyDescent="0.2">
      <c r="A65" s="641"/>
      <c r="B65" s="641"/>
      <c r="C65" s="641"/>
      <c r="D65" s="641"/>
      <c r="E65" s="674"/>
      <c r="F65" s="676"/>
      <c r="G65" s="679"/>
      <c r="H65" s="641"/>
      <c r="I65" s="641"/>
      <c r="J65" s="641"/>
      <c r="K65" s="641"/>
      <c r="L65" s="641"/>
      <c r="M65" s="641"/>
      <c r="N65" s="641"/>
      <c r="O65" s="641"/>
      <c r="P65" s="641"/>
      <c r="Q65" s="641"/>
      <c r="R65" s="57" t="s">
        <v>3683</v>
      </c>
      <c r="S65" s="174" t="s">
        <v>3660</v>
      </c>
      <c r="T65" s="57">
        <v>1</v>
      </c>
      <c r="U65" s="57">
        <v>0</v>
      </c>
      <c r="V65" s="57">
        <v>0</v>
      </c>
      <c r="W65" s="62">
        <v>0</v>
      </c>
      <c r="X65" s="140"/>
      <c r="Y65" s="641"/>
      <c r="Z65" s="641"/>
      <c r="AA65" s="641"/>
      <c r="AB65" s="720"/>
      <c r="AC65" s="122"/>
      <c r="AD65" s="122"/>
      <c r="AE65" s="122"/>
      <c r="AF65" s="122"/>
      <c r="AG65" s="122"/>
      <c r="AH65" s="122"/>
      <c r="AI65" s="122"/>
      <c r="AJ65" s="122"/>
      <c r="AK65" s="122"/>
      <c r="AL65" s="122"/>
      <c r="AM65" s="122"/>
      <c r="AN65" s="122"/>
      <c r="AO65" s="122"/>
      <c r="AP65" s="122"/>
      <c r="AQ65" s="122"/>
    </row>
    <row r="66" spans="1:43" ht="15.75" customHeight="1" x14ac:dyDescent="0.2">
      <c r="A66" s="642"/>
      <c r="B66" s="642"/>
      <c r="C66" s="642"/>
      <c r="D66" s="642"/>
      <c r="E66" s="646"/>
      <c r="F66" s="680"/>
      <c r="G66" s="647"/>
      <c r="H66" s="642"/>
      <c r="I66" s="642"/>
      <c r="J66" s="642"/>
      <c r="K66" s="642"/>
      <c r="L66" s="642"/>
      <c r="M66" s="642"/>
      <c r="N66" s="642"/>
      <c r="O66" s="642"/>
      <c r="P66" s="642"/>
      <c r="Q66" s="642"/>
      <c r="R66" s="57" t="s">
        <v>3684</v>
      </c>
      <c r="S66" s="174" t="s">
        <v>3685</v>
      </c>
      <c r="T66" s="57">
        <v>40</v>
      </c>
      <c r="U66" s="57">
        <v>60</v>
      </c>
      <c r="V66" s="57">
        <v>80</v>
      </c>
      <c r="W66" s="62">
        <v>80</v>
      </c>
      <c r="X66" s="140"/>
      <c r="Y66" s="642"/>
      <c r="Z66" s="642"/>
      <c r="AA66" s="642"/>
      <c r="AB66" s="721"/>
      <c r="AC66" s="122"/>
      <c r="AD66" s="122"/>
      <c r="AE66" s="122"/>
      <c r="AF66" s="122"/>
      <c r="AG66" s="122"/>
      <c r="AH66" s="122"/>
      <c r="AI66" s="122"/>
      <c r="AJ66" s="122"/>
      <c r="AK66" s="122"/>
      <c r="AL66" s="122"/>
      <c r="AM66" s="122"/>
      <c r="AN66" s="122"/>
      <c r="AO66" s="122"/>
      <c r="AP66" s="122"/>
      <c r="AQ66" s="122"/>
    </row>
    <row r="67" spans="1:43" ht="15.75" customHeight="1" x14ac:dyDescent="0.2">
      <c r="A67" s="672">
        <v>21</v>
      </c>
      <c r="B67" s="672" t="s">
        <v>449</v>
      </c>
      <c r="C67" s="672" t="s">
        <v>971</v>
      </c>
      <c r="D67" s="672" t="s">
        <v>971</v>
      </c>
      <c r="E67" s="673" t="s">
        <v>3494</v>
      </c>
      <c r="F67" s="675" t="s">
        <v>324</v>
      </c>
      <c r="G67" s="678" t="s">
        <v>3686</v>
      </c>
      <c r="H67" s="686">
        <f>6480000+107881.25</f>
        <v>6587881.25</v>
      </c>
      <c r="I67" s="672" t="s">
        <v>3687</v>
      </c>
      <c r="J67" s="672" t="s">
        <v>253</v>
      </c>
      <c r="K67" s="672" t="s">
        <v>164</v>
      </c>
      <c r="L67" s="672" t="s">
        <v>3688</v>
      </c>
      <c r="M67" s="672" t="s">
        <v>166</v>
      </c>
      <c r="N67" s="672" t="s">
        <v>166</v>
      </c>
      <c r="O67" s="57" t="s">
        <v>3689</v>
      </c>
      <c r="P67" s="464" t="s">
        <v>3690</v>
      </c>
      <c r="Q67" s="57" t="s">
        <v>179</v>
      </c>
      <c r="R67" s="57" t="s">
        <v>3691</v>
      </c>
      <c r="S67" s="176" t="s">
        <v>3515</v>
      </c>
      <c r="T67" s="45">
        <f>4+5</f>
        <v>9</v>
      </c>
      <c r="U67" s="45">
        <f>4+7</f>
        <v>11</v>
      </c>
      <c r="V67" s="45">
        <f>4+8</f>
        <v>12</v>
      </c>
      <c r="W67" s="105">
        <f>4+10</f>
        <v>14</v>
      </c>
      <c r="X67" s="140"/>
      <c r="Y67" s="774"/>
      <c r="Z67" s="774"/>
      <c r="AA67" s="774"/>
      <c r="AB67" s="768"/>
      <c r="AC67" s="122"/>
      <c r="AD67" s="122"/>
      <c r="AE67" s="122"/>
      <c r="AF67" s="122"/>
      <c r="AG67" s="122"/>
      <c r="AH67" s="122"/>
      <c r="AI67" s="122"/>
      <c r="AJ67" s="122"/>
      <c r="AK67" s="122"/>
      <c r="AL67" s="122"/>
      <c r="AM67" s="122"/>
      <c r="AN67" s="122"/>
      <c r="AO67" s="122"/>
      <c r="AP67" s="122"/>
      <c r="AQ67" s="122"/>
    </row>
    <row r="68" spans="1:43" ht="15.75" customHeight="1" x14ac:dyDescent="0.2">
      <c r="A68" s="641"/>
      <c r="B68" s="641"/>
      <c r="C68" s="641"/>
      <c r="D68" s="641"/>
      <c r="E68" s="674"/>
      <c r="F68" s="676"/>
      <c r="G68" s="679"/>
      <c r="H68" s="641"/>
      <c r="I68" s="641"/>
      <c r="J68" s="641"/>
      <c r="K68" s="641"/>
      <c r="L68" s="641"/>
      <c r="M68" s="641"/>
      <c r="N68" s="641"/>
      <c r="O68" s="57" t="s">
        <v>3692</v>
      </c>
      <c r="P68" s="57" t="s">
        <v>3693</v>
      </c>
      <c r="Q68" s="57" t="s">
        <v>179</v>
      </c>
      <c r="R68" s="57" t="s">
        <v>3694</v>
      </c>
      <c r="S68" s="174" t="s">
        <v>3695</v>
      </c>
      <c r="T68" s="189">
        <v>4</v>
      </c>
      <c r="U68" s="189">
        <v>5</v>
      </c>
      <c r="V68" s="189">
        <v>4</v>
      </c>
      <c r="W68" s="465">
        <v>4</v>
      </c>
      <c r="X68" s="140"/>
      <c r="Y68" s="641"/>
      <c r="Z68" s="641"/>
      <c r="AA68" s="641"/>
      <c r="AB68" s="720"/>
      <c r="AC68" s="122"/>
      <c r="AD68" s="122"/>
      <c r="AE68" s="122"/>
      <c r="AF68" s="122"/>
      <c r="AG68" s="122"/>
      <c r="AH68" s="122"/>
      <c r="AI68" s="122"/>
      <c r="AJ68" s="122"/>
      <c r="AK68" s="122"/>
      <c r="AL68" s="122"/>
      <c r="AM68" s="122"/>
      <c r="AN68" s="122"/>
      <c r="AO68" s="122"/>
      <c r="AP68" s="122"/>
      <c r="AQ68" s="122"/>
    </row>
    <row r="69" spans="1:43" ht="15.75" customHeight="1" x14ac:dyDescent="0.2">
      <c r="A69" s="641"/>
      <c r="B69" s="641"/>
      <c r="C69" s="641"/>
      <c r="D69" s="641"/>
      <c r="E69" s="674"/>
      <c r="F69" s="676"/>
      <c r="G69" s="679"/>
      <c r="H69" s="641"/>
      <c r="I69" s="641"/>
      <c r="J69" s="641"/>
      <c r="K69" s="641"/>
      <c r="L69" s="641"/>
      <c r="M69" s="641"/>
      <c r="N69" s="641"/>
      <c r="O69" s="57" t="s">
        <v>3696</v>
      </c>
      <c r="P69" s="57" t="s">
        <v>3697</v>
      </c>
      <c r="Q69" s="57" t="s">
        <v>179</v>
      </c>
      <c r="R69" s="672" t="s">
        <v>3698</v>
      </c>
      <c r="S69" s="856" t="s">
        <v>3699</v>
      </c>
      <c r="T69" s="672">
        <v>196</v>
      </c>
      <c r="U69" s="672">
        <v>197</v>
      </c>
      <c r="V69" s="672">
        <v>197</v>
      </c>
      <c r="W69" s="673">
        <v>197</v>
      </c>
      <c r="X69" s="773"/>
      <c r="Y69" s="641"/>
      <c r="Z69" s="641"/>
      <c r="AA69" s="641"/>
      <c r="AB69" s="720"/>
      <c r="AC69" s="122"/>
      <c r="AD69" s="122"/>
      <c r="AE69" s="122"/>
      <c r="AF69" s="122"/>
      <c r="AG69" s="122"/>
      <c r="AH69" s="122"/>
      <c r="AI69" s="122"/>
      <c r="AJ69" s="122"/>
      <c r="AK69" s="122"/>
      <c r="AL69" s="122"/>
      <c r="AM69" s="122"/>
      <c r="AN69" s="122"/>
      <c r="AO69" s="122"/>
      <c r="AP69" s="122"/>
      <c r="AQ69" s="122"/>
    </row>
    <row r="70" spans="1:43" ht="15.75" customHeight="1" x14ac:dyDescent="0.2">
      <c r="A70" s="641"/>
      <c r="B70" s="641"/>
      <c r="C70" s="641"/>
      <c r="D70" s="641"/>
      <c r="E70" s="674"/>
      <c r="F70" s="676"/>
      <c r="G70" s="679"/>
      <c r="H70" s="641"/>
      <c r="I70" s="641"/>
      <c r="J70" s="641"/>
      <c r="K70" s="641"/>
      <c r="L70" s="641"/>
      <c r="M70" s="641"/>
      <c r="N70" s="641"/>
      <c r="O70" s="57" t="s">
        <v>3700</v>
      </c>
      <c r="P70" s="464" t="s">
        <v>3701</v>
      </c>
      <c r="Q70" s="57" t="s">
        <v>179</v>
      </c>
      <c r="R70" s="641"/>
      <c r="S70" s="641"/>
      <c r="T70" s="641"/>
      <c r="U70" s="641"/>
      <c r="V70" s="641"/>
      <c r="W70" s="674"/>
      <c r="X70" s="755"/>
      <c r="Y70" s="641"/>
      <c r="Z70" s="641"/>
      <c r="AA70" s="641"/>
      <c r="AB70" s="720"/>
      <c r="AC70" s="122"/>
      <c r="AD70" s="122"/>
      <c r="AE70" s="122"/>
      <c r="AF70" s="122"/>
      <c r="AG70" s="122"/>
      <c r="AH70" s="122"/>
      <c r="AI70" s="122"/>
      <c r="AJ70" s="122"/>
      <c r="AK70" s="122"/>
      <c r="AL70" s="122"/>
      <c r="AM70" s="122"/>
      <c r="AN70" s="122"/>
      <c r="AO70" s="122"/>
      <c r="AP70" s="122"/>
      <c r="AQ70" s="122"/>
    </row>
    <row r="71" spans="1:43" ht="68.25" customHeight="1" x14ac:dyDescent="0.2">
      <c r="A71" s="642"/>
      <c r="B71" s="642"/>
      <c r="C71" s="642"/>
      <c r="D71" s="642"/>
      <c r="E71" s="646"/>
      <c r="F71" s="680"/>
      <c r="G71" s="647"/>
      <c r="H71" s="642"/>
      <c r="I71" s="642"/>
      <c r="J71" s="642"/>
      <c r="K71" s="642"/>
      <c r="L71" s="642"/>
      <c r="M71" s="642"/>
      <c r="N71" s="642"/>
      <c r="O71" s="57" t="s">
        <v>3702</v>
      </c>
      <c r="P71" s="464" t="s">
        <v>3690</v>
      </c>
      <c r="Q71" s="57" t="s">
        <v>179</v>
      </c>
      <c r="R71" s="642"/>
      <c r="S71" s="642"/>
      <c r="T71" s="642"/>
      <c r="U71" s="642"/>
      <c r="V71" s="642"/>
      <c r="W71" s="646"/>
      <c r="X71" s="730"/>
      <c r="Y71" s="642"/>
      <c r="Z71" s="642"/>
      <c r="AA71" s="642"/>
      <c r="AB71" s="721"/>
      <c r="AC71" s="122"/>
      <c r="AD71" s="122"/>
      <c r="AE71" s="122"/>
      <c r="AF71" s="122"/>
      <c r="AG71" s="122"/>
      <c r="AH71" s="122"/>
      <c r="AI71" s="122"/>
      <c r="AJ71" s="122"/>
      <c r="AK71" s="122"/>
      <c r="AL71" s="122"/>
      <c r="AM71" s="122"/>
      <c r="AN71" s="122"/>
      <c r="AO71" s="122"/>
      <c r="AP71" s="122"/>
      <c r="AQ71" s="122"/>
    </row>
    <row r="72" spans="1:43" ht="41.25" customHeight="1" x14ac:dyDescent="0.2">
      <c r="A72" s="672">
        <v>22</v>
      </c>
      <c r="B72" s="672" t="s">
        <v>449</v>
      </c>
      <c r="C72" s="672" t="s">
        <v>971</v>
      </c>
      <c r="D72" s="672" t="s">
        <v>971</v>
      </c>
      <c r="E72" s="673" t="s">
        <v>3494</v>
      </c>
      <c r="F72" s="675" t="s">
        <v>3703</v>
      </c>
      <c r="G72" s="678" t="s">
        <v>3704</v>
      </c>
      <c r="H72" s="686">
        <v>69897372</v>
      </c>
      <c r="I72" s="672" t="s">
        <v>3705</v>
      </c>
      <c r="J72" s="672" t="s">
        <v>253</v>
      </c>
      <c r="K72" s="964" t="s">
        <v>166</v>
      </c>
      <c r="L72" s="672" t="s">
        <v>971</v>
      </c>
      <c r="M72" s="672" t="s">
        <v>166</v>
      </c>
      <c r="N72" s="672" t="s">
        <v>166</v>
      </c>
      <c r="O72" s="57" t="s">
        <v>3706</v>
      </c>
      <c r="P72" s="464" t="s">
        <v>3690</v>
      </c>
      <c r="Q72" s="57" t="s">
        <v>179</v>
      </c>
      <c r="R72" s="57" t="s">
        <v>3707</v>
      </c>
      <c r="S72" s="189" t="s">
        <v>3708</v>
      </c>
      <c r="T72" s="189">
        <v>110</v>
      </c>
      <c r="U72" s="189">
        <v>115</v>
      </c>
      <c r="V72" s="189">
        <v>125</v>
      </c>
      <c r="W72" s="465">
        <v>130</v>
      </c>
      <c r="X72" s="140"/>
      <c r="Y72" s="774"/>
      <c r="Z72" s="774"/>
      <c r="AA72" s="774"/>
      <c r="AB72" s="768"/>
      <c r="AC72" s="122"/>
      <c r="AD72" s="122"/>
      <c r="AE72" s="122"/>
      <c r="AF72" s="122"/>
      <c r="AG72" s="122"/>
      <c r="AH72" s="122"/>
      <c r="AI72" s="122"/>
      <c r="AJ72" s="122"/>
      <c r="AK72" s="122"/>
      <c r="AL72" s="122"/>
      <c r="AM72" s="122"/>
      <c r="AN72" s="122"/>
      <c r="AO72" s="122"/>
      <c r="AP72" s="122"/>
      <c r="AQ72" s="122"/>
    </row>
    <row r="73" spans="1:43" ht="14.25" customHeight="1" x14ac:dyDescent="0.2">
      <c r="A73" s="641"/>
      <c r="B73" s="641"/>
      <c r="C73" s="641"/>
      <c r="D73" s="641"/>
      <c r="E73" s="674"/>
      <c r="F73" s="676"/>
      <c r="G73" s="679"/>
      <c r="H73" s="641"/>
      <c r="I73" s="641"/>
      <c r="J73" s="641"/>
      <c r="K73" s="641"/>
      <c r="L73" s="641"/>
      <c r="M73" s="641"/>
      <c r="N73" s="641"/>
      <c r="O73" s="672" t="s">
        <v>3709</v>
      </c>
      <c r="P73" s="997" t="s">
        <v>3710</v>
      </c>
      <c r="Q73" s="672" t="s">
        <v>179</v>
      </c>
      <c r="R73" s="672" t="s">
        <v>3711</v>
      </c>
      <c r="S73" s="681" t="s">
        <v>1973</v>
      </c>
      <c r="T73" s="672">
        <v>3</v>
      </c>
      <c r="U73" s="672">
        <v>3</v>
      </c>
      <c r="V73" s="672">
        <v>3</v>
      </c>
      <c r="W73" s="673">
        <v>3</v>
      </c>
      <c r="X73" s="773"/>
      <c r="Y73" s="641"/>
      <c r="Z73" s="641"/>
      <c r="AA73" s="641"/>
      <c r="AB73" s="720"/>
      <c r="AC73" s="122"/>
      <c r="AD73" s="122"/>
      <c r="AE73" s="122"/>
      <c r="AF73" s="122"/>
      <c r="AG73" s="122"/>
      <c r="AH73" s="122"/>
      <c r="AI73" s="122"/>
      <c r="AJ73" s="122"/>
      <c r="AK73" s="122"/>
      <c r="AL73" s="122"/>
      <c r="AM73" s="122"/>
      <c r="AN73" s="122"/>
      <c r="AO73" s="122"/>
      <c r="AP73" s="122"/>
      <c r="AQ73" s="122"/>
    </row>
    <row r="74" spans="1:43" ht="15" customHeight="1" x14ac:dyDescent="0.2">
      <c r="A74" s="642"/>
      <c r="B74" s="642"/>
      <c r="C74" s="642"/>
      <c r="D74" s="642"/>
      <c r="E74" s="646"/>
      <c r="F74" s="680"/>
      <c r="G74" s="647"/>
      <c r="H74" s="642"/>
      <c r="I74" s="642"/>
      <c r="J74" s="642"/>
      <c r="K74" s="642"/>
      <c r="L74" s="642"/>
      <c r="M74" s="642"/>
      <c r="N74" s="642"/>
      <c r="O74" s="642"/>
      <c r="P74" s="642"/>
      <c r="Q74" s="642"/>
      <c r="R74" s="642"/>
      <c r="S74" s="642"/>
      <c r="T74" s="642"/>
      <c r="U74" s="642"/>
      <c r="V74" s="642"/>
      <c r="W74" s="646"/>
      <c r="X74" s="730"/>
      <c r="Y74" s="642"/>
      <c r="Z74" s="642"/>
      <c r="AA74" s="642"/>
      <c r="AB74" s="721"/>
      <c r="AC74" s="122"/>
      <c r="AD74" s="122"/>
      <c r="AE74" s="122"/>
      <c r="AF74" s="122"/>
      <c r="AG74" s="122"/>
      <c r="AH74" s="122"/>
      <c r="AI74" s="122"/>
      <c r="AJ74" s="122"/>
      <c r="AK74" s="122"/>
      <c r="AL74" s="122"/>
      <c r="AM74" s="122"/>
      <c r="AN74" s="122"/>
      <c r="AO74" s="122"/>
      <c r="AP74" s="122"/>
      <c r="AQ74" s="122"/>
    </row>
    <row r="75" spans="1:43" ht="35.25" customHeight="1" x14ac:dyDescent="0.2">
      <c r="A75" s="672">
        <v>23</v>
      </c>
      <c r="B75" s="672" t="s">
        <v>449</v>
      </c>
      <c r="C75" s="672" t="s">
        <v>971</v>
      </c>
      <c r="D75" s="672" t="s">
        <v>971</v>
      </c>
      <c r="E75" s="673" t="s">
        <v>971</v>
      </c>
      <c r="F75" s="675" t="s">
        <v>3712</v>
      </c>
      <c r="G75" s="678" t="s">
        <v>3713</v>
      </c>
      <c r="H75" s="672" t="s">
        <v>971</v>
      </c>
      <c r="I75" s="672" t="s">
        <v>971</v>
      </c>
      <c r="J75" s="672" t="s">
        <v>253</v>
      </c>
      <c r="K75" s="672" t="s">
        <v>164</v>
      </c>
      <c r="L75" s="672" t="s">
        <v>971</v>
      </c>
      <c r="M75" s="672" t="s">
        <v>166</v>
      </c>
      <c r="N75" s="672" t="s">
        <v>166</v>
      </c>
      <c r="O75" s="672" t="s">
        <v>3714</v>
      </c>
      <c r="P75" s="672" t="s">
        <v>3715</v>
      </c>
      <c r="Q75" s="672" t="s">
        <v>179</v>
      </c>
      <c r="R75" s="57" t="s">
        <v>3716</v>
      </c>
      <c r="S75" s="57" t="s">
        <v>3717</v>
      </c>
      <c r="T75" s="57">
        <v>750</v>
      </c>
      <c r="U75" s="57">
        <v>900</v>
      </c>
      <c r="V75" s="57">
        <v>1000</v>
      </c>
      <c r="W75" s="62">
        <v>1000</v>
      </c>
      <c r="X75" s="140"/>
      <c r="Y75" s="774"/>
      <c r="Z75" s="774"/>
      <c r="AA75" s="774"/>
      <c r="AB75" s="768"/>
      <c r="AC75" s="122"/>
      <c r="AD75" s="122"/>
      <c r="AE75" s="122"/>
      <c r="AF75" s="122"/>
      <c r="AG75" s="122"/>
      <c r="AH75" s="122"/>
      <c r="AI75" s="122"/>
      <c r="AJ75" s="122"/>
      <c r="AK75" s="122"/>
      <c r="AL75" s="122"/>
      <c r="AM75" s="122"/>
      <c r="AN75" s="122"/>
      <c r="AO75" s="122"/>
      <c r="AP75" s="122"/>
      <c r="AQ75" s="122"/>
    </row>
    <row r="76" spans="1:43" ht="34.5" customHeight="1" x14ac:dyDescent="0.2">
      <c r="A76" s="641"/>
      <c r="B76" s="641"/>
      <c r="C76" s="641"/>
      <c r="D76" s="641"/>
      <c r="E76" s="674"/>
      <c r="F76" s="676"/>
      <c r="G76" s="679"/>
      <c r="H76" s="641"/>
      <c r="I76" s="641"/>
      <c r="J76" s="641"/>
      <c r="K76" s="641"/>
      <c r="L76" s="641"/>
      <c r="M76" s="641"/>
      <c r="N76" s="641"/>
      <c r="O76" s="641"/>
      <c r="P76" s="641"/>
      <c r="Q76" s="641"/>
      <c r="R76" s="57" t="s">
        <v>3718</v>
      </c>
      <c r="S76" s="57" t="s">
        <v>1973</v>
      </c>
      <c r="T76" s="57">
        <v>5</v>
      </c>
      <c r="U76" s="57">
        <v>10</v>
      </c>
      <c r="V76" s="57">
        <v>10</v>
      </c>
      <c r="W76" s="62">
        <v>10</v>
      </c>
      <c r="X76" s="140"/>
      <c r="Y76" s="641"/>
      <c r="Z76" s="641"/>
      <c r="AA76" s="641"/>
      <c r="AB76" s="720"/>
      <c r="AC76" s="122"/>
      <c r="AD76" s="122"/>
      <c r="AE76" s="122"/>
      <c r="AF76" s="122"/>
      <c r="AG76" s="122"/>
      <c r="AH76" s="122"/>
      <c r="AI76" s="122"/>
      <c r="AJ76" s="122"/>
      <c r="AK76" s="122"/>
      <c r="AL76" s="122"/>
      <c r="AM76" s="122"/>
      <c r="AN76" s="122"/>
      <c r="AO76" s="122"/>
      <c r="AP76" s="122"/>
      <c r="AQ76" s="122"/>
    </row>
    <row r="77" spans="1:43" ht="66" customHeight="1" x14ac:dyDescent="0.2">
      <c r="A77" s="642"/>
      <c r="B77" s="642"/>
      <c r="C77" s="642"/>
      <c r="D77" s="642"/>
      <c r="E77" s="646"/>
      <c r="F77" s="677"/>
      <c r="G77" s="647"/>
      <c r="H77" s="642"/>
      <c r="I77" s="642"/>
      <c r="J77" s="642"/>
      <c r="K77" s="642"/>
      <c r="L77" s="642"/>
      <c r="M77" s="642"/>
      <c r="N77" s="642"/>
      <c r="O77" s="642"/>
      <c r="P77" s="642"/>
      <c r="Q77" s="642"/>
      <c r="R77" s="57" t="s">
        <v>3719</v>
      </c>
      <c r="S77" s="57" t="s">
        <v>1973</v>
      </c>
      <c r="T77" s="57">
        <v>4</v>
      </c>
      <c r="U77" s="57">
        <v>6</v>
      </c>
      <c r="V77" s="57">
        <v>6</v>
      </c>
      <c r="W77" s="62">
        <v>6</v>
      </c>
      <c r="X77" s="248"/>
      <c r="Y77" s="722"/>
      <c r="Z77" s="722"/>
      <c r="AA77" s="722"/>
      <c r="AB77" s="723"/>
      <c r="AC77" s="122"/>
      <c r="AD77" s="122"/>
      <c r="AE77" s="122"/>
      <c r="AF77" s="122"/>
      <c r="AG77" s="122"/>
      <c r="AH77" s="122"/>
      <c r="AI77" s="122"/>
      <c r="AJ77" s="122"/>
      <c r="AK77" s="122"/>
      <c r="AL77" s="122"/>
      <c r="AM77" s="122"/>
      <c r="AN77" s="122"/>
      <c r="AO77" s="122"/>
      <c r="AP77" s="122"/>
      <c r="AQ77" s="122"/>
    </row>
    <row r="78" spans="1:43" ht="15.75" customHeight="1" x14ac:dyDescent="0.2">
      <c r="A78" s="122"/>
      <c r="B78" s="122"/>
      <c r="C78" s="122"/>
      <c r="D78" s="122"/>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row>
    <row r="79" spans="1:43" ht="15.75" customHeight="1" x14ac:dyDescent="0.2">
      <c r="A79" s="122"/>
      <c r="B79" s="122"/>
      <c r="C79" s="122"/>
      <c r="D79" s="122"/>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row>
    <row r="80" spans="1:43" ht="15.75" customHeight="1" x14ac:dyDescent="0.2">
      <c r="A80" s="122"/>
      <c r="B80" s="122"/>
      <c r="C80" s="122"/>
      <c r="D80" s="122"/>
      <c r="E80" s="122"/>
      <c r="F80" s="167"/>
      <c r="G80" s="122"/>
      <c r="H80" s="168"/>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row>
    <row r="81" spans="1:43" ht="15.75" customHeight="1" x14ac:dyDescent="0.2">
      <c r="A81" s="122"/>
      <c r="B81" s="122"/>
      <c r="C81" s="122"/>
      <c r="D81" s="122"/>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row>
    <row r="82" spans="1:43" ht="15.75" customHeight="1" x14ac:dyDescent="0.2">
      <c r="A82" s="122"/>
      <c r="B82" s="122"/>
      <c r="C82" s="122"/>
      <c r="D82" s="122"/>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row>
    <row r="83" spans="1:43" ht="15.75" customHeight="1" x14ac:dyDescent="0.2">
      <c r="A83" s="122"/>
      <c r="B83" s="122"/>
      <c r="C83" s="122"/>
      <c r="D83" s="122"/>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row>
    <row r="84" spans="1:43" ht="15.75" customHeight="1" x14ac:dyDescent="0.2">
      <c r="A84" s="122"/>
      <c r="B84" s="122"/>
      <c r="C84" s="122"/>
      <c r="D84" s="122"/>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row>
    <row r="85" spans="1:43" ht="15.75" customHeight="1" x14ac:dyDescent="0.2">
      <c r="A85" s="122"/>
      <c r="B85" s="122"/>
      <c r="C85" s="122"/>
      <c r="D85" s="122"/>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row>
    <row r="86" spans="1:43" ht="15.75" customHeight="1" x14ac:dyDescent="0.2">
      <c r="A86" s="122"/>
      <c r="B86" s="122"/>
      <c r="C86" s="122"/>
      <c r="D86" s="122"/>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row>
    <row r="87" spans="1:43"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row>
    <row r="88" spans="1:43"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row>
    <row r="89" spans="1:43"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row>
    <row r="90" spans="1:43"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row>
    <row r="91" spans="1:43"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row>
    <row r="92" spans="1:43"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row>
    <row r="93" spans="1:43"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row>
    <row r="94" spans="1:43"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row>
    <row r="95" spans="1:43"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row>
    <row r="96" spans="1:43"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row>
    <row r="97" spans="1:43"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row>
    <row r="98" spans="1:43"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row>
    <row r="99" spans="1:43"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row>
    <row r="100" spans="1:43"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row>
    <row r="101" spans="1:43"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row>
    <row r="102" spans="1:43"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row>
    <row r="103" spans="1:43"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row>
    <row r="104" spans="1:43"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row>
    <row r="105" spans="1:43"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row>
    <row r="106" spans="1:43"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row>
    <row r="107" spans="1:43"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row>
    <row r="108" spans="1:43"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row>
    <row r="109" spans="1:43"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row>
    <row r="110" spans="1:43"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row>
    <row r="111" spans="1:43"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row>
    <row r="112" spans="1:43"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row>
    <row r="113" spans="1:43"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row>
    <row r="114" spans="1:43"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row>
    <row r="115" spans="1:43"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row>
    <row r="116" spans="1:43"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row>
    <row r="117" spans="1:43"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row>
    <row r="118" spans="1:43"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row>
    <row r="119" spans="1:43"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row>
    <row r="120" spans="1:43"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row>
    <row r="121" spans="1:43"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row>
    <row r="122" spans="1:43"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row>
    <row r="123" spans="1:43"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row>
    <row r="124" spans="1:43"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row>
    <row r="125" spans="1:43"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row>
    <row r="126" spans="1:43"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row>
    <row r="127" spans="1:43"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row>
    <row r="128" spans="1:43"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row>
    <row r="129" spans="1:43"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row>
    <row r="130" spans="1:43"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row>
    <row r="131" spans="1:43"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row>
    <row r="132" spans="1:43"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row>
    <row r="133" spans="1:43"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row>
    <row r="134" spans="1:43"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row>
    <row r="135" spans="1:43"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row>
    <row r="136" spans="1:43"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row>
    <row r="137" spans="1:43"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row>
    <row r="138" spans="1:43"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row>
    <row r="139" spans="1:43"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row>
    <row r="140" spans="1:43"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row>
    <row r="141" spans="1:43"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row>
    <row r="142" spans="1:43"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row>
    <row r="143" spans="1:43"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row>
    <row r="144" spans="1:43"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row>
    <row r="145" spans="1:43"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row>
    <row r="146" spans="1:43"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row>
    <row r="147" spans="1:43"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row>
    <row r="148" spans="1:43"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row>
    <row r="149" spans="1:43"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row>
    <row r="150" spans="1:43"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row>
    <row r="151" spans="1:43"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row>
    <row r="152" spans="1:43"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row>
    <row r="153" spans="1:43"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row>
    <row r="154" spans="1:43"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row>
    <row r="155" spans="1:43"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row>
    <row r="156" spans="1:43"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row>
    <row r="157" spans="1:43"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row>
    <row r="158" spans="1:43"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row>
    <row r="159" spans="1:43"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row>
    <row r="160" spans="1:43"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row>
    <row r="161" spans="1:43"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row>
    <row r="162" spans="1:43"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row>
    <row r="163" spans="1:43"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row>
    <row r="164" spans="1:43"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row>
    <row r="165" spans="1:43"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row>
    <row r="166" spans="1:43"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row>
    <row r="167" spans="1:43"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row>
    <row r="168" spans="1:43"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row>
    <row r="169" spans="1:43"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row>
    <row r="170" spans="1:43"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row>
    <row r="171" spans="1:43"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row>
    <row r="172" spans="1:43"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row>
    <row r="173" spans="1:43"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row>
    <row r="174" spans="1:43"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row>
    <row r="175" spans="1:43"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row>
    <row r="176" spans="1:43"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row>
    <row r="177" spans="1:43"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row>
    <row r="178" spans="1:43"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row>
    <row r="179" spans="1:43"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row>
    <row r="180" spans="1:43"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row>
    <row r="181" spans="1:43"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row>
    <row r="182" spans="1:43"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row>
    <row r="183" spans="1:43"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row>
    <row r="184" spans="1:43"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row>
    <row r="185" spans="1:43"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row>
    <row r="186" spans="1:43"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row>
    <row r="187" spans="1:43"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row>
    <row r="188" spans="1:43"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row>
    <row r="189" spans="1:43"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row>
    <row r="190" spans="1:43"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row>
    <row r="191" spans="1:43"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row>
    <row r="192" spans="1:43"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row>
    <row r="193" spans="1:43"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row>
    <row r="194" spans="1:43"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row>
    <row r="195" spans="1:43"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row>
    <row r="196" spans="1:43"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row>
    <row r="197" spans="1:43"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row>
    <row r="198" spans="1:43"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row>
    <row r="199" spans="1:43"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row>
    <row r="200" spans="1:43"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row>
    <row r="201" spans="1:43"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row>
    <row r="202" spans="1:43"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row>
    <row r="203" spans="1:43"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row>
    <row r="204" spans="1:43"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row>
    <row r="205" spans="1:43"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row>
    <row r="206" spans="1:43"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row>
    <row r="207" spans="1:43"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row>
    <row r="208" spans="1:43"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row>
    <row r="209" spans="1:43"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row>
    <row r="210" spans="1:43"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row>
    <row r="211" spans="1:43"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row>
    <row r="212" spans="1:43"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row>
    <row r="213" spans="1:43"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row>
    <row r="214" spans="1:43"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row>
    <row r="215" spans="1:43"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row>
    <row r="216" spans="1:43"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row>
    <row r="217" spans="1:43"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row>
    <row r="218" spans="1:43"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row>
    <row r="219" spans="1:43"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row>
    <row r="220" spans="1:43"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row>
    <row r="221" spans="1:43"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row>
    <row r="222" spans="1:43"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row>
    <row r="223" spans="1:43"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row>
    <row r="224" spans="1:43"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row>
    <row r="225" spans="1:43"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row>
    <row r="226" spans="1:43"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row>
    <row r="227" spans="1:43"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row>
    <row r="228" spans="1:43"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row>
    <row r="229" spans="1:43"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row>
    <row r="230" spans="1:43"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row>
    <row r="231" spans="1:43"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row>
    <row r="232" spans="1:43"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row>
    <row r="233" spans="1:43"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row>
    <row r="234" spans="1:43"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row>
    <row r="235" spans="1:43"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row>
    <row r="236" spans="1:43"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row>
    <row r="237" spans="1:43"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row>
    <row r="238" spans="1:43"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row>
    <row r="239" spans="1:43"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row>
    <row r="240" spans="1:43"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row>
    <row r="241" spans="1:43"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row>
    <row r="242" spans="1:43"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row>
    <row r="243" spans="1:43"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row>
    <row r="244" spans="1:43"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row>
    <row r="245" spans="1:43"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row>
    <row r="246" spans="1:43"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row>
    <row r="247" spans="1:43"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row>
    <row r="248" spans="1:43"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row>
    <row r="249" spans="1:43"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row>
    <row r="250" spans="1:43"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row>
    <row r="251" spans="1:43"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row>
    <row r="252" spans="1:43"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row>
    <row r="253" spans="1:43"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row>
    <row r="254" spans="1:43"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row>
    <row r="255" spans="1:43"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row>
    <row r="256" spans="1:43"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row>
    <row r="257" spans="1:43"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row>
    <row r="258" spans="1:43"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row>
    <row r="259" spans="1:43"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row>
    <row r="260" spans="1:43"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row>
    <row r="261" spans="1:43"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row>
    <row r="262" spans="1:43"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row>
    <row r="263" spans="1:43"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row>
    <row r="264" spans="1:43"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row>
    <row r="265" spans="1:43"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row>
    <row r="266" spans="1:43"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row>
    <row r="267" spans="1:43"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row>
    <row r="268" spans="1:43"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row>
    <row r="269" spans="1:43"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row>
    <row r="270" spans="1:43"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row>
    <row r="271" spans="1:43"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row>
    <row r="272" spans="1:43"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row>
    <row r="273" spans="1:43"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row>
    <row r="274" spans="1:43"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row>
    <row r="275" spans="1:43"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row>
    <row r="276" spans="1:43"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row>
    <row r="277" spans="1:43"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row>
    <row r="278" spans="1:43"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row>
    <row r="279" spans="1:43"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row>
    <row r="280" spans="1:43"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row>
    <row r="281" spans="1:43"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row>
    <row r="282" spans="1:43"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row>
    <row r="283" spans="1:43"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row>
    <row r="284" spans="1:43"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row>
    <row r="285" spans="1:43"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row>
    <row r="286" spans="1:43"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row>
    <row r="287" spans="1:43"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row>
    <row r="288" spans="1:43"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row>
    <row r="289" spans="1:43"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row>
    <row r="290" spans="1:43"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row>
    <row r="291" spans="1:43"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row>
    <row r="292" spans="1:43"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row>
    <row r="293" spans="1:43"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row>
    <row r="294" spans="1:43"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row>
    <row r="295" spans="1:43"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row>
    <row r="296" spans="1:43"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row>
    <row r="297" spans="1:43"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row>
    <row r="298" spans="1:43"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row>
    <row r="299" spans="1:43"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row>
    <row r="300" spans="1:43"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row>
    <row r="301" spans="1:43"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row>
    <row r="302" spans="1:43"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row>
    <row r="303" spans="1:43"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row>
    <row r="304" spans="1:43"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row>
    <row r="305" spans="1:43"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row>
    <row r="306" spans="1:43"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row>
    <row r="307" spans="1:43"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row>
    <row r="308" spans="1:43"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row>
    <row r="309" spans="1:43"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row>
    <row r="310" spans="1:43"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row>
    <row r="311" spans="1:43"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row>
    <row r="312" spans="1:43"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row>
    <row r="313" spans="1:43"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row>
    <row r="314" spans="1:43"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row>
    <row r="315" spans="1:43"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row>
    <row r="316" spans="1:43"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row>
    <row r="317" spans="1:43"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row>
    <row r="318" spans="1:43"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row>
    <row r="319" spans="1:43"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row>
    <row r="320" spans="1:43"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row>
    <row r="321" spans="1:43"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row>
    <row r="322" spans="1:43"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row>
    <row r="323" spans="1:43"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row>
    <row r="324" spans="1:43"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row>
    <row r="325" spans="1:43"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row>
    <row r="326" spans="1:43"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row>
    <row r="327" spans="1:43"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row>
    <row r="328" spans="1:43"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row>
    <row r="329" spans="1:43"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row>
    <row r="330" spans="1:43"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row>
    <row r="331" spans="1:43"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row>
    <row r="332" spans="1:43"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row>
    <row r="333" spans="1:43"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row>
    <row r="334" spans="1:43"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row>
    <row r="335" spans="1:43"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row>
    <row r="336" spans="1:43"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row>
    <row r="337" spans="1:43"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row>
    <row r="338" spans="1:43"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row>
    <row r="339" spans="1:43"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row>
    <row r="340" spans="1:43"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row>
    <row r="341" spans="1:43"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row>
    <row r="342" spans="1:43"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row>
    <row r="343" spans="1:43"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row>
    <row r="344" spans="1:43"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row>
    <row r="345" spans="1:43"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row>
    <row r="346" spans="1:43"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row>
    <row r="347" spans="1:43"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row>
    <row r="348" spans="1:43"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row>
    <row r="349" spans="1:43"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row>
    <row r="350" spans="1:43"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row>
    <row r="351" spans="1:43"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row>
    <row r="352" spans="1:43"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row>
    <row r="353" spans="1:43"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row>
    <row r="354" spans="1:43"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row>
    <row r="355" spans="1:43"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row>
    <row r="356" spans="1:43"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row>
    <row r="357" spans="1:43"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row>
    <row r="358" spans="1:43"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row>
    <row r="359" spans="1:43"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row>
    <row r="360" spans="1:43"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row>
    <row r="361" spans="1:43"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row>
    <row r="362" spans="1:43"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row>
    <row r="363" spans="1:43"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row>
    <row r="364" spans="1:43"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row>
    <row r="365" spans="1:43"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row>
    <row r="366" spans="1:43"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row>
    <row r="367" spans="1:43"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row>
    <row r="368" spans="1:43"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row>
    <row r="369" spans="1:43"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row>
    <row r="370" spans="1:43"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row>
    <row r="371" spans="1:43"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row>
    <row r="372" spans="1:43"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row>
    <row r="373" spans="1:43"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row>
    <row r="374" spans="1:43"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row>
    <row r="375" spans="1:43"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row>
    <row r="376" spans="1:43"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row>
    <row r="377" spans="1:43"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row>
    <row r="378" spans="1:43"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row>
    <row r="379" spans="1:43"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row>
    <row r="380" spans="1:43"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row>
    <row r="381" spans="1:43"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row>
    <row r="382" spans="1:43"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row>
    <row r="383" spans="1:43"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row>
    <row r="384" spans="1:43"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row>
    <row r="385" spans="1:43"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row>
    <row r="386" spans="1:43"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row>
    <row r="387" spans="1:43"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row>
    <row r="388" spans="1:43"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row>
    <row r="389" spans="1:43"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row>
    <row r="390" spans="1:43"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row>
    <row r="391" spans="1:43"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row>
    <row r="392" spans="1:43"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row>
    <row r="393" spans="1:43"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row>
    <row r="394" spans="1:43"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row>
    <row r="395" spans="1:43"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row>
    <row r="396" spans="1:43"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row>
    <row r="397" spans="1:43"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row>
    <row r="398" spans="1:43"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row>
    <row r="399" spans="1:43"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row>
    <row r="400" spans="1:43"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row>
    <row r="401" spans="1:43"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row>
    <row r="402" spans="1:43"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row>
    <row r="403" spans="1:43"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row>
    <row r="404" spans="1:43"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row>
    <row r="405" spans="1:43"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row>
    <row r="406" spans="1:43"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row>
    <row r="407" spans="1:43"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row>
    <row r="408" spans="1:43"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row>
    <row r="409" spans="1:43"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row>
    <row r="410" spans="1:43"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row>
    <row r="411" spans="1:43"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row>
    <row r="412" spans="1:43"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row>
    <row r="413" spans="1:43"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row>
    <row r="414" spans="1:43"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row>
    <row r="415" spans="1:43"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row>
    <row r="416" spans="1:43"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row>
    <row r="417" spans="1:43"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row>
    <row r="418" spans="1:43"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row>
    <row r="419" spans="1:43"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row>
    <row r="420" spans="1:43"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row>
    <row r="421" spans="1:43"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row>
    <row r="422" spans="1:43"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row>
    <row r="423" spans="1:43"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row>
    <row r="424" spans="1:43"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row>
    <row r="425" spans="1:43"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row>
    <row r="426" spans="1:43"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row>
    <row r="427" spans="1:43"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row>
    <row r="428" spans="1:43"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row>
    <row r="429" spans="1:43"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row>
    <row r="430" spans="1:43"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row>
    <row r="431" spans="1:43"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row>
    <row r="432" spans="1:43"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row>
    <row r="433" spans="1:43"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row>
    <row r="434" spans="1:43"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row>
    <row r="435" spans="1:43"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row>
    <row r="436" spans="1:43"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row>
    <row r="437" spans="1:43"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row>
    <row r="438" spans="1:43"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row>
    <row r="439" spans="1:43"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row>
    <row r="440" spans="1:43"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row>
    <row r="441" spans="1:43"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row>
    <row r="442" spans="1:43"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row>
    <row r="443" spans="1:43"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row>
    <row r="444" spans="1:43"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row>
    <row r="445" spans="1:43"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row>
    <row r="446" spans="1:43"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row>
    <row r="447" spans="1:43"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row>
    <row r="448" spans="1:43"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row>
    <row r="449" spans="1:43"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row>
    <row r="450" spans="1:43"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row>
    <row r="451" spans="1:43"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row>
    <row r="452" spans="1:43"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row>
    <row r="453" spans="1:43"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row>
    <row r="454" spans="1:43"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row>
    <row r="455" spans="1:43"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row>
    <row r="456" spans="1:43"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row>
    <row r="457" spans="1:43"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row>
    <row r="458" spans="1:43"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row>
    <row r="459" spans="1:43"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row>
    <row r="460" spans="1:43"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row>
    <row r="461" spans="1:43"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row>
    <row r="462" spans="1:43"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row>
    <row r="463" spans="1:43"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row>
    <row r="464" spans="1:43"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row>
    <row r="465" spans="1:43"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row>
    <row r="466" spans="1:43"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row>
    <row r="467" spans="1:43"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row>
    <row r="468" spans="1:43"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row>
    <row r="469" spans="1:43"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row>
    <row r="470" spans="1:43"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row>
    <row r="471" spans="1:43"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row>
    <row r="472" spans="1:43"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row>
    <row r="473" spans="1:43"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row>
    <row r="474" spans="1:43"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row>
    <row r="475" spans="1:43"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row>
    <row r="476" spans="1:43"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row>
    <row r="477" spans="1:43"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row>
    <row r="478" spans="1:43"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row>
    <row r="479" spans="1:43"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row>
    <row r="480" spans="1:43"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row>
    <row r="481" spans="1:43"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row>
    <row r="482" spans="1:43"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row>
    <row r="483" spans="1:43"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row>
    <row r="484" spans="1:43"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row>
    <row r="485" spans="1:43"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row>
    <row r="486" spans="1:43"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row>
    <row r="487" spans="1:43"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row>
    <row r="488" spans="1:43"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row>
    <row r="489" spans="1:43"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row>
    <row r="490" spans="1:43"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row>
    <row r="491" spans="1:43"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row>
    <row r="492" spans="1:43"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row>
    <row r="493" spans="1:43"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row>
    <row r="494" spans="1:43"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row>
    <row r="495" spans="1:43"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row>
    <row r="496" spans="1:43"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row>
    <row r="497" spans="1:43"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row>
    <row r="498" spans="1:43"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row>
    <row r="499" spans="1:43"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row>
    <row r="500" spans="1:43"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row>
    <row r="501" spans="1:43"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row>
    <row r="502" spans="1:43"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row>
    <row r="503" spans="1:43"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row>
    <row r="504" spans="1:43"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row>
    <row r="505" spans="1:43"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row>
    <row r="506" spans="1:43"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row>
    <row r="507" spans="1:43"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row>
    <row r="508" spans="1:43"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row>
    <row r="509" spans="1:43"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row>
    <row r="510" spans="1:43"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row>
    <row r="511" spans="1:43"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row>
    <row r="512" spans="1:43"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row>
    <row r="513" spans="1:43"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row>
    <row r="514" spans="1:43"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row>
    <row r="515" spans="1:43"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row>
    <row r="516" spans="1:43"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row>
    <row r="517" spans="1:43"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row>
    <row r="518" spans="1:43"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row>
    <row r="519" spans="1:43"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row>
    <row r="520" spans="1:43"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row>
    <row r="521" spans="1:43"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row>
    <row r="522" spans="1:43"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row>
    <row r="523" spans="1:43"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row>
    <row r="524" spans="1:43"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row>
    <row r="525" spans="1:43"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row>
    <row r="526" spans="1:43"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row>
    <row r="527" spans="1:43"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row>
    <row r="528" spans="1:43"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row>
    <row r="529" spans="1:43"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row>
    <row r="530" spans="1:43"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row>
    <row r="531" spans="1:43"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row>
    <row r="532" spans="1:43"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row>
    <row r="533" spans="1:43"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row>
    <row r="534" spans="1:43"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row>
    <row r="535" spans="1:43"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row>
    <row r="536" spans="1:43"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row>
    <row r="537" spans="1:43"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row>
    <row r="538" spans="1:43"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row>
    <row r="539" spans="1:43"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row>
    <row r="540" spans="1:43"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row>
    <row r="541" spans="1:43"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row>
    <row r="542" spans="1:43"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row>
    <row r="543" spans="1:43"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row>
    <row r="544" spans="1:43"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row>
    <row r="545" spans="1:43"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row>
    <row r="546" spans="1:43"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row>
    <row r="547" spans="1:43"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row>
    <row r="548" spans="1:43"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row>
    <row r="549" spans="1:43"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row>
    <row r="550" spans="1:43"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row>
    <row r="551" spans="1:43"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row>
    <row r="552" spans="1:43"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row>
    <row r="553" spans="1:43"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row>
    <row r="554" spans="1:43"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row>
    <row r="555" spans="1:43"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row>
    <row r="556" spans="1:43"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row>
    <row r="557" spans="1:43"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row>
    <row r="558" spans="1:43"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row>
    <row r="559" spans="1:43"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row>
    <row r="560" spans="1:43"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row>
    <row r="561" spans="1:43"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row>
    <row r="562" spans="1:43"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row>
    <row r="563" spans="1:43"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row>
    <row r="564" spans="1:43"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row>
    <row r="565" spans="1:43"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row>
    <row r="566" spans="1:43"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row>
    <row r="567" spans="1:43"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row>
    <row r="568" spans="1:43"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row>
    <row r="569" spans="1:43"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row>
    <row r="570" spans="1:43"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row>
    <row r="571" spans="1:43"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row>
    <row r="572" spans="1:43"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row>
    <row r="573" spans="1:43"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row>
    <row r="574" spans="1:43"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row>
    <row r="575" spans="1:43"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row>
    <row r="576" spans="1:43"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row>
    <row r="577" spans="1:43"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row>
    <row r="578" spans="1:43"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row>
    <row r="579" spans="1:43"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row>
    <row r="580" spans="1:43"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row>
    <row r="581" spans="1:43"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row>
    <row r="582" spans="1:43"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row>
    <row r="583" spans="1:43"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row>
    <row r="584" spans="1:43"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row>
    <row r="585" spans="1:43"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row>
    <row r="586" spans="1:43"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row>
    <row r="587" spans="1:43"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row>
    <row r="588" spans="1:43"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row>
    <row r="589" spans="1:43"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row>
    <row r="590" spans="1:43"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row>
    <row r="591" spans="1:43"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row>
    <row r="592" spans="1:43"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row>
    <row r="593" spans="1:43"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row>
    <row r="594" spans="1:43"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row>
    <row r="595" spans="1:43"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row>
    <row r="596" spans="1:43"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row>
    <row r="597" spans="1:43"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row>
    <row r="598" spans="1:43"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row>
    <row r="599" spans="1:43"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row>
    <row r="600" spans="1:43"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row>
    <row r="601" spans="1:43"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row>
    <row r="602" spans="1:43"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row>
    <row r="603" spans="1:43"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row>
    <row r="604" spans="1:43"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row>
    <row r="605" spans="1:43"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row>
    <row r="606" spans="1:43"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row>
    <row r="607" spans="1:43"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row>
    <row r="608" spans="1:43"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row>
    <row r="609" spans="1:43"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row>
    <row r="610" spans="1:43"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row>
    <row r="611" spans="1:43"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row>
    <row r="612" spans="1:43"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row>
    <row r="613" spans="1:43"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row>
    <row r="614" spans="1:43"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row>
    <row r="615" spans="1:43"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row>
    <row r="616" spans="1:43"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row>
    <row r="617" spans="1:43"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row>
    <row r="618" spans="1:43"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row>
    <row r="619" spans="1:43"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row>
    <row r="620" spans="1:43"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row>
    <row r="621" spans="1:43"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row>
    <row r="622" spans="1:43"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row>
    <row r="623" spans="1:43"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row>
    <row r="624" spans="1:43"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row>
    <row r="625" spans="1:43"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row>
    <row r="626" spans="1:43"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row>
    <row r="627" spans="1:43"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row>
    <row r="628" spans="1:43"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row>
    <row r="629" spans="1:43"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row>
    <row r="630" spans="1:43"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row>
    <row r="631" spans="1:43"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row>
    <row r="632" spans="1:43"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row>
    <row r="633" spans="1:43"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row>
    <row r="634" spans="1:43"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row>
    <row r="635" spans="1:43"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row>
    <row r="636" spans="1:43"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row>
    <row r="637" spans="1:43"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row>
    <row r="638" spans="1:43"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row>
    <row r="639" spans="1:43"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row>
    <row r="640" spans="1:43"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row>
    <row r="641" spans="1:43"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row>
    <row r="642" spans="1:43"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row>
    <row r="643" spans="1:43"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row>
    <row r="644" spans="1:43"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row>
    <row r="645" spans="1:43"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row>
    <row r="646" spans="1:43"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row>
    <row r="647" spans="1:43"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row>
    <row r="648" spans="1:43"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row>
    <row r="649" spans="1:43"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row>
    <row r="650" spans="1:43"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row>
    <row r="651" spans="1:43"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row>
    <row r="652" spans="1:43"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row>
    <row r="653" spans="1:43"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row>
    <row r="654" spans="1:43"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row>
    <row r="655" spans="1:43"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row>
    <row r="656" spans="1:43"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row>
    <row r="657" spans="1:43"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row>
    <row r="658" spans="1:43"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row>
    <row r="659" spans="1:43"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row>
    <row r="660" spans="1:43"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row>
    <row r="661" spans="1:43"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row>
    <row r="662" spans="1:43"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row>
    <row r="663" spans="1:43"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row>
    <row r="664" spans="1:43"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row>
    <row r="665" spans="1:43"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row>
    <row r="666" spans="1:43"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row>
    <row r="667" spans="1:43"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row>
    <row r="668" spans="1:43"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row>
    <row r="669" spans="1:43"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row>
    <row r="670" spans="1:43"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row>
    <row r="671" spans="1:43"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row>
    <row r="672" spans="1:43"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row>
    <row r="673" spans="1:43"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row>
    <row r="674" spans="1:43"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row>
    <row r="675" spans="1:43"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row>
    <row r="676" spans="1:43"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row>
    <row r="677" spans="1:43"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row>
    <row r="678" spans="1:43"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row>
    <row r="679" spans="1:43"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row>
    <row r="680" spans="1:43"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row>
    <row r="681" spans="1:43"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row>
    <row r="682" spans="1:43"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row>
    <row r="683" spans="1:43"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row>
    <row r="684" spans="1:43"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row>
    <row r="685" spans="1:43"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row>
    <row r="686" spans="1:43"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row>
    <row r="687" spans="1:43"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row>
    <row r="688" spans="1:43"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row>
    <row r="689" spans="1:43"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row>
    <row r="690" spans="1:43"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row>
    <row r="691" spans="1:43"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row>
    <row r="692" spans="1:43"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row>
    <row r="693" spans="1:43"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row>
    <row r="694" spans="1:43"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row>
    <row r="695" spans="1:43"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row>
    <row r="696" spans="1:43"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row>
    <row r="697" spans="1:43"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row>
    <row r="698" spans="1:43"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row>
    <row r="699" spans="1:43"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row>
    <row r="700" spans="1:43"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row>
    <row r="701" spans="1:43"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row>
    <row r="702" spans="1:43"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row>
    <row r="703" spans="1:43"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row>
    <row r="704" spans="1:43"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row>
    <row r="705" spans="1:43"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row>
    <row r="706" spans="1:43"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row>
    <row r="707" spans="1:43"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row>
    <row r="708" spans="1:43"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row>
    <row r="709" spans="1:43"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row>
    <row r="710" spans="1:43"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row>
    <row r="711" spans="1:43"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row>
    <row r="712" spans="1:43"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row>
    <row r="713" spans="1:43"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row>
    <row r="714" spans="1:43"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row>
    <row r="715" spans="1:43"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row>
    <row r="716" spans="1:43"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row>
    <row r="717" spans="1:43"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row>
    <row r="718" spans="1:43"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row>
    <row r="719" spans="1:43"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row>
    <row r="720" spans="1:43"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row>
    <row r="721" spans="1:43"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row>
    <row r="722" spans="1:43"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row>
    <row r="723" spans="1:43"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row>
    <row r="724" spans="1:43"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row>
    <row r="725" spans="1:43"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row>
    <row r="726" spans="1:43"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row>
    <row r="727" spans="1:43"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row>
    <row r="728" spans="1:43"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row>
    <row r="729" spans="1:43"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row>
    <row r="730" spans="1:43"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row>
    <row r="731" spans="1:43"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row>
    <row r="732" spans="1:43"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row>
    <row r="733" spans="1:43"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row>
    <row r="734" spans="1:43"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row>
    <row r="735" spans="1:43"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row>
    <row r="736" spans="1:43"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row>
    <row r="737" spans="1:43"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row>
    <row r="738" spans="1:43"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row>
    <row r="739" spans="1:43"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row>
    <row r="740" spans="1:43"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row>
    <row r="741" spans="1:43"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row>
    <row r="742" spans="1:43"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row>
    <row r="743" spans="1:43"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row>
    <row r="744" spans="1:43"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row>
    <row r="745" spans="1:43"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row>
    <row r="746" spans="1:43"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row>
    <row r="747" spans="1:43"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row>
    <row r="748" spans="1:43"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row>
    <row r="749" spans="1:43"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row>
    <row r="750" spans="1:43"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row>
    <row r="751" spans="1:43"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row>
    <row r="752" spans="1:43"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row>
    <row r="753" spans="1:43"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row>
    <row r="754" spans="1:43"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row>
    <row r="755" spans="1:43"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row>
    <row r="756" spans="1:43"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row>
    <row r="757" spans="1:43"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row>
    <row r="758" spans="1:43"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row>
    <row r="759" spans="1:43"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row>
    <row r="760" spans="1:43"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row>
    <row r="761" spans="1:43"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row>
    <row r="762" spans="1:43"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row>
    <row r="763" spans="1:43"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row>
    <row r="764" spans="1:43"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row>
    <row r="765" spans="1:43"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row>
    <row r="766" spans="1:43"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row>
    <row r="767" spans="1:43"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row>
    <row r="768" spans="1:43"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row>
    <row r="769" spans="1:43"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row>
    <row r="770" spans="1:43"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row>
    <row r="771" spans="1:43"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row>
    <row r="772" spans="1:43"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row>
    <row r="773" spans="1:43"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row>
    <row r="774" spans="1:43"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row>
    <row r="775" spans="1:43"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row>
    <row r="776" spans="1:43"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row>
    <row r="777" spans="1:43"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row>
    <row r="778" spans="1:43"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row>
    <row r="779" spans="1:43"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row>
    <row r="780" spans="1:43"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row>
    <row r="781" spans="1:43"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row>
    <row r="782" spans="1:43"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row>
    <row r="783" spans="1:43"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row>
    <row r="784" spans="1:43"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row>
    <row r="785" spans="1:43"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row>
    <row r="786" spans="1:43"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row>
    <row r="787" spans="1:43"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row>
    <row r="788" spans="1:43"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row>
    <row r="789" spans="1:43"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row>
    <row r="790" spans="1:43"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row>
    <row r="791" spans="1:43"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row>
    <row r="792" spans="1:43"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row>
    <row r="793" spans="1:43"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row>
    <row r="794" spans="1:43"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row>
    <row r="795" spans="1:43"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row>
    <row r="796" spans="1:43"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row>
    <row r="797" spans="1:43"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row>
    <row r="798" spans="1:43"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row>
    <row r="799" spans="1:43"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row>
    <row r="800" spans="1:43"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row>
    <row r="801" spans="1:43"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row>
    <row r="802" spans="1:43"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row>
    <row r="803" spans="1:43"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row>
    <row r="804" spans="1:43"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row>
    <row r="805" spans="1:43"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row>
    <row r="806" spans="1:43"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row>
    <row r="807" spans="1:43"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row>
    <row r="808" spans="1:43"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row>
    <row r="809" spans="1:43"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row>
    <row r="810" spans="1:43"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row>
    <row r="811" spans="1:43"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row>
    <row r="812" spans="1:43"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row>
    <row r="813" spans="1:43"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row>
    <row r="814" spans="1:43"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row>
    <row r="815" spans="1:43"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row>
    <row r="816" spans="1:43"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row>
    <row r="817" spans="1:43"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row>
    <row r="818" spans="1:43"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row>
    <row r="819" spans="1:43"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row>
    <row r="820" spans="1:43"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row>
    <row r="821" spans="1:43"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row>
    <row r="822" spans="1:43"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row>
    <row r="823" spans="1:43"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row>
    <row r="824" spans="1:43"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row>
    <row r="825" spans="1:43"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row>
    <row r="826" spans="1:43"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row>
    <row r="827" spans="1:43"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row>
    <row r="828" spans="1:43"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row>
    <row r="829" spans="1:43"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row>
    <row r="830" spans="1:43"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row>
    <row r="831" spans="1:43"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row>
    <row r="832" spans="1:43"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row>
    <row r="833" spans="1:43"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row>
    <row r="834" spans="1:43"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row>
    <row r="835" spans="1:43"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row>
    <row r="836" spans="1:43"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row>
    <row r="837" spans="1:43"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row>
    <row r="838" spans="1:43"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row>
    <row r="839" spans="1:43"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row>
    <row r="840" spans="1:43"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row>
    <row r="841" spans="1:43"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row>
    <row r="842" spans="1:43"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row>
    <row r="843" spans="1:43"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row>
    <row r="844" spans="1:43"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row>
    <row r="845" spans="1:43"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row>
    <row r="846" spans="1:43"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row>
    <row r="847" spans="1:43"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row>
    <row r="848" spans="1:43"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row>
    <row r="849" spans="1:43"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row>
    <row r="850" spans="1:43"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row>
    <row r="851" spans="1:43"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row>
    <row r="852" spans="1:43"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row>
    <row r="853" spans="1:43"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row>
    <row r="854" spans="1:43"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row>
    <row r="855" spans="1:43"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row>
    <row r="856" spans="1:43"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row>
    <row r="857" spans="1:43"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row>
    <row r="858" spans="1:43"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row>
    <row r="859" spans="1:43"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row>
    <row r="860" spans="1:43"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row>
    <row r="861" spans="1:43"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row>
    <row r="862" spans="1:43"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row>
    <row r="863" spans="1:43"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row>
    <row r="864" spans="1:43"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row>
    <row r="865" spans="1:43"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row>
    <row r="866" spans="1:43"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row>
    <row r="867" spans="1:43"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row>
    <row r="868" spans="1:43"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row>
    <row r="869" spans="1:43"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row>
    <row r="870" spans="1:43"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row>
    <row r="871" spans="1:43"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row>
    <row r="872" spans="1:43"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row>
    <row r="873" spans="1:43"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row>
    <row r="874" spans="1:43"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row>
    <row r="875" spans="1:43"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row>
    <row r="876" spans="1:43"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row>
    <row r="877" spans="1:43"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row>
    <row r="878" spans="1:43"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row>
    <row r="879" spans="1:43"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row>
    <row r="880" spans="1:43"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row>
    <row r="881" spans="1:43"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row>
    <row r="882" spans="1:43"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row>
    <row r="883" spans="1:43"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row>
    <row r="884" spans="1:43"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row>
    <row r="885" spans="1:43"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row>
    <row r="886" spans="1:43"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row>
    <row r="887" spans="1:43"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row>
    <row r="888" spans="1:43"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row>
    <row r="889" spans="1:43"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row>
    <row r="890" spans="1:43"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row>
    <row r="891" spans="1:43"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row>
    <row r="892" spans="1:43"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row>
    <row r="893" spans="1:43"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row>
    <row r="894" spans="1:43"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row>
    <row r="895" spans="1:43"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row>
    <row r="896" spans="1:43"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row>
    <row r="897" spans="1:43"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row>
    <row r="898" spans="1:43"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row>
    <row r="899" spans="1:43"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row>
    <row r="900" spans="1:43"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row>
    <row r="901" spans="1:43"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row>
    <row r="902" spans="1:43"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row>
    <row r="903" spans="1:43"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row>
    <row r="904" spans="1:43"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row>
    <row r="905" spans="1:43"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row>
    <row r="906" spans="1:43"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row>
    <row r="907" spans="1:43"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row>
    <row r="908" spans="1:43"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row>
    <row r="909" spans="1:43"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row>
    <row r="910" spans="1:43"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row>
    <row r="911" spans="1:43"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row>
    <row r="912" spans="1:43"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row>
    <row r="913" spans="1:43"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row>
    <row r="914" spans="1:43"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row>
    <row r="915" spans="1:43"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row>
    <row r="916" spans="1:43"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row>
    <row r="917" spans="1:43"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row>
    <row r="918" spans="1:43"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row>
    <row r="919" spans="1:43"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row>
    <row r="920" spans="1:43"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row>
    <row r="921" spans="1:43"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row>
    <row r="922" spans="1:43"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row>
    <row r="923" spans="1:43"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row>
    <row r="924" spans="1:43"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row>
    <row r="925" spans="1:43"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row>
    <row r="926" spans="1:43"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row>
    <row r="927" spans="1:43"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row>
    <row r="928" spans="1:43"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row>
    <row r="929" spans="1:43"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row>
    <row r="930" spans="1:43"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row>
    <row r="931" spans="1:43"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row>
    <row r="932" spans="1:43"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row>
    <row r="933" spans="1:43"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row>
    <row r="934" spans="1:43"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row>
    <row r="935" spans="1:43"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row>
    <row r="936" spans="1:43"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row>
    <row r="937" spans="1:43"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row>
    <row r="938" spans="1:43"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row>
    <row r="939" spans="1:43"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row>
    <row r="940" spans="1:43"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row>
    <row r="941" spans="1:43"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row>
    <row r="942" spans="1:43"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row>
    <row r="943" spans="1:43"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row>
    <row r="944" spans="1:43"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row>
    <row r="945" spans="1:43"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row>
    <row r="946" spans="1:43"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row>
    <row r="947" spans="1:43"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row>
    <row r="948" spans="1:43"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row>
    <row r="949" spans="1:43"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row>
    <row r="950" spans="1:43"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row>
    <row r="951" spans="1:43"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row>
    <row r="952" spans="1:43"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row>
    <row r="953" spans="1:43"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row>
    <row r="954" spans="1:43"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row>
    <row r="955" spans="1:43"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row>
    <row r="956" spans="1:43"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row>
    <row r="957" spans="1:43"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row>
    <row r="958" spans="1:43"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row>
    <row r="959" spans="1:43"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row>
    <row r="960" spans="1:43"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row>
    <row r="961" spans="1:43"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row>
    <row r="962" spans="1:43"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row>
    <row r="963" spans="1:43"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row>
    <row r="964" spans="1:43"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row>
    <row r="965" spans="1:43"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row>
    <row r="966" spans="1:43"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row>
    <row r="967" spans="1:43"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row>
    <row r="968" spans="1:43"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row>
    <row r="969" spans="1:43"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row>
    <row r="970" spans="1:43"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row>
    <row r="971" spans="1:43"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row>
    <row r="972" spans="1:43"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row>
    <row r="973" spans="1:43"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row>
    <row r="974" spans="1:43"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row>
    <row r="975" spans="1:43"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row>
    <row r="976" spans="1:43"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row>
    <row r="977" spans="1:43"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row>
    <row r="978" spans="1:43"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row>
    <row r="979" spans="1:43"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row>
    <row r="980" spans="1:43"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row>
    <row r="981" spans="1:43"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row>
    <row r="982" spans="1:43"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row>
    <row r="983" spans="1:43"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row>
    <row r="984" spans="1:43"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row>
    <row r="985" spans="1:43"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row>
    <row r="986" spans="1:43"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row>
    <row r="987" spans="1:43"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row>
    <row r="988" spans="1:43"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row>
    <row r="989" spans="1:43"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row>
    <row r="990" spans="1:43"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row>
    <row r="991" spans="1:43"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row>
    <row r="992" spans="1:43"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row>
    <row r="993" spans="1:43"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row>
    <row r="994" spans="1:43"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row>
    <row r="995" spans="1:43"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row>
    <row r="996" spans="1:43"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row>
    <row r="997" spans="1:43"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row>
    <row r="998" spans="1:43"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row>
    <row r="999" spans="1:43"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row>
    <row r="1000" spans="1:43"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row>
  </sheetData>
  <mergeCells count="543">
    <mergeCell ref="W18:W19"/>
    <mergeCell ref="Y20:Y21"/>
    <mergeCell ref="Z20:Z21"/>
    <mergeCell ref="AA20:AA21"/>
    <mergeCell ref="AB20:AB21"/>
    <mergeCell ref="Q11:S11"/>
    <mergeCell ref="T11:W11"/>
    <mergeCell ref="Y14:Y19"/>
    <mergeCell ref="Z14:Z19"/>
    <mergeCell ref="AA14:AA19"/>
    <mergeCell ref="AB14:AB19"/>
    <mergeCell ref="X16:X17"/>
    <mergeCell ref="X18:X19"/>
    <mergeCell ref="X9:AB12"/>
    <mergeCell ref="T16:T17"/>
    <mergeCell ref="U16:U17"/>
    <mergeCell ref="V16:V17"/>
    <mergeCell ref="W16:W17"/>
    <mergeCell ref="Q14:Q17"/>
    <mergeCell ref="Q18:Q19"/>
    <mergeCell ref="R18:R19"/>
    <mergeCell ref="S18:S19"/>
    <mergeCell ref="T18:T19"/>
    <mergeCell ref="U18:U19"/>
    <mergeCell ref="V18:V19"/>
    <mergeCell ref="A1:W2"/>
    <mergeCell ref="A3:D3"/>
    <mergeCell ref="E3:I3"/>
    <mergeCell ref="J3:M3"/>
    <mergeCell ref="N3:P3"/>
    <mergeCell ref="Q3:S3"/>
    <mergeCell ref="T3:W3"/>
    <mergeCell ref="P4:Q4"/>
    <mergeCell ref="R4:W4"/>
    <mergeCell ref="A5:N5"/>
    <mergeCell ref="O5:W5"/>
    <mergeCell ref="A6:N6"/>
    <mergeCell ref="R6:W6"/>
    <mergeCell ref="R7:W7"/>
    <mergeCell ref="A12:N12"/>
    <mergeCell ref="O12:W12"/>
    <mergeCell ref="A7:N7"/>
    <mergeCell ref="A8:N8"/>
    <mergeCell ref="O8:W8"/>
    <mergeCell ref="A9:W10"/>
    <mergeCell ref="A11:D11"/>
    <mergeCell ref="E11:I11"/>
    <mergeCell ref="J11:M11"/>
    <mergeCell ref="N11:P11"/>
    <mergeCell ref="R16:R17"/>
    <mergeCell ref="S16:S17"/>
    <mergeCell ref="H20:H21"/>
    <mergeCell ref="I20:I21"/>
    <mergeCell ref="J20:J21"/>
    <mergeCell ref="K20:K21"/>
    <mergeCell ref="L20:L21"/>
    <mergeCell ref="M20:M21"/>
    <mergeCell ref="N20:N21"/>
    <mergeCell ref="J14:J19"/>
    <mergeCell ref="K14:K19"/>
    <mergeCell ref="L14:L19"/>
    <mergeCell ref="M14:M19"/>
    <mergeCell ref="N14:N19"/>
    <mergeCell ref="O14:O17"/>
    <mergeCell ref="O18:O19"/>
    <mergeCell ref="P14:P17"/>
    <mergeCell ref="P18:P19"/>
    <mergeCell ref="O20:O21"/>
    <mergeCell ref="P20:P21"/>
    <mergeCell ref="Q20:Q21"/>
    <mergeCell ref="H14:H19"/>
    <mergeCell ref="I14:I19"/>
    <mergeCell ref="D22:D23"/>
    <mergeCell ref="E22:E23"/>
    <mergeCell ref="F22:F23"/>
    <mergeCell ref="G22:G23"/>
    <mergeCell ref="Y22:Y23"/>
    <mergeCell ref="Z22:Z23"/>
    <mergeCell ref="AA22:AA23"/>
    <mergeCell ref="AB22:AB23"/>
    <mergeCell ref="H22:H23"/>
    <mergeCell ref="I22:I23"/>
    <mergeCell ref="J22:J23"/>
    <mergeCell ref="K22:K23"/>
    <mergeCell ref="L22:L23"/>
    <mergeCell ref="M22:M23"/>
    <mergeCell ref="N22:N23"/>
    <mergeCell ref="O22:O23"/>
    <mergeCell ref="P22:P23"/>
    <mergeCell ref="Q22:Q23"/>
    <mergeCell ref="A20:A21"/>
    <mergeCell ref="B20:B21"/>
    <mergeCell ref="C20:C21"/>
    <mergeCell ref="D20:D21"/>
    <mergeCell ref="E20:E21"/>
    <mergeCell ref="F20:F21"/>
    <mergeCell ref="G20:G21"/>
    <mergeCell ref="A27:A28"/>
    <mergeCell ref="B27:B28"/>
    <mergeCell ref="C27:C28"/>
    <mergeCell ref="D27:D28"/>
    <mergeCell ref="E27:E28"/>
    <mergeCell ref="F27:F28"/>
    <mergeCell ref="G27:G28"/>
    <mergeCell ref="A24:A26"/>
    <mergeCell ref="B24:B26"/>
    <mergeCell ref="C24:C26"/>
    <mergeCell ref="D24:D26"/>
    <mergeCell ref="E24:E26"/>
    <mergeCell ref="F24:F26"/>
    <mergeCell ref="G24:G26"/>
    <mergeCell ref="A22:A23"/>
    <mergeCell ref="B22:B23"/>
    <mergeCell ref="C22:C23"/>
    <mergeCell ref="A14:A19"/>
    <mergeCell ref="B14:B19"/>
    <mergeCell ref="C14:C19"/>
    <mergeCell ref="D14:D19"/>
    <mergeCell ref="E14:E19"/>
    <mergeCell ref="F14:F19"/>
    <mergeCell ref="G14:G19"/>
    <mergeCell ref="O45:O47"/>
    <mergeCell ref="P45:P47"/>
    <mergeCell ref="O30:O32"/>
    <mergeCell ref="P30:P32"/>
    <mergeCell ref="H30:H32"/>
    <mergeCell ref="I30:I32"/>
    <mergeCell ref="J30:J32"/>
    <mergeCell ref="K30:K32"/>
    <mergeCell ref="L30:L32"/>
    <mergeCell ref="M30:M32"/>
    <mergeCell ref="N30:N32"/>
    <mergeCell ref="A33:A34"/>
    <mergeCell ref="B33:B34"/>
    <mergeCell ref="C33:C34"/>
    <mergeCell ref="D33:D34"/>
    <mergeCell ref="E33:E34"/>
    <mergeCell ref="F33:F34"/>
    <mergeCell ref="Q45:Q52"/>
    <mergeCell ref="O48:O49"/>
    <mergeCell ref="P48:P49"/>
    <mergeCell ref="O50:O52"/>
    <mergeCell ref="P50:P52"/>
    <mergeCell ref="H45:H47"/>
    <mergeCell ref="I45:I47"/>
    <mergeCell ref="J45:J47"/>
    <mergeCell ref="K45:K47"/>
    <mergeCell ref="L45:L47"/>
    <mergeCell ref="M45:M47"/>
    <mergeCell ref="N45:N47"/>
    <mergeCell ref="H50:H52"/>
    <mergeCell ref="I50:I52"/>
    <mergeCell ref="J50:J52"/>
    <mergeCell ref="K50:K52"/>
    <mergeCell ref="L50:L52"/>
    <mergeCell ref="M50:M52"/>
    <mergeCell ref="N50:N52"/>
    <mergeCell ref="H48:H49"/>
    <mergeCell ref="I48:I49"/>
    <mergeCell ref="J48:J49"/>
    <mergeCell ref="K48:K49"/>
    <mergeCell ref="L48:L49"/>
    <mergeCell ref="M48:M49"/>
    <mergeCell ref="N48:N49"/>
    <mergeCell ref="A45:A47"/>
    <mergeCell ref="B45:B47"/>
    <mergeCell ref="C45:C47"/>
    <mergeCell ref="D45:D47"/>
    <mergeCell ref="E45:E47"/>
    <mergeCell ref="F45:F47"/>
    <mergeCell ref="G45:G47"/>
    <mergeCell ref="A48:A49"/>
    <mergeCell ref="B48:B49"/>
    <mergeCell ref="C48:C49"/>
    <mergeCell ref="D48:D49"/>
    <mergeCell ref="E48:E49"/>
    <mergeCell ref="F48:F49"/>
    <mergeCell ref="G48:G49"/>
    <mergeCell ref="A50:A52"/>
    <mergeCell ref="B50:B52"/>
    <mergeCell ref="C50:C52"/>
    <mergeCell ref="D50:D52"/>
    <mergeCell ref="E50:E52"/>
    <mergeCell ref="F50:F52"/>
    <mergeCell ref="G50:G52"/>
    <mergeCell ref="O53:O55"/>
    <mergeCell ref="P53:P55"/>
    <mergeCell ref="A53:A55"/>
    <mergeCell ref="B53:B55"/>
    <mergeCell ref="C53:C55"/>
    <mergeCell ref="D53:D55"/>
    <mergeCell ref="E53:E55"/>
    <mergeCell ref="F53:F55"/>
    <mergeCell ref="G53:G55"/>
    <mergeCell ref="Q53:Q55"/>
    <mergeCell ref="Q56:Q57"/>
    <mergeCell ref="H53:H55"/>
    <mergeCell ref="I53:I55"/>
    <mergeCell ref="J53:J55"/>
    <mergeCell ref="K53:K55"/>
    <mergeCell ref="L53:L55"/>
    <mergeCell ref="M53:M55"/>
    <mergeCell ref="N53:N55"/>
    <mergeCell ref="A56:A57"/>
    <mergeCell ref="B56:B57"/>
    <mergeCell ref="C56:C57"/>
    <mergeCell ref="D56:D57"/>
    <mergeCell ref="E56:E57"/>
    <mergeCell ref="F56:F57"/>
    <mergeCell ref="G56:G57"/>
    <mergeCell ref="O58:O60"/>
    <mergeCell ref="P58:P60"/>
    <mergeCell ref="A58:A60"/>
    <mergeCell ref="B58:B60"/>
    <mergeCell ref="C58:C60"/>
    <mergeCell ref="D58:D60"/>
    <mergeCell ref="E58:E60"/>
    <mergeCell ref="F58:F60"/>
    <mergeCell ref="G58:G60"/>
    <mergeCell ref="H56:H57"/>
    <mergeCell ref="I56:I57"/>
    <mergeCell ref="J56:J57"/>
    <mergeCell ref="K56:K57"/>
    <mergeCell ref="L56:L57"/>
    <mergeCell ref="M56:M57"/>
    <mergeCell ref="N56:N57"/>
    <mergeCell ref="Q58:Q60"/>
    <mergeCell ref="Y58:Y60"/>
    <mergeCell ref="Z58:Z60"/>
    <mergeCell ref="AA58:AA60"/>
    <mergeCell ref="AB58:AB60"/>
    <mergeCell ref="H58:H60"/>
    <mergeCell ref="I58:I60"/>
    <mergeCell ref="J58:J60"/>
    <mergeCell ref="K58:K60"/>
    <mergeCell ref="L58:L60"/>
    <mergeCell ref="M58:M60"/>
    <mergeCell ref="N58:N60"/>
    <mergeCell ref="Z61:Z63"/>
    <mergeCell ref="AA61:AA63"/>
    <mergeCell ref="AB61:AB63"/>
    <mergeCell ref="H61:H63"/>
    <mergeCell ref="I61:I63"/>
    <mergeCell ref="J61:J63"/>
    <mergeCell ref="K61:K63"/>
    <mergeCell ref="L61:L63"/>
    <mergeCell ref="M61:M63"/>
    <mergeCell ref="N61:N63"/>
    <mergeCell ref="A61:A63"/>
    <mergeCell ref="B61:B63"/>
    <mergeCell ref="C61:C63"/>
    <mergeCell ref="D61:D63"/>
    <mergeCell ref="E61:E63"/>
    <mergeCell ref="F61:F63"/>
    <mergeCell ref="G61:G63"/>
    <mergeCell ref="Q64:Q66"/>
    <mergeCell ref="Y64:Y66"/>
    <mergeCell ref="O61:O63"/>
    <mergeCell ref="P61:P63"/>
    <mergeCell ref="Q61:Q63"/>
    <mergeCell ref="Y61:Y63"/>
    <mergeCell ref="Z64:Z66"/>
    <mergeCell ref="AA64:AA66"/>
    <mergeCell ref="AB64:AB66"/>
    <mergeCell ref="A64:A66"/>
    <mergeCell ref="B64:B66"/>
    <mergeCell ref="C64:C66"/>
    <mergeCell ref="D64:D66"/>
    <mergeCell ref="E64:E66"/>
    <mergeCell ref="F64:F66"/>
    <mergeCell ref="G64:G66"/>
    <mergeCell ref="O64:O66"/>
    <mergeCell ref="P64:P66"/>
    <mergeCell ref="H64:H66"/>
    <mergeCell ref="I64:I66"/>
    <mergeCell ref="J64:J66"/>
    <mergeCell ref="K64:K66"/>
    <mergeCell ref="L64:L66"/>
    <mergeCell ref="M64:M66"/>
    <mergeCell ref="N64:N66"/>
    <mergeCell ref="AA67:AA71"/>
    <mergeCell ref="AB67:AB71"/>
    <mergeCell ref="Y72:Y74"/>
    <mergeCell ref="Z72:Z74"/>
    <mergeCell ref="AA72:AA74"/>
    <mergeCell ref="AB72:AB74"/>
    <mergeCell ref="R69:R71"/>
    <mergeCell ref="S69:S71"/>
    <mergeCell ref="T69:T71"/>
    <mergeCell ref="U69:U71"/>
    <mergeCell ref="V69:V71"/>
    <mergeCell ref="W69:W71"/>
    <mergeCell ref="X69:X71"/>
    <mergeCell ref="V73:V74"/>
    <mergeCell ref="W73:W74"/>
    <mergeCell ref="X73:X74"/>
    <mergeCell ref="A67:A71"/>
    <mergeCell ref="B67:B71"/>
    <mergeCell ref="C67:C71"/>
    <mergeCell ref="D67:D71"/>
    <mergeCell ref="E67:E71"/>
    <mergeCell ref="F67:F71"/>
    <mergeCell ref="G67:G71"/>
    <mergeCell ref="Y67:Y71"/>
    <mergeCell ref="Z67:Z71"/>
    <mergeCell ref="X24:X26"/>
    <mergeCell ref="Y24:Y26"/>
    <mergeCell ref="Z24:Z26"/>
    <mergeCell ref="AA24:AA26"/>
    <mergeCell ref="AB24:AB26"/>
    <mergeCell ref="O24:O26"/>
    <mergeCell ref="P24:P26"/>
    <mergeCell ref="Q24:Q26"/>
    <mergeCell ref="R24:R26"/>
    <mergeCell ref="S24:S26"/>
    <mergeCell ref="T24:T26"/>
    <mergeCell ref="U24:U26"/>
    <mergeCell ref="V27:V28"/>
    <mergeCell ref="W27:W28"/>
    <mergeCell ref="V24:V26"/>
    <mergeCell ref="W24:W26"/>
    <mergeCell ref="H24:H26"/>
    <mergeCell ref="I24:I26"/>
    <mergeCell ref="J24:J26"/>
    <mergeCell ref="K24:K26"/>
    <mergeCell ref="L24:L26"/>
    <mergeCell ref="M24:M26"/>
    <mergeCell ref="N24:N26"/>
    <mergeCell ref="H27:H28"/>
    <mergeCell ref="I27:I28"/>
    <mergeCell ref="J27:J28"/>
    <mergeCell ref="K27:K28"/>
    <mergeCell ref="L27:L28"/>
    <mergeCell ref="M27:M28"/>
    <mergeCell ref="N27:N28"/>
    <mergeCell ref="X27:X28"/>
    <mergeCell ref="Y27:Y28"/>
    <mergeCell ref="Z27:Z28"/>
    <mergeCell ref="AA27:AA28"/>
    <mergeCell ref="AB27:AB28"/>
    <mergeCell ref="A30:A32"/>
    <mergeCell ref="B30:B32"/>
    <mergeCell ref="C30:C32"/>
    <mergeCell ref="D30:D32"/>
    <mergeCell ref="E30:E32"/>
    <mergeCell ref="F30:F32"/>
    <mergeCell ref="G30:G32"/>
    <mergeCell ref="Q30:Q32"/>
    <mergeCell ref="Y30:Y32"/>
    <mergeCell ref="Z30:Z32"/>
    <mergeCell ref="AA30:AA32"/>
    <mergeCell ref="AB30:AB32"/>
    <mergeCell ref="O27:O28"/>
    <mergeCell ref="P27:P28"/>
    <mergeCell ref="Q27:Q28"/>
    <mergeCell ref="R27:R28"/>
    <mergeCell ref="S27:S28"/>
    <mergeCell ref="T27:T28"/>
    <mergeCell ref="U27:U28"/>
    <mergeCell ref="Q33:Q34"/>
    <mergeCell ref="Y33:Y34"/>
    <mergeCell ref="Z33:Z34"/>
    <mergeCell ref="AA33:AA34"/>
    <mergeCell ref="AB33:AB34"/>
    <mergeCell ref="H33:H34"/>
    <mergeCell ref="I33:I34"/>
    <mergeCell ref="J33:J34"/>
    <mergeCell ref="K33:K34"/>
    <mergeCell ref="L33:L34"/>
    <mergeCell ref="M33:M34"/>
    <mergeCell ref="N33:N34"/>
    <mergeCell ref="O33:O34"/>
    <mergeCell ref="G33:G34"/>
    <mergeCell ref="O35:O37"/>
    <mergeCell ref="P35:P37"/>
    <mergeCell ref="P33:P34"/>
    <mergeCell ref="H35:H37"/>
    <mergeCell ref="I35:I37"/>
    <mergeCell ref="J35:J37"/>
    <mergeCell ref="K35:K37"/>
    <mergeCell ref="L35:L37"/>
    <mergeCell ref="M35:M37"/>
    <mergeCell ref="N35:N37"/>
    <mergeCell ref="AB35:AB37"/>
    <mergeCell ref="Q38:Q39"/>
    <mergeCell ref="Y38:Y39"/>
    <mergeCell ref="Z38:Z39"/>
    <mergeCell ref="AA38:AA39"/>
    <mergeCell ref="AB38:AB39"/>
    <mergeCell ref="A38:A39"/>
    <mergeCell ref="B38:B39"/>
    <mergeCell ref="C38:C39"/>
    <mergeCell ref="D38:D39"/>
    <mergeCell ref="E38:E39"/>
    <mergeCell ref="F38:F39"/>
    <mergeCell ref="G38:G39"/>
    <mergeCell ref="O38:O39"/>
    <mergeCell ref="P38:P39"/>
    <mergeCell ref="H38:H39"/>
    <mergeCell ref="I38:I39"/>
    <mergeCell ref="J38:J39"/>
    <mergeCell ref="K38:K39"/>
    <mergeCell ref="L38:L39"/>
    <mergeCell ref="M38:M39"/>
    <mergeCell ref="N38:N39"/>
    <mergeCell ref="A35:A37"/>
    <mergeCell ref="B35:B37"/>
    <mergeCell ref="A40:A41"/>
    <mergeCell ref="B40:B41"/>
    <mergeCell ref="C40:C41"/>
    <mergeCell ref="D40:D41"/>
    <mergeCell ref="E40:E41"/>
    <mergeCell ref="F40:F41"/>
    <mergeCell ref="G40:G41"/>
    <mergeCell ref="Z35:Z37"/>
    <mergeCell ref="AA35:AA37"/>
    <mergeCell ref="C35:C37"/>
    <mergeCell ref="D35:D37"/>
    <mergeCell ref="E35:E37"/>
    <mergeCell ref="F35:F37"/>
    <mergeCell ref="G35:G37"/>
    <mergeCell ref="Q35:Q37"/>
    <mergeCell ref="Y35:Y37"/>
    <mergeCell ref="O40:O41"/>
    <mergeCell ref="P40:P41"/>
    <mergeCell ref="Q40:Q41"/>
    <mergeCell ref="Y40:Y41"/>
    <mergeCell ref="Z40:Z41"/>
    <mergeCell ref="AA40:AA41"/>
    <mergeCell ref="A42:A44"/>
    <mergeCell ref="B42:B44"/>
    <mergeCell ref="C42:C44"/>
    <mergeCell ref="D42:D44"/>
    <mergeCell ref="E42:E44"/>
    <mergeCell ref="F42:F44"/>
    <mergeCell ref="G42:G44"/>
    <mergeCell ref="H42:H44"/>
    <mergeCell ref="I42:I44"/>
    <mergeCell ref="R45:R47"/>
    <mergeCell ref="S45:S47"/>
    <mergeCell ref="T45:T47"/>
    <mergeCell ref="U45:U47"/>
    <mergeCell ref="V45:V47"/>
    <mergeCell ref="W45:W47"/>
    <mergeCell ref="X45:X47"/>
    <mergeCell ref="Z50:Z52"/>
    <mergeCell ref="AA50:AA52"/>
    <mergeCell ref="Y50:Y52"/>
    <mergeCell ref="Y53:Y55"/>
    <mergeCell ref="Z53:Z55"/>
    <mergeCell ref="AA53:AA55"/>
    <mergeCell ref="AB53:AB55"/>
    <mergeCell ref="Y45:Y47"/>
    <mergeCell ref="Z45:Z47"/>
    <mergeCell ref="Y48:Y49"/>
    <mergeCell ref="Z48:Z49"/>
    <mergeCell ref="AA48:AA49"/>
    <mergeCell ref="AB48:AB49"/>
    <mergeCell ref="AB50:AB52"/>
    <mergeCell ref="AA45:AA47"/>
    <mergeCell ref="AB45:AB47"/>
    <mergeCell ref="AB40:AB41"/>
    <mergeCell ref="H40:H41"/>
    <mergeCell ref="I40:I41"/>
    <mergeCell ref="J40:J41"/>
    <mergeCell ref="K40:K41"/>
    <mergeCell ref="L40:L41"/>
    <mergeCell ref="M40:M41"/>
    <mergeCell ref="N40:N41"/>
    <mergeCell ref="O42:O44"/>
    <mergeCell ref="P42:P44"/>
    <mergeCell ref="Q42:Q44"/>
    <mergeCell ref="Y42:Y44"/>
    <mergeCell ref="Z42:Z44"/>
    <mergeCell ref="AA42:AA44"/>
    <mergeCell ref="AB42:AB44"/>
    <mergeCell ref="J42:J44"/>
    <mergeCell ref="K42:K44"/>
    <mergeCell ref="L42:L44"/>
    <mergeCell ref="M42:M44"/>
    <mergeCell ref="N42:N44"/>
    <mergeCell ref="W56:W57"/>
    <mergeCell ref="X56:X57"/>
    <mergeCell ref="Y56:Y57"/>
    <mergeCell ref="Z56:Z57"/>
    <mergeCell ref="AA56:AA57"/>
    <mergeCell ref="AB56:AB57"/>
    <mergeCell ref="O56:O57"/>
    <mergeCell ref="P56:P57"/>
    <mergeCell ref="R56:R57"/>
    <mergeCell ref="S56:S57"/>
    <mergeCell ref="T56:T57"/>
    <mergeCell ref="U56:U57"/>
    <mergeCell ref="V56:V57"/>
    <mergeCell ref="Q73:Q74"/>
    <mergeCell ref="R73:R74"/>
    <mergeCell ref="S73:S74"/>
    <mergeCell ref="T73:T74"/>
    <mergeCell ref="U73:U74"/>
    <mergeCell ref="H67:H71"/>
    <mergeCell ref="I67:I71"/>
    <mergeCell ref="J67:J71"/>
    <mergeCell ref="K67:K71"/>
    <mergeCell ref="L67:L71"/>
    <mergeCell ref="M67:M71"/>
    <mergeCell ref="N67:N71"/>
    <mergeCell ref="H72:H74"/>
    <mergeCell ref="I72:I74"/>
    <mergeCell ref="J72:J74"/>
    <mergeCell ref="K72:K74"/>
    <mergeCell ref="L72:L74"/>
    <mergeCell ref="M72:M74"/>
    <mergeCell ref="N72:N74"/>
    <mergeCell ref="O73:O74"/>
    <mergeCell ref="P73:P74"/>
    <mergeCell ref="A72:A74"/>
    <mergeCell ref="B72:B74"/>
    <mergeCell ref="C72:C74"/>
    <mergeCell ref="D72:D74"/>
    <mergeCell ref="E72:E74"/>
    <mergeCell ref="F72:F74"/>
    <mergeCell ref="G72:G74"/>
    <mergeCell ref="A75:A77"/>
    <mergeCell ref="B75:B77"/>
    <mergeCell ref="C75:C77"/>
    <mergeCell ref="D75:D77"/>
    <mergeCell ref="E75:E77"/>
    <mergeCell ref="F75:F77"/>
    <mergeCell ref="G75:G77"/>
    <mergeCell ref="O75:O77"/>
    <mergeCell ref="P75:P77"/>
    <mergeCell ref="Q75:Q77"/>
    <mergeCell ref="Y75:Y77"/>
    <mergeCell ref="Z75:Z77"/>
    <mergeCell ref="AA75:AA77"/>
    <mergeCell ref="AB75:AB77"/>
    <mergeCell ref="H75:H77"/>
    <mergeCell ref="I75:I77"/>
    <mergeCell ref="J75:J77"/>
    <mergeCell ref="K75:K77"/>
    <mergeCell ref="L75:L77"/>
    <mergeCell ref="M75:M77"/>
    <mergeCell ref="N75:N77"/>
  </mergeCells>
  <dataValidations count="3">
    <dataValidation type="decimal" operator="greaterThan" allowBlank="1" showInputMessage="1" showErrorMessage="1" prompt="Nedozvoljeni unos - Dozvoljeno unijeti broj sa dva decimalna mjesta." sqref="H14 H33 H35 H58">
      <formula1>0</formula1>
    </dataValidation>
    <dataValidation type="decimal" allowBlank="1" showErrorMessage="1" sqref="A14 A33 A38 A58">
      <formula1>1</formula1>
      <formula2>9999</formula2>
    </dataValidation>
    <dataValidation type="custom" allowBlank="1" showInputMessage="1" showErrorMessage="1" prompt="Dozvoljeni unos do 250 znakova  -    " sqref="G14 G20 G30 G33 G35 G38 G40 G58 G61">
      <formula1>LT(LEN(G14),(250))</formula1>
    </dataValidation>
  </dataValidations>
  <pageMargins left="0.25" right="0.25" top="0.75" bottom="0.75" header="0" footer="0"/>
  <pageSetup paperSize="8" fitToHeight="0" orientation="landscape"/>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9.140625" customWidth="1"/>
    <col min="2" max="2" width="37.7109375" customWidth="1"/>
    <col min="3" max="3" width="26.85546875" customWidth="1"/>
    <col min="4" max="5" width="27.42578125" customWidth="1"/>
    <col min="6" max="6" width="38.7109375" customWidth="1"/>
    <col min="7" max="7" width="46.7109375" customWidth="1"/>
    <col min="8" max="8" width="29.28515625" customWidth="1"/>
    <col min="9" max="9" width="30.140625" customWidth="1"/>
    <col min="10" max="12" width="8.7109375" customWidth="1"/>
    <col min="13" max="13" width="11.7109375" customWidth="1"/>
    <col min="14" max="14" width="15.140625" customWidth="1"/>
    <col min="15" max="15" width="42.140625" customWidth="1"/>
    <col min="16" max="17" width="20.7109375" customWidth="1"/>
    <col min="18" max="18" width="29.7109375" customWidth="1"/>
    <col min="19" max="19" width="35.7109375" customWidth="1"/>
    <col min="20" max="23" width="25.7109375" customWidth="1"/>
    <col min="24" max="24" width="25.42578125" customWidth="1"/>
    <col min="25" max="25" width="22" customWidth="1"/>
    <col min="26" max="26" width="24" customWidth="1"/>
    <col min="27" max="27" width="23.42578125" customWidth="1"/>
    <col min="28" max="28" width="53" customWidth="1"/>
  </cols>
  <sheetData>
    <row r="1" spans="1:28" ht="12.75" customHeight="1" x14ac:dyDescent="0.2">
      <c r="A1" s="1017" t="s">
        <v>3720</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1018" t="s">
        <v>117</v>
      </c>
      <c r="B3" s="716"/>
      <c r="C3" s="716"/>
      <c r="D3" s="745"/>
      <c r="E3" s="752" t="s">
        <v>3721</v>
      </c>
      <c r="F3" s="747"/>
      <c r="G3" s="747"/>
      <c r="H3" s="747"/>
      <c r="I3" s="791"/>
      <c r="J3" s="1019" t="s">
        <v>119</v>
      </c>
      <c r="K3" s="747"/>
      <c r="L3" s="747"/>
      <c r="M3" s="791"/>
      <c r="N3" s="697" t="s">
        <v>120</v>
      </c>
      <c r="O3" s="651"/>
      <c r="P3" s="652"/>
      <c r="Q3" s="1009" t="s">
        <v>121</v>
      </c>
      <c r="R3" s="747"/>
      <c r="S3" s="791"/>
      <c r="T3" s="1020"/>
      <c r="U3" s="716"/>
      <c r="V3" s="716"/>
      <c r="W3" s="751"/>
      <c r="X3" s="740"/>
      <c r="Y3" s="638"/>
      <c r="Z3" s="638"/>
      <c r="AA3" s="638"/>
      <c r="AB3" s="741"/>
    </row>
    <row r="4" spans="1:28" ht="6.75" hidden="1" customHeight="1" x14ac:dyDescent="0.2">
      <c r="A4" s="43"/>
      <c r="B4" s="43"/>
      <c r="C4" s="43"/>
      <c r="D4" s="43"/>
      <c r="E4" s="110"/>
      <c r="F4" s="111"/>
      <c r="G4" s="111"/>
      <c r="H4" s="111"/>
      <c r="I4" s="111"/>
      <c r="J4" s="111"/>
      <c r="K4" s="111"/>
      <c r="L4" s="111"/>
      <c r="M4" s="111"/>
      <c r="N4" s="111"/>
      <c r="O4" s="112"/>
      <c r="P4" s="1010" t="s">
        <v>123</v>
      </c>
      <c r="Q4" s="797"/>
      <c r="R4" s="1012" t="s">
        <v>124</v>
      </c>
      <c r="S4" s="651"/>
      <c r="T4" s="651"/>
      <c r="U4" s="651"/>
      <c r="V4" s="651"/>
      <c r="W4" s="665"/>
      <c r="X4" s="740"/>
      <c r="Y4" s="638"/>
      <c r="Z4" s="638"/>
      <c r="AA4" s="638"/>
      <c r="AB4" s="741"/>
    </row>
    <row r="5" spans="1:28" ht="30" hidden="1" customHeight="1" x14ac:dyDescent="0.2">
      <c r="A5" s="703" t="s">
        <v>125</v>
      </c>
      <c r="B5" s="651"/>
      <c r="C5" s="651"/>
      <c r="D5" s="651"/>
      <c r="E5" s="651"/>
      <c r="F5" s="651"/>
      <c r="G5" s="651"/>
      <c r="H5" s="651"/>
      <c r="I5" s="651"/>
      <c r="J5" s="651"/>
      <c r="K5" s="651"/>
      <c r="L5" s="651"/>
      <c r="M5" s="651"/>
      <c r="N5" s="652"/>
      <c r="O5" s="1011"/>
      <c r="P5" s="651"/>
      <c r="Q5" s="651"/>
      <c r="R5" s="651"/>
      <c r="S5" s="651"/>
      <c r="T5" s="651"/>
      <c r="U5" s="651"/>
      <c r="V5" s="651"/>
      <c r="W5" s="665"/>
      <c r="X5" s="740"/>
      <c r="Y5" s="638"/>
      <c r="Z5" s="638"/>
      <c r="AA5" s="638"/>
      <c r="AB5" s="741"/>
    </row>
    <row r="6" spans="1:28" ht="30" hidden="1" customHeight="1" x14ac:dyDescent="0.2">
      <c r="A6" s="703" t="s">
        <v>126</v>
      </c>
      <c r="B6" s="651"/>
      <c r="C6" s="651"/>
      <c r="D6" s="651"/>
      <c r="E6" s="651"/>
      <c r="F6" s="651"/>
      <c r="G6" s="651"/>
      <c r="H6" s="651"/>
      <c r="I6" s="651"/>
      <c r="J6" s="651"/>
      <c r="K6" s="651"/>
      <c r="L6" s="651"/>
      <c r="M6" s="651"/>
      <c r="N6" s="652"/>
      <c r="O6" s="159" t="s">
        <v>47</v>
      </c>
      <c r="P6" s="159"/>
      <c r="Q6" s="159" t="s">
        <v>48</v>
      </c>
      <c r="R6" s="1012"/>
      <c r="S6" s="651"/>
      <c r="T6" s="651"/>
      <c r="U6" s="651"/>
      <c r="V6" s="651"/>
      <c r="W6" s="665"/>
      <c r="X6" s="740"/>
      <c r="Y6" s="638"/>
      <c r="Z6" s="638"/>
      <c r="AA6" s="638"/>
      <c r="AB6" s="741"/>
    </row>
    <row r="7" spans="1:28" ht="30" hidden="1" customHeight="1" x14ac:dyDescent="0.2">
      <c r="A7" s="1013" t="s">
        <v>127</v>
      </c>
      <c r="B7" s="656"/>
      <c r="C7" s="656"/>
      <c r="D7" s="656"/>
      <c r="E7" s="656"/>
      <c r="F7" s="656"/>
      <c r="G7" s="656"/>
      <c r="H7" s="656"/>
      <c r="I7" s="656"/>
      <c r="J7" s="656"/>
      <c r="K7" s="656"/>
      <c r="L7" s="656"/>
      <c r="M7" s="656"/>
      <c r="N7" s="657"/>
      <c r="O7" s="159" t="s">
        <v>47</v>
      </c>
      <c r="P7" s="159"/>
      <c r="Q7" s="159" t="s">
        <v>48</v>
      </c>
      <c r="R7" s="1012"/>
      <c r="S7" s="651"/>
      <c r="T7" s="651"/>
      <c r="U7" s="651"/>
      <c r="V7" s="651"/>
      <c r="W7" s="665"/>
      <c r="X7" s="740"/>
      <c r="Y7" s="638"/>
      <c r="Z7" s="638"/>
      <c r="AA7" s="638"/>
      <c r="AB7" s="741"/>
    </row>
    <row r="8" spans="1:28" ht="33.75" customHeight="1" x14ac:dyDescent="0.2">
      <c r="A8" s="1014" t="s">
        <v>128</v>
      </c>
      <c r="B8" s="716"/>
      <c r="C8" s="716"/>
      <c r="D8" s="716"/>
      <c r="E8" s="716"/>
      <c r="F8" s="716"/>
      <c r="G8" s="716"/>
      <c r="H8" s="716"/>
      <c r="I8" s="716"/>
      <c r="J8" s="716"/>
      <c r="K8" s="716"/>
      <c r="L8" s="716"/>
      <c r="M8" s="716"/>
      <c r="N8" s="717"/>
      <c r="O8" s="1015" t="s">
        <v>129</v>
      </c>
      <c r="P8" s="651"/>
      <c r="Q8" s="651"/>
      <c r="R8" s="651"/>
      <c r="S8" s="651"/>
      <c r="T8" s="651"/>
      <c r="U8" s="651"/>
      <c r="V8" s="651"/>
      <c r="W8" s="665"/>
      <c r="X8" s="742"/>
      <c r="Y8" s="694"/>
      <c r="Z8" s="694"/>
      <c r="AA8" s="694"/>
      <c r="AB8" s="743"/>
    </row>
    <row r="9" spans="1:28" ht="149.25" customHeight="1" x14ac:dyDescent="0.2">
      <c r="A9" s="466" t="s">
        <v>130</v>
      </c>
      <c r="B9" s="467" t="s">
        <v>131</v>
      </c>
      <c r="C9" s="467" t="s">
        <v>132</v>
      </c>
      <c r="D9" s="467" t="s">
        <v>133</v>
      </c>
      <c r="E9" s="468" t="s">
        <v>134</v>
      </c>
      <c r="F9" s="469" t="s">
        <v>56</v>
      </c>
      <c r="G9" s="470" t="s">
        <v>135</v>
      </c>
      <c r="H9" s="471" t="s">
        <v>136</v>
      </c>
      <c r="I9" s="467" t="s">
        <v>137</v>
      </c>
      <c r="J9" s="472" t="s">
        <v>138</v>
      </c>
      <c r="K9" s="472" t="s">
        <v>139</v>
      </c>
      <c r="L9" s="472" t="s">
        <v>3722</v>
      </c>
      <c r="M9" s="473" t="s">
        <v>141</v>
      </c>
      <c r="N9" s="474" t="s">
        <v>374</v>
      </c>
      <c r="O9" s="475" t="s">
        <v>143</v>
      </c>
      <c r="P9" s="476" t="s">
        <v>144</v>
      </c>
      <c r="Q9" s="476" t="s">
        <v>145</v>
      </c>
      <c r="R9" s="476" t="s">
        <v>146</v>
      </c>
      <c r="S9" s="476" t="s">
        <v>147</v>
      </c>
      <c r="T9" s="476" t="s">
        <v>148</v>
      </c>
      <c r="U9" s="476" t="s">
        <v>149</v>
      </c>
      <c r="V9" s="476" t="s">
        <v>150</v>
      </c>
      <c r="W9" s="477" t="s">
        <v>151</v>
      </c>
      <c r="X9" s="113" t="s">
        <v>152</v>
      </c>
      <c r="Y9" s="56" t="s">
        <v>153</v>
      </c>
      <c r="Z9" s="56" t="s">
        <v>154</v>
      </c>
      <c r="AA9" s="56" t="s">
        <v>155</v>
      </c>
      <c r="AB9" s="114" t="s">
        <v>156</v>
      </c>
    </row>
    <row r="10" spans="1:28" ht="94.5" customHeight="1" x14ac:dyDescent="0.2">
      <c r="A10" s="1006">
        <v>1</v>
      </c>
      <c r="B10" s="1005" t="s">
        <v>789</v>
      </c>
      <c r="C10" s="672" t="s">
        <v>3723</v>
      </c>
      <c r="D10" s="672" t="s">
        <v>3723</v>
      </c>
      <c r="E10" s="673" t="s">
        <v>3724</v>
      </c>
      <c r="F10" s="786" t="s">
        <v>3725</v>
      </c>
      <c r="G10" s="781" t="s">
        <v>3726</v>
      </c>
      <c r="H10" s="834">
        <v>380531836</v>
      </c>
      <c r="I10" s="681" t="s">
        <v>3727</v>
      </c>
      <c r="J10" s="985" t="s">
        <v>163</v>
      </c>
      <c r="K10" s="681" t="s">
        <v>164</v>
      </c>
      <c r="L10" s="681" t="s">
        <v>3728</v>
      </c>
      <c r="M10" s="681" t="s">
        <v>164</v>
      </c>
      <c r="N10" s="681" t="s">
        <v>164</v>
      </c>
      <c r="O10" s="45" t="s">
        <v>3729</v>
      </c>
      <c r="P10" s="45" t="s">
        <v>1180</v>
      </c>
      <c r="Q10" s="681" t="s">
        <v>179</v>
      </c>
      <c r="R10" s="68" t="s">
        <v>3730</v>
      </c>
      <c r="S10" s="70">
        <v>0.8</v>
      </c>
      <c r="T10" s="70">
        <v>0.8</v>
      </c>
      <c r="U10" s="70">
        <v>0.85</v>
      </c>
      <c r="V10" s="70">
        <v>0.9</v>
      </c>
      <c r="W10" s="108">
        <v>0.95</v>
      </c>
      <c r="X10" s="154"/>
      <c r="Y10" s="767"/>
      <c r="Z10" s="767"/>
      <c r="AA10" s="767"/>
      <c r="AB10" s="768"/>
    </row>
    <row r="11" spans="1:28" ht="94.5" customHeight="1" x14ac:dyDescent="0.2">
      <c r="A11" s="755"/>
      <c r="B11" s="641"/>
      <c r="C11" s="641"/>
      <c r="D11" s="641"/>
      <c r="E11" s="674"/>
      <c r="F11" s="676"/>
      <c r="G11" s="782"/>
      <c r="H11" s="641"/>
      <c r="I11" s="641"/>
      <c r="J11" s="986"/>
      <c r="K11" s="641"/>
      <c r="L11" s="641"/>
      <c r="M11" s="641"/>
      <c r="N11" s="641"/>
      <c r="O11" s="45" t="s">
        <v>3731</v>
      </c>
      <c r="P11" s="75" t="s">
        <v>244</v>
      </c>
      <c r="Q11" s="641"/>
      <c r="R11" s="682" t="s">
        <v>3732</v>
      </c>
      <c r="S11" s="828">
        <v>0.77600000000000002</v>
      </c>
      <c r="T11" s="777">
        <v>0.81</v>
      </c>
      <c r="U11" s="777">
        <v>0.84</v>
      </c>
      <c r="V11" s="777">
        <v>0.87</v>
      </c>
      <c r="W11" s="848">
        <v>0.9</v>
      </c>
      <c r="X11" s="766"/>
      <c r="Y11" s="641"/>
      <c r="Z11" s="641"/>
      <c r="AA11" s="641"/>
      <c r="AB11" s="720"/>
    </row>
    <row r="12" spans="1:28" ht="94.5" customHeight="1" x14ac:dyDescent="0.2">
      <c r="A12" s="755"/>
      <c r="B12" s="641"/>
      <c r="C12" s="641"/>
      <c r="D12" s="641"/>
      <c r="E12" s="674"/>
      <c r="F12" s="676"/>
      <c r="G12" s="782"/>
      <c r="H12" s="641"/>
      <c r="I12" s="641"/>
      <c r="J12" s="985">
        <v>0</v>
      </c>
      <c r="K12" s="641"/>
      <c r="L12" s="641"/>
      <c r="M12" s="641"/>
      <c r="N12" s="641"/>
      <c r="O12" s="177" t="s">
        <v>3733</v>
      </c>
      <c r="P12" s="478" t="s">
        <v>169</v>
      </c>
      <c r="Q12" s="641"/>
      <c r="R12" s="642"/>
      <c r="S12" s="642"/>
      <c r="T12" s="642"/>
      <c r="U12" s="642"/>
      <c r="V12" s="642"/>
      <c r="W12" s="729"/>
      <c r="X12" s="730"/>
      <c r="Y12" s="641"/>
      <c r="Z12" s="641"/>
      <c r="AA12" s="641"/>
      <c r="AB12" s="720"/>
    </row>
    <row r="13" spans="1:28" ht="94.5" customHeight="1" x14ac:dyDescent="0.2">
      <c r="A13" s="730"/>
      <c r="B13" s="642"/>
      <c r="C13" s="642"/>
      <c r="D13" s="642"/>
      <c r="E13" s="646"/>
      <c r="F13" s="680"/>
      <c r="G13" s="860"/>
      <c r="H13" s="642"/>
      <c r="I13" s="642"/>
      <c r="J13" s="986"/>
      <c r="K13" s="642"/>
      <c r="L13" s="642"/>
      <c r="M13" s="642"/>
      <c r="N13" s="642"/>
      <c r="O13" s="177" t="s">
        <v>3734</v>
      </c>
      <c r="P13" s="479" t="s">
        <v>249</v>
      </c>
      <c r="Q13" s="642"/>
      <c r="R13" s="68" t="s">
        <v>3735</v>
      </c>
      <c r="S13" s="45">
        <v>2000</v>
      </c>
      <c r="T13" s="45">
        <v>2100</v>
      </c>
      <c r="U13" s="45">
        <v>2200</v>
      </c>
      <c r="V13" s="45">
        <v>2300</v>
      </c>
      <c r="W13" s="105">
        <v>2400</v>
      </c>
      <c r="X13" s="154"/>
      <c r="Y13" s="642"/>
      <c r="Z13" s="642"/>
      <c r="AA13" s="642"/>
      <c r="AB13" s="721"/>
    </row>
    <row r="14" spans="1:28" ht="94.5" customHeight="1" x14ac:dyDescent="0.2">
      <c r="A14" s="1006">
        <v>2</v>
      </c>
      <c r="B14" s="1005" t="s">
        <v>789</v>
      </c>
      <c r="C14" s="672" t="s">
        <v>3723</v>
      </c>
      <c r="D14" s="672" t="s">
        <v>3723</v>
      </c>
      <c r="E14" s="673" t="s">
        <v>3736</v>
      </c>
      <c r="F14" s="675" t="s">
        <v>3737</v>
      </c>
      <c r="G14" s="1016" t="s">
        <v>3738</v>
      </c>
      <c r="H14" s="390">
        <v>126215980</v>
      </c>
      <c r="I14" s="329" t="s">
        <v>3739</v>
      </c>
      <c r="J14" s="681" t="s">
        <v>470</v>
      </c>
      <c r="K14" s="681" t="s">
        <v>164</v>
      </c>
      <c r="L14" s="45" t="s">
        <v>3740</v>
      </c>
      <c r="M14" s="45" t="s">
        <v>164</v>
      </c>
      <c r="N14" s="45" t="s">
        <v>164</v>
      </c>
      <c r="O14" s="480" t="s">
        <v>3741</v>
      </c>
      <c r="P14" s="481" t="s">
        <v>249</v>
      </c>
      <c r="Q14" s="681" t="s">
        <v>179</v>
      </c>
      <c r="R14" s="82" t="s">
        <v>3742</v>
      </c>
      <c r="S14" s="45">
        <v>0</v>
      </c>
      <c r="T14" s="45">
        <v>0</v>
      </c>
      <c r="U14" s="45">
        <v>0</v>
      </c>
      <c r="V14" s="45">
        <v>1</v>
      </c>
      <c r="W14" s="105"/>
      <c r="X14" s="154"/>
      <c r="Y14" s="767"/>
      <c r="Z14" s="767"/>
      <c r="AA14" s="767"/>
      <c r="AB14" s="768"/>
    </row>
    <row r="15" spans="1:28" ht="94.5" customHeight="1" x14ac:dyDescent="0.2">
      <c r="A15" s="755"/>
      <c r="B15" s="641"/>
      <c r="C15" s="641"/>
      <c r="D15" s="641"/>
      <c r="E15" s="674"/>
      <c r="F15" s="676"/>
      <c r="G15" s="782"/>
      <c r="H15" s="390">
        <v>79796250</v>
      </c>
      <c r="I15" s="45" t="s">
        <v>3743</v>
      </c>
      <c r="J15" s="771"/>
      <c r="K15" s="641"/>
      <c r="L15" s="681" t="s">
        <v>3728</v>
      </c>
      <c r="M15" s="681" t="s">
        <v>166</v>
      </c>
      <c r="N15" s="681" t="s">
        <v>166</v>
      </c>
      <c r="O15" s="45" t="s">
        <v>3744</v>
      </c>
      <c r="P15" s="45" t="s">
        <v>249</v>
      </c>
      <c r="Q15" s="641"/>
      <c r="R15" s="45" t="s">
        <v>3745</v>
      </c>
      <c r="S15" s="45">
        <v>0</v>
      </c>
      <c r="T15" s="45">
        <v>0.5</v>
      </c>
      <c r="U15" s="45">
        <v>0.7</v>
      </c>
      <c r="V15" s="45">
        <v>0.9</v>
      </c>
      <c r="W15" s="105"/>
      <c r="X15" s="154"/>
      <c r="Y15" s="641"/>
      <c r="Z15" s="641"/>
      <c r="AA15" s="641"/>
      <c r="AB15" s="720"/>
    </row>
    <row r="16" spans="1:28" ht="94.5" customHeight="1" x14ac:dyDescent="0.2">
      <c r="A16" s="755"/>
      <c r="B16" s="641"/>
      <c r="C16" s="641"/>
      <c r="D16" s="641"/>
      <c r="E16" s="674"/>
      <c r="F16" s="676"/>
      <c r="G16" s="782"/>
      <c r="H16" s="390">
        <v>15565899</v>
      </c>
      <c r="I16" s="45" t="s">
        <v>3739</v>
      </c>
      <c r="J16" s="482"/>
      <c r="K16" s="641"/>
      <c r="L16" s="771"/>
      <c r="M16" s="771"/>
      <c r="N16" s="771"/>
      <c r="O16" s="350" t="s">
        <v>3746</v>
      </c>
      <c r="P16" s="87" t="s">
        <v>169</v>
      </c>
      <c r="Q16" s="641"/>
      <c r="R16" s="45" t="s">
        <v>3747</v>
      </c>
      <c r="S16" s="45">
        <v>0</v>
      </c>
      <c r="T16" s="45">
        <v>0</v>
      </c>
      <c r="U16" s="45">
        <v>1</v>
      </c>
      <c r="V16" s="45"/>
      <c r="W16" s="105"/>
      <c r="X16" s="154"/>
      <c r="Y16" s="641"/>
      <c r="Z16" s="641"/>
      <c r="AA16" s="641"/>
      <c r="AB16" s="720"/>
    </row>
    <row r="17" spans="1:28" ht="94.5" customHeight="1" x14ac:dyDescent="0.2">
      <c r="A17" s="755"/>
      <c r="B17" s="641"/>
      <c r="C17" s="641"/>
      <c r="D17" s="641"/>
      <c r="E17" s="674"/>
      <c r="F17" s="676"/>
      <c r="G17" s="782"/>
      <c r="H17" s="390">
        <v>400000</v>
      </c>
      <c r="I17" s="45" t="s">
        <v>3748</v>
      </c>
      <c r="J17" s="45" t="s">
        <v>253</v>
      </c>
      <c r="K17" s="641"/>
      <c r="L17" s="45" t="s">
        <v>971</v>
      </c>
      <c r="M17" s="681" t="s">
        <v>164</v>
      </c>
      <c r="N17" s="681" t="s">
        <v>164</v>
      </c>
      <c r="O17" s="350" t="s">
        <v>3749</v>
      </c>
      <c r="P17" s="87" t="s">
        <v>249</v>
      </c>
      <c r="Q17" s="641"/>
      <c r="R17" s="45" t="s">
        <v>3750</v>
      </c>
      <c r="S17" s="45">
        <v>0</v>
      </c>
      <c r="T17" s="45">
        <v>1</v>
      </c>
      <c r="U17" s="45">
        <v>1</v>
      </c>
      <c r="V17" s="45">
        <v>1</v>
      </c>
      <c r="W17" s="105">
        <v>1</v>
      </c>
      <c r="X17" s="154"/>
      <c r="Y17" s="641"/>
      <c r="Z17" s="641"/>
      <c r="AA17" s="641"/>
      <c r="AB17" s="720"/>
    </row>
    <row r="18" spans="1:28" ht="94.5" customHeight="1" x14ac:dyDescent="0.2">
      <c r="A18" s="755"/>
      <c r="B18" s="641"/>
      <c r="C18" s="641"/>
      <c r="D18" s="641"/>
      <c r="E18" s="674"/>
      <c r="F18" s="676"/>
      <c r="G18" s="782"/>
      <c r="H18" s="390">
        <v>800000</v>
      </c>
      <c r="I18" s="45" t="s">
        <v>3748</v>
      </c>
      <c r="J18" s="45" t="s">
        <v>253</v>
      </c>
      <c r="K18" s="641"/>
      <c r="L18" s="45" t="s">
        <v>971</v>
      </c>
      <c r="M18" s="642"/>
      <c r="N18" s="642"/>
      <c r="O18" s="483" t="s">
        <v>3751</v>
      </c>
      <c r="P18" s="87" t="s">
        <v>249</v>
      </c>
      <c r="Q18" s="641"/>
      <c r="R18" s="45" t="s">
        <v>3752</v>
      </c>
      <c r="S18" s="45">
        <v>0</v>
      </c>
      <c r="T18" s="45">
        <v>1</v>
      </c>
      <c r="U18" s="45">
        <v>1</v>
      </c>
      <c r="V18" s="45">
        <v>1</v>
      </c>
      <c r="W18" s="105">
        <v>1</v>
      </c>
      <c r="X18" s="154"/>
      <c r="Y18" s="641"/>
      <c r="Z18" s="641"/>
      <c r="AA18" s="641"/>
      <c r="AB18" s="720"/>
    </row>
    <row r="19" spans="1:28" ht="94.5" customHeight="1" x14ac:dyDescent="0.2">
      <c r="A19" s="755"/>
      <c r="B19" s="641"/>
      <c r="C19" s="641"/>
      <c r="D19" s="641"/>
      <c r="E19" s="674"/>
      <c r="F19" s="676"/>
      <c r="G19" s="782"/>
      <c r="H19" s="834" t="s">
        <v>3753</v>
      </c>
      <c r="I19" s="681" t="s">
        <v>3754</v>
      </c>
      <c r="J19" s="900" t="s">
        <v>163</v>
      </c>
      <c r="K19" s="641"/>
      <c r="L19" s="681" t="s">
        <v>3755</v>
      </c>
      <c r="M19" s="681" t="s">
        <v>164</v>
      </c>
      <c r="N19" s="681" t="s">
        <v>166</v>
      </c>
      <c r="O19" s="483" t="s">
        <v>3756</v>
      </c>
      <c r="P19" s="87" t="s">
        <v>249</v>
      </c>
      <c r="Q19" s="641"/>
      <c r="R19" s="87" t="s">
        <v>3757</v>
      </c>
      <c r="S19" s="87">
        <v>0</v>
      </c>
      <c r="T19" s="87">
        <v>0.02</v>
      </c>
      <c r="U19" s="87">
        <v>0.05</v>
      </c>
      <c r="V19" s="87">
        <v>0.08</v>
      </c>
      <c r="W19" s="296">
        <v>0.1</v>
      </c>
      <c r="X19" s="154"/>
      <c r="Y19" s="641"/>
      <c r="Z19" s="641"/>
      <c r="AA19" s="641"/>
      <c r="AB19" s="720"/>
    </row>
    <row r="20" spans="1:28" ht="94.5" customHeight="1" x14ac:dyDescent="0.2">
      <c r="A20" s="755"/>
      <c r="B20" s="641"/>
      <c r="C20" s="641"/>
      <c r="D20" s="641"/>
      <c r="E20" s="674"/>
      <c r="F20" s="676"/>
      <c r="G20" s="782"/>
      <c r="H20" s="641"/>
      <c r="I20" s="641"/>
      <c r="J20" s="641"/>
      <c r="K20" s="641"/>
      <c r="L20" s="641"/>
      <c r="M20" s="641"/>
      <c r="N20" s="641"/>
      <c r="O20" s="483" t="s">
        <v>3758</v>
      </c>
      <c r="P20" s="87" t="s">
        <v>169</v>
      </c>
      <c r="Q20" s="641"/>
      <c r="R20" s="87" t="s">
        <v>3759</v>
      </c>
      <c r="S20" s="87">
        <v>0</v>
      </c>
      <c r="T20" s="87">
        <v>30</v>
      </c>
      <c r="U20" s="87">
        <v>30</v>
      </c>
      <c r="V20" s="87"/>
      <c r="W20" s="296"/>
      <c r="X20" s="154"/>
      <c r="Y20" s="641"/>
      <c r="Z20" s="641"/>
      <c r="AA20" s="641"/>
      <c r="AB20" s="720"/>
    </row>
    <row r="21" spans="1:28" ht="94.5" customHeight="1" x14ac:dyDescent="0.2">
      <c r="A21" s="755"/>
      <c r="B21" s="641"/>
      <c r="C21" s="641"/>
      <c r="D21" s="641"/>
      <c r="E21" s="674"/>
      <c r="F21" s="676"/>
      <c r="G21" s="782"/>
      <c r="H21" s="642"/>
      <c r="I21" s="642"/>
      <c r="J21" s="642"/>
      <c r="K21" s="641"/>
      <c r="L21" s="642"/>
      <c r="M21" s="642"/>
      <c r="N21" s="642"/>
      <c r="O21" s="483" t="s">
        <v>3760</v>
      </c>
      <c r="P21" s="87" t="s">
        <v>249</v>
      </c>
      <c r="Q21" s="641"/>
      <c r="R21" s="394" t="s">
        <v>3761</v>
      </c>
      <c r="S21" s="87">
        <v>0</v>
      </c>
      <c r="T21" s="87">
        <v>0</v>
      </c>
      <c r="U21" s="87">
        <v>4</v>
      </c>
      <c r="V21" s="87">
        <v>6</v>
      </c>
      <c r="W21" s="296"/>
      <c r="X21" s="154"/>
      <c r="Y21" s="641"/>
      <c r="Z21" s="641"/>
      <c r="AA21" s="641"/>
      <c r="AB21" s="720"/>
    </row>
    <row r="22" spans="1:28" ht="94.5" customHeight="1" x14ac:dyDescent="0.2">
      <c r="A22" s="755"/>
      <c r="B22" s="641"/>
      <c r="C22" s="641"/>
      <c r="D22" s="641"/>
      <c r="E22" s="674"/>
      <c r="F22" s="676"/>
      <c r="G22" s="782"/>
      <c r="H22" s="834">
        <v>3150000</v>
      </c>
      <c r="I22" s="681" t="s">
        <v>3762</v>
      </c>
      <c r="J22" s="681" t="s">
        <v>470</v>
      </c>
      <c r="K22" s="641"/>
      <c r="L22" s="681" t="s">
        <v>3728</v>
      </c>
      <c r="M22" s="681" t="s">
        <v>166</v>
      </c>
      <c r="N22" s="681" t="s">
        <v>166</v>
      </c>
      <c r="O22" s="82" t="s">
        <v>3763</v>
      </c>
      <c r="P22" s="329" t="s">
        <v>169</v>
      </c>
      <c r="Q22" s="641"/>
      <c r="R22" s="394" t="s">
        <v>3764</v>
      </c>
      <c r="S22" s="87">
        <v>0</v>
      </c>
      <c r="T22" s="87">
        <v>10</v>
      </c>
      <c r="U22" s="87">
        <v>10</v>
      </c>
      <c r="V22" s="87">
        <v>10</v>
      </c>
      <c r="W22" s="296">
        <v>10</v>
      </c>
      <c r="X22" s="154"/>
      <c r="Y22" s="641"/>
      <c r="Z22" s="641"/>
      <c r="AA22" s="641"/>
      <c r="AB22" s="720"/>
    </row>
    <row r="23" spans="1:28" ht="94.5" customHeight="1" x14ac:dyDescent="0.2">
      <c r="A23" s="755"/>
      <c r="B23" s="641"/>
      <c r="C23" s="642"/>
      <c r="D23" s="642"/>
      <c r="E23" s="646"/>
      <c r="F23" s="680"/>
      <c r="G23" s="783"/>
      <c r="H23" s="642"/>
      <c r="I23" s="642"/>
      <c r="J23" s="642"/>
      <c r="K23" s="642"/>
      <c r="L23" s="642"/>
      <c r="M23" s="642"/>
      <c r="N23" s="642"/>
      <c r="O23" s="82" t="s">
        <v>3765</v>
      </c>
      <c r="P23" s="329" t="s">
        <v>249</v>
      </c>
      <c r="Q23" s="642"/>
      <c r="R23" s="394" t="s">
        <v>3764</v>
      </c>
      <c r="S23" s="87">
        <v>0</v>
      </c>
      <c r="T23" s="87">
        <v>10</v>
      </c>
      <c r="U23" s="87">
        <v>10</v>
      </c>
      <c r="V23" s="87">
        <v>10</v>
      </c>
      <c r="W23" s="296">
        <v>10</v>
      </c>
      <c r="X23" s="154"/>
      <c r="Y23" s="642"/>
      <c r="Z23" s="642"/>
      <c r="AA23" s="642"/>
      <c r="AB23" s="721"/>
    </row>
    <row r="24" spans="1:28" ht="94.5" customHeight="1" x14ac:dyDescent="0.2">
      <c r="A24" s="1006">
        <v>3</v>
      </c>
      <c r="B24" s="1008" t="s">
        <v>789</v>
      </c>
      <c r="C24" s="681" t="s">
        <v>3723</v>
      </c>
      <c r="D24" s="681" t="s">
        <v>3723</v>
      </c>
      <c r="E24" s="772">
        <v>3601.3602000000001</v>
      </c>
      <c r="F24" s="675" t="s">
        <v>3766</v>
      </c>
      <c r="G24" s="1007" t="s">
        <v>3767</v>
      </c>
      <c r="H24" s="834">
        <v>299315232</v>
      </c>
      <c r="I24" s="681" t="s">
        <v>3768</v>
      </c>
      <c r="J24" s="681" t="s">
        <v>163</v>
      </c>
      <c r="K24" s="681" t="s">
        <v>164</v>
      </c>
      <c r="L24" s="681" t="s">
        <v>3769</v>
      </c>
      <c r="M24" s="681" t="s">
        <v>166</v>
      </c>
      <c r="N24" s="681" t="s">
        <v>166</v>
      </c>
      <c r="O24" s="1007" t="s">
        <v>3770</v>
      </c>
      <c r="P24" s="681" t="s">
        <v>3771</v>
      </c>
      <c r="Q24" s="681" t="s">
        <v>3772</v>
      </c>
      <c r="R24" s="45" t="s">
        <v>3773</v>
      </c>
      <c r="S24" s="45">
        <v>0</v>
      </c>
      <c r="T24" s="45">
        <v>278</v>
      </c>
      <c r="U24" s="45">
        <v>556</v>
      </c>
      <c r="V24" s="45">
        <v>556</v>
      </c>
      <c r="W24" s="105">
        <v>556</v>
      </c>
      <c r="X24" s="154"/>
      <c r="Y24" s="767"/>
      <c r="Z24" s="767"/>
      <c r="AA24" s="767"/>
      <c r="AB24" s="768"/>
    </row>
    <row r="25" spans="1:28" ht="94.5" customHeight="1" x14ac:dyDescent="0.2">
      <c r="A25" s="755"/>
      <c r="B25" s="641"/>
      <c r="C25" s="641"/>
      <c r="D25" s="641"/>
      <c r="E25" s="776"/>
      <c r="F25" s="676"/>
      <c r="G25" s="782"/>
      <c r="H25" s="641"/>
      <c r="I25" s="641"/>
      <c r="J25" s="641"/>
      <c r="K25" s="641"/>
      <c r="L25" s="641"/>
      <c r="M25" s="641"/>
      <c r="N25" s="641"/>
      <c r="O25" s="782"/>
      <c r="P25" s="641"/>
      <c r="Q25" s="641"/>
      <c r="R25" s="681" t="s">
        <v>3774</v>
      </c>
      <c r="S25" s="681">
        <v>20</v>
      </c>
      <c r="T25" s="681">
        <v>20</v>
      </c>
      <c r="U25" s="681">
        <v>50</v>
      </c>
      <c r="V25" s="681">
        <v>70</v>
      </c>
      <c r="W25" s="772">
        <v>90</v>
      </c>
      <c r="X25" s="766"/>
      <c r="Y25" s="641"/>
      <c r="Z25" s="641"/>
      <c r="AA25" s="641"/>
      <c r="AB25" s="720"/>
    </row>
    <row r="26" spans="1:28" ht="94.5" customHeight="1" x14ac:dyDescent="0.2">
      <c r="A26" s="755"/>
      <c r="B26" s="641"/>
      <c r="C26" s="641"/>
      <c r="D26" s="641"/>
      <c r="E26" s="776"/>
      <c r="F26" s="676"/>
      <c r="G26" s="782"/>
      <c r="H26" s="641"/>
      <c r="I26" s="641"/>
      <c r="J26" s="642"/>
      <c r="K26" s="641"/>
      <c r="L26" s="642"/>
      <c r="M26" s="642"/>
      <c r="N26" s="642"/>
      <c r="O26" s="783"/>
      <c r="P26" s="642"/>
      <c r="Q26" s="642"/>
      <c r="R26" s="642"/>
      <c r="S26" s="642"/>
      <c r="T26" s="642"/>
      <c r="U26" s="642"/>
      <c r="V26" s="642"/>
      <c r="W26" s="729"/>
      <c r="X26" s="730"/>
      <c r="Y26" s="641"/>
      <c r="Z26" s="641"/>
      <c r="AA26" s="641"/>
      <c r="AB26" s="720"/>
    </row>
    <row r="27" spans="1:28" ht="94.5" customHeight="1" x14ac:dyDescent="0.2">
      <c r="A27" s="730"/>
      <c r="B27" s="642"/>
      <c r="C27" s="642"/>
      <c r="D27" s="642"/>
      <c r="E27" s="729"/>
      <c r="F27" s="680"/>
      <c r="G27" s="783"/>
      <c r="H27" s="642"/>
      <c r="I27" s="642"/>
      <c r="J27" s="100" t="s">
        <v>470</v>
      </c>
      <c r="K27" s="642"/>
      <c r="L27" s="45" t="s">
        <v>3775</v>
      </c>
      <c r="M27" s="87" t="s">
        <v>164</v>
      </c>
      <c r="N27" s="87" t="s">
        <v>164</v>
      </c>
      <c r="O27" s="483" t="s">
        <v>3776</v>
      </c>
      <c r="P27" s="286" t="s">
        <v>169</v>
      </c>
      <c r="Q27" s="45" t="s">
        <v>179</v>
      </c>
      <c r="R27" s="45" t="s">
        <v>3777</v>
      </c>
      <c r="S27" s="45">
        <v>0</v>
      </c>
      <c r="T27" s="45">
        <v>0</v>
      </c>
      <c r="U27" s="45">
        <v>0</v>
      </c>
      <c r="V27" s="45">
        <v>0</v>
      </c>
      <c r="W27" s="105">
        <v>21</v>
      </c>
      <c r="X27" s="154"/>
      <c r="Y27" s="642"/>
      <c r="Z27" s="642"/>
      <c r="AA27" s="642"/>
      <c r="AB27" s="721"/>
    </row>
    <row r="28" spans="1:28" ht="94.5" customHeight="1" x14ac:dyDescent="0.2">
      <c r="A28" s="1006">
        <v>4</v>
      </c>
      <c r="B28" s="1003" t="s">
        <v>789</v>
      </c>
      <c r="C28" s="681" t="s">
        <v>3723</v>
      </c>
      <c r="D28" s="681" t="s">
        <v>3723</v>
      </c>
      <c r="E28" s="772">
        <v>3601</v>
      </c>
      <c r="F28" s="675" t="s">
        <v>3778</v>
      </c>
      <c r="G28" s="1007" t="s">
        <v>3779</v>
      </c>
      <c r="H28" s="834">
        <v>145290400</v>
      </c>
      <c r="I28" s="681" t="s">
        <v>3780</v>
      </c>
      <c r="J28" s="681" t="s">
        <v>163</v>
      </c>
      <c r="K28" s="681" t="s">
        <v>164</v>
      </c>
      <c r="L28" s="681" t="s">
        <v>3769</v>
      </c>
      <c r="M28" s="681" t="s">
        <v>166</v>
      </c>
      <c r="N28" s="681" t="s">
        <v>166</v>
      </c>
      <c r="O28" s="1007" t="s">
        <v>3781</v>
      </c>
      <c r="P28" s="682" t="s">
        <v>3782</v>
      </c>
      <c r="Q28" s="681" t="s">
        <v>3783</v>
      </c>
      <c r="R28" s="45" t="s">
        <v>3784</v>
      </c>
      <c r="S28" s="86">
        <v>0.47110000000000002</v>
      </c>
      <c r="T28" s="86">
        <v>0.47110000000000002</v>
      </c>
      <c r="U28" s="86">
        <v>0.47110000000000002</v>
      </c>
      <c r="V28" s="86">
        <v>0.5111</v>
      </c>
      <c r="W28" s="484">
        <v>0.5111</v>
      </c>
      <c r="X28" s="154"/>
      <c r="Y28" s="767"/>
      <c r="Z28" s="767"/>
      <c r="AA28" s="767"/>
      <c r="AB28" s="768"/>
    </row>
    <row r="29" spans="1:28" ht="94.5" customHeight="1" x14ac:dyDescent="0.2">
      <c r="A29" s="755"/>
      <c r="B29" s="641"/>
      <c r="C29" s="641"/>
      <c r="D29" s="641"/>
      <c r="E29" s="776"/>
      <c r="F29" s="676"/>
      <c r="G29" s="782"/>
      <c r="H29" s="641"/>
      <c r="I29" s="641"/>
      <c r="J29" s="641"/>
      <c r="K29" s="641"/>
      <c r="L29" s="641"/>
      <c r="M29" s="641"/>
      <c r="N29" s="641"/>
      <c r="O29" s="782"/>
      <c r="P29" s="641"/>
      <c r="Q29" s="641"/>
      <c r="R29" s="681" t="s">
        <v>3785</v>
      </c>
      <c r="S29" s="681" t="s">
        <v>3786</v>
      </c>
      <c r="T29" s="681" t="s">
        <v>3787</v>
      </c>
      <c r="U29" s="681" t="s">
        <v>3787</v>
      </c>
      <c r="V29" s="681" t="s">
        <v>3788</v>
      </c>
      <c r="W29" s="772" t="s">
        <v>3788</v>
      </c>
      <c r="X29" s="766"/>
      <c r="Y29" s="641"/>
      <c r="Z29" s="641"/>
      <c r="AA29" s="641"/>
      <c r="AB29" s="720"/>
    </row>
    <row r="30" spans="1:28" ht="94.5" customHeight="1" x14ac:dyDescent="0.2">
      <c r="A30" s="730"/>
      <c r="B30" s="642"/>
      <c r="C30" s="642"/>
      <c r="D30" s="642"/>
      <c r="E30" s="729"/>
      <c r="F30" s="680"/>
      <c r="G30" s="783"/>
      <c r="H30" s="642"/>
      <c r="I30" s="642"/>
      <c r="J30" s="642"/>
      <c r="K30" s="642"/>
      <c r="L30" s="642"/>
      <c r="M30" s="642"/>
      <c r="N30" s="642"/>
      <c r="O30" s="783"/>
      <c r="P30" s="642"/>
      <c r="Q30" s="642"/>
      <c r="R30" s="642"/>
      <c r="S30" s="642"/>
      <c r="T30" s="642"/>
      <c r="U30" s="642"/>
      <c r="V30" s="642"/>
      <c r="W30" s="729"/>
      <c r="X30" s="730"/>
      <c r="Y30" s="642"/>
      <c r="Z30" s="642"/>
      <c r="AA30" s="642"/>
      <c r="AB30" s="721"/>
    </row>
    <row r="31" spans="1:28" ht="42.75" customHeight="1" x14ac:dyDescent="0.2">
      <c r="A31" s="1004">
        <v>5</v>
      </c>
      <c r="B31" s="1005" t="s">
        <v>789</v>
      </c>
      <c r="C31" s="672" t="s">
        <v>3723</v>
      </c>
      <c r="D31" s="672" t="s">
        <v>3723</v>
      </c>
      <c r="E31" s="673">
        <v>3601</v>
      </c>
      <c r="F31" s="675" t="s">
        <v>3789</v>
      </c>
      <c r="G31" s="781" t="s">
        <v>3790</v>
      </c>
      <c r="H31" s="834" t="s">
        <v>971</v>
      </c>
      <c r="I31" s="681" t="s">
        <v>971</v>
      </c>
      <c r="J31" s="681" t="s">
        <v>163</v>
      </c>
      <c r="K31" s="681" t="s">
        <v>164</v>
      </c>
      <c r="L31" s="681" t="s">
        <v>3755</v>
      </c>
      <c r="M31" s="681" t="s">
        <v>166</v>
      </c>
      <c r="N31" s="681" t="s">
        <v>166</v>
      </c>
      <c r="O31" s="704" t="s">
        <v>3791</v>
      </c>
      <c r="P31" s="682" t="s">
        <v>238</v>
      </c>
      <c r="Q31" s="681" t="s">
        <v>3792</v>
      </c>
      <c r="R31" s="681" t="s">
        <v>3793</v>
      </c>
      <c r="S31" s="681">
        <v>7</v>
      </c>
      <c r="T31" s="681">
        <v>8</v>
      </c>
      <c r="U31" s="681">
        <v>9</v>
      </c>
      <c r="V31" s="681">
        <v>10</v>
      </c>
      <c r="W31" s="772">
        <v>11</v>
      </c>
      <c r="X31" s="766"/>
      <c r="Y31" s="767"/>
      <c r="Z31" s="767"/>
      <c r="AA31" s="767"/>
      <c r="AB31" s="768"/>
    </row>
    <row r="32" spans="1:28" ht="44.25" customHeight="1" x14ac:dyDescent="0.2">
      <c r="A32" s="641"/>
      <c r="B32" s="641"/>
      <c r="C32" s="641"/>
      <c r="D32" s="641"/>
      <c r="E32" s="674"/>
      <c r="F32" s="676"/>
      <c r="G32" s="782"/>
      <c r="H32" s="641"/>
      <c r="I32" s="641"/>
      <c r="J32" s="641"/>
      <c r="K32" s="641"/>
      <c r="L32" s="641"/>
      <c r="M32" s="641"/>
      <c r="N32" s="641"/>
      <c r="O32" s="641"/>
      <c r="P32" s="641"/>
      <c r="Q32" s="641"/>
      <c r="R32" s="641"/>
      <c r="S32" s="641"/>
      <c r="T32" s="641"/>
      <c r="U32" s="641"/>
      <c r="V32" s="641"/>
      <c r="W32" s="776"/>
      <c r="X32" s="755"/>
      <c r="Y32" s="641"/>
      <c r="Z32" s="641"/>
      <c r="AA32" s="641"/>
      <c r="AB32" s="720"/>
    </row>
    <row r="33" spans="1:28" ht="135.75" customHeight="1" x14ac:dyDescent="0.2">
      <c r="A33" s="642"/>
      <c r="B33" s="642"/>
      <c r="C33" s="642"/>
      <c r="D33" s="642"/>
      <c r="E33" s="646"/>
      <c r="F33" s="680"/>
      <c r="G33" s="783"/>
      <c r="H33" s="642"/>
      <c r="I33" s="642"/>
      <c r="J33" s="642"/>
      <c r="K33" s="642"/>
      <c r="L33" s="642"/>
      <c r="M33" s="642"/>
      <c r="N33" s="642"/>
      <c r="O33" s="642"/>
      <c r="P33" s="642"/>
      <c r="Q33" s="642"/>
      <c r="R33" s="642"/>
      <c r="S33" s="642"/>
      <c r="T33" s="642"/>
      <c r="U33" s="642"/>
      <c r="V33" s="642"/>
      <c r="W33" s="729"/>
      <c r="X33" s="730"/>
      <c r="Y33" s="642"/>
      <c r="Z33" s="642"/>
      <c r="AA33" s="642"/>
      <c r="AB33" s="721"/>
    </row>
    <row r="34" spans="1:28" ht="94.5" customHeight="1" x14ac:dyDescent="0.2">
      <c r="A34" s="1002">
        <v>6</v>
      </c>
      <c r="B34" s="1003" t="s">
        <v>789</v>
      </c>
      <c r="C34" s="681" t="s">
        <v>3723</v>
      </c>
      <c r="D34" s="681" t="s">
        <v>3723</v>
      </c>
      <c r="E34" s="772">
        <v>3601</v>
      </c>
      <c r="F34" s="675" t="s">
        <v>3794</v>
      </c>
      <c r="G34" s="781" t="s">
        <v>3795</v>
      </c>
      <c r="H34" s="834">
        <v>4810442</v>
      </c>
      <c r="I34" s="681" t="s">
        <v>3796</v>
      </c>
      <c r="J34" s="681" t="s">
        <v>163</v>
      </c>
      <c r="K34" s="681" t="s">
        <v>164</v>
      </c>
      <c r="L34" s="681" t="s">
        <v>3797</v>
      </c>
      <c r="M34" s="681"/>
      <c r="N34" s="681"/>
      <c r="O34" s="681" t="s">
        <v>3798</v>
      </c>
      <c r="P34" s="681" t="s">
        <v>3799</v>
      </c>
      <c r="Q34" s="681" t="s">
        <v>3799</v>
      </c>
      <c r="R34" s="681" t="s">
        <v>3800</v>
      </c>
      <c r="S34" s="681">
        <v>0</v>
      </c>
      <c r="T34" s="681">
        <v>230</v>
      </c>
      <c r="U34" s="681">
        <v>470</v>
      </c>
      <c r="V34" s="681">
        <v>475</v>
      </c>
      <c r="W34" s="772">
        <v>475</v>
      </c>
      <c r="X34" s="766"/>
      <c r="Y34" s="767"/>
      <c r="Z34" s="767"/>
      <c r="AA34" s="767"/>
      <c r="AB34" s="768"/>
    </row>
    <row r="35" spans="1:28" ht="94.5" customHeight="1" x14ac:dyDescent="0.2">
      <c r="A35" s="641"/>
      <c r="B35" s="641"/>
      <c r="C35" s="641"/>
      <c r="D35" s="641"/>
      <c r="E35" s="776"/>
      <c r="F35" s="676"/>
      <c r="G35" s="782"/>
      <c r="H35" s="641"/>
      <c r="I35" s="641"/>
      <c r="J35" s="641"/>
      <c r="K35" s="641"/>
      <c r="L35" s="641"/>
      <c r="M35" s="641"/>
      <c r="N35" s="641"/>
      <c r="O35" s="641"/>
      <c r="P35" s="641"/>
      <c r="Q35" s="641"/>
      <c r="R35" s="641"/>
      <c r="S35" s="641"/>
      <c r="T35" s="641"/>
      <c r="U35" s="641"/>
      <c r="V35" s="641"/>
      <c r="W35" s="776"/>
      <c r="X35" s="755"/>
      <c r="Y35" s="641"/>
      <c r="Z35" s="641"/>
      <c r="AA35" s="641"/>
      <c r="AB35" s="720"/>
    </row>
    <row r="36" spans="1:28" ht="94.5" customHeight="1" x14ac:dyDescent="0.2">
      <c r="A36" s="642"/>
      <c r="B36" s="642"/>
      <c r="C36" s="642"/>
      <c r="D36" s="642"/>
      <c r="E36" s="729"/>
      <c r="F36" s="680"/>
      <c r="G36" s="783"/>
      <c r="H36" s="642"/>
      <c r="I36" s="642"/>
      <c r="J36" s="642"/>
      <c r="K36" s="642"/>
      <c r="L36" s="642"/>
      <c r="M36" s="642"/>
      <c r="N36" s="642"/>
      <c r="O36" s="642"/>
      <c r="P36" s="642"/>
      <c r="Q36" s="642"/>
      <c r="R36" s="642"/>
      <c r="S36" s="642"/>
      <c r="T36" s="642"/>
      <c r="U36" s="642"/>
      <c r="V36" s="642"/>
      <c r="W36" s="729"/>
      <c r="X36" s="730"/>
      <c r="Y36" s="642"/>
      <c r="Z36" s="642"/>
      <c r="AA36" s="642"/>
      <c r="AB36" s="721"/>
    </row>
    <row r="37" spans="1:28" ht="94.5" customHeight="1" x14ac:dyDescent="0.2">
      <c r="A37" s="1002">
        <v>7</v>
      </c>
      <c r="B37" s="1003" t="s">
        <v>3801</v>
      </c>
      <c r="C37" s="681" t="s">
        <v>166</v>
      </c>
      <c r="D37" s="681" t="s">
        <v>166</v>
      </c>
      <c r="E37" s="772">
        <v>3604</v>
      </c>
      <c r="F37" s="675" t="s">
        <v>3802</v>
      </c>
      <c r="G37" s="1007" t="s">
        <v>3803</v>
      </c>
      <c r="H37" s="834">
        <v>16425000</v>
      </c>
      <c r="I37" s="681" t="s">
        <v>3804</v>
      </c>
      <c r="J37" s="681" t="s">
        <v>253</v>
      </c>
      <c r="K37" s="681" t="s">
        <v>164</v>
      </c>
      <c r="L37" s="681" t="s">
        <v>971</v>
      </c>
      <c r="M37" s="681" t="s">
        <v>166</v>
      </c>
      <c r="N37" s="681" t="s">
        <v>166</v>
      </c>
      <c r="O37" s="704" t="s">
        <v>3805</v>
      </c>
      <c r="P37" s="681" t="s">
        <v>3806</v>
      </c>
      <c r="Q37" s="681" t="s">
        <v>179</v>
      </c>
      <c r="R37" s="82" t="s">
        <v>600</v>
      </c>
      <c r="S37" s="45" t="s">
        <v>3807</v>
      </c>
      <c r="T37" s="45">
        <v>23</v>
      </c>
      <c r="U37" s="45">
        <v>20</v>
      </c>
      <c r="V37" s="45">
        <v>50</v>
      </c>
      <c r="W37" s="105">
        <v>50</v>
      </c>
      <c r="X37" s="154"/>
      <c r="Y37" s="767"/>
      <c r="Z37" s="767"/>
      <c r="AA37" s="767"/>
      <c r="AB37" s="768"/>
    </row>
    <row r="38" spans="1:28" ht="94.5" customHeight="1" x14ac:dyDescent="0.2">
      <c r="A38" s="641"/>
      <c r="B38" s="641"/>
      <c r="C38" s="641"/>
      <c r="D38" s="641"/>
      <c r="E38" s="776"/>
      <c r="F38" s="676"/>
      <c r="G38" s="782"/>
      <c r="H38" s="641"/>
      <c r="I38" s="641"/>
      <c r="J38" s="641"/>
      <c r="K38" s="641"/>
      <c r="L38" s="641"/>
      <c r="M38" s="641"/>
      <c r="N38" s="641"/>
      <c r="O38" s="641"/>
      <c r="P38" s="641"/>
      <c r="Q38" s="641"/>
      <c r="R38" s="82" t="s">
        <v>3808</v>
      </c>
      <c r="S38" s="45" t="s">
        <v>3807</v>
      </c>
      <c r="T38" s="70">
        <v>0.25</v>
      </c>
      <c r="U38" s="70">
        <v>0.35</v>
      </c>
      <c r="V38" s="70">
        <v>0.45</v>
      </c>
      <c r="W38" s="108">
        <v>0.55000000000000004</v>
      </c>
      <c r="X38" s="154"/>
      <c r="Y38" s="641"/>
      <c r="Z38" s="641"/>
      <c r="AA38" s="641"/>
      <c r="AB38" s="720"/>
    </row>
    <row r="39" spans="1:28" ht="94.5" customHeight="1" x14ac:dyDescent="0.2">
      <c r="A39" s="771"/>
      <c r="B39" s="771"/>
      <c r="C39" s="771"/>
      <c r="D39" s="771"/>
      <c r="E39" s="785"/>
      <c r="F39" s="764"/>
      <c r="G39" s="860"/>
      <c r="H39" s="771"/>
      <c r="I39" s="771"/>
      <c r="J39" s="771"/>
      <c r="K39" s="771"/>
      <c r="L39" s="771"/>
      <c r="M39" s="771"/>
      <c r="N39" s="771"/>
      <c r="O39" s="771"/>
      <c r="P39" s="771"/>
      <c r="Q39" s="771"/>
      <c r="R39" s="82" t="s">
        <v>3809</v>
      </c>
      <c r="S39" s="45" t="s">
        <v>3810</v>
      </c>
      <c r="T39" s="70">
        <v>1</v>
      </c>
      <c r="U39" s="70">
        <v>1</v>
      </c>
      <c r="V39" s="70">
        <v>1</v>
      </c>
      <c r="W39" s="108">
        <v>1</v>
      </c>
      <c r="X39" s="154"/>
      <c r="Y39" s="642"/>
      <c r="Z39" s="642"/>
      <c r="AA39" s="642"/>
      <c r="AB39" s="721"/>
    </row>
    <row r="40" spans="1:28" ht="94.5" customHeight="1" x14ac:dyDescent="0.2">
      <c r="A40" s="1021">
        <v>8</v>
      </c>
      <c r="B40" s="1003" t="s">
        <v>3801</v>
      </c>
      <c r="C40" s="681" t="s">
        <v>166</v>
      </c>
      <c r="D40" s="681" t="s">
        <v>166</v>
      </c>
      <c r="E40" s="772">
        <v>3604</v>
      </c>
      <c r="F40" s="675" t="s">
        <v>3811</v>
      </c>
      <c r="G40" s="1007" t="s">
        <v>3812</v>
      </c>
      <c r="H40" s="834">
        <v>16425000</v>
      </c>
      <c r="I40" s="681" t="s">
        <v>3804</v>
      </c>
      <c r="J40" s="681" t="s">
        <v>253</v>
      </c>
      <c r="K40" s="681" t="s">
        <v>164</v>
      </c>
      <c r="L40" s="681" t="s">
        <v>971</v>
      </c>
      <c r="M40" s="681" t="s">
        <v>166</v>
      </c>
      <c r="N40" s="681" t="s">
        <v>166</v>
      </c>
      <c r="O40" s="704" t="s">
        <v>3813</v>
      </c>
      <c r="P40" s="681" t="s">
        <v>3806</v>
      </c>
      <c r="Q40" s="682" t="s">
        <v>179</v>
      </c>
      <c r="R40" s="82" t="s">
        <v>3814</v>
      </c>
      <c r="S40" s="45" t="s">
        <v>3815</v>
      </c>
      <c r="T40" s="45">
        <v>5</v>
      </c>
      <c r="U40" s="45">
        <v>5</v>
      </c>
      <c r="V40" s="45">
        <v>5</v>
      </c>
      <c r="W40" s="105">
        <v>5</v>
      </c>
      <c r="X40" s="154"/>
      <c r="Y40" s="767"/>
      <c r="Z40" s="767"/>
      <c r="AA40" s="767"/>
      <c r="AB40" s="768"/>
    </row>
    <row r="41" spans="1:28" ht="94.5" customHeight="1" x14ac:dyDescent="0.2">
      <c r="A41" s="641"/>
      <c r="B41" s="641"/>
      <c r="C41" s="641"/>
      <c r="D41" s="641"/>
      <c r="E41" s="776"/>
      <c r="F41" s="676"/>
      <c r="G41" s="782"/>
      <c r="H41" s="641"/>
      <c r="I41" s="641"/>
      <c r="J41" s="641"/>
      <c r="K41" s="641"/>
      <c r="L41" s="641"/>
      <c r="M41" s="641"/>
      <c r="N41" s="641"/>
      <c r="O41" s="641"/>
      <c r="P41" s="641"/>
      <c r="Q41" s="641"/>
      <c r="R41" s="82" t="s">
        <v>3816</v>
      </c>
      <c r="S41" s="45">
        <v>0</v>
      </c>
      <c r="T41" s="70">
        <v>0.95</v>
      </c>
      <c r="U41" s="70">
        <v>0.95</v>
      </c>
      <c r="V41" s="70">
        <v>0.95</v>
      </c>
      <c r="W41" s="108">
        <v>0.95</v>
      </c>
      <c r="X41" s="154"/>
      <c r="Y41" s="641"/>
      <c r="Z41" s="641"/>
      <c r="AA41" s="641"/>
      <c r="AB41" s="720"/>
    </row>
    <row r="42" spans="1:28" ht="94.5" customHeight="1" x14ac:dyDescent="0.2">
      <c r="A42" s="642"/>
      <c r="B42" s="642"/>
      <c r="C42" s="642"/>
      <c r="D42" s="642"/>
      <c r="E42" s="729"/>
      <c r="F42" s="680"/>
      <c r="G42" s="783"/>
      <c r="H42" s="771"/>
      <c r="I42" s="642"/>
      <c r="J42" s="642"/>
      <c r="K42" s="642"/>
      <c r="L42" s="771"/>
      <c r="M42" s="642"/>
      <c r="N42" s="642"/>
      <c r="O42" s="642"/>
      <c r="P42" s="771"/>
      <c r="Q42" s="642"/>
      <c r="R42" s="45" t="s">
        <v>3817</v>
      </c>
      <c r="S42" s="45">
        <v>0</v>
      </c>
      <c r="T42" s="70">
        <v>1</v>
      </c>
      <c r="U42" s="70">
        <v>1</v>
      </c>
      <c r="V42" s="70">
        <v>1</v>
      </c>
      <c r="W42" s="108">
        <v>1</v>
      </c>
      <c r="X42" s="154"/>
      <c r="Y42" s="642"/>
      <c r="Z42" s="642"/>
      <c r="AA42" s="642"/>
      <c r="AB42" s="721"/>
    </row>
    <row r="43" spans="1:28" ht="94.5" customHeight="1" x14ac:dyDescent="0.2">
      <c r="A43" s="1021">
        <v>9</v>
      </c>
      <c r="B43" s="1003" t="s">
        <v>3801</v>
      </c>
      <c r="C43" s="1022" t="s">
        <v>166</v>
      </c>
      <c r="D43" s="1022" t="s">
        <v>166</v>
      </c>
      <c r="E43" s="1023">
        <v>3604</v>
      </c>
      <c r="F43" s="675" t="s">
        <v>3818</v>
      </c>
      <c r="G43" s="1007" t="s">
        <v>3819</v>
      </c>
      <c r="H43" s="834">
        <v>16425000</v>
      </c>
      <c r="I43" s="834" t="s">
        <v>3804</v>
      </c>
      <c r="J43" s="681" t="s">
        <v>253</v>
      </c>
      <c r="K43" s="681" t="s">
        <v>164</v>
      </c>
      <c r="L43" s="681" t="s">
        <v>971</v>
      </c>
      <c r="M43" s="681" t="s">
        <v>166</v>
      </c>
      <c r="N43" s="681" t="s">
        <v>166</v>
      </c>
      <c r="O43" s="704" t="s">
        <v>3820</v>
      </c>
      <c r="P43" s="681" t="s">
        <v>3806</v>
      </c>
      <c r="Q43" s="681" t="s">
        <v>179</v>
      </c>
      <c r="R43" s="159" t="s">
        <v>3821</v>
      </c>
      <c r="S43" s="159" t="s">
        <v>3822</v>
      </c>
      <c r="T43" s="159" t="s">
        <v>920</v>
      </c>
      <c r="U43" s="159" t="s">
        <v>920</v>
      </c>
      <c r="V43" s="159" t="s">
        <v>920</v>
      </c>
      <c r="W43" s="160" t="s">
        <v>920</v>
      </c>
      <c r="X43" s="154"/>
      <c r="Y43" s="767"/>
      <c r="Z43" s="767"/>
      <c r="AA43" s="767"/>
      <c r="AB43" s="768"/>
    </row>
    <row r="44" spans="1:28" ht="94.5" customHeight="1" x14ac:dyDescent="0.2">
      <c r="A44" s="641"/>
      <c r="B44" s="641"/>
      <c r="C44" s="641"/>
      <c r="D44" s="641"/>
      <c r="E44" s="776"/>
      <c r="F44" s="676"/>
      <c r="G44" s="782"/>
      <c r="H44" s="641"/>
      <c r="I44" s="641"/>
      <c r="J44" s="641"/>
      <c r="K44" s="641"/>
      <c r="L44" s="641"/>
      <c r="M44" s="641"/>
      <c r="N44" s="641"/>
      <c r="O44" s="641"/>
      <c r="P44" s="641"/>
      <c r="Q44" s="641"/>
      <c r="R44" s="159" t="s">
        <v>3823</v>
      </c>
      <c r="S44" s="159" t="s">
        <v>3824</v>
      </c>
      <c r="T44" s="162">
        <v>1</v>
      </c>
      <c r="U44" s="162">
        <v>1</v>
      </c>
      <c r="V44" s="162">
        <v>1</v>
      </c>
      <c r="W44" s="165">
        <v>1</v>
      </c>
      <c r="X44" s="154"/>
      <c r="Y44" s="641"/>
      <c r="Z44" s="641"/>
      <c r="AA44" s="641"/>
      <c r="AB44" s="720"/>
    </row>
    <row r="45" spans="1:28" ht="94.5" customHeight="1" x14ac:dyDescent="0.2">
      <c r="A45" s="642"/>
      <c r="B45" s="642"/>
      <c r="C45" s="642"/>
      <c r="D45" s="642"/>
      <c r="E45" s="729"/>
      <c r="F45" s="677"/>
      <c r="G45" s="783"/>
      <c r="H45" s="642"/>
      <c r="I45" s="642"/>
      <c r="J45" s="642"/>
      <c r="K45" s="642"/>
      <c r="L45" s="642"/>
      <c r="M45" s="642"/>
      <c r="N45" s="642"/>
      <c r="O45" s="642"/>
      <c r="P45" s="642"/>
      <c r="Q45" s="642"/>
      <c r="R45" s="159" t="s">
        <v>3825</v>
      </c>
      <c r="S45" s="159"/>
      <c r="T45" s="485">
        <v>40</v>
      </c>
      <c r="U45" s="485">
        <v>40</v>
      </c>
      <c r="V45" s="485">
        <v>40</v>
      </c>
      <c r="W45" s="486">
        <v>40</v>
      </c>
      <c r="X45" s="178"/>
      <c r="Y45" s="722"/>
      <c r="Z45" s="722"/>
      <c r="AA45" s="722"/>
      <c r="AB45" s="723"/>
    </row>
    <row r="46" spans="1:28" ht="14.25" customHeight="1" x14ac:dyDescent="0.2">
      <c r="A46" s="122"/>
      <c r="B46" s="122"/>
      <c r="C46" s="122"/>
      <c r="D46" s="122"/>
      <c r="E46" s="122"/>
      <c r="F46" s="122"/>
      <c r="G46" s="169"/>
      <c r="H46" s="168"/>
      <c r="I46" s="122"/>
      <c r="J46" s="122"/>
      <c r="K46" s="122"/>
      <c r="L46" s="122"/>
      <c r="M46" s="122"/>
      <c r="N46" s="122"/>
      <c r="O46" s="122"/>
      <c r="P46" s="122"/>
      <c r="Q46" s="122"/>
      <c r="R46" s="122"/>
      <c r="S46" s="122"/>
      <c r="T46" s="122"/>
      <c r="U46" s="122"/>
      <c r="V46" s="122"/>
      <c r="W46" s="122"/>
      <c r="X46" s="122"/>
      <c r="Y46" s="122"/>
      <c r="Z46" s="122"/>
      <c r="AA46" s="122"/>
      <c r="AB46" s="122"/>
    </row>
    <row r="47" spans="1:28" ht="14.25" customHeight="1" x14ac:dyDescent="0.2">
      <c r="A47" s="122"/>
      <c r="B47" s="122"/>
      <c r="C47" s="122"/>
      <c r="D47" s="122"/>
      <c r="E47" s="122"/>
      <c r="F47" s="122"/>
      <c r="G47" s="487"/>
      <c r="H47" s="168"/>
      <c r="I47" s="122"/>
      <c r="J47" s="122"/>
      <c r="K47" s="122"/>
      <c r="L47" s="122"/>
      <c r="M47" s="122"/>
      <c r="N47" s="122"/>
      <c r="O47" s="122"/>
      <c r="P47" s="122"/>
      <c r="Q47" s="122"/>
      <c r="R47" s="122"/>
      <c r="S47" s="122"/>
      <c r="T47" s="122"/>
      <c r="U47" s="122"/>
      <c r="V47" s="122"/>
      <c r="W47" s="122"/>
      <c r="X47" s="122"/>
      <c r="Y47" s="122"/>
      <c r="Z47" s="122"/>
      <c r="AA47" s="122"/>
      <c r="AB47" s="122"/>
    </row>
    <row r="48" spans="1:28" ht="14.25" customHeight="1" x14ac:dyDescent="0.2">
      <c r="A48" s="122"/>
      <c r="B48" s="122"/>
      <c r="C48" s="122"/>
      <c r="D48" s="122"/>
      <c r="E48" s="122"/>
      <c r="F48" s="122"/>
      <c r="G48" s="487"/>
      <c r="H48" s="168"/>
      <c r="I48" s="122"/>
      <c r="J48" s="122"/>
      <c r="K48" s="122"/>
      <c r="L48" s="122"/>
      <c r="M48" s="122"/>
      <c r="N48" s="122"/>
      <c r="O48" s="122"/>
      <c r="P48" s="122"/>
      <c r="Q48" s="122"/>
      <c r="R48" s="122"/>
      <c r="S48" s="122"/>
      <c r="T48" s="122"/>
      <c r="U48" s="122"/>
      <c r="V48" s="122"/>
      <c r="W48" s="122"/>
      <c r="X48" s="122"/>
      <c r="Y48" s="122"/>
      <c r="Z48" s="122"/>
      <c r="AA48" s="122"/>
      <c r="AB48" s="122"/>
    </row>
    <row r="49" spans="1:28" ht="14.25" customHeight="1" x14ac:dyDescent="0.2">
      <c r="A49" s="122"/>
      <c r="B49" s="122"/>
      <c r="C49" s="122"/>
      <c r="D49" s="122"/>
      <c r="E49" s="122"/>
      <c r="F49" s="122"/>
      <c r="G49" s="487"/>
      <c r="H49" s="168"/>
      <c r="I49" s="122"/>
      <c r="J49" s="122"/>
      <c r="K49" s="122"/>
      <c r="L49" s="122"/>
      <c r="M49" s="122"/>
      <c r="N49" s="122"/>
      <c r="O49" s="122"/>
      <c r="P49" s="122"/>
      <c r="Q49" s="122"/>
      <c r="R49" s="122"/>
      <c r="S49" s="122"/>
      <c r="T49" s="122"/>
      <c r="U49" s="122"/>
      <c r="V49" s="122"/>
      <c r="W49" s="122"/>
      <c r="X49" s="122"/>
      <c r="Y49" s="122"/>
      <c r="Z49" s="122"/>
      <c r="AA49" s="122"/>
      <c r="AB49" s="122"/>
    </row>
    <row r="50" spans="1:28" ht="14.25" customHeight="1" x14ac:dyDescent="0.2">
      <c r="A50" s="122"/>
      <c r="B50" s="122"/>
      <c r="C50" s="122"/>
      <c r="D50" s="122"/>
      <c r="E50" s="122"/>
      <c r="F50" s="122"/>
      <c r="G50" s="487"/>
      <c r="H50" s="168"/>
      <c r="I50" s="122"/>
      <c r="J50" s="122"/>
      <c r="K50" s="122"/>
      <c r="L50" s="122"/>
      <c r="M50" s="122"/>
      <c r="N50" s="122"/>
      <c r="O50" s="122"/>
      <c r="P50" s="122"/>
      <c r="Q50" s="122"/>
      <c r="R50" s="122"/>
      <c r="S50" s="122"/>
      <c r="T50" s="122"/>
      <c r="U50" s="122"/>
      <c r="V50" s="122"/>
      <c r="W50" s="122"/>
      <c r="X50" s="122"/>
      <c r="Y50" s="122"/>
      <c r="Z50" s="122"/>
      <c r="AA50" s="122"/>
      <c r="AB50" s="122"/>
    </row>
    <row r="51" spans="1:28" ht="14.25" customHeight="1" x14ac:dyDescent="0.2">
      <c r="A51" s="122"/>
      <c r="B51" s="122"/>
      <c r="C51" s="122"/>
      <c r="D51" s="122"/>
      <c r="E51" s="122"/>
      <c r="F51" s="122"/>
      <c r="G51" s="487"/>
      <c r="H51" s="168"/>
      <c r="I51" s="122"/>
      <c r="J51" s="122"/>
      <c r="K51" s="122"/>
      <c r="L51" s="122"/>
      <c r="M51" s="122"/>
      <c r="N51" s="122"/>
      <c r="O51" s="122"/>
      <c r="P51" s="122"/>
      <c r="Q51" s="122"/>
      <c r="R51" s="122"/>
      <c r="S51" s="122"/>
      <c r="T51" s="122"/>
      <c r="U51" s="122"/>
      <c r="V51" s="122"/>
      <c r="W51" s="122"/>
      <c r="X51" s="122"/>
      <c r="Y51" s="122"/>
      <c r="Z51" s="122"/>
      <c r="AA51" s="122"/>
      <c r="AB51" s="122"/>
    </row>
    <row r="52" spans="1:28" ht="14.25" customHeight="1" x14ac:dyDescent="0.2">
      <c r="A52" s="122"/>
      <c r="B52" s="122"/>
      <c r="C52" s="122"/>
      <c r="D52" s="122"/>
      <c r="E52" s="122"/>
      <c r="F52" s="122"/>
      <c r="G52" s="487"/>
      <c r="H52" s="168"/>
      <c r="I52" s="122"/>
      <c r="J52" s="122"/>
      <c r="K52" s="122"/>
      <c r="L52" s="122"/>
      <c r="M52" s="122"/>
      <c r="N52" s="122"/>
      <c r="O52" s="122"/>
      <c r="P52" s="122"/>
      <c r="Q52" s="122"/>
      <c r="R52" s="122"/>
      <c r="S52" s="122"/>
      <c r="T52" s="122"/>
      <c r="U52" s="122"/>
      <c r="V52" s="122"/>
      <c r="W52" s="122"/>
      <c r="X52" s="122"/>
      <c r="Y52" s="122"/>
      <c r="Z52" s="122"/>
      <c r="AA52" s="122"/>
      <c r="AB52" s="122"/>
    </row>
    <row r="53" spans="1:28" ht="14.25" customHeight="1" x14ac:dyDescent="0.2">
      <c r="A53" s="122"/>
      <c r="B53" s="122"/>
      <c r="C53" s="122"/>
      <c r="D53" s="122"/>
      <c r="E53" s="122"/>
      <c r="F53" s="122"/>
      <c r="G53" s="487"/>
      <c r="H53" s="168"/>
      <c r="I53" s="122"/>
      <c r="J53" s="122"/>
      <c r="K53" s="122"/>
      <c r="L53" s="122"/>
      <c r="M53" s="122"/>
      <c r="N53" s="122"/>
      <c r="O53" s="122"/>
      <c r="P53" s="122"/>
      <c r="Q53" s="122"/>
      <c r="R53" s="122"/>
      <c r="S53" s="122"/>
      <c r="T53" s="122"/>
      <c r="U53" s="122"/>
      <c r="V53" s="122"/>
      <c r="W53" s="122"/>
      <c r="X53" s="122"/>
      <c r="Y53" s="122"/>
      <c r="Z53" s="122"/>
      <c r="AA53" s="122"/>
      <c r="AB53" s="122"/>
    </row>
    <row r="54" spans="1:28" ht="14.25" customHeight="1" x14ac:dyDescent="0.2">
      <c r="A54" s="122"/>
      <c r="B54" s="122"/>
      <c r="C54" s="122"/>
      <c r="D54" s="122"/>
      <c r="E54" s="122"/>
      <c r="F54" s="122"/>
      <c r="G54" s="487"/>
      <c r="H54" s="168"/>
      <c r="I54" s="122"/>
      <c r="J54" s="122"/>
      <c r="K54" s="122"/>
      <c r="L54" s="122"/>
      <c r="M54" s="122"/>
      <c r="N54" s="122"/>
      <c r="O54" s="122"/>
      <c r="P54" s="122"/>
      <c r="Q54" s="122"/>
      <c r="R54" s="122"/>
      <c r="S54" s="122"/>
      <c r="T54" s="122"/>
      <c r="U54" s="122"/>
      <c r="V54" s="122"/>
      <c r="W54" s="122"/>
      <c r="X54" s="122"/>
      <c r="Y54" s="122"/>
      <c r="Z54" s="122"/>
      <c r="AA54" s="122"/>
      <c r="AB54" s="122"/>
    </row>
    <row r="55" spans="1:28" ht="14.25" customHeight="1" x14ac:dyDescent="0.2">
      <c r="A55" s="122"/>
      <c r="B55" s="122"/>
      <c r="C55" s="122"/>
      <c r="D55" s="122"/>
      <c r="E55" s="122"/>
      <c r="F55" s="122"/>
      <c r="G55" s="487"/>
      <c r="H55" s="168"/>
      <c r="I55" s="122"/>
      <c r="J55" s="122"/>
      <c r="K55" s="122"/>
      <c r="L55" s="122"/>
      <c r="M55" s="122"/>
      <c r="N55" s="122"/>
      <c r="O55" s="122"/>
      <c r="P55" s="122"/>
      <c r="Q55" s="122"/>
      <c r="R55" s="122"/>
      <c r="S55" s="122"/>
      <c r="T55" s="122"/>
      <c r="U55" s="122"/>
      <c r="V55" s="122"/>
      <c r="W55" s="122"/>
      <c r="X55" s="122"/>
      <c r="Y55" s="122"/>
      <c r="Z55" s="122"/>
      <c r="AA55" s="122"/>
      <c r="AB55" s="122"/>
    </row>
    <row r="56" spans="1:28" ht="14.25" customHeight="1" x14ac:dyDescent="0.2">
      <c r="A56" s="122"/>
      <c r="B56" s="122"/>
      <c r="C56" s="122"/>
      <c r="D56" s="122"/>
      <c r="E56" s="122"/>
      <c r="F56" s="122"/>
      <c r="G56" s="487"/>
      <c r="H56" s="168"/>
      <c r="I56" s="122"/>
      <c r="J56" s="122"/>
      <c r="K56" s="122"/>
      <c r="L56" s="122"/>
      <c r="M56" s="122"/>
      <c r="N56" s="122"/>
      <c r="O56" s="122"/>
      <c r="P56" s="122"/>
      <c r="Q56" s="122"/>
      <c r="R56" s="122"/>
      <c r="S56" s="122"/>
      <c r="T56" s="122"/>
      <c r="U56" s="122"/>
      <c r="V56" s="122"/>
      <c r="W56" s="122"/>
      <c r="X56" s="122"/>
      <c r="Y56" s="122"/>
      <c r="Z56" s="122"/>
      <c r="AA56" s="122"/>
      <c r="AB56" s="122"/>
    </row>
    <row r="57" spans="1:28" ht="14.25" customHeight="1" x14ac:dyDescent="0.2">
      <c r="A57" s="122"/>
      <c r="B57" s="122"/>
      <c r="C57" s="122"/>
      <c r="D57" s="122"/>
      <c r="E57" s="122"/>
      <c r="F57" s="122"/>
      <c r="G57" s="487"/>
      <c r="H57" s="168"/>
      <c r="I57" s="122"/>
      <c r="J57" s="122"/>
      <c r="K57" s="122"/>
      <c r="L57" s="122"/>
      <c r="M57" s="122"/>
      <c r="N57" s="122"/>
      <c r="O57" s="122"/>
      <c r="P57" s="122"/>
      <c r="Q57" s="122"/>
      <c r="R57" s="122"/>
      <c r="S57" s="122"/>
      <c r="T57" s="122"/>
      <c r="U57" s="122"/>
      <c r="V57" s="122"/>
      <c r="W57" s="122"/>
      <c r="X57" s="122"/>
      <c r="Y57" s="122"/>
      <c r="Z57" s="122"/>
      <c r="AA57" s="122"/>
      <c r="AB57" s="122"/>
    </row>
    <row r="58" spans="1:28" ht="14.25" customHeight="1" x14ac:dyDescent="0.2">
      <c r="A58" s="122"/>
      <c r="B58" s="122"/>
      <c r="C58" s="122"/>
      <c r="D58" s="122"/>
      <c r="E58" s="122"/>
      <c r="F58" s="122"/>
      <c r="G58" s="487"/>
      <c r="H58" s="168"/>
      <c r="I58" s="122"/>
      <c r="J58" s="122"/>
      <c r="K58" s="122"/>
      <c r="L58" s="122"/>
      <c r="M58" s="122"/>
      <c r="N58" s="122"/>
      <c r="O58" s="122"/>
      <c r="P58" s="122"/>
      <c r="Q58" s="122"/>
      <c r="R58" s="122"/>
      <c r="S58" s="122"/>
      <c r="T58" s="122"/>
      <c r="U58" s="122"/>
      <c r="V58" s="122"/>
      <c r="W58" s="122"/>
      <c r="X58" s="122"/>
      <c r="Y58" s="122"/>
      <c r="Z58" s="122"/>
      <c r="AA58" s="122"/>
      <c r="AB58" s="122"/>
    </row>
    <row r="59" spans="1:28" ht="14.25" customHeight="1" x14ac:dyDescent="0.2">
      <c r="A59" s="122"/>
      <c r="B59" s="122"/>
      <c r="C59" s="122"/>
      <c r="D59" s="122"/>
      <c r="E59" s="122"/>
      <c r="F59" s="122"/>
      <c r="G59" s="487"/>
      <c r="H59" s="168"/>
      <c r="I59" s="122"/>
      <c r="J59" s="122"/>
      <c r="K59" s="122"/>
      <c r="L59" s="122"/>
      <c r="M59" s="122"/>
      <c r="N59" s="122"/>
      <c r="O59" s="122"/>
      <c r="P59" s="122"/>
      <c r="Q59" s="122"/>
      <c r="R59" s="122"/>
      <c r="S59" s="122"/>
      <c r="T59" s="122"/>
      <c r="U59" s="122"/>
      <c r="V59" s="122"/>
      <c r="W59" s="122"/>
      <c r="X59" s="122"/>
      <c r="Y59" s="122"/>
      <c r="Z59" s="122"/>
      <c r="AA59" s="122"/>
      <c r="AB59" s="122"/>
    </row>
    <row r="60" spans="1:28" ht="14.25" customHeight="1" x14ac:dyDescent="0.2">
      <c r="A60" s="122"/>
      <c r="B60" s="122"/>
      <c r="C60" s="122"/>
      <c r="D60" s="122"/>
      <c r="E60" s="122"/>
      <c r="F60" s="122"/>
      <c r="G60" s="487"/>
      <c r="H60" s="168"/>
      <c r="I60" s="122"/>
      <c r="J60" s="122"/>
      <c r="K60" s="122"/>
      <c r="L60" s="122"/>
      <c r="M60" s="122"/>
      <c r="N60" s="122"/>
      <c r="O60" s="122"/>
      <c r="P60" s="122"/>
      <c r="Q60" s="122"/>
      <c r="R60" s="122"/>
      <c r="S60" s="122"/>
      <c r="T60" s="122"/>
      <c r="U60" s="122"/>
      <c r="V60" s="122"/>
      <c r="W60" s="122"/>
      <c r="X60" s="122"/>
      <c r="Y60" s="122"/>
      <c r="Z60" s="122"/>
      <c r="AA60" s="122"/>
      <c r="AB60" s="122"/>
    </row>
    <row r="61" spans="1:28" ht="14.25" customHeight="1" x14ac:dyDescent="0.2">
      <c r="A61" s="122"/>
      <c r="B61" s="122"/>
      <c r="C61" s="122"/>
      <c r="D61" s="122"/>
      <c r="E61" s="122"/>
      <c r="F61" s="122"/>
      <c r="G61" s="487"/>
      <c r="H61" s="168"/>
      <c r="I61" s="122"/>
      <c r="J61" s="122"/>
      <c r="K61" s="122"/>
      <c r="L61" s="122"/>
      <c r="M61" s="122"/>
      <c r="N61" s="122"/>
      <c r="O61" s="122"/>
      <c r="P61" s="122"/>
      <c r="Q61" s="122"/>
      <c r="R61" s="122"/>
      <c r="S61" s="122"/>
      <c r="T61" s="122"/>
      <c r="U61" s="122"/>
      <c r="V61" s="122"/>
      <c r="W61" s="122"/>
      <c r="X61" s="122"/>
      <c r="Y61" s="122"/>
      <c r="Z61" s="122"/>
      <c r="AA61" s="122"/>
      <c r="AB61" s="122"/>
    </row>
    <row r="62" spans="1:28" ht="14.25" customHeight="1" x14ac:dyDescent="0.2">
      <c r="A62" s="122"/>
      <c r="B62" s="122"/>
      <c r="C62" s="122"/>
      <c r="D62" s="122"/>
      <c r="E62" s="122"/>
      <c r="F62" s="122"/>
      <c r="G62" s="487"/>
      <c r="H62" s="168"/>
      <c r="I62" s="122"/>
      <c r="J62" s="122"/>
      <c r="K62" s="122"/>
      <c r="L62" s="122"/>
      <c r="M62" s="122"/>
      <c r="N62" s="122"/>
      <c r="O62" s="122"/>
      <c r="P62" s="122"/>
      <c r="Q62" s="122"/>
      <c r="R62" s="122"/>
      <c r="S62" s="122"/>
      <c r="T62" s="122"/>
      <c r="U62" s="122"/>
      <c r="V62" s="122"/>
      <c r="W62" s="122"/>
      <c r="X62" s="122"/>
      <c r="Y62" s="122"/>
      <c r="Z62" s="122"/>
      <c r="AA62" s="122"/>
      <c r="AB62" s="122"/>
    </row>
    <row r="63" spans="1:28" ht="14.25" customHeight="1" x14ac:dyDescent="0.2">
      <c r="A63" s="122"/>
      <c r="B63" s="122"/>
      <c r="C63" s="122"/>
      <c r="D63" s="122"/>
      <c r="E63" s="122"/>
      <c r="F63" s="122"/>
      <c r="G63" s="487"/>
      <c r="H63" s="168"/>
      <c r="I63" s="122"/>
      <c r="J63" s="122"/>
      <c r="K63" s="122"/>
      <c r="L63" s="122"/>
      <c r="M63" s="122"/>
      <c r="N63" s="122"/>
      <c r="O63" s="122"/>
      <c r="P63" s="122"/>
      <c r="Q63" s="122"/>
      <c r="R63" s="122"/>
      <c r="S63" s="122"/>
      <c r="T63" s="122"/>
      <c r="U63" s="122"/>
      <c r="V63" s="122"/>
      <c r="W63" s="122"/>
      <c r="X63" s="122"/>
      <c r="Y63" s="122"/>
      <c r="Z63" s="122"/>
      <c r="AA63" s="122"/>
      <c r="AB63" s="122"/>
    </row>
    <row r="64" spans="1:28" ht="14.25" customHeight="1" x14ac:dyDescent="0.2">
      <c r="A64" s="122"/>
      <c r="B64" s="122"/>
      <c r="C64" s="122"/>
      <c r="D64" s="122"/>
      <c r="E64" s="122"/>
      <c r="F64" s="122"/>
      <c r="G64" s="487"/>
      <c r="H64" s="168"/>
      <c r="I64" s="122"/>
      <c r="J64" s="122"/>
      <c r="K64" s="122"/>
      <c r="L64" s="122"/>
      <c r="M64" s="122"/>
      <c r="N64" s="122"/>
      <c r="O64" s="122"/>
      <c r="P64" s="122"/>
      <c r="Q64" s="122"/>
      <c r="R64" s="122"/>
      <c r="S64" s="122"/>
      <c r="T64" s="122"/>
      <c r="U64" s="122"/>
      <c r="V64" s="122"/>
      <c r="W64" s="122"/>
      <c r="X64" s="122"/>
      <c r="Y64" s="122"/>
      <c r="Z64" s="122"/>
      <c r="AA64" s="122"/>
      <c r="AB64" s="122"/>
    </row>
    <row r="65" spans="1:28" ht="14.25" customHeight="1" x14ac:dyDescent="0.2">
      <c r="A65" s="122"/>
      <c r="B65" s="122"/>
      <c r="C65" s="122"/>
      <c r="D65" s="122"/>
      <c r="E65" s="122"/>
      <c r="F65" s="122"/>
      <c r="G65" s="487"/>
      <c r="H65" s="168"/>
      <c r="I65" s="122"/>
      <c r="J65" s="122"/>
      <c r="K65" s="122"/>
      <c r="L65" s="122"/>
      <c r="M65" s="122"/>
      <c r="N65" s="122"/>
      <c r="O65" s="122"/>
      <c r="P65" s="122"/>
      <c r="Q65" s="122"/>
      <c r="R65" s="122"/>
      <c r="S65" s="122"/>
      <c r="T65" s="122"/>
      <c r="U65" s="122"/>
      <c r="V65" s="122"/>
      <c r="W65" s="122"/>
      <c r="X65" s="122"/>
      <c r="Y65" s="122"/>
      <c r="Z65" s="122"/>
      <c r="AA65" s="122"/>
      <c r="AB65" s="122"/>
    </row>
    <row r="66" spans="1:28" ht="14.25" customHeight="1" x14ac:dyDescent="0.2">
      <c r="A66" s="122"/>
      <c r="B66" s="122"/>
      <c r="C66" s="122"/>
      <c r="D66" s="122"/>
      <c r="E66" s="122"/>
      <c r="F66" s="122"/>
      <c r="G66" s="487"/>
      <c r="H66" s="168"/>
      <c r="I66" s="122"/>
      <c r="J66" s="122"/>
      <c r="K66" s="122"/>
      <c r="L66" s="122"/>
      <c r="M66" s="122"/>
      <c r="N66" s="122"/>
      <c r="O66" s="122"/>
      <c r="P66" s="122"/>
      <c r="Q66" s="122"/>
      <c r="R66" s="122"/>
      <c r="S66" s="122"/>
      <c r="T66" s="122"/>
      <c r="U66" s="122"/>
      <c r="V66" s="122"/>
      <c r="W66" s="122"/>
      <c r="X66" s="122"/>
      <c r="Y66" s="122"/>
      <c r="Z66" s="122"/>
      <c r="AA66" s="122"/>
      <c r="AB66" s="122"/>
    </row>
    <row r="67" spans="1:28" ht="14.25" customHeight="1" x14ac:dyDescent="0.2">
      <c r="A67" s="122"/>
      <c r="B67" s="122"/>
      <c r="C67" s="122"/>
      <c r="D67" s="122"/>
      <c r="E67" s="122"/>
      <c r="F67" s="122"/>
      <c r="G67" s="487"/>
      <c r="H67" s="168"/>
      <c r="I67" s="122"/>
      <c r="J67" s="122"/>
      <c r="K67" s="122"/>
      <c r="L67" s="122"/>
      <c r="M67" s="122"/>
      <c r="N67" s="122"/>
      <c r="O67" s="122"/>
      <c r="P67" s="122"/>
      <c r="Q67" s="122"/>
      <c r="R67" s="122"/>
      <c r="S67" s="122"/>
      <c r="T67" s="122"/>
      <c r="U67" s="122"/>
      <c r="V67" s="122"/>
      <c r="W67" s="122"/>
      <c r="X67" s="122"/>
      <c r="Y67" s="122"/>
      <c r="Z67" s="122"/>
      <c r="AA67" s="122"/>
      <c r="AB67" s="122"/>
    </row>
    <row r="68" spans="1:28" ht="14.25" customHeight="1" x14ac:dyDescent="0.2">
      <c r="A68" s="122"/>
      <c r="B68" s="122"/>
      <c r="C68" s="122"/>
      <c r="D68" s="122"/>
      <c r="E68" s="122"/>
      <c r="F68" s="122"/>
      <c r="G68" s="487"/>
      <c r="H68" s="168"/>
      <c r="I68" s="122"/>
      <c r="J68" s="122"/>
      <c r="K68" s="122"/>
      <c r="L68" s="122"/>
      <c r="M68" s="122"/>
      <c r="N68" s="122"/>
      <c r="O68" s="122"/>
      <c r="P68" s="122"/>
      <c r="Q68" s="122"/>
      <c r="R68" s="122"/>
      <c r="S68" s="122"/>
      <c r="T68" s="122"/>
      <c r="U68" s="122"/>
      <c r="V68" s="122"/>
      <c r="W68" s="122"/>
      <c r="X68" s="122"/>
      <c r="Y68" s="122"/>
      <c r="Z68" s="122"/>
      <c r="AA68" s="122"/>
      <c r="AB68" s="122"/>
    </row>
    <row r="69" spans="1:28" ht="14.25" customHeight="1" x14ac:dyDescent="0.2">
      <c r="A69" s="122"/>
      <c r="B69" s="122"/>
      <c r="C69" s="122"/>
      <c r="D69" s="122"/>
      <c r="E69" s="122"/>
      <c r="F69" s="122"/>
      <c r="G69" s="487"/>
      <c r="H69" s="168"/>
      <c r="I69" s="122"/>
      <c r="J69" s="122"/>
      <c r="K69" s="122"/>
      <c r="L69" s="122"/>
      <c r="M69" s="122"/>
      <c r="N69" s="122"/>
      <c r="O69" s="122"/>
      <c r="P69" s="122"/>
      <c r="Q69" s="122"/>
      <c r="R69" s="122"/>
      <c r="S69" s="122"/>
      <c r="T69" s="122"/>
      <c r="U69" s="122"/>
      <c r="V69" s="122"/>
      <c r="W69" s="122"/>
      <c r="X69" s="122"/>
      <c r="Y69" s="122"/>
      <c r="Z69" s="122"/>
      <c r="AA69" s="122"/>
      <c r="AB69" s="122"/>
    </row>
    <row r="70" spans="1:28" ht="14.25" customHeight="1" x14ac:dyDescent="0.2">
      <c r="A70" s="122"/>
      <c r="B70" s="122"/>
      <c r="C70" s="122"/>
      <c r="D70" s="122"/>
      <c r="E70" s="122"/>
      <c r="F70" s="122"/>
      <c r="G70" s="487"/>
      <c r="H70" s="168"/>
      <c r="I70" s="122"/>
      <c r="J70" s="122"/>
      <c r="K70" s="122"/>
      <c r="L70" s="122"/>
      <c r="M70" s="122"/>
      <c r="N70" s="122"/>
      <c r="O70" s="122"/>
      <c r="P70" s="122"/>
      <c r="Q70" s="122"/>
      <c r="R70" s="122"/>
      <c r="S70" s="122"/>
      <c r="T70" s="122"/>
      <c r="U70" s="122"/>
      <c r="V70" s="122"/>
      <c r="W70" s="122"/>
      <c r="X70" s="122"/>
      <c r="Y70" s="122"/>
      <c r="Z70" s="122"/>
      <c r="AA70" s="122"/>
      <c r="AB70" s="122"/>
    </row>
    <row r="71" spans="1:28" ht="14.25" customHeight="1" x14ac:dyDescent="0.2">
      <c r="A71" s="122"/>
      <c r="B71" s="122"/>
      <c r="C71" s="122"/>
      <c r="D71" s="122"/>
      <c r="E71" s="122"/>
      <c r="F71" s="122"/>
      <c r="G71" s="487"/>
      <c r="H71" s="168"/>
      <c r="I71" s="122"/>
      <c r="J71" s="122"/>
      <c r="K71" s="122"/>
      <c r="L71" s="122"/>
      <c r="M71" s="122"/>
      <c r="N71" s="122"/>
      <c r="O71" s="122"/>
      <c r="P71" s="122"/>
      <c r="Q71" s="122"/>
      <c r="R71" s="122"/>
      <c r="S71" s="122"/>
      <c r="T71" s="122"/>
      <c r="U71" s="122"/>
      <c r="V71" s="122"/>
      <c r="W71" s="122"/>
      <c r="X71" s="122"/>
      <c r="Y71" s="122"/>
      <c r="Z71" s="122"/>
      <c r="AA71" s="122"/>
      <c r="AB71" s="122"/>
    </row>
    <row r="72" spans="1:28" ht="14.25" customHeight="1" x14ac:dyDescent="0.2">
      <c r="A72" s="122"/>
      <c r="B72" s="122"/>
      <c r="C72" s="122"/>
      <c r="D72" s="122"/>
      <c r="E72" s="122"/>
      <c r="F72" s="122"/>
      <c r="G72" s="487"/>
      <c r="H72" s="168"/>
      <c r="I72" s="122"/>
      <c r="J72" s="122"/>
      <c r="K72" s="122"/>
      <c r="L72" s="122"/>
      <c r="M72" s="122"/>
      <c r="N72" s="122"/>
      <c r="O72" s="122"/>
      <c r="P72" s="122"/>
      <c r="Q72" s="122"/>
      <c r="R72" s="122"/>
      <c r="S72" s="122"/>
      <c r="T72" s="122"/>
      <c r="U72" s="122"/>
      <c r="V72" s="122"/>
      <c r="W72" s="122"/>
      <c r="X72" s="122"/>
      <c r="Y72" s="122"/>
      <c r="Z72" s="122"/>
      <c r="AA72" s="122"/>
      <c r="AB72" s="122"/>
    </row>
    <row r="73" spans="1:28" ht="14.25" customHeight="1" x14ac:dyDescent="0.2">
      <c r="A73" s="122"/>
      <c r="B73" s="122"/>
      <c r="C73" s="122"/>
      <c r="D73" s="122"/>
      <c r="E73" s="122"/>
      <c r="F73" s="122"/>
      <c r="G73" s="487"/>
      <c r="H73" s="168"/>
      <c r="I73" s="122"/>
      <c r="J73" s="122"/>
      <c r="K73" s="122"/>
      <c r="L73" s="122"/>
      <c r="M73" s="122"/>
      <c r="N73" s="122"/>
      <c r="O73" s="122"/>
      <c r="P73" s="122"/>
      <c r="Q73" s="122"/>
      <c r="R73" s="122"/>
      <c r="S73" s="122"/>
      <c r="T73" s="122"/>
      <c r="U73" s="122"/>
      <c r="V73" s="122"/>
      <c r="W73" s="122"/>
      <c r="X73" s="122"/>
      <c r="Y73" s="122"/>
      <c r="Z73" s="122"/>
      <c r="AA73" s="122"/>
      <c r="AB73" s="122"/>
    </row>
    <row r="74" spans="1:28" ht="14.25" customHeight="1" x14ac:dyDescent="0.2">
      <c r="A74" s="122"/>
      <c r="B74" s="122"/>
      <c r="C74" s="122"/>
      <c r="D74" s="122"/>
      <c r="E74" s="122"/>
      <c r="F74" s="122"/>
      <c r="G74" s="487"/>
      <c r="H74" s="168"/>
      <c r="I74" s="122"/>
      <c r="J74" s="122"/>
      <c r="K74" s="122"/>
      <c r="L74" s="122"/>
      <c r="M74" s="122"/>
      <c r="N74" s="122"/>
      <c r="O74" s="122"/>
      <c r="P74" s="122"/>
      <c r="Q74" s="122"/>
      <c r="R74" s="122"/>
      <c r="S74" s="122"/>
      <c r="T74" s="122"/>
      <c r="U74" s="122"/>
      <c r="V74" s="122"/>
      <c r="W74" s="122"/>
      <c r="X74" s="122"/>
      <c r="Y74" s="122"/>
      <c r="Z74" s="122"/>
      <c r="AA74" s="122"/>
      <c r="AB74" s="122"/>
    </row>
    <row r="75" spans="1:28" ht="14.25" customHeight="1" x14ac:dyDescent="0.2">
      <c r="A75" s="122"/>
      <c r="B75" s="122"/>
      <c r="C75" s="122"/>
      <c r="D75" s="122"/>
      <c r="E75" s="122"/>
      <c r="F75" s="122"/>
      <c r="G75" s="487"/>
      <c r="H75" s="168"/>
      <c r="I75" s="122"/>
      <c r="J75" s="122"/>
      <c r="K75" s="122"/>
      <c r="L75" s="122"/>
      <c r="M75" s="122"/>
      <c r="N75" s="122"/>
      <c r="O75" s="122"/>
      <c r="P75" s="122"/>
      <c r="Q75" s="122"/>
      <c r="R75" s="122"/>
      <c r="S75" s="122"/>
      <c r="T75" s="122"/>
      <c r="U75" s="122"/>
      <c r="V75" s="122"/>
      <c r="W75" s="122"/>
      <c r="X75" s="122"/>
      <c r="Y75" s="122"/>
      <c r="Z75" s="122"/>
      <c r="AA75" s="122"/>
      <c r="AB75" s="122"/>
    </row>
    <row r="76" spans="1:28" ht="14.25" customHeight="1" x14ac:dyDescent="0.2">
      <c r="A76" s="122"/>
      <c r="B76" s="122"/>
      <c r="C76" s="122"/>
      <c r="D76" s="122"/>
      <c r="E76" s="122"/>
      <c r="F76" s="122"/>
      <c r="G76" s="487"/>
      <c r="H76" s="168"/>
      <c r="I76" s="122"/>
      <c r="J76" s="122"/>
      <c r="K76" s="122"/>
      <c r="L76" s="122"/>
      <c r="M76" s="122"/>
      <c r="N76" s="122"/>
      <c r="O76" s="122"/>
      <c r="P76" s="122"/>
      <c r="Q76" s="122"/>
      <c r="R76" s="122"/>
      <c r="S76" s="122"/>
      <c r="T76" s="122"/>
      <c r="U76" s="122"/>
      <c r="V76" s="122"/>
      <c r="W76" s="122"/>
      <c r="X76" s="122"/>
      <c r="Y76" s="122"/>
      <c r="Z76" s="122"/>
      <c r="AA76" s="122"/>
      <c r="AB76" s="122"/>
    </row>
    <row r="77" spans="1:28" ht="14.25" customHeight="1" x14ac:dyDescent="0.2">
      <c r="A77" s="122"/>
      <c r="B77" s="122"/>
      <c r="C77" s="122"/>
      <c r="D77" s="122"/>
      <c r="E77" s="122"/>
      <c r="F77" s="122"/>
      <c r="G77" s="487"/>
      <c r="H77" s="168"/>
      <c r="I77" s="122"/>
      <c r="J77" s="122"/>
      <c r="K77" s="122"/>
      <c r="L77" s="122"/>
      <c r="M77" s="122"/>
      <c r="N77" s="122"/>
      <c r="O77" s="122"/>
      <c r="P77" s="122"/>
      <c r="Q77" s="122"/>
      <c r="R77" s="122"/>
      <c r="S77" s="122"/>
      <c r="T77" s="122"/>
      <c r="U77" s="122"/>
      <c r="V77" s="122"/>
      <c r="W77" s="122"/>
      <c r="X77" s="122"/>
      <c r="Y77" s="122"/>
      <c r="Z77" s="122"/>
      <c r="AA77" s="122"/>
      <c r="AB77" s="122"/>
    </row>
    <row r="78" spans="1:28" ht="14.25" customHeight="1" x14ac:dyDescent="0.2">
      <c r="A78" s="122"/>
      <c r="B78" s="122"/>
      <c r="C78" s="122"/>
      <c r="D78" s="122"/>
      <c r="E78" s="122"/>
      <c r="F78" s="122"/>
      <c r="G78" s="487"/>
      <c r="H78" s="168"/>
      <c r="I78" s="122"/>
      <c r="J78" s="122"/>
      <c r="K78" s="122"/>
      <c r="L78" s="122"/>
      <c r="M78" s="122"/>
      <c r="N78" s="122"/>
      <c r="O78" s="122"/>
      <c r="P78" s="122"/>
      <c r="Q78" s="122"/>
      <c r="R78" s="122"/>
      <c r="S78" s="122"/>
      <c r="T78" s="122"/>
      <c r="U78" s="122"/>
      <c r="V78" s="122"/>
      <c r="W78" s="122"/>
      <c r="X78" s="122"/>
      <c r="Y78" s="122"/>
      <c r="Z78" s="122"/>
      <c r="AA78" s="122"/>
      <c r="AB78" s="122"/>
    </row>
    <row r="79" spans="1:28" ht="14.25" customHeight="1" x14ac:dyDescent="0.2">
      <c r="A79" s="122"/>
      <c r="B79" s="122"/>
      <c r="C79" s="122"/>
      <c r="D79" s="122"/>
      <c r="E79" s="122"/>
      <c r="F79" s="122"/>
      <c r="G79" s="487"/>
      <c r="H79" s="168"/>
      <c r="I79" s="122"/>
      <c r="J79" s="122"/>
      <c r="K79" s="122"/>
      <c r="L79" s="122"/>
      <c r="M79" s="122"/>
      <c r="N79" s="122"/>
      <c r="O79" s="122"/>
      <c r="P79" s="122"/>
      <c r="Q79" s="122"/>
      <c r="R79" s="122"/>
      <c r="S79" s="122"/>
      <c r="T79" s="122"/>
      <c r="U79" s="122"/>
      <c r="V79" s="122"/>
      <c r="W79" s="122"/>
      <c r="X79" s="122"/>
      <c r="Y79" s="122"/>
      <c r="Z79" s="122"/>
      <c r="AA79" s="122"/>
      <c r="AB79" s="122"/>
    </row>
    <row r="80" spans="1:28" ht="14.25" customHeight="1" x14ac:dyDescent="0.2">
      <c r="A80" s="122"/>
      <c r="B80" s="122"/>
      <c r="C80" s="122"/>
      <c r="D80" s="122"/>
      <c r="E80" s="122"/>
      <c r="F80" s="122"/>
      <c r="G80" s="487"/>
      <c r="H80" s="168"/>
      <c r="I80" s="122"/>
      <c r="J80" s="122"/>
      <c r="K80" s="122"/>
      <c r="L80" s="122"/>
      <c r="M80" s="122"/>
      <c r="N80" s="122"/>
      <c r="O80" s="122"/>
      <c r="P80" s="122"/>
      <c r="Q80" s="122"/>
      <c r="R80" s="122"/>
      <c r="S80" s="122"/>
      <c r="T80" s="122"/>
      <c r="U80" s="122"/>
      <c r="V80" s="122"/>
      <c r="W80" s="122"/>
      <c r="X80" s="122"/>
      <c r="Y80" s="122"/>
      <c r="Z80" s="122"/>
      <c r="AA80" s="122"/>
      <c r="AB80" s="122"/>
    </row>
    <row r="81" spans="1:28" ht="14.25" customHeight="1" x14ac:dyDescent="0.2">
      <c r="A81" s="122"/>
      <c r="B81" s="122"/>
      <c r="C81" s="122"/>
      <c r="D81" s="122"/>
      <c r="E81" s="122"/>
      <c r="F81" s="122"/>
      <c r="G81" s="487"/>
      <c r="H81" s="168"/>
      <c r="I81" s="122"/>
      <c r="J81" s="122"/>
      <c r="K81" s="122"/>
      <c r="L81" s="122"/>
      <c r="M81" s="122"/>
      <c r="N81" s="122"/>
      <c r="O81" s="122"/>
      <c r="P81" s="122"/>
      <c r="Q81" s="122"/>
      <c r="R81" s="122"/>
      <c r="S81" s="122"/>
      <c r="T81" s="122"/>
      <c r="U81" s="122"/>
      <c r="V81" s="122"/>
      <c r="W81" s="122"/>
      <c r="X81" s="122"/>
      <c r="Y81" s="122"/>
      <c r="Z81" s="122"/>
      <c r="AA81" s="122"/>
      <c r="AB81" s="122"/>
    </row>
    <row r="82" spans="1:28" ht="14.25" customHeight="1" x14ac:dyDescent="0.2">
      <c r="A82" s="122"/>
      <c r="B82" s="122"/>
      <c r="C82" s="122"/>
      <c r="D82" s="122"/>
      <c r="E82" s="122"/>
      <c r="F82" s="122"/>
      <c r="G82" s="487"/>
      <c r="H82" s="168"/>
      <c r="I82" s="122"/>
      <c r="J82" s="122"/>
      <c r="K82" s="122"/>
      <c r="L82" s="122"/>
      <c r="M82" s="122"/>
      <c r="N82" s="122"/>
      <c r="O82" s="122"/>
      <c r="P82" s="122"/>
      <c r="Q82" s="122"/>
      <c r="R82" s="122"/>
      <c r="S82" s="122"/>
      <c r="T82" s="122"/>
      <c r="U82" s="122"/>
      <c r="V82" s="122"/>
      <c r="W82" s="122"/>
      <c r="X82" s="122"/>
      <c r="Y82" s="122"/>
      <c r="Z82" s="122"/>
      <c r="AA82" s="122"/>
      <c r="AB82" s="122"/>
    </row>
    <row r="83" spans="1:28" ht="14.25" customHeight="1" x14ac:dyDescent="0.2">
      <c r="A83" s="122"/>
      <c r="B83" s="122"/>
      <c r="C83" s="122"/>
      <c r="D83" s="122"/>
      <c r="E83" s="122"/>
      <c r="F83" s="122"/>
      <c r="G83" s="487"/>
      <c r="H83" s="168"/>
      <c r="I83" s="122"/>
      <c r="J83" s="122"/>
      <c r="K83" s="122"/>
      <c r="L83" s="122"/>
      <c r="M83" s="122"/>
      <c r="N83" s="122"/>
      <c r="O83" s="122"/>
      <c r="P83" s="122"/>
      <c r="Q83" s="122"/>
      <c r="R83" s="122"/>
      <c r="S83" s="122"/>
      <c r="T83" s="122"/>
      <c r="U83" s="122"/>
      <c r="V83" s="122"/>
      <c r="W83" s="122"/>
      <c r="X83" s="122"/>
      <c r="Y83" s="122"/>
      <c r="Z83" s="122"/>
      <c r="AA83" s="122"/>
      <c r="AB83" s="122"/>
    </row>
    <row r="84" spans="1:28" ht="14.25" customHeight="1" x14ac:dyDescent="0.2">
      <c r="A84" s="122"/>
      <c r="B84" s="122"/>
      <c r="C84" s="122"/>
      <c r="D84" s="122"/>
      <c r="E84" s="122"/>
      <c r="F84" s="122"/>
      <c r="G84" s="487"/>
      <c r="H84" s="168"/>
      <c r="I84" s="122"/>
      <c r="J84" s="122"/>
      <c r="K84" s="122"/>
      <c r="L84" s="122"/>
      <c r="M84" s="122"/>
      <c r="N84" s="122"/>
      <c r="O84" s="122"/>
      <c r="P84" s="122"/>
      <c r="Q84" s="122"/>
      <c r="R84" s="122"/>
      <c r="S84" s="122"/>
      <c r="T84" s="122"/>
      <c r="U84" s="122"/>
      <c r="V84" s="122"/>
      <c r="W84" s="122"/>
      <c r="X84" s="122"/>
      <c r="Y84" s="122"/>
      <c r="Z84" s="122"/>
      <c r="AA84" s="122"/>
      <c r="AB84" s="122"/>
    </row>
    <row r="85" spans="1:28" ht="14.25" customHeight="1" x14ac:dyDescent="0.2">
      <c r="A85" s="122"/>
      <c r="B85" s="122"/>
      <c r="C85" s="122"/>
      <c r="D85" s="122"/>
      <c r="E85" s="122"/>
      <c r="F85" s="122"/>
      <c r="G85" s="487"/>
      <c r="H85" s="168"/>
      <c r="I85" s="122"/>
      <c r="J85" s="122"/>
      <c r="K85" s="122"/>
      <c r="L85" s="122"/>
      <c r="M85" s="122"/>
      <c r="N85" s="122"/>
      <c r="O85" s="122"/>
      <c r="P85" s="122"/>
      <c r="Q85" s="122"/>
      <c r="R85" s="122"/>
      <c r="S85" s="122"/>
      <c r="T85" s="122"/>
      <c r="U85" s="122"/>
      <c r="V85" s="122"/>
      <c r="W85" s="122"/>
      <c r="X85" s="122"/>
      <c r="Y85" s="122"/>
      <c r="Z85" s="122"/>
      <c r="AA85" s="122"/>
      <c r="AB85" s="122"/>
    </row>
    <row r="86" spans="1:28" ht="14.25" customHeight="1" x14ac:dyDescent="0.2">
      <c r="A86" s="122"/>
      <c r="B86" s="122"/>
      <c r="C86" s="122"/>
      <c r="D86" s="122"/>
      <c r="E86" s="122"/>
      <c r="F86" s="122"/>
      <c r="G86" s="487"/>
      <c r="H86" s="168"/>
      <c r="I86" s="122"/>
      <c r="J86" s="122"/>
      <c r="K86" s="122"/>
      <c r="L86" s="122"/>
      <c r="M86" s="122"/>
      <c r="N86" s="122"/>
      <c r="O86" s="122"/>
      <c r="P86" s="122"/>
      <c r="Q86" s="122"/>
      <c r="R86" s="122"/>
      <c r="S86" s="122"/>
      <c r="T86" s="122"/>
      <c r="U86" s="122"/>
      <c r="V86" s="122"/>
      <c r="W86" s="122"/>
      <c r="X86" s="122"/>
      <c r="Y86" s="122"/>
      <c r="Z86" s="122"/>
      <c r="AA86" s="122"/>
      <c r="AB86" s="122"/>
    </row>
    <row r="87" spans="1:28" ht="14.25" customHeight="1" x14ac:dyDescent="0.2">
      <c r="A87" s="122"/>
      <c r="B87" s="122"/>
      <c r="C87" s="122"/>
      <c r="D87" s="122"/>
      <c r="E87" s="122"/>
      <c r="F87" s="122"/>
      <c r="G87" s="487"/>
      <c r="H87" s="168"/>
      <c r="I87" s="122"/>
      <c r="J87" s="122"/>
      <c r="K87" s="122"/>
      <c r="L87" s="122"/>
      <c r="M87" s="122"/>
      <c r="N87" s="122"/>
      <c r="O87" s="122"/>
      <c r="P87" s="122"/>
      <c r="Q87" s="122"/>
      <c r="R87" s="122"/>
      <c r="S87" s="122"/>
      <c r="T87" s="122"/>
      <c r="U87" s="122"/>
      <c r="V87" s="122"/>
      <c r="W87" s="122"/>
      <c r="X87" s="122"/>
      <c r="Y87" s="122"/>
      <c r="Z87" s="122"/>
      <c r="AA87" s="122"/>
      <c r="AB87" s="122"/>
    </row>
    <row r="88" spans="1:28" ht="14.25" customHeight="1" x14ac:dyDescent="0.2">
      <c r="A88" s="122"/>
      <c r="B88" s="122"/>
      <c r="C88" s="122"/>
      <c r="D88" s="122"/>
      <c r="E88" s="122"/>
      <c r="F88" s="122"/>
      <c r="G88" s="487"/>
      <c r="H88" s="168"/>
      <c r="I88" s="122"/>
      <c r="J88" s="122"/>
      <c r="K88" s="122"/>
      <c r="L88" s="122"/>
      <c r="M88" s="122"/>
      <c r="N88" s="122"/>
      <c r="O88" s="122"/>
      <c r="P88" s="122"/>
      <c r="Q88" s="122"/>
      <c r="R88" s="122"/>
      <c r="S88" s="122"/>
      <c r="T88" s="122"/>
      <c r="U88" s="122"/>
      <c r="V88" s="122"/>
      <c r="W88" s="122"/>
      <c r="X88" s="122"/>
      <c r="Y88" s="122"/>
      <c r="Z88" s="122"/>
      <c r="AA88" s="122"/>
      <c r="AB88" s="122"/>
    </row>
    <row r="89" spans="1:28" ht="14.25" customHeight="1" x14ac:dyDescent="0.2">
      <c r="A89" s="122"/>
      <c r="B89" s="122"/>
      <c r="C89" s="122"/>
      <c r="D89" s="122"/>
      <c r="E89" s="122"/>
      <c r="F89" s="122"/>
      <c r="G89" s="487"/>
      <c r="H89" s="168"/>
      <c r="I89" s="122"/>
      <c r="J89" s="122"/>
      <c r="K89" s="122"/>
      <c r="L89" s="122"/>
      <c r="M89" s="122"/>
      <c r="N89" s="122"/>
      <c r="O89" s="122"/>
      <c r="P89" s="122"/>
      <c r="Q89" s="122"/>
      <c r="R89" s="122"/>
      <c r="S89" s="122"/>
      <c r="T89" s="122"/>
      <c r="U89" s="122"/>
      <c r="V89" s="122"/>
      <c r="W89" s="122"/>
      <c r="X89" s="122"/>
      <c r="Y89" s="122"/>
      <c r="Z89" s="122"/>
      <c r="AA89" s="122"/>
      <c r="AB89" s="122"/>
    </row>
    <row r="90" spans="1:28" ht="14.25" customHeight="1" x14ac:dyDescent="0.2">
      <c r="A90" s="122"/>
      <c r="B90" s="122"/>
      <c r="C90" s="122"/>
      <c r="D90" s="122"/>
      <c r="E90" s="122"/>
      <c r="F90" s="122"/>
      <c r="G90" s="487"/>
      <c r="H90" s="168"/>
      <c r="I90" s="122"/>
      <c r="J90" s="122"/>
      <c r="K90" s="122"/>
      <c r="L90" s="122"/>
      <c r="M90" s="122"/>
      <c r="N90" s="122"/>
      <c r="O90" s="122"/>
      <c r="P90" s="122"/>
      <c r="Q90" s="122"/>
      <c r="R90" s="122"/>
      <c r="S90" s="122"/>
      <c r="T90" s="122"/>
      <c r="U90" s="122"/>
      <c r="V90" s="122"/>
      <c r="W90" s="122"/>
      <c r="X90" s="122"/>
      <c r="Y90" s="122"/>
      <c r="Z90" s="122"/>
      <c r="AA90" s="122"/>
      <c r="AB90" s="122"/>
    </row>
    <row r="91" spans="1:28" ht="14.25" customHeight="1" x14ac:dyDescent="0.2">
      <c r="A91" s="122"/>
      <c r="B91" s="122"/>
      <c r="C91" s="122"/>
      <c r="D91" s="122"/>
      <c r="E91" s="122"/>
      <c r="F91" s="122"/>
      <c r="G91" s="487"/>
      <c r="H91" s="168"/>
      <c r="I91" s="122"/>
      <c r="J91" s="122"/>
      <c r="K91" s="122"/>
      <c r="L91" s="122"/>
      <c r="M91" s="122"/>
      <c r="N91" s="122"/>
      <c r="O91" s="122"/>
      <c r="P91" s="122"/>
      <c r="Q91" s="122"/>
      <c r="R91" s="122"/>
      <c r="S91" s="122"/>
      <c r="T91" s="122"/>
      <c r="U91" s="122"/>
      <c r="V91" s="122"/>
      <c r="W91" s="122"/>
      <c r="X91" s="122"/>
      <c r="Y91" s="122"/>
      <c r="Z91" s="122"/>
      <c r="AA91" s="122"/>
      <c r="AB91" s="122"/>
    </row>
    <row r="92" spans="1:28" ht="14.25" customHeight="1" x14ac:dyDescent="0.2">
      <c r="A92" s="122"/>
      <c r="B92" s="122"/>
      <c r="C92" s="122"/>
      <c r="D92" s="122"/>
      <c r="E92" s="122"/>
      <c r="F92" s="122"/>
      <c r="G92" s="487"/>
      <c r="H92" s="168"/>
      <c r="I92" s="122"/>
      <c r="J92" s="122"/>
      <c r="K92" s="122"/>
      <c r="L92" s="122"/>
      <c r="M92" s="122"/>
      <c r="N92" s="122"/>
      <c r="O92" s="122"/>
      <c r="P92" s="122"/>
      <c r="Q92" s="122"/>
      <c r="R92" s="122"/>
      <c r="S92" s="122"/>
      <c r="T92" s="122"/>
      <c r="U92" s="122"/>
      <c r="V92" s="122"/>
      <c r="W92" s="122"/>
      <c r="X92" s="122"/>
      <c r="Y92" s="122"/>
      <c r="Z92" s="122"/>
      <c r="AA92" s="122"/>
      <c r="AB92" s="122"/>
    </row>
    <row r="93" spans="1:28" ht="14.25" customHeight="1" x14ac:dyDescent="0.2">
      <c r="A93" s="122"/>
      <c r="B93" s="122"/>
      <c r="C93" s="122"/>
      <c r="D93" s="122"/>
      <c r="E93" s="122"/>
      <c r="F93" s="122"/>
      <c r="G93" s="487"/>
      <c r="H93" s="168"/>
      <c r="I93" s="122"/>
      <c r="J93" s="122"/>
      <c r="K93" s="122"/>
      <c r="L93" s="122"/>
      <c r="M93" s="122"/>
      <c r="N93" s="122"/>
      <c r="O93" s="122"/>
      <c r="P93" s="122"/>
      <c r="Q93" s="122"/>
      <c r="R93" s="122"/>
      <c r="S93" s="122"/>
      <c r="T93" s="122"/>
      <c r="U93" s="122"/>
      <c r="V93" s="122"/>
      <c r="W93" s="122"/>
      <c r="X93" s="122"/>
      <c r="Y93" s="122"/>
      <c r="Z93" s="122"/>
      <c r="AA93" s="122"/>
      <c r="AB93" s="122"/>
    </row>
    <row r="94" spans="1:28" ht="14.25" customHeight="1" x14ac:dyDescent="0.2">
      <c r="A94" s="122"/>
      <c r="B94" s="122"/>
      <c r="C94" s="122"/>
      <c r="D94" s="122"/>
      <c r="E94" s="122"/>
      <c r="F94" s="122"/>
      <c r="G94" s="487"/>
      <c r="H94" s="168"/>
      <c r="I94" s="122"/>
      <c r="J94" s="122"/>
      <c r="K94" s="122"/>
      <c r="L94" s="122"/>
      <c r="M94" s="122"/>
      <c r="N94" s="122"/>
      <c r="O94" s="122"/>
      <c r="P94" s="122"/>
      <c r="Q94" s="122"/>
      <c r="R94" s="122"/>
      <c r="S94" s="122"/>
      <c r="T94" s="122"/>
      <c r="U94" s="122"/>
      <c r="V94" s="122"/>
      <c r="W94" s="122"/>
      <c r="X94" s="122"/>
      <c r="Y94" s="122"/>
      <c r="Z94" s="122"/>
      <c r="AA94" s="122"/>
      <c r="AB94" s="122"/>
    </row>
    <row r="95" spans="1:28" ht="14.25" customHeight="1" x14ac:dyDescent="0.2">
      <c r="A95" s="122"/>
      <c r="B95" s="122"/>
      <c r="C95" s="122"/>
      <c r="D95" s="122"/>
      <c r="E95" s="122"/>
      <c r="F95" s="122"/>
      <c r="G95" s="487"/>
      <c r="H95" s="168"/>
      <c r="I95" s="122"/>
      <c r="J95" s="122"/>
      <c r="K95" s="122"/>
      <c r="L95" s="122"/>
      <c r="M95" s="122"/>
      <c r="N95" s="122"/>
      <c r="O95" s="122"/>
      <c r="P95" s="122"/>
      <c r="Q95" s="122"/>
      <c r="R95" s="122"/>
      <c r="S95" s="122"/>
      <c r="T95" s="122"/>
      <c r="U95" s="122"/>
      <c r="V95" s="122"/>
      <c r="W95" s="122"/>
      <c r="X95" s="122"/>
      <c r="Y95" s="122"/>
      <c r="Z95" s="122"/>
      <c r="AA95" s="122"/>
      <c r="AB95" s="122"/>
    </row>
    <row r="96" spans="1:28" ht="14.25" customHeight="1" x14ac:dyDescent="0.2">
      <c r="A96" s="122"/>
      <c r="B96" s="122"/>
      <c r="C96" s="122"/>
      <c r="D96" s="122"/>
      <c r="E96" s="122"/>
      <c r="F96" s="122"/>
      <c r="G96" s="487"/>
      <c r="H96" s="168"/>
      <c r="I96" s="122"/>
      <c r="J96" s="122"/>
      <c r="K96" s="122"/>
      <c r="L96" s="122"/>
      <c r="M96" s="122"/>
      <c r="N96" s="122"/>
      <c r="O96" s="122"/>
      <c r="P96" s="122"/>
      <c r="Q96" s="122"/>
      <c r="R96" s="122"/>
      <c r="S96" s="122"/>
      <c r="T96" s="122"/>
      <c r="U96" s="122"/>
      <c r="V96" s="122"/>
      <c r="W96" s="122"/>
      <c r="X96" s="122"/>
      <c r="Y96" s="122"/>
      <c r="Z96" s="122"/>
      <c r="AA96" s="122"/>
      <c r="AB96" s="122"/>
    </row>
    <row r="97" spans="1:28" ht="14.25" customHeight="1" x14ac:dyDescent="0.2">
      <c r="A97" s="122"/>
      <c r="B97" s="122"/>
      <c r="C97" s="122"/>
      <c r="D97" s="122"/>
      <c r="E97" s="122"/>
      <c r="F97" s="122"/>
      <c r="G97" s="487"/>
      <c r="H97" s="168"/>
      <c r="I97" s="122"/>
      <c r="J97" s="122"/>
      <c r="K97" s="122"/>
      <c r="L97" s="122"/>
      <c r="M97" s="122"/>
      <c r="N97" s="122"/>
      <c r="O97" s="122"/>
      <c r="P97" s="122"/>
      <c r="Q97" s="122"/>
      <c r="R97" s="122"/>
      <c r="S97" s="122"/>
      <c r="T97" s="122"/>
      <c r="U97" s="122"/>
      <c r="V97" s="122"/>
      <c r="W97" s="122"/>
      <c r="X97" s="122"/>
      <c r="Y97" s="122"/>
      <c r="Z97" s="122"/>
      <c r="AA97" s="122"/>
      <c r="AB97" s="122"/>
    </row>
    <row r="98" spans="1:28" ht="14.25" customHeight="1" x14ac:dyDescent="0.2">
      <c r="A98" s="122"/>
      <c r="B98" s="122"/>
      <c r="C98" s="122"/>
      <c r="D98" s="122"/>
      <c r="E98" s="122"/>
      <c r="F98" s="122"/>
      <c r="G98" s="487"/>
      <c r="H98" s="168"/>
      <c r="I98" s="122"/>
      <c r="J98" s="122"/>
      <c r="K98" s="122"/>
      <c r="L98" s="122"/>
      <c r="M98" s="122"/>
      <c r="N98" s="122"/>
      <c r="O98" s="122"/>
      <c r="P98" s="122"/>
      <c r="Q98" s="122"/>
      <c r="R98" s="122"/>
      <c r="S98" s="122"/>
      <c r="T98" s="122"/>
      <c r="U98" s="122"/>
      <c r="V98" s="122"/>
      <c r="W98" s="122"/>
      <c r="X98" s="122"/>
      <c r="Y98" s="122"/>
      <c r="Z98" s="122"/>
      <c r="AA98" s="122"/>
      <c r="AB98" s="122"/>
    </row>
    <row r="99" spans="1:28" ht="14.25" customHeight="1" x14ac:dyDescent="0.2">
      <c r="A99" s="122"/>
      <c r="B99" s="122"/>
      <c r="C99" s="122"/>
      <c r="D99" s="122"/>
      <c r="E99" s="122"/>
      <c r="F99" s="122"/>
      <c r="G99" s="487"/>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4.25" customHeight="1" x14ac:dyDescent="0.2">
      <c r="A100" s="122"/>
      <c r="B100" s="122"/>
      <c r="C100" s="122"/>
      <c r="D100" s="122"/>
      <c r="E100" s="122"/>
      <c r="F100" s="122"/>
      <c r="G100" s="487"/>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4.25" customHeight="1" x14ac:dyDescent="0.2">
      <c r="A101" s="122"/>
      <c r="B101" s="122"/>
      <c r="C101" s="122"/>
      <c r="D101" s="122"/>
      <c r="E101" s="122"/>
      <c r="F101" s="122"/>
      <c r="G101" s="487"/>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4.25" customHeight="1" x14ac:dyDescent="0.2">
      <c r="A102" s="122"/>
      <c r="B102" s="122"/>
      <c r="C102" s="122"/>
      <c r="D102" s="122"/>
      <c r="E102" s="122"/>
      <c r="F102" s="122"/>
      <c r="G102" s="487"/>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4.25" customHeight="1" x14ac:dyDescent="0.2">
      <c r="A103" s="122"/>
      <c r="B103" s="122"/>
      <c r="C103" s="122"/>
      <c r="D103" s="122"/>
      <c r="E103" s="122"/>
      <c r="F103" s="122"/>
      <c r="G103" s="487"/>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4.25" customHeight="1" x14ac:dyDescent="0.2">
      <c r="A104" s="122"/>
      <c r="B104" s="122"/>
      <c r="C104" s="122"/>
      <c r="D104" s="122"/>
      <c r="E104" s="122"/>
      <c r="F104" s="122"/>
      <c r="G104" s="487"/>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4.25" customHeight="1" x14ac:dyDescent="0.2">
      <c r="A105" s="122"/>
      <c r="B105" s="122"/>
      <c r="C105" s="122"/>
      <c r="D105" s="122"/>
      <c r="E105" s="122"/>
      <c r="F105" s="122"/>
      <c r="G105" s="487"/>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4.25" customHeight="1" x14ac:dyDescent="0.2">
      <c r="A106" s="122"/>
      <c r="B106" s="122"/>
      <c r="C106" s="122"/>
      <c r="D106" s="122"/>
      <c r="E106" s="122"/>
      <c r="F106" s="122"/>
      <c r="G106" s="487"/>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4.25" customHeight="1" x14ac:dyDescent="0.2">
      <c r="A107" s="122"/>
      <c r="B107" s="122"/>
      <c r="C107" s="122"/>
      <c r="D107" s="122"/>
      <c r="E107" s="122"/>
      <c r="F107" s="122"/>
      <c r="G107" s="487"/>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4.25" customHeight="1" x14ac:dyDescent="0.2">
      <c r="A108" s="122"/>
      <c r="B108" s="122"/>
      <c r="C108" s="122"/>
      <c r="D108" s="122"/>
      <c r="E108" s="122"/>
      <c r="F108" s="122"/>
      <c r="G108" s="487"/>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4.25" customHeight="1" x14ac:dyDescent="0.2">
      <c r="A109" s="122"/>
      <c r="B109" s="122"/>
      <c r="C109" s="122"/>
      <c r="D109" s="122"/>
      <c r="E109" s="122"/>
      <c r="F109" s="122"/>
      <c r="G109" s="487"/>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4.25" customHeight="1" x14ac:dyDescent="0.2">
      <c r="A110" s="122"/>
      <c r="B110" s="122"/>
      <c r="C110" s="122"/>
      <c r="D110" s="122"/>
      <c r="E110" s="122"/>
      <c r="F110" s="122"/>
      <c r="G110" s="487"/>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4.25" customHeight="1" x14ac:dyDescent="0.2">
      <c r="A111" s="122"/>
      <c r="B111" s="122"/>
      <c r="C111" s="122"/>
      <c r="D111" s="122"/>
      <c r="E111" s="122"/>
      <c r="F111" s="122"/>
      <c r="G111" s="487"/>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4.25" customHeight="1" x14ac:dyDescent="0.2">
      <c r="A112" s="122"/>
      <c r="B112" s="122"/>
      <c r="C112" s="122"/>
      <c r="D112" s="122"/>
      <c r="E112" s="122"/>
      <c r="F112" s="122"/>
      <c r="G112" s="487"/>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4.25" customHeight="1" x14ac:dyDescent="0.2">
      <c r="A113" s="122"/>
      <c r="B113" s="122"/>
      <c r="C113" s="122"/>
      <c r="D113" s="122"/>
      <c r="E113" s="122"/>
      <c r="F113" s="122"/>
      <c r="G113" s="487"/>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4.25" customHeight="1" x14ac:dyDescent="0.2">
      <c r="A114" s="122"/>
      <c r="B114" s="122"/>
      <c r="C114" s="122"/>
      <c r="D114" s="122"/>
      <c r="E114" s="122"/>
      <c r="F114" s="122"/>
      <c r="G114" s="487"/>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4.25" customHeight="1" x14ac:dyDescent="0.2">
      <c r="A115" s="122"/>
      <c r="B115" s="122"/>
      <c r="C115" s="122"/>
      <c r="D115" s="122"/>
      <c r="E115" s="122"/>
      <c r="F115" s="122"/>
      <c r="G115" s="487"/>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4.25" customHeight="1" x14ac:dyDescent="0.2">
      <c r="A116" s="122"/>
      <c r="B116" s="122"/>
      <c r="C116" s="122"/>
      <c r="D116" s="122"/>
      <c r="E116" s="122"/>
      <c r="F116" s="122"/>
      <c r="G116" s="487"/>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4.25" customHeight="1" x14ac:dyDescent="0.2">
      <c r="A117" s="122"/>
      <c r="B117" s="122"/>
      <c r="C117" s="122"/>
      <c r="D117" s="122"/>
      <c r="E117" s="122"/>
      <c r="F117" s="122"/>
      <c r="G117" s="487"/>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4.25" customHeight="1" x14ac:dyDescent="0.2">
      <c r="A118" s="122"/>
      <c r="B118" s="122"/>
      <c r="C118" s="122"/>
      <c r="D118" s="122"/>
      <c r="E118" s="122"/>
      <c r="F118" s="122"/>
      <c r="G118" s="487"/>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4.25" customHeight="1" x14ac:dyDescent="0.2">
      <c r="A119" s="122"/>
      <c r="B119" s="122"/>
      <c r="C119" s="122"/>
      <c r="D119" s="122"/>
      <c r="E119" s="122"/>
      <c r="F119" s="122"/>
      <c r="G119" s="487"/>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4.25" customHeight="1" x14ac:dyDescent="0.2">
      <c r="A120" s="122"/>
      <c r="B120" s="122"/>
      <c r="C120" s="122"/>
      <c r="D120" s="122"/>
      <c r="E120" s="122"/>
      <c r="F120" s="122"/>
      <c r="G120" s="487"/>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4.25" customHeight="1" x14ac:dyDescent="0.2">
      <c r="A121" s="122"/>
      <c r="B121" s="122"/>
      <c r="C121" s="122"/>
      <c r="D121" s="122"/>
      <c r="E121" s="122"/>
      <c r="F121" s="122"/>
      <c r="G121" s="487"/>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4.25" customHeight="1" x14ac:dyDescent="0.2">
      <c r="A122" s="122"/>
      <c r="B122" s="122"/>
      <c r="C122" s="122"/>
      <c r="D122" s="122"/>
      <c r="E122" s="122"/>
      <c r="F122" s="122"/>
      <c r="G122" s="487"/>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4.25" customHeight="1" x14ac:dyDescent="0.2">
      <c r="A123" s="122"/>
      <c r="B123" s="122"/>
      <c r="C123" s="122"/>
      <c r="D123" s="122"/>
      <c r="E123" s="122"/>
      <c r="F123" s="122"/>
      <c r="G123" s="487"/>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4.25" customHeight="1" x14ac:dyDescent="0.2">
      <c r="A124" s="122"/>
      <c r="B124" s="122"/>
      <c r="C124" s="122"/>
      <c r="D124" s="122"/>
      <c r="E124" s="122"/>
      <c r="F124" s="122"/>
      <c r="G124" s="487"/>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4.25" customHeight="1" x14ac:dyDescent="0.2">
      <c r="A125" s="122"/>
      <c r="B125" s="122"/>
      <c r="C125" s="122"/>
      <c r="D125" s="122"/>
      <c r="E125" s="122"/>
      <c r="F125" s="122"/>
      <c r="G125" s="487"/>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4.25" customHeight="1" x14ac:dyDescent="0.2">
      <c r="A126" s="122"/>
      <c r="B126" s="122"/>
      <c r="C126" s="122"/>
      <c r="D126" s="122"/>
      <c r="E126" s="122"/>
      <c r="F126" s="122"/>
      <c r="G126" s="487"/>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4.25" customHeight="1" x14ac:dyDescent="0.2">
      <c r="A127" s="122"/>
      <c r="B127" s="122"/>
      <c r="C127" s="122"/>
      <c r="D127" s="122"/>
      <c r="E127" s="122"/>
      <c r="F127" s="122"/>
      <c r="G127" s="487"/>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4.25" customHeight="1" x14ac:dyDescent="0.2">
      <c r="A128" s="122"/>
      <c r="B128" s="122"/>
      <c r="C128" s="122"/>
      <c r="D128" s="122"/>
      <c r="E128" s="122"/>
      <c r="F128" s="122"/>
      <c r="G128" s="487"/>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4.25" customHeight="1" x14ac:dyDescent="0.2">
      <c r="A129" s="122"/>
      <c r="B129" s="122"/>
      <c r="C129" s="122"/>
      <c r="D129" s="122"/>
      <c r="E129" s="122"/>
      <c r="F129" s="122"/>
      <c r="G129" s="487"/>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4.25" customHeight="1" x14ac:dyDescent="0.2">
      <c r="A130" s="122"/>
      <c r="B130" s="122"/>
      <c r="C130" s="122"/>
      <c r="D130" s="122"/>
      <c r="E130" s="122"/>
      <c r="F130" s="122"/>
      <c r="G130" s="487"/>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4.25" customHeight="1" x14ac:dyDescent="0.2">
      <c r="A131" s="122"/>
      <c r="B131" s="122"/>
      <c r="C131" s="122"/>
      <c r="D131" s="122"/>
      <c r="E131" s="122"/>
      <c r="F131" s="122"/>
      <c r="G131" s="487"/>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4.25" customHeight="1" x14ac:dyDescent="0.2">
      <c r="A132" s="122"/>
      <c r="B132" s="122"/>
      <c r="C132" s="122"/>
      <c r="D132" s="122"/>
      <c r="E132" s="122"/>
      <c r="F132" s="122"/>
      <c r="G132" s="487"/>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4.25" customHeight="1" x14ac:dyDescent="0.2">
      <c r="A133" s="122"/>
      <c r="B133" s="122"/>
      <c r="C133" s="122"/>
      <c r="D133" s="122"/>
      <c r="E133" s="122"/>
      <c r="F133" s="122"/>
      <c r="G133" s="487"/>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4.25" customHeight="1" x14ac:dyDescent="0.2">
      <c r="A134" s="122"/>
      <c r="B134" s="122"/>
      <c r="C134" s="122"/>
      <c r="D134" s="122"/>
      <c r="E134" s="122"/>
      <c r="F134" s="122"/>
      <c r="G134" s="487"/>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4.25" customHeight="1" x14ac:dyDescent="0.2">
      <c r="A135" s="122"/>
      <c r="B135" s="122"/>
      <c r="C135" s="122"/>
      <c r="D135" s="122"/>
      <c r="E135" s="122"/>
      <c r="F135" s="122"/>
      <c r="G135" s="487"/>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4.25" customHeight="1" x14ac:dyDescent="0.2">
      <c r="A136" s="122"/>
      <c r="B136" s="122"/>
      <c r="C136" s="122"/>
      <c r="D136" s="122"/>
      <c r="E136" s="122"/>
      <c r="F136" s="122"/>
      <c r="G136" s="487"/>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4.25" customHeight="1" x14ac:dyDescent="0.2">
      <c r="A137" s="122"/>
      <c r="B137" s="122"/>
      <c r="C137" s="122"/>
      <c r="D137" s="122"/>
      <c r="E137" s="122"/>
      <c r="F137" s="122"/>
      <c r="G137" s="487"/>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4.25" customHeight="1" x14ac:dyDescent="0.2">
      <c r="A138" s="122"/>
      <c r="B138" s="122"/>
      <c r="C138" s="122"/>
      <c r="D138" s="122"/>
      <c r="E138" s="122"/>
      <c r="F138" s="122"/>
      <c r="G138" s="488"/>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4.25" customHeight="1" x14ac:dyDescent="0.2">
      <c r="A139" s="122"/>
      <c r="B139" s="122"/>
      <c r="C139" s="122"/>
      <c r="D139" s="122"/>
      <c r="E139" s="122"/>
      <c r="F139" s="122"/>
      <c r="G139" s="169"/>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4.25" customHeight="1" x14ac:dyDescent="0.2">
      <c r="A140" s="122"/>
      <c r="B140" s="122"/>
      <c r="C140" s="122"/>
      <c r="D140" s="122"/>
      <c r="E140" s="122"/>
      <c r="F140" s="122"/>
      <c r="G140" s="169"/>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4.25" customHeight="1" x14ac:dyDescent="0.2">
      <c r="A141" s="122"/>
      <c r="B141" s="122"/>
      <c r="C141" s="122"/>
      <c r="D141" s="122"/>
      <c r="E141" s="122"/>
      <c r="F141" s="122"/>
      <c r="G141" s="169"/>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4.25" customHeight="1" x14ac:dyDescent="0.2">
      <c r="A142" s="122"/>
      <c r="B142" s="122"/>
      <c r="C142" s="122"/>
      <c r="D142" s="122"/>
      <c r="E142" s="122"/>
      <c r="F142" s="122"/>
      <c r="G142" s="169"/>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4.25" customHeight="1" x14ac:dyDescent="0.2">
      <c r="A143" s="122"/>
      <c r="B143" s="122"/>
      <c r="C143" s="122"/>
      <c r="D143" s="122"/>
      <c r="E143" s="122"/>
      <c r="F143" s="122"/>
      <c r="G143" s="169"/>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4.25" customHeight="1" x14ac:dyDescent="0.2">
      <c r="A144" s="122"/>
      <c r="B144" s="122"/>
      <c r="C144" s="122"/>
      <c r="D144" s="122"/>
      <c r="E144" s="122"/>
      <c r="F144" s="122"/>
      <c r="G144" s="169"/>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4.25" customHeight="1" x14ac:dyDescent="0.2">
      <c r="A145" s="122"/>
      <c r="B145" s="122"/>
      <c r="C145" s="122"/>
      <c r="D145" s="122"/>
      <c r="E145" s="122"/>
      <c r="F145" s="122"/>
      <c r="G145" s="169"/>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4.25" customHeight="1" x14ac:dyDescent="0.2">
      <c r="A146" s="122"/>
      <c r="B146" s="122"/>
      <c r="C146" s="122"/>
      <c r="D146" s="122"/>
      <c r="E146" s="122"/>
      <c r="F146" s="122"/>
      <c r="G146" s="169"/>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4.25" customHeight="1" x14ac:dyDescent="0.2">
      <c r="A147" s="122"/>
      <c r="B147" s="122"/>
      <c r="C147" s="122"/>
      <c r="D147" s="122"/>
      <c r="E147" s="122"/>
      <c r="F147" s="122"/>
      <c r="G147" s="169"/>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4.25" customHeight="1" x14ac:dyDescent="0.2">
      <c r="A148" s="122"/>
      <c r="B148" s="122"/>
      <c r="C148" s="122"/>
      <c r="D148" s="122"/>
      <c r="E148" s="122"/>
      <c r="F148" s="122"/>
      <c r="G148" s="169"/>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4.25" customHeight="1" x14ac:dyDescent="0.2">
      <c r="A149" s="122"/>
      <c r="B149" s="122"/>
      <c r="C149" s="122"/>
      <c r="D149" s="122"/>
      <c r="E149" s="122"/>
      <c r="F149" s="122"/>
      <c r="G149" s="169"/>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4.25" customHeight="1" x14ac:dyDescent="0.2">
      <c r="A150" s="122"/>
      <c r="B150" s="122"/>
      <c r="C150" s="122"/>
      <c r="D150" s="122"/>
      <c r="E150" s="122"/>
      <c r="F150" s="122"/>
      <c r="G150" s="169"/>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4.25" customHeight="1" x14ac:dyDescent="0.2">
      <c r="A151" s="122"/>
      <c r="B151" s="122"/>
      <c r="C151" s="122"/>
      <c r="D151" s="122"/>
      <c r="E151" s="122"/>
      <c r="F151" s="122"/>
      <c r="G151" s="169"/>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4.25" customHeight="1" x14ac:dyDescent="0.2">
      <c r="A152" s="122"/>
      <c r="B152" s="122"/>
      <c r="C152" s="122"/>
      <c r="D152" s="122"/>
      <c r="E152" s="122"/>
      <c r="F152" s="122"/>
      <c r="G152" s="169"/>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4.25" customHeight="1" x14ac:dyDescent="0.2">
      <c r="A153" s="122"/>
      <c r="B153" s="122"/>
      <c r="C153" s="122"/>
      <c r="D153" s="122"/>
      <c r="E153" s="122"/>
      <c r="F153" s="122"/>
      <c r="G153" s="169"/>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4.25" customHeight="1" x14ac:dyDescent="0.2">
      <c r="A154" s="122"/>
      <c r="B154" s="122"/>
      <c r="C154" s="122"/>
      <c r="D154" s="122"/>
      <c r="E154" s="122"/>
      <c r="F154" s="122"/>
      <c r="G154" s="169"/>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4.25" customHeight="1" x14ac:dyDescent="0.2">
      <c r="A155" s="122"/>
      <c r="B155" s="122"/>
      <c r="C155" s="122"/>
      <c r="D155" s="122"/>
      <c r="E155" s="122"/>
      <c r="F155" s="122"/>
      <c r="G155" s="169"/>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4.25" customHeight="1" x14ac:dyDescent="0.2">
      <c r="A156" s="122"/>
      <c r="B156" s="122"/>
      <c r="C156" s="122"/>
      <c r="D156" s="122"/>
      <c r="E156" s="122"/>
      <c r="F156" s="122"/>
      <c r="G156" s="169"/>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4.25" customHeight="1" x14ac:dyDescent="0.2">
      <c r="A157" s="122"/>
      <c r="B157" s="122"/>
      <c r="C157" s="122"/>
      <c r="D157" s="122"/>
      <c r="E157" s="122"/>
      <c r="F157" s="122"/>
      <c r="G157" s="169"/>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4.25" customHeight="1" x14ac:dyDescent="0.2">
      <c r="A158" s="122"/>
      <c r="B158" s="122"/>
      <c r="C158" s="122"/>
      <c r="D158" s="122"/>
      <c r="E158" s="122"/>
      <c r="F158" s="122"/>
      <c r="G158" s="169"/>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4.25" customHeight="1" x14ac:dyDescent="0.2">
      <c r="A159" s="122"/>
      <c r="B159" s="122"/>
      <c r="C159" s="122"/>
      <c r="D159" s="122"/>
      <c r="E159" s="122"/>
      <c r="F159" s="122"/>
      <c r="G159" s="169"/>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4.25" customHeight="1" x14ac:dyDescent="0.2">
      <c r="A160" s="122"/>
      <c r="B160" s="122"/>
      <c r="C160" s="122"/>
      <c r="D160" s="122"/>
      <c r="E160" s="122"/>
      <c r="F160" s="122"/>
      <c r="G160" s="169"/>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4.25" customHeight="1" x14ac:dyDescent="0.2">
      <c r="A161" s="122"/>
      <c r="B161" s="122"/>
      <c r="C161" s="122"/>
      <c r="D161" s="122"/>
      <c r="E161" s="122"/>
      <c r="F161" s="122"/>
      <c r="G161" s="169"/>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4.25" customHeight="1" x14ac:dyDescent="0.2">
      <c r="A162" s="122"/>
      <c r="B162" s="122"/>
      <c r="C162" s="122"/>
      <c r="D162" s="122"/>
      <c r="E162" s="122"/>
      <c r="F162" s="122"/>
      <c r="G162" s="169"/>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4.25" customHeight="1" x14ac:dyDescent="0.2">
      <c r="A163" s="122"/>
      <c r="B163" s="122"/>
      <c r="C163" s="122"/>
      <c r="D163" s="122"/>
      <c r="E163" s="122"/>
      <c r="F163" s="122"/>
      <c r="G163" s="169"/>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4.25" customHeight="1" x14ac:dyDescent="0.2">
      <c r="A164" s="122"/>
      <c r="B164" s="122"/>
      <c r="C164" s="122"/>
      <c r="D164" s="122"/>
      <c r="E164" s="122"/>
      <c r="F164" s="122"/>
      <c r="G164" s="169"/>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4.25" customHeight="1" x14ac:dyDescent="0.2">
      <c r="A165" s="122"/>
      <c r="B165" s="122"/>
      <c r="C165" s="122"/>
      <c r="D165" s="122"/>
      <c r="E165" s="122"/>
      <c r="F165" s="122"/>
      <c r="G165" s="169"/>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4.25" customHeight="1" x14ac:dyDescent="0.2">
      <c r="A166" s="122"/>
      <c r="B166" s="122"/>
      <c r="C166" s="122"/>
      <c r="D166" s="122"/>
      <c r="E166" s="122"/>
      <c r="F166" s="122"/>
      <c r="G166" s="169"/>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4.25" customHeight="1" x14ac:dyDescent="0.2">
      <c r="A167" s="122"/>
      <c r="B167" s="122"/>
      <c r="C167" s="122"/>
      <c r="D167" s="122"/>
      <c r="E167" s="122"/>
      <c r="F167" s="122"/>
      <c r="G167" s="169"/>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4.25" customHeight="1" x14ac:dyDescent="0.2">
      <c r="A168" s="122"/>
      <c r="B168" s="122"/>
      <c r="C168" s="122"/>
      <c r="D168" s="122"/>
      <c r="E168" s="122"/>
      <c r="F168" s="122"/>
      <c r="G168" s="169"/>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4.25" customHeight="1" x14ac:dyDescent="0.2">
      <c r="A169" s="122"/>
      <c r="B169" s="122"/>
      <c r="C169" s="122"/>
      <c r="D169" s="122"/>
      <c r="E169" s="122"/>
      <c r="F169" s="122"/>
      <c r="G169" s="169"/>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4.25" customHeight="1" x14ac:dyDescent="0.2">
      <c r="A170" s="122"/>
      <c r="B170" s="122"/>
      <c r="C170" s="122"/>
      <c r="D170" s="122"/>
      <c r="E170" s="122"/>
      <c r="F170" s="122"/>
      <c r="G170" s="169"/>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4.25" customHeight="1" x14ac:dyDescent="0.2">
      <c r="A171" s="122"/>
      <c r="B171" s="122"/>
      <c r="C171" s="122"/>
      <c r="D171" s="122"/>
      <c r="E171" s="122"/>
      <c r="F171" s="122"/>
      <c r="G171" s="169"/>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4.25" customHeight="1" x14ac:dyDescent="0.2">
      <c r="A172" s="122"/>
      <c r="B172" s="122"/>
      <c r="C172" s="122"/>
      <c r="D172" s="122"/>
      <c r="E172" s="122"/>
      <c r="F172" s="122"/>
      <c r="G172" s="169"/>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4.25" customHeight="1" x14ac:dyDescent="0.2">
      <c r="A173" s="122"/>
      <c r="B173" s="122"/>
      <c r="C173" s="122"/>
      <c r="D173" s="122"/>
      <c r="E173" s="122"/>
      <c r="F173" s="122"/>
      <c r="G173" s="489"/>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4.25" customHeight="1" x14ac:dyDescent="0.2">
      <c r="A174" s="122"/>
      <c r="B174" s="122"/>
      <c r="C174" s="122"/>
      <c r="D174" s="122"/>
      <c r="E174" s="122"/>
      <c r="F174" s="122"/>
      <c r="G174" s="169"/>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4.25" customHeight="1" x14ac:dyDescent="0.2">
      <c r="A175" s="122"/>
      <c r="B175" s="122"/>
      <c r="C175" s="122"/>
      <c r="D175" s="122"/>
      <c r="E175" s="122"/>
      <c r="F175" s="122"/>
      <c r="G175" s="169"/>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4.25" customHeight="1" x14ac:dyDescent="0.2">
      <c r="A176" s="122"/>
      <c r="B176" s="122"/>
      <c r="C176" s="122"/>
      <c r="D176" s="122"/>
      <c r="E176" s="122"/>
      <c r="F176" s="122"/>
      <c r="G176" s="169"/>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4.25" customHeight="1" x14ac:dyDescent="0.2">
      <c r="A177" s="122"/>
      <c r="B177" s="122"/>
      <c r="C177" s="122"/>
      <c r="D177" s="122"/>
      <c r="E177" s="122"/>
      <c r="F177" s="122"/>
      <c r="G177" s="169"/>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4.25" customHeight="1" x14ac:dyDescent="0.2">
      <c r="A178" s="122"/>
      <c r="B178" s="122"/>
      <c r="C178" s="122"/>
      <c r="D178" s="122"/>
      <c r="E178" s="122"/>
      <c r="F178" s="122"/>
      <c r="G178" s="169"/>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4.25" customHeight="1" x14ac:dyDescent="0.2">
      <c r="A179" s="122"/>
      <c r="B179" s="122"/>
      <c r="C179" s="122"/>
      <c r="D179" s="122"/>
      <c r="E179" s="122"/>
      <c r="F179" s="122"/>
      <c r="G179" s="169"/>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4.25" customHeight="1" x14ac:dyDescent="0.2">
      <c r="A180" s="122"/>
      <c r="B180" s="122"/>
      <c r="C180" s="122"/>
      <c r="D180" s="122"/>
      <c r="E180" s="122"/>
      <c r="F180" s="122"/>
      <c r="G180" s="169"/>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4.25" customHeight="1" x14ac:dyDescent="0.2">
      <c r="A181" s="122"/>
      <c r="B181" s="122"/>
      <c r="C181" s="122"/>
      <c r="D181" s="122"/>
      <c r="E181" s="122"/>
      <c r="F181" s="122"/>
      <c r="G181" s="169"/>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4.25" customHeight="1" x14ac:dyDescent="0.2">
      <c r="A182" s="122"/>
      <c r="B182" s="122"/>
      <c r="C182" s="122"/>
      <c r="D182" s="122"/>
      <c r="E182" s="122"/>
      <c r="F182" s="122"/>
      <c r="G182" s="169"/>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4.25" customHeight="1" x14ac:dyDescent="0.2">
      <c r="A183" s="122"/>
      <c r="B183" s="122"/>
      <c r="C183" s="122"/>
      <c r="D183" s="122"/>
      <c r="E183" s="122"/>
      <c r="F183" s="122"/>
      <c r="G183" s="169"/>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4.25" customHeight="1" x14ac:dyDescent="0.2">
      <c r="A184" s="122"/>
      <c r="B184" s="122"/>
      <c r="C184" s="122"/>
      <c r="D184" s="122"/>
      <c r="E184" s="122"/>
      <c r="F184" s="122"/>
      <c r="G184" s="169"/>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4.25" customHeight="1" x14ac:dyDescent="0.2">
      <c r="A185" s="122"/>
      <c r="B185" s="122"/>
      <c r="C185" s="122"/>
      <c r="D185" s="122"/>
      <c r="E185" s="122"/>
      <c r="F185" s="122"/>
      <c r="G185" s="169"/>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4.25" customHeight="1" x14ac:dyDescent="0.2">
      <c r="A186" s="122"/>
      <c r="B186" s="122"/>
      <c r="C186" s="122"/>
      <c r="D186" s="122"/>
      <c r="E186" s="122"/>
      <c r="F186" s="122"/>
      <c r="G186" s="169"/>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4.25" customHeight="1" x14ac:dyDescent="0.2">
      <c r="A187" s="122"/>
      <c r="B187" s="122"/>
      <c r="C187" s="122"/>
      <c r="D187" s="122"/>
      <c r="E187" s="122"/>
      <c r="F187" s="122"/>
      <c r="G187" s="169"/>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4.25" customHeight="1" x14ac:dyDescent="0.2">
      <c r="A188" s="122"/>
      <c r="B188" s="122"/>
      <c r="C188" s="122"/>
      <c r="D188" s="122"/>
      <c r="E188" s="122"/>
      <c r="F188" s="122"/>
      <c r="G188" s="169"/>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4.25" customHeight="1" x14ac:dyDescent="0.2">
      <c r="A189" s="122"/>
      <c r="B189" s="122"/>
      <c r="C189" s="122"/>
      <c r="D189" s="122"/>
      <c r="E189" s="122"/>
      <c r="F189" s="122"/>
      <c r="G189" s="169"/>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4.25" customHeight="1" x14ac:dyDescent="0.2">
      <c r="A190" s="122"/>
      <c r="B190" s="122"/>
      <c r="C190" s="122"/>
      <c r="D190" s="122"/>
      <c r="E190" s="122"/>
      <c r="F190" s="122"/>
      <c r="G190" s="169"/>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4.25" customHeight="1" x14ac:dyDescent="0.2">
      <c r="A191" s="122"/>
      <c r="B191" s="122"/>
      <c r="C191" s="122"/>
      <c r="D191" s="122"/>
      <c r="E191" s="122"/>
      <c r="F191" s="122"/>
      <c r="G191" s="169"/>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4.25" customHeight="1" x14ac:dyDescent="0.2">
      <c r="A192" s="122"/>
      <c r="B192" s="122"/>
      <c r="C192" s="122"/>
      <c r="D192" s="122"/>
      <c r="E192" s="122"/>
      <c r="F192" s="122"/>
      <c r="G192" s="169"/>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4.25" customHeight="1" x14ac:dyDescent="0.2">
      <c r="A193" s="122"/>
      <c r="B193" s="122"/>
      <c r="C193" s="122"/>
      <c r="D193" s="122"/>
      <c r="E193" s="122"/>
      <c r="F193" s="122"/>
      <c r="G193" s="169"/>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4.25" customHeight="1" x14ac:dyDescent="0.2">
      <c r="A194" s="122"/>
      <c r="B194" s="122"/>
      <c r="C194" s="122"/>
      <c r="D194" s="122"/>
      <c r="E194" s="122"/>
      <c r="F194" s="122"/>
      <c r="G194" s="169"/>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4.25" customHeight="1" x14ac:dyDescent="0.2">
      <c r="A195" s="122"/>
      <c r="B195" s="122"/>
      <c r="C195" s="122"/>
      <c r="D195" s="122"/>
      <c r="E195" s="122"/>
      <c r="F195" s="122"/>
      <c r="G195" s="169"/>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4.25" customHeight="1" x14ac:dyDescent="0.2">
      <c r="A196" s="122"/>
      <c r="B196" s="122"/>
      <c r="C196" s="122"/>
      <c r="D196" s="122"/>
      <c r="E196" s="122"/>
      <c r="F196" s="122"/>
      <c r="G196" s="169"/>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4.25" customHeight="1" x14ac:dyDescent="0.2">
      <c r="A197" s="122"/>
      <c r="B197" s="122"/>
      <c r="C197" s="122"/>
      <c r="D197" s="122"/>
      <c r="E197" s="122"/>
      <c r="F197" s="122"/>
      <c r="G197" s="169"/>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4.25" customHeight="1" x14ac:dyDescent="0.2">
      <c r="A198" s="122"/>
      <c r="B198" s="122"/>
      <c r="C198" s="122"/>
      <c r="D198" s="122"/>
      <c r="E198" s="122"/>
      <c r="F198" s="122"/>
      <c r="G198" s="169"/>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4.25" customHeight="1" x14ac:dyDescent="0.2">
      <c r="A199" s="122"/>
      <c r="B199" s="122"/>
      <c r="C199" s="122"/>
      <c r="D199" s="122"/>
      <c r="E199" s="122"/>
      <c r="F199" s="122"/>
      <c r="G199" s="169"/>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4.25" customHeight="1" x14ac:dyDescent="0.2">
      <c r="A200" s="122"/>
      <c r="B200" s="122"/>
      <c r="C200" s="122"/>
      <c r="D200" s="122"/>
      <c r="E200" s="122"/>
      <c r="F200" s="122"/>
      <c r="G200" s="169"/>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4.25" customHeight="1" x14ac:dyDescent="0.2">
      <c r="A201" s="122"/>
      <c r="B201" s="122"/>
      <c r="C201" s="122"/>
      <c r="D201" s="122"/>
      <c r="E201" s="122"/>
      <c r="F201" s="122"/>
      <c r="G201" s="169"/>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4.25" customHeight="1" x14ac:dyDescent="0.2">
      <c r="A202" s="122"/>
      <c r="B202" s="122"/>
      <c r="C202" s="122"/>
      <c r="D202" s="122"/>
      <c r="E202" s="122"/>
      <c r="F202" s="122"/>
      <c r="G202" s="169"/>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4.25" customHeight="1" x14ac:dyDescent="0.2">
      <c r="A203" s="122"/>
      <c r="B203" s="122"/>
      <c r="C203" s="122"/>
      <c r="D203" s="122"/>
      <c r="E203" s="122"/>
      <c r="F203" s="122"/>
      <c r="G203" s="169"/>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4.25" customHeight="1" x14ac:dyDescent="0.2">
      <c r="A204" s="122"/>
      <c r="B204" s="122"/>
      <c r="C204" s="122"/>
      <c r="D204" s="122"/>
      <c r="E204" s="122"/>
      <c r="F204" s="122"/>
      <c r="G204" s="169"/>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4.25" customHeight="1" x14ac:dyDescent="0.2">
      <c r="A205" s="122"/>
      <c r="B205" s="122"/>
      <c r="C205" s="122"/>
      <c r="D205" s="122"/>
      <c r="E205" s="122"/>
      <c r="F205" s="122"/>
      <c r="G205" s="169"/>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4.25" customHeight="1" x14ac:dyDescent="0.2">
      <c r="A206" s="122"/>
      <c r="B206" s="122"/>
      <c r="C206" s="122"/>
      <c r="D206" s="122"/>
      <c r="E206" s="122"/>
      <c r="F206" s="122"/>
      <c r="G206" s="169"/>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4.25" customHeight="1" x14ac:dyDescent="0.2">
      <c r="A207" s="122"/>
      <c r="B207" s="122"/>
      <c r="C207" s="122"/>
      <c r="D207" s="122"/>
      <c r="E207" s="122"/>
      <c r="F207" s="122"/>
      <c r="G207" s="169"/>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4.25" customHeight="1" x14ac:dyDescent="0.2">
      <c r="A208" s="122"/>
      <c r="B208" s="122"/>
      <c r="C208" s="122"/>
      <c r="D208" s="122"/>
      <c r="E208" s="122"/>
      <c r="F208" s="122"/>
      <c r="G208" s="169"/>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4.25" customHeight="1" x14ac:dyDescent="0.2">
      <c r="A209" s="122"/>
      <c r="B209" s="122"/>
      <c r="C209" s="122"/>
      <c r="D209" s="122"/>
      <c r="E209" s="122"/>
      <c r="F209" s="122"/>
      <c r="G209" s="169"/>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4.25" customHeight="1" x14ac:dyDescent="0.2">
      <c r="A210" s="122"/>
      <c r="B210" s="122"/>
      <c r="C210" s="122"/>
      <c r="D210" s="122"/>
      <c r="E210" s="122"/>
      <c r="F210" s="122"/>
      <c r="G210" s="169"/>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4.25" customHeight="1" x14ac:dyDescent="0.2">
      <c r="A211" s="122"/>
      <c r="B211" s="122"/>
      <c r="C211" s="122"/>
      <c r="D211" s="122"/>
      <c r="E211" s="122"/>
      <c r="F211" s="122"/>
      <c r="G211" s="169"/>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4.25" customHeight="1" x14ac:dyDescent="0.2">
      <c r="A212" s="122"/>
      <c r="B212" s="122"/>
      <c r="C212" s="122"/>
      <c r="D212" s="122"/>
      <c r="E212" s="122"/>
      <c r="F212" s="122"/>
      <c r="G212" s="169"/>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4.25" customHeight="1" x14ac:dyDescent="0.2">
      <c r="A213" s="122"/>
      <c r="B213" s="122"/>
      <c r="C213" s="122"/>
      <c r="D213" s="122"/>
      <c r="E213" s="122"/>
      <c r="F213" s="122"/>
      <c r="G213" s="169"/>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4.25" customHeight="1" x14ac:dyDescent="0.2">
      <c r="A214" s="122"/>
      <c r="B214" s="122"/>
      <c r="C214" s="122"/>
      <c r="D214" s="122"/>
      <c r="E214" s="122"/>
      <c r="F214" s="122"/>
      <c r="G214" s="169"/>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4.25" customHeight="1" x14ac:dyDescent="0.2">
      <c r="A215" s="122"/>
      <c r="B215" s="122"/>
      <c r="C215" s="122"/>
      <c r="D215" s="122"/>
      <c r="E215" s="122"/>
      <c r="F215" s="122"/>
      <c r="G215" s="169"/>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4.25" customHeight="1" x14ac:dyDescent="0.2">
      <c r="A216" s="122"/>
      <c r="B216" s="122"/>
      <c r="C216" s="122"/>
      <c r="D216" s="122"/>
      <c r="E216" s="122"/>
      <c r="F216" s="122"/>
      <c r="G216" s="169"/>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4.25" customHeight="1" x14ac:dyDescent="0.2">
      <c r="A217" s="122"/>
      <c r="B217" s="122"/>
      <c r="C217" s="122"/>
      <c r="D217" s="122"/>
      <c r="E217" s="122"/>
      <c r="F217" s="122"/>
      <c r="G217" s="169"/>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4.25" customHeight="1" x14ac:dyDescent="0.2">
      <c r="A218" s="122"/>
      <c r="B218" s="122"/>
      <c r="C218" s="122"/>
      <c r="D218" s="122"/>
      <c r="E218" s="122"/>
      <c r="F218" s="122"/>
      <c r="G218" s="169"/>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4.25" customHeight="1" x14ac:dyDescent="0.2">
      <c r="A219" s="122"/>
      <c r="B219" s="122"/>
      <c r="C219" s="122"/>
      <c r="D219" s="122"/>
      <c r="E219" s="122"/>
      <c r="F219" s="122"/>
      <c r="G219" s="169"/>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4.25" customHeight="1" x14ac:dyDescent="0.2">
      <c r="A220" s="122"/>
      <c r="B220" s="122"/>
      <c r="C220" s="122"/>
      <c r="D220" s="122"/>
      <c r="E220" s="122"/>
      <c r="F220" s="122"/>
      <c r="G220" s="169"/>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4.25" customHeight="1" x14ac:dyDescent="0.2">
      <c r="A221" s="122"/>
      <c r="B221" s="122"/>
      <c r="C221" s="122"/>
      <c r="D221" s="122"/>
      <c r="E221" s="122"/>
      <c r="F221" s="122"/>
      <c r="G221" s="169"/>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4.25" customHeight="1" x14ac:dyDescent="0.2">
      <c r="A222" s="122"/>
      <c r="B222" s="122"/>
      <c r="C222" s="122"/>
      <c r="D222" s="122"/>
      <c r="E222" s="122"/>
      <c r="F222" s="122"/>
      <c r="G222" s="169"/>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4.25" customHeight="1" x14ac:dyDescent="0.2">
      <c r="A223" s="122"/>
      <c r="B223" s="122"/>
      <c r="C223" s="122"/>
      <c r="D223" s="122"/>
      <c r="E223" s="122"/>
      <c r="F223" s="122"/>
      <c r="G223" s="169"/>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4.25" customHeight="1" x14ac:dyDescent="0.2">
      <c r="A224" s="122"/>
      <c r="B224" s="122"/>
      <c r="C224" s="122"/>
      <c r="D224" s="122"/>
      <c r="E224" s="122"/>
      <c r="F224" s="122"/>
      <c r="G224" s="169"/>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4.25" customHeight="1" x14ac:dyDescent="0.2">
      <c r="A225" s="122"/>
      <c r="B225" s="122"/>
      <c r="C225" s="122"/>
      <c r="D225" s="122"/>
      <c r="E225" s="122"/>
      <c r="F225" s="122"/>
      <c r="G225" s="169"/>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4.25" customHeight="1" x14ac:dyDescent="0.2">
      <c r="A226" s="122"/>
      <c r="B226" s="122"/>
      <c r="C226" s="122"/>
      <c r="D226" s="122"/>
      <c r="E226" s="122"/>
      <c r="F226" s="122"/>
      <c r="G226" s="169"/>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4.25" customHeight="1" x14ac:dyDescent="0.2">
      <c r="A227" s="122"/>
      <c r="B227" s="122"/>
      <c r="C227" s="122"/>
      <c r="D227" s="122"/>
      <c r="E227" s="122"/>
      <c r="F227" s="122"/>
      <c r="G227" s="169"/>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4.25" customHeight="1" x14ac:dyDescent="0.2">
      <c r="A228" s="122"/>
      <c r="B228" s="122"/>
      <c r="C228" s="122"/>
      <c r="D228" s="122"/>
      <c r="E228" s="122"/>
      <c r="F228" s="122"/>
      <c r="G228" s="169"/>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4.25" customHeight="1" x14ac:dyDescent="0.2">
      <c r="A229" s="122"/>
      <c r="B229" s="122"/>
      <c r="C229" s="122"/>
      <c r="D229" s="122"/>
      <c r="E229" s="122"/>
      <c r="F229" s="122"/>
      <c r="G229" s="169"/>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4.25" customHeight="1" x14ac:dyDescent="0.2">
      <c r="A230" s="122"/>
      <c r="B230" s="122"/>
      <c r="C230" s="122"/>
      <c r="D230" s="122"/>
      <c r="E230" s="122"/>
      <c r="F230" s="122"/>
      <c r="G230" s="169"/>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4.25" customHeight="1" x14ac:dyDescent="0.2">
      <c r="A231" s="122"/>
      <c r="B231" s="122"/>
      <c r="C231" s="122"/>
      <c r="D231" s="122"/>
      <c r="E231" s="122"/>
      <c r="F231" s="122"/>
      <c r="G231" s="169"/>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4.25" customHeight="1" x14ac:dyDescent="0.2">
      <c r="A232" s="122"/>
      <c r="B232" s="122"/>
      <c r="C232" s="122"/>
      <c r="D232" s="122"/>
      <c r="E232" s="122"/>
      <c r="F232" s="122"/>
      <c r="G232" s="169"/>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4.25" customHeight="1" x14ac:dyDescent="0.2">
      <c r="A233" s="122"/>
      <c r="B233" s="122"/>
      <c r="C233" s="122"/>
      <c r="D233" s="122"/>
      <c r="E233" s="122"/>
      <c r="F233" s="122"/>
      <c r="G233" s="169"/>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4.25" customHeight="1" x14ac:dyDescent="0.2">
      <c r="A234" s="122"/>
      <c r="B234" s="122"/>
      <c r="C234" s="122"/>
      <c r="D234" s="122"/>
      <c r="E234" s="122"/>
      <c r="F234" s="122"/>
      <c r="G234" s="169"/>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4.25" customHeight="1" x14ac:dyDescent="0.2">
      <c r="A235" s="122"/>
      <c r="B235" s="122"/>
      <c r="C235" s="122"/>
      <c r="D235" s="122"/>
      <c r="E235" s="122"/>
      <c r="F235" s="122"/>
      <c r="G235" s="169"/>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4.25" customHeight="1" x14ac:dyDescent="0.2">
      <c r="A236" s="122"/>
      <c r="B236" s="122"/>
      <c r="C236" s="122"/>
      <c r="D236" s="122"/>
      <c r="E236" s="122"/>
      <c r="F236" s="122"/>
      <c r="G236" s="169"/>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4.25" customHeight="1" x14ac:dyDescent="0.2">
      <c r="A237" s="122"/>
      <c r="B237" s="122"/>
      <c r="C237" s="122"/>
      <c r="D237" s="122"/>
      <c r="E237" s="122"/>
      <c r="F237" s="122"/>
      <c r="G237" s="169"/>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4.25" customHeight="1" x14ac:dyDescent="0.2">
      <c r="A238" s="122"/>
      <c r="B238" s="122"/>
      <c r="C238" s="122"/>
      <c r="D238" s="122"/>
      <c r="E238" s="122"/>
      <c r="F238" s="122"/>
      <c r="G238" s="169"/>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4.25" customHeight="1" x14ac:dyDescent="0.2">
      <c r="A239" s="122"/>
      <c r="B239" s="122"/>
      <c r="C239" s="122"/>
      <c r="D239" s="122"/>
      <c r="E239" s="122"/>
      <c r="F239" s="122"/>
      <c r="G239" s="169"/>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4.25" customHeight="1" x14ac:dyDescent="0.2">
      <c r="A240" s="122"/>
      <c r="B240" s="122"/>
      <c r="C240" s="122"/>
      <c r="D240" s="122"/>
      <c r="E240" s="122"/>
      <c r="F240" s="122"/>
      <c r="G240" s="169"/>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4.25" customHeight="1" x14ac:dyDescent="0.2">
      <c r="A241" s="122"/>
      <c r="B241" s="122"/>
      <c r="C241" s="122"/>
      <c r="D241" s="122"/>
      <c r="E241" s="122"/>
      <c r="F241" s="122"/>
      <c r="G241" s="169"/>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4.25" customHeight="1" x14ac:dyDescent="0.2">
      <c r="A242" s="122"/>
      <c r="B242" s="122"/>
      <c r="C242" s="122"/>
      <c r="D242" s="122"/>
      <c r="E242" s="122"/>
      <c r="F242" s="122"/>
      <c r="G242" s="169"/>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4.25" customHeight="1" x14ac:dyDescent="0.2">
      <c r="A243" s="122"/>
      <c r="B243" s="122"/>
      <c r="C243" s="122"/>
      <c r="D243" s="122"/>
      <c r="E243" s="122"/>
      <c r="F243" s="122"/>
      <c r="G243" s="169"/>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4.25" customHeight="1" x14ac:dyDescent="0.2">
      <c r="A244" s="122"/>
      <c r="B244" s="122"/>
      <c r="C244" s="122"/>
      <c r="D244" s="122"/>
      <c r="E244" s="122"/>
      <c r="F244" s="122"/>
      <c r="G244" s="169"/>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4.25" customHeight="1" x14ac:dyDescent="0.2">
      <c r="A245" s="122"/>
      <c r="B245" s="122"/>
      <c r="C245" s="122"/>
      <c r="D245" s="122"/>
      <c r="E245" s="122"/>
      <c r="F245" s="122"/>
      <c r="G245" s="169"/>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4.25" customHeight="1" x14ac:dyDescent="0.2">
      <c r="A246" s="122"/>
      <c r="B246" s="122"/>
      <c r="C246" s="122"/>
      <c r="D246" s="122"/>
      <c r="E246" s="122"/>
      <c r="F246" s="122"/>
      <c r="G246" s="169"/>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4.25" customHeight="1" x14ac:dyDescent="0.2">
      <c r="A247" s="122"/>
      <c r="B247" s="122"/>
      <c r="C247" s="122"/>
      <c r="D247" s="122"/>
      <c r="E247" s="122"/>
      <c r="F247" s="122"/>
      <c r="G247" s="169"/>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4.25" customHeight="1" x14ac:dyDescent="0.2">
      <c r="A248" s="122"/>
      <c r="B248" s="122"/>
      <c r="C248" s="122"/>
      <c r="D248" s="122"/>
      <c r="E248" s="122"/>
      <c r="F248" s="122"/>
      <c r="G248" s="169"/>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4.25" customHeight="1" x14ac:dyDescent="0.2">
      <c r="A249" s="122"/>
      <c r="B249" s="122"/>
      <c r="C249" s="122"/>
      <c r="D249" s="122"/>
      <c r="E249" s="122"/>
      <c r="F249" s="122"/>
      <c r="G249" s="169"/>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4.25" customHeight="1" x14ac:dyDescent="0.2">
      <c r="A250" s="122"/>
      <c r="B250" s="122"/>
      <c r="C250" s="122"/>
      <c r="D250" s="122"/>
      <c r="E250" s="122"/>
      <c r="F250" s="122"/>
      <c r="G250" s="169"/>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4.25" customHeight="1" x14ac:dyDescent="0.2">
      <c r="A251" s="122"/>
      <c r="B251" s="122"/>
      <c r="C251" s="122"/>
      <c r="D251" s="122"/>
      <c r="E251" s="122"/>
      <c r="F251" s="122"/>
      <c r="G251" s="169"/>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4.25" customHeight="1" x14ac:dyDescent="0.2">
      <c r="A252" s="122"/>
      <c r="B252" s="122"/>
      <c r="C252" s="122"/>
      <c r="D252" s="122"/>
      <c r="E252" s="122"/>
      <c r="F252" s="122"/>
      <c r="G252" s="169"/>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4.25" customHeight="1" x14ac:dyDescent="0.2">
      <c r="A253" s="122"/>
      <c r="B253" s="122"/>
      <c r="C253" s="122"/>
      <c r="D253" s="122"/>
      <c r="E253" s="122"/>
      <c r="F253" s="122"/>
      <c r="G253" s="169"/>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4.25" customHeight="1" x14ac:dyDescent="0.2">
      <c r="A254" s="122"/>
      <c r="B254" s="122"/>
      <c r="C254" s="122"/>
      <c r="D254" s="122"/>
      <c r="E254" s="122"/>
      <c r="F254" s="122"/>
      <c r="G254" s="169"/>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4.25" customHeight="1" x14ac:dyDescent="0.2">
      <c r="A255" s="122"/>
      <c r="B255" s="122"/>
      <c r="C255" s="122"/>
      <c r="D255" s="122"/>
      <c r="E255" s="122"/>
      <c r="F255" s="122"/>
      <c r="G255" s="169"/>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4.25" customHeight="1" x14ac:dyDescent="0.2">
      <c r="A256" s="122"/>
      <c r="B256" s="122"/>
      <c r="C256" s="122"/>
      <c r="D256" s="122"/>
      <c r="E256" s="122"/>
      <c r="F256" s="122"/>
      <c r="G256" s="169"/>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4.25" customHeight="1" x14ac:dyDescent="0.2">
      <c r="A257" s="122"/>
      <c r="B257" s="122"/>
      <c r="C257" s="122"/>
      <c r="D257" s="122"/>
      <c r="E257" s="122"/>
      <c r="F257" s="122"/>
      <c r="G257" s="169"/>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4.25" customHeight="1" x14ac:dyDescent="0.2">
      <c r="A258" s="122"/>
      <c r="B258" s="122"/>
      <c r="C258" s="122"/>
      <c r="D258" s="122"/>
      <c r="E258" s="122"/>
      <c r="F258" s="122"/>
      <c r="G258" s="169"/>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4.25" customHeight="1" x14ac:dyDescent="0.2">
      <c r="A259" s="122"/>
      <c r="B259" s="122"/>
      <c r="C259" s="122"/>
      <c r="D259" s="122"/>
      <c r="E259" s="122"/>
      <c r="F259" s="122"/>
      <c r="G259" s="169"/>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4.25" customHeight="1" x14ac:dyDescent="0.2">
      <c r="A260" s="122"/>
      <c r="B260" s="122"/>
      <c r="C260" s="122"/>
      <c r="D260" s="122"/>
      <c r="E260" s="122"/>
      <c r="F260" s="122"/>
      <c r="G260" s="169"/>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4.25" customHeight="1" x14ac:dyDescent="0.2">
      <c r="A261" s="122"/>
      <c r="B261" s="122"/>
      <c r="C261" s="122"/>
      <c r="D261" s="122"/>
      <c r="E261" s="122"/>
      <c r="F261" s="122"/>
      <c r="G261" s="169"/>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4.25" customHeight="1" x14ac:dyDescent="0.2">
      <c r="A262" s="122"/>
      <c r="B262" s="122"/>
      <c r="C262" s="122"/>
      <c r="D262" s="122"/>
      <c r="E262" s="122"/>
      <c r="F262" s="122"/>
      <c r="G262" s="169"/>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4.25" customHeight="1" x14ac:dyDescent="0.2">
      <c r="A263" s="122"/>
      <c r="B263" s="122"/>
      <c r="C263" s="122"/>
      <c r="D263" s="122"/>
      <c r="E263" s="122"/>
      <c r="F263" s="122"/>
      <c r="G263" s="169"/>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4.25" customHeight="1" x14ac:dyDescent="0.2">
      <c r="A264" s="122"/>
      <c r="B264" s="122"/>
      <c r="C264" s="122"/>
      <c r="D264" s="122"/>
      <c r="E264" s="122"/>
      <c r="F264" s="122"/>
      <c r="G264" s="169"/>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4.25" customHeight="1" x14ac:dyDescent="0.2">
      <c r="A265" s="122"/>
      <c r="B265" s="122"/>
      <c r="C265" s="122"/>
      <c r="D265" s="122"/>
      <c r="E265" s="122"/>
      <c r="F265" s="122"/>
      <c r="G265" s="169"/>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4.25" customHeight="1" x14ac:dyDescent="0.2">
      <c r="A266" s="122"/>
      <c r="B266" s="122"/>
      <c r="C266" s="122"/>
      <c r="D266" s="122"/>
      <c r="E266" s="122"/>
      <c r="F266" s="122"/>
      <c r="G266" s="169"/>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4.25" customHeight="1" x14ac:dyDescent="0.2">
      <c r="A267" s="122"/>
      <c r="B267" s="122"/>
      <c r="C267" s="122"/>
      <c r="D267" s="122"/>
      <c r="E267" s="122"/>
      <c r="F267" s="122"/>
      <c r="G267" s="169"/>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4.25" customHeight="1" x14ac:dyDescent="0.2">
      <c r="A268" s="122"/>
      <c r="B268" s="122"/>
      <c r="C268" s="122"/>
      <c r="D268" s="122"/>
      <c r="E268" s="122"/>
      <c r="F268" s="122"/>
      <c r="G268" s="169"/>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4.25" customHeight="1" x14ac:dyDescent="0.2">
      <c r="A269" s="122"/>
      <c r="B269" s="122"/>
      <c r="C269" s="122"/>
      <c r="D269" s="122"/>
      <c r="E269" s="122"/>
      <c r="F269" s="122"/>
      <c r="G269" s="169"/>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4.25" customHeight="1" x14ac:dyDescent="0.2">
      <c r="A270" s="122"/>
      <c r="B270" s="122"/>
      <c r="C270" s="122"/>
      <c r="D270" s="122"/>
      <c r="E270" s="122"/>
      <c r="F270" s="122"/>
      <c r="G270" s="169"/>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4.25" customHeight="1" x14ac:dyDescent="0.2">
      <c r="A271" s="122"/>
      <c r="B271" s="122"/>
      <c r="C271" s="122"/>
      <c r="D271" s="122"/>
      <c r="E271" s="122"/>
      <c r="F271" s="122"/>
      <c r="G271" s="169"/>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4.25" customHeight="1" x14ac:dyDescent="0.2">
      <c r="A272" s="122"/>
      <c r="B272" s="122"/>
      <c r="C272" s="122"/>
      <c r="D272" s="122"/>
      <c r="E272" s="122"/>
      <c r="F272" s="122"/>
      <c r="G272" s="169"/>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4.25" customHeight="1" x14ac:dyDescent="0.2">
      <c r="A273" s="122"/>
      <c r="B273" s="122"/>
      <c r="C273" s="122"/>
      <c r="D273" s="122"/>
      <c r="E273" s="122"/>
      <c r="F273" s="122"/>
      <c r="G273" s="169"/>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4.25" customHeight="1" x14ac:dyDescent="0.2">
      <c r="A274" s="122"/>
      <c r="B274" s="122"/>
      <c r="C274" s="122"/>
      <c r="D274" s="122"/>
      <c r="E274" s="122"/>
      <c r="F274" s="122"/>
      <c r="G274" s="169"/>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4.25" customHeight="1" x14ac:dyDescent="0.2">
      <c r="A275" s="122"/>
      <c r="B275" s="122"/>
      <c r="C275" s="122"/>
      <c r="D275" s="122"/>
      <c r="E275" s="122"/>
      <c r="F275" s="122"/>
      <c r="G275" s="169"/>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4.25" customHeight="1" x14ac:dyDescent="0.2">
      <c r="A276" s="122"/>
      <c r="B276" s="122"/>
      <c r="C276" s="122"/>
      <c r="D276" s="122"/>
      <c r="E276" s="122"/>
      <c r="F276" s="122"/>
      <c r="G276" s="169"/>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4.25" customHeight="1" x14ac:dyDescent="0.2">
      <c r="A277" s="122"/>
      <c r="B277" s="122"/>
      <c r="C277" s="122"/>
      <c r="D277" s="122"/>
      <c r="E277" s="122"/>
      <c r="F277" s="122"/>
      <c r="G277" s="169"/>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4.25" customHeight="1" x14ac:dyDescent="0.2">
      <c r="A278" s="122"/>
      <c r="B278" s="122"/>
      <c r="C278" s="122"/>
      <c r="D278" s="122"/>
      <c r="E278" s="122"/>
      <c r="F278" s="122"/>
      <c r="G278" s="169"/>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4.25" customHeight="1" x14ac:dyDescent="0.2">
      <c r="A279" s="122"/>
      <c r="B279" s="122"/>
      <c r="C279" s="122"/>
      <c r="D279" s="122"/>
      <c r="E279" s="122"/>
      <c r="F279" s="122"/>
      <c r="G279" s="169"/>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4.25" customHeight="1" x14ac:dyDescent="0.2">
      <c r="A280" s="122"/>
      <c r="B280" s="122"/>
      <c r="C280" s="122"/>
      <c r="D280" s="122"/>
      <c r="E280" s="122"/>
      <c r="F280" s="122"/>
      <c r="G280" s="169"/>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4.25" customHeight="1" x14ac:dyDescent="0.2">
      <c r="A281" s="122"/>
      <c r="B281" s="122"/>
      <c r="C281" s="122"/>
      <c r="D281" s="122"/>
      <c r="E281" s="122"/>
      <c r="F281" s="122"/>
      <c r="G281" s="169"/>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4.25" customHeight="1" x14ac:dyDescent="0.2">
      <c r="A282" s="122"/>
      <c r="B282" s="122"/>
      <c r="C282" s="122"/>
      <c r="D282" s="122"/>
      <c r="E282" s="122"/>
      <c r="F282" s="122"/>
      <c r="G282" s="169"/>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4.25" customHeight="1" x14ac:dyDescent="0.2">
      <c r="A283" s="122"/>
      <c r="B283" s="122"/>
      <c r="C283" s="122"/>
      <c r="D283" s="122"/>
      <c r="E283" s="122"/>
      <c r="F283" s="122"/>
      <c r="G283" s="169"/>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4.25" customHeight="1" x14ac:dyDescent="0.2">
      <c r="A284" s="122"/>
      <c r="B284" s="122"/>
      <c r="C284" s="122"/>
      <c r="D284" s="122"/>
      <c r="E284" s="122"/>
      <c r="F284" s="122"/>
      <c r="G284" s="169"/>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4.25" customHeight="1" x14ac:dyDescent="0.2">
      <c r="A285" s="122"/>
      <c r="B285" s="122"/>
      <c r="C285" s="122"/>
      <c r="D285" s="122"/>
      <c r="E285" s="122"/>
      <c r="F285" s="122"/>
      <c r="G285" s="169"/>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4.25" customHeight="1" x14ac:dyDescent="0.2">
      <c r="A286" s="122"/>
      <c r="B286" s="122"/>
      <c r="C286" s="122"/>
      <c r="D286" s="122"/>
      <c r="E286" s="122"/>
      <c r="F286" s="122"/>
      <c r="G286" s="169"/>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4.25" customHeight="1" x14ac:dyDescent="0.2">
      <c r="A287" s="122"/>
      <c r="B287" s="122"/>
      <c r="C287" s="122"/>
      <c r="D287" s="122"/>
      <c r="E287" s="122"/>
      <c r="F287" s="122"/>
      <c r="G287" s="169"/>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4.25" customHeight="1" x14ac:dyDescent="0.2">
      <c r="A288" s="122"/>
      <c r="B288" s="122"/>
      <c r="C288" s="122"/>
      <c r="D288" s="122"/>
      <c r="E288" s="122"/>
      <c r="F288" s="122"/>
      <c r="G288" s="169"/>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4.25" customHeight="1" x14ac:dyDescent="0.2">
      <c r="A289" s="122"/>
      <c r="B289" s="122"/>
      <c r="C289" s="122"/>
      <c r="D289" s="122"/>
      <c r="E289" s="122"/>
      <c r="F289" s="122"/>
      <c r="G289" s="169"/>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4.25" customHeight="1" x14ac:dyDescent="0.2">
      <c r="A290" s="122"/>
      <c r="B290" s="122"/>
      <c r="C290" s="122"/>
      <c r="D290" s="122"/>
      <c r="E290" s="122"/>
      <c r="F290" s="122"/>
      <c r="G290" s="169"/>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4.25" customHeight="1" x14ac:dyDescent="0.2">
      <c r="A291" s="122"/>
      <c r="B291" s="122"/>
      <c r="C291" s="122"/>
      <c r="D291" s="122"/>
      <c r="E291" s="122"/>
      <c r="F291" s="122"/>
      <c r="G291" s="169"/>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4.25" customHeight="1" x14ac:dyDescent="0.2">
      <c r="A292" s="122"/>
      <c r="B292" s="122"/>
      <c r="C292" s="122"/>
      <c r="D292" s="122"/>
      <c r="E292" s="122"/>
      <c r="F292" s="122"/>
      <c r="G292" s="169"/>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4.25" customHeight="1" x14ac:dyDescent="0.2">
      <c r="A293" s="122"/>
      <c r="B293" s="122"/>
      <c r="C293" s="122"/>
      <c r="D293" s="122"/>
      <c r="E293" s="122"/>
      <c r="F293" s="122"/>
      <c r="G293" s="169"/>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4.25" customHeight="1" x14ac:dyDescent="0.2">
      <c r="A294" s="122"/>
      <c r="B294" s="122"/>
      <c r="C294" s="122"/>
      <c r="D294" s="122"/>
      <c r="E294" s="122"/>
      <c r="F294" s="122"/>
      <c r="G294" s="169"/>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4.25" customHeight="1" x14ac:dyDescent="0.2">
      <c r="A295" s="122"/>
      <c r="B295" s="122"/>
      <c r="C295" s="122"/>
      <c r="D295" s="122"/>
      <c r="E295" s="122"/>
      <c r="F295" s="122"/>
      <c r="G295" s="169"/>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4.25" customHeight="1" x14ac:dyDescent="0.2">
      <c r="A296" s="122"/>
      <c r="B296" s="122"/>
      <c r="C296" s="122"/>
      <c r="D296" s="122"/>
      <c r="E296" s="122"/>
      <c r="F296" s="122"/>
      <c r="G296" s="169"/>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4.25" customHeight="1" x14ac:dyDescent="0.2">
      <c r="A297" s="122"/>
      <c r="B297" s="122"/>
      <c r="C297" s="122"/>
      <c r="D297" s="122"/>
      <c r="E297" s="122"/>
      <c r="F297" s="122"/>
      <c r="G297" s="169"/>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4.25" customHeight="1" x14ac:dyDescent="0.2">
      <c r="A298" s="122"/>
      <c r="B298" s="122"/>
      <c r="C298" s="122"/>
      <c r="D298" s="122"/>
      <c r="E298" s="122"/>
      <c r="F298" s="122"/>
      <c r="G298" s="169"/>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4.25" customHeight="1" x14ac:dyDescent="0.2">
      <c r="A299" s="122"/>
      <c r="B299" s="122"/>
      <c r="C299" s="122"/>
      <c r="D299" s="122"/>
      <c r="E299" s="122"/>
      <c r="F299" s="122"/>
      <c r="G299" s="169"/>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4.25" customHeight="1" x14ac:dyDescent="0.2">
      <c r="A300" s="122"/>
      <c r="B300" s="122"/>
      <c r="C300" s="122"/>
      <c r="D300" s="122"/>
      <c r="E300" s="122"/>
      <c r="F300" s="122"/>
      <c r="G300" s="169"/>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4.25" customHeight="1" x14ac:dyDescent="0.2">
      <c r="A301" s="122"/>
      <c r="B301" s="122"/>
      <c r="C301" s="122"/>
      <c r="D301" s="122"/>
      <c r="E301" s="122"/>
      <c r="F301" s="122"/>
      <c r="G301" s="169"/>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4.25" customHeight="1" x14ac:dyDescent="0.2">
      <c r="A302" s="122"/>
      <c r="B302" s="122"/>
      <c r="C302" s="122"/>
      <c r="D302" s="122"/>
      <c r="E302" s="122"/>
      <c r="F302" s="122"/>
      <c r="G302" s="169"/>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4.25" customHeight="1" x14ac:dyDescent="0.2">
      <c r="A303" s="122"/>
      <c r="B303" s="122"/>
      <c r="C303" s="122"/>
      <c r="D303" s="122"/>
      <c r="E303" s="122"/>
      <c r="F303" s="122"/>
      <c r="G303" s="169"/>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4.25" customHeight="1" x14ac:dyDescent="0.2">
      <c r="A304" s="122"/>
      <c r="B304" s="122"/>
      <c r="C304" s="122"/>
      <c r="D304" s="122"/>
      <c r="E304" s="122"/>
      <c r="F304" s="122"/>
      <c r="G304" s="169"/>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4.25" customHeight="1" x14ac:dyDescent="0.2">
      <c r="A305" s="122"/>
      <c r="B305" s="122"/>
      <c r="C305" s="122"/>
      <c r="D305" s="122"/>
      <c r="E305" s="122"/>
      <c r="F305" s="122"/>
      <c r="G305" s="169"/>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4.25" customHeight="1" x14ac:dyDescent="0.2">
      <c r="A306" s="122"/>
      <c r="B306" s="122"/>
      <c r="C306" s="122"/>
      <c r="D306" s="122"/>
      <c r="E306" s="122"/>
      <c r="F306" s="122"/>
      <c r="G306" s="169"/>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4.25" customHeight="1" x14ac:dyDescent="0.2">
      <c r="A307" s="122"/>
      <c r="B307" s="122"/>
      <c r="C307" s="122"/>
      <c r="D307" s="122"/>
      <c r="E307" s="122"/>
      <c r="F307" s="122"/>
      <c r="G307" s="169"/>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4.25" customHeight="1" x14ac:dyDescent="0.2">
      <c r="A308" s="122"/>
      <c r="B308" s="122"/>
      <c r="C308" s="122"/>
      <c r="D308" s="122"/>
      <c r="E308" s="122"/>
      <c r="F308" s="122"/>
      <c r="G308" s="169"/>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4.25" customHeight="1" x14ac:dyDescent="0.2">
      <c r="A309" s="122"/>
      <c r="B309" s="122"/>
      <c r="C309" s="122"/>
      <c r="D309" s="122"/>
      <c r="E309" s="122"/>
      <c r="F309" s="122"/>
      <c r="G309" s="169"/>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4.25" customHeight="1" x14ac:dyDescent="0.2">
      <c r="A310" s="122"/>
      <c r="B310" s="122"/>
      <c r="C310" s="122"/>
      <c r="D310" s="122"/>
      <c r="E310" s="122"/>
      <c r="F310" s="122"/>
      <c r="G310" s="169"/>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4.25" customHeight="1" x14ac:dyDescent="0.2">
      <c r="A311" s="122"/>
      <c r="B311" s="122"/>
      <c r="C311" s="122"/>
      <c r="D311" s="122"/>
      <c r="E311" s="122"/>
      <c r="F311" s="122"/>
      <c r="G311" s="169"/>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4.25" customHeight="1" x14ac:dyDescent="0.2">
      <c r="A312" s="122"/>
      <c r="B312" s="122"/>
      <c r="C312" s="122"/>
      <c r="D312" s="122"/>
      <c r="E312" s="122"/>
      <c r="F312" s="122"/>
      <c r="G312" s="169"/>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4.25" customHeight="1" x14ac:dyDescent="0.2">
      <c r="A313" s="122"/>
      <c r="B313" s="122"/>
      <c r="C313" s="122"/>
      <c r="D313" s="122"/>
      <c r="E313" s="122"/>
      <c r="F313" s="122"/>
      <c r="G313" s="169"/>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4.25" customHeight="1" x14ac:dyDescent="0.2">
      <c r="A314" s="122"/>
      <c r="B314" s="122"/>
      <c r="C314" s="122"/>
      <c r="D314" s="122"/>
      <c r="E314" s="122"/>
      <c r="F314" s="122"/>
      <c r="G314" s="169"/>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4.25" customHeight="1" x14ac:dyDescent="0.2">
      <c r="A315" s="122"/>
      <c r="B315" s="122"/>
      <c r="C315" s="122"/>
      <c r="D315" s="122"/>
      <c r="E315" s="122"/>
      <c r="F315" s="122"/>
      <c r="G315" s="169"/>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4.25" customHeight="1" x14ac:dyDescent="0.2">
      <c r="A316" s="122"/>
      <c r="B316" s="122"/>
      <c r="C316" s="122"/>
      <c r="D316" s="122"/>
      <c r="E316" s="122"/>
      <c r="F316" s="122"/>
      <c r="G316" s="169"/>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4.25" customHeight="1" x14ac:dyDescent="0.2">
      <c r="A317" s="122"/>
      <c r="B317" s="122"/>
      <c r="C317" s="122"/>
      <c r="D317" s="122"/>
      <c r="E317" s="122"/>
      <c r="F317" s="122"/>
      <c r="G317" s="169"/>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4.25" customHeight="1" x14ac:dyDescent="0.2">
      <c r="A318" s="122"/>
      <c r="B318" s="122"/>
      <c r="C318" s="122"/>
      <c r="D318" s="122"/>
      <c r="E318" s="122"/>
      <c r="F318" s="122"/>
      <c r="G318" s="169"/>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4.25" customHeight="1" x14ac:dyDescent="0.2">
      <c r="A319" s="122"/>
      <c r="B319" s="122"/>
      <c r="C319" s="122"/>
      <c r="D319" s="122"/>
      <c r="E319" s="122"/>
      <c r="F319" s="122"/>
      <c r="G319" s="169"/>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4.25" customHeight="1" x14ac:dyDescent="0.2">
      <c r="A320" s="122"/>
      <c r="B320" s="122"/>
      <c r="C320" s="122"/>
      <c r="D320" s="122"/>
      <c r="E320" s="122"/>
      <c r="F320" s="122"/>
      <c r="G320" s="169"/>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4.25" customHeight="1" x14ac:dyDescent="0.2">
      <c r="A321" s="122"/>
      <c r="B321" s="122"/>
      <c r="C321" s="122"/>
      <c r="D321" s="122"/>
      <c r="E321" s="122"/>
      <c r="F321" s="122"/>
      <c r="G321" s="169"/>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4.25" customHeight="1" x14ac:dyDescent="0.2">
      <c r="A322" s="122"/>
      <c r="B322" s="122"/>
      <c r="C322" s="122"/>
      <c r="D322" s="122"/>
      <c r="E322" s="122"/>
      <c r="F322" s="122"/>
      <c r="G322" s="169"/>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4.25" customHeight="1" x14ac:dyDescent="0.2">
      <c r="A323" s="122"/>
      <c r="B323" s="122"/>
      <c r="C323" s="122"/>
      <c r="D323" s="122"/>
      <c r="E323" s="122"/>
      <c r="F323" s="122"/>
      <c r="G323" s="169"/>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4.25" customHeight="1" x14ac:dyDescent="0.2">
      <c r="A324" s="122"/>
      <c r="B324" s="122"/>
      <c r="C324" s="122"/>
      <c r="D324" s="122"/>
      <c r="E324" s="122"/>
      <c r="F324" s="122"/>
      <c r="G324" s="169"/>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4.25" customHeight="1" x14ac:dyDescent="0.2">
      <c r="A325" s="122"/>
      <c r="B325" s="122"/>
      <c r="C325" s="122"/>
      <c r="D325" s="122"/>
      <c r="E325" s="122"/>
      <c r="F325" s="122"/>
      <c r="G325" s="169"/>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4.25" customHeight="1" x14ac:dyDescent="0.2">
      <c r="A326" s="122"/>
      <c r="B326" s="122"/>
      <c r="C326" s="122"/>
      <c r="D326" s="122"/>
      <c r="E326" s="122"/>
      <c r="F326" s="122"/>
      <c r="G326" s="169"/>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4.25" customHeight="1" x14ac:dyDescent="0.2">
      <c r="A327" s="122"/>
      <c r="B327" s="122"/>
      <c r="C327" s="122"/>
      <c r="D327" s="122"/>
      <c r="E327" s="122"/>
      <c r="F327" s="122"/>
      <c r="G327" s="169"/>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4.25" customHeight="1" x14ac:dyDescent="0.2">
      <c r="A328" s="122"/>
      <c r="B328" s="122"/>
      <c r="C328" s="122"/>
      <c r="D328" s="122"/>
      <c r="E328" s="122"/>
      <c r="F328" s="122"/>
      <c r="G328" s="169"/>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4.25" customHeight="1" x14ac:dyDescent="0.2">
      <c r="A329" s="122"/>
      <c r="B329" s="122"/>
      <c r="C329" s="122"/>
      <c r="D329" s="122"/>
      <c r="E329" s="122"/>
      <c r="F329" s="122"/>
      <c r="G329" s="169"/>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4.25" customHeight="1" x14ac:dyDescent="0.2">
      <c r="A330" s="122"/>
      <c r="B330" s="122"/>
      <c r="C330" s="122"/>
      <c r="D330" s="122"/>
      <c r="E330" s="122"/>
      <c r="F330" s="122"/>
      <c r="G330" s="169"/>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4.25" customHeight="1" x14ac:dyDescent="0.2">
      <c r="A331" s="122"/>
      <c r="B331" s="122"/>
      <c r="C331" s="122"/>
      <c r="D331" s="122"/>
      <c r="E331" s="122"/>
      <c r="F331" s="122"/>
      <c r="G331" s="169"/>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4.25" customHeight="1" x14ac:dyDescent="0.2">
      <c r="A332" s="122"/>
      <c r="B332" s="122"/>
      <c r="C332" s="122"/>
      <c r="D332" s="122"/>
      <c r="E332" s="122"/>
      <c r="F332" s="122"/>
      <c r="G332" s="169"/>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4.25" customHeight="1" x14ac:dyDescent="0.2">
      <c r="A333" s="122"/>
      <c r="B333" s="122"/>
      <c r="C333" s="122"/>
      <c r="D333" s="122"/>
      <c r="E333" s="122"/>
      <c r="F333" s="122"/>
      <c r="G333" s="169"/>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4.25" customHeight="1" x14ac:dyDescent="0.2">
      <c r="A334" s="122"/>
      <c r="B334" s="122"/>
      <c r="C334" s="122"/>
      <c r="D334" s="122"/>
      <c r="E334" s="122"/>
      <c r="F334" s="122"/>
      <c r="G334" s="169"/>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4.25" customHeight="1" x14ac:dyDescent="0.2">
      <c r="A335" s="122"/>
      <c r="B335" s="122"/>
      <c r="C335" s="122"/>
      <c r="D335" s="122"/>
      <c r="E335" s="122"/>
      <c r="F335" s="122"/>
      <c r="G335" s="169"/>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4.25" customHeight="1" x14ac:dyDescent="0.2">
      <c r="A336" s="122"/>
      <c r="B336" s="122"/>
      <c r="C336" s="122"/>
      <c r="D336" s="122"/>
      <c r="E336" s="122"/>
      <c r="F336" s="122"/>
      <c r="G336" s="169"/>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4.25" customHeight="1" x14ac:dyDescent="0.2">
      <c r="A337" s="122"/>
      <c r="B337" s="122"/>
      <c r="C337" s="122"/>
      <c r="D337" s="122"/>
      <c r="E337" s="122"/>
      <c r="F337" s="122"/>
      <c r="G337" s="169"/>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4.25" customHeight="1" x14ac:dyDescent="0.2">
      <c r="A338" s="122"/>
      <c r="B338" s="122"/>
      <c r="C338" s="122"/>
      <c r="D338" s="122"/>
      <c r="E338" s="122"/>
      <c r="F338" s="122"/>
      <c r="G338" s="169"/>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4.25" customHeight="1" x14ac:dyDescent="0.2">
      <c r="A339" s="122"/>
      <c r="B339" s="122"/>
      <c r="C339" s="122"/>
      <c r="D339" s="122"/>
      <c r="E339" s="122"/>
      <c r="F339" s="122"/>
      <c r="G339" s="169"/>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4.25" customHeight="1" x14ac:dyDescent="0.2">
      <c r="A340" s="122"/>
      <c r="B340" s="122"/>
      <c r="C340" s="122"/>
      <c r="D340" s="122"/>
      <c r="E340" s="122"/>
      <c r="F340" s="122"/>
      <c r="G340" s="169"/>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4.25" customHeight="1" x14ac:dyDescent="0.2">
      <c r="A341" s="122"/>
      <c r="B341" s="122"/>
      <c r="C341" s="122"/>
      <c r="D341" s="122"/>
      <c r="E341" s="122"/>
      <c r="F341" s="122"/>
      <c r="G341" s="169"/>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4.25" customHeight="1" x14ac:dyDescent="0.2">
      <c r="A342" s="122"/>
      <c r="B342" s="122"/>
      <c r="C342" s="122"/>
      <c r="D342" s="122"/>
      <c r="E342" s="122"/>
      <c r="F342" s="122"/>
      <c r="G342" s="169"/>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4.25" customHeight="1" x14ac:dyDescent="0.2">
      <c r="A343" s="122"/>
      <c r="B343" s="122"/>
      <c r="C343" s="122"/>
      <c r="D343" s="122"/>
      <c r="E343" s="122"/>
      <c r="F343" s="122"/>
      <c r="G343" s="169"/>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4.25" customHeight="1" x14ac:dyDescent="0.2">
      <c r="A344" s="122"/>
      <c r="B344" s="122"/>
      <c r="C344" s="122"/>
      <c r="D344" s="122"/>
      <c r="E344" s="122"/>
      <c r="F344" s="122"/>
      <c r="G344" s="169"/>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4.25" customHeight="1" x14ac:dyDescent="0.2">
      <c r="A345" s="122"/>
      <c r="B345" s="122"/>
      <c r="C345" s="122"/>
      <c r="D345" s="122"/>
      <c r="E345" s="122"/>
      <c r="F345" s="122"/>
      <c r="G345" s="169"/>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4.25" customHeight="1" x14ac:dyDescent="0.2">
      <c r="A346" s="122"/>
      <c r="B346" s="122"/>
      <c r="C346" s="122"/>
      <c r="D346" s="122"/>
      <c r="E346" s="122"/>
      <c r="F346" s="122"/>
      <c r="G346" s="169"/>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4.25" customHeight="1" x14ac:dyDescent="0.2">
      <c r="A347" s="122"/>
      <c r="B347" s="122"/>
      <c r="C347" s="122"/>
      <c r="D347" s="122"/>
      <c r="E347" s="122"/>
      <c r="F347" s="122"/>
      <c r="G347" s="169"/>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4.25" customHeight="1" x14ac:dyDescent="0.2">
      <c r="A348" s="122"/>
      <c r="B348" s="122"/>
      <c r="C348" s="122"/>
      <c r="D348" s="122"/>
      <c r="E348" s="122"/>
      <c r="F348" s="122"/>
      <c r="G348" s="169"/>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4.25" customHeight="1" x14ac:dyDescent="0.2">
      <c r="A349" s="122"/>
      <c r="B349" s="122"/>
      <c r="C349" s="122"/>
      <c r="D349" s="122"/>
      <c r="E349" s="122"/>
      <c r="F349" s="122"/>
      <c r="G349" s="169"/>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4.25" customHeight="1" x14ac:dyDescent="0.2">
      <c r="A350" s="122"/>
      <c r="B350" s="122"/>
      <c r="C350" s="122"/>
      <c r="D350" s="122"/>
      <c r="E350" s="122"/>
      <c r="F350" s="122"/>
      <c r="G350" s="169"/>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4.25" customHeight="1" x14ac:dyDescent="0.2">
      <c r="A351" s="122"/>
      <c r="B351" s="122"/>
      <c r="C351" s="122"/>
      <c r="D351" s="122"/>
      <c r="E351" s="122"/>
      <c r="F351" s="122"/>
      <c r="G351" s="169"/>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4.25" customHeight="1" x14ac:dyDescent="0.2">
      <c r="A352" s="122"/>
      <c r="B352" s="122"/>
      <c r="C352" s="122"/>
      <c r="D352" s="122"/>
      <c r="E352" s="122"/>
      <c r="F352" s="122"/>
      <c r="G352" s="169"/>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4.25" customHeight="1" x14ac:dyDescent="0.2">
      <c r="A353" s="122"/>
      <c r="B353" s="122"/>
      <c r="C353" s="122"/>
      <c r="D353" s="122"/>
      <c r="E353" s="122"/>
      <c r="F353" s="122"/>
      <c r="G353" s="169"/>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4.25" customHeight="1" x14ac:dyDescent="0.2">
      <c r="A354" s="122"/>
      <c r="B354" s="122"/>
      <c r="C354" s="122"/>
      <c r="D354" s="122"/>
      <c r="E354" s="122"/>
      <c r="F354" s="122"/>
      <c r="G354" s="169"/>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4.25" customHeight="1" x14ac:dyDescent="0.2">
      <c r="A355" s="122"/>
      <c r="B355" s="122"/>
      <c r="C355" s="122"/>
      <c r="D355" s="122"/>
      <c r="E355" s="122"/>
      <c r="F355" s="122"/>
      <c r="G355" s="169"/>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4.25" customHeight="1" x14ac:dyDescent="0.2">
      <c r="A356" s="122"/>
      <c r="B356" s="122"/>
      <c r="C356" s="122"/>
      <c r="D356" s="122"/>
      <c r="E356" s="122"/>
      <c r="F356" s="122"/>
      <c r="G356" s="169"/>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4.25" customHeight="1" x14ac:dyDescent="0.2">
      <c r="A357" s="122"/>
      <c r="B357" s="122"/>
      <c r="C357" s="122"/>
      <c r="D357" s="122"/>
      <c r="E357" s="122"/>
      <c r="F357" s="122"/>
      <c r="G357" s="169"/>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4.25" customHeight="1" x14ac:dyDescent="0.2">
      <c r="A358" s="122"/>
      <c r="B358" s="122"/>
      <c r="C358" s="122"/>
      <c r="D358" s="122"/>
      <c r="E358" s="122"/>
      <c r="F358" s="122"/>
      <c r="G358" s="169"/>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4.25" customHeight="1" x14ac:dyDescent="0.2">
      <c r="A359" s="122"/>
      <c r="B359" s="122"/>
      <c r="C359" s="122"/>
      <c r="D359" s="122"/>
      <c r="E359" s="122"/>
      <c r="F359" s="122"/>
      <c r="G359" s="169"/>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4.25" customHeight="1" x14ac:dyDescent="0.2">
      <c r="A360" s="122"/>
      <c r="B360" s="122"/>
      <c r="C360" s="122"/>
      <c r="D360" s="122"/>
      <c r="E360" s="122"/>
      <c r="F360" s="122"/>
      <c r="G360" s="169"/>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4.25" customHeight="1" x14ac:dyDescent="0.2">
      <c r="A361" s="122"/>
      <c r="B361" s="122"/>
      <c r="C361" s="122"/>
      <c r="D361" s="122"/>
      <c r="E361" s="122"/>
      <c r="F361" s="122"/>
      <c r="G361" s="169"/>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4.25" customHeight="1" x14ac:dyDescent="0.2">
      <c r="A362" s="122"/>
      <c r="B362" s="122"/>
      <c r="C362" s="122"/>
      <c r="D362" s="122"/>
      <c r="E362" s="122"/>
      <c r="F362" s="122"/>
      <c r="G362" s="169"/>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4.25" customHeight="1" x14ac:dyDescent="0.2">
      <c r="A363" s="122"/>
      <c r="B363" s="122"/>
      <c r="C363" s="122"/>
      <c r="D363" s="122"/>
      <c r="E363" s="122"/>
      <c r="F363" s="122"/>
      <c r="G363" s="169"/>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4.25" customHeight="1" x14ac:dyDescent="0.2">
      <c r="A364" s="122"/>
      <c r="B364" s="122"/>
      <c r="C364" s="122"/>
      <c r="D364" s="122"/>
      <c r="E364" s="122"/>
      <c r="F364" s="122"/>
      <c r="G364" s="169"/>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4.25" customHeight="1" x14ac:dyDescent="0.2">
      <c r="A365" s="122"/>
      <c r="B365" s="122"/>
      <c r="C365" s="122"/>
      <c r="D365" s="122"/>
      <c r="E365" s="122"/>
      <c r="F365" s="122"/>
      <c r="G365" s="169"/>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4.25" customHeight="1" x14ac:dyDescent="0.2">
      <c r="A366" s="122"/>
      <c r="B366" s="122"/>
      <c r="C366" s="122"/>
      <c r="D366" s="122"/>
      <c r="E366" s="122"/>
      <c r="F366" s="122"/>
      <c r="G366" s="169"/>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4.25" customHeight="1" x14ac:dyDescent="0.2">
      <c r="A367" s="122"/>
      <c r="B367" s="122"/>
      <c r="C367" s="122"/>
      <c r="D367" s="122"/>
      <c r="E367" s="122"/>
      <c r="F367" s="122"/>
      <c r="G367" s="169"/>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4.25" customHeight="1" x14ac:dyDescent="0.2">
      <c r="A368" s="122"/>
      <c r="B368" s="122"/>
      <c r="C368" s="122"/>
      <c r="D368" s="122"/>
      <c r="E368" s="122"/>
      <c r="F368" s="122"/>
      <c r="G368" s="169"/>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4.25" customHeight="1" x14ac:dyDescent="0.2">
      <c r="A369" s="122"/>
      <c r="B369" s="122"/>
      <c r="C369" s="122"/>
      <c r="D369" s="122"/>
      <c r="E369" s="122"/>
      <c r="F369" s="122"/>
      <c r="G369" s="169"/>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4.25" customHeight="1" x14ac:dyDescent="0.2">
      <c r="A370" s="122"/>
      <c r="B370" s="122"/>
      <c r="C370" s="122"/>
      <c r="D370" s="122"/>
      <c r="E370" s="122"/>
      <c r="F370" s="122"/>
      <c r="G370" s="169"/>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4.25" customHeight="1" x14ac:dyDescent="0.2">
      <c r="A371" s="122"/>
      <c r="B371" s="122"/>
      <c r="C371" s="122"/>
      <c r="D371" s="122"/>
      <c r="E371" s="122"/>
      <c r="F371" s="122"/>
      <c r="G371" s="169"/>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4.25" customHeight="1" x14ac:dyDescent="0.2">
      <c r="A372" s="122"/>
      <c r="B372" s="122"/>
      <c r="C372" s="122"/>
      <c r="D372" s="122"/>
      <c r="E372" s="122"/>
      <c r="F372" s="122"/>
      <c r="G372" s="169"/>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4.25" customHeight="1" x14ac:dyDescent="0.2">
      <c r="A373" s="122"/>
      <c r="B373" s="122"/>
      <c r="C373" s="122"/>
      <c r="D373" s="122"/>
      <c r="E373" s="122"/>
      <c r="F373" s="122"/>
      <c r="G373" s="169"/>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4.25" customHeight="1" x14ac:dyDescent="0.2">
      <c r="A374" s="122"/>
      <c r="B374" s="122"/>
      <c r="C374" s="122"/>
      <c r="D374" s="122"/>
      <c r="E374" s="122"/>
      <c r="F374" s="122"/>
      <c r="G374" s="169"/>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4.25" customHeight="1" x14ac:dyDescent="0.2">
      <c r="A375" s="122"/>
      <c r="B375" s="122"/>
      <c r="C375" s="122"/>
      <c r="D375" s="122"/>
      <c r="E375" s="122"/>
      <c r="F375" s="122"/>
      <c r="G375" s="169"/>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4.25" customHeight="1" x14ac:dyDescent="0.2">
      <c r="A376" s="122"/>
      <c r="B376" s="122"/>
      <c r="C376" s="122"/>
      <c r="D376" s="122"/>
      <c r="E376" s="122"/>
      <c r="F376" s="122"/>
      <c r="G376" s="169"/>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4.25" customHeight="1" x14ac:dyDescent="0.2">
      <c r="A377" s="122"/>
      <c r="B377" s="122"/>
      <c r="C377" s="122"/>
      <c r="D377" s="122"/>
      <c r="E377" s="122"/>
      <c r="F377" s="122"/>
      <c r="G377" s="169"/>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4.25" customHeight="1" x14ac:dyDescent="0.2">
      <c r="A378" s="122"/>
      <c r="B378" s="122"/>
      <c r="C378" s="122"/>
      <c r="D378" s="122"/>
      <c r="E378" s="122"/>
      <c r="F378" s="122"/>
      <c r="G378" s="169"/>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4.25" customHeight="1" x14ac:dyDescent="0.2">
      <c r="A379" s="122"/>
      <c r="B379" s="122"/>
      <c r="C379" s="122"/>
      <c r="D379" s="122"/>
      <c r="E379" s="122"/>
      <c r="F379" s="122"/>
      <c r="G379" s="169"/>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4.25" customHeight="1" x14ac:dyDescent="0.2">
      <c r="A380" s="122"/>
      <c r="B380" s="122"/>
      <c r="C380" s="122"/>
      <c r="D380" s="122"/>
      <c r="E380" s="122"/>
      <c r="F380" s="122"/>
      <c r="G380" s="169"/>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4.25" customHeight="1" x14ac:dyDescent="0.2">
      <c r="A381" s="122"/>
      <c r="B381" s="122"/>
      <c r="C381" s="122"/>
      <c r="D381" s="122"/>
      <c r="E381" s="122"/>
      <c r="F381" s="122"/>
      <c r="G381" s="169"/>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4.25" customHeight="1" x14ac:dyDescent="0.2">
      <c r="A382" s="122"/>
      <c r="B382" s="122"/>
      <c r="C382" s="122"/>
      <c r="D382" s="122"/>
      <c r="E382" s="122"/>
      <c r="F382" s="122"/>
      <c r="G382" s="169"/>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4.25" customHeight="1" x14ac:dyDescent="0.2">
      <c r="A383" s="122"/>
      <c r="B383" s="122"/>
      <c r="C383" s="122"/>
      <c r="D383" s="122"/>
      <c r="E383" s="122"/>
      <c r="F383" s="122"/>
      <c r="G383" s="169"/>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4.25" customHeight="1" x14ac:dyDescent="0.2">
      <c r="A384" s="122"/>
      <c r="B384" s="122"/>
      <c r="C384" s="122"/>
      <c r="D384" s="122"/>
      <c r="E384" s="122"/>
      <c r="F384" s="122"/>
      <c r="G384" s="169"/>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4.25" customHeight="1" x14ac:dyDescent="0.2">
      <c r="A385" s="122"/>
      <c r="B385" s="122"/>
      <c r="C385" s="122"/>
      <c r="D385" s="122"/>
      <c r="E385" s="122"/>
      <c r="F385" s="122"/>
      <c r="G385" s="169"/>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4.25" customHeight="1" x14ac:dyDescent="0.2">
      <c r="A386" s="122"/>
      <c r="B386" s="122"/>
      <c r="C386" s="122"/>
      <c r="D386" s="122"/>
      <c r="E386" s="122"/>
      <c r="F386" s="122"/>
      <c r="G386" s="169"/>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4.25" customHeight="1" x14ac:dyDescent="0.2">
      <c r="A387" s="122"/>
      <c r="B387" s="122"/>
      <c r="C387" s="122"/>
      <c r="D387" s="122"/>
      <c r="E387" s="122"/>
      <c r="F387" s="122"/>
      <c r="G387" s="169"/>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4.25" customHeight="1" x14ac:dyDescent="0.2">
      <c r="A388" s="122"/>
      <c r="B388" s="122"/>
      <c r="C388" s="122"/>
      <c r="D388" s="122"/>
      <c r="E388" s="122"/>
      <c r="F388" s="122"/>
      <c r="G388" s="169"/>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4.25" customHeight="1" x14ac:dyDescent="0.2">
      <c r="A389" s="122"/>
      <c r="B389" s="122"/>
      <c r="C389" s="122"/>
      <c r="D389" s="122"/>
      <c r="E389" s="122"/>
      <c r="F389" s="122"/>
      <c r="G389" s="169"/>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4.25" customHeight="1" x14ac:dyDescent="0.2">
      <c r="A390" s="122"/>
      <c r="B390" s="122"/>
      <c r="C390" s="122"/>
      <c r="D390" s="122"/>
      <c r="E390" s="122"/>
      <c r="F390" s="122"/>
      <c r="G390" s="169"/>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4.25" customHeight="1" x14ac:dyDescent="0.2">
      <c r="A391" s="122"/>
      <c r="B391" s="122"/>
      <c r="C391" s="122"/>
      <c r="D391" s="122"/>
      <c r="E391" s="122"/>
      <c r="F391" s="122"/>
      <c r="G391" s="169"/>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4.25" customHeight="1" x14ac:dyDescent="0.2">
      <c r="A392" s="122"/>
      <c r="B392" s="122"/>
      <c r="C392" s="122"/>
      <c r="D392" s="122"/>
      <c r="E392" s="122"/>
      <c r="F392" s="122"/>
      <c r="G392" s="169"/>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4.25" customHeight="1" x14ac:dyDescent="0.2">
      <c r="A393" s="122"/>
      <c r="B393" s="122"/>
      <c r="C393" s="122"/>
      <c r="D393" s="122"/>
      <c r="E393" s="122"/>
      <c r="F393" s="122"/>
      <c r="G393" s="169"/>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4.25" customHeight="1" x14ac:dyDescent="0.2">
      <c r="A394" s="122"/>
      <c r="B394" s="122"/>
      <c r="C394" s="122"/>
      <c r="D394" s="122"/>
      <c r="E394" s="122"/>
      <c r="F394" s="122"/>
      <c r="G394" s="169"/>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4.25" customHeight="1" x14ac:dyDescent="0.2">
      <c r="A395" s="122"/>
      <c r="B395" s="122"/>
      <c r="C395" s="122"/>
      <c r="D395" s="122"/>
      <c r="E395" s="122"/>
      <c r="F395" s="122"/>
      <c r="G395" s="169"/>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4.25" customHeight="1" x14ac:dyDescent="0.2">
      <c r="A396" s="122"/>
      <c r="B396" s="122"/>
      <c r="C396" s="122"/>
      <c r="D396" s="122"/>
      <c r="E396" s="122"/>
      <c r="F396" s="122"/>
      <c r="G396" s="169"/>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4.25" customHeight="1" x14ac:dyDescent="0.2">
      <c r="A397" s="122"/>
      <c r="B397" s="122"/>
      <c r="C397" s="122"/>
      <c r="D397" s="122"/>
      <c r="E397" s="122"/>
      <c r="F397" s="122"/>
      <c r="G397" s="169"/>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4.25" customHeight="1" x14ac:dyDescent="0.2">
      <c r="A398" s="122"/>
      <c r="B398" s="122"/>
      <c r="C398" s="122"/>
      <c r="D398" s="122"/>
      <c r="E398" s="122"/>
      <c r="F398" s="122"/>
      <c r="G398" s="169"/>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4.25" customHeight="1" x14ac:dyDescent="0.2">
      <c r="A399" s="122"/>
      <c r="B399" s="122"/>
      <c r="C399" s="122"/>
      <c r="D399" s="122"/>
      <c r="E399" s="122"/>
      <c r="F399" s="122"/>
      <c r="G399" s="169"/>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4.25" customHeight="1" x14ac:dyDescent="0.2">
      <c r="A400" s="122"/>
      <c r="B400" s="122"/>
      <c r="C400" s="122"/>
      <c r="D400" s="122"/>
      <c r="E400" s="122"/>
      <c r="F400" s="122"/>
      <c r="G400" s="169"/>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4.25" customHeight="1" x14ac:dyDescent="0.2">
      <c r="A401" s="122"/>
      <c r="B401" s="122"/>
      <c r="C401" s="122"/>
      <c r="D401" s="122"/>
      <c r="E401" s="122"/>
      <c r="F401" s="122"/>
      <c r="G401" s="169"/>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4.25" customHeight="1" x14ac:dyDescent="0.2">
      <c r="A402" s="122"/>
      <c r="B402" s="122"/>
      <c r="C402" s="122"/>
      <c r="D402" s="122"/>
      <c r="E402" s="122"/>
      <c r="F402" s="122"/>
      <c r="G402" s="169"/>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4.25" customHeight="1" x14ac:dyDescent="0.2">
      <c r="A403" s="122"/>
      <c r="B403" s="122"/>
      <c r="C403" s="122"/>
      <c r="D403" s="122"/>
      <c r="E403" s="122"/>
      <c r="F403" s="122"/>
      <c r="G403" s="169"/>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4.25" customHeight="1" x14ac:dyDescent="0.2">
      <c r="A404" s="122"/>
      <c r="B404" s="122"/>
      <c r="C404" s="122"/>
      <c r="D404" s="122"/>
      <c r="E404" s="122"/>
      <c r="F404" s="122"/>
      <c r="G404" s="169"/>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4.25" customHeight="1" x14ac:dyDescent="0.2">
      <c r="A405" s="122"/>
      <c r="B405" s="122"/>
      <c r="C405" s="122"/>
      <c r="D405" s="122"/>
      <c r="E405" s="122"/>
      <c r="F405" s="122"/>
      <c r="G405" s="169"/>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4.25" customHeight="1" x14ac:dyDescent="0.2">
      <c r="A406" s="122"/>
      <c r="B406" s="122"/>
      <c r="C406" s="122"/>
      <c r="D406" s="122"/>
      <c r="E406" s="122"/>
      <c r="F406" s="122"/>
      <c r="G406" s="169"/>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4.25" customHeight="1" x14ac:dyDescent="0.2">
      <c r="A407" s="122"/>
      <c r="B407" s="122"/>
      <c r="C407" s="122"/>
      <c r="D407" s="122"/>
      <c r="E407" s="122"/>
      <c r="F407" s="122"/>
      <c r="G407" s="169"/>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4.25" customHeight="1" x14ac:dyDescent="0.2">
      <c r="A408" s="122"/>
      <c r="B408" s="122"/>
      <c r="C408" s="122"/>
      <c r="D408" s="122"/>
      <c r="E408" s="122"/>
      <c r="F408" s="122"/>
      <c r="G408" s="169"/>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4.25" customHeight="1" x14ac:dyDescent="0.2">
      <c r="A409" s="122"/>
      <c r="B409" s="122"/>
      <c r="C409" s="122"/>
      <c r="D409" s="122"/>
      <c r="E409" s="122"/>
      <c r="F409" s="122"/>
      <c r="G409" s="169"/>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4.25" customHeight="1" x14ac:dyDescent="0.2">
      <c r="A410" s="122"/>
      <c r="B410" s="122"/>
      <c r="C410" s="122"/>
      <c r="D410" s="122"/>
      <c r="E410" s="122"/>
      <c r="F410" s="122"/>
      <c r="G410" s="169"/>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4.25" customHeight="1" x14ac:dyDescent="0.2">
      <c r="A411" s="122"/>
      <c r="B411" s="122"/>
      <c r="C411" s="122"/>
      <c r="D411" s="122"/>
      <c r="E411" s="122"/>
      <c r="F411" s="122"/>
      <c r="G411" s="169"/>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4.25" customHeight="1" x14ac:dyDescent="0.2">
      <c r="A412" s="122"/>
      <c r="B412" s="122"/>
      <c r="C412" s="122"/>
      <c r="D412" s="122"/>
      <c r="E412" s="122"/>
      <c r="F412" s="122"/>
      <c r="G412" s="169"/>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4.25" customHeight="1" x14ac:dyDescent="0.2">
      <c r="A413" s="122"/>
      <c r="B413" s="122"/>
      <c r="C413" s="122"/>
      <c r="D413" s="122"/>
      <c r="E413" s="122"/>
      <c r="F413" s="122"/>
      <c r="G413" s="169"/>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4.25" customHeight="1" x14ac:dyDescent="0.2">
      <c r="A414" s="122"/>
      <c r="B414" s="122"/>
      <c r="C414" s="122"/>
      <c r="D414" s="122"/>
      <c r="E414" s="122"/>
      <c r="F414" s="122"/>
      <c r="G414" s="169"/>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4.25" customHeight="1" x14ac:dyDescent="0.2">
      <c r="A415" s="122"/>
      <c r="B415" s="122"/>
      <c r="C415" s="122"/>
      <c r="D415" s="122"/>
      <c r="E415" s="122"/>
      <c r="F415" s="122"/>
      <c r="G415" s="169"/>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4.25" customHeight="1" x14ac:dyDescent="0.2">
      <c r="A416" s="122"/>
      <c r="B416" s="122"/>
      <c r="C416" s="122"/>
      <c r="D416" s="122"/>
      <c r="E416" s="122"/>
      <c r="F416" s="122"/>
      <c r="G416" s="169"/>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4.25" customHeight="1" x14ac:dyDescent="0.2">
      <c r="A417" s="122"/>
      <c r="B417" s="122"/>
      <c r="C417" s="122"/>
      <c r="D417" s="122"/>
      <c r="E417" s="122"/>
      <c r="F417" s="122"/>
      <c r="G417" s="169"/>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4.25" customHeight="1" x14ac:dyDescent="0.2">
      <c r="A418" s="122"/>
      <c r="B418" s="122"/>
      <c r="C418" s="122"/>
      <c r="D418" s="122"/>
      <c r="E418" s="122"/>
      <c r="F418" s="122"/>
      <c r="G418" s="169"/>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4.25" customHeight="1" x14ac:dyDescent="0.2">
      <c r="A419" s="122"/>
      <c r="B419" s="122"/>
      <c r="C419" s="122"/>
      <c r="D419" s="122"/>
      <c r="E419" s="122"/>
      <c r="F419" s="122"/>
      <c r="G419" s="169"/>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4.25" customHeight="1" x14ac:dyDescent="0.2">
      <c r="A420" s="122"/>
      <c r="B420" s="122"/>
      <c r="C420" s="122"/>
      <c r="D420" s="122"/>
      <c r="E420" s="122"/>
      <c r="F420" s="122"/>
      <c r="G420" s="169"/>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4.25" customHeight="1" x14ac:dyDescent="0.2">
      <c r="A421" s="122"/>
      <c r="B421" s="122"/>
      <c r="C421" s="122"/>
      <c r="D421" s="122"/>
      <c r="E421" s="122"/>
      <c r="F421" s="122"/>
      <c r="G421" s="169"/>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4.25" customHeight="1" x14ac:dyDescent="0.2">
      <c r="A422" s="122"/>
      <c r="B422" s="122"/>
      <c r="C422" s="122"/>
      <c r="D422" s="122"/>
      <c r="E422" s="122"/>
      <c r="F422" s="122"/>
      <c r="G422" s="169"/>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4.25" customHeight="1" x14ac:dyDescent="0.2">
      <c r="A423" s="122"/>
      <c r="B423" s="122"/>
      <c r="C423" s="122"/>
      <c r="D423" s="122"/>
      <c r="E423" s="122"/>
      <c r="F423" s="122"/>
      <c r="G423" s="169"/>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4.25" customHeight="1" x14ac:dyDescent="0.2">
      <c r="A424" s="122"/>
      <c r="B424" s="122"/>
      <c r="C424" s="122"/>
      <c r="D424" s="122"/>
      <c r="E424" s="122"/>
      <c r="F424" s="122"/>
      <c r="G424" s="169"/>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4.25" customHeight="1" x14ac:dyDescent="0.2">
      <c r="A425" s="122"/>
      <c r="B425" s="122"/>
      <c r="C425" s="122"/>
      <c r="D425" s="122"/>
      <c r="E425" s="122"/>
      <c r="F425" s="122"/>
      <c r="G425" s="169"/>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4.25" customHeight="1" x14ac:dyDescent="0.2">
      <c r="A426" s="122"/>
      <c r="B426" s="122"/>
      <c r="C426" s="122"/>
      <c r="D426" s="122"/>
      <c r="E426" s="122"/>
      <c r="F426" s="122"/>
      <c r="G426" s="169"/>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4.25" customHeight="1" x14ac:dyDescent="0.2">
      <c r="A427" s="122"/>
      <c r="B427" s="122"/>
      <c r="C427" s="122"/>
      <c r="D427" s="122"/>
      <c r="E427" s="122"/>
      <c r="F427" s="122"/>
      <c r="G427" s="169"/>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4.25" customHeight="1" x14ac:dyDescent="0.2">
      <c r="A428" s="122"/>
      <c r="B428" s="122"/>
      <c r="C428" s="122"/>
      <c r="D428" s="122"/>
      <c r="E428" s="122"/>
      <c r="F428" s="122"/>
      <c r="G428" s="169"/>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4.25" customHeight="1" x14ac:dyDescent="0.2">
      <c r="A429" s="122"/>
      <c r="B429" s="122"/>
      <c r="C429" s="122"/>
      <c r="D429" s="122"/>
      <c r="E429" s="122"/>
      <c r="F429" s="122"/>
      <c r="G429" s="169"/>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4.25" customHeight="1" x14ac:dyDescent="0.2">
      <c r="A430" s="122"/>
      <c r="B430" s="122"/>
      <c r="C430" s="122"/>
      <c r="D430" s="122"/>
      <c r="E430" s="122"/>
      <c r="F430" s="122"/>
      <c r="G430" s="169"/>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4.25" customHeight="1" x14ac:dyDescent="0.2">
      <c r="A431" s="122"/>
      <c r="B431" s="122"/>
      <c r="C431" s="122"/>
      <c r="D431" s="122"/>
      <c r="E431" s="122"/>
      <c r="F431" s="122"/>
      <c r="G431" s="169"/>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4.25" customHeight="1" x14ac:dyDescent="0.2">
      <c r="A432" s="122"/>
      <c r="B432" s="122"/>
      <c r="C432" s="122"/>
      <c r="D432" s="122"/>
      <c r="E432" s="122"/>
      <c r="F432" s="122"/>
      <c r="G432" s="169"/>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4.25" customHeight="1" x14ac:dyDescent="0.2">
      <c r="A433" s="122"/>
      <c r="B433" s="122"/>
      <c r="C433" s="122"/>
      <c r="D433" s="122"/>
      <c r="E433" s="122"/>
      <c r="F433" s="122"/>
      <c r="G433" s="169"/>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4.25" customHeight="1" x14ac:dyDescent="0.2">
      <c r="A434" s="122"/>
      <c r="B434" s="122"/>
      <c r="C434" s="122"/>
      <c r="D434" s="122"/>
      <c r="E434" s="122"/>
      <c r="F434" s="122"/>
      <c r="G434" s="169"/>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4.25" customHeight="1" x14ac:dyDescent="0.2">
      <c r="A435" s="122"/>
      <c r="B435" s="122"/>
      <c r="C435" s="122"/>
      <c r="D435" s="122"/>
      <c r="E435" s="122"/>
      <c r="F435" s="122"/>
      <c r="G435" s="169"/>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4.25" customHeight="1" x14ac:dyDescent="0.2">
      <c r="A436" s="122"/>
      <c r="B436" s="122"/>
      <c r="C436" s="122"/>
      <c r="D436" s="122"/>
      <c r="E436" s="122"/>
      <c r="F436" s="122"/>
      <c r="G436" s="169"/>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4.25" customHeight="1" x14ac:dyDescent="0.2">
      <c r="A437" s="122"/>
      <c r="B437" s="122"/>
      <c r="C437" s="122"/>
      <c r="D437" s="122"/>
      <c r="E437" s="122"/>
      <c r="F437" s="122"/>
      <c r="G437" s="169"/>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4.25" customHeight="1" x14ac:dyDescent="0.2">
      <c r="A438" s="122"/>
      <c r="B438" s="122"/>
      <c r="C438" s="122"/>
      <c r="D438" s="122"/>
      <c r="E438" s="122"/>
      <c r="F438" s="122"/>
      <c r="G438" s="169"/>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4.25" customHeight="1" x14ac:dyDescent="0.2">
      <c r="A439" s="122"/>
      <c r="B439" s="122"/>
      <c r="C439" s="122"/>
      <c r="D439" s="122"/>
      <c r="E439" s="122"/>
      <c r="F439" s="122"/>
      <c r="G439" s="169"/>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4.25" customHeight="1" x14ac:dyDescent="0.2">
      <c r="A440" s="122"/>
      <c r="B440" s="122"/>
      <c r="C440" s="122"/>
      <c r="D440" s="122"/>
      <c r="E440" s="122"/>
      <c r="F440" s="122"/>
      <c r="G440" s="169"/>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4.25" customHeight="1" x14ac:dyDescent="0.2">
      <c r="A441" s="122"/>
      <c r="B441" s="122"/>
      <c r="C441" s="122"/>
      <c r="D441" s="122"/>
      <c r="E441" s="122"/>
      <c r="F441" s="122"/>
      <c r="G441" s="169"/>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4.25" customHeight="1" x14ac:dyDescent="0.2">
      <c r="A442" s="122"/>
      <c r="B442" s="122"/>
      <c r="C442" s="122"/>
      <c r="D442" s="122"/>
      <c r="E442" s="122"/>
      <c r="F442" s="122"/>
      <c r="G442" s="169"/>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4.25" customHeight="1" x14ac:dyDescent="0.2">
      <c r="A443" s="122"/>
      <c r="B443" s="122"/>
      <c r="C443" s="122"/>
      <c r="D443" s="122"/>
      <c r="E443" s="122"/>
      <c r="F443" s="122"/>
      <c r="G443" s="169"/>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4.25" customHeight="1" x14ac:dyDescent="0.2">
      <c r="A444" s="122"/>
      <c r="B444" s="122"/>
      <c r="C444" s="122"/>
      <c r="D444" s="122"/>
      <c r="E444" s="122"/>
      <c r="F444" s="122"/>
      <c r="G444" s="169"/>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4.25" customHeight="1" x14ac:dyDescent="0.2">
      <c r="A445" s="122"/>
      <c r="B445" s="122"/>
      <c r="C445" s="122"/>
      <c r="D445" s="122"/>
      <c r="E445" s="122"/>
      <c r="F445" s="122"/>
      <c r="G445" s="169"/>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4.25" customHeight="1" x14ac:dyDescent="0.2">
      <c r="A446" s="122"/>
      <c r="B446" s="122"/>
      <c r="C446" s="122"/>
      <c r="D446" s="122"/>
      <c r="E446" s="122"/>
      <c r="F446" s="122"/>
      <c r="G446" s="169"/>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4.25" customHeight="1" x14ac:dyDescent="0.2">
      <c r="A447" s="122"/>
      <c r="B447" s="122"/>
      <c r="C447" s="122"/>
      <c r="D447" s="122"/>
      <c r="E447" s="122"/>
      <c r="F447" s="122"/>
      <c r="G447" s="169"/>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4.25" customHeight="1" x14ac:dyDescent="0.2">
      <c r="A448" s="122"/>
      <c r="B448" s="122"/>
      <c r="C448" s="122"/>
      <c r="D448" s="122"/>
      <c r="E448" s="122"/>
      <c r="F448" s="122"/>
      <c r="G448" s="169"/>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4.25" customHeight="1" x14ac:dyDescent="0.2">
      <c r="A449" s="122"/>
      <c r="B449" s="122"/>
      <c r="C449" s="122"/>
      <c r="D449" s="122"/>
      <c r="E449" s="122"/>
      <c r="F449" s="122"/>
      <c r="G449" s="169"/>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4.25" customHeight="1" x14ac:dyDescent="0.2">
      <c r="A450" s="122"/>
      <c r="B450" s="122"/>
      <c r="C450" s="122"/>
      <c r="D450" s="122"/>
      <c r="E450" s="122"/>
      <c r="F450" s="122"/>
      <c r="G450" s="169"/>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4.25" customHeight="1" x14ac:dyDescent="0.2">
      <c r="A451" s="122"/>
      <c r="B451" s="122"/>
      <c r="C451" s="122"/>
      <c r="D451" s="122"/>
      <c r="E451" s="122"/>
      <c r="F451" s="122"/>
      <c r="G451" s="169"/>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4.25" customHeight="1" x14ac:dyDescent="0.2">
      <c r="A452" s="122"/>
      <c r="B452" s="122"/>
      <c r="C452" s="122"/>
      <c r="D452" s="122"/>
      <c r="E452" s="122"/>
      <c r="F452" s="122"/>
      <c r="G452" s="169"/>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4.25" customHeight="1" x14ac:dyDescent="0.2">
      <c r="A453" s="122"/>
      <c r="B453" s="122"/>
      <c r="C453" s="122"/>
      <c r="D453" s="122"/>
      <c r="E453" s="122"/>
      <c r="F453" s="122"/>
      <c r="G453" s="169"/>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4.25" customHeight="1" x14ac:dyDescent="0.2">
      <c r="A454" s="122"/>
      <c r="B454" s="122"/>
      <c r="C454" s="122"/>
      <c r="D454" s="122"/>
      <c r="E454" s="122"/>
      <c r="F454" s="122"/>
      <c r="G454" s="169"/>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4.25" customHeight="1" x14ac:dyDescent="0.2">
      <c r="A455" s="122"/>
      <c r="B455" s="122"/>
      <c r="C455" s="122"/>
      <c r="D455" s="122"/>
      <c r="E455" s="122"/>
      <c r="F455" s="122"/>
      <c r="G455" s="169"/>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4.25" customHeight="1" x14ac:dyDescent="0.2">
      <c r="A456" s="122"/>
      <c r="B456" s="122"/>
      <c r="C456" s="122"/>
      <c r="D456" s="122"/>
      <c r="E456" s="122"/>
      <c r="F456" s="122"/>
      <c r="G456" s="169"/>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4.25" customHeight="1" x14ac:dyDescent="0.2">
      <c r="A457" s="122"/>
      <c r="B457" s="122"/>
      <c r="C457" s="122"/>
      <c r="D457" s="122"/>
      <c r="E457" s="122"/>
      <c r="F457" s="122"/>
      <c r="G457" s="169"/>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4.25" customHeight="1" x14ac:dyDescent="0.2">
      <c r="A458" s="122"/>
      <c r="B458" s="122"/>
      <c r="C458" s="122"/>
      <c r="D458" s="122"/>
      <c r="E458" s="122"/>
      <c r="F458" s="122"/>
      <c r="G458" s="169"/>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4.25" customHeight="1" x14ac:dyDescent="0.2">
      <c r="A459" s="122"/>
      <c r="B459" s="122"/>
      <c r="C459" s="122"/>
      <c r="D459" s="122"/>
      <c r="E459" s="122"/>
      <c r="F459" s="122"/>
      <c r="G459" s="169"/>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4.25" customHeight="1" x14ac:dyDescent="0.2">
      <c r="A460" s="122"/>
      <c r="B460" s="122"/>
      <c r="C460" s="122"/>
      <c r="D460" s="122"/>
      <c r="E460" s="122"/>
      <c r="F460" s="122"/>
      <c r="G460" s="169"/>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4.25" customHeight="1" x14ac:dyDescent="0.2">
      <c r="A461" s="122"/>
      <c r="B461" s="122"/>
      <c r="C461" s="122"/>
      <c r="D461" s="122"/>
      <c r="E461" s="122"/>
      <c r="F461" s="122"/>
      <c r="G461" s="169"/>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4.25" customHeight="1" x14ac:dyDescent="0.2">
      <c r="A462" s="122"/>
      <c r="B462" s="122"/>
      <c r="C462" s="122"/>
      <c r="D462" s="122"/>
      <c r="E462" s="122"/>
      <c r="F462" s="122"/>
      <c r="G462" s="169"/>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4.25" customHeight="1" x14ac:dyDescent="0.2">
      <c r="A463" s="122"/>
      <c r="B463" s="122"/>
      <c r="C463" s="122"/>
      <c r="D463" s="122"/>
      <c r="E463" s="122"/>
      <c r="F463" s="122"/>
      <c r="G463" s="169"/>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4.25" customHeight="1" x14ac:dyDescent="0.2">
      <c r="A464" s="122"/>
      <c r="B464" s="122"/>
      <c r="C464" s="122"/>
      <c r="D464" s="122"/>
      <c r="E464" s="122"/>
      <c r="F464" s="122"/>
      <c r="G464" s="169"/>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4.25" customHeight="1" x14ac:dyDescent="0.2">
      <c r="A465" s="122"/>
      <c r="B465" s="122"/>
      <c r="C465" s="122"/>
      <c r="D465" s="122"/>
      <c r="E465" s="122"/>
      <c r="F465" s="122"/>
      <c r="G465" s="169"/>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4.25" customHeight="1" x14ac:dyDescent="0.2">
      <c r="A466" s="122"/>
      <c r="B466" s="122"/>
      <c r="C466" s="122"/>
      <c r="D466" s="122"/>
      <c r="E466" s="122"/>
      <c r="F466" s="122"/>
      <c r="G466" s="169"/>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4.25" customHeight="1" x14ac:dyDescent="0.2">
      <c r="A467" s="122"/>
      <c r="B467" s="122"/>
      <c r="C467" s="122"/>
      <c r="D467" s="122"/>
      <c r="E467" s="122"/>
      <c r="F467" s="122"/>
      <c r="G467" s="169"/>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4.25" customHeight="1" x14ac:dyDescent="0.2">
      <c r="A468" s="122"/>
      <c r="B468" s="122"/>
      <c r="C468" s="122"/>
      <c r="D468" s="122"/>
      <c r="E468" s="122"/>
      <c r="F468" s="122"/>
      <c r="G468" s="169"/>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4.25" customHeight="1" x14ac:dyDescent="0.2">
      <c r="A469" s="122"/>
      <c r="B469" s="122"/>
      <c r="C469" s="122"/>
      <c r="D469" s="122"/>
      <c r="E469" s="122"/>
      <c r="F469" s="122"/>
      <c r="G469" s="169"/>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4.25" customHeight="1" x14ac:dyDescent="0.2">
      <c r="A470" s="122"/>
      <c r="B470" s="122"/>
      <c r="C470" s="122"/>
      <c r="D470" s="122"/>
      <c r="E470" s="122"/>
      <c r="F470" s="122"/>
      <c r="G470" s="169"/>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4.25" customHeight="1" x14ac:dyDescent="0.2">
      <c r="A471" s="122"/>
      <c r="B471" s="122"/>
      <c r="C471" s="122"/>
      <c r="D471" s="122"/>
      <c r="E471" s="122"/>
      <c r="F471" s="122"/>
      <c r="G471" s="169"/>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4.25" customHeight="1" x14ac:dyDescent="0.2">
      <c r="A472" s="122"/>
      <c r="B472" s="122"/>
      <c r="C472" s="122"/>
      <c r="D472" s="122"/>
      <c r="E472" s="122"/>
      <c r="F472" s="122"/>
      <c r="G472" s="169"/>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4.25" customHeight="1" x14ac:dyDescent="0.2">
      <c r="A473" s="122"/>
      <c r="B473" s="122"/>
      <c r="C473" s="122"/>
      <c r="D473" s="122"/>
      <c r="E473" s="122"/>
      <c r="F473" s="122"/>
      <c r="G473" s="169"/>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4.25" customHeight="1" x14ac:dyDescent="0.2">
      <c r="A474" s="122"/>
      <c r="B474" s="122"/>
      <c r="C474" s="122"/>
      <c r="D474" s="122"/>
      <c r="E474" s="122"/>
      <c r="F474" s="122"/>
      <c r="G474" s="169"/>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4.25" customHeight="1" x14ac:dyDescent="0.2">
      <c r="A475" s="122"/>
      <c r="B475" s="122"/>
      <c r="C475" s="122"/>
      <c r="D475" s="122"/>
      <c r="E475" s="122"/>
      <c r="F475" s="122"/>
      <c r="G475" s="169"/>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4.25" customHeight="1" x14ac:dyDescent="0.2">
      <c r="A476" s="122"/>
      <c r="B476" s="122"/>
      <c r="C476" s="122"/>
      <c r="D476" s="122"/>
      <c r="E476" s="122"/>
      <c r="F476" s="122"/>
      <c r="G476" s="169"/>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4.25" customHeight="1" x14ac:dyDescent="0.2">
      <c r="A477" s="122"/>
      <c r="B477" s="122"/>
      <c r="C477" s="122"/>
      <c r="D477" s="122"/>
      <c r="E477" s="122"/>
      <c r="F477" s="122"/>
      <c r="G477" s="169"/>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4.25" customHeight="1" x14ac:dyDescent="0.2">
      <c r="A478" s="122"/>
      <c r="B478" s="122"/>
      <c r="C478" s="122"/>
      <c r="D478" s="122"/>
      <c r="E478" s="122"/>
      <c r="F478" s="122"/>
      <c r="G478" s="169"/>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4.25" customHeight="1" x14ac:dyDescent="0.2">
      <c r="A479" s="122"/>
      <c r="B479" s="122"/>
      <c r="C479" s="122"/>
      <c r="D479" s="122"/>
      <c r="E479" s="122"/>
      <c r="F479" s="122"/>
      <c r="G479" s="169"/>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4.25" customHeight="1" x14ac:dyDescent="0.2">
      <c r="A480" s="122"/>
      <c r="B480" s="122"/>
      <c r="C480" s="122"/>
      <c r="D480" s="122"/>
      <c r="E480" s="122"/>
      <c r="F480" s="122"/>
      <c r="G480" s="169"/>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4.25" customHeight="1" x14ac:dyDescent="0.2">
      <c r="A481" s="122"/>
      <c r="B481" s="122"/>
      <c r="C481" s="122"/>
      <c r="D481" s="122"/>
      <c r="E481" s="122"/>
      <c r="F481" s="122"/>
      <c r="G481" s="169"/>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4.25" customHeight="1" x14ac:dyDescent="0.2">
      <c r="A482" s="122"/>
      <c r="B482" s="122"/>
      <c r="C482" s="122"/>
      <c r="D482" s="122"/>
      <c r="E482" s="122"/>
      <c r="F482" s="122"/>
      <c r="G482" s="169"/>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4.25" customHeight="1" x14ac:dyDescent="0.2">
      <c r="A483" s="122"/>
      <c r="B483" s="122"/>
      <c r="C483" s="122"/>
      <c r="D483" s="122"/>
      <c r="E483" s="122"/>
      <c r="F483" s="122"/>
      <c r="G483" s="169"/>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4.25" customHeight="1" x14ac:dyDescent="0.2">
      <c r="A484" s="122"/>
      <c r="B484" s="122"/>
      <c r="C484" s="122"/>
      <c r="D484" s="122"/>
      <c r="E484" s="122"/>
      <c r="F484" s="122"/>
      <c r="G484" s="169"/>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4.25" customHeight="1" x14ac:dyDescent="0.2">
      <c r="A485" s="122"/>
      <c r="B485" s="122"/>
      <c r="C485" s="122"/>
      <c r="D485" s="122"/>
      <c r="E485" s="122"/>
      <c r="F485" s="122"/>
      <c r="G485" s="169"/>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4.25" customHeight="1" x14ac:dyDescent="0.2">
      <c r="A486" s="122"/>
      <c r="B486" s="122"/>
      <c r="C486" s="122"/>
      <c r="D486" s="122"/>
      <c r="E486" s="122"/>
      <c r="F486" s="122"/>
      <c r="G486" s="169"/>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4.25" customHeight="1" x14ac:dyDescent="0.2">
      <c r="A487" s="122"/>
      <c r="B487" s="122"/>
      <c r="C487" s="122"/>
      <c r="D487" s="122"/>
      <c r="E487" s="122"/>
      <c r="F487" s="122"/>
      <c r="G487" s="169"/>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4.25" customHeight="1" x14ac:dyDescent="0.2">
      <c r="A488" s="122"/>
      <c r="B488" s="122"/>
      <c r="C488" s="122"/>
      <c r="D488" s="122"/>
      <c r="E488" s="122"/>
      <c r="F488" s="122"/>
      <c r="G488" s="169"/>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4.25" customHeight="1" x14ac:dyDescent="0.2">
      <c r="A489" s="122"/>
      <c r="B489" s="122"/>
      <c r="C489" s="122"/>
      <c r="D489" s="122"/>
      <c r="E489" s="122"/>
      <c r="F489" s="122"/>
      <c r="G489" s="169"/>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4.25" customHeight="1" x14ac:dyDescent="0.2">
      <c r="A490" s="122"/>
      <c r="B490" s="122"/>
      <c r="C490" s="122"/>
      <c r="D490" s="122"/>
      <c r="E490" s="122"/>
      <c r="F490" s="122"/>
      <c r="G490" s="169"/>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4.25" customHeight="1" x14ac:dyDescent="0.2">
      <c r="A491" s="122"/>
      <c r="B491" s="122"/>
      <c r="C491" s="122"/>
      <c r="D491" s="122"/>
      <c r="E491" s="122"/>
      <c r="F491" s="122"/>
      <c r="G491" s="169"/>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4.25" customHeight="1" x14ac:dyDescent="0.2">
      <c r="A492" s="122"/>
      <c r="B492" s="122"/>
      <c r="C492" s="122"/>
      <c r="D492" s="122"/>
      <c r="E492" s="122"/>
      <c r="F492" s="122"/>
      <c r="G492" s="169"/>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4.25" customHeight="1" x14ac:dyDescent="0.2">
      <c r="A493" s="122"/>
      <c r="B493" s="122"/>
      <c r="C493" s="122"/>
      <c r="D493" s="122"/>
      <c r="E493" s="122"/>
      <c r="F493" s="122"/>
      <c r="G493" s="169"/>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4.25" customHeight="1" x14ac:dyDescent="0.2">
      <c r="A494" s="122"/>
      <c r="B494" s="122"/>
      <c r="C494" s="122"/>
      <c r="D494" s="122"/>
      <c r="E494" s="122"/>
      <c r="F494" s="122"/>
      <c r="G494" s="169"/>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4.25" customHeight="1" x14ac:dyDescent="0.2">
      <c r="A495" s="122"/>
      <c r="B495" s="122"/>
      <c r="C495" s="122"/>
      <c r="D495" s="122"/>
      <c r="E495" s="122"/>
      <c r="F495" s="122"/>
      <c r="G495" s="169"/>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4.25" customHeight="1" x14ac:dyDescent="0.2">
      <c r="A496" s="122"/>
      <c r="B496" s="122"/>
      <c r="C496" s="122"/>
      <c r="D496" s="122"/>
      <c r="E496" s="122"/>
      <c r="F496" s="122"/>
      <c r="G496" s="169"/>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4.25" customHeight="1" x14ac:dyDescent="0.2">
      <c r="A497" s="122"/>
      <c r="B497" s="122"/>
      <c r="C497" s="122"/>
      <c r="D497" s="122"/>
      <c r="E497" s="122"/>
      <c r="F497" s="122"/>
      <c r="G497" s="169"/>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4.25" customHeight="1" x14ac:dyDescent="0.2">
      <c r="A498" s="122"/>
      <c r="B498" s="122"/>
      <c r="C498" s="122"/>
      <c r="D498" s="122"/>
      <c r="E498" s="122"/>
      <c r="F498" s="122"/>
      <c r="G498" s="169"/>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4.25" customHeight="1" x14ac:dyDescent="0.2">
      <c r="A499" s="122"/>
      <c r="B499" s="122"/>
      <c r="C499" s="122"/>
      <c r="D499" s="122"/>
      <c r="E499" s="122"/>
      <c r="F499" s="122"/>
      <c r="G499" s="169"/>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4.25" customHeight="1" x14ac:dyDescent="0.2">
      <c r="A500" s="122"/>
      <c r="B500" s="122"/>
      <c r="C500" s="122"/>
      <c r="D500" s="122"/>
      <c r="E500" s="122"/>
      <c r="F500" s="122"/>
      <c r="G500" s="169"/>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4.25" customHeight="1" x14ac:dyDescent="0.2">
      <c r="A501" s="122"/>
      <c r="B501" s="122"/>
      <c r="C501" s="122"/>
      <c r="D501" s="122"/>
      <c r="E501" s="122"/>
      <c r="F501" s="122"/>
      <c r="G501" s="169"/>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4.25" customHeight="1" x14ac:dyDescent="0.2">
      <c r="A502" s="122"/>
      <c r="B502" s="122"/>
      <c r="C502" s="122"/>
      <c r="D502" s="122"/>
      <c r="E502" s="122"/>
      <c r="F502" s="122"/>
      <c r="G502" s="169"/>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4.25" customHeight="1" x14ac:dyDescent="0.2">
      <c r="A503" s="122"/>
      <c r="B503" s="122"/>
      <c r="C503" s="122"/>
      <c r="D503" s="122"/>
      <c r="E503" s="122"/>
      <c r="F503" s="122"/>
      <c r="G503" s="169"/>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4.25" customHeight="1" x14ac:dyDescent="0.2">
      <c r="A504" s="122"/>
      <c r="B504" s="122"/>
      <c r="C504" s="122"/>
      <c r="D504" s="122"/>
      <c r="E504" s="122"/>
      <c r="F504" s="122"/>
      <c r="G504" s="169"/>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4.25" customHeight="1" x14ac:dyDescent="0.2">
      <c r="A505" s="122"/>
      <c r="B505" s="122"/>
      <c r="C505" s="122"/>
      <c r="D505" s="122"/>
      <c r="E505" s="122"/>
      <c r="F505" s="122"/>
      <c r="G505" s="169"/>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4.25" customHeight="1" x14ac:dyDescent="0.2">
      <c r="A506" s="122"/>
      <c r="B506" s="122"/>
      <c r="C506" s="122"/>
      <c r="D506" s="122"/>
      <c r="E506" s="122"/>
      <c r="F506" s="122"/>
      <c r="G506" s="169"/>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4.25" customHeight="1" x14ac:dyDescent="0.2">
      <c r="A507" s="122"/>
      <c r="B507" s="122"/>
      <c r="C507" s="122"/>
      <c r="D507" s="122"/>
      <c r="E507" s="122"/>
      <c r="F507" s="122"/>
      <c r="G507" s="169"/>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4.25" customHeight="1" x14ac:dyDescent="0.2">
      <c r="A508" s="122"/>
      <c r="B508" s="122"/>
      <c r="C508" s="122"/>
      <c r="D508" s="122"/>
      <c r="E508" s="122"/>
      <c r="F508" s="122"/>
      <c r="G508" s="169"/>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4.25" customHeight="1" x14ac:dyDescent="0.2">
      <c r="A509" s="122"/>
      <c r="B509" s="122"/>
      <c r="C509" s="122"/>
      <c r="D509" s="122"/>
      <c r="E509" s="122"/>
      <c r="F509" s="122"/>
      <c r="G509" s="169"/>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4.25" customHeight="1" x14ac:dyDescent="0.2">
      <c r="A510" s="122"/>
      <c r="B510" s="122"/>
      <c r="C510" s="122"/>
      <c r="D510" s="122"/>
      <c r="E510" s="122"/>
      <c r="F510" s="122"/>
      <c r="G510" s="169"/>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4.25" customHeight="1" x14ac:dyDescent="0.2">
      <c r="A511" s="122"/>
      <c r="B511" s="122"/>
      <c r="C511" s="122"/>
      <c r="D511" s="122"/>
      <c r="E511" s="122"/>
      <c r="F511" s="122"/>
      <c r="G511" s="169"/>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4.25" customHeight="1" x14ac:dyDescent="0.2">
      <c r="A512" s="122"/>
      <c r="B512" s="122"/>
      <c r="C512" s="122"/>
      <c r="D512" s="122"/>
      <c r="E512" s="122"/>
      <c r="F512" s="122"/>
      <c r="G512" s="169"/>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4.25" customHeight="1" x14ac:dyDescent="0.2">
      <c r="A513" s="122"/>
      <c r="B513" s="122"/>
      <c r="C513" s="122"/>
      <c r="D513" s="122"/>
      <c r="E513" s="122"/>
      <c r="F513" s="122"/>
      <c r="G513" s="169"/>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4.25" customHeight="1" x14ac:dyDescent="0.2">
      <c r="A514" s="122"/>
      <c r="B514" s="122"/>
      <c r="C514" s="122"/>
      <c r="D514" s="122"/>
      <c r="E514" s="122"/>
      <c r="F514" s="122"/>
      <c r="G514" s="169"/>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4.25" customHeight="1" x14ac:dyDescent="0.2">
      <c r="A515" s="122"/>
      <c r="B515" s="122"/>
      <c r="C515" s="122"/>
      <c r="D515" s="122"/>
      <c r="E515" s="122"/>
      <c r="F515" s="122"/>
      <c r="G515" s="169"/>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4.25" customHeight="1" x14ac:dyDescent="0.2">
      <c r="A516" s="122"/>
      <c r="B516" s="122"/>
      <c r="C516" s="122"/>
      <c r="D516" s="122"/>
      <c r="E516" s="122"/>
      <c r="F516" s="122"/>
      <c r="G516" s="169"/>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4.25" customHeight="1" x14ac:dyDescent="0.2">
      <c r="A517" s="122"/>
      <c r="B517" s="122"/>
      <c r="C517" s="122"/>
      <c r="D517" s="122"/>
      <c r="E517" s="122"/>
      <c r="F517" s="122"/>
      <c r="G517" s="169"/>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4.25" customHeight="1" x14ac:dyDescent="0.2">
      <c r="A518" s="122"/>
      <c r="B518" s="122"/>
      <c r="C518" s="122"/>
      <c r="D518" s="122"/>
      <c r="E518" s="122"/>
      <c r="F518" s="122"/>
      <c r="G518" s="169"/>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4.25" customHeight="1" x14ac:dyDescent="0.2">
      <c r="A519" s="122"/>
      <c r="B519" s="122"/>
      <c r="C519" s="122"/>
      <c r="D519" s="122"/>
      <c r="E519" s="122"/>
      <c r="F519" s="122"/>
      <c r="G519" s="169"/>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4.25" customHeight="1" x14ac:dyDescent="0.2">
      <c r="A520" s="122"/>
      <c r="B520" s="122"/>
      <c r="C520" s="122"/>
      <c r="D520" s="122"/>
      <c r="E520" s="122"/>
      <c r="F520" s="122"/>
      <c r="G520" s="169"/>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4.25" customHeight="1" x14ac:dyDescent="0.2">
      <c r="A521" s="122"/>
      <c r="B521" s="122"/>
      <c r="C521" s="122"/>
      <c r="D521" s="122"/>
      <c r="E521" s="122"/>
      <c r="F521" s="122"/>
      <c r="G521" s="169"/>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4.25" customHeight="1" x14ac:dyDescent="0.2">
      <c r="A522" s="122"/>
      <c r="B522" s="122"/>
      <c r="C522" s="122"/>
      <c r="D522" s="122"/>
      <c r="E522" s="122"/>
      <c r="F522" s="122"/>
      <c r="G522" s="169"/>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4.25" customHeight="1" x14ac:dyDescent="0.2">
      <c r="A523" s="122"/>
      <c r="B523" s="122"/>
      <c r="C523" s="122"/>
      <c r="D523" s="122"/>
      <c r="E523" s="122"/>
      <c r="F523" s="122"/>
      <c r="G523" s="169"/>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4.25" customHeight="1" x14ac:dyDescent="0.2">
      <c r="A524" s="122"/>
      <c r="B524" s="122"/>
      <c r="C524" s="122"/>
      <c r="D524" s="122"/>
      <c r="E524" s="122"/>
      <c r="F524" s="122"/>
      <c r="G524" s="169"/>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4.25" customHeight="1" x14ac:dyDescent="0.2">
      <c r="A525" s="122"/>
      <c r="B525" s="122"/>
      <c r="C525" s="122"/>
      <c r="D525" s="122"/>
      <c r="E525" s="122"/>
      <c r="F525" s="122"/>
      <c r="G525" s="169"/>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4.25" customHeight="1" x14ac:dyDescent="0.2">
      <c r="A526" s="122"/>
      <c r="B526" s="122"/>
      <c r="C526" s="122"/>
      <c r="D526" s="122"/>
      <c r="E526" s="122"/>
      <c r="F526" s="122"/>
      <c r="G526" s="169"/>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4.25" customHeight="1" x14ac:dyDescent="0.2">
      <c r="A527" s="122"/>
      <c r="B527" s="122"/>
      <c r="C527" s="122"/>
      <c r="D527" s="122"/>
      <c r="E527" s="122"/>
      <c r="F527" s="122"/>
      <c r="G527" s="169"/>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4.25" customHeight="1" x14ac:dyDescent="0.2">
      <c r="A528" s="122"/>
      <c r="B528" s="122"/>
      <c r="C528" s="122"/>
      <c r="D528" s="122"/>
      <c r="E528" s="122"/>
      <c r="F528" s="122"/>
      <c r="G528" s="169"/>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4.25" customHeight="1" x14ac:dyDescent="0.2">
      <c r="A529" s="122"/>
      <c r="B529" s="122"/>
      <c r="C529" s="122"/>
      <c r="D529" s="122"/>
      <c r="E529" s="122"/>
      <c r="F529" s="122"/>
      <c r="G529" s="169"/>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4.25" customHeight="1" x14ac:dyDescent="0.2">
      <c r="A530" s="122"/>
      <c r="B530" s="122"/>
      <c r="C530" s="122"/>
      <c r="D530" s="122"/>
      <c r="E530" s="122"/>
      <c r="F530" s="122"/>
      <c r="G530" s="169"/>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4.25" customHeight="1" x14ac:dyDescent="0.2">
      <c r="A531" s="122"/>
      <c r="B531" s="122"/>
      <c r="C531" s="122"/>
      <c r="D531" s="122"/>
      <c r="E531" s="122"/>
      <c r="F531" s="122"/>
      <c r="G531" s="169"/>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4.25" customHeight="1" x14ac:dyDescent="0.2">
      <c r="A532" s="122"/>
      <c r="B532" s="122"/>
      <c r="C532" s="122"/>
      <c r="D532" s="122"/>
      <c r="E532" s="122"/>
      <c r="F532" s="122"/>
      <c r="G532" s="169"/>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4.25" customHeight="1" x14ac:dyDescent="0.2">
      <c r="A533" s="122"/>
      <c r="B533" s="122"/>
      <c r="C533" s="122"/>
      <c r="D533" s="122"/>
      <c r="E533" s="122"/>
      <c r="F533" s="122"/>
      <c r="G533" s="169"/>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4.25" customHeight="1" x14ac:dyDescent="0.2">
      <c r="A534" s="122"/>
      <c r="B534" s="122"/>
      <c r="C534" s="122"/>
      <c r="D534" s="122"/>
      <c r="E534" s="122"/>
      <c r="F534" s="122"/>
      <c r="G534" s="169"/>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4.25" customHeight="1" x14ac:dyDescent="0.2">
      <c r="A535" s="122"/>
      <c r="B535" s="122"/>
      <c r="C535" s="122"/>
      <c r="D535" s="122"/>
      <c r="E535" s="122"/>
      <c r="F535" s="122"/>
      <c r="G535" s="169"/>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4.25" customHeight="1" x14ac:dyDescent="0.2">
      <c r="A536" s="122"/>
      <c r="B536" s="122"/>
      <c r="C536" s="122"/>
      <c r="D536" s="122"/>
      <c r="E536" s="122"/>
      <c r="F536" s="122"/>
      <c r="G536" s="169"/>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4.25" customHeight="1" x14ac:dyDescent="0.2">
      <c r="A537" s="122"/>
      <c r="B537" s="122"/>
      <c r="C537" s="122"/>
      <c r="D537" s="122"/>
      <c r="E537" s="122"/>
      <c r="F537" s="122"/>
      <c r="G537" s="169"/>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4.25" customHeight="1" x14ac:dyDescent="0.2">
      <c r="A538" s="122"/>
      <c r="B538" s="122"/>
      <c r="C538" s="122"/>
      <c r="D538" s="122"/>
      <c r="E538" s="122"/>
      <c r="F538" s="122"/>
      <c r="G538" s="169"/>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4.25" customHeight="1" x14ac:dyDescent="0.2">
      <c r="A539" s="122"/>
      <c r="B539" s="122"/>
      <c r="C539" s="122"/>
      <c r="D539" s="122"/>
      <c r="E539" s="122"/>
      <c r="F539" s="122"/>
      <c r="G539" s="169"/>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4.25" customHeight="1" x14ac:dyDescent="0.2">
      <c r="A540" s="122"/>
      <c r="B540" s="122"/>
      <c r="C540" s="122"/>
      <c r="D540" s="122"/>
      <c r="E540" s="122"/>
      <c r="F540" s="122"/>
      <c r="G540" s="169"/>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4.25" customHeight="1" x14ac:dyDescent="0.2">
      <c r="A541" s="122"/>
      <c r="B541" s="122"/>
      <c r="C541" s="122"/>
      <c r="D541" s="122"/>
      <c r="E541" s="122"/>
      <c r="F541" s="122"/>
      <c r="G541" s="169"/>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4.25" customHeight="1" x14ac:dyDescent="0.2">
      <c r="A542" s="122"/>
      <c r="B542" s="122"/>
      <c r="C542" s="122"/>
      <c r="D542" s="122"/>
      <c r="E542" s="122"/>
      <c r="F542" s="122"/>
      <c r="G542" s="169"/>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4.25" customHeight="1" x14ac:dyDescent="0.2">
      <c r="A543" s="122"/>
      <c r="B543" s="122"/>
      <c r="C543" s="122"/>
      <c r="D543" s="122"/>
      <c r="E543" s="122"/>
      <c r="F543" s="122"/>
      <c r="G543" s="169"/>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4.25" customHeight="1" x14ac:dyDescent="0.2">
      <c r="A544" s="122"/>
      <c r="B544" s="122"/>
      <c r="C544" s="122"/>
      <c r="D544" s="122"/>
      <c r="E544" s="122"/>
      <c r="F544" s="122"/>
      <c r="G544" s="169"/>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4.25" customHeight="1" x14ac:dyDescent="0.2">
      <c r="A545" s="122"/>
      <c r="B545" s="122"/>
      <c r="C545" s="122"/>
      <c r="D545" s="122"/>
      <c r="E545" s="122"/>
      <c r="F545" s="122"/>
      <c r="G545" s="169"/>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4.25" customHeight="1" x14ac:dyDescent="0.2">
      <c r="A546" s="122"/>
      <c r="B546" s="122"/>
      <c r="C546" s="122"/>
      <c r="D546" s="122"/>
      <c r="E546" s="122"/>
      <c r="F546" s="122"/>
      <c r="G546" s="169"/>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4.25" customHeight="1" x14ac:dyDescent="0.2">
      <c r="A547" s="122"/>
      <c r="B547" s="122"/>
      <c r="C547" s="122"/>
      <c r="D547" s="122"/>
      <c r="E547" s="122"/>
      <c r="F547" s="122"/>
      <c r="G547" s="169"/>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4.25" customHeight="1" x14ac:dyDescent="0.2">
      <c r="A548" s="122"/>
      <c r="B548" s="122"/>
      <c r="C548" s="122"/>
      <c r="D548" s="122"/>
      <c r="E548" s="122"/>
      <c r="F548" s="122"/>
      <c r="G548" s="169"/>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4.25" customHeight="1" x14ac:dyDescent="0.2">
      <c r="A549" s="122"/>
      <c r="B549" s="122"/>
      <c r="C549" s="122"/>
      <c r="D549" s="122"/>
      <c r="E549" s="122"/>
      <c r="F549" s="122"/>
      <c r="G549" s="169"/>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4.25" customHeight="1" x14ac:dyDescent="0.2">
      <c r="A550" s="122"/>
      <c r="B550" s="122"/>
      <c r="C550" s="122"/>
      <c r="D550" s="122"/>
      <c r="E550" s="122"/>
      <c r="F550" s="122"/>
      <c r="G550" s="169"/>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4.25" customHeight="1" x14ac:dyDescent="0.2">
      <c r="A551" s="122"/>
      <c r="B551" s="122"/>
      <c r="C551" s="122"/>
      <c r="D551" s="122"/>
      <c r="E551" s="122"/>
      <c r="F551" s="122"/>
      <c r="G551" s="169"/>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4.25" customHeight="1" x14ac:dyDescent="0.2">
      <c r="A552" s="122"/>
      <c r="B552" s="122"/>
      <c r="C552" s="122"/>
      <c r="D552" s="122"/>
      <c r="E552" s="122"/>
      <c r="F552" s="122"/>
      <c r="G552" s="169"/>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4.25" customHeight="1" x14ac:dyDescent="0.2">
      <c r="A553" s="122"/>
      <c r="B553" s="122"/>
      <c r="C553" s="122"/>
      <c r="D553" s="122"/>
      <c r="E553" s="122"/>
      <c r="F553" s="122"/>
      <c r="G553" s="169"/>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4.25" customHeight="1" x14ac:dyDescent="0.2">
      <c r="A554" s="122"/>
      <c r="B554" s="122"/>
      <c r="C554" s="122"/>
      <c r="D554" s="122"/>
      <c r="E554" s="122"/>
      <c r="F554" s="122"/>
      <c r="G554" s="169"/>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4.25" customHeight="1" x14ac:dyDescent="0.2">
      <c r="A555" s="122"/>
      <c r="B555" s="122"/>
      <c r="C555" s="122"/>
      <c r="D555" s="122"/>
      <c r="E555" s="122"/>
      <c r="F555" s="122"/>
      <c r="G555" s="169"/>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4.25" customHeight="1" x14ac:dyDescent="0.2">
      <c r="A556" s="122"/>
      <c r="B556" s="122"/>
      <c r="C556" s="122"/>
      <c r="D556" s="122"/>
      <c r="E556" s="122"/>
      <c r="F556" s="122"/>
      <c r="G556" s="169"/>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4.25" customHeight="1" x14ac:dyDescent="0.2">
      <c r="A557" s="122"/>
      <c r="B557" s="122"/>
      <c r="C557" s="122"/>
      <c r="D557" s="122"/>
      <c r="E557" s="122"/>
      <c r="F557" s="122"/>
      <c r="G557" s="169"/>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4.25" customHeight="1" x14ac:dyDescent="0.2">
      <c r="A558" s="122"/>
      <c r="B558" s="122"/>
      <c r="C558" s="122"/>
      <c r="D558" s="122"/>
      <c r="E558" s="122"/>
      <c r="F558" s="122"/>
      <c r="G558" s="169"/>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4.25" customHeight="1" x14ac:dyDescent="0.2">
      <c r="A559" s="122"/>
      <c r="B559" s="122"/>
      <c r="C559" s="122"/>
      <c r="D559" s="122"/>
      <c r="E559" s="122"/>
      <c r="F559" s="122"/>
      <c r="G559" s="169"/>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4.25" customHeight="1" x14ac:dyDescent="0.2">
      <c r="A560" s="122"/>
      <c r="B560" s="122"/>
      <c r="C560" s="122"/>
      <c r="D560" s="122"/>
      <c r="E560" s="122"/>
      <c r="F560" s="122"/>
      <c r="G560" s="169"/>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4.25" customHeight="1" x14ac:dyDescent="0.2">
      <c r="A561" s="122"/>
      <c r="B561" s="122"/>
      <c r="C561" s="122"/>
      <c r="D561" s="122"/>
      <c r="E561" s="122"/>
      <c r="F561" s="122"/>
      <c r="G561" s="169"/>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4.25" customHeight="1" x14ac:dyDescent="0.2">
      <c r="A562" s="122"/>
      <c r="B562" s="122"/>
      <c r="C562" s="122"/>
      <c r="D562" s="122"/>
      <c r="E562" s="122"/>
      <c r="F562" s="122"/>
      <c r="G562" s="169"/>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4.25" customHeight="1" x14ac:dyDescent="0.2">
      <c r="A563" s="122"/>
      <c r="B563" s="122"/>
      <c r="C563" s="122"/>
      <c r="D563" s="122"/>
      <c r="E563" s="122"/>
      <c r="F563" s="122"/>
      <c r="G563" s="169"/>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4.25" customHeight="1" x14ac:dyDescent="0.2">
      <c r="A564" s="122"/>
      <c r="B564" s="122"/>
      <c r="C564" s="122"/>
      <c r="D564" s="122"/>
      <c r="E564" s="122"/>
      <c r="F564" s="122"/>
      <c r="G564" s="169"/>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4.25" customHeight="1" x14ac:dyDescent="0.2">
      <c r="A565" s="122"/>
      <c r="B565" s="122"/>
      <c r="C565" s="122"/>
      <c r="D565" s="122"/>
      <c r="E565" s="122"/>
      <c r="F565" s="122"/>
      <c r="G565" s="169"/>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4.25" customHeight="1" x14ac:dyDescent="0.2">
      <c r="A566" s="122"/>
      <c r="B566" s="122"/>
      <c r="C566" s="122"/>
      <c r="D566" s="122"/>
      <c r="E566" s="122"/>
      <c r="F566" s="122"/>
      <c r="G566" s="169"/>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4.25" customHeight="1" x14ac:dyDescent="0.2">
      <c r="A567" s="122"/>
      <c r="B567" s="122"/>
      <c r="C567" s="122"/>
      <c r="D567" s="122"/>
      <c r="E567" s="122"/>
      <c r="F567" s="122"/>
      <c r="G567" s="169"/>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4.25" customHeight="1" x14ac:dyDescent="0.2">
      <c r="A568" s="122"/>
      <c r="B568" s="122"/>
      <c r="C568" s="122"/>
      <c r="D568" s="122"/>
      <c r="E568" s="122"/>
      <c r="F568" s="122"/>
      <c r="G568" s="169"/>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4.25" customHeight="1" x14ac:dyDescent="0.2">
      <c r="A569" s="122"/>
      <c r="B569" s="122"/>
      <c r="C569" s="122"/>
      <c r="D569" s="122"/>
      <c r="E569" s="122"/>
      <c r="F569" s="122"/>
      <c r="G569" s="169"/>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4.25" customHeight="1" x14ac:dyDescent="0.2">
      <c r="A570" s="122"/>
      <c r="B570" s="122"/>
      <c r="C570" s="122"/>
      <c r="D570" s="122"/>
      <c r="E570" s="122"/>
      <c r="F570" s="122"/>
      <c r="G570" s="169"/>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4.25" customHeight="1" x14ac:dyDescent="0.2">
      <c r="A571" s="122"/>
      <c r="B571" s="122"/>
      <c r="C571" s="122"/>
      <c r="D571" s="122"/>
      <c r="E571" s="122"/>
      <c r="F571" s="122"/>
      <c r="G571" s="169"/>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4.25" customHeight="1" x14ac:dyDescent="0.2">
      <c r="A572" s="122"/>
      <c r="B572" s="122"/>
      <c r="C572" s="122"/>
      <c r="D572" s="122"/>
      <c r="E572" s="122"/>
      <c r="F572" s="122"/>
      <c r="G572" s="169"/>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4.25" customHeight="1" x14ac:dyDescent="0.2">
      <c r="A573" s="122"/>
      <c r="B573" s="122"/>
      <c r="C573" s="122"/>
      <c r="D573" s="122"/>
      <c r="E573" s="122"/>
      <c r="F573" s="122"/>
      <c r="G573" s="169"/>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4.25" customHeight="1" x14ac:dyDescent="0.2">
      <c r="A574" s="122"/>
      <c r="B574" s="122"/>
      <c r="C574" s="122"/>
      <c r="D574" s="122"/>
      <c r="E574" s="122"/>
      <c r="F574" s="122"/>
      <c r="G574" s="169"/>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4.25" customHeight="1" x14ac:dyDescent="0.2">
      <c r="A575" s="122"/>
      <c r="B575" s="122"/>
      <c r="C575" s="122"/>
      <c r="D575" s="122"/>
      <c r="E575" s="122"/>
      <c r="F575" s="122"/>
      <c r="G575" s="169"/>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4.25" customHeight="1" x14ac:dyDescent="0.2">
      <c r="A576" s="122"/>
      <c r="B576" s="122"/>
      <c r="C576" s="122"/>
      <c r="D576" s="122"/>
      <c r="E576" s="122"/>
      <c r="F576" s="122"/>
      <c r="G576" s="169"/>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4.25" customHeight="1" x14ac:dyDescent="0.2">
      <c r="A577" s="122"/>
      <c r="B577" s="122"/>
      <c r="C577" s="122"/>
      <c r="D577" s="122"/>
      <c r="E577" s="122"/>
      <c r="F577" s="122"/>
      <c r="G577" s="169"/>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4.25" customHeight="1" x14ac:dyDescent="0.2">
      <c r="A578" s="122"/>
      <c r="B578" s="122"/>
      <c r="C578" s="122"/>
      <c r="D578" s="122"/>
      <c r="E578" s="122"/>
      <c r="F578" s="122"/>
      <c r="G578" s="169"/>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4.25" customHeight="1" x14ac:dyDescent="0.2">
      <c r="A579" s="122"/>
      <c r="B579" s="122"/>
      <c r="C579" s="122"/>
      <c r="D579" s="122"/>
      <c r="E579" s="122"/>
      <c r="F579" s="122"/>
      <c r="G579" s="169"/>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4.25" customHeight="1" x14ac:dyDescent="0.2">
      <c r="A580" s="122"/>
      <c r="B580" s="122"/>
      <c r="C580" s="122"/>
      <c r="D580" s="122"/>
      <c r="E580" s="122"/>
      <c r="F580" s="122"/>
      <c r="G580" s="169"/>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4.25" customHeight="1" x14ac:dyDescent="0.2">
      <c r="A581" s="122"/>
      <c r="B581" s="122"/>
      <c r="C581" s="122"/>
      <c r="D581" s="122"/>
      <c r="E581" s="122"/>
      <c r="F581" s="122"/>
      <c r="G581" s="169"/>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4.25" customHeight="1" x14ac:dyDescent="0.2">
      <c r="A582" s="122"/>
      <c r="B582" s="122"/>
      <c r="C582" s="122"/>
      <c r="D582" s="122"/>
      <c r="E582" s="122"/>
      <c r="F582" s="122"/>
      <c r="G582" s="169"/>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4.25" customHeight="1" x14ac:dyDescent="0.2">
      <c r="A583" s="122"/>
      <c r="B583" s="122"/>
      <c r="C583" s="122"/>
      <c r="D583" s="122"/>
      <c r="E583" s="122"/>
      <c r="F583" s="122"/>
      <c r="G583" s="169"/>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4.25" customHeight="1" x14ac:dyDescent="0.2">
      <c r="A584" s="122"/>
      <c r="B584" s="122"/>
      <c r="C584" s="122"/>
      <c r="D584" s="122"/>
      <c r="E584" s="122"/>
      <c r="F584" s="122"/>
      <c r="G584" s="169"/>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4.25" customHeight="1" x14ac:dyDescent="0.2">
      <c r="A585" s="122"/>
      <c r="B585" s="122"/>
      <c r="C585" s="122"/>
      <c r="D585" s="122"/>
      <c r="E585" s="122"/>
      <c r="F585" s="122"/>
      <c r="G585" s="169"/>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4.25" customHeight="1" x14ac:dyDescent="0.2">
      <c r="A586" s="122"/>
      <c r="B586" s="122"/>
      <c r="C586" s="122"/>
      <c r="D586" s="122"/>
      <c r="E586" s="122"/>
      <c r="F586" s="122"/>
      <c r="G586" s="169"/>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4.25" customHeight="1" x14ac:dyDescent="0.2">
      <c r="A587" s="122"/>
      <c r="B587" s="122"/>
      <c r="C587" s="122"/>
      <c r="D587" s="122"/>
      <c r="E587" s="122"/>
      <c r="F587" s="122"/>
      <c r="G587" s="169"/>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4.25" customHeight="1" x14ac:dyDescent="0.2">
      <c r="A588" s="122"/>
      <c r="B588" s="122"/>
      <c r="C588" s="122"/>
      <c r="D588" s="122"/>
      <c r="E588" s="122"/>
      <c r="F588" s="122"/>
      <c r="G588" s="169"/>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4.25" customHeight="1" x14ac:dyDescent="0.2">
      <c r="A589" s="122"/>
      <c r="B589" s="122"/>
      <c r="C589" s="122"/>
      <c r="D589" s="122"/>
      <c r="E589" s="122"/>
      <c r="F589" s="122"/>
      <c r="G589" s="169"/>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4.25" customHeight="1" x14ac:dyDescent="0.2">
      <c r="A590" s="122"/>
      <c r="B590" s="122"/>
      <c r="C590" s="122"/>
      <c r="D590" s="122"/>
      <c r="E590" s="122"/>
      <c r="F590" s="122"/>
      <c r="G590" s="169"/>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4.25" customHeight="1" x14ac:dyDescent="0.2">
      <c r="A591" s="122"/>
      <c r="B591" s="122"/>
      <c r="C591" s="122"/>
      <c r="D591" s="122"/>
      <c r="E591" s="122"/>
      <c r="F591" s="122"/>
      <c r="G591" s="169"/>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4.25" customHeight="1" x14ac:dyDescent="0.2">
      <c r="A592" s="122"/>
      <c r="B592" s="122"/>
      <c r="C592" s="122"/>
      <c r="D592" s="122"/>
      <c r="E592" s="122"/>
      <c r="F592" s="122"/>
      <c r="G592" s="169"/>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4.25" customHeight="1" x14ac:dyDescent="0.2">
      <c r="A593" s="122"/>
      <c r="B593" s="122"/>
      <c r="C593" s="122"/>
      <c r="D593" s="122"/>
      <c r="E593" s="122"/>
      <c r="F593" s="122"/>
      <c r="G593" s="169"/>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4.25" customHeight="1" x14ac:dyDescent="0.2">
      <c r="A594" s="122"/>
      <c r="B594" s="122"/>
      <c r="C594" s="122"/>
      <c r="D594" s="122"/>
      <c r="E594" s="122"/>
      <c r="F594" s="122"/>
      <c r="G594" s="169"/>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4.25" customHeight="1" x14ac:dyDescent="0.2">
      <c r="A595" s="122"/>
      <c r="B595" s="122"/>
      <c r="C595" s="122"/>
      <c r="D595" s="122"/>
      <c r="E595" s="122"/>
      <c r="F595" s="122"/>
      <c r="G595" s="169"/>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4.25" customHeight="1" x14ac:dyDescent="0.2">
      <c r="A596" s="122"/>
      <c r="B596" s="122"/>
      <c r="C596" s="122"/>
      <c r="D596" s="122"/>
      <c r="E596" s="122"/>
      <c r="F596" s="122"/>
      <c r="G596" s="169"/>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4.25" customHeight="1" x14ac:dyDescent="0.2">
      <c r="A597" s="122"/>
      <c r="B597" s="122"/>
      <c r="C597" s="122"/>
      <c r="D597" s="122"/>
      <c r="E597" s="122"/>
      <c r="F597" s="122"/>
      <c r="G597" s="169"/>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4.25" customHeight="1" x14ac:dyDescent="0.2">
      <c r="A598" s="122"/>
      <c r="B598" s="122"/>
      <c r="C598" s="122"/>
      <c r="D598" s="122"/>
      <c r="E598" s="122"/>
      <c r="F598" s="122"/>
      <c r="G598" s="169"/>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4.25" customHeight="1" x14ac:dyDescent="0.2">
      <c r="A599" s="122"/>
      <c r="B599" s="122"/>
      <c r="C599" s="122"/>
      <c r="D599" s="122"/>
      <c r="E599" s="122"/>
      <c r="F599" s="122"/>
      <c r="G599" s="169"/>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4.25" customHeight="1" x14ac:dyDescent="0.2">
      <c r="A600" s="122"/>
      <c r="B600" s="122"/>
      <c r="C600" s="122"/>
      <c r="D600" s="122"/>
      <c r="E600" s="122"/>
      <c r="F600" s="122"/>
      <c r="G600" s="169"/>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4.25" customHeight="1" x14ac:dyDescent="0.2">
      <c r="A601" s="122"/>
      <c r="B601" s="122"/>
      <c r="C601" s="122"/>
      <c r="D601" s="122"/>
      <c r="E601" s="122"/>
      <c r="F601" s="122"/>
      <c r="G601" s="169"/>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4.25" customHeight="1" x14ac:dyDescent="0.2">
      <c r="A602" s="122"/>
      <c r="B602" s="122"/>
      <c r="C602" s="122"/>
      <c r="D602" s="122"/>
      <c r="E602" s="122"/>
      <c r="F602" s="122"/>
      <c r="G602" s="169"/>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4.25" customHeight="1" x14ac:dyDescent="0.2">
      <c r="A603" s="122"/>
      <c r="B603" s="122"/>
      <c r="C603" s="122"/>
      <c r="D603" s="122"/>
      <c r="E603" s="122"/>
      <c r="F603" s="122"/>
      <c r="G603" s="169"/>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4.25" customHeight="1" x14ac:dyDescent="0.2">
      <c r="A604" s="122"/>
      <c r="B604" s="122"/>
      <c r="C604" s="122"/>
      <c r="D604" s="122"/>
      <c r="E604" s="122"/>
      <c r="F604" s="122"/>
      <c r="G604" s="169"/>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4.25" customHeight="1" x14ac:dyDescent="0.2">
      <c r="A605" s="122"/>
      <c r="B605" s="122"/>
      <c r="C605" s="122"/>
      <c r="D605" s="122"/>
      <c r="E605" s="122"/>
      <c r="F605" s="122"/>
      <c r="G605" s="169"/>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4.25" customHeight="1" x14ac:dyDescent="0.2">
      <c r="A606" s="122"/>
      <c r="B606" s="122"/>
      <c r="C606" s="122"/>
      <c r="D606" s="122"/>
      <c r="E606" s="122"/>
      <c r="F606" s="122"/>
      <c r="G606" s="169"/>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4.25" customHeight="1" x14ac:dyDescent="0.2">
      <c r="A607" s="122"/>
      <c r="B607" s="122"/>
      <c r="C607" s="122"/>
      <c r="D607" s="122"/>
      <c r="E607" s="122"/>
      <c r="F607" s="122"/>
      <c r="G607" s="169"/>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4.25" customHeight="1" x14ac:dyDescent="0.2">
      <c r="A608" s="122"/>
      <c r="B608" s="122"/>
      <c r="C608" s="122"/>
      <c r="D608" s="122"/>
      <c r="E608" s="122"/>
      <c r="F608" s="122"/>
      <c r="G608" s="169"/>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4.25" customHeight="1" x14ac:dyDescent="0.2">
      <c r="A609" s="122"/>
      <c r="B609" s="122"/>
      <c r="C609" s="122"/>
      <c r="D609" s="122"/>
      <c r="E609" s="122"/>
      <c r="F609" s="122"/>
      <c r="G609" s="169"/>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4.25" customHeight="1" x14ac:dyDescent="0.2">
      <c r="A610" s="122"/>
      <c r="B610" s="122"/>
      <c r="C610" s="122"/>
      <c r="D610" s="122"/>
      <c r="E610" s="122"/>
      <c r="F610" s="122"/>
      <c r="G610" s="169"/>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4.25" customHeight="1" x14ac:dyDescent="0.2">
      <c r="A611" s="122"/>
      <c r="B611" s="122"/>
      <c r="C611" s="122"/>
      <c r="D611" s="122"/>
      <c r="E611" s="122"/>
      <c r="F611" s="122"/>
      <c r="G611" s="169"/>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4.25" customHeight="1" x14ac:dyDescent="0.2">
      <c r="A612" s="122"/>
      <c r="B612" s="122"/>
      <c r="C612" s="122"/>
      <c r="D612" s="122"/>
      <c r="E612" s="122"/>
      <c r="F612" s="122"/>
      <c r="G612" s="169"/>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4.25" customHeight="1" x14ac:dyDescent="0.2">
      <c r="A613" s="122"/>
      <c r="B613" s="122"/>
      <c r="C613" s="122"/>
      <c r="D613" s="122"/>
      <c r="E613" s="122"/>
      <c r="F613" s="122"/>
      <c r="G613" s="169"/>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4.25" customHeight="1" x14ac:dyDescent="0.2">
      <c r="A614" s="122"/>
      <c r="B614" s="122"/>
      <c r="C614" s="122"/>
      <c r="D614" s="122"/>
      <c r="E614" s="122"/>
      <c r="F614" s="122"/>
      <c r="G614" s="169"/>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4.25" customHeight="1" x14ac:dyDescent="0.2">
      <c r="A615" s="122"/>
      <c r="B615" s="122"/>
      <c r="C615" s="122"/>
      <c r="D615" s="122"/>
      <c r="E615" s="122"/>
      <c r="F615" s="122"/>
      <c r="G615" s="169"/>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4.25" customHeight="1" x14ac:dyDescent="0.2">
      <c r="A616" s="122"/>
      <c r="B616" s="122"/>
      <c r="C616" s="122"/>
      <c r="D616" s="122"/>
      <c r="E616" s="122"/>
      <c r="F616" s="122"/>
      <c r="G616" s="169"/>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4.25" customHeight="1" x14ac:dyDescent="0.2">
      <c r="A617" s="122"/>
      <c r="B617" s="122"/>
      <c r="C617" s="122"/>
      <c r="D617" s="122"/>
      <c r="E617" s="122"/>
      <c r="F617" s="122"/>
      <c r="G617" s="169"/>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4.25" customHeight="1" x14ac:dyDescent="0.2">
      <c r="A618" s="122"/>
      <c r="B618" s="122"/>
      <c r="C618" s="122"/>
      <c r="D618" s="122"/>
      <c r="E618" s="122"/>
      <c r="F618" s="122"/>
      <c r="G618" s="169"/>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4.25" customHeight="1" x14ac:dyDescent="0.2">
      <c r="A619" s="122"/>
      <c r="B619" s="122"/>
      <c r="C619" s="122"/>
      <c r="D619" s="122"/>
      <c r="E619" s="122"/>
      <c r="F619" s="122"/>
      <c r="G619" s="169"/>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4.25" customHeight="1" x14ac:dyDescent="0.2">
      <c r="A620" s="122"/>
      <c r="B620" s="122"/>
      <c r="C620" s="122"/>
      <c r="D620" s="122"/>
      <c r="E620" s="122"/>
      <c r="F620" s="122"/>
      <c r="G620" s="169"/>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4.25" customHeight="1" x14ac:dyDescent="0.2">
      <c r="A621" s="122"/>
      <c r="B621" s="122"/>
      <c r="C621" s="122"/>
      <c r="D621" s="122"/>
      <c r="E621" s="122"/>
      <c r="F621" s="122"/>
      <c r="G621" s="169"/>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4.25" customHeight="1" x14ac:dyDescent="0.2">
      <c r="A622" s="122"/>
      <c r="B622" s="122"/>
      <c r="C622" s="122"/>
      <c r="D622" s="122"/>
      <c r="E622" s="122"/>
      <c r="F622" s="122"/>
      <c r="G622" s="169"/>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4.25" customHeight="1" x14ac:dyDescent="0.2">
      <c r="A623" s="122"/>
      <c r="B623" s="122"/>
      <c r="C623" s="122"/>
      <c r="D623" s="122"/>
      <c r="E623" s="122"/>
      <c r="F623" s="122"/>
      <c r="G623" s="169"/>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4.25" customHeight="1" x14ac:dyDescent="0.2">
      <c r="A624" s="122"/>
      <c r="B624" s="122"/>
      <c r="C624" s="122"/>
      <c r="D624" s="122"/>
      <c r="E624" s="122"/>
      <c r="F624" s="122"/>
      <c r="G624" s="169"/>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4.25" customHeight="1" x14ac:dyDescent="0.2">
      <c r="A625" s="122"/>
      <c r="B625" s="122"/>
      <c r="C625" s="122"/>
      <c r="D625" s="122"/>
      <c r="E625" s="122"/>
      <c r="F625" s="122"/>
      <c r="G625" s="169"/>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4.25" customHeight="1" x14ac:dyDescent="0.2">
      <c r="A626" s="122"/>
      <c r="B626" s="122"/>
      <c r="C626" s="122"/>
      <c r="D626" s="122"/>
      <c r="E626" s="122"/>
      <c r="F626" s="122"/>
      <c r="G626" s="169"/>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4.25" customHeight="1" x14ac:dyDescent="0.2">
      <c r="A627" s="122"/>
      <c r="B627" s="122"/>
      <c r="C627" s="122"/>
      <c r="D627" s="122"/>
      <c r="E627" s="122"/>
      <c r="F627" s="122"/>
      <c r="G627" s="169"/>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4.25" customHeight="1" x14ac:dyDescent="0.2">
      <c r="A628" s="122"/>
      <c r="B628" s="122"/>
      <c r="C628" s="122"/>
      <c r="D628" s="122"/>
      <c r="E628" s="122"/>
      <c r="F628" s="122"/>
      <c r="G628" s="169"/>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4.25" customHeight="1" x14ac:dyDescent="0.2">
      <c r="A629" s="122"/>
      <c r="B629" s="122"/>
      <c r="C629" s="122"/>
      <c r="D629" s="122"/>
      <c r="E629" s="122"/>
      <c r="F629" s="122"/>
      <c r="G629" s="169"/>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4.25" customHeight="1" x14ac:dyDescent="0.2">
      <c r="A630" s="122"/>
      <c r="B630" s="122"/>
      <c r="C630" s="122"/>
      <c r="D630" s="122"/>
      <c r="E630" s="122"/>
      <c r="F630" s="122"/>
      <c r="G630" s="169"/>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4.25" customHeight="1" x14ac:dyDescent="0.2">
      <c r="A631" s="122"/>
      <c r="B631" s="122"/>
      <c r="C631" s="122"/>
      <c r="D631" s="122"/>
      <c r="E631" s="122"/>
      <c r="F631" s="122"/>
      <c r="G631" s="169"/>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4.25" customHeight="1" x14ac:dyDescent="0.2">
      <c r="A632" s="122"/>
      <c r="B632" s="122"/>
      <c r="C632" s="122"/>
      <c r="D632" s="122"/>
      <c r="E632" s="122"/>
      <c r="F632" s="122"/>
      <c r="G632" s="169"/>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4.25" customHeight="1" x14ac:dyDescent="0.2">
      <c r="A633" s="122"/>
      <c r="B633" s="122"/>
      <c r="C633" s="122"/>
      <c r="D633" s="122"/>
      <c r="E633" s="122"/>
      <c r="F633" s="122"/>
      <c r="G633" s="169"/>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4.25" customHeight="1" x14ac:dyDescent="0.2">
      <c r="A634" s="122"/>
      <c r="B634" s="122"/>
      <c r="C634" s="122"/>
      <c r="D634" s="122"/>
      <c r="E634" s="122"/>
      <c r="F634" s="122"/>
      <c r="G634" s="169"/>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4.25" customHeight="1" x14ac:dyDescent="0.2">
      <c r="A635" s="122"/>
      <c r="B635" s="122"/>
      <c r="C635" s="122"/>
      <c r="D635" s="122"/>
      <c r="E635" s="122"/>
      <c r="F635" s="122"/>
      <c r="G635" s="169"/>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4.25" customHeight="1" x14ac:dyDescent="0.2">
      <c r="A636" s="122"/>
      <c r="B636" s="122"/>
      <c r="C636" s="122"/>
      <c r="D636" s="122"/>
      <c r="E636" s="122"/>
      <c r="F636" s="122"/>
      <c r="G636" s="169"/>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4.25" customHeight="1" x14ac:dyDescent="0.2">
      <c r="A637" s="122"/>
      <c r="B637" s="122"/>
      <c r="C637" s="122"/>
      <c r="D637" s="122"/>
      <c r="E637" s="122"/>
      <c r="F637" s="122"/>
      <c r="G637" s="169"/>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4.25" customHeight="1" x14ac:dyDescent="0.2">
      <c r="A638" s="122"/>
      <c r="B638" s="122"/>
      <c r="C638" s="122"/>
      <c r="D638" s="122"/>
      <c r="E638" s="122"/>
      <c r="F638" s="122"/>
      <c r="G638" s="169"/>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4.25" customHeight="1" x14ac:dyDescent="0.2">
      <c r="A639" s="122"/>
      <c r="B639" s="122"/>
      <c r="C639" s="122"/>
      <c r="D639" s="122"/>
      <c r="E639" s="122"/>
      <c r="F639" s="122"/>
      <c r="G639" s="169"/>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4.25" customHeight="1" x14ac:dyDescent="0.2">
      <c r="A640" s="122"/>
      <c r="B640" s="122"/>
      <c r="C640" s="122"/>
      <c r="D640" s="122"/>
      <c r="E640" s="122"/>
      <c r="F640" s="122"/>
      <c r="G640" s="169"/>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4.25" customHeight="1" x14ac:dyDescent="0.2">
      <c r="A641" s="122"/>
      <c r="B641" s="122"/>
      <c r="C641" s="122"/>
      <c r="D641" s="122"/>
      <c r="E641" s="122"/>
      <c r="F641" s="122"/>
      <c r="G641" s="169"/>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4.25" customHeight="1" x14ac:dyDescent="0.2">
      <c r="A642" s="122"/>
      <c r="B642" s="122"/>
      <c r="C642" s="122"/>
      <c r="D642" s="122"/>
      <c r="E642" s="122"/>
      <c r="F642" s="122"/>
      <c r="G642" s="169"/>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4.25" customHeight="1" x14ac:dyDescent="0.2">
      <c r="A643" s="122"/>
      <c r="B643" s="122"/>
      <c r="C643" s="122"/>
      <c r="D643" s="122"/>
      <c r="E643" s="122"/>
      <c r="F643" s="122"/>
      <c r="G643" s="169"/>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4.25" customHeight="1" x14ac:dyDescent="0.2">
      <c r="A644" s="122"/>
      <c r="B644" s="122"/>
      <c r="C644" s="122"/>
      <c r="D644" s="122"/>
      <c r="E644" s="122"/>
      <c r="F644" s="122"/>
      <c r="G644" s="169"/>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4.25" customHeight="1" x14ac:dyDescent="0.2">
      <c r="A645" s="122"/>
      <c r="B645" s="122"/>
      <c r="C645" s="122"/>
      <c r="D645" s="122"/>
      <c r="E645" s="122"/>
      <c r="F645" s="122"/>
      <c r="G645" s="169"/>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4.25" customHeight="1" x14ac:dyDescent="0.2">
      <c r="A646" s="122"/>
      <c r="B646" s="122"/>
      <c r="C646" s="122"/>
      <c r="D646" s="122"/>
      <c r="E646" s="122"/>
      <c r="F646" s="122"/>
      <c r="G646" s="169"/>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4.25" customHeight="1" x14ac:dyDescent="0.2">
      <c r="A647" s="122"/>
      <c r="B647" s="122"/>
      <c r="C647" s="122"/>
      <c r="D647" s="122"/>
      <c r="E647" s="122"/>
      <c r="F647" s="122"/>
      <c r="G647" s="169"/>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4.25" customHeight="1" x14ac:dyDescent="0.2">
      <c r="A648" s="122"/>
      <c r="B648" s="122"/>
      <c r="C648" s="122"/>
      <c r="D648" s="122"/>
      <c r="E648" s="122"/>
      <c r="F648" s="122"/>
      <c r="G648" s="169"/>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4.25" customHeight="1" x14ac:dyDescent="0.2">
      <c r="A649" s="122"/>
      <c r="B649" s="122"/>
      <c r="C649" s="122"/>
      <c r="D649" s="122"/>
      <c r="E649" s="122"/>
      <c r="F649" s="122"/>
      <c r="G649" s="169"/>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4.25" customHeight="1" x14ac:dyDescent="0.2">
      <c r="A650" s="122"/>
      <c r="B650" s="122"/>
      <c r="C650" s="122"/>
      <c r="D650" s="122"/>
      <c r="E650" s="122"/>
      <c r="F650" s="122"/>
      <c r="G650" s="169"/>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4.25" customHeight="1" x14ac:dyDescent="0.2">
      <c r="A651" s="122"/>
      <c r="B651" s="122"/>
      <c r="C651" s="122"/>
      <c r="D651" s="122"/>
      <c r="E651" s="122"/>
      <c r="F651" s="122"/>
      <c r="G651" s="169"/>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4.25" customHeight="1" x14ac:dyDescent="0.2">
      <c r="A652" s="122"/>
      <c r="B652" s="122"/>
      <c r="C652" s="122"/>
      <c r="D652" s="122"/>
      <c r="E652" s="122"/>
      <c r="F652" s="122"/>
      <c r="G652" s="169"/>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4.25" customHeight="1" x14ac:dyDescent="0.2">
      <c r="A653" s="122"/>
      <c r="B653" s="122"/>
      <c r="C653" s="122"/>
      <c r="D653" s="122"/>
      <c r="E653" s="122"/>
      <c r="F653" s="122"/>
      <c r="G653" s="169"/>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4.25" customHeight="1" x14ac:dyDescent="0.2">
      <c r="A654" s="122"/>
      <c r="B654" s="122"/>
      <c r="C654" s="122"/>
      <c r="D654" s="122"/>
      <c r="E654" s="122"/>
      <c r="F654" s="122"/>
      <c r="G654" s="169"/>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4.25" customHeight="1" x14ac:dyDescent="0.2">
      <c r="A655" s="122"/>
      <c r="B655" s="122"/>
      <c r="C655" s="122"/>
      <c r="D655" s="122"/>
      <c r="E655" s="122"/>
      <c r="F655" s="122"/>
      <c r="G655" s="169"/>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4.25" customHeight="1" x14ac:dyDescent="0.2">
      <c r="A656" s="122"/>
      <c r="B656" s="122"/>
      <c r="C656" s="122"/>
      <c r="D656" s="122"/>
      <c r="E656" s="122"/>
      <c r="F656" s="122"/>
      <c r="G656" s="169"/>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4.25" customHeight="1" x14ac:dyDescent="0.2">
      <c r="A657" s="122"/>
      <c r="B657" s="122"/>
      <c r="C657" s="122"/>
      <c r="D657" s="122"/>
      <c r="E657" s="122"/>
      <c r="F657" s="122"/>
      <c r="G657" s="169"/>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4.25" customHeight="1" x14ac:dyDescent="0.2">
      <c r="A658" s="122"/>
      <c r="B658" s="122"/>
      <c r="C658" s="122"/>
      <c r="D658" s="122"/>
      <c r="E658" s="122"/>
      <c r="F658" s="122"/>
      <c r="G658" s="169"/>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4.25" customHeight="1" x14ac:dyDescent="0.2">
      <c r="A659" s="122"/>
      <c r="B659" s="122"/>
      <c r="C659" s="122"/>
      <c r="D659" s="122"/>
      <c r="E659" s="122"/>
      <c r="F659" s="122"/>
      <c r="G659" s="169"/>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4.25" customHeight="1" x14ac:dyDescent="0.2">
      <c r="A660" s="122"/>
      <c r="B660" s="122"/>
      <c r="C660" s="122"/>
      <c r="D660" s="122"/>
      <c r="E660" s="122"/>
      <c r="F660" s="122"/>
      <c r="G660" s="169"/>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4.25" customHeight="1" x14ac:dyDescent="0.2">
      <c r="A661" s="122"/>
      <c r="B661" s="122"/>
      <c r="C661" s="122"/>
      <c r="D661" s="122"/>
      <c r="E661" s="122"/>
      <c r="F661" s="122"/>
      <c r="G661" s="169"/>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4.25" customHeight="1" x14ac:dyDescent="0.2">
      <c r="A662" s="122"/>
      <c r="B662" s="122"/>
      <c r="C662" s="122"/>
      <c r="D662" s="122"/>
      <c r="E662" s="122"/>
      <c r="F662" s="122"/>
      <c r="G662" s="169"/>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4.25" customHeight="1" x14ac:dyDescent="0.2">
      <c r="A663" s="122"/>
      <c r="B663" s="122"/>
      <c r="C663" s="122"/>
      <c r="D663" s="122"/>
      <c r="E663" s="122"/>
      <c r="F663" s="122"/>
      <c r="G663" s="169"/>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4.25" customHeight="1" x14ac:dyDescent="0.2">
      <c r="A664" s="122"/>
      <c r="B664" s="122"/>
      <c r="C664" s="122"/>
      <c r="D664" s="122"/>
      <c r="E664" s="122"/>
      <c r="F664" s="122"/>
      <c r="G664" s="169"/>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4.25" customHeight="1" x14ac:dyDescent="0.2">
      <c r="A665" s="122"/>
      <c r="B665" s="122"/>
      <c r="C665" s="122"/>
      <c r="D665" s="122"/>
      <c r="E665" s="122"/>
      <c r="F665" s="122"/>
      <c r="G665" s="169"/>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4.25" customHeight="1" x14ac:dyDescent="0.2">
      <c r="A666" s="122"/>
      <c r="B666" s="122"/>
      <c r="C666" s="122"/>
      <c r="D666" s="122"/>
      <c r="E666" s="122"/>
      <c r="F666" s="122"/>
      <c r="G666" s="169"/>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4.25" customHeight="1" x14ac:dyDescent="0.2">
      <c r="A667" s="122"/>
      <c r="B667" s="122"/>
      <c r="C667" s="122"/>
      <c r="D667" s="122"/>
      <c r="E667" s="122"/>
      <c r="F667" s="122"/>
      <c r="G667" s="169"/>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4.25" customHeight="1" x14ac:dyDescent="0.2">
      <c r="A668" s="122"/>
      <c r="B668" s="122"/>
      <c r="C668" s="122"/>
      <c r="D668" s="122"/>
      <c r="E668" s="122"/>
      <c r="F668" s="122"/>
      <c r="G668" s="169"/>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4.25" customHeight="1" x14ac:dyDescent="0.2">
      <c r="A669" s="122"/>
      <c r="B669" s="122"/>
      <c r="C669" s="122"/>
      <c r="D669" s="122"/>
      <c r="E669" s="122"/>
      <c r="F669" s="122"/>
      <c r="G669" s="169"/>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4.25" customHeight="1" x14ac:dyDescent="0.2">
      <c r="A670" s="122"/>
      <c r="B670" s="122"/>
      <c r="C670" s="122"/>
      <c r="D670" s="122"/>
      <c r="E670" s="122"/>
      <c r="F670" s="122"/>
      <c r="G670" s="169"/>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4.25" customHeight="1" x14ac:dyDescent="0.2">
      <c r="A671" s="122"/>
      <c r="B671" s="122"/>
      <c r="C671" s="122"/>
      <c r="D671" s="122"/>
      <c r="E671" s="122"/>
      <c r="F671" s="122"/>
      <c r="G671" s="169"/>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4.25" customHeight="1" x14ac:dyDescent="0.2">
      <c r="A672" s="122"/>
      <c r="B672" s="122"/>
      <c r="C672" s="122"/>
      <c r="D672" s="122"/>
      <c r="E672" s="122"/>
      <c r="F672" s="122"/>
      <c r="G672" s="169"/>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4.25" customHeight="1" x14ac:dyDescent="0.2">
      <c r="A673" s="122"/>
      <c r="B673" s="122"/>
      <c r="C673" s="122"/>
      <c r="D673" s="122"/>
      <c r="E673" s="122"/>
      <c r="F673" s="122"/>
      <c r="G673" s="169"/>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4.25" customHeight="1" x14ac:dyDescent="0.2">
      <c r="A674" s="122"/>
      <c r="B674" s="122"/>
      <c r="C674" s="122"/>
      <c r="D674" s="122"/>
      <c r="E674" s="122"/>
      <c r="F674" s="122"/>
      <c r="G674" s="169"/>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4.25" customHeight="1" x14ac:dyDescent="0.2">
      <c r="A675" s="122"/>
      <c r="B675" s="122"/>
      <c r="C675" s="122"/>
      <c r="D675" s="122"/>
      <c r="E675" s="122"/>
      <c r="F675" s="122"/>
      <c r="G675" s="169"/>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4.25" customHeight="1" x14ac:dyDescent="0.2">
      <c r="A676" s="122"/>
      <c r="B676" s="122"/>
      <c r="C676" s="122"/>
      <c r="D676" s="122"/>
      <c r="E676" s="122"/>
      <c r="F676" s="122"/>
      <c r="G676" s="169"/>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4.25" customHeight="1" x14ac:dyDescent="0.2">
      <c r="A677" s="122"/>
      <c r="B677" s="122"/>
      <c r="C677" s="122"/>
      <c r="D677" s="122"/>
      <c r="E677" s="122"/>
      <c r="F677" s="122"/>
      <c r="G677" s="169"/>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4.25" customHeight="1" x14ac:dyDescent="0.2">
      <c r="A678" s="122"/>
      <c r="B678" s="122"/>
      <c r="C678" s="122"/>
      <c r="D678" s="122"/>
      <c r="E678" s="122"/>
      <c r="F678" s="122"/>
      <c r="G678" s="169"/>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4.25" customHeight="1" x14ac:dyDescent="0.2">
      <c r="A679" s="122"/>
      <c r="B679" s="122"/>
      <c r="C679" s="122"/>
      <c r="D679" s="122"/>
      <c r="E679" s="122"/>
      <c r="F679" s="122"/>
      <c r="G679" s="169"/>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4.25" customHeight="1" x14ac:dyDescent="0.2">
      <c r="A680" s="122"/>
      <c r="B680" s="122"/>
      <c r="C680" s="122"/>
      <c r="D680" s="122"/>
      <c r="E680" s="122"/>
      <c r="F680" s="122"/>
      <c r="G680" s="169"/>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4.25" customHeight="1" x14ac:dyDescent="0.2">
      <c r="A681" s="122"/>
      <c r="B681" s="122"/>
      <c r="C681" s="122"/>
      <c r="D681" s="122"/>
      <c r="E681" s="122"/>
      <c r="F681" s="122"/>
      <c r="G681" s="169"/>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4.25" customHeight="1" x14ac:dyDescent="0.2">
      <c r="A682" s="122"/>
      <c r="B682" s="122"/>
      <c r="C682" s="122"/>
      <c r="D682" s="122"/>
      <c r="E682" s="122"/>
      <c r="F682" s="122"/>
      <c r="G682" s="169"/>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4.25" customHeight="1" x14ac:dyDescent="0.2">
      <c r="A683" s="122"/>
      <c r="B683" s="122"/>
      <c r="C683" s="122"/>
      <c r="D683" s="122"/>
      <c r="E683" s="122"/>
      <c r="F683" s="122"/>
      <c r="G683" s="169"/>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4.25" customHeight="1" x14ac:dyDescent="0.2">
      <c r="A684" s="122"/>
      <c r="B684" s="122"/>
      <c r="C684" s="122"/>
      <c r="D684" s="122"/>
      <c r="E684" s="122"/>
      <c r="F684" s="122"/>
      <c r="G684" s="169"/>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4.25" customHeight="1" x14ac:dyDescent="0.2">
      <c r="A685" s="122"/>
      <c r="B685" s="122"/>
      <c r="C685" s="122"/>
      <c r="D685" s="122"/>
      <c r="E685" s="122"/>
      <c r="F685" s="122"/>
      <c r="G685" s="169"/>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4.25" customHeight="1" x14ac:dyDescent="0.2">
      <c r="A686" s="122"/>
      <c r="B686" s="122"/>
      <c r="C686" s="122"/>
      <c r="D686" s="122"/>
      <c r="E686" s="122"/>
      <c r="F686" s="122"/>
      <c r="G686" s="169"/>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4.25" customHeight="1" x14ac:dyDescent="0.2">
      <c r="A687" s="122"/>
      <c r="B687" s="122"/>
      <c r="C687" s="122"/>
      <c r="D687" s="122"/>
      <c r="E687" s="122"/>
      <c r="F687" s="122"/>
      <c r="G687" s="169"/>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4.25" customHeight="1" x14ac:dyDescent="0.2">
      <c r="A688" s="122"/>
      <c r="B688" s="122"/>
      <c r="C688" s="122"/>
      <c r="D688" s="122"/>
      <c r="E688" s="122"/>
      <c r="F688" s="122"/>
      <c r="G688" s="169"/>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4.25" customHeight="1" x14ac:dyDescent="0.2">
      <c r="A689" s="122"/>
      <c r="B689" s="122"/>
      <c r="C689" s="122"/>
      <c r="D689" s="122"/>
      <c r="E689" s="122"/>
      <c r="F689" s="122"/>
      <c r="G689" s="169"/>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4.25" customHeight="1" x14ac:dyDescent="0.2">
      <c r="A690" s="122"/>
      <c r="B690" s="122"/>
      <c r="C690" s="122"/>
      <c r="D690" s="122"/>
      <c r="E690" s="122"/>
      <c r="F690" s="122"/>
      <c r="G690" s="169"/>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4.25" customHeight="1" x14ac:dyDescent="0.2">
      <c r="A691" s="122"/>
      <c r="B691" s="122"/>
      <c r="C691" s="122"/>
      <c r="D691" s="122"/>
      <c r="E691" s="122"/>
      <c r="F691" s="122"/>
      <c r="G691" s="169"/>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4.25" customHeight="1" x14ac:dyDescent="0.2">
      <c r="A692" s="122"/>
      <c r="B692" s="122"/>
      <c r="C692" s="122"/>
      <c r="D692" s="122"/>
      <c r="E692" s="122"/>
      <c r="F692" s="122"/>
      <c r="G692" s="169"/>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4.25" customHeight="1" x14ac:dyDescent="0.2">
      <c r="A693" s="122"/>
      <c r="B693" s="122"/>
      <c r="C693" s="122"/>
      <c r="D693" s="122"/>
      <c r="E693" s="122"/>
      <c r="F693" s="122"/>
      <c r="G693" s="169"/>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4.25" customHeight="1" x14ac:dyDescent="0.2">
      <c r="A694" s="122"/>
      <c r="B694" s="122"/>
      <c r="C694" s="122"/>
      <c r="D694" s="122"/>
      <c r="E694" s="122"/>
      <c r="F694" s="122"/>
      <c r="G694" s="169"/>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4.25" customHeight="1" x14ac:dyDescent="0.2">
      <c r="A695" s="122"/>
      <c r="B695" s="122"/>
      <c r="C695" s="122"/>
      <c r="D695" s="122"/>
      <c r="E695" s="122"/>
      <c r="F695" s="122"/>
      <c r="G695" s="169"/>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4.25" customHeight="1" x14ac:dyDescent="0.2">
      <c r="A696" s="122"/>
      <c r="B696" s="122"/>
      <c r="C696" s="122"/>
      <c r="D696" s="122"/>
      <c r="E696" s="122"/>
      <c r="F696" s="122"/>
      <c r="G696" s="169"/>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4.25" customHeight="1" x14ac:dyDescent="0.2">
      <c r="A697" s="122"/>
      <c r="B697" s="122"/>
      <c r="C697" s="122"/>
      <c r="D697" s="122"/>
      <c r="E697" s="122"/>
      <c r="F697" s="122"/>
      <c r="G697" s="169"/>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4.25" customHeight="1" x14ac:dyDescent="0.2">
      <c r="A698" s="122"/>
      <c r="B698" s="122"/>
      <c r="C698" s="122"/>
      <c r="D698" s="122"/>
      <c r="E698" s="122"/>
      <c r="F698" s="122"/>
      <c r="G698" s="169"/>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4.25" customHeight="1" x14ac:dyDescent="0.2">
      <c r="A699" s="122"/>
      <c r="B699" s="122"/>
      <c r="C699" s="122"/>
      <c r="D699" s="122"/>
      <c r="E699" s="122"/>
      <c r="F699" s="122"/>
      <c r="G699" s="169"/>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4.25" customHeight="1" x14ac:dyDescent="0.2">
      <c r="A700" s="122"/>
      <c r="B700" s="122"/>
      <c r="C700" s="122"/>
      <c r="D700" s="122"/>
      <c r="E700" s="122"/>
      <c r="F700" s="122"/>
      <c r="G700" s="169"/>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4.25" customHeight="1" x14ac:dyDescent="0.2">
      <c r="A701" s="122"/>
      <c r="B701" s="122"/>
      <c r="C701" s="122"/>
      <c r="D701" s="122"/>
      <c r="E701" s="122"/>
      <c r="F701" s="122"/>
      <c r="G701" s="169"/>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4.25" customHeight="1" x14ac:dyDescent="0.2">
      <c r="A702" s="122"/>
      <c r="B702" s="122"/>
      <c r="C702" s="122"/>
      <c r="D702" s="122"/>
      <c r="E702" s="122"/>
      <c r="F702" s="122"/>
      <c r="G702" s="169"/>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4.25" customHeight="1" x14ac:dyDescent="0.2">
      <c r="A703" s="122"/>
      <c r="B703" s="122"/>
      <c r="C703" s="122"/>
      <c r="D703" s="122"/>
      <c r="E703" s="122"/>
      <c r="F703" s="122"/>
      <c r="G703" s="169"/>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4.25" customHeight="1" x14ac:dyDescent="0.2">
      <c r="A704" s="122"/>
      <c r="B704" s="122"/>
      <c r="C704" s="122"/>
      <c r="D704" s="122"/>
      <c r="E704" s="122"/>
      <c r="F704" s="122"/>
      <c r="G704" s="169"/>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4.25" customHeight="1" x14ac:dyDescent="0.2">
      <c r="A705" s="122"/>
      <c r="B705" s="122"/>
      <c r="C705" s="122"/>
      <c r="D705" s="122"/>
      <c r="E705" s="122"/>
      <c r="F705" s="122"/>
      <c r="G705" s="169"/>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4.25" customHeight="1" x14ac:dyDescent="0.2">
      <c r="A706" s="122"/>
      <c r="B706" s="122"/>
      <c r="C706" s="122"/>
      <c r="D706" s="122"/>
      <c r="E706" s="122"/>
      <c r="F706" s="122"/>
      <c r="G706" s="169"/>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4.25" customHeight="1" x14ac:dyDescent="0.2">
      <c r="A707" s="122"/>
      <c r="B707" s="122"/>
      <c r="C707" s="122"/>
      <c r="D707" s="122"/>
      <c r="E707" s="122"/>
      <c r="F707" s="122"/>
      <c r="G707" s="169"/>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4.25" customHeight="1" x14ac:dyDescent="0.2">
      <c r="A708" s="122"/>
      <c r="B708" s="122"/>
      <c r="C708" s="122"/>
      <c r="D708" s="122"/>
      <c r="E708" s="122"/>
      <c r="F708" s="122"/>
      <c r="G708" s="169"/>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4.25" customHeight="1" x14ac:dyDescent="0.2">
      <c r="A709" s="122"/>
      <c r="B709" s="122"/>
      <c r="C709" s="122"/>
      <c r="D709" s="122"/>
      <c r="E709" s="122"/>
      <c r="F709" s="122"/>
      <c r="G709" s="169"/>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4.25" customHeight="1" x14ac:dyDescent="0.2">
      <c r="A710" s="122"/>
      <c r="B710" s="122"/>
      <c r="C710" s="122"/>
      <c r="D710" s="122"/>
      <c r="E710" s="122"/>
      <c r="F710" s="122"/>
      <c r="G710" s="169"/>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4.25" customHeight="1" x14ac:dyDescent="0.2">
      <c r="A711" s="122"/>
      <c r="B711" s="122"/>
      <c r="C711" s="122"/>
      <c r="D711" s="122"/>
      <c r="E711" s="122"/>
      <c r="F711" s="122"/>
      <c r="G711" s="169"/>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4.25" customHeight="1" x14ac:dyDescent="0.2">
      <c r="A712" s="122"/>
      <c r="B712" s="122"/>
      <c r="C712" s="122"/>
      <c r="D712" s="122"/>
      <c r="E712" s="122"/>
      <c r="F712" s="122"/>
      <c r="G712" s="169"/>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4.25" customHeight="1" x14ac:dyDescent="0.2">
      <c r="A713" s="122"/>
      <c r="B713" s="122"/>
      <c r="C713" s="122"/>
      <c r="D713" s="122"/>
      <c r="E713" s="122"/>
      <c r="F713" s="122"/>
      <c r="G713" s="169"/>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4.25" customHeight="1" x14ac:dyDescent="0.2">
      <c r="A714" s="122"/>
      <c r="B714" s="122"/>
      <c r="C714" s="122"/>
      <c r="D714" s="122"/>
      <c r="E714" s="122"/>
      <c r="F714" s="122"/>
      <c r="G714" s="169"/>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4.25" customHeight="1" x14ac:dyDescent="0.2">
      <c r="A715" s="122"/>
      <c r="B715" s="122"/>
      <c r="C715" s="122"/>
      <c r="D715" s="122"/>
      <c r="E715" s="122"/>
      <c r="F715" s="122"/>
      <c r="G715" s="169"/>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4.25" customHeight="1" x14ac:dyDescent="0.2">
      <c r="A716" s="122"/>
      <c r="B716" s="122"/>
      <c r="C716" s="122"/>
      <c r="D716" s="122"/>
      <c r="E716" s="122"/>
      <c r="F716" s="122"/>
      <c r="G716" s="169"/>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4.25" customHeight="1" x14ac:dyDescent="0.2">
      <c r="A717" s="122"/>
      <c r="B717" s="122"/>
      <c r="C717" s="122"/>
      <c r="D717" s="122"/>
      <c r="E717" s="122"/>
      <c r="F717" s="122"/>
      <c r="G717" s="169"/>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4.25" customHeight="1" x14ac:dyDescent="0.2">
      <c r="A718" s="122"/>
      <c r="B718" s="122"/>
      <c r="C718" s="122"/>
      <c r="D718" s="122"/>
      <c r="E718" s="122"/>
      <c r="F718" s="122"/>
      <c r="G718" s="169"/>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4.25" customHeight="1" x14ac:dyDescent="0.2">
      <c r="A719" s="122"/>
      <c r="B719" s="122"/>
      <c r="C719" s="122"/>
      <c r="D719" s="122"/>
      <c r="E719" s="122"/>
      <c r="F719" s="122"/>
      <c r="G719" s="169"/>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4.25" customHeight="1" x14ac:dyDescent="0.2">
      <c r="A720" s="122"/>
      <c r="B720" s="122"/>
      <c r="C720" s="122"/>
      <c r="D720" s="122"/>
      <c r="E720" s="122"/>
      <c r="F720" s="122"/>
      <c r="G720" s="169"/>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4.25" customHeight="1" x14ac:dyDescent="0.2">
      <c r="A721" s="122"/>
      <c r="B721" s="122"/>
      <c r="C721" s="122"/>
      <c r="D721" s="122"/>
      <c r="E721" s="122"/>
      <c r="F721" s="122"/>
      <c r="G721" s="169"/>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4.25" customHeight="1" x14ac:dyDescent="0.2">
      <c r="A722" s="122"/>
      <c r="B722" s="122"/>
      <c r="C722" s="122"/>
      <c r="D722" s="122"/>
      <c r="E722" s="122"/>
      <c r="F722" s="122"/>
      <c r="G722" s="169"/>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4.25" customHeight="1" x14ac:dyDescent="0.2">
      <c r="A723" s="122"/>
      <c r="B723" s="122"/>
      <c r="C723" s="122"/>
      <c r="D723" s="122"/>
      <c r="E723" s="122"/>
      <c r="F723" s="122"/>
      <c r="G723" s="169"/>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4.25" customHeight="1" x14ac:dyDescent="0.2">
      <c r="A724" s="122"/>
      <c r="B724" s="122"/>
      <c r="C724" s="122"/>
      <c r="D724" s="122"/>
      <c r="E724" s="122"/>
      <c r="F724" s="122"/>
      <c r="G724" s="169"/>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4.25" customHeight="1" x14ac:dyDescent="0.2">
      <c r="A725" s="122"/>
      <c r="B725" s="122"/>
      <c r="C725" s="122"/>
      <c r="D725" s="122"/>
      <c r="E725" s="122"/>
      <c r="F725" s="122"/>
      <c r="G725" s="169"/>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4.25" customHeight="1" x14ac:dyDescent="0.2">
      <c r="A726" s="122"/>
      <c r="B726" s="122"/>
      <c r="C726" s="122"/>
      <c r="D726" s="122"/>
      <c r="E726" s="122"/>
      <c r="F726" s="122"/>
      <c r="G726" s="169"/>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4.25" customHeight="1" x14ac:dyDescent="0.2">
      <c r="A727" s="122"/>
      <c r="B727" s="122"/>
      <c r="C727" s="122"/>
      <c r="D727" s="122"/>
      <c r="E727" s="122"/>
      <c r="F727" s="122"/>
      <c r="G727" s="169"/>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4.25" customHeight="1" x14ac:dyDescent="0.2">
      <c r="A728" s="122"/>
      <c r="B728" s="122"/>
      <c r="C728" s="122"/>
      <c r="D728" s="122"/>
      <c r="E728" s="122"/>
      <c r="F728" s="122"/>
      <c r="G728" s="169"/>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4.25" customHeight="1" x14ac:dyDescent="0.2">
      <c r="A729" s="122"/>
      <c r="B729" s="122"/>
      <c r="C729" s="122"/>
      <c r="D729" s="122"/>
      <c r="E729" s="122"/>
      <c r="F729" s="122"/>
      <c r="G729" s="169"/>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4.25" customHeight="1" x14ac:dyDescent="0.2">
      <c r="A730" s="122"/>
      <c r="B730" s="122"/>
      <c r="C730" s="122"/>
      <c r="D730" s="122"/>
      <c r="E730" s="122"/>
      <c r="F730" s="122"/>
      <c r="G730" s="169"/>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4.25" customHeight="1" x14ac:dyDescent="0.2">
      <c r="A731" s="122"/>
      <c r="B731" s="122"/>
      <c r="C731" s="122"/>
      <c r="D731" s="122"/>
      <c r="E731" s="122"/>
      <c r="F731" s="122"/>
      <c r="G731" s="169"/>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4.25" customHeight="1" x14ac:dyDescent="0.2">
      <c r="A732" s="122"/>
      <c r="B732" s="122"/>
      <c r="C732" s="122"/>
      <c r="D732" s="122"/>
      <c r="E732" s="122"/>
      <c r="F732" s="122"/>
      <c r="G732" s="169"/>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4.25" customHeight="1" x14ac:dyDescent="0.2">
      <c r="A733" s="122"/>
      <c r="B733" s="122"/>
      <c r="C733" s="122"/>
      <c r="D733" s="122"/>
      <c r="E733" s="122"/>
      <c r="F733" s="122"/>
      <c r="G733" s="169"/>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4.25" customHeight="1" x14ac:dyDescent="0.2">
      <c r="A734" s="122"/>
      <c r="B734" s="122"/>
      <c r="C734" s="122"/>
      <c r="D734" s="122"/>
      <c r="E734" s="122"/>
      <c r="F734" s="122"/>
      <c r="G734" s="169"/>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4.25" customHeight="1" x14ac:dyDescent="0.2">
      <c r="A735" s="122"/>
      <c r="B735" s="122"/>
      <c r="C735" s="122"/>
      <c r="D735" s="122"/>
      <c r="E735" s="122"/>
      <c r="F735" s="122"/>
      <c r="G735" s="169"/>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4.25" customHeight="1" x14ac:dyDescent="0.2">
      <c r="A736" s="122"/>
      <c r="B736" s="122"/>
      <c r="C736" s="122"/>
      <c r="D736" s="122"/>
      <c r="E736" s="122"/>
      <c r="F736" s="122"/>
      <c r="G736" s="169"/>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4.25" customHeight="1" x14ac:dyDescent="0.2">
      <c r="A737" s="122"/>
      <c r="B737" s="122"/>
      <c r="C737" s="122"/>
      <c r="D737" s="122"/>
      <c r="E737" s="122"/>
      <c r="F737" s="122"/>
      <c r="G737" s="169"/>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4.25" customHeight="1" x14ac:dyDescent="0.2">
      <c r="A738" s="122"/>
      <c r="B738" s="122"/>
      <c r="C738" s="122"/>
      <c r="D738" s="122"/>
      <c r="E738" s="122"/>
      <c r="F738" s="122"/>
      <c r="G738" s="169"/>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4.25" customHeight="1" x14ac:dyDescent="0.2">
      <c r="A739" s="122"/>
      <c r="B739" s="122"/>
      <c r="C739" s="122"/>
      <c r="D739" s="122"/>
      <c r="E739" s="122"/>
      <c r="F739" s="122"/>
      <c r="G739" s="169"/>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4.25" customHeight="1" x14ac:dyDescent="0.2">
      <c r="A740" s="122"/>
      <c r="B740" s="122"/>
      <c r="C740" s="122"/>
      <c r="D740" s="122"/>
      <c r="E740" s="122"/>
      <c r="F740" s="122"/>
      <c r="G740" s="169"/>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4.25" customHeight="1" x14ac:dyDescent="0.2">
      <c r="A741" s="122"/>
      <c r="B741" s="122"/>
      <c r="C741" s="122"/>
      <c r="D741" s="122"/>
      <c r="E741" s="122"/>
      <c r="F741" s="122"/>
      <c r="G741" s="169"/>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4.25" customHeight="1" x14ac:dyDescent="0.2">
      <c r="A742" s="122"/>
      <c r="B742" s="122"/>
      <c r="C742" s="122"/>
      <c r="D742" s="122"/>
      <c r="E742" s="122"/>
      <c r="F742" s="122"/>
      <c r="G742" s="169"/>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4.25" customHeight="1" x14ac:dyDescent="0.2">
      <c r="A743" s="122"/>
      <c r="B743" s="122"/>
      <c r="C743" s="122"/>
      <c r="D743" s="122"/>
      <c r="E743" s="122"/>
      <c r="F743" s="122"/>
      <c r="G743" s="169"/>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4.25" customHeight="1" x14ac:dyDescent="0.2">
      <c r="A744" s="122"/>
      <c r="B744" s="122"/>
      <c r="C744" s="122"/>
      <c r="D744" s="122"/>
      <c r="E744" s="122"/>
      <c r="F744" s="122"/>
      <c r="G744" s="169"/>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4.25" customHeight="1" x14ac:dyDescent="0.2">
      <c r="A745" s="122"/>
      <c r="B745" s="122"/>
      <c r="C745" s="122"/>
      <c r="D745" s="122"/>
      <c r="E745" s="122"/>
      <c r="F745" s="122"/>
      <c r="G745" s="169"/>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4.25" customHeight="1" x14ac:dyDescent="0.2">
      <c r="A746" s="122"/>
      <c r="B746" s="122"/>
      <c r="C746" s="122"/>
      <c r="D746" s="122"/>
      <c r="E746" s="122"/>
      <c r="F746" s="122"/>
      <c r="G746" s="169"/>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4.25" customHeight="1" x14ac:dyDescent="0.2">
      <c r="A747" s="122"/>
      <c r="B747" s="122"/>
      <c r="C747" s="122"/>
      <c r="D747" s="122"/>
      <c r="E747" s="122"/>
      <c r="F747" s="122"/>
      <c r="G747" s="169"/>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4.25" customHeight="1" x14ac:dyDescent="0.2">
      <c r="A748" s="122"/>
      <c r="B748" s="122"/>
      <c r="C748" s="122"/>
      <c r="D748" s="122"/>
      <c r="E748" s="122"/>
      <c r="F748" s="122"/>
      <c r="G748" s="169"/>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4.25" customHeight="1" x14ac:dyDescent="0.2">
      <c r="A749" s="122"/>
      <c r="B749" s="122"/>
      <c r="C749" s="122"/>
      <c r="D749" s="122"/>
      <c r="E749" s="122"/>
      <c r="F749" s="122"/>
      <c r="G749" s="169"/>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4.25" customHeight="1" x14ac:dyDescent="0.2">
      <c r="A750" s="122"/>
      <c r="B750" s="122"/>
      <c r="C750" s="122"/>
      <c r="D750" s="122"/>
      <c r="E750" s="122"/>
      <c r="F750" s="122"/>
      <c r="G750" s="169"/>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4.25" customHeight="1" x14ac:dyDescent="0.2">
      <c r="A751" s="122"/>
      <c r="B751" s="122"/>
      <c r="C751" s="122"/>
      <c r="D751" s="122"/>
      <c r="E751" s="122"/>
      <c r="F751" s="122"/>
      <c r="G751" s="169"/>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4.25" customHeight="1" x14ac:dyDescent="0.2">
      <c r="A752" s="122"/>
      <c r="B752" s="122"/>
      <c r="C752" s="122"/>
      <c r="D752" s="122"/>
      <c r="E752" s="122"/>
      <c r="F752" s="122"/>
      <c r="G752" s="169"/>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4.25" customHeight="1" x14ac:dyDescent="0.2">
      <c r="A753" s="122"/>
      <c r="B753" s="122"/>
      <c r="C753" s="122"/>
      <c r="D753" s="122"/>
      <c r="E753" s="122"/>
      <c r="F753" s="122"/>
      <c r="G753" s="169"/>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4.25" customHeight="1" x14ac:dyDescent="0.2">
      <c r="A754" s="122"/>
      <c r="B754" s="122"/>
      <c r="C754" s="122"/>
      <c r="D754" s="122"/>
      <c r="E754" s="122"/>
      <c r="F754" s="122"/>
      <c r="G754" s="169"/>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4.25" customHeight="1" x14ac:dyDescent="0.2">
      <c r="A755" s="122"/>
      <c r="B755" s="122"/>
      <c r="C755" s="122"/>
      <c r="D755" s="122"/>
      <c r="E755" s="122"/>
      <c r="F755" s="122"/>
      <c r="G755" s="169"/>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4.25" customHeight="1" x14ac:dyDescent="0.2">
      <c r="A756" s="122"/>
      <c r="B756" s="122"/>
      <c r="C756" s="122"/>
      <c r="D756" s="122"/>
      <c r="E756" s="122"/>
      <c r="F756" s="122"/>
      <c r="G756" s="169"/>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4.25" customHeight="1" x14ac:dyDescent="0.2">
      <c r="A757" s="122"/>
      <c r="B757" s="122"/>
      <c r="C757" s="122"/>
      <c r="D757" s="122"/>
      <c r="E757" s="122"/>
      <c r="F757" s="122"/>
      <c r="G757" s="169"/>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4.25" customHeight="1" x14ac:dyDescent="0.2">
      <c r="A758" s="122"/>
      <c r="B758" s="122"/>
      <c r="C758" s="122"/>
      <c r="D758" s="122"/>
      <c r="E758" s="122"/>
      <c r="F758" s="122"/>
      <c r="G758" s="169"/>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4.25" customHeight="1" x14ac:dyDescent="0.2">
      <c r="A759" s="122"/>
      <c r="B759" s="122"/>
      <c r="C759" s="122"/>
      <c r="D759" s="122"/>
      <c r="E759" s="122"/>
      <c r="F759" s="122"/>
      <c r="G759" s="169"/>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4.25" customHeight="1" x14ac:dyDescent="0.2">
      <c r="A760" s="122"/>
      <c r="B760" s="122"/>
      <c r="C760" s="122"/>
      <c r="D760" s="122"/>
      <c r="E760" s="122"/>
      <c r="F760" s="122"/>
      <c r="G760" s="169"/>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4.25" customHeight="1" x14ac:dyDescent="0.2">
      <c r="A761" s="122"/>
      <c r="B761" s="122"/>
      <c r="C761" s="122"/>
      <c r="D761" s="122"/>
      <c r="E761" s="122"/>
      <c r="F761" s="122"/>
      <c r="G761" s="169"/>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4.25" customHeight="1" x14ac:dyDescent="0.2">
      <c r="A762" s="122"/>
      <c r="B762" s="122"/>
      <c r="C762" s="122"/>
      <c r="D762" s="122"/>
      <c r="E762" s="122"/>
      <c r="F762" s="122"/>
      <c r="G762" s="169"/>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4.25" customHeight="1" x14ac:dyDescent="0.2">
      <c r="A763" s="122"/>
      <c r="B763" s="122"/>
      <c r="C763" s="122"/>
      <c r="D763" s="122"/>
      <c r="E763" s="122"/>
      <c r="F763" s="122"/>
      <c r="G763" s="169"/>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4.25" customHeight="1" x14ac:dyDescent="0.2">
      <c r="A764" s="122"/>
      <c r="B764" s="122"/>
      <c r="C764" s="122"/>
      <c r="D764" s="122"/>
      <c r="E764" s="122"/>
      <c r="F764" s="122"/>
      <c r="G764" s="169"/>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4.25" customHeight="1" x14ac:dyDescent="0.2">
      <c r="A765" s="122"/>
      <c r="B765" s="122"/>
      <c r="C765" s="122"/>
      <c r="D765" s="122"/>
      <c r="E765" s="122"/>
      <c r="F765" s="122"/>
      <c r="G765" s="169"/>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4.25" customHeight="1" x14ac:dyDescent="0.2">
      <c r="A766" s="122"/>
      <c r="B766" s="122"/>
      <c r="C766" s="122"/>
      <c r="D766" s="122"/>
      <c r="E766" s="122"/>
      <c r="F766" s="122"/>
      <c r="G766" s="169"/>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4.25" customHeight="1" x14ac:dyDescent="0.2">
      <c r="A767" s="122"/>
      <c r="B767" s="122"/>
      <c r="C767" s="122"/>
      <c r="D767" s="122"/>
      <c r="E767" s="122"/>
      <c r="F767" s="122"/>
      <c r="G767" s="169"/>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4.25" customHeight="1" x14ac:dyDescent="0.2">
      <c r="A768" s="122"/>
      <c r="B768" s="122"/>
      <c r="C768" s="122"/>
      <c r="D768" s="122"/>
      <c r="E768" s="122"/>
      <c r="F768" s="122"/>
      <c r="G768" s="169"/>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4.25" customHeight="1" x14ac:dyDescent="0.2">
      <c r="A769" s="122"/>
      <c r="B769" s="122"/>
      <c r="C769" s="122"/>
      <c r="D769" s="122"/>
      <c r="E769" s="122"/>
      <c r="F769" s="122"/>
      <c r="G769" s="169"/>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4.25" customHeight="1" x14ac:dyDescent="0.2">
      <c r="A770" s="122"/>
      <c r="B770" s="122"/>
      <c r="C770" s="122"/>
      <c r="D770" s="122"/>
      <c r="E770" s="122"/>
      <c r="F770" s="122"/>
      <c r="G770" s="169"/>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4.25" customHeight="1" x14ac:dyDescent="0.2">
      <c r="A771" s="122"/>
      <c r="B771" s="122"/>
      <c r="C771" s="122"/>
      <c r="D771" s="122"/>
      <c r="E771" s="122"/>
      <c r="F771" s="122"/>
      <c r="G771" s="169"/>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4.25" customHeight="1" x14ac:dyDescent="0.2">
      <c r="A772" s="122"/>
      <c r="B772" s="122"/>
      <c r="C772" s="122"/>
      <c r="D772" s="122"/>
      <c r="E772" s="122"/>
      <c r="F772" s="122"/>
      <c r="G772" s="169"/>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4.25" customHeight="1" x14ac:dyDescent="0.2">
      <c r="A773" s="122"/>
      <c r="B773" s="122"/>
      <c r="C773" s="122"/>
      <c r="D773" s="122"/>
      <c r="E773" s="122"/>
      <c r="F773" s="122"/>
      <c r="G773" s="169"/>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4.25" customHeight="1" x14ac:dyDescent="0.2">
      <c r="A774" s="122"/>
      <c r="B774" s="122"/>
      <c r="C774" s="122"/>
      <c r="D774" s="122"/>
      <c r="E774" s="122"/>
      <c r="F774" s="122"/>
      <c r="G774" s="169"/>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4.25" customHeight="1" x14ac:dyDescent="0.2">
      <c r="A775" s="122"/>
      <c r="B775" s="122"/>
      <c r="C775" s="122"/>
      <c r="D775" s="122"/>
      <c r="E775" s="122"/>
      <c r="F775" s="122"/>
      <c r="G775" s="169"/>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4.25" customHeight="1" x14ac:dyDescent="0.2">
      <c r="A776" s="122"/>
      <c r="B776" s="122"/>
      <c r="C776" s="122"/>
      <c r="D776" s="122"/>
      <c r="E776" s="122"/>
      <c r="F776" s="122"/>
      <c r="G776" s="169"/>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4.25" customHeight="1" x14ac:dyDescent="0.2">
      <c r="A777" s="122"/>
      <c r="B777" s="122"/>
      <c r="C777" s="122"/>
      <c r="D777" s="122"/>
      <c r="E777" s="122"/>
      <c r="F777" s="122"/>
      <c r="G777" s="169"/>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4.25" customHeight="1" x14ac:dyDescent="0.2">
      <c r="A778" s="122"/>
      <c r="B778" s="122"/>
      <c r="C778" s="122"/>
      <c r="D778" s="122"/>
      <c r="E778" s="122"/>
      <c r="F778" s="122"/>
      <c r="G778" s="169"/>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4.25" customHeight="1" x14ac:dyDescent="0.2">
      <c r="A779" s="122"/>
      <c r="B779" s="122"/>
      <c r="C779" s="122"/>
      <c r="D779" s="122"/>
      <c r="E779" s="122"/>
      <c r="F779" s="122"/>
      <c r="G779" s="169"/>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4.25" customHeight="1" x14ac:dyDescent="0.2">
      <c r="A780" s="122"/>
      <c r="B780" s="122"/>
      <c r="C780" s="122"/>
      <c r="D780" s="122"/>
      <c r="E780" s="122"/>
      <c r="F780" s="122"/>
      <c r="G780" s="169"/>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4.25" customHeight="1" x14ac:dyDescent="0.2">
      <c r="A781" s="122"/>
      <c r="B781" s="122"/>
      <c r="C781" s="122"/>
      <c r="D781" s="122"/>
      <c r="E781" s="122"/>
      <c r="F781" s="122"/>
      <c r="G781" s="169"/>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4.25" customHeight="1" x14ac:dyDescent="0.2">
      <c r="A782" s="122"/>
      <c r="B782" s="122"/>
      <c r="C782" s="122"/>
      <c r="D782" s="122"/>
      <c r="E782" s="122"/>
      <c r="F782" s="122"/>
      <c r="G782" s="169"/>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4.25" customHeight="1" x14ac:dyDescent="0.2">
      <c r="A783" s="122"/>
      <c r="B783" s="122"/>
      <c r="C783" s="122"/>
      <c r="D783" s="122"/>
      <c r="E783" s="122"/>
      <c r="F783" s="122"/>
      <c r="G783" s="169"/>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4.25" customHeight="1" x14ac:dyDescent="0.2">
      <c r="A784" s="122"/>
      <c r="B784" s="122"/>
      <c r="C784" s="122"/>
      <c r="D784" s="122"/>
      <c r="E784" s="122"/>
      <c r="F784" s="122"/>
      <c r="G784" s="169"/>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4.25" customHeight="1" x14ac:dyDescent="0.2">
      <c r="A785" s="122"/>
      <c r="B785" s="122"/>
      <c r="C785" s="122"/>
      <c r="D785" s="122"/>
      <c r="E785" s="122"/>
      <c r="F785" s="122"/>
      <c r="G785" s="169"/>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4.25" customHeight="1" x14ac:dyDescent="0.2">
      <c r="A786" s="122"/>
      <c r="B786" s="122"/>
      <c r="C786" s="122"/>
      <c r="D786" s="122"/>
      <c r="E786" s="122"/>
      <c r="F786" s="122"/>
      <c r="G786" s="169"/>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4.25" customHeight="1" x14ac:dyDescent="0.2">
      <c r="A787" s="122"/>
      <c r="B787" s="122"/>
      <c r="C787" s="122"/>
      <c r="D787" s="122"/>
      <c r="E787" s="122"/>
      <c r="F787" s="122"/>
      <c r="G787" s="169"/>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4.25" customHeight="1" x14ac:dyDescent="0.2">
      <c r="A788" s="122"/>
      <c r="B788" s="122"/>
      <c r="C788" s="122"/>
      <c r="D788" s="122"/>
      <c r="E788" s="122"/>
      <c r="F788" s="122"/>
      <c r="G788" s="169"/>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4.25" customHeight="1" x14ac:dyDescent="0.2">
      <c r="A789" s="122"/>
      <c r="B789" s="122"/>
      <c r="C789" s="122"/>
      <c r="D789" s="122"/>
      <c r="E789" s="122"/>
      <c r="F789" s="122"/>
      <c r="G789" s="169"/>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4.25" customHeight="1" x14ac:dyDescent="0.2">
      <c r="A790" s="122"/>
      <c r="B790" s="122"/>
      <c r="C790" s="122"/>
      <c r="D790" s="122"/>
      <c r="E790" s="122"/>
      <c r="F790" s="122"/>
      <c r="G790" s="169"/>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4.25" customHeight="1" x14ac:dyDescent="0.2">
      <c r="A791" s="122"/>
      <c r="B791" s="122"/>
      <c r="C791" s="122"/>
      <c r="D791" s="122"/>
      <c r="E791" s="122"/>
      <c r="F791" s="122"/>
      <c r="G791" s="169"/>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4.25" customHeight="1" x14ac:dyDescent="0.2">
      <c r="A792" s="122"/>
      <c r="B792" s="122"/>
      <c r="C792" s="122"/>
      <c r="D792" s="122"/>
      <c r="E792" s="122"/>
      <c r="F792" s="122"/>
      <c r="G792" s="169"/>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4.25" customHeight="1" x14ac:dyDescent="0.2">
      <c r="A793" s="122"/>
      <c r="B793" s="122"/>
      <c r="C793" s="122"/>
      <c r="D793" s="122"/>
      <c r="E793" s="122"/>
      <c r="F793" s="122"/>
      <c r="G793" s="169"/>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4.25" customHeight="1" x14ac:dyDescent="0.2">
      <c r="A794" s="122"/>
      <c r="B794" s="122"/>
      <c r="C794" s="122"/>
      <c r="D794" s="122"/>
      <c r="E794" s="122"/>
      <c r="F794" s="122"/>
      <c r="G794" s="169"/>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4.25" customHeight="1" x14ac:dyDescent="0.2">
      <c r="A795" s="122"/>
      <c r="B795" s="122"/>
      <c r="C795" s="122"/>
      <c r="D795" s="122"/>
      <c r="E795" s="122"/>
      <c r="F795" s="122"/>
      <c r="G795" s="169"/>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4.25" customHeight="1" x14ac:dyDescent="0.2">
      <c r="A796" s="122"/>
      <c r="B796" s="122"/>
      <c r="C796" s="122"/>
      <c r="D796" s="122"/>
      <c r="E796" s="122"/>
      <c r="F796" s="122"/>
      <c r="G796" s="169"/>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4.25" customHeight="1" x14ac:dyDescent="0.2">
      <c r="A797" s="122"/>
      <c r="B797" s="122"/>
      <c r="C797" s="122"/>
      <c r="D797" s="122"/>
      <c r="E797" s="122"/>
      <c r="F797" s="122"/>
      <c r="G797" s="169"/>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4.25" customHeight="1" x14ac:dyDescent="0.2">
      <c r="A798" s="122"/>
      <c r="B798" s="122"/>
      <c r="C798" s="122"/>
      <c r="D798" s="122"/>
      <c r="E798" s="122"/>
      <c r="F798" s="122"/>
      <c r="G798" s="169"/>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4.25" customHeight="1" x14ac:dyDescent="0.2">
      <c r="A799" s="122"/>
      <c r="B799" s="122"/>
      <c r="C799" s="122"/>
      <c r="D799" s="122"/>
      <c r="E799" s="122"/>
      <c r="F799" s="122"/>
      <c r="G799" s="169"/>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4.25" customHeight="1" x14ac:dyDescent="0.2">
      <c r="A800" s="122"/>
      <c r="B800" s="122"/>
      <c r="C800" s="122"/>
      <c r="D800" s="122"/>
      <c r="E800" s="122"/>
      <c r="F800" s="122"/>
      <c r="G800" s="169"/>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4.25" customHeight="1" x14ac:dyDescent="0.2">
      <c r="A801" s="122"/>
      <c r="B801" s="122"/>
      <c r="C801" s="122"/>
      <c r="D801" s="122"/>
      <c r="E801" s="122"/>
      <c r="F801" s="122"/>
      <c r="G801" s="169"/>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4.25" customHeight="1" x14ac:dyDescent="0.2">
      <c r="A802" s="122"/>
      <c r="B802" s="122"/>
      <c r="C802" s="122"/>
      <c r="D802" s="122"/>
      <c r="E802" s="122"/>
      <c r="F802" s="122"/>
      <c r="G802" s="169"/>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4.25" customHeight="1" x14ac:dyDescent="0.2">
      <c r="A803" s="122"/>
      <c r="B803" s="122"/>
      <c r="C803" s="122"/>
      <c r="D803" s="122"/>
      <c r="E803" s="122"/>
      <c r="F803" s="122"/>
      <c r="G803" s="169"/>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4.25" customHeight="1" x14ac:dyDescent="0.2">
      <c r="A804" s="122"/>
      <c r="B804" s="122"/>
      <c r="C804" s="122"/>
      <c r="D804" s="122"/>
      <c r="E804" s="122"/>
      <c r="F804" s="122"/>
      <c r="G804" s="169"/>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4.25" customHeight="1" x14ac:dyDescent="0.2">
      <c r="A805" s="122"/>
      <c r="B805" s="122"/>
      <c r="C805" s="122"/>
      <c r="D805" s="122"/>
      <c r="E805" s="122"/>
      <c r="F805" s="122"/>
      <c r="G805" s="169"/>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4.25" customHeight="1" x14ac:dyDescent="0.2">
      <c r="A806" s="122"/>
      <c r="B806" s="122"/>
      <c r="C806" s="122"/>
      <c r="D806" s="122"/>
      <c r="E806" s="122"/>
      <c r="F806" s="122"/>
      <c r="G806" s="169"/>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4.25" customHeight="1" x14ac:dyDescent="0.2">
      <c r="A807" s="122"/>
      <c r="B807" s="122"/>
      <c r="C807" s="122"/>
      <c r="D807" s="122"/>
      <c r="E807" s="122"/>
      <c r="F807" s="122"/>
      <c r="G807" s="169"/>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4.25" customHeight="1" x14ac:dyDescent="0.2">
      <c r="A808" s="122"/>
      <c r="B808" s="122"/>
      <c r="C808" s="122"/>
      <c r="D808" s="122"/>
      <c r="E808" s="122"/>
      <c r="F808" s="122"/>
      <c r="G808" s="169"/>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4.25" customHeight="1" x14ac:dyDescent="0.2">
      <c r="A809" s="122"/>
      <c r="B809" s="122"/>
      <c r="C809" s="122"/>
      <c r="D809" s="122"/>
      <c r="E809" s="122"/>
      <c r="F809" s="122"/>
      <c r="G809" s="169"/>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4.25" customHeight="1" x14ac:dyDescent="0.2">
      <c r="A810" s="122"/>
      <c r="B810" s="122"/>
      <c r="C810" s="122"/>
      <c r="D810" s="122"/>
      <c r="E810" s="122"/>
      <c r="F810" s="122"/>
      <c r="G810" s="169"/>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4.25" customHeight="1" x14ac:dyDescent="0.2">
      <c r="A811" s="122"/>
      <c r="B811" s="122"/>
      <c r="C811" s="122"/>
      <c r="D811" s="122"/>
      <c r="E811" s="122"/>
      <c r="F811" s="122"/>
      <c r="G811" s="169"/>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4.25" customHeight="1" x14ac:dyDescent="0.2">
      <c r="A812" s="122"/>
      <c r="B812" s="122"/>
      <c r="C812" s="122"/>
      <c r="D812" s="122"/>
      <c r="E812" s="122"/>
      <c r="F812" s="122"/>
      <c r="G812" s="169"/>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4.25" customHeight="1" x14ac:dyDescent="0.2">
      <c r="A813" s="122"/>
      <c r="B813" s="122"/>
      <c r="C813" s="122"/>
      <c r="D813" s="122"/>
      <c r="E813" s="122"/>
      <c r="F813" s="122"/>
      <c r="G813" s="169"/>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4.25" customHeight="1" x14ac:dyDescent="0.2">
      <c r="A814" s="122"/>
      <c r="B814" s="122"/>
      <c r="C814" s="122"/>
      <c r="D814" s="122"/>
      <c r="E814" s="122"/>
      <c r="F814" s="122"/>
      <c r="G814" s="169"/>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4.25" customHeight="1" x14ac:dyDescent="0.2">
      <c r="A815" s="122"/>
      <c r="B815" s="122"/>
      <c r="C815" s="122"/>
      <c r="D815" s="122"/>
      <c r="E815" s="122"/>
      <c r="F815" s="122"/>
      <c r="G815" s="169"/>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4.25" customHeight="1" x14ac:dyDescent="0.2">
      <c r="A816" s="122"/>
      <c r="B816" s="122"/>
      <c r="C816" s="122"/>
      <c r="D816" s="122"/>
      <c r="E816" s="122"/>
      <c r="F816" s="122"/>
      <c r="G816" s="169"/>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4.25" customHeight="1" x14ac:dyDescent="0.2">
      <c r="A817" s="122"/>
      <c r="B817" s="122"/>
      <c r="C817" s="122"/>
      <c r="D817" s="122"/>
      <c r="E817" s="122"/>
      <c r="F817" s="122"/>
      <c r="G817" s="169"/>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4.25" customHeight="1" x14ac:dyDescent="0.2">
      <c r="A818" s="122"/>
      <c r="B818" s="122"/>
      <c r="C818" s="122"/>
      <c r="D818" s="122"/>
      <c r="E818" s="122"/>
      <c r="F818" s="122"/>
      <c r="G818" s="169"/>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4.25" customHeight="1" x14ac:dyDescent="0.2">
      <c r="A819" s="122"/>
      <c r="B819" s="122"/>
      <c r="C819" s="122"/>
      <c r="D819" s="122"/>
      <c r="E819" s="122"/>
      <c r="F819" s="122"/>
      <c r="G819" s="169"/>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4.25" customHeight="1" x14ac:dyDescent="0.2">
      <c r="A820" s="122"/>
      <c r="B820" s="122"/>
      <c r="C820" s="122"/>
      <c r="D820" s="122"/>
      <c r="E820" s="122"/>
      <c r="F820" s="122"/>
      <c r="G820" s="169"/>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4.25" customHeight="1" x14ac:dyDescent="0.2">
      <c r="A821" s="122"/>
      <c r="B821" s="122"/>
      <c r="C821" s="122"/>
      <c r="D821" s="122"/>
      <c r="E821" s="122"/>
      <c r="F821" s="122"/>
      <c r="G821" s="169"/>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4.25" customHeight="1" x14ac:dyDescent="0.2">
      <c r="A822" s="122"/>
      <c r="B822" s="122"/>
      <c r="C822" s="122"/>
      <c r="D822" s="122"/>
      <c r="E822" s="122"/>
      <c r="F822" s="122"/>
      <c r="G822" s="169"/>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4.25" customHeight="1" x14ac:dyDescent="0.2">
      <c r="A823" s="122"/>
      <c r="B823" s="122"/>
      <c r="C823" s="122"/>
      <c r="D823" s="122"/>
      <c r="E823" s="122"/>
      <c r="F823" s="122"/>
      <c r="G823" s="169"/>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4.25" customHeight="1" x14ac:dyDescent="0.2">
      <c r="A824" s="122"/>
      <c r="B824" s="122"/>
      <c r="C824" s="122"/>
      <c r="D824" s="122"/>
      <c r="E824" s="122"/>
      <c r="F824" s="122"/>
      <c r="G824" s="169"/>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4.25" customHeight="1" x14ac:dyDescent="0.2">
      <c r="A825" s="122"/>
      <c r="B825" s="122"/>
      <c r="C825" s="122"/>
      <c r="D825" s="122"/>
      <c r="E825" s="122"/>
      <c r="F825" s="122"/>
      <c r="G825" s="169"/>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4.25" customHeight="1" x14ac:dyDescent="0.2">
      <c r="A826" s="122"/>
      <c r="B826" s="122"/>
      <c r="C826" s="122"/>
      <c r="D826" s="122"/>
      <c r="E826" s="122"/>
      <c r="F826" s="122"/>
      <c r="G826" s="169"/>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4.25" customHeight="1" x14ac:dyDescent="0.2">
      <c r="A827" s="122"/>
      <c r="B827" s="122"/>
      <c r="C827" s="122"/>
      <c r="D827" s="122"/>
      <c r="E827" s="122"/>
      <c r="F827" s="122"/>
      <c r="G827" s="169"/>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4.25" customHeight="1" x14ac:dyDescent="0.2">
      <c r="A828" s="122"/>
      <c r="B828" s="122"/>
      <c r="C828" s="122"/>
      <c r="D828" s="122"/>
      <c r="E828" s="122"/>
      <c r="F828" s="122"/>
      <c r="G828" s="169"/>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4.25" customHeight="1" x14ac:dyDescent="0.2">
      <c r="A829" s="122"/>
      <c r="B829" s="122"/>
      <c r="C829" s="122"/>
      <c r="D829" s="122"/>
      <c r="E829" s="122"/>
      <c r="F829" s="122"/>
      <c r="G829" s="169"/>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4.25" customHeight="1" x14ac:dyDescent="0.2">
      <c r="A830" s="122"/>
      <c r="B830" s="122"/>
      <c r="C830" s="122"/>
      <c r="D830" s="122"/>
      <c r="E830" s="122"/>
      <c r="F830" s="122"/>
      <c r="G830" s="169"/>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4.25" customHeight="1" x14ac:dyDescent="0.2">
      <c r="A831" s="122"/>
      <c r="B831" s="122"/>
      <c r="C831" s="122"/>
      <c r="D831" s="122"/>
      <c r="E831" s="122"/>
      <c r="F831" s="122"/>
      <c r="G831" s="169"/>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4.25" customHeight="1" x14ac:dyDescent="0.2">
      <c r="A832" s="122"/>
      <c r="B832" s="122"/>
      <c r="C832" s="122"/>
      <c r="D832" s="122"/>
      <c r="E832" s="122"/>
      <c r="F832" s="122"/>
      <c r="G832" s="169"/>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4.25" customHeight="1" x14ac:dyDescent="0.2">
      <c r="A833" s="122"/>
      <c r="B833" s="122"/>
      <c r="C833" s="122"/>
      <c r="D833" s="122"/>
      <c r="E833" s="122"/>
      <c r="F833" s="122"/>
      <c r="G833" s="169"/>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4.25" customHeight="1" x14ac:dyDescent="0.2">
      <c r="A834" s="122"/>
      <c r="B834" s="122"/>
      <c r="C834" s="122"/>
      <c r="D834" s="122"/>
      <c r="E834" s="122"/>
      <c r="F834" s="122"/>
      <c r="G834" s="169"/>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4.25" customHeight="1" x14ac:dyDescent="0.2">
      <c r="A835" s="122"/>
      <c r="B835" s="122"/>
      <c r="C835" s="122"/>
      <c r="D835" s="122"/>
      <c r="E835" s="122"/>
      <c r="F835" s="122"/>
      <c r="G835" s="169"/>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4.25" customHeight="1" x14ac:dyDescent="0.2">
      <c r="A836" s="122"/>
      <c r="B836" s="122"/>
      <c r="C836" s="122"/>
      <c r="D836" s="122"/>
      <c r="E836" s="122"/>
      <c r="F836" s="122"/>
      <c r="G836" s="169"/>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4.25" customHeight="1" x14ac:dyDescent="0.2">
      <c r="A837" s="122"/>
      <c r="B837" s="122"/>
      <c r="C837" s="122"/>
      <c r="D837" s="122"/>
      <c r="E837" s="122"/>
      <c r="F837" s="122"/>
      <c r="G837" s="169"/>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4.25" customHeight="1" x14ac:dyDescent="0.2">
      <c r="A838" s="122"/>
      <c r="B838" s="122"/>
      <c r="C838" s="122"/>
      <c r="D838" s="122"/>
      <c r="E838" s="122"/>
      <c r="F838" s="122"/>
      <c r="G838" s="169"/>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4.25" customHeight="1" x14ac:dyDescent="0.2">
      <c r="A839" s="122"/>
      <c r="B839" s="122"/>
      <c r="C839" s="122"/>
      <c r="D839" s="122"/>
      <c r="E839" s="122"/>
      <c r="F839" s="122"/>
      <c r="G839" s="169"/>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4.25" customHeight="1" x14ac:dyDescent="0.2">
      <c r="A840" s="122"/>
      <c r="B840" s="122"/>
      <c r="C840" s="122"/>
      <c r="D840" s="122"/>
      <c r="E840" s="122"/>
      <c r="F840" s="122"/>
      <c r="G840" s="169"/>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4.25" customHeight="1" x14ac:dyDescent="0.2">
      <c r="A841" s="122"/>
      <c r="B841" s="122"/>
      <c r="C841" s="122"/>
      <c r="D841" s="122"/>
      <c r="E841" s="122"/>
      <c r="F841" s="122"/>
      <c r="G841" s="169"/>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4.25" customHeight="1" x14ac:dyDescent="0.2">
      <c r="A842" s="122"/>
      <c r="B842" s="122"/>
      <c r="C842" s="122"/>
      <c r="D842" s="122"/>
      <c r="E842" s="122"/>
      <c r="F842" s="122"/>
      <c r="G842" s="169"/>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4.25" customHeight="1" x14ac:dyDescent="0.2">
      <c r="A843" s="122"/>
      <c r="B843" s="122"/>
      <c r="C843" s="122"/>
      <c r="D843" s="122"/>
      <c r="E843" s="122"/>
      <c r="F843" s="122"/>
      <c r="G843" s="169"/>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4.25" customHeight="1" x14ac:dyDescent="0.2">
      <c r="A844" s="122"/>
      <c r="B844" s="122"/>
      <c r="C844" s="122"/>
      <c r="D844" s="122"/>
      <c r="E844" s="122"/>
      <c r="F844" s="122"/>
      <c r="G844" s="169"/>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4.25" customHeight="1" x14ac:dyDescent="0.2">
      <c r="A845" s="122"/>
      <c r="B845" s="122"/>
      <c r="C845" s="122"/>
      <c r="D845" s="122"/>
      <c r="E845" s="122"/>
      <c r="F845" s="122"/>
      <c r="G845" s="169"/>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4.25" customHeight="1" x14ac:dyDescent="0.2">
      <c r="A846" s="122"/>
      <c r="B846" s="122"/>
      <c r="C846" s="122"/>
      <c r="D846" s="122"/>
      <c r="E846" s="122"/>
      <c r="F846" s="122"/>
      <c r="G846" s="169"/>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4.25" customHeight="1" x14ac:dyDescent="0.2">
      <c r="A847" s="122"/>
      <c r="B847" s="122"/>
      <c r="C847" s="122"/>
      <c r="D847" s="122"/>
      <c r="E847" s="122"/>
      <c r="F847" s="122"/>
      <c r="G847" s="169"/>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4.25" customHeight="1" x14ac:dyDescent="0.2">
      <c r="A848" s="122"/>
      <c r="B848" s="122"/>
      <c r="C848" s="122"/>
      <c r="D848" s="122"/>
      <c r="E848" s="122"/>
      <c r="F848" s="122"/>
      <c r="G848" s="169"/>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4.25" customHeight="1" x14ac:dyDescent="0.2">
      <c r="A849" s="122"/>
      <c r="B849" s="122"/>
      <c r="C849" s="122"/>
      <c r="D849" s="122"/>
      <c r="E849" s="122"/>
      <c r="F849" s="122"/>
      <c r="G849" s="169"/>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4.25" customHeight="1" x14ac:dyDescent="0.2">
      <c r="A850" s="122"/>
      <c r="B850" s="122"/>
      <c r="C850" s="122"/>
      <c r="D850" s="122"/>
      <c r="E850" s="122"/>
      <c r="F850" s="122"/>
      <c r="G850" s="169"/>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4.25" customHeight="1" x14ac:dyDescent="0.2">
      <c r="A851" s="122"/>
      <c r="B851" s="122"/>
      <c r="C851" s="122"/>
      <c r="D851" s="122"/>
      <c r="E851" s="122"/>
      <c r="F851" s="122"/>
      <c r="G851" s="169"/>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4.25" customHeight="1" x14ac:dyDescent="0.2">
      <c r="A852" s="122"/>
      <c r="B852" s="122"/>
      <c r="C852" s="122"/>
      <c r="D852" s="122"/>
      <c r="E852" s="122"/>
      <c r="F852" s="122"/>
      <c r="G852" s="169"/>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4.25" customHeight="1" x14ac:dyDescent="0.2">
      <c r="A853" s="122"/>
      <c r="B853" s="122"/>
      <c r="C853" s="122"/>
      <c r="D853" s="122"/>
      <c r="E853" s="122"/>
      <c r="F853" s="122"/>
      <c r="G853" s="169"/>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4.25" customHeight="1" x14ac:dyDescent="0.2">
      <c r="A854" s="122"/>
      <c r="B854" s="122"/>
      <c r="C854" s="122"/>
      <c r="D854" s="122"/>
      <c r="E854" s="122"/>
      <c r="F854" s="122"/>
      <c r="G854" s="169"/>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4.25" customHeight="1" x14ac:dyDescent="0.2">
      <c r="A855" s="122"/>
      <c r="B855" s="122"/>
      <c r="C855" s="122"/>
      <c r="D855" s="122"/>
      <c r="E855" s="122"/>
      <c r="F855" s="122"/>
      <c r="G855" s="169"/>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4.25" customHeight="1" x14ac:dyDescent="0.2">
      <c r="A856" s="122"/>
      <c r="B856" s="122"/>
      <c r="C856" s="122"/>
      <c r="D856" s="122"/>
      <c r="E856" s="122"/>
      <c r="F856" s="122"/>
      <c r="G856" s="169"/>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4.25" customHeight="1" x14ac:dyDescent="0.2">
      <c r="A857" s="122"/>
      <c r="B857" s="122"/>
      <c r="C857" s="122"/>
      <c r="D857" s="122"/>
      <c r="E857" s="122"/>
      <c r="F857" s="122"/>
      <c r="G857" s="169"/>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4.25" customHeight="1" x14ac:dyDescent="0.2">
      <c r="A858" s="122"/>
      <c r="B858" s="122"/>
      <c r="C858" s="122"/>
      <c r="D858" s="122"/>
      <c r="E858" s="122"/>
      <c r="F858" s="122"/>
      <c r="G858" s="169"/>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4.25" customHeight="1" x14ac:dyDescent="0.2">
      <c r="A859" s="122"/>
      <c r="B859" s="122"/>
      <c r="C859" s="122"/>
      <c r="D859" s="122"/>
      <c r="E859" s="122"/>
      <c r="F859" s="122"/>
      <c r="G859" s="169"/>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4.25" customHeight="1" x14ac:dyDescent="0.2">
      <c r="A860" s="122"/>
      <c r="B860" s="122"/>
      <c r="C860" s="122"/>
      <c r="D860" s="122"/>
      <c r="E860" s="122"/>
      <c r="F860" s="122"/>
      <c r="G860" s="169"/>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4.25" customHeight="1" x14ac:dyDescent="0.2">
      <c r="A861" s="122"/>
      <c r="B861" s="122"/>
      <c r="C861" s="122"/>
      <c r="D861" s="122"/>
      <c r="E861" s="122"/>
      <c r="F861" s="122"/>
      <c r="G861" s="169"/>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4.25" customHeight="1" x14ac:dyDescent="0.2">
      <c r="A862" s="122"/>
      <c r="B862" s="122"/>
      <c r="C862" s="122"/>
      <c r="D862" s="122"/>
      <c r="E862" s="122"/>
      <c r="F862" s="122"/>
      <c r="G862" s="169"/>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4.25" customHeight="1" x14ac:dyDescent="0.2">
      <c r="A863" s="122"/>
      <c r="B863" s="122"/>
      <c r="C863" s="122"/>
      <c r="D863" s="122"/>
      <c r="E863" s="122"/>
      <c r="F863" s="122"/>
      <c r="G863" s="169"/>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4.25" customHeight="1" x14ac:dyDescent="0.2">
      <c r="A864" s="122"/>
      <c r="B864" s="122"/>
      <c r="C864" s="122"/>
      <c r="D864" s="122"/>
      <c r="E864" s="122"/>
      <c r="F864" s="122"/>
      <c r="G864" s="169"/>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4.25" customHeight="1" x14ac:dyDescent="0.2">
      <c r="A865" s="122"/>
      <c r="B865" s="122"/>
      <c r="C865" s="122"/>
      <c r="D865" s="122"/>
      <c r="E865" s="122"/>
      <c r="F865" s="122"/>
      <c r="G865" s="169"/>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4.25" customHeight="1" x14ac:dyDescent="0.2">
      <c r="A866" s="122"/>
      <c r="B866" s="122"/>
      <c r="C866" s="122"/>
      <c r="D866" s="122"/>
      <c r="E866" s="122"/>
      <c r="F866" s="122"/>
      <c r="G866" s="169"/>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4.25" customHeight="1" x14ac:dyDescent="0.2">
      <c r="A867" s="122"/>
      <c r="B867" s="122"/>
      <c r="C867" s="122"/>
      <c r="D867" s="122"/>
      <c r="E867" s="122"/>
      <c r="F867" s="122"/>
      <c r="G867" s="169"/>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4.25" customHeight="1" x14ac:dyDescent="0.2">
      <c r="A868" s="122"/>
      <c r="B868" s="122"/>
      <c r="C868" s="122"/>
      <c r="D868" s="122"/>
      <c r="E868" s="122"/>
      <c r="F868" s="122"/>
      <c r="G868" s="169"/>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4.25" customHeight="1" x14ac:dyDescent="0.2">
      <c r="A869" s="122"/>
      <c r="B869" s="122"/>
      <c r="C869" s="122"/>
      <c r="D869" s="122"/>
      <c r="E869" s="122"/>
      <c r="F869" s="122"/>
      <c r="G869" s="169"/>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4.25" customHeight="1" x14ac:dyDescent="0.2">
      <c r="A870" s="122"/>
      <c r="B870" s="122"/>
      <c r="C870" s="122"/>
      <c r="D870" s="122"/>
      <c r="E870" s="122"/>
      <c r="F870" s="122"/>
      <c r="G870" s="169"/>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4.25" customHeight="1" x14ac:dyDescent="0.2">
      <c r="A871" s="122"/>
      <c r="B871" s="122"/>
      <c r="C871" s="122"/>
      <c r="D871" s="122"/>
      <c r="E871" s="122"/>
      <c r="F871" s="122"/>
      <c r="G871" s="169"/>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4.25" customHeight="1" x14ac:dyDescent="0.2">
      <c r="A872" s="122"/>
      <c r="B872" s="122"/>
      <c r="C872" s="122"/>
      <c r="D872" s="122"/>
      <c r="E872" s="122"/>
      <c r="F872" s="122"/>
      <c r="G872" s="169"/>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4.25" customHeight="1" x14ac:dyDescent="0.2">
      <c r="A873" s="122"/>
      <c r="B873" s="122"/>
      <c r="C873" s="122"/>
      <c r="D873" s="122"/>
      <c r="E873" s="122"/>
      <c r="F873" s="122"/>
      <c r="G873" s="169"/>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4.25" customHeight="1" x14ac:dyDescent="0.2">
      <c r="A874" s="122"/>
      <c r="B874" s="122"/>
      <c r="C874" s="122"/>
      <c r="D874" s="122"/>
      <c r="E874" s="122"/>
      <c r="F874" s="122"/>
      <c r="G874" s="169"/>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4.25" customHeight="1" x14ac:dyDescent="0.2">
      <c r="A875" s="122"/>
      <c r="B875" s="122"/>
      <c r="C875" s="122"/>
      <c r="D875" s="122"/>
      <c r="E875" s="122"/>
      <c r="F875" s="122"/>
      <c r="G875" s="169"/>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4.25" customHeight="1" x14ac:dyDescent="0.2">
      <c r="A876" s="122"/>
      <c r="B876" s="122"/>
      <c r="C876" s="122"/>
      <c r="D876" s="122"/>
      <c r="E876" s="122"/>
      <c r="F876" s="122"/>
      <c r="G876" s="169"/>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4.25" customHeight="1" x14ac:dyDescent="0.2">
      <c r="A877" s="122"/>
      <c r="B877" s="122"/>
      <c r="C877" s="122"/>
      <c r="D877" s="122"/>
      <c r="E877" s="122"/>
      <c r="F877" s="122"/>
      <c r="G877" s="169"/>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4.25" customHeight="1" x14ac:dyDescent="0.2">
      <c r="A878" s="122"/>
      <c r="B878" s="122"/>
      <c r="C878" s="122"/>
      <c r="D878" s="122"/>
      <c r="E878" s="122"/>
      <c r="F878" s="122"/>
      <c r="G878" s="169"/>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4.25" customHeight="1" x14ac:dyDescent="0.2">
      <c r="A879" s="122"/>
      <c r="B879" s="122"/>
      <c r="C879" s="122"/>
      <c r="D879" s="122"/>
      <c r="E879" s="122"/>
      <c r="F879" s="122"/>
      <c r="G879" s="169"/>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4.25" customHeight="1" x14ac:dyDescent="0.2">
      <c r="A880" s="122"/>
      <c r="B880" s="122"/>
      <c r="C880" s="122"/>
      <c r="D880" s="122"/>
      <c r="E880" s="122"/>
      <c r="F880" s="122"/>
      <c r="G880" s="169"/>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4.25" customHeight="1" x14ac:dyDescent="0.2">
      <c r="A881" s="122"/>
      <c r="B881" s="122"/>
      <c r="C881" s="122"/>
      <c r="D881" s="122"/>
      <c r="E881" s="122"/>
      <c r="F881" s="122"/>
      <c r="G881" s="169"/>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4.25" customHeight="1" x14ac:dyDescent="0.2">
      <c r="A882" s="122"/>
      <c r="B882" s="122"/>
      <c r="C882" s="122"/>
      <c r="D882" s="122"/>
      <c r="E882" s="122"/>
      <c r="F882" s="122"/>
      <c r="G882" s="169"/>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4.25" customHeight="1" x14ac:dyDescent="0.2">
      <c r="A883" s="122"/>
      <c r="B883" s="122"/>
      <c r="C883" s="122"/>
      <c r="D883" s="122"/>
      <c r="E883" s="122"/>
      <c r="F883" s="122"/>
      <c r="G883" s="169"/>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4.25" customHeight="1" x14ac:dyDescent="0.2">
      <c r="A884" s="122"/>
      <c r="B884" s="122"/>
      <c r="C884" s="122"/>
      <c r="D884" s="122"/>
      <c r="E884" s="122"/>
      <c r="F884" s="122"/>
      <c r="G884" s="169"/>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4.25" customHeight="1" x14ac:dyDescent="0.2">
      <c r="A885" s="122"/>
      <c r="B885" s="122"/>
      <c r="C885" s="122"/>
      <c r="D885" s="122"/>
      <c r="E885" s="122"/>
      <c r="F885" s="122"/>
      <c r="G885" s="169"/>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4.25" customHeight="1" x14ac:dyDescent="0.2">
      <c r="A886" s="122"/>
      <c r="B886" s="122"/>
      <c r="C886" s="122"/>
      <c r="D886" s="122"/>
      <c r="E886" s="122"/>
      <c r="F886" s="122"/>
      <c r="G886" s="169"/>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4.25" customHeight="1" x14ac:dyDescent="0.2">
      <c r="A887" s="122"/>
      <c r="B887" s="122"/>
      <c r="C887" s="122"/>
      <c r="D887" s="122"/>
      <c r="E887" s="122"/>
      <c r="F887" s="122"/>
      <c r="G887" s="169"/>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4.25" customHeight="1" x14ac:dyDescent="0.2">
      <c r="A888" s="122"/>
      <c r="B888" s="122"/>
      <c r="C888" s="122"/>
      <c r="D888" s="122"/>
      <c r="E888" s="122"/>
      <c r="F888" s="122"/>
      <c r="G888" s="169"/>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4.25" customHeight="1" x14ac:dyDescent="0.2">
      <c r="A889" s="122"/>
      <c r="B889" s="122"/>
      <c r="C889" s="122"/>
      <c r="D889" s="122"/>
      <c r="E889" s="122"/>
      <c r="F889" s="122"/>
      <c r="G889" s="169"/>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4.25" customHeight="1" x14ac:dyDescent="0.2">
      <c r="A890" s="122"/>
      <c r="B890" s="122"/>
      <c r="C890" s="122"/>
      <c r="D890" s="122"/>
      <c r="E890" s="122"/>
      <c r="F890" s="122"/>
      <c r="G890" s="169"/>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4.25" customHeight="1" x14ac:dyDescent="0.2">
      <c r="A891" s="122"/>
      <c r="B891" s="122"/>
      <c r="C891" s="122"/>
      <c r="D891" s="122"/>
      <c r="E891" s="122"/>
      <c r="F891" s="122"/>
      <c r="G891" s="169"/>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4.25" customHeight="1" x14ac:dyDescent="0.2">
      <c r="A892" s="122"/>
      <c r="B892" s="122"/>
      <c r="C892" s="122"/>
      <c r="D892" s="122"/>
      <c r="E892" s="122"/>
      <c r="F892" s="122"/>
      <c r="G892" s="169"/>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4.25" customHeight="1" x14ac:dyDescent="0.2">
      <c r="A893" s="122"/>
      <c r="B893" s="122"/>
      <c r="C893" s="122"/>
      <c r="D893" s="122"/>
      <c r="E893" s="122"/>
      <c r="F893" s="122"/>
      <c r="G893" s="169"/>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4.25" customHeight="1" x14ac:dyDescent="0.2">
      <c r="A894" s="122"/>
      <c r="B894" s="122"/>
      <c r="C894" s="122"/>
      <c r="D894" s="122"/>
      <c r="E894" s="122"/>
      <c r="F894" s="122"/>
      <c r="G894" s="169"/>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4.25" customHeight="1" x14ac:dyDescent="0.2">
      <c r="A895" s="122"/>
      <c r="B895" s="122"/>
      <c r="C895" s="122"/>
      <c r="D895" s="122"/>
      <c r="E895" s="122"/>
      <c r="F895" s="122"/>
      <c r="G895" s="169"/>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4.25" customHeight="1" x14ac:dyDescent="0.2">
      <c r="A896" s="122"/>
      <c r="B896" s="122"/>
      <c r="C896" s="122"/>
      <c r="D896" s="122"/>
      <c r="E896" s="122"/>
      <c r="F896" s="122"/>
      <c r="G896" s="169"/>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4.25" customHeight="1" x14ac:dyDescent="0.2">
      <c r="A897" s="122"/>
      <c r="B897" s="122"/>
      <c r="C897" s="122"/>
      <c r="D897" s="122"/>
      <c r="E897" s="122"/>
      <c r="F897" s="122"/>
      <c r="G897" s="169"/>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4.25" customHeight="1" x14ac:dyDescent="0.2">
      <c r="A898" s="122"/>
      <c r="B898" s="122"/>
      <c r="C898" s="122"/>
      <c r="D898" s="122"/>
      <c r="E898" s="122"/>
      <c r="F898" s="122"/>
      <c r="G898" s="169"/>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4.25" customHeight="1" x14ac:dyDescent="0.2">
      <c r="A899" s="122"/>
      <c r="B899" s="122"/>
      <c r="C899" s="122"/>
      <c r="D899" s="122"/>
      <c r="E899" s="122"/>
      <c r="F899" s="122"/>
      <c r="G899" s="169"/>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4.25" customHeight="1" x14ac:dyDescent="0.2">
      <c r="A900" s="122"/>
      <c r="B900" s="122"/>
      <c r="C900" s="122"/>
      <c r="D900" s="122"/>
      <c r="E900" s="122"/>
      <c r="F900" s="122"/>
      <c r="G900" s="169"/>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4.25" customHeight="1" x14ac:dyDescent="0.2">
      <c r="A901" s="122"/>
      <c r="B901" s="122"/>
      <c r="C901" s="122"/>
      <c r="D901" s="122"/>
      <c r="E901" s="122"/>
      <c r="F901" s="122"/>
      <c r="G901" s="169"/>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4.25" customHeight="1" x14ac:dyDescent="0.2">
      <c r="A902" s="122"/>
      <c r="B902" s="122"/>
      <c r="C902" s="122"/>
      <c r="D902" s="122"/>
      <c r="E902" s="122"/>
      <c r="F902" s="122"/>
      <c r="G902" s="169"/>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4.25" customHeight="1" x14ac:dyDescent="0.2">
      <c r="A903" s="122"/>
      <c r="B903" s="122"/>
      <c r="C903" s="122"/>
      <c r="D903" s="122"/>
      <c r="E903" s="122"/>
      <c r="F903" s="122"/>
      <c r="G903" s="169"/>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4.25" customHeight="1" x14ac:dyDescent="0.2">
      <c r="A904" s="122"/>
      <c r="B904" s="122"/>
      <c r="C904" s="122"/>
      <c r="D904" s="122"/>
      <c r="E904" s="122"/>
      <c r="F904" s="122"/>
      <c r="G904" s="169"/>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4.25" customHeight="1" x14ac:dyDescent="0.2">
      <c r="A905" s="122"/>
      <c r="B905" s="122"/>
      <c r="C905" s="122"/>
      <c r="D905" s="122"/>
      <c r="E905" s="122"/>
      <c r="F905" s="122"/>
      <c r="G905" s="169"/>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4.25" customHeight="1" x14ac:dyDescent="0.2">
      <c r="A906" s="122"/>
      <c r="B906" s="122"/>
      <c r="C906" s="122"/>
      <c r="D906" s="122"/>
      <c r="E906" s="122"/>
      <c r="F906" s="122"/>
      <c r="G906" s="169"/>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4.25" customHeight="1" x14ac:dyDescent="0.2">
      <c r="A907" s="122"/>
      <c r="B907" s="122"/>
      <c r="C907" s="122"/>
      <c r="D907" s="122"/>
      <c r="E907" s="122"/>
      <c r="F907" s="122"/>
      <c r="G907" s="169"/>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4.25" customHeight="1" x14ac:dyDescent="0.2">
      <c r="A908" s="122"/>
      <c r="B908" s="122"/>
      <c r="C908" s="122"/>
      <c r="D908" s="122"/>
      <c r="E908" s="122"/>
      <c r="F908" s="122"/>
      <c r="G908" s="169"/>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4.25" customHeight="1" x14ac:dyDescent="0.2">
      <c r="A909" s="122"/>
      <c r="B909" s="122"/>
      <c r="C909" s="122"/>
      <c r="D909" s="122"/>
      <c r="E909" s="122"/>
      <c r="F909" s="122"/>
      <c r="G909" s="169"/>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4.25" customHeight="1" x14ac:dyDescent="0.2">
      <c r="A910" s="122"/>
      <c r="B910" s="122"/>
      <c r="C910" s="122"/>
      <c r="D910" s="122"/>
      <c r="E910" s="122"/>
      <c r="F910" s="122"/>
      <c r="G910" s="169"/>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4.25" customHeight="1" x14ac:dyDescent="0.2">
      <c r="A911" s="122"/>
      <c r="B911" s="122"/>
      <c r="C911" s="122"/>
      <c r="D911" s="122"/>
      <c r="E911" s="122"/>
      <c r="F911" s="122"/>
      <c r="G911" s="169"/>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4.25" customHeight="1" x14ac:dyDescent="0.2">
      <c r="A912" s="122"/>
      <c r="B912" s="122"/>
      <c r="C912" s="122"/>
      <c r="D912" s="122"/>
      <c r="E912" s="122"/>
      <c r="F912" s="122"/>
      <c r="G912" s="169"/>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4.25" customHeight="1" x14ac:dyDescent="0.2">
      <c r="A913" s="122"/>
      <c r="B913" s="122"/>
      <c r="C913" s="122"/>
      <c r="D913" s="122"/>
      <c r="E913" s="122"/>
      <c r="F913" s="122"/>
      <c r="G913" s="169"/>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4.25" customHeight="1" x14ac:dyDescent="0.2">
      <c r="A914" s="122"/>
      <c r="B914" s="122"/>
      <c r="C914" s="122"/>
      <c r="D914" s="122"/>
      <c r="E914" s="122"/>
      <c r="F914" s="122"/>
      <c r="G914" s="169"/>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4.25" customHeight="1" x14ac:dyDescent="0.2">
      <c r="A915" s="122"/>
      <c r="B915" s="122"/>
      <c r="C915" s="122"/>
      <c r="D915" s="122"/>
      <c r="E915" s="122"/>
      <c r="F915" s="122"/>
      <c r="G915" s="169"/>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4.25" customHeight="1" x14ac:dyDescent="0.2">
      <c r="A916" s="122"/>
      <c r="B916" s="122"/>
      <c r="C916" s="122"/>
      <c r="D916" s="122"/>
      <c r="E916" s="122"/>
      <c r="F916" s="122"/>
      <c r="G916" s="169"/>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4.25" customHeight="1" x14ac:dyDescent="0.2">
      <c r="A917" s="122"/>
      <c r="B917" s="122"/>
      <c r="C917" s="122"/>
      <c r="D917" s="122"/>
      <c r="E917" s="122"/>
      <c r="F917" s="122"/>
      <c r="G917" s="169"/>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4.25" customHeight="1" x14ac:dyDescent="0.2">
      <c r="A918" s="122"/>
      <c r="B918" s="122"/>
      <c r="C918" s="122"/>
      <c r="D918" s="122"/>
      <c r="E918" s="122"/>
      <c r="F918" s="122"/>
      <c r="G918" s="169"/>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4.25" customHeight="1" x14ac:dyDescent="0.2">
      <c r="A919" s="122"/>
      <c r="B919" s="122"/>
      <c r="C919" s="122"/>
      <c r="D919" s="122"/>
      <c r="E919" s="122"/>
      <c r="F919" s="122"/>
      <c r="G919" s="169"/>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4.25" customHeight="1" x14ac:dyDescent="0.2">
      <c r="A920" s="122"/>
      <c r="B920" s="122"/>
      <c r="C920" s="122"/>
      <c r="D920" s="122"/>
      <c r="E920" s="122"/>
      <c r="F920" s="122"/>
      <c r="G920" s="169"/>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4.25" customHeight="1" x14ac:dyDescent="0.2">
      <c r="A921" s="122"/>
      <c r="B921" s="122"/>
      <c r="C921" s="122"/>
      <c r="D921" s="122"/>
      <c r="E921" s="122"/>
      <c r="F921" s="122"/>
      <c r="G921" s="169"/>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4.25" customHeight="1" x14ac:dyDescent="0.2">
      <c r="A922" s="122"/>
      <c r="B922" s="122"/>
      <c r="C922" s="122"/>
      <c r="D922" s="122"/>
      <c r="E922" s="122"/>
      <c r="F922" s="122"/>
      <c r="G922" s="169"/>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4.25" customHeight="1" x14ac:dyDescent="0.2">
      <c r="A923" s="122"/>
      <c r="B923" s="122"/>
      <c r="C923" s="122"/>
      <c r="D923" s="122"/>
      <c r="E923" s="122"/>
      <c r="F923" s="122"/>
      <c r="G923" s="169"/>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4.25" customHeight="1" x14ac:dyDescent="0.2">
      <c r="A924" s="122"/>
      <c r="B924" s="122"/>
      <c r="C924" s="122"/>
      <c r="D924" s="122"/>
      <c r="E924" s="122"/>
      <c r="F924" s="122"/>
      <c r="G924" s="169"/>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4.25" customHeight="1" x14ac:dyDescent="0.2">
      <c r="A925" s="122"/>
      <c r="B925" s="122"/>
      <c r="C925" s="122"/>
      <c r="D925" s="122"/>
      <c r="E925" s="122"/>
      <c r="F925" s="122"/>
      <c r="G925" s="169"/>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4.25" customHeight="1" x14ac:dyDescent="0.2">
      <c r="A926" s="122"/>
      <c r="B926" s="122"/>
      <c r="C926" s="122"/>
      <c r="D926" s="122"/>
      <c r="E926" s="122"/>
      <c r="F926" s="122"/>
      <c r="G926" s="169"/>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4.25" customHeight="1" x14ac:dyDescent="0.2">
      <c r="A927" s="122"/>
      <c r="B927" s="122"/>
      <c r="C927" s="122"/>
      <c r="D927" s="122"/>
      <c r="E927" s="122"/>
      <c r="F927" s="122"/>
      <c r="G927" s="169"/>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4.25" customHeight="1" x14ac:dyDescent="0.2">
      <c r="A928" s="122"/>
      <c r="B928" s="122"/>
      <c r="C928" s="122"/>
      <c r="D928" s="122"/>
      <c r="E928" s="122"/>
      <c r="F928" s="122"/>
      <c r="G928" s="169"/>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4.25" customHeight="1" x14ac:dyDescent="0.2">
      <c r="A929" s="122"/>
      <c r="B929" s="122"/>
      <c r="C929" s="122"/>
      <c r="D929" s="122"/>
      <c r="E929" s="122"/>
      <c r="F929" s="122"/>
      <c r="G929" s="169"/>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4.25" customHeight="1" x14ac:dyDescent="0.2">
      <c r="A930" s="122"/>
      <c r="B930" s="122"/>
      <c r="C930" s="122"/>
      <c r="D930" s="122"/>
      <c r="E930" s="122"/>
      <c r="F930" s="122"/>
      <c r="G930" s="169"/>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4.25" customHeight="1" x14ac:dyDescent="0.2">
      <c r="A931" s="122"/>
      <c r="B931" s="122"/>
      <c r="C931" s="122"/>
      <c r="D931" s="122"/>
      <c r="E931" s="122"/>
      <c r="F931" s="122"/>
      <c r="G931" s="169"/>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4.25" customHeight="1" x14ac:dyDescent="0.2">
      <c r="A932" s="122"/>
      <c r="B932" s="122"/>
      <c r="C932" s="122"/>
      <c r="D932" s="122"/>
      <c r="E932" s="122"/>
      <c r="F932" s="122"/>
      <c r="G932" s="169"/>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4.25" customHeight="1" x14ac:dyDescent="0.2">
      <c r="A933" s="122"/>
      <c r="B933" s="122"/>
      <c r="C933" s="122"/>
      <c r="D933" s="122"/>
      <c r="E933" s="122"/>
      <c r="F933" s="122"/>
      <c r="G933" s="169"/>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4.25" customHeight="1" x14ac:dyDescent="0.2">
      <c r="A934" s="122"/>
      <c r="B934" s="122"/>
      <c r="C934" s="122"/>
      <c r="D934" s="122"/>
      <c r="E934" s="122"/>
      <c r="F934" s="122"/>
      <c r="G934" s="169"/>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4.25" customHeight="1" x14ac:dyDescent="0.2">
      <c r="A935" s="122"/>
      <c r="B935" s="122"/>
      <c r="C935" s="122"/>
      <c r="D935" s="122"/>
      <c r="E935" s="122"/>
      <c r="F935" s="122"/>
      <c r="G935" s="169"/>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4.25" customHeight="1" x14ac:dyDescent="0.2">
      <c r="A936" s="122"/>
      <c r="B936" s="122"/>
      <c r="C936" s="122"/>
      <c r="D936" s="122"/>
      <c r="E936" s="122"/>
      <c r="F936" s="122"/>
      <c r="G936" s="169"/>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4.25" customHeight="1" x14ac:dyDescent="0.2">
      <c r="A937" s="122"/>
      <c r="B937" s="122"/>
      <c r="C937" s="122"/>
      <c r="D937" s="122"/>
      <c r="E937" s="122"/>
      <c r="F937" s="122"/>
      <c r="G937" s="169"/>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4.25" customHeight="1" x14ac:dyDescent="0.2">
      <c r="A938" s="122"/>
      <c r="B938" s="122"/>
      <c r="C938" s="122"/>
      <c r="D938" s="122"/>
      <c r="E938" s="122"/>
      <c r="F938" s="122"/>
      <c r="G938" s="169"/>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4.25" customHeight="1" x14ac:dyDescent="0.2">
      <c r="A939" s="122"/>
      <c r="B939" s="122"/>
      <c r="C939" s="122"/>
      <c r="D939" s="122"/>
      <c r="E939" s="122"/>
      <c r="F939" s="122"/>
      <c r="G939" s="169"/>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4.25" customHeight="1" x14ac:dyDescent="0.2">
      <c r="A940" s="122"/>
      <c r="B940" s="122"/>
      <c r="C940" s="122"/>
      <c r="D940" s="122"/>
      <c r="E940" s="122"/>
      <c r="F940" s="122"/>
      <c r="G940" s="169"/>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4.25" customHeight="1" x14ac:dyDescent="0.2">
      <c r="A941" s="122"/>
      <c r="B941" s="122"/>
      <c r="C941" s="122"/>
      <c r="D941" s="122"/>
      <c r="E941" s="122"/>
      <c r="F941" s="122"/>
      <c r="G941" s="169"/>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4.25" customHeight="1" x14ac:dyDescent="0.2">
      <c r="A942" s="122"/>
      <c r="B942" s="122"/>
      <c r="C942" s="122"/>
      <c r="D942" s="122"/>
      <c r="E942" s="122"/>
      <c r="F942" s="122"/>
      <c r="G942" s="169"/>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4.25" customHeight="1" x14ac:dyDescent="0.2">
      <c r="A943" s="122"/>
      <c r="B943" s="122"/>
      <c r="C943" s="122"/>
      <c r="D943" s="122"/>
      <c r="E943" s="122"/>
      <c r="F943" s="122"/>
      <c r="G943" s="169"/>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4.25" customHeight="1" x14ac:dyDescent="0.2">
      <c r="A944" s="122"/>
      <c r="B944" s="122"/>
      <c r="C944" s="122"/>
      <c r="D944" s="122"/>
      <c r="E944" s="122"/>
      <c r="F944" s="122"/>
      <c r="G944" s="169"/>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4.25" customHeight="1" x14ac:dyDescent="0.2">
      <c r="A945" s="122"/>
      <c r="B945" s="122"/>
      <c r="C945" s="122"/>
      <c r="D945" s="122"/>
      <c r="E945" s="122"/>
      <c r="F945" s="122"/>
      <c r="G945" s="169"/>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4.25" customHeight="1" x14ac:dyDescent="0.2">
      <c r="A946" s="122"/>
      <c r="B946" s="122"/>
      <c r="C946" s="122"/>
      <c r="D946" s="122"/>
      <c r="E946" s="122"/>
      <c r="F946" s="122"/>
      <c r="G946" s="169"/>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4.25" customHeight="1" x14ac:dyDescent="0.2">
      <c r="A947" s="122"/>
      <c r="B947" s="122"/>
      <c r="C947" s="122"/>
      <c r="D947" s="122"/>
      <c r="E947" s="122"/>
      <c r="F947" s="122"/>
      <c r="G947" s="169"/>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4.25" customHeight="1" x14ac:dyDescent="0.2">
      <c r="A948" s="122"/>
      <c r="B948" s="122"/>
      <c r="C948" s="122"/>
      <c r="D948" s="122"/>
      <c r="E948" s="122"/>
      <c r="F948" s="122"/>
      <c r="G948" s="169"/>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4.25" customHeight="1" x14ac:dyDescent="0.2">
      <c r="A949" s="122"/>
      <c r="B949" s="122"/>
      <c r="C949" s="122"/>
      <c r="D949" s="122"/>
      <c r="E949" s="122"/>
      <c r="F949" s="122"/>
      <c r="G949" s="169"/>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4.25" customHeight="1" x14ac:dyDescent="0.2">
      <c r="A950" s="122"/>
      <c r="B950" s="122"/>
      <c r="C950" s="122"/>
      <c r="D950" s="122"/>
      <c r="E950" s="122"/>
      <c r="F950" s="122"/>
      <c r="G950" s="169"/>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4.25" customHeight="1" x14ac:dyDescent="0.2">
      <c r="A951" s="122"/>
      <c r="B951" s="122"/>
      <c r="C951" s="122"/>
      <c r="D951" s="122"/>
      <c r="E951" s="122"/>
      <c r="F951" s="122"/>
      <c r="G951" s="169"/>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4.25" customHeight="1" x14ac:dyDescent="0.2">
      <c r="A952" s="122"/>
      <c r="B952" s="122"/>
      <c r="C952" s="122"/>
      <c r="D952" s="122"/>
      <c r="E952" s="122"/>
      <c r="F952" s="122"/>
      <c r="G952" s="169"/>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4.25" customHeight="1" x14ac:dyDescent="0.2">
      <c r="A953" s="122"/>
      <c r="B953" s="122"/>
      <c r="C953" s="122"/>
      <c r="D953" s="122"/>
      <c r="E953" s="122"/>
      <c r="F953" s="122"/>
      <c r="G953" s="169"/>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4.25" customHeight="1" x14ac:dyDescent="0.2">
      <c r="A954" s="122"/>
      <c r="B954" s="122"/>
      <c r="C954" s="122"/>
      <c r="D954" s="122"/>
      <c r="E954" s="122"/>
      <c r="F954" s="122"/>
      <c r="G954" s="169"/>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4.25" customHeight="1" x14ac:dyDescent="0.2">
      <c r="A955" s="122"/>
      <c r="B955" s="122"/>
      <c r="C955" s="122"/>
      <c r="D955" s="122"/>
      <c r="E955" s="122"/>
      <c r="F955" s="122"/>
      <c r="G955" s="169"/>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4.25" customHeight="1" x14ac:dyDescent="0.2">
      <c r="A956" s="122"/>
      <c r="B956" s="122"/>
      <c r="C956" s="122"/>
      <c r="D956" s="122"/>
      <c r="E956" s="122"/>
      <c r="F956" s="122"/>
      <c r="G956" s="169"/>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4.25" customHeight="1" x14ac:dyDescent="0.2">
      <c r="A957" s="122"/>
      <c r="B957" s="122"/>
      <c r="C957" s="122"/>
      <c r="D957" s="122"/>
      <c r="E957" s="122"/>
      <c r="F957" s="122"/>
      <c r="G957" s="169"/>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4.25" customHeight="1" x14ac:dyDescent="0.2">
      <c r="A958" s="122"/>
      <c r="B958" s="122"/>
      <c r="C958" s="122"/>
      <c r="D958" s="122"/>
      <c r="E958" s="122"/>
      <c r="F958" s="122"/>
      <c r="G958" s="169"/>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4.25" customHeight="1" x14ac:dyDescent="0.2">
      <c r="A959" s="122"/>
      <c r="B959" s="122"/>
      <c r="C959" s="122"/>
      <c r="D959" s="122"/>
      <c r="E959" s="122"/>
      <c r="F959" s="122"/>
      <c r="G959" s="169"/>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4.25" customHeight="1" x14ac:dyDescent="0.2">
      <c r="A960" s="122"/>
      <c r="B960" s="122"/>
      <c r="C960" s="122"/>
      <c r="D960" s="122"/>
      <c r="E960" s="122"/>
      <c r="F960" s="122"/>
      <c r="G960" s="169"/>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4.25" customHeight="1" x14ac:dyDescent="0.2">
      <c r="A961" s="122"/>
      <c r="B961" s="122"/>
      <c r="C961" s="122"/>
      <c r="D961" s="122"/>
      <c r="E961" s="122"/>
      <c r="F961" s="122"/>
      <c r="G961" s="169"/>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4.25" customHeight="1" x14ac:dyDescent="0.2">
      <c r="A962" s="122"/>
      <c r="B962" s="122"/>
      <c r="C962" s="122"/>
      <c r="D962" s="122"/>
      <c r="E962" s="122"/>
      <c r="F962" s="122"/>
      <c r="G962" s="169"/>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4.25" customHeight="1" x14ac:dyDescent="0.2">
      <c r="A963" s="122"/>
      <c r="B963" s="122"/>
      <c r="C963" s="122"/>
      <c r="D963" s="122"/>
      <c r="E963" s="122"/>
      <c r="F963" s="122"/>
      <c r="G963" s="169"/>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4.25" customHeight="1" x14ac:dyDescent="0.2">
      <c r="A964" s="122"/>
      <c r="B964" s="122"/>
      <c r="C964" s="122"/>
      <c r="D964" s="122"/>
      <c r="E964" s="122"/>
      <c r="F964" s="122"/>
      <c r="G964" s="169"/>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4.25" customHeight="1" x14ac:dyDescent="0.2">
      <c r="A965" s="122"/>
      <c r="B965" s="122"/>
      <c r="C965" s="122"/>
      <c r="D965" s="122"/>
      <c r="E965" s="122"/>
      <c r="F965" s="122"/>
      <c r="G965" s="169"/>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4.25" customHeight="1" x14ac:dyDescent="0.2">
      <c r="A966" s="122"/>
      <c r="B966" s="122"/>
      <c r="C966" s="122"/>
      <c r="D966" s="122"/>
      <c r="E966" s="122"/>
      <c r="F966" s="122"/>
      <c r="G966" s="169"/>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4.25" customHeight="1" x14ac:dyDescent="0.2">
      <c r="A967" s="122"/>
      <c r="B967" s="122"/>
      <c r="C967" s="122"/>
      <c r="D967" s="122"/>
      <c r="E967" s="122"/>
      <c r="F967" s="122"/>
      <c r="G967" s="169"/>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4.25" customHeight="1" x14ac:dyDescent="0.2">
      <c r="A968" s="122"/>
      <c r="B968" s="122"/>
      <c r="C968" s="122"/>
      <c r="D968" s="122"/>
      <c r="E968" s="122"/>
      <c r="F968" s="122"/>
      <c r="G968" s="169"/>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4.25" customHeight="1" x14ac:dyDescent="0.2">
      <c r="A969" s="122"/>
      <c r="B969" s="122"/>
      <c r="C969" s="122"/>
      <c r="D969" s="122"/>
      <c r="E969" s="122"/>
      <c r="F969" s="122"/>
      <c r="G969" s="169"/>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4.25" customHeight="1" x14ac:dyDescent="0.2">
      <c r="A970" s="122"/>
      <c r="B970" s="122"/>
      <c r="C970" s="122"/>
      <c r="D970" s="122"/>
      <c r="E970" s="122"/>
      <c r="F970" s="122"/>
      <c r="G970" s="169"/>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4.25" customHeight="1" x14ac:dyDescent="0.2">
      <c r="A971" s="122"/>
      <c r="B971" s="122"/>
      <c r="C971" s="122"/>
      <c r="D971" s="122"/>
      <c r="E971" s="122"/>
      <c r="F971" s="122"/>
      <c r="G971" s="169"/>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4.25" customHeight="1" x14ac:dyDescent="0.2">
      <c r="A972" s="122"/>
      <c r="B972" s="122"/>
      <c r="C972" s="122"/>
      <c r="D972" s="122"/>
      <c r="E972" s="122"/>
      <c r="F972" s="122"/>
      <c r="G972" s="169"/>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4.25" customHeight="1" x14ac:dyDescent="0.2">
      <c r="A973" s="122"/>
      <c r="B973" s="122"/>
      <c r="C973" s="122"/>
      <c r="D973" s="122"/>
      <c r="E973" s="122"/>
      <c r="F973" s="122"/>
      <c r="G973" s="169"/>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4.25" customHeight="1" x14ac:dyDescent="0.2">
      <c r="A974" s="122"/>
      <c r="B974" s="122"/>
      <c r="C974" s="122"/>
      <c r="D974" s="122"/>
      <c r="E974" s="122"/>
      <c r="F974" s="122"/>
      <c r="G974" s="169"/>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4.25" customHeight="1" x14ac:dyDescent="0.2">
      <c r="A975" s="122"/>
      <c r="B975" s="122"/>
      <c r="C975" s="122"/>
      <c r="D975" s="122"/>
      <c r="E975" s="122"/>
      <c r="F975" s="122"/>
      <c r="G975" s="169"/>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4.25" customHeight="1" x14ac:dyDescent="0.2">
      <c r="A976" s="122"/>
      <c r="B976" s="122"/>
      <c r="C976" s="122"/>
      <c r="D976" s="122"/>
      <c r="E976" s="122"/>
      <c r="F976" s="122"/>
      <c r="G976" s="169"/>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4.25" customHeight="1" x14ac:dyDescent="0.2">
      <c r="A977" s="122"/>
      <c r="B977" s="122"/>
      <c r="C977" s="122"/>
      <c r="D977" s="122"/>
      <c r="E977" s="122"/>
      <c r="F977" s="122"/>
      <c r="G977" s="169"/>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4.25" customHeight="1" x14ac:dyDescent="0.2">
      <c r="A978" s="122"/>
      <c r="B978" s="122"/>
      <c r="C978" s="122"/>
      <c r="D978" s="122"/>
      <c r="E978" s="122"/>
      <c r="F978" s="122"/>
      <c r="G978" s="169"/>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4.25" customHeight="1" x14ac:dyDescent="0.2">
      <c r="A979" s="122"/>
      <c r="B979" s="122"/>
      <c r="C979" s="122"/>
      <c r="D979" s="122"/>
      <c r="E979" s="122"/>
      <c r="F979" s="122"/>
      <c r="G979" s="169"/>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4.25" customHeight="1" x14ac:dyDescent="0.2">
      <c r="A980" s="122"/>
      <c r="B980" s="122"/>
      <c r="C980" s="122"/>
      <c r="D980" s="122"/>
      <c r="E980" s="122"/>
      <c r="F980" s="122"/>
      <c r="G980" s="169"/>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4.25" customHeight="1" x14ac:dyDescent="0.2">
      <c r="A981" s="122"/>
      <c r="B981" s="122"/>
      <c r="C981" s="122"/>
      <c r="D981" s="122"/>
      <c r="E981" s="122"/>
      <c r="F981" s="122"/>
      <c r="G981" s="169"/>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4.25" customHeight="1" x14ac:dyDescent="0.2">
      <c r="A982" s="122"/>
      <c r="B982" s="122"/>
      <c r="C982" s="122"/>
      <c r="D982" s="122"/>
      <c r="E982" s="122"/>
      <c r="F982" s="122"/>
      <c r="G982" s="169"/>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4.25" customHeight="1" x14ac:dyDescent="0.2">
      <c r="A983" s="122"/>
      <c r="B983" s="122"/>
      <c r="C983" s="122"/>
      <c r="D983" s="122"/>
      <c r="E983" s="122"/>
      <c r="F983" s="122"/>
      <c r="G983" s="169"/>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4.25" customHeight="1" x14ac:dyDescent="0.2">
      <c r="A984" s="122"/>
      <c r="B984" s="122"/>
      <c r="C984" s="122"/>
      <c r="D984" s="122"/>
      <c r="E984" s="122"/>
      <c r="F984" s="122"/>
      <c r="G984" s="169"/>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4.25" customHeight="1" x14ac:dyDescent="0.2">
      <c r="A985" s="122"/>
      <c r="B985" s="122"/>
      <c r="C985" s="122"/>
      <c r="D985" s="122"/>
      <c r="E985" s="122"/>
      <c r="F985" s="122"/>
      <c r="G985" s="169"/>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4.25" customHeight="1" x14ac:dyDescent="0.2">
      <c r="A986" s="122"/>
      <c r="B986" s="122"/>
      <c r="C986" s="122"/>
      <c r="D986" s="122"/>
      <c r="E986" s="122"/>
      <c r="F986" s="122"/>
      <c r="G986" s="169"/>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4.25" customHeight="1" x14ac:dyDescent="0.2">
      <c r="A987" s="122"/>
      <c r="B987" s="122"/>
      <c r="C987" s="122"/>
      <c r="D987" s="122"/>
      <c r="E987" s="122"/>
      <c r="F987" s="122"/>
      <c r="G987" s="169"/>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4.25" customHeight="1" x14ac:dyDescent="0.2">
      <c r="A988" s="122"/>
      <c r="B988" s="122"/>
      <c r="C988" s="122"/>
      <c r="D988" s="122"/>
      <c r="E988" s="122"/>
      <c r="F988" s="122"/>
      <c r="G988" s="169"/>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4.25" customHeight="1" x14ac:dyDescent="0.2">
      <c r="A989" s="122"/>
      <c r="B989" s="122"/>
      <c r="C989" s="122"/>
      <c r="D989" s="122"/>
      <c r="E989" s="122"/>
      <c r="F989" s="122"/>
      <c r="G989" s="169"/>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4.25" customHeight="1" x14ac:dyDescent="0.2">
      <c r="A990" s="122"/>
      <c r="B990" s="122"/>
      <c r="C990" s="122"/>
      <c r="D990" s="122"/>
      <c r="E990" s="122"/>
      <c r="F990" s="122"/>
      <c r="G990" s="169"/>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4.25" customHeight="1" x14ac:dyDescent="0.2">
      <c r="A991" s="122"/>
      <c r="B991" s="122"/>
      <c r="C991" s="122"/>
      <c r="D991" s="122"/>
      <c r="E991" s="122"/>
      <c r="F991" s="122"/>
      <c r="G991" s="169"/>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4.25" customHeight="1" x14ac:dyDescent="0.2">
      <c r="A992" s="122"/>
      <c r="B992" s="122"/>
      <c r="C992" s="122"/>
      <c r="D992" s="122"/>
      <c r="E992" s="122"/>
      <c r="F992" s="122"/>
      <c r="G992" s="169"/>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4.25" customHeight="1" x14ac:dyDescent="0.2">
      <c r="A993" s="122"/>
      <c r="B993" s="122"/>
      <c r="C993" s="122"/>
      <c r="D993" s="122"/>
      <c r="E993" s="122"/>
      <c r="F993" s="122"/>
      <c r="G993" s="169"/>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4.25" customHeight="1" x14ac:dyDescent="0.2">
      <c r="A994" s="122"/>
      <c r="B994" s="122"/>
      <c r="C994" s="122"/>
      <c r="D994" s="122"/>
      <c r="E994" s="122"/>
      <c r="F994" s="122"/>
      <c r="G994" s="169"/>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4.25" customHeight="1" x14ac:dyDescent="0.2">
      <c r="A995" s="122"/>
      <c r="B995" s="122"/>
      <c r="C995" s="122"/>
      <c r="D995" s="122"/>
      <c r="E995" s="122"/>
      <c r="F995" s="122"/>
      <c r="G995" s="169"/>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4.25" customHeight="1" x14ac:dyDescent="0.2">
      <c r="A996" s="122"/>
      <c r="B996" s="122"/>
      <c r="C996" s="122"/>
      <c r="D996" s="122"/>
      <c r="E996" s="122"/>
      <c r="F996" s="122"/>
      <c r="G996" s="169"/>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4.25" customHeight="1" x14ac:dyDescent="0.2">
      <c r="A997" s="122"/>
      <c r="B997" s="122"/>
      <c r="C997" s="122"/>
      <c r="D997" s="122"/>
      <c r="E997" s="122"/>
      <c r="F997" s="122"/>
      <c r="G997" s="169"/>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4.25" customHeight="1" x14ac:dyDescent="0.2">
      <c r="A998" s="122"/>
      <c r="B998" s="122"/>
      <c r="C998" s="122"/>
      <c r="D998" s="122"/>
      <c r="E998" s="122"/>
      <c r="F998" s="122"/>
      <c r="G998" s="169"/>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4.25" customHeight="1" x14ac:dyDescent="0.2">
      <c r="A999" s="122"/>
      <c r="B999" s="122"/>
      <c r="C999" s="122"/>
      <c r="D999" s="122"/>
      <c r="E999" s="122"/>
      <c r="F999" s="122"/>
      <c r="G999" s="169"/>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4.25" customHeight="1" x14ac:dyDescent="0.2">
      <c r="A1000" s="122"/>
      <c r="B1000" s="122"/>
      <c r="C1000" s="122"/>
      <c r="D1000" s="122"/>
      <c r="E1000" s="122"/>
      <c r="F1000" s="122"/>
      <c r="G1000" s="169"/>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251">
    <mergeCell ref="Q37:Q39"/>
    <mergeCell ref="H37:H39"/>
    <mergeCell ref="I37:I39"/>
    <mergeCell ref="J37:J39"/>
    <mergeCell ref="K37:K39"/>
    <mergeCell ref="L37:L39"/>
    <mergeCell ref="M37:M39"/>
    <mergeCell ref="N37:N39"/>
    <mergeCell ref="O34:O36"/>
    <mergeCell ref="P34:P36"/>
    <mergeCell ref="H34:H36"/>
    <mergeCell ref="I34:I36"/>
    <mergeCell ref="J34:J36"/>
    <mergeCell ref="K34:K36"/>
    <mergeCell ref="L34:L36"/>
    <mergeCell ref="M34:M36"/>
    <mergeCell ref="N34:N36"/>
    <mergeCell ref="Q34:Q36"/>
    <mergeCell ref="A37:A39"/>
    <mergeCell ref="B37:B39"/>
    <mergeCell ref="C37:C39"/>
    <mergeCell ref="D37:D39"/>
    <mergeCell ref="E37:E39"/>
    <mergeCell ref="F37:F39"/>
    <mergeCell ref="G37:G39"/>
    <mergeCell ref="O40:O42"/>
    <mergeCell ref="P40:P42"/>
    <mergeCell ref="O37:O39"/>
    <mergeCell ref="P37:P39"/>
    <mergeCell ref="H40:H42"/>
    <mergeCell ref="I40:I42"/>
    <mergeCell ref="J40:J42"/>
    <mergeCell ref="K40:K42"/>
    <mergeCell ref="L40:L42"/>
    <mergeCell ref="M40:M42"/>
    <mergeCell ref="N40:N42"/>
    <mergeCell ref="A40:A42"/>
    <mergeCell ref="B40:B42"/>
    <mergeCell ref="C40:C42"/>
    <mergeCell ref="D40:D42"/>
    <mergeCell ref="E40:E42"/>
    <mergeCell ref="F40:F42"/>
    <mergeCell ref="Q40:Q42"/>
    <mergeCell ref="Q43:Q45"/>
    <mergeCell ref="A43:A45"/>
    <mergeCell ref="B43:B45"/>
    <mergeCell ref="C43:C45"/>
    <mergeCell ref="D43:D45"/>
    <mergeCell ref="E43:E45"/>
    <mergeCell ref="F43:F45"/>
    <mergeCell ref="G43:G45"/>
    <mergeCell ref="G40:G42"/>
    <mergeCell ref="O43:O45"/>
    <mergeCell ref="P43:P45"/>
    <mergeCell ref="A1:W2"/>
    <mergeCell ref="X1:AB8"/>
    <mergeCell ref="A3:D3"/>
    <mergeCell ref="J3:M3"/>
    <mergeCell ref="N3:P3"/>
    <mergeCell ref="T3:W3"/>
    <mergeCell ref="R4:W4"/>
    <mergeCell ref="R11:R12"/>
    <mergeCell ref="S11:S12"/>
    <mergeCell ref="T11:T12"/>
    <mergeCell ref="U11:U12"/>
    <mergeCell ref="V11:V12"/>
    <mergeCell ref="W11:W12"/>
    <mergeCell ref="L10:L13"/>
    <mergeCell ref="M10:M13"/>
    <mergeCell ref="Q10:Q13"/>
    <mergeCell ref="Y10:Y13"/>
    <mergeCell ref="Z10:Z13"/>
    <mergeCell ref="AA10:AA13"/>
    <mergeCell ref="AB10:AB13"/>
    <mergeCell ref="X11:X12"/>
    <mergeCell ref="N10:N13"/>
    <mergeCell ref="J12:J13"/>
    <mergeCell ref="E3:I3"/>
    <mergeCell ref="J10:J11"/>
    <mergeCell ref="K10:K13"/>
    <mergeCell ref="J14:J15"/>
    <mergeCell ref="K14:K23"/>
    <mergeCell ref="M15:M16"/>
    <mergeCell ref="N15:N16"/>
    <mergeCell ref="J19:J21"/>
    <mergeCell ref="A5:N5"/>
    <mergeCell ref="A10:A13"/>
    <mergeCell ref="B10:B13"/>
    <mergeCell ref="C10:C13"/>
    <mergeCell ref="D10:D13"/>
    <mergeCell ref="E10:E13"/>
    <mergeCell ref="M17:M18"/>
    <mergeCell ref="N17:N18"/>
    <mergeCell ref="L15:L16"/>
    <mergeCell ref="A14:A23"/>
    <mergeCell ref="B14:B23"/>
    <mergeCell ref="C14:C23"/>
    <mergeCell ref="D14:D23"/>
    <mergeCell ref="E14:E23"/>
    <mergeCell ref="AA14:AA23"/>
    <mergeCell ref="AB14:AB23"/>
    <mergeCell ref="O5:W5"/>
    <mergeCell ref="A6:N6"/>
    <mergeCell ref="R6:W6"/>
    <mergeCell ref="A7:N7"/>
    <mergeCell ref="R7:W7"/>
    <mergeCell ref="A8:N8"/>
    <mergeCell ref="O8:W8"/>
    <mergeCell ref="H10:H13"/>
    <mergeCell ref="I10:I13"/>
    <mergeCell ref="F14:F23"/>
    <mergeCell ref="G14:G23"/>
    <mergeCell ref="H19:H21"/>
    <mergeCell ref="I19:I21"/>
    <mergeCell ref="H22:H23"/>
    <mergeCell ref="I22:I23"/>
    <mergeCell ref="F10:F13"/>
    <mergeCell ref="G10:G13"/>
    <mergeCell ref="L19:L21"/>
    <mergeCell ref="M19:M21"/>
    <mergeCell ref="N19:N21"/>
    <mergeCell ref="J22:J23"/>
    <mergeCell ref="L22:L23"/>
    <mergeCell ref="R25:R26"/>
    <mergeCell ref="S25:S26"/>
    <mergeCell ref="Q3:S3"/>
    <mergeCell ref="P4:Q4"/>
    <mergeCell ref="Q14:Q23"/>
    <mergeCell ref="Y14:Y23"/>
    <mergeCell ref="Z14:Z23"/>
    <mergeCell ref="M22:M23"/>
    <mergeCell ref="N22:N23"/>
    <mergeCell ref="Y24:Y27"/>
    <mergeCell ref="Z24:Z27"/>
    <mergeCell ref="AA24:AA27"/>
    <mergeCell ref="AB24:AB27"/>
    <mergeCell ref="X25:X26"/>
    <mergeCell ref="A24:A27"/>
    <mergeCell ref="B24:B27"/>
    <mergeCell ref="C24:C27"/>
    <mergeCell ref="D24:D27"/>
    <mergeCell ref="E24:E27"/>
    <mergeCell ref="F24:F27"/>
    <mergeCell ref="G24:G27"/>
    <mergeCell ref="V25:V26"/>
    <mergeCell ref="W25:W26"/>
    <mergeCell ref="T25:T26"/>
    <mergeCell ref="U25:U26"/>
    <mergeCell ref="O24:O26"/>
    <mergeCell ref="P24:P26"/>
    <mergeCell ref="Q24:Q26"/>
    <mergeCell ref="H24:H27"/>
    <mergeCell ref="I24:I27"/>
    <mergeCell ref="J24:J26"/>
    <mergeCell ref="K24:K27"/>
    <mergeCell ref="L24:L26"/>
    <mergeCell ref="M24:M26"/>
    <mergeCell ref="N24:N26"/>
    <mergeCell ref="A28:A30"/>
    <mergeCell ref="B28:B30"/>
    <mergeCell ref="C28:C30"/>
    <mergeCell ref="D28:D30"/>
    <mergeCell ref="E28:E30"/>
    <mergeCell ref="F28:F30"/>
    <mergeCell ref="G28:G30"/>
    <mergeCell ref="V29:V30"/>
    <mergeCell ref="W29:W30"/>
    <mergeCell ref="O28:O30"/>
    <mergeCell ref="P28:P30"/>
    <mergeCell ref="H28:H30"/>
    <mergeCell ref="I28:I30"/>
    <mergeCell ref="J28:J30"/>
    <mergeCell ref="K28:K30"/>
    <mergeCell ref="L28:L30"/>
    <mergeCell ref="M28:M30"/>
    <mergeCell ref="N28:N30"/>
    <mergeCell ref="Q28:Q30"/>
    <mergeCell ref="R29:R30"/>
    <mergeCell ref="S29:S30"/>
    <mergeCell ref="T29:T30"/>
    <mergeCell ref="R34:R36"/>
    <mergeCell ref="S34:S36"/>
    <mergeCell ref="T34:T36"/>
    <mergeCell ref="U34:U36"/>
    <mergeCell ref="V34:V36"/>
    <mergeCell ref="W34:W36"/>
    <mergeCell ref="Q31:Q33"/>
    <mergeCell ref="R31:R33"/>
    <mergeCell ref="S31:S33"/>
    <mergeCell ref="T31:T33"/>
    <mergeCell ref="U31:U33"/>
    <mergeCell ref="V31:V33"/>
    <mergeCell ref="W31:W33"/>
    <mergeCell ref="Y28:Y30"/>
    <mergeCell ref="Z28:Z30"/>
    <mergeCell ref="AA28:AA30"/>
    <mergeCell ref="AB28:AB30"/>
    <mergeCell ref="U29:U30"/>
    <mergeCell ref="X29:X30"/>
    <mergeCell ref="X31:X33"/>
    <mergeCell ref="Y31:Y33"/>
    <mergeCell ref="Z31:Z33"/>
    <mergeCell ref="AA31:AA33"/>
    <mergeCell ref="AB31:AB33"/>
    <mergeCell ref="A34:A36"/>
    <mergeCell ref="B34:B36"/>
    <mergeCell ref="C34:C36"/>
    <mergeCell ref="D34:D36"/>
    <mergeCell ref="E34:E36"/>
    <mergeCell ref="F34:F36"/>
    <mergeCell ref="G34:G36"/>
    <mergeCell ref="O31:O33"/>
    <mergeCell ref="P31:P33"/>
    <mergeCell ref="H31:H33"/>
    <mergeCell ref="I31:I33"/>
    <mergeCell ref="J31:J33"/>
    <mergeCell ref="K31:K33"/>
    <mergeCell ref="L31:L33"/>
    <mergeCell ref="M31:M33"/>
    <mergeCell ref="N31:N33"/>
    <mergeCell ref="A31:A33"/>
    <mergeCell ref="B31:B33"/>
    <mergeCell ref="C31:C33"/>
    <mergeCell ref="D31:D33"/>
    <mergeCell ref="E31:E33"/>
    <mergeCell ref="F31:F33"/>
    <mergeCell ref="G31:G33"/>
    <mergeCell ref="Y43:Y45"/>
    <mergeCell ref="Z43:Z45"/>
    <mergeCell ref="AA43:AA45"/>
    <mergeCell ref="AB43:AB45"/>
    <mergeCell ref="H43:H45"/>
    <mergeCell ref="I43:I45"/>
    <mergeCell ref="J43:J45"/>
    <mergeCell ref="K43:K45"/>
    <mergeCell ref="L43:L45"/>
    <mergeCell ref="M43:M45"/>
    <mergeCell ref="N43:N45"/>
    <mergeCell ref="Z40:Z42"/>
    <mergeCell ref="AA40:AA42"/>
    <mergeCell ref="X34:X36"/>
    <mergeCell ref="Y34:Y36"/>
    <mergeCell ref="Y37:Y39"/>
    <mergeCell ref="Z37:Z39"/>
    <mergeCell ref="AA37:AA39"/>
    <mergeCell ref="AB37:AB39"/>
    <mergeCell ref="Y40:Y42"/>
    <mergeCell ref="AB40:AB42"/>
    <mergeCell ref="Z34:Z36"/>
    <mergeCell ref="AA34:AA36"/>
    <mergeCell ref="AB34:AB36"/>
  </mergeCells>
  <dataValidations count="2">
    <dataValidation type="decimal" operator="greaterThan" allowBlank="1" showInputMessage="1" showErrorMessage="1" prompt="Nedozvoljeni unos - Dozvoljeno unijeti broj sa dva decimalna mjesta." sqref="H10">
      <formula1>0</formula1>
    </dataValidation>
    <dataValidation type="decimal" allowBlank="1" showErrorMessage="1" sqref="A10">
      <formula1>1</formula1>
      <formula2>9999</formula2>
    </dataValidation>
  </dataValidations>
  <pageMargins left="0.7" right="0.7" top="0.75" bottom="0.75" header="0" footer="0"/>
  <pageSetup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4.42578125" defaultRowHeight="15" customHeight="1" x14ac:dyDescent="0.2"/>
  <cols>
    <col min="1" max="2" width="11.42578125" customWidth="1"/>
    <col min="3" max="4" width="24.85546875" customWidth="1"/>
    <col min="5" max="9" width="25" customWidth="1"/>
    <col min="10" max="13" width="12.7109375" customWidth="1"/>
    <col min="14" max="26" width="11.42578125" customWidth="1"/>
  </cols>
  <sheetData>
    <row r="1" spans="1:26" ht="30.75" customHeight="1" x14ac:dyDescent="0.2">
      <c r="A1" s="650" t="s">
        <v>45</v>
      </c>
      <c r="B1" s="651"/>
      <c r="C1" s="651"/>
      <c r="D1" s="652"/>
      <c r="E1" s="653"/>
      <c r="F1" s="651"/>
      <c r="G1" s="651"/>
      <c r="H1" s="651"/>
      <c r="I1" s="651"/>
      <c r="J1" s="651"/>
      <c r="K1" s="651"/>
      <c r="L1" s="651"/>
      <c r="M1" s="652"/>
      <c r="N1" s="2"/>
      <c r="O1" s="2"/>
      <c r="P1" s="2"/>
      <c r="Q1" s="2"/>
      <c r="R1" s="2"/>
      <c r="S1" s="2"/>
      <c r="T1" s="2"/>
      <c r="U1" s="2"/>
      <c r="V1" s="2"/>
      <c r="W1" s="2"/>
      <c r="X1" s="2"/>
      <c r="Y1" s="2"/>
      <c r="Z1" s="2"/>
    </row>
    <row r="2" spans="1:26" ht="30.75" customHeight="1" x14ac:dyDescent="0.2">
      <c r="A2" s="650" t="s">
        <v>46</v>
      </c>
      <c r="B2" s="651"/>
      <c r="C2" s="651"/>
      <c r="D2" s="652"/>
      <c r="E2" s="7"/>
      <c r="F2" s="8" t="s">
        <v>47</v>
      </c>
      <c r="G2" s="9"/>
      <c r="H2" s="8" t="s">
        <v>48</v>
      </c>
      <c r="I2" s="9"/>
      <c r="J2" s="10"/>
      <c r="K2" s="10"/>
      <c r="L2" s="10"/>
      <c r="M2" s="11"/>
      <c r="N2" s="2"/>
      <c r="O2" s="2"/>
      <c r="P2" s="2"/>
      <c r="Q2" s="2"/>
      <c r="R2" s="2"/>
      <c r="S2" s="2"/>
      <c r="T2" s="2"/>
      <c r="U2" s="2"/>
      <c r="V2" s="2"/>
      <c r="W2" s="2"/>
      <c r="X2" s="2"/>
      <c r="Y2" s="2"/>
      <c r="Z2" s="2"/>
    </row>
    <row r="3" spans="1:26" ht="30.75" customHeight="1" x14ac:dyDescent="0.2">
      <c r="A3" s="650" t="s">
        <v>49</v>
      </c>
      <c r="B3" s="651"/>
      <c r="C3" s="651"/>
      <c r="D3" s="652"/>
      <c r="E3" s="653"/>
      <c r="F3" s="651"/>
      <c r="G3" s="651"/>
      <c r="H3" s="651"/>
      <c r="I3" s="651"/>
      <c r="J3" s="651"/>
      <c r="K3" s="651"/>
      <c r="L3" s="651"/>
      <c r="M3" s="652"/>
      <c r="N3" s="2"/>
      <c r="O3" s="2"/>
      <c r="P3" s="2"/>
      <c r="Q3" s="2"/>
      <c r="R3" s="2"/>
      <c r="S3" s="2"/>
      <c r="T3" s="2"/>
      <c r="U3" s="2"/>
      <c r="V3" s="2"/>
      <c r="W3" s="2"/>
      <c r="X3" s="2"/>
      <c r="Y3" s="2"/>
      <c r="Z3" s="2"/>
    </row>
    <row r="4" spans="1:26" ht="30.75" customHeight="1" x14ac:dyDescent="0.2">
      <c r="A4" s="650" t="s">
        <v>50</v>
      </c>
      <c r="B4" s="651"/>
      <c r="C4" s="651"/>
      <c r="D4" s="652"/>
      <c r="E4" s="7"/>
      <c r="F4" s="8" t="s">
        <v>47</v>
      </c>
      <c r="G4" s="9"/>
      <c r="H4" s="8" t="s">
        <v>48</v>
      </c>
      <c r="I4" s="9"/>
      <c r="J4" s="10"/>
      <c r="K4" s="10"/>
      <c r="L4" s="10"/>
      <c r="M4" s="11"/>
      <c r="N4" s="2"/>
      <c r="O4" s="2"/>
      <c r="P4" s="2"/>
      <c r="Q4" s="2"/>
      <c r="R4" s="2"/>
      <c r="S4" s="2"/>
      <c r="T4" s="2"/>
      <c r="U4" s="2"/>
      <c r="V4" s="2"/>
      <c r="W4" s="2"/>
      <c r="X4" s="2"/>
      <c r="Y4" s="2"/>
      <c r="Z4" s="2"/>
    </row>
    <row r="5" spans="1:26" ht="30.75" customHeight="1" x14ac:dyDescent="0.2">
      <c r="A5" s="655" t="s">
        <v>51</v>
      </c>
      <c r="B5" s="656"/>
      <c r="C5" s="656"/>
      <c r="D5" s="657"/>
      <c r="E5" s="653"/>
      <c r="F5" s="651"/>
      <c r="G5" s="651"/>
      <c r="H5" s="651"/>
      <c r="I5" s="651"/>
      <c r="J5" s="651"/>
      <c r="K5" s="651"/>
      <c r="L5" s="651"/>
      <c r="M5" s="652"/>
      <c r="N5" s="2"/>
      <c r="O5" s="2"/>
      <c r="P5" s="2"/>
      <c r="Q5" s="2"/>
      <c r="R5" s="2"/>
      <c r="S5" s="2"/>
      <c r="T5" s="2"/>
      <c r="U5" s="2"/>
      <c r="V5" s="2"/>
      <c r="W5" s="2"/>
      <c r="X5" s="2"/>
      <c r="Y5" s="2"/>
      <c r="Z5" s="2"/>
    </row>
    <row r="6" spans="1:26" ht="23.25" customHeight="1" x14ac:dyDescent="0.2">
      <c r="A6" s="12"/>
      <c r="B6" s="13"/>
      <c r="C6" s="658" t="s">
        <v>52</v>
      </c>
      <c r="D6" s="651"/>
      <c r="E6" s="651"/>
      <c r="F6" s="651"/>
      <c r="G6" s="652"/>
      <c r="H6" s="659" t="s">
        <v>53</v>
      </c>
      <c r="I6" s="651"/>
      <c r="J6" s="651"/>
      <c r="K6" s="651"/>
      <c r="L6" s="651"/>
      <c r="M6" s="652"/>
      <c r="N6" s="2"/>
      <c r="O6" s="2"/>
      <c r="P6" s="2"/>
      <c r="Q6" s="2"/>
      <c r="R6" s="2"/>
      <c r="S6" s="2"/>
      <c r="T6" s="2"/>
      <c r="U6" s="2"/>
      <c r="V6" s="2"/>
      <c r="W6" s="2"/>
      <c r="X6" s="2"/>
      <c r="Y6" s="2"/>
      <c r="Z6" s="2"/>
    </row>
    <row r="7" spans="1:26" ht="28.5" customHeight="1" x14ac:dyDescent="0.2">
      <c r="A7" s="648" t="s">
        <v>54</v>
      </c>
      <c r="B7" s="648" t="s">
        <v>55</v>
      </c>
      <c r="C7" s="654" t="s">
        <v>56</v>
      </c>
      <c r="D7" s="654" t="s">
        <v>57</v>
      </c>
      <c r="E7" s="654" t="s">
        <v>58</v>
      </c>
      <c r="F7" s="654" t="s">
        <v>59</v>
      </c>
      <c r="G7" s="654" t="s">
        <v>60</v>
      </c>
      <c r="H7" s="648" t="s">
        <v>61</v>
      </c>
      <c r="I7" s="648" t="s">
        <v>62</v>
      </c>
      <c r="J7" s="649" t="s">
        <v>63</v>
      </c>
      <c r="K7" s="645"/>
      <c r="L7" s="649" t="s">
        <v>64</v>
      </c>
      <c r="M7" s="645"/>
      <c r="N7" s="2"/>
      <c r="O7" s="2"/>
      <c r="P7" s="2"/>
      <c r="Q7" s="2"/>
      <c r="R7" s="2"/>
      <c r="S7" s="2"/>
      <c r="T7" s="2"/>
      <c r="U7" s="2"/>
      <c r="V7" s="2"/>
      <c r="W7" s="2"/>
      <c r="X7" s="2"/>
      <c r="Y7" s="2"/>
      <c r="Z7" s="2"/>
    </row>
    <row r="8" spans="1:26" ht="30.75" customHeight="1" x14ac:dyDescent="0.2">
      <c r="A8" s="642"/>
      <c r="B8" s="642"/>
      <c r="C8" s="642"/>
      <c r="D8" s="642"/>
      <c r="E8" s="642"/>
      <c r="F8" s="642"/>
      <c r="G8" s="642"/>
      <c r="H8" s="642"/>
      <c r="I8" s="642"/>
      <c r="J8" s="646"/>
      <c r="K8" s="647"/>
      <c r="L8" s="646"/>
      <c r="M8" s="647"/>
      <c r="N8" s="2"/>
      <c r="O8" s="2"/>
      <c r="P8" s="2"/>
      <c r="Q8" s="2"/>
      <c r="R8" s="2"/>
      <c r="S8" s="2"/>
      <c r="T8" s="2"/>
      <c r="U8" s="2"/>
      <c r="V8" s="2"/>
      <c r="W8" s="2"/>
      <c r="X8" s="2"/>
      <c r="Y8" s="2"/>
      <c r="Z8" s="2"/>
    </row>
    <row r="9" spans="1:26" ht="30.75" customHeight="1" x14ac:dyDescent="0.2">
      <c r="A9" s="640"/>
      <c r="B9" s="640"/>
      <c r="C9" s="640"/>
      <c r="D9" s="640"/>
      <c r="E9" s="640"/>
      <c r="F9" s="14"/>
      <c r="G9" s="14"/>
      <c r="H9" s="14"/>
      <c r="I9" s="14"/>
      <c r="J9" s="644"/>
      <c r="K9" s="645"/>
      <c r="L9" s="644"/>
      <c r="M9" s="645"/>
      <c r="N9" s="2"/>
      <c r="O9" s="2"/>
      <c r="P9" s="2"/>
      <c r="Q9" s="2"/>
      <c r="R9" s="2"/>
      <c r="S9" s="2"/>
      <c r="T9" s="2"/>
      <c r="U9" s="2"/>
      <c r="V9" s="2"/>
      <c r="W9" s="2"/>
      <c r="X9" s="2"/>
      <c r="Y9" s="2"/>
      <c r="Z9" s="2"/>
    </row>
    <row r="10" spans="1:26" ht="30.75" customHeight="1" x14ac:dyDescent="0.2">
      <c r="A10" s="641"/>
      <c r="B10" s="641"/>
      <c r="C10" s="641"/>
      <c r="D10" s="641"/>
      <c r="E10" s="641"/>
      <c r="F10" s="15"/>
      <c r="G10" s="15"/>
      <c r="H10" s="15"/>
      <c r="I10" s="15"/>
      <c r="J10" s="646"/>
      <c r="K10" s="647"/>
      <c r="L10" s="646"/>
      <c r="M10" s="647"/>
      <c r="N10" s="2"/>
      <c r="O10" s="2"/>
      <c r="P10" s="2"/>
      <c r="Q10" s="2"/>
      <c r="R10" s="2"/>
      <c r="S10" s="2"/>
      <c r="T10" s="2"/>
      <c r="U10" s="2"/>
      <c r="V10" s="2"/>
      <c r="W10" s="2"/>
      <c r="X10" s="2"/>
      <c r="Y10" s="2"/>
      <c r="Z10" s="2"/>
    </row>
    <row r="11" spans="1:26" ht="30.75" customHeight="1" x14ac:dyDescent="0.2">
      <c r="A11" s="641"/>
      <c r="B11" s="641"/>
      <c r="C11" s="641"/>
      <c r="D11" s="641"/>
      <c r="E11" s="641"/>
      <c r="F11" s="16"/>
      <c r="G11" s="16"/>
      <c r="H11" s="16"/>
      <c r="I11" s="16"/>
      <c r="J11" s="643" t="s">
        <v>65</v>
      </c>
      <c r="K11" s="643" t="s">
        <v>66</v>
      </c>
      <c r="L11" s="643" t="s">
        <v>67</v>
      </c>
      <c r="M11" s="643" t="s">
        <v>68</v>
      </c>
      <c r="N11" s="2"/>
      <c r="O11" s="2"/>
      <c r="P11" s="2"/>
      <c r="Q11" s="2"/>
      <c r="R11" s="2"/>
      <c r="S11" s="2"/>
      <c r="T11" s="2"/>
      <c r="U11" s="2"/>
      <c r="V11" s="2"/>
      <c r="W11" s="2"/>
      <c r="X11" s="2"/>
      <c r="Y11" s="2"/>
      <c r="Z11" s="2"/>
    </row>
    <row r="12" spans="1:26" ht="30.75" customHeight="1" x14ac:dyDescent="0.2">
      <c r="A12" s="641"/>
      <c r="B12" s="641"/>
      <c r="C12" s="641"/>
      <c r="D12" s="641"/>
      <c r="E12" s="641"/>
      <c r="F12" s="16"/>
      <c r="G12" s="16"/>
      <c r="H12" s="16"/>
      <c r="I12" s="16"/>
      <c r="J12" s="642"/>
      <c r="K12" s="642"/>
      <c r="L12" s="642"/>
      <c r="M12" s="642"/>
      <c r="N12" s="2"/>
      <c r="O12" s="2"/>
      <c r="P12" s="2"/>
      <c r="Q12" s="2"/>
      <c r="R12" s="2"/>
      <c r="S12" s="2"/>
      <c r="T12" s="2"/>
      <c r="U12" s="2"/>
      <c r="V12" s="2"/>
      <c r="W12" s="2"/>
      <c r="X12" s="2"/>
      <c r="Y12" s="2"/>
      <c r="Z12" s="2"/>
    </row>
    <row r="13" spans="1:26" ht="30.75" customHeight="1" x14ac:dyDescent="0.2">
      <c r="A13" s="641"/>
      <c r="B13" s="641"/>
      <c r="C13" s="641"/>
      <c r="D13" s="641"/>
      <c r="E13" s="641"/>
      <c r="F13" s="16"/>
      <c r="G13" s="16"/>
      <c r="H13" s="16"/>
      <c r="I13" s="16"/>
      <c r="J13" s="644"/>
      <c r="K13" s="645"/>
      <c r="L13" s="644"/>
      <c r="M13" s="645"/>
      <c r="N13" s="2"/>
      <c r="O13" s="2"/>
      <c r="P13" s="2"/>
      <c r="Q13" s="2"/>
      <c r="R13" s="2"/>
      <c r="S13" s="2"/>
      <c r="T13" s="2"/>
      <c r="U13" s="2"/>
      <c r="V13" s="2"/>
      <c r="W13" s="2"/>
      <c r="X13" s="2"/>
      <c r="Y13" s="2"/>
      <c r="Z13" s="2"/>
    </row>
    <row r="14" spans="1:26" ht="30" customHeight="1" x14ac:dyDescent="0.2">
      <c r="A14" s="642"/>
      <c r="B14" s="642"/>
      <c r="C14" s="642"/>
      <c r="D14" s="642"/>
      <c r="E14" s="642"/>
      <c r="F14" s="17"/>
      <c r="G14" s="17"/>
      <c r="H14" s="17"/>
      <c r="I14" s="17"/>
      <c r="J14" s="646"/>
      <c r="K14" s="647"/>
      <c r="L14" s="646"/>
      <c r="M14" s="647"/>
      <c r="N14" s="2"/>
      <c r="O14" s="2"/>
      <c r="P14" s="2"/>
      <c r="Q14" s="2"/>
      <c r="R14" s="2"/>
      <c r="S14" s="2"/>
      <c r="T14" s="2"/>
      <c r="U14" s="2"/>
      <c r="V14" s="2"/>
      <c r="W14" s="2"/>
      <c r="X14" s="2"/>
      <c r="Y14" s="2"/>
      <c r="Z14" s="2"/>
    </row>
    <row r="15" spans="1:26" ht="12.75" customHeight="1" x14ac:dyDescent="0.2">
      <c r="A15" s="2"/>
      <c r="B15" s="2"/>
      <c r="C15" s="2"/>
      <c r="D15" s="2"/>
      <c r="E15" s="2"/>
      <c r="F15" s="2"/>
      <c r="G15" s="2"/>
      <c r="H15" s="2"/>
      <c r="I15" s="2"/>
      <c r="J15" s="2"/>
      <c r="N15" s="2"/>
      <c r="O15" s="2"/>
      <c r="P15" s="2"/>
      <c r="Q15" s="2"/>
      <c r="R15" s="2"/>
      <c r="S15" s="2"/>
      <c r="T15" s="2"/>
      <c r="U15" s="2"/>
      <c r="V15" s="2"/>
      <c r="W15" s="2"/>
      <c r="X15" s="2"/>
      <c r="Y15" s="2"/>
      <c r="Z15" s="2"/>
    </row>
    <row r="16" spans="1:26" ht="12.75" customHeight="1" x14ac:dyDescent="0.25">
      <c r="A16" s="2"/>
      <c r="B16" s="2"/>
      <c r="C16" s="18" t="s">
        <v>69</v>
      </c>
      <c r="D16" s="2"/>
      <c r="E16" s="2"/>
      <c r="F16" s="2"/>
      <c r="G16" s="2"/>
      <c r="H16" s="2"/>
      <c r="I16" s="2"/>
      <c r="J16" s="2"/>
      <c r="N16" s="2"/>
      <c r="O16" s="2"/>
      <c r="P16" s="2"/>
      <c r="Q16" s="2"/>
      <c r="R16" s="2"/>
      <c r="S16" s="2"/>
      <c r="T16" s="2"/>
      <c r="U16" s="2"/>
      <c r="V16" s="2"/>
      <c r="W16" s="2"/>
      <c r="X16" s="2"/>
      <c r="Y16" s="2"/>
      <c r="Z16" s="2"/>
    </row>
    <row r="17" spans="1:26" ht="12.75" customHeight="1" x14ac:dyDescent="0.2">
      <c r="A17" s="2"/>
      <c r="B17" s="2"/>
      <c r="C17" s="639" t="s">
        <v>70</v>
      </c>
      <c r="D17" s="638"/>
      <c r="E17" s="638"/>
      <c r="F17" s="638"/>
      <c r="G17" s="638"/>
      <c r="J17" s="2"/>
      <c r="K17" s="2"/>
      <c r="L17" s="2"/>
      <c r="M17" s="2"/>
      <c r="N17" s="2"/>
      <c r="O17" s="2"/>
      <c r="P17" s="2"/>
      <c r="Q17" s="2"/>
      <c r="R17" s="2"/>
      <c r="S17" s="2"/>
      <c r="T17" s="2"/>
      <c r="U17" s="2"/>
      <c r="V17" s="2"/>
      <c r="W17" s="2"/>
      <c r="X17" s="2"/>
      <c r="Y17" s="2"/>
      <c r="Z17" s="2"/>
    </row>
    <row r="18" spans="1:26" ht="22.5" customHeight="1" x14ac:dyDescent="0.2">
      <c r="A18" s="2"/>
      <c r="B18" s="2"/>
      <c r="C18" s="19" t="s">
        <v>71</v>
      </c>
      <c r="D18" s="19"/>
      <c r="E18" s="19"/>
      <c r="F18" s="19"/>
      <c r="G18" s="19"/>
      <c r="H18" s="19"/>
      <c r="I18" s="19"/>
      <c r="J18" s="19"/>
      <c r="K18" s="19"/>
      <c r="L18" s="19"/>
      <c r="M18" s="19"/>
      <c r="N18" s="2"/>
      <c r="O18" s="2"/>
      <c r="P18" s="2"/>
      <c r="Q18" s="2"/>
      <c r="R18" s="2"/>
      <c r="S18" s="2"/>
      <c r="T18" s="2"/>
      <c r="U18" s="2"/>
      <c r="V18" s="2"/>
      <c r="W18" s="2"/>
      <c r="X18" s="2"/>
      <c r="Y18" s="2"/>
      <c r="Z18" s="2"/>
    </row>
    <row r="19" spans="1:26" ht="12.75" customHeight="1" x14ac:dyDescent="0.2">
      <c r="A19" s="2"/>
      <c r="B19" s="2"/>
      <c r="C19" s="639" t="s">
        <v>72</v>
      </c>
      <c r="D19" s="638"/>
      <c r="E19" s="638"/>
      <c r="F19" s="638"/>
      <c r="G19" s="638"/>
      <c r="J19" s="2"/>
      <c r="K19" s="2"/>
      <c r="L19" s="2"/>
      <c r="M19" s="2"/>
      <c r="N19" s="2"/>
      <c r="O19" s="2"/>
      <c r="P19" s="2"/>
      <c r="Q19" s="2"/>
      <c r="R19" s="2"/>
      <c r="S19" s="2"/>
      <c r="T19" s="2"/>
      <c r="U19" s="2"/>
      <c r="V19" s="2"/>
      <c r="W19" s="2"/>
      <c r="X19" s="2"/>
      <c r="Y19" s="2"/>
      <c r="Z19" s="2"/>
    </row>
    <row r="20" spans="1:26" ht="24" customHeight="1" x14ac:dyDescent="0.2">
      <c r="A20" s="2"/>
      <c r="B20" s="2"/>
      <c r="C20" s="19" t="s">
        <v>73</v>
      </c>
      <c r="D20" s="19"/>
      <c r="E20" s="19"/>
      <c r="F20" s="19"/>
      <c r="G20" s="19"/>
      <c r="H20" s="19"/>
      <c r="I20" s="19"/>
      <c r="J20" s="19"/>
      <c r="K20" s="19"/>
      <c r="L20" s="19"/>
      <c r="M20" s="19"/>
      <c r="N20" s="2"/>
      <c r="O20" s="2"/>
      <c r="P20" s="2"/>
      <c r="Q20" s="2"/>
      <c r="R20" s="2"/>
      <c r="S20" s="2"/>
      <c r="T20" s="2"/>
      <c r="U20" s="2"/>
      <c r="V20" s="2"/>
      <c r="W20" s="2"/>
      <c r="X20" s="2"/>
      <c r="Y20" s="2"/>
      <c r="Z20" s="2"/>
    </row>
    <row r="21" spans="1:26" ht="24" customHeight="1" x14ac:dyDescent="0.2">
      <c r="A21" s="2"/>
      <c r="B21" s="2"/>
      <c r="C21" s="19" t="s">
        <v>74</v>
      </c>
      <c r="D21" s="19"/>
      <c r="E21" s="19"/>
      <c r="F21" s="19"/>
      <c r="G21" s="19"/>
      <c r="H21" s="19"/>
      <c r="I21" s="19"/>
      <c r="J21" s="19"/>
      <c r="K21" s="19"/>
      <c r="L21" s="19"/>
      <c r="M21" s="19"/>
      <c r="N21" s="2"/>
      <c r="O21" s="2"/>
      <c r="P21" s="2"/>
      <c r="Q21" s="2"/>
      <c r="R21" s="2"/>
      <c r="S21" s="2"/>
      <c r="T21" s="2"/>
      <c r="U21" s="2"/>
      <c r="V21" s="2"/>
      <c r="W21" s="2"/>
      <c r="X21" s="2"/>
      <c r="Y21" s="2"/>
      <c r="Z21" s="2"/>
    </row>
    <row r="22" spans="1:26" ht="64.5" customHeight="1" x14ac:dyDescent="0.2">
      <c r="A22" s="2"/>
      <c r="B22" s="2"/>
      <c r="C22" s="637" t="s">
        <v>75</v>
      </c>
      <c r="D22" s="638"/>
      <c r="E22" s="638"/>
      <c r="F22" s="638"/>
      <c r="G22" s="638"/>
      <c r="H22" s="2"/>
      <c r="I22" s="2"/>
      <c r="J22" s="2"/>
      <c r="K22" s="2"/>
      <c r="L22" s="2"/>
      <c r="M22" s="2"/>
      <c r="N22" s="2"/>
      <c r="O22" s="2"/>
      <c r="P22" s="2"/>
      <c r="Q22" s="2"/>
      <c r="R22" s="2"/>
      <c r="S22" s="2"/>
      <c r="T22" s="2"/>
      <c r="U22" s="2"/>
      <c r="V22" s="2"/>
      <c r="W22" s="2"/>
      <c r="X22" s="2"/>
      <c r="Y22" s="2"/>
      <c r="Z22" s="2"/>
    </row>
    <row r="23" spans="1:26" ht="78.75" customHeight="1" x14ac:dyDescent="0.2">
      <c r="A23" s="2"/>
      <c r="B23" s="2"/>
      <c r="C23" s="637" t="s">
        <v>76</v>
      </c>
      <c r="D23" s="638"/>
      <c r="E23" s="638"/>
      <c r="F23" s="638"/>
      <c r="G23" s="638"/>
      <c r="H23" s="2"/>
      <c r="I23" s="2"/>
      <c r="J23" s="2"/>
      <c r="K23" s="2"/>
      <c r="L23" s="2"/>
      <c r="M23" s="2"/>
      <c r="N23" s="2"/>
      <c r="O23" s="2"/>
      <c r="P23" s="2"/>
      <c r="Q23" s="2"/>
      <c r="R23" s="2"/>
      <c r="S23" s="2"/>
      <c r="T23" s="2"/>
      <c r="U23" s="2"/>
      <c r="V23" s="2"/>
      <c r="W23" s="2"/>
      <c r="X23" s="2"/>
      <c r="Y23" s="2"/>
      <c r="Z23" s="2"/>
    </row>
    <row r="24" spans="1:26" ht="32.25" customHeight="1" x14ac:dyDescent="0.2">
      <c r="A24" s="2"/>
      <c r="B24" s="2"/>
      <c r="C24" s="637" t="s">
        <v>77</v>
      </c>
      <c r="D24" s="638"/>
      <c r="E24" s="638"/>
      <c r="F24" s="638"/>
      <c r="G24" s="638"/>
      <c r="H24" s="2"/>
      <c r="I24" s="2"/>
      <c r="J24" s="2"/>
      <c r="K24" s="2"/>
      <c r="L24" s="2"/>
      <c r="M24" s="2"/>
      <c r="N24" s="2"/>
      <c r="O24" s="2"/>
      <c r="P24" s="2"/>
      <c r="Q24" s="2"/>
      <c r="R24" s="2"/>
      <c r="S24" s="2"/>
      <c r="T24" s="2"/>
      <c r="U24" s="2"/>
      <c r="V24" s="2"/>
      <c r="W24" s="2"/>
      <c r="X24" s="2"/>
      <c r="Y24" s="2"/>
      <c r="Z24" s="2"/>
    </row>
    <row r="25" spans="1:26" ht="54" customHeight="1" x14ac:dyDescent="0.2">
      <c r="A25" s="2"/>
      <c r="B25" s="2"/>
      <c r="C25" s="637" t="s">
        <v>78</v>
      </c>
      <c r="D25" s="638"/>
      <c r="E25" s="638"/>
      <c r="F25" s="638"/>
      <c r="G25" s="638"/>
      <c r="H25" s="2"/>
      <c r="I25" s="2"/>
      <c r="J25" s="2"/>
      <c r="K25" s="2"/>
      <c r="L25" s="2"/>
      <c r="M25" s="2"/>
      <c r="N25" s="2"/>
      <c r="O25" s="2"/>
      <c r="P25" s="2"/>
      <c r="Q25" s="2"/>
      <c r="R25" s="2"/>
      <c r="S25" s="2"/>
      <c r="T25" s="2"/>
      <c r="U25" s="2"/>
      <c r="V25" s="2"/>
      <c r="W25" s="2"/>
      <c r="X25" s="2"/>
      <c r="Y25" s="2"/>
      <c r="Z25" s="2"/>
    </row>
    <row r="26" spans="1:26" ht="63" customHeight="1" x14ac:dyDescent="0.2">
      <c r="A26" s="2"/>
      <c r="B26" s="2"/>
      <c r="C26" s="637" t="s">
        <v>79</v>
      </c>
      <c r="D26" s="638"/>
      <c r="E26" s="638"/>
      <c r="F26" s="638"/>
      <c r="G26" s="638"/>
      <c r="H26" s="2"/>
      <c r="I26" s="2"/>
      <c r="J26" s="2"/>
      <c r="K26" s="2"/>
      <c r="L26" s="2"/>
      <c r="M26" s="2"/>
      <c r="N26" s="2"/>
      <c r="O26" s="2"/>
      <c r="P26" s="2"/>
      <c r="Q26" s="2"/>
      <c r="R26" s="2"/>
      <c r="S26" s="2"/>
      <c r="T26" s="2"/>
      <c r="U26" s="2"/>
      <c r="V26" s="2"/>
      <c r="W26" s="2"/>
      <c r="X26" s="2"/>
      <c r="Y26" s="2"/>
      <c r="Z26" s="2"/>
    </row>
    <row r="27" spans="1:26" ht="44.25" customHeight="1" x14ac:dyDescent="0.2">
      <c r="A27" s="2"/>
      <c r="B27" s="2"/>
      <c r="C27" s="637" t="s">
        <v>80</v>
      </c>
      <c r="D27" s="638"/>
      <c r="E27" s="638"/>
      <c r="F27" s="638"/>
      <c r="G27" s="638"/>
      <c r="H27" s="2"/>
      <c r="I27" s="2"/>
      <c r="J27" s="2"/>
      <c r="K27" s="2"/>
      <c r="L27" s="2"/>
      <c r="M27" s="2"/>
      <c r="N27" s="2"/>
      <c r="O27" s="2"/>
      <c r="P27" s="2"/>
      <c r="Q27" s="2"/>
      <c r="R27" s="2"/>
      <c r="S27" s="2"/>
      <c r="T27" s="2"/>
      <c r="U27" s="2"/>
      <c r="V27" s="2"/>
      <c r="W27" s="2"/>
      <c r="X27" s="2"/>
      <c r="Y27" s="2"/>
      <c r="Z27" s="2"/>
    </row>
    <row r="28" spans="1:26" ht="59.25" customHeight="1" x14ac:dyDescent="0.2">
      <c r="A28" s="2"/>
      <c r="B28" s="2"/>
      <c r="C28" s="637" t="s">
        <v>81</v>
      </c>
      <c r="D28" s="638"/>
      <c r="E28" s="638"/>
      <c r="F28" s="638"/>
      <c r="G28" s="638"/>
      <c r="H28" s="2"/>
      <c r="I28" s="2"/>
      <c r="J28" s="2"/>
      <c r="K28" s="2"/>
      <c r="L28" s="2"/>
      <c r="M28" s="2"/>
      <c r="N28" s="2"/>
      <c r="O28" s="2"/>
      <c r="P28" s="2"/>
      <c r="Q28" s="2"/>
      <c r="R28" s="2"/>
      <c r="S28" s="2"/>
      <c r="T28" s="2"/>
      <c r="U28" s="2"/>
      <c r="V28" s="2"/>
      <c r="W28" s="2"/>
      <c r="X28" s="2"/>
      <c r="Y28" s="2"/>
      <c r="Z28" s="2"/>
    </row>
    <row r="29" spans="1:26" ht="62.25" customHeight="1" x14ac:dyDescent="0.2">
      <c r="A29" s="2"/>
      <c r="B29" s="2"/>
      <c r="C29" s="637" t="s">
        <v>82</v>
      </c>
      <c r="D29" s="638"/>
      <c r="E29" s="638"/>
      <c r="F29" s="638"/>
      <c r="G29" s="638"/>
      <c r="H29" s="19"/>
      <c r="I29" s="19"/>
      <c r="J29" s="19"/>
      <c r="K29" s="19"/>
      <c r="L29" s="19"/>
      <c r="M29" s="19"/>
      <c r="N29" s="2"/>
      <c r="O29" s="2"/>
      <c r="P29" s="2"/>
      <c r="Q29" s="2"/>
      <c r="R29" s="2"/>
      <c r="S29" s="2"/>
      <c r="T29" s="2"/>
      <c r="U29" s="2"/>
      <c r="V29" s="2"/>
      <c r="W29" s="2"/>
      <c r="X29" s="2"/>
      <c r="Y29" s="2"/>
      <c r="Z29" s="2"/>
    </row>
    <row r="30" spans="1:26" ht="112.5" customHeight="1" x14ac:dyDescent="0.2">
      <c r="A30" s="2"/>
      <c r="B30" s="2"/>
      <c r="C30" s="637" t="s">
        <v>83</v>
      </c>
      <c r="D30" s="638"/>
      <c r="E30" s="638"/>
      <c r="F30" s="638"/>
      <c r="G30" s="638"/>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5">
    <mergeCell ref="A1:D1"/>
    <mergeCell ref="E1:M1"/>
    <mergeCell ref="A2:D2"/>
    <mergeCell ref="A3:D3"/>
    <mergeCell ref="E3:M3"/>
    <mergeCell ref="A4:D4"/>
    <mergeCell ref="E5:M5"/>
    <mergeCell ref="G7:G8"/>
    <mergeCell ref="H7:H8"/>
    <mergeCell ref="A5:D5"/>
    <mergeCell ref="C6:G6"/>
    <mergeCell ref="H6:M6"/>
    <mergeCell ref="A7:A8"/>
    <mergeCell ref="B7:B8"/>
    <mergeCell ref="C7:C8"/>
    <mergeCell ref="D7:D8"/>
    <mergeCell ref="L7:M8"/>
    <mergeCell ref="E7:E8"/>
    <mergeCell ref="F7:F8"/>
    <mergeCell ref="K11:K12"/>
    <mergeCell ref="J13:K14"/>
    <mergeCell ref="L13:M14"/>
    <mergeCell ref="I7:I8"/>
    <mergeCell ref="J7:K8"/>
    <mergeCell ref="J9:K10"/>
    <mergeCell ref="L9:M10"/>
    <mergeCell ref="J11:J12"/>
    <mergeCell ref="L11:L12"/>
    <mergeCell ref="M11:M12"/>
    <mergeCell ref="A9:A14"/>
    <mergeCell ref="B9:B14"/>
    <mergeCell ref="C9:C14"/>
    <mergeCell ref="D9:D14"/>
    <mergeCell ref="E9:E14"/>
    <mergeCell ref="C27:G27"/>
    <mergeCell ref="C28:G28"/>
    <mergeCell ref="C29:G29"/>
    <mergeCell ref="C30:G30"/>
    <mergeCell ref="C17:G17"/>
    <mergeCell ref="C19:G19"/>
    <mergeCell ref="C22:G22"/>
    <mergeCell ref="C23:G23"/>
    <mergeCell ref="C24:G24"/>
    <mergeCell ref="C25:G25"/>
    <mergeCell ref="C26:G26"/>
  </mergeCells>
  <printOptions horizontalCentered="1"/>
  <pageMargins left="0.15748031496062992" right="0.15748031496062992" top="0.51181102362204722" bottom="0.35433070866141736" header="0" footer="0"/>
  <pageSetup paperSize="9" scale="48" orientation="landscape"/>
  <headerFooter>
    <oddHeader>&amp;LPrilog 2.</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9.140625" customWidth="1"/>
    <col min="2" max="3" width="38.42578125" customWidth="1"/>
    <col min="4" max="4" width="39" customWidth="1"/>
    <col min="5" max="5" width="27" customWidth="1"/>
    <col min="6" max="6" width="49" customWidth="1"/>
    <col min="7" max="7" width="59.85546875" customWidth="1"/>
    <col min="8" max="8" width="40.140625" customWidth="1"/>
    <col min="9" max="9" width="31.140625" customWidth="1"/>
    <col min="10" max="10" width="11" customWidth="1"/>
    <col min="11" max="11" width="10.85546875" customWidth="1"/>
    <col min="12" max="12" width="9.7109375" customWidth="1"/>
    <col min="13" max="13" width="16.140625" customWidth="1"/>
    <col min="14" max="14" width="18.7109375" customWidth="1"/>
    <col min="15" max="15" width="36" customWidth="1"/>
    <col min="16" max="16" width="33.85546875" customWidth="1"/>
    <col min="17" max="17" width="25.5703125" customWidth="1"/>
    <col min="18" max="18" width="25" customWidth="1"/>
    <col min="19" max="19" width="17.140625" customWidth="1"/>
    <col min="20" max="20" width="15.42578125" customWidth="1"/>
    <col min="21" max="21" width="17.42578125" customWidth="1"/>
    <col min="22" max="23" width="19.28515625" customWidth="1"/>
    <col min="24" max="24" width="26" customWidth="1"/>
    <col min="25" max="25" width="20.7109375" customWidth="1"/>
    <col min="26" max="26" width="26.140625" customWidth="1"/>
    <col min="27" max="27" width="23.7109375" customWidth="1"/>
    <col min="28" max="28" width="49" customWidth="1"/>
  </cols>
  <sheetData>
    <row r="1" spans="1:28" ht="12.75" customHeight="1" x14ac:dyDescent="0.2">
      <c r="A1" s="732" t="s">
        <v>442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744" t="s">
        <v>117</v>
      </c>
      <c r="B3" s="716"/>
      <c r="C3" s="716"/>
      <c r="D3" s="745"/>
      <c r="E3" s="752" t="s">
        <v>3826</v>
      </c>
      <c r="F3" s="747"/>
      <c r="G3" s="747"/>
      <c r="H3" s="747"/>
      <c r="I3" s="791"/>
      <c r="J3" s="1024" t="s">
        <v>119</v>
      </c>
      <c r="K3" s="747"/>
      <c r="L3" s="747"/>
      <c r="M3" s="791"/>
      <c r="N3" s="697" t="s">
        <v>1472</v>
      </c>
      <c r="O3" s="651"/>
      <c r="P3" s="652"/>
      <c r="Q3" s="795" t="s">
        <v>121</v>
      </c>
      <c r="R3" s="747"/>
      <c r="S3" s="791"/>
      <c r="T3" s="1025">
        <v>44169</v>
      </c>
      <c r="U3" s="716"/>
      <c r="V3" s="716"/>
      <c r="W3" s="751"/>
      <c r="X3" s="740"/>
      <c r="Y3" s="638"/>
      <c r="Z3" s="638"/>
      <c r="AA3" s="638"/>
      <c r="AB3" s="741"/>
    </row>
    <row r="4" spans="1:28" ht="6.75" hidden="1" customHeight="1" x14ac:dyDescent="0.2">
      <c r="A4" s="42"/>
      <c r="B4" s="42"/>
      <c r="C4" s="42"/>
      <c r="D4" s="42"/>
      <c r="E4" s="110"/>
      <c r="F4" s="111"/>
      <c r="G4" s="111"/>
      <c r="H4" s="111"/>
      <c r="I4" s="111"/>
      <c r="J4" s="180"/>
      <c r="K4" s="180"/>
      <c r="L4" s="180"/>
      <c r="M4" s="180"/>
      <c r="N4" s="180"/>
      <c r="O4" s="112"/>
      <c r="P4" s="796" t="s">
        <v>123</v>
      </c>
      <c r="Q4" s="797"/>
      <c r="R4" s="698" t="s">
        <v>124</v>
      </c>
      <c r="S4" s="651"/>
      <c r="T4" s="651"/>
      <c r="U4" s="651"/>
      <c r="V4" s="651"/>
      <c r="W4" s="665"/>
      <c r="X4" s="740"/>
      <c r="Y4" s="638"/>
      <c r="Z4" s="638"/>
      <c r="AA4" s="638"/>
      <c r="AB4" s="741"/>
    </row>
    <row r="5" spans="1:28"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row>
    <row r="6" spans="1:28"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row>
    <row r="7" spans="1:28"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row>
    <row r="8" spans="1:28" ht="33.75" customHeight="1" x14ac:dyDescent="0.2">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row>
    <row r="9" spans="1:28" ht="149.25" customHeight="1" x14ac:dyDescent="0.2">
      <c r="A9" s="46" t="s">
        <v>130</v>
      </c>
      <c r="B9" s="46" t="s">
        <v>131</v>
      </c>
      <c r="C9" s="46" t="s">
        <v>132</v>
      </c>
      <c r="D9" s="46" t="s">
        <v>133</v>
      </c>
      <c r="E9" s="47" t="s">
        <v>134</v>
      </c>
      <c r="F9" s="229" t="s">
        <v>56</v>
      </c>
      <c r="G9" s="49" t="s">
        <v>135</v>
      </c>
      <c r="H9" s="50" t="s">
        <v>136</v>
      </c>
      <c r="I9" s="46" t="s">
        <v>137</v>
      </c>
      <c r="J9" s="51" t="s">
        <v>138</v>
      </c>
      <c r="K9" s="51" t="s">
        <v>139</v>
      </c>
      <c r="L9" s="51" t="s">
        <v>3827</v>
      </c>
      <c r="M9" s="52" t="s">
        <v>141</v>
      </c>
      <c r="N9" s="53" t="s">
        <v>374</v>
      </c>
      <c r="O9" s="54" t="s">
        <v>143</v>
      </c>
      <c r="P9" s="54" t="s">
        <v>144</v>
      </c>
      <c r="Q9" s="54" t="s">
        <v>145</v>
      </c>
      <c r="R9" s="54" t="s">
        <v>146</v>
      </c>
      <c r="S9" s="54" t="s">
        <v>147</v>
      </c>
      <c r="T9" s="54" t="s">
        <v>148</v>
      </c>
      <c r="U9" s="54" t="s">
        <v>149</v>
      </c>
      <c r="V9" s="54" t="s">
        <v>150</v>
      </c>
      <c r="W9" s="55" t="s">
        <v>151</v>
      </c>
      <c r="X9" s="113" t="s">
        <v>152</v>
      </c>
      <c r="Y9" s="56" t="s">
        <v>153</v>
      </c>
      <c r="Z9" s="56" t="s">
        <v>154</v>
      </c>
      <c r="AA9" s="56" t="s">
        <v>155</v>
      </c>
      <c r="AB9" s="114" t="s">
        <v>156</v>
      </c>
    </row>
    <row r="10" spans="1:28" ht="195" x14ac:dyDescent="0.2">
      <c r="A10" s="57">
        <v>1</v>
      </c>
      <c r="B10" s="57" t="s">
        <v>3262</v>
      </c>
      <c r="C10" s="57" t="s">
        <v>158</v>
      </c>
      <c r="D10" s="57" t="s">
        <v>158</v>
      </c>
      <c r="E10" s="62" t="s">
        <v>3828</v>
      </c>
      <c r="F10" s="200" t="s">
        <v>3829</v>
      </c>
      <c r="G10" s="84" t="s">
        <v>3830</v>
      </c>
      <c r="H10" s="81">
        <v>207593844</v>
      </c>
      <c r="I10" s="57" t="s">
        <v>3831</v>
      </c>
      <c r="J10" s="57" t="s">
        <v>470</v>
      </c>
      <c r="K10" s="57" t="s">
        <v>166</v>
      </c>
      <c r="L10" s="57"/>
      <c r="M10" s="57" t="s">
        <v>166</v>
      </c>
      <c r="N10" s="57" t="s">
        <v>166</v>
      </c>
      <c r="O10" s="57" t="s">
        <v>3832</v>
      </c>
      <c r="P10" s="57" t="s">
        <v>3833</v>
      </c>
      <c r="Q10" s="57" t="s">
        <v>2000</v>
      </c>
      <c r="R10" s="57" t="s">
        <v>3834</v>
      </c>
      <c r="S10" s="57" t="s">
        <v>3835</v>
      </c>
      <c r="T10" s="57" t="s">
        <v>3836</v>
      </c>
      <c r="U10" s="57" t="s">
        <v>3836</v>
      </c>
      <c r="V10" s="57" t="s">
        <v>3836</v>
      </c>
      <c r="W10" s="62" t="s">
        <v>3836</v>
      </c>
      <c r="X10" s="140"/>
      <c r="Y10" s="173"/>
      <c r="Z10" s="173"/>
      <c r="AA10" s="173"/>
      <c r="AB10" s="156"/>
    </row>
    <row r="11" spans="1:28" ht="240" x14ac:dyDescent="0.2">
      <c r="A11" s="57">
        <v>2</v>
      </c>
      <c r="B11" s="57" t="s">
        <v>3262</v>
      </c>
      <c r="C11" s="57" t="s">
        <v>158</v>
      </c>
      <c r="D11" s="57" t="s">
        <v>158</v>
      </c>
      <c r="E11" s="62" t="s">
        <v>3828</v>
      </c>
      <c r="F11" s="60" t="s">
        <v>3837</v>
      </c>
      <c r="G11" s="84" t="s">
        <v>3838</v>
      </c>
      <c r="H11" s="81">
        <v>36970672</v>
      </c>
      <c r="I11" s="57" t="s">
        <v>3839</v>
      </c>
      <c r="J11" s="57" t="s">
        <v>470</v>
      </c>
      <c r="K11" s="57" t="s">
        <v>164</v>
      </c>
      <c r="L11" s="57" t="s">
        <v>3840</v>
      </c>
      <c r="M11" s="57" t="s">
        <v>166</v>
      </c>
      <c r="N11" s="57" t="s">
        <v>166</v>
      </c>
      <c r="O11" s="57" t="s">
        <v>3841</v>
      </c>
      <c r="P11" s="57" t="s">
        <v>3842</v>
      </c>
      <c r="Q11" s="57" t="s">
        <v>2000</v>
      </c>
      <c r="R11" s="57" t="s">
        <v>3843</v>
      </c>
      <c r="S11" s="57" t="s">
        <v>3844</v>
      </c>
      <c r="T11" s="57" t="s">
        <v>1116</v>
      </c>
      <c r="U11" s="57" t="s">
        <v>3845</v>
      </c>
      <c r="V11" s="57" t="s">
        <v>1117</v>
      </c>
      <c r="W11" s="62" t="s">
        <v>3846</v>
      </c>
      <c r="X11" s="140"/>
      <c r="Y11" s="173"/>
      <c r="Z11" s="173"/>
      <c r="AA11" s="173"/>
      <c r="AB11" s="156"/>
    </row>
    <row r="12" spans="1:28" ht="105" x14ac:dyDescent="0.2">
      <c r="A12" s="57">
        <v>3</v>
      </c>
      <c r="B12" s="57" t="s">
        <v>3262</v>
      </c>
      <c r="C12" s="57" t="s">
        <v>158</v>
      </c>
      <c r="D12" s="57" t="s">
        <v>158</v>
      </c>
      <c r="E12" s="62" t="s">
        <v>3828</v>
      </c>
      <c r="F12" s="60" t="s">
        <v>3847</v>
      </c>
      <c r="G12" s="84" t="s">
        <v>3848</v>
      </c>
      <c r="H12" s="81">
        <v>238973900</v>
      </c>
      <c r="I12" s="57" t="s">
        <v>3849</v>
      </c>
      <c r="J12" s="57" t="s">
        <v>470</v>
      </c>
      <c r="K12" s="57" t="s">
        <v>166</v>
      </c>
      <c r="L12" s="57"/>
      <c r="M12" s="57" t="s">
        <v>166</v>
      </c>
      <c r="N12" s="57" t="s">
        <v>166</v>
      </c>
      <c r="O12" s="57" t="s">
        <v>3850</v>
      </c>
      <c r="P12" s="57" t="s">
        <v>2000</v>
      </c>
      <c r="Q12" s="57" t="s">
        <v>2000</v>
      </c>
      <c r="R12" s="57" t="s">
        <v>3851</v>
      </c>
      <c r="S12" s="57" t="s">
        <v>3852</v>
      </c>
      <c r="T12" s="57" t="s">
        <v>3853</v>
      </c>
      <c r="U12" s="57" t="s">
        <v>3853</v>
      </c>
      <c r="V12" s="57" t="s">
        <v>3853</v>
      </c>
      <c r="W12" s="62" t="s">
        <v>3853</v>
      </c>
      <c r="X12" s="140"/>
      <c r="Y12" s="173"/>
      <c r="Z12" s="173"/>
      <c r="AA12" s="173"/>
      <c r="AB12" s="156"/>
    </row>
    <row r="13" spans="1:28" ht="135" x14ac:dyDescent="0.2">
      <c r="A13" s="57">
        <v>4</v>
      </c>
      <c r="B13" s="57" t="s">
        <v>3262</v>
      </c>
      <c r="C13" s="57" t="s">
        <v>158</v>
      </c>
      <c r="D13" s="57" t="s">
        <v>158</v>
      </c>
      <c r="E13" s="62" t="s">
        <v>3828</v>
      </c>
      <c r="F13" s="60" t="s">
        <v>3854</v>
      </c>
      <c r="G13" s="84" t="s">
        <v>3855</v>
      </c>
      <c r="H13" s="81">
        <v>15833834</v>
      </c>
      <c r="I13" s="57" t="s">
        <v>3856</v>
      </c>
      <c r="J13" s="57" t="s">
        <v>470</v>
      </c>
      <c r="K13" s="57" t="s">
        <v>166</v>
      </c>
      <c r="L13" s="57" t="s">
        <v>3857</v>
      </c>
      <c r="M13" s="57" t="s">
        <v>166</v>
      </c>
      <c r="N13" s="57" t="s">
        <v>166</v>
      </c>
      <c r="O13" s="57" t="s">
        <v>3858</v>
      </c>
      <c r="P13" s="57" t="s">
        <v>3859</v>
      </c>
      <c r="Q13" s="57" t="s">
        <v>2000</v>
      </c>
      <c r="R13" s="57" t="s">
        <v>3860</v>
      </c>
      <c r="S13" s="57" t="s">
        <v>3861</v>
      </c>
      <c r="T13" s="57" t="s">
        <v>3862</v>
      </c>
      <c r="U13" s="57" t="s">
        <v>3863</v>
      </c>
      <c r="V13" s="57" t="s">
        <v>3864</v>
      </c>
      <c r="W13" s="62" t="s">
        <v>3865</v>
      </c>
      <c r="X13" s="140"/>
      <c r="Y13" s="173"/>
      <c r="Z13" s="173"/>
      <c r="AA13" s="173"/>
      <c r="AB13" s="156"/>
    </row>
    <row r="14" spans="1:28" ht="225" x14ac:dyDescent="0.2">
      <c r="A14" s="57">
        <v>5</v>
      </c>
      <c r="B14" s="57" t="s">
        <v>3262</v>
      </c>
      <c r="C14" s="57" t="s">
        <v>158</v>
      </c>
      <c r="D14" s="57" t="s">
        <v>158</v>
      </c>
      <c r="E14" s="62" t="s">
        <v>3828</v>
      </c>
      <c r="F14" s="60" t="s">
        <v>3866</v>
      </c>
      <c r="G14" s="84" t="s">
        <v>3867</v>
      </c>
      <c r="H14" s="81">
        <v>170128413</v>
      </c>
      <c r="I14" s="57" t="s">
        <v>3868</v>
      </c>
      <c r="J14" s="57" t="s">
        <v>470</v>
      </c>
      <c r="K14" s="57" t="s">
        <v>166</v>
      </c>
      <c r="L14" s="57" t="s">
        <v>3869</v>
      </c>
      <c r="M14" s="57" t="s">
        <v>166</v>
      </c>
      <c r="N14" s="57" t="s">
        <v>164</v>
      </c>
      <c r="O14" s="57" t="s">
        <v>3870</v>
      </c>
      <c r="P14" s="57" t="s">
        <v>3871</v>
      </c>
      <c r="Q14" s="57" t="s">
        <v>2000</v>
      </c>
      <c r="R14" s="57" t="s">
        <v>3872</v>
      </c>
      <c r="S14" s="57" t="s">
        <v>3873</v>
      </c>
      <c r="T14" s="57" t="s">
        <v>3874</v>
      </c>
      <c r="U14" s="57" t="s">
        <v>3875</v>
      </c>
      <c r="V14" s="57" t="s">
        <v>3876</v>
      </c>
      <c r="W14" s="62" t="s">
        <v>3877</v>
      </c>
      <c r="X14" s="140"/>
      <c r="Y14" s="173"/>
      <c r="Z14" s="173"/>
      <c r="AA14" s="173"/>
      <c r="AB14" s="156"/>
    </row>
    <row r="15" spans="1:28" ht="150" x14ac:dyDescent="0.2">
      <c r="A15" s="57">
        <v>6</v>
      </c>
      <c r="B15" s="57" t="s">
        <v>3262</v>
      </c>
      <c r="C15" s="57" t="s">
        <v>158</v>
      </c>
      <c r="D15" s="57" t="s">
        <v>158</v>
      </c>
      <c r="E15" s="62" t="s">
        <v>3828</v>
      </c>
      <c r="F15" s="60" t="s">
        <v>3878</v>
      </c>
      <c r="G15" s="84" t="s">
        <v>3879</v>
      </c>
      <c r="H15" s="81">
        <v>24071753</v>
      </c>
      <c r="I15" s="57" t="s">
        <v>3880</v>
      </c>
      <c r="J15" s="57" t="s">
        <v>470</v>
      </c>
      <c r="K15" s="57" t="s">
        <v>166</v>
      </c>
      <c r="L15" s="57"/>
      <c r="M15" s="57" t="s">
        <v>166</v>
      </c>
      <c r="N15" s="57" t="s">
        <v>166</v>
      </c>
      <c r="O15" s="57" t="s">
        <v>3881</v>
      </c>
      <c r="P15" s="57" t="s">
        <v>3859</v>
      </c>
      <c r="Q15" s="57" t="s">
        <v>2000</v>
      </c>
      <c r="R15" s="57" t="s">
        <v>3882</v>
      </c>
      <c r="S15" s="57" t="s">
        <v>3883</v>
      </c>
      <c r="T15" s="57" t="s">
        <v>3884</v>
      </c>
      <c r="U15" s="57" t="s">
        <v>3885</v>
      </c>
      <c r="V15" s="57" t="s">
        <v>3886</v>
      </c>
      <c r="W15" s="62" t="s">
        <v>3886</v>
      </c>
      <c r="X15" s="140"/>
      <c r="Y15" s="173"/>
      <c r="Z15" s="173"/>
      <c r="AA15" s="173"/>
      <c r="AB15" s="156"/>
    </row>
    <row r="16" spans="1:28" ht="135" x14ac:dyDescent="0.2">
      <c r="A16" s="57">
        <v>7</v>
      </c>
      <c r="B16" s="57" t="s">
        <v>3262</v>
      </c>
      <c r="C16" s="57" t="s">
        <v>158</v>
      </c>
      <c r="D16" s="57" t="s">
        <v>158</v>
      </c>
      <c r="E16" s="62" t="s">
        <v>3828</v>
      </c>
      <c r="F16" s="60" t="s">
        <v>3887</v>
      </c>
      <c r="G16" s="84" t="s">
        <v>3888</v>
      </c>
      <c r="H16" s="81">
        <v>9095108</v>
      </c>
      <c r="I16" s="57" t="s">
        <v>3889</v>
      </c>
      <c r="J16" s="57" t="s">
        <v>470</v>
      </c>
      <c r="K16" s="57" t="s">
        <v>166</v>
      </c>
      <c r="L16" s="57"/>
      <c r="M16" s="57" t="s">
        <v>166</v>
      </c>
      <c r="N16" s="57" t="s">
        <v>166</v>
      </c>
      <c r="O16" s="57" t="s">
        <v>3890</v>
      </c>
      <c r="P16" s="57" t="s">
        <v>3859</v>
      </c>
      <c r="Q16" s="57" t="s">
        <v>2000</v>
      </c>
      <c r="R16" s="57" t="s">
        <v>3891</v>
      </c>
      <c r="S16" s="57" t="s">
        <v>3892</v>
      </c>
      <c r="T16" s="57" t="s">
        <v>3893</v>
      </c>
      <c r="U16" s="57" t="s">
        <v>3894</v>
      </c>
      <c r="V16" s="57" t="s">
        <v>3895</v>
      </c>
      <c r="W16" s="62" t="s">
        <v>3896</v>
      </c>
      <c r="X16" s="140"/>
      <c r="Y16" s="173"/>
      <c r="Z16" s="173"/>
      <c r="AA16" s="173"/>
      <c r="AB16" s="156"/>
    </row>
    <row r="17" spans="1:28" ht="135" x14ac:dyDescent="0.2">
      <c r="A17" s="57">
        <v>8</v>
      </c>
      <c r="B17" s="57" t="s">
        <v>3262</v>
      </c>
      <c r="C17" s="57" t="s">
        <v>158</v>
      </c>
      <c r="D17" s="57" t="s">
        <v>158</v>
      </c>
      <c r="E17" s="62" t="s">
        <v>3828</v>
      </c>
      <c r="F17" s="60" t="s">
        <v>3897</v>
      </c>
      <c r="G17" s="84" t="s">
        <v>3898</v>
      </c>
      <c r="H17" s="81">
        <v>9950000</v>
      </c>
      <c r="I17" s="57" t="s">
        <v>3899</v>
      </c>
      <c r="J17" s="57" t="s">
        <v>470</v>
      </c>
      <c r="K17" s="57" t="s">
        <v>166</v>
      </c>
      <c r="L17" s="57"/>
      <c r="M17" s="57" t="s">
        <v>166</v>
      </c>
      <c r="N17" s="57" t="s">
        <v>166</v>
      </c>
      <c r="O17" s="57" t="s">
        <v>3900</v>
      </c>
      <c r="P17" s="57" t="s">
        <v>2000</v>
      </c>
      <c r="Q17" s="57" t="s">
        <v>2000</v>
      </c>
      <c r="R17" s="57" t="s">
        <v>3901</v>
      </c>
      <c r="S17" s="57" t="s">
        <v>3902</v>
      </c>
      <c r="T17" s="57" t="s">
        <v>3903</v>
      </c>
      <c r="U17" s="57" t="s">
        <v>3904</v>
      </c>
      <c r="V17" s="57" t="s">
        <v>3905</v>
      </c>
      <c r="W17" s="62" t="s">
        <v>3906</v>
      </c>
      <c r="X17" s="140"/>
      <c r="Y17" s="173"/>
      <c r="Z17" s="173"/>
      <c r="AA17" s="173"/>
      <c r="AB17" s="156"/>
    </row>
    <row r="18" spans="1:28" ht="75" x14ac:dyDescent="0.2">
      <c r="A18" s="57">
        <v>9</v>
      </c>
      <c r="B18" s="57" t="s">
        <v>3262</v>
      </c>
      <c r="C18" s="57" t="s">
        <v>158</v>
      </c>
      <c r="D18" s="57" t="s">
        <v>158</v>
      </c>
      <c r="E18" s="62" t="s">
        <v>3828</v>
      </c>
      <c r="F18" s="60" t="s">
        <v>3907</v>
      </c>
      <c r="G18" s="84" t="s">
        <v>3908</v>
      </c>
      <c r="H18" s="81">
        <v>26566712</v>
      </c>
      <c r="I18" s="57" t="s">
        <v>3909</v>
      </c>
      <c r="J18" s="57" t="s">
        <v>470</v>
      </c>
      <c r="K18" s="57" t="s">
        <v>166</v>
      </c>
      <c r="L18" s="57"/>
      <c r="M18" s="57" t="s">
        <v>166</v>
      </c>
      <c r="N18" s="57" t="s">
        <v>166</v>
      </c>
      <c r="O18" s="57" t="s">
        <v>3910</v>
      </c>
      <c r="P18" s="57" t="s">
        <v>2000</v>
      </c>
      <c r="Q18" s="57" t="s">
        <v>2000</v>
      </c>
      <c r="R18" s="57" t="s">
        <v>3911</v>
      </c>
      <c r="S18" s="57" t="s">
        <v>3912</v>
      </c>
      <c r="T18" s="57" t="s">
        <v>3913</v>
      </c>
      <c r="U18" s="57" t="s">
        <v>3913</v>
      </c>
      <c r="V18" s="57" t="s">
        <v>3913</v>
      </c>
      <c r="W18" s="62" t="s">
        <v>3913</v>
      </c>
      <c r="X18" s="140"/>
      <c r="Y18" s="173"/>
      <c r="Z18" s="173"/>
      <c r="AA18" s="173"/>
      <c r="AB18" s="156"/>
    </row>
    <row r="19" spans="1:28" ht="105" x14ac:dyDescent="0.2">
      <c r="A19" s="57">
        <v>10</v>
      </c>
      <c r="B19" s="57" t="s">
        <v>3262</v>
      </c>
      <c r="C19" s="57" t="s">
        <v>158</v>
      </c>
      <c r="D19" s="57" t="s">
        <v>158</v>
      </c>
      <c r="E19" s="62" t="s">
        <v>3828</v>
      </c>
      <c r="F19" s="60" t="s">
        <v>3914</v>
      </c>
      <c r="G19" s="84" t="s">
        <v>3914</v>
      </c>
      <c r="H19" s="81">
        <v>49582124</v>
      </c>
      <c r="I19" s="57" t="s">
        <v>3915</v>
      </c>
      <c r="J19" s="57" t="s">
        <v>470</v>
      </c>
      <c r="K19" s="57" t="s">
        <v>166</v>
      </c>
      <c r="L19" s="57"/>
      <c r="M19" s="57" t="s">
        <v>166</v>
      </c>
      <c r="N19" s="57" t="s">
        <v>166</v>
      </c>
      <c r="O19" s="57" t="s">
        <v>3916</v>
      </c>
      <c r="P19" s="57" t="s">
        <v>3833</v>
      </c>
      <c r="Q19" s="57" t="s">
        <v>2000</v>
      </c>
      <c r="R19" s="57" t="s">
        <v>3917</v>
      </c>
      <c r="S19" s="57" t="s">
        <v>3918</v>
      </c>
      <c r="T19" s="57" t="s">
        <v>3919</v>
      </c>
      <c r="U19" s="57" t="s">
        <v>3920</v>
      </c>
      <c r="V19" s="57" t="s">
        <v>3921</v>
      </c>
      <c r="W19" s="62" t="s">
        <v>3922</v>
      </c>
      <c r="X19" s="140"/>
      <c r="Y19" s="173"/>
      <c r="Z19" s="173"/>
      <c r="AA19" s="173"/>
      <c r="AB19" s="156"/>
    </row>
    <row r="20" spans="1:28" ht="75" x14ac:dyDescent="0.2">
      <c r="A20" s="57">
        <v>11</v>
      </c>
      <c r="B20" s="57" t="s">
        <v>3262</v>
      </c>
      <c r="C20" s="57" t="s">
        <v>158</v>
      </c>
      <c r="D20" s="57" t="s">
        <v>158</v>
      </c>
      <c r="E20" s="62" t="s">
        <v>3923</v>
      </c>
      <c r="F20" s="60" t="s">
        <v>3924</v>
      </c>
      <c r="G20" s="84" t="s">
        <v>3925</v>
      </c>
      <c r="H20" s="81">
        <v>24023138</v>
      </c>
      <c r="I20" s="57" t="s">
        <v>3926</v>
      </c>
      <c r="J20" s="57" t="s">
        <v>470</v>
      </c>
      <c r="K20" s="57" t="s">
        <v>166</v>
      </c>
      <c r="L20" s="57"/>
      <c r="M20" s="57" t="s">
        <v>166</v>
      </c>
      <c r="N20" s="57" t="s">
        <v>166</v>
      </c>
      <c r="O20" s="57" t="s">
        <v>3927</v>
      </c>
      <c r="P20" s="57" t="s">
        <v>2000</v>
      </c>
      <c r="Q20" s="57" t="s">
        <v>2000</v>
      </c>
      <c r="R20" s="57" t="s">
        <v>3928</v>
      </c>
      <c r="S20" s="57" t="s">
        <v>3929</v>
      </c>
      <c r="T20" s="57">
        <v>330</v>
      </c>
      <c r="U20" s="57">
        <v>330</v>
      </c>
      <c r="V20" s="57">
        <v>330</v>
      </c>
      <c r="W20" s="62">
        <v>330</v>
      </c>
      <c r="X20" s="140"/>
      <c r="Y20" s="173"/>
      <c r="Z20" s="173"/>
      <c r="AA20" s="173"/>
      <c r="AB20" s="156"/>
    </row>
    <row r="21" spans="1:28" ht="15.75" customHeight="1" x14ac:dyDescent="0.2">
      <c r="A21" s="57">
        <v>12</v>
      </c>
      <c r="B21" s="57" t="s">
        <v>3262</v>
      </c>
      <c r="C21" s="57" t="s">
        <v>158</v>
      </c>
      <c r="D21" s="57" t="s">
        <v>158</v>
      </c>
      <c r="E21" s="62" t="s">
        <v>3930</v>
      </c>
      <c r="F21" s="60" t="s">
        <v>3931</v>
      </c>
      <c r="G21" s="84" t="s">
        <v>3932</v>
      </c>
      <c r="H21" s="81">
        <v>192434824</v>
      </c>
      <c r="I21" s="57" t="s">
        <v>3933</v>
      </c>
      <c r="J21" s="57" t="s">
        <v>470</v>
      </c>
      <c r="K21" s="57" t="s">
        <v>166</v>
      </c>
      <c r="L21" s="57"/>
      <c r="M21" s="57" t="s">
        <v>166</v>
      </c>
      <c r="N21" s="57" t="s">
        <v>166</v>
      </c>
      <c r="O21" s="57" t="s">
        <v>3934</v>
      </c>
      <c r="P21" s="57" t="s">
        <v>2000</v>
      </c>
      <c r="Q21" s="57" t="s">
        <v>2000</v>
      </c>
      <c r="R21" s="57" t="s">
        <v>3935</v>
      </c>
      <c r="S21" s="57" t="s">
        <v>3936</v>
      </c>
      <c r="T21" s="57" t="s">
        <v>3937</v>
      </c>
      <c r="U21" s="57" t="s">
        <v>3938</v>
      </c>
      <c r="V21" s="57" t="s">
        <v>3939</v>
      </c>
      <c r="W21" s="62" t="s">
        <v>3940</v>
      </c>
      <c r="X21" s="140"/>
      <c r="Y21" s="173"/>
      <c r="Z21" s="173"/>
      <c r="AA21" s="173"/>
      <c r="AB21" s="156"/>
    </row>
    <row r="22" spans="1:28" ht="15.75" customHeight="1" x14ac:dyDescent="0.2">
      <c r="A22" s="57">
        <v>13</v>
      </c>
      <c r="B22" s="57" t="s">
        <v>3262</v>
      </c>
      <c r="C22" s="57" t="s">
        <v>158</v>
      </c>
      <c r="D22" s="57" t="s">
        <v>158</v>
      </c>
      <c r="E22" s="62" t="s">
        <v>3930</v>
      </c>
      <c r="F22" s="60" t="s">
        <v>3941</v>
      </c>
      <c r="G22" s="84" t="s">
        <v>3942</v>
      </c>
      <c r="H22" s="81">
        <v>26000000</v>
      </c>
      <c r="I22" s="57" t="s">
        <v>3943</v>
      </c>
      <c r="J22" s="57" t="s">
        <v>470</v>
      </c>
      <c r="K22" s="57" t="s">
        <v>166</v>
      </c>
      <c r="L22" s="57"/>
      <c r="M22" s="57" t="s">
        <v>166</v>
      </c>
      <c r="N22" s="57" t="s">
        <v>166</v>
      </c>
      <c r="O22" s="57" t="s">
        <v>3944</v>
      </c>
      <c r="P22" s="57" t="s">
        <v>2000</v>
      </c>
      <c r="Q22" s="57" t="s">
        <v>2000</v>
      </c>
      <c r="R22" s="57" t="s">
        <v>3945</v>
      </c>
      <c r="S22" s="57" t="s">
        <v>3946</v>
      </c>
      <c r="T22" s="57" t="s">
        <v>3947</v>
      </c>
      <c r="U22" s="57" t="s">
        <v>3948</v>
      </c>
      <c r="V22" s="57" t="s">
        <v>3949</v>
      </c>
      <c r="W22" s="62" t="s">
        <v>3950</v>
      </c>
      <c r="X22" s="140"/>
      <c r="Y22" s="173"/>
      <c r="Z22" s="173"/>
      <c r="AA22" s="173"/>
      <c r="AB22" s="156"/>
    </row>
    <row r="23" spans="1:28" ht="15.75" customHeight="1" x14ac:dyDescent="0.2">
      <c r="A23" s="57">
        <v>14</v>
      </c>
      <c r="B23" s="57" t="s">
        <v>3262</v>
      </c>
      <c r="C23" s="57" t="s">
        <v>158</v>
      </c>
      <c r="D23" s="57" t="s">
        <v>158</v>
      </c>
      <c r="E23" s="62" t="s">
        <v>3951</v>
      </c>
      <c r="F23" s="60" t="s">
        <v>3952</v>
      </c>
      <c r="G23" s="84" t="s">
        <v>3953</v>
      </c>
      <c r="H23" s="81">
        <v>187200000</v>
      </c>
      <c r="I23" s="57" t="s">
        <v>3954</v>
      </c>
      <c r="J23" s="57" t="s">
        <v>470</v>
      </c>
      <c r="K23" s="57" t="s">
        <v>164</v>
      </c>
      <c r="L23" s="57"/>
      <c r="M23" s="57" t="s">
        <v>166</v>
      </c>
      <c r="N23" s="57" t="s">
        <v>166</v>
      </c>
      <c r="O23" s="57" t="s">
        <v>3955</v>
      </c>
      <c r="P23" s="57" t="s">
        <v>2000</v>
      </c>
      <c r="Q23" s="57" t="s">
        <v>2000</v>
      </c>
      <c r="R23" s="57" t="s">
        <v>3956</v>
      </c>
      <c r="S23" s="57" t="s">
        <v>3957</v>
      </c>
      <c r="T23" s="57" t="s">
        <v>3958</v>
      </c>
      <c r="U23" s="57" t="s">
        <v>3958</v>
      </c>
      <c r="V23" s="57" t="s">
        <v>3958</v>
      </c>
      <c r="W23" s="62" t="s">
        <v>3958</v>
      </c>
      <c r="X23" s="140"/>
      <c r="Y23" s="173"/>
      <c r="Z23" s="173"/>
      <c r="AA23" s="173"/>
      <c r="AB23" s="156"/>
    </row>
    <row r="24" spans="1:28" ht="15.75" customHeight="1" x14ac:dyDescent="0.2">
      <c r="A24" s="57">
        <v>15</v>
      </c>
      <c r="B24" s="57" t="s">
        <v>3262</v>
      </c>
      <c r="C24" s="57" t="s">
        <v>158</v>
      </c>
      <c r="D24" s="57" t="s">
        <v>158</v>
      </c>
      <c r="E24" s="62" t="s">
        <v>3951</v>
      </c>
      <c r="F24" s="60" t="s">
        <v>3959</v>
      </c>
      <c r="G24" s="84" t="s">
        <v>3960</v>
      </c>
      <c r="H24" s="81">
        <v>155068864</v>
      </c>
      <c r="I24" s="57" t="s">
        <v>3961</v>
      </c>
      <c r="J24" s="57" t="s">
        <v>470</v>
      </c>
      <c r="K24" s="57" t="s">
        <v>164</v>
      </c>
      <c r="L24" s="57"/>
      <c r="M24" s="57" t="s">
        <v>166</v>
      </c>
      <c r="N24" s="57" t="s">
        <v>166</v>
      </c>
      <c r="O24" s="57" t="s">
        <v>3962</v>
      </c>
      <c r="P24" s="57" t="s">
        <v>2000</v>
      </c>
      <c r="Q24" s="57" t="s">
        <v>2000</v>
      </c>
      <c r="R24" s="57" t="s">
        <v>3963</v>
      </c>
      <c r="S24" s="57" t="s">
        <v>3964</v>
      </c>
      <c r="T24" s="57" t="s">
        <v>3965</v>
      </c>
      <c r="U24" s="57" t="s">
        <v>3965</v>
      </c>
      <c r="V24" s="57" t="s">
        <v>3965</v>
      </c>
      <c r="W24" s="62" t="s">
        <v>3966</v>
      </c>
      <c r="X24" s="140"/>
      <c r="Y24" s="173"/>
      <c r="Z24" s="173"/>
      <c r="AA24" s="173"/>
      <c r="AB24" s="156"/>
    </row>
    <row r="25" spans="1:28" ht="15.75" customHeight="1" x14ac:dyDescent="0.2">
      <c r="A25" s="57">
        <v>16</v>
      </c>
      <c r="B25" s="57" t="s">
        <v>3262</v>
      </c>
      <c r="C25" s="57" t="s">
        <v>158</v>
      </c>
      <c r="D25" s="57" t="s">
        <v>158</v>
      </c>
      <c r="E25" s="62" t="s">
        <v>3951</v>
      </c>
      <c r="F25" s="60" t="s">
        <v>3967</v>
      </c>
      <c r="G25" s="84" t="s">
        <v>3968</v>
      </c>
      <c r="H25" s="81">
        <v>120000000</v>
      </c>
      <c r="I25" s="57" t="s">
        <v>3969</v>
      </c>
      <c r="J25" s="57" t="s">
        <v>470</v>
      </c>
      <c r="K25" s="57" t="s">
        <v>164</v>
      </c>
      <c r="L25" s="57"/>
      <c r="M25" s="57" t="s">
        <v>166</v>
      </c>
      <c r="N25" s="57" t="s">
        <v>166</v>
      </c>
      <c r="O25" s="57" t="s">
        <v>3970</v>
      </c>
      <c r="P25" s="57" t="s">
        <v>2000</v>
      </c>
      <c r="Q25" s="57" t="s">
        <v>2000</v>
      </c>
      <c r="R25" s="57" t="s">
        <v>3971</v>
      </c>
      <c r="S25" s="57" t="s">
        <v>3972</v>
      </c>
      <c r="T25" s="57" t="s">
        <v>3973</v>
      </c>
      <c r="U25" s="57" t="s">
        <v>3974</v>
      </c>
      <c r="V25" s="57" t="s">
        <v>3975</v>
      </c>
      <c r="W25" s="62" t="s">
        <v>3976</v>
      </c>
      <c r="X25" s="140"/>
      <c r="Y25" s="173"/>
      <c r="Z25" s="173"/>
      <c r="AA25" s="173"/>
      <c r="AB25" s="156"/>
    </row>
    <row r="26" spans="1:28" ht="15.75" customHeight="1" x14ac:dyDescent="0.2">
      <c r="A26" s="57">
        <v>17</v>
      </c>
      <c r="B26" s="57" t="s">
        <v>3262</v>
      </c>
      <c r="C26" s="57" t="s">
        <v>158</v>
      </c>
      <c r="D26" s="57" t="s">
        <v>158</v>
      </c>
      <c r="E26" s="62" t="s">
        <v>3951</v>
      </c>
      <c r="F26" s="60" t="s">
        <v>3977</v>
      </c>
      <c r="G26" s="84" t="s">
        <v>3978</v>
      </c>
      <c r="H26" s="81">
        <v>2528000</v>
      </c>
      <c r="I26" s="57" t="s">
        <v>3979</v>
      </c>
      <c r="J26" s="57" t="s">
        <v>470</v>
      </c>
      <c r="K26" s="57" t="s">
        <v>166</v>
      </c>
      <c r="L26" s="57"/>
      <c r="M26" s="57" t="s">
        <v>166</v>
      </c>
      <c r="N26" s="57" t="s">
        <v>166</v>
      </c>
      <c r="O26" s="57" t="s">
        <v>3980</v>
      </c>
      <c r="P26" s="57" t="s">
        <v>2000</v>
      </c>
      <c r="Q26" s="57" t="s">
        <v>2000</v>
      </c>
      <c r="R26" s="57" t="s">
        <v>3981</v>
      </c>
      <c r="S26" s="57" t="s">
        <v>3982</v>
      </c>
      <c r="T26" s="57" t="s">
        <v>1117</v>
      </c>
      <c r="U26" s="57" t="s">
        <v>1117</v>
      </c>
      <c r="V26" s="57" t="s">
        <v>1117</v>
      </c>
      <c r="W26" s="62" t="s">
        <v>1117</v>
      </c>
      <c r="X26" s="140"/>
      <c r="Y26" s="173"/>
      <c r="Z26" s="173"/>
      <c r="AA26" s="173"/>
      <c r="AB26" s="156"/>
    </row>
    <row r="27" spans="1:28" ht="15.75" customHeight="1" x14ac:dyDescent="0.2">
      <c r="A27" s="57">
        <v>18</v>
      </c>
      <c r="B27" s="57" t="s">
        <v>3262</v>
      </c>
      <c r="C27" s="57" t="s">
        <v>158</v>
      </c>
      <c r="D27" s="57" t="s">
        <v>158</v>
      </c>
      <c r="E27" s="62" t="s">
        <v>3951</v>
      </c>
      <c r="F27" s="60" t="s">
        <v>3983</v>
      </c>
      <c r="G27" s="84" t="s">
        <v>3984</v>
      </c>
      <c r="H27" s="81">
        <v>81457600</v>
      </c>
      <c r="I27" s="57" t="s">
        <v>3985</v>
      </c>
      <c r="J27" s="57" t="s">
        <v>470</v>
      </c>
      <c r="K27" s="57" t="s">
        <v>164</v>
      </c>
      <c r="L27" s="57"/>
      <c r="M27" s="57" t="s">
        <v>166</v>
      </c>
      <c r="N27" s="57" t="s">
        <v>166</v>
      </c>
      <c r="O27" s="57" t="s">
        <v>3986</v>
      </c>
      <c r="P27" s="57" t="s">
        <v>2000</v>
      </c>
      <c r="Q27" s="57" t="s">
        <v>2000</v>
      </c>
      <c r="R27" s="57" t="s">
        <v>3987</v>
      </c>
      <c r="S27" s="57" t="s">
        <v>3988</v>
      </c>
      <c r="T27" s="57" t="s">
        <v>3989</v>
      </c>
      <c r="U27" s="57" t="s">
        <v>3990</v>
      </c>
      <c r="V27" s="57" t="s">
        <v>3991</v>
      </c>
      <c r="W27" s="62" t="s">
        <v>3992</v>
      </c>
      <c r="X27" s="140"/>
      <c r="Y27" s="173"/>
      <c r="Z27" s="173"/>
      <c r="AA27" s="173"/>
      <c r="AB27" s="156"/>
    </row>
    <row r="28" spans="1:28" ht="15.75" customHeight="1" x14ac:dyDescent="0.2">
      <c r="A28" s="57">
        <v>19</v>
      </c>
      <c r="B28" s="57" t="s">
        <v>3262</v>
      </c>
      <c r="C28" s="57" t="s">
        <v>158</v>
      </c>
      <c r="D28" s="57" t="s">
        <v>158</v>
      </c>
      <c r="E28" s="62" t="s">
        <v>3993</v>
      </c>
      <c r="F28" s="60" t="s">
        <v>3994</v>
      </c>
      <c r="G28" s="84" t="s">
        <v>3995</v>
      </c>
      <c r="H28" s="81">
        <v>163318629</v>
      </c>
      <c r="I28" s="57" t="s">
        <v>3996</v>
      </c>
      <c r="J28" s="57" t="s">
        <v>470</v>
      </c>
      <c r="K28" s="57" t="s">
        <v>166</v>
      </c>
      <c r="L28" s="57"/>
      <c r="M28" s="57" t="s">
        <v>166</v>
      </c>
      <c r="N28" s="57" t="s">
        <v>166</v>
      </c>
      <c r="O28" s="57" t="s">
        <v>3997</v>
      </c>
      <c r="P28" s="57" t="s">
        <v>3998</v>
      </c>
      <c r="Q28" s="57" t="s">
        <v>2000</v>
      </c>
      <c r="R28" s="57" t="s">
        <v>3999</v>
      </c>
      <c r="S28" s="57" t="s">
        <v>4000</v>
      </c>
      <c r="T28" s="57" t="s">
        <v>4001</v>
      </c>
      <c r="U28" s="57" t="s">
        <v>4002</v>
      </c>
      <c r="V28" s="57" t="s">
        <v>4003</v>
      </c>
      <c r="W28" s="62" t="s">
        <v>4004</v>
      </c>
      <c r="X28" s="140"/>
      <c r="Y28" s="173"/>
      <c r="Z28" s="173"/>
      <c r="AA28" s="173"/>
      <c r="AB28" s="156"/>
    </row>
    <row r="29" spans="1:28" ht="15.75" customHeight="1" x14ac:dyDescent="0.2">
      <c r="A29" s="57">
        <v>20</v>
      </c>
      <c r="B29" s="57" t="s">
        <v>3262</v>
      </c>
      <c r="C29" s="57" t="s">
        <v>158</v>
      </c>
      <c r="D29" s="57" t="s">
        <v>158</v>
      </c>
      <c r="E29" s="62" t="s">
        <v>4005</v>
      </c>
      <c r="F29" s="60" t="s">
        <v>4006</v>
      </c>
      <c r="G29" s="84" t="s">
        <v>4007</v>
      </c>
      <c r="H29" s="81">
        <v>100004000</v>
      </c>
      <c r="I29" s="57" t="s">
        <v>4008</v>
      </c>
      <c r="J29" s="57" t="s">
        <v>470</v>
      </c>
      <c r="K29" s="57" t="s">
        <v>166</v>
      </c>
      <c r="L29" s="57"/>
      <c r="M29" s="57" t="s">
        <v>166</v>
      </c>
      <c r="N29" s="57" t="s">
        <v>164</v>
      </c>
      <c r="O29" s="57" t="s">
        <v>4009</v>
      </c>
      <c r="P29" s="57" t="s">
        <v>2000</v>
      </c>
      <c r="Q29" s="57" t="s">
        <v>2000</v>
      </c>
      <c r="R29" s="57" t="s">
        <v>4010</v>
      </c>
      <c r="S29" s="57" t="s">
        <v>4011</v>
      </c>
      <c r="T29" s="57" t="s">
        <v>4012</v>
      </c>
      <c r="U29" s="57" t="s">
        <v>4013</v>
      </c>
      <c r="V29" s="57" t="s">
        <v>4014</v>
      </c>
      <c r="W29" s="62" t="s">
        <v>4015</v>
      </c>
      <c r="X29" s="140"/>
      <c r="Y29" s="173"/>
      <c r="Z29" s="173"/>
      <c r="AA29" s="173"/>
      <c r="AB29" s="156"/>
    </row>
    <row r="30" spans="1:28" ht="15.75" customHeight="1" x14ac:dyDescent="0.2">
      <c r="A30" s="57">
        <v>21</v>
      </c>
      <c r="B30" s="57" t="s">
        <v>3262</v>
      </c>
      <c r="C30" s="57" t="s">
        <v>158</v>
      </c>
      <c r="D30" s="57" t="s">
        <v>158</v>
      </c>
      <c r="E30" s="62" t="s">
        <v>4016</v>
      </c>
      <c r="F30" s="60" t="s">
        <v>4017</v>
      </c>
      <c r="G30" s="84" t="s">
        <v>4018</v>
      </c>
      <c r="H30" s="81">
        <v>32919393</v>
      </c>
      <c r="I30" s="57" t="s">
        <v>4019</v>
      </c>
      <c r="J30" s="57" t="s">
        <v>470</v>
      </c>
      <c r="K30" s="57" t="s">
        <v>166</v>
      </c>
      <c r="L30" s="57"/>
      <c r="M30" s="57" t="s">
        <v>166</v>
      </c>
      <c r="N30" s="57" t="s">
        <v>166</v>
      </c>
      <c r="O30" s="57" t="s">
        <v>4020</v>
      </c>
      <c r="P30" s="57" t="s">
        <v>3859</v>
      </c>
      <c r="Q30" s="57" t="s">
        <v>2000</v>
      </c>
      <c r="R30" s="57" t="s">
        <v>4021</v>
      </c>
      <c r="S30" s="57" t="s">
        <v>4022</v>
      </c>
      <c r="T30" s="57" t="s">
        <v>4023</v>
      </c>
      <c r="U30" s="57" t="s">
        <v>4024</v>
      </c>
      <c r="V30" s="57" t="s">
        <v>4025</v>
      </c>
      <c r="W30" s="62" t="s">
        <v>4026</v>
      </c>
      <c r="X30" s="140"/>
      <c r="Y30" s="173"/>
      <c r="Z30" s="173"/>
      <c r="AA30" s="173"/>
      <c r="AB30" s="156"/>
    </row>
    <row r="31" spans="1:28" ht="15.75" customHeight="1" x14ac:dyDescent="0.2">
      <c r="A31" s="57">
        <v>22</v>
      </c>
      <c r="B31" s="57" t="s">
        <v>3262</v>
      </c>
      <c r="C31" s="57" t="s">
        <v>158</v>
      </c>
      <c r="D31" s="57" t="s">
        <v>158</v>
      </c>
      <c r="E31" s="62" t="s">
        <v>4027</v>
      </c>
      <c r="F31" s="60" t="s">
        <v>4028</v>
      </c>
      <c r="G31" s="84" t="s">
        <v>4029</v>
      </c>
      <c r="H31" s="81">
        <v>113332564</v>
      </c>
      <c r="I31" s="57" t="s">
        <v>4030</v>
      </c>
      <c r="J31" s="57" t="s">
        <v>470</v>
      </c>
      <c r="K31" s="57" t="s">
        <v>166</v>
      </c>
      <c r="L31" s="57"/>
      <c r="M31" s="57" t="s">
        <v>166</v>
      </c>
      <c r="N31" s="57" t="s">
        <v>166</v>
      </c>
      <c r="O31" s="57" t="s">
        <v>4031</v>
      </c>
      <c r="P31" s="57" t="s">
        <v>3859</v>
      </c>
      <c r="Q31" s="57" t="s">
        <v>2000</v>
      </c>
      <c r="R31" s="57" t="s">
        <v>4032</v>
      </c>
      <c r="S31" s="57" t="s">
        <v>4033</v>
      </c>
      <c r="T31" s="57" t="s">
        <v>4034</v>
      </c>
      <c r="U31" s="57" t="s">
        <v>4035</v>
      </c>
      <c r="V31" s="57" t="s">
        <v>4036</v>
      </c>
      <c r="W31" s="62" t="s">
        <v>4037</v>
      </c>
      <c r="X31" s="140"/>
      <c r="Y31" s="173"/>
      <c r="Z31" s="173"/>
      <c r="AA31" s="173"/>
      <c r="AB31" s="156"/>
    </row>
    <row r="32" spans="1:28" ht="15.75" customHeight="1" x14ac:dyDescent="0.2">
      <c r="A32" s="57">
        <v>23</v>
      </c>
      <c r="B32" s="57" t="s">
        <v>3262</v>
      </c>
      <c r="C32" s="57" t="s">
        <v>158</v>
      </c>
      <c r="D32" s="57" t="s">
        <v>158</v>
      </c>
      <c r="E32" s="62" t="s">
        <v>4038</v>
      </c>
      <c r="F32" s="60" t="s">
        <v>4039</v>
      </c>
      <c r="G32" s="84" t="s">
        <v>4040</v>
      </c>
      <c r="H32" s="81">
        <v>488045255</v>
      </c>
      <c r="I32" s="57" t="s">
        <v>4041</v>
      </c>
      <c r="J32" s="57" t="s">
        <v>470</v>
      </c>
      <c r="K32" s="57" t="s">
        <v>166</v>
      </c>
      <c r="L32" s="57"/>
      <c r="M32" s="57" t="s">
        <v>166</v>
      </c>
      <c r="N32" s="57" t="s">
        <v>166</v>
      </c>
      <c r="O32" s="57" t="s">
        <v>4042</v>
      </c>
      <c r="P32" s="57" t="s">
        <v>2000</v>
      </c>
      <c r="Q32" s="57" t="s">
        <v>2000</v>
      </c>
      <c r="R32" s="57" t="s">
        <v>4043</v>
      </c>
      <c r="S32" s="57" t="s">
        <v>4044</v>
      </c>
      <c r="T32" s="57" t="s">
        <v>4045</v>
      </c>
      <c r="U32" s="57" t="s">
        <v>4046</v>
      </c>
      <c r="V32" s="57" t="s">
        <v>4047</v>
      </c>
      <c r="W32" s="62" t="s">
        <v>4047</v>
      </c>
      <c r="X32" s="140"/>
      <c r="Y32" s="173"/>
      <c r="Z32" s="173"/>
      <c r="AA32" s="173"/>
      <c r="AB32" s="156"/>
    </row>
    <row r="33" spans="1:28" ht="15.75" customHeight="1" x14ac:dyDescent="0.2">
      <c r="A33" s="57">
        <v>24</v>
      </c>
      <c r="B33" s="57" t="s">
        <v>3262</v>
      </c>
      <c r="C33" s="57" t="s">
        <v>158</v>
      </c>
      <c r="D33" s="57" t="s">
        <v>158</v>
      </c>
      <c r="E33" s="62" t="s">
        <v>4048</v>
      </c>
      <c r="F33" s="60" t="s">
        <v>4049</v>
      </c>
      <c r="G33" s="84" t="s">
        <v>4050</v>
      </c>
      <c r="H33" s="81">
        <v>479009561</v>
      </c>
      <c r="I33" s="57" t="s">
        <v>4051</v>
      </c>
      <c r="J33" s="57" t="s">
        <v>470</v>
      </c>
      <c r="K33" s="57" t="s">
        <v>166</v>
      </c>
      <c r="L33" s="57" t="s">
        <v>4052</v>
      </c>
      <c r="M33" s="57" t="s">
        <v>164</v>
      </c>
      <c r="N33" s="57" t="s">
        <v>166</v>
      </c>
      <c r="O33" s="57" t="s">
        <v>4053</v>
      </c>
      <c r="P33" s="57" t="s">
        <v>4054</v>
      </c>
      <c r="Q33" s="57" t="s">
        <v>4054</v>
      </c>
      <c r="R33" s="57" t="s">
        <v>4055</v>
      </c>
      <c r="S33" s="57" t="s">
        <v>4056</v>
      </c>
      <c r="T33" s="57">
        <v>52</v>
      </c>
      <c r="U33" s="57">
        <v>64</v>
      </c>
      <c r="V33" s="57">
        <v>74</v>
      </c>
      <c r="W33" s="62" t="s">
        <v>158</v>
      </c>
      <c r="X33" s="140"/>
      <c r="Y33" s="173"/>
      <c r="Z33" s="173"/>
      <c r="AA33" s="173"/>
      <c r="AB33" s="156"/>
    </row>
    <row r="34" spans="1:28" ht="15.75" customHeight="1" x14ac:dyDescent="0.2">
      <c r="A34" s="57">
        <v>25</v>
      </c>
      <c r="B34" s="57" t="s">
        <v>3262</v>
      </c>
      <c r="C34" s="57" t="s">
        <v>158</v>
      </c>
      <c r="D34" s="57" t="s">
        <v>158</v>
      </c>
      <c r="E34" s="62" t="s">
        <v>3828</v>
      </c>
      <c r="F34" s="60" t="s">
        <v>4057</v>
      </c>
      <c r="G34" s="84" t="s">
        <v>4058</v>
      </c>
      <c r="H34" s="81">
        <v>2400000</v>
      </c>
      <c r="I34" s="57" t="s">
        <v>4059</v>
      </c>
      <c r="J34" s="57" t="s">
        <v>470</v>
      </c>
      <c r="K34" s="57" t="s">
        <v>164</v>
      </c>
      <c r="L34" s="57" t="s">
        <v>4060</v>
      </c>
      <c r="M34" s="57" t="s">
        <v>166</v>
      </c>
      <c r="N34" s="57" t="s">
        <v>164</v>
      </c>
      <c r="O34" s="57" t="s">
        <v>4061</v>
      </c>
      <c r="P34" s="57" t="s">
        <v>2000</v>
      </c>
      <c r="Q34" s="57" t="s">
        <v>2000</v>
      </c>
      <c r="R34" s="57" t="s">
        <v>4062</v>
      </c>
      <c r="S34" s="57" t="s">
        <v>4063</v>
      </c>
      <c r="T34" s="57">
        <v>47</v>
      </c>
      <c r="U34" s="57">
        <v>45</v>
      </c>
      <c r="V34" s="57">
        <v>45</v>
      </c>
      <c r="W34" s="62">
        <v>45</v>
      </c>
      <c r="X34" s="140"/>
      <c r="Y34" s="173"/>
      <c r="Z34" s="173"/>
      <c r="AA34" s="173"/>
      <c r="AB34" s="156"/>
    </row>
    <row r="35" spans="1:28" ht="15.75" customHeight="1" x14ac:dyDescent="0.2">
      <c r="A35" s="57">
        <v>26</v>
      </c>
      <c r="B35" s="57" t="s">
        <v>3262</v>
      </c>
      <c r="C35" s="57" t="s">
        <v>158</v>
      </c>
      <c r="D35" s="57" t="s">
        <v>158</v>
      </c>
      <c r="E35" s="62" t="s">
        <v>4038</v>
      </c>
      <c r="F35" s="60" t="s">
        <v>4064</v>
      </c>
      <c r="G35" s="84" t="s">
        <v>4065</v>
      </c>
      <c r="H35" s="81">
        <v>27854709.899999999</v>
      </c>
      <c r="I35" s="57" t="s">
        <v>4066</v>
      </c>
      <c r="J35" s="57" t="s">
        <v>470</v>
      </c>
      <c r="K35" s="57" t="s">
        <v>164</v>
      </c>
      <c r="L35" s="57" t="s">
        <v>4060</v>
      </c>
      <c r="M35" s="57" t="s">
        <v>166</v>
      </c>
      <c r="N35" s="57" t="s">
        <v>164</v>
      </c>
      <c r="O35" s="57" t="s">
        <v>4067</v>
      </c>
      <c r="P35" s="57" t="s">
        <v>4054</v>
      </c>
      <c r="Q35" s="57" t="s">
        <v>4054</v>
      </c>
      <c r="R35" s="57" t="s">
        <v>4068</v>
      </c>
      <c r="S35" s="57" t="s">
        <v>4069</v>
      </c>
      <c r="T35" s="57" t="s">
        <v>4070</v>
      </c>
      <c r="U35" s="57" t="s">
        <v>4071</v>
      </c>
      <c r="V35" s="57" t="s">
        <v>4072</v>
      </c>
      <c r="W35" s="62" t="s">
        <v>158</v>
      </c>
      <c r="X35" s="140"/>
      <c r="Y35" s="173"/>
      <c r="Z35" s="173"/>
      <c r="AA35" s="173"/>
      <c r="AB35" s="156"/>
    </row>
    <row r="36" spans="1:28" ht="15.75" customHeight="1" x14ac:dyDescent="0.2">
      <c r="A36" s="57">
        <v>27</v>
      </c>
      <c r="B36" s="57" t="s">
        <v>3262</v>
      </c>
      <c r="C36" s="57" t="s">
        <v>158</v>
      </c>
      <c r="D36" s="57" t="s">
        <v>158</v>
      </c>
      <c r="E36" s="62" t="s">
        <v>4073</v>
      </c>
      <c r="F36" s="60" t="s">
        <v>4074</v>
      </c>
      <c r="G36" s="84"/>
      <c r="H36" s="81">
        <v>343635851</v>
      </c>
      <c r="I36" s="57" t="s">
        <v>4075</v>
      </c>
      <c r="J36" s="57" t="s">
        <v>253</v>
      </c>
      <c r="K36" s="57" t="s">
        <v>166</v>
      </c>
      <c r="L36" s="57"/>
      <c r="M36" s="57" t="s">
        <v>166</v>
      </c>
      <c r="N36" s="57" t="s">
        <v>166</v>
      </c>
      <c r="O36" s="57"/>
      <c r="P36" s="57"/>
      <c r="Q36" s="57"/>
      <c r="R36" s="57"/>
      <c r="S36" s="57"/>
      <c r="T36" s="57"/>
      <c r="U36" s="57"/>
      <c r="V36" s="57"/>
      <c r="W36" s="62"/>
      <c r="X36" s="140"/>
      <c r="Y36" s="173"/>
      <c r="Z36" s="173"/>
      <c r="AA36" s="173"/>
      <c r="AB36" s="156"/>
    </row>
    <row r="37" spans="1:28" ht="15.75" customHeight="1" x14ac:dyDescent="0.2">
      <c r="A37" s="57">
        <v>28</v>
      </c>
      <c r="B37" s="57" t="s">
        <v>3262</v>
      </c>
      <c r="C37" s="57" t="s">
        <v>158</v>
      </c>
      <c r="D37" s="57" t="s">
        <v>158</v>
      </c>
      <c r="E37" s="62" t="s">
        <v>4016</v>
      </c>
      <c r="F37" s="60" t="s">
        <v>4076</v>
      </c>
      <c r="G37" s="84"/>
      <c r="H37" s="81">
        <v>336749707</v>
      </c>
      <c r="I37" s="57" t="s">
        <v>4077</v>
      </c>
      <c r="J37" s="57" t="s">
        <v>253</v>
      </c>
      <c r="K37" s="57" t="s">
        <v>166</v>
      </c>
      <c r="L37" s="57"/>
      <c r="M37" s="57" t="s">
        <v>166</v>
      </c>
      <c r="N37" s="57" t="s">
        <v>166</v>
      </c>
      <c r="O37" s="57"/>
      <c r="P37" s="57"/>
      <c r="Q37" s="57"/>
      <c r="R37" s="57"/>
      <c r="S37" s="57"/>
      <c r="T37" s="57"/>
      <c r="U37" s="57"/>
      <c r="V37" s="57"/>
      <c r="W37" s="62"/>
      <c r="X37" s="140"/>
      <c r="Y37" s="173"/>
      <c r="Z37" s="173"/>
      <c r="AA37" s="173"/>
      <c r="AB37" s="156"/>
    </row>
    <row r="38" spans="1:28" ht="15.75" customHeight="1" x14ac:dyDescent="0.2">
      <c r="A38" s="57">
        <v>29</v>
      </c>
      <c r="B38" s="57" t="s">
        <v>3262</v>
      </c>
      <c r="C38" s="57" t="s">
        <v>158</v>
      </c>
      <c r="D38" s="57" t="s">
        <v>158</v>
      </c>
      <c r="E38" s="62" t="s">
        <v>3923</v>
      </c>
      <c r="F38" s="60" t="s">
        <v>4078</v>
      </c>
      <c r="G38" s="84"/>
      <c r="H38" s="81">
        <v>495926609</v>
      </c>
      <c r="I38" s="57" t="s">
        <v>4079</v>
      </c>
      <c r="J38" s="57" t="s">
        <v>253</v>
      </c>
      <c r="K38" s="57" t="s">
        <v>166</v>
      </c>
      <c r="L38" s="57"/>
      <c r="M38" s="57" t="s">
        <v>166</v>
      </c>
      <c r="N38" s="57" t="s">
        <v>166</v>
      </c>
      <c r="O38" s="57"/>
      <c r="P38" s="57"/>
      <c r="Q38" s="57"/>
      <c r="R38" s="57"/>
      <c r="S38" s="57"/>
      <c r="T38" s="57"/>
      <c r="U38" s="57"/>
      <c r="V38" s="57"/>
      <c r="W38" s="62"/>
      <c r="X38" s="140"/>
      <c r="Y38" s="173"/>
      <c r="Z38" s="173"/>
      <c r="AA38" s="173"/>
      <c r="AB38" s="156"/>
    </row>
    <row r="39" spans="1:28" ht="15.75" customHeight="1" x14ac:dyDescent="0.2">
      <c r="A39" s="57">
        <v>30</v>
      </c>
      <c r="B39" s="57" t="s">
        <v>3262</v>
      </c>
      <c r="C39" s="57" t="s">
        <v>158</v>
      </c>
      <c r="D39" s="57" t="s">
        <v>158</v>
      </c>
      <c r="E39" s="62" t="s">
        <v>4080</v>
      </c>
      <c r="F39" s="247" t="s">
        <v>4081</v>
      </c>
      <c r="G39" s="84"/>
      <c r="H39" s="81">
        <v>868307639</v>
      </c>
      <c r="I39" s="57" t="s">
        <v>4082</v>
      </c>
      <c r="J39" s="57" t="s">
        <v>253</v>
      </c>
      <c r="K39" s="57" t="s">
        <v>166</v>
      </c>
      <c r="L39" s="57"/>
      <c r="M39" s="57" t="s">
        <v>166</v>
      </c>
      <c r="N39" s="57" t="s">
        <v>166</v>
      </c>
      <c r="O39" s="57"/>
      <c r="P39" s="57"/>
      <c r="Q39" s="57"/>
      <c r="R39" s="57"/>
      <c r="S39" s="57"/>
      <c r="T39" s="57"/>
      <c r="U39" s="57"/>
      <c r="V39" s="57"/>
      <c r="W39" s="62"/>
      <c r="X39" s="248"/>
      <c r="Y39" s="249"/>
      <c r="Z39" s="249"/>
      <c r="AA39" s="249"/>
      <c r="AB39" s="228"/>
    </row>
    <row r="40" spans="1:28" ht="15.75" customHeight="1" x14ac:dyDescent="0.2">
      <c r="A40" s="122"/>
      <c r="B40" s="122"/>
      <c r="C40" s="122"/>
      <c r="D40" s="122"/>
      <c r="E40" s="122"/>
      <c r="F40" s="167"/>
      <c r="G40" s="122"/>
      <c r="H40" s="168"/>
      <c r="I40" s="122"/>
      <c r="J40" s="122"/>
      <c r="K40" s="122"/>
      <c r="L40" s="122"/>
      <c r="M40" s="122"/>
      <c r="N40" s="122"/>
      <c r="O40" s="122"/>
      <c r="P40" s="122"/>
      <c r="Q40" s="122"/>
      <c r="R40" s="122"/>
      <c r="S40" s="122"/>
      <c r="T40" s="122"/>
      <c r="U40" s="122"/>
      <c r="V40" s="122"/>
      <c r="W40" s="122"/>
      <c r="X40" s="122"/>
      <c r="Y40" s="122"/>
      <c r="Z40" s="122"/>
      <c r="AA40" s="122"/>
      <c r="AB40" s="122"/>
    </row>
    <row r="41" spans="1:28" ht="15.75" customHeight="1" x14ac:dyDescent="0.2">
      <c r="A41" s="122"/>
      <c r="B41" s="122"/>
      <c r="C41" s="122"/>
      <c r="D41" s="122"/>
      <c r="E41" s="122"/>
      <c r="F41" s="167"/>
      <c r="G41" s="122"/>
      <c r="H41" s="168"/>
      <c r="I41" s="122"/>
      <c r="J41" s="122"/>
      <c r="K41" s="122"/>
      <c r="L41" s="122"/>
      <c r="M41" s="122"/>
      <c r="N41" s="122"/>
      <c r="O41" s="122"/>
      <c r="P41" s="122"/>
      <c r="Q41" s="122"/>
      <c r="R41" s="122"/>
      <c r="S41" s="122"/>
      <c r="T41" s="122"/>
      <c r="U41" s="122"/>
      <c r="V41" s="122"/>
      <c r="W41" s="122"/>
      <c r="X41" s="122"/>
      <c r="Y41" s="122"/>
      <c r="Z41" s="122"/>
      <c r="AA41" s="122"/>
      <c r="AB41" s="122"/>
    </row>
    <row r="42" spans="1:28" ht="15.75" customHeight="1" x14ac:dyDescent="0.2">
      <c r="A42" s="122"/>
      <c r="B42" s="122"/>
      <c r="C42" s="122"/>
      <c r="D42" s="122"/>
      <c r="E42" s="122"/>
      <c r="F42" s="167"/>
      <c r="G42" s="122"/>
      <c r="H42" s="168"/>
      <c r="I42" s="122"/>
      <c r="J42" s="122"/>
      <c r="K42" s="122"/>
      <c r="L42" s="122"/>
      <c r="M42" s="122"/>
      <c r="N42" s="122"/>
      <c r="O42" s="122"/>
      <c r="P42" s="122"/>
      <c r="Q42" s="122"/>
      <c r="R42" s="122"/>
      <c r="S42" s="122"/>
      <c r="T42" s="122"/>
      <c r="U42" s="122"/>
      <c r="V42" s="122"/>
      <c r="W42" s="122"/>
      <c r="X42" s="122"/>
      <c r="Y42" s="122"/>
      <c r="Z42" s="122"/>
      <c r="AA42" s="122"/>
      <c r="AB42" s="122"/>
    </row>
    <row r="43" spans="1:28" ht="15.75" customHeight="1" x14ac:dyDescent="0.2">
      <c r="A43" s="122"/>
      <c r="B43" s="122"/>
      <c r="C43" s="122"/>
      <c r="D43" s="122"/>
      <c r="E43" s="122"/>
      <c r="F43" s="167"/>
      <c r="G43" s="122"/>
      <c r="H43" s="168"/>
      <c r="I43" s="122"/>
      <c r="J43" s="122"/>
      <c r="K43" s="122"/>
      <c r="L43" s="122"/>
      <c r="M43" s="122"/>
      <c r="N43" s="122"/>
      <c r="O43" s="122"/>
      <c r="P43" s="122"/>
      <c r="Q43" s="122"/>
      <c r="R43" s="122"/>
      <c r="S43" s="122"/>
      <c r="T43" s="122"/>
      <c r="U43" s="122"/>
      <c r="V43" s="122"/>
      <c r="W43" s="122"/>
      <c r="X43" s="122"/>
      <c r="Y43" s="122"/>
      <c r="Z43" s="122"/>
      <c r="AA43" s="122"/>
      <c r="AB43" s="122"/>
    </row>
    <row r="44" spans="1:28" ht="15.75" customHeight="1" x14ac:dyDescent="0.2">
      <c r="A44" s="122"/>
      <c r="B44" s="122"/>
      <c r="C44" s="122"/>
      <c r="D44" s="122"/>
      <c r="E44" s="122"/>
      <c r="F44" s="167"/>
      <c r="G44" s="122"/>
      <c r="H44" s="168"/>
      <c r="I44" s="122"/>
      <c r="J44" s="122"/>
      <c r="K44" s="122"/>
      <c r="L44" s="122"/>
      <c r="M44" s="122"/>
      <c r="N44" s="122"/>
      <c r="O44" s="122"/>
      <c r="P44" s="122"/>
      <c r="Q44" s="122"/>
      <c r="R44" s="122"/>
      <c r="S44" s="122"/>
      <c r="T44" s="122"/>
      <c r="U44" s="122"/>
      <c r="V44" s="122"/>
      <c r="W44" s="122"/>
      <c r="X44" s="122"/>
      <c r="Y44" s="122"/>
      <c r="Z44" s="122"/>
      <c r="AA44" s="122"/>
      <c r="AB44" s="122"/>
    </row>
    <row r="45" spans="1:28" ht="15.75" customHeight="1" x14ac:dyDescent="0.2">
      <c r="A45" s="122"/>
      <c r="B45" s="122"/>
      <c r="C45" s="122"/>
      <c r="D45" s="122"/>
      <c r="E45" s="122"/>
      <c r="F45" s="167"/>
      <c r="G45" s="122"/>
      <c r="H45" s="168"/>
      <c r="I45" s="122"/>
      <c r="J45" s="122"/>
      <c r="K45" s="122"/>
      <c r="L45" s="122"/>
      <c r="M45" s="122"/>
      <c r="N45" s="122"/>
      <c r="O45" s="122"/>
      <c r="P45" s="122"/>
      <c r="Q45" s="122"/>
      <c r="R45" s="122"/>
      <c r="S45" s="122"/>
      <c r="T45" s="122"/>
      <c r="U45" s="122"/>
      <c r="V45" s="122"/>
      <c r="W45" s="122"/>
      <c r="X45" s="122"/>
      <c r="Y45" s="122"/>
      <c r="Z45" s="122"/>
      <c r="AA45" s="122"/>
      <c r="AB45" s="122"/>
    </row>
    <row r="46" spans="1:28" ht="15.75" customHeight="1" x14ac:dyDescent="0.2">
      <c r="A46" s="122"/>
      <c r="B46" s="122"/>
      <c r="C46" s="122"/>
      <c r="D46" s="122"/>
      <c r="E46" s="122"/>
      <c r="F46" s="167"/>
      <c r="G46" s="122"/>
      <c r="H46" s="168"/>
      <c r="I46" s="122"/>
      <c r="J46" s="122"/>
      <c r="K46" s="122"/>
      <c r="L46" s="122"/>
      <c r="M46" s="122"/>
      <c r="N46" s="122"/>
      <c r="O46" s="122"/>
      <c r="P46" s="122"/>
      <c r="Q46" s="122"/>
      <c r="R46" s="122"/>
      <c r="S46" s="122"/>
      <c r="T46" s="122"/>
      <c r="U46" s="122"/>
      <c r="V46" s="122"/>
      <c r="W46" s="122"/>
      <c r="X46" s="122"/>
      <c r="Y46" s="122"/>
      <c r="Z46" s="122"/>
      <c r="AA46" s="122"/>
      <c r="AB46" s="122"/>
    </row>
    <row r="47" spans="1:28" ht="15.75" customHeight="1" x14ac:dyDescent="0.2">
      <c r="A47" s="122"/>
      <c r="B47" s="122"/>
      <c r="C47" s="122"/>
      <c r="D47" s="122"/>
      <c r="E47" s="122"/>
      <c r="F47" s="167"/>
      <c r="G47" s="122"/>
      <c r="H47" s="168"/>
      <c r="I47" s="122"/>
      <c r="J47" s="122"/>
      <c r="K47" s="122"/>
      <c r="L47" s="122"/>
      <c r="M47" s="122"/>
      <c r="N47" s="122"/>
      <c r="O47" s="122"/>
      <c r="P47" s="122"/>
      <c r="Q47" s="122"/>
      <c r="R47" s="122"/>
      <c r="S47" s="122"/>
      <c r="T47" s="122"/>
      <c r="U47" s="122"/>
      <c r="V47" s="122"/>
      <c r="W47" s="122"/>
      <c r="X47" s="122"/>
      <c r="Y47" s="122"/>
      <c r="Z47" s="122"/>
      <c r="AA47" s="122"/>
      <c r="AB47" s="122"/>
    </row>
    <row r="48" spans="1:28" ht="15.75" customHeight="1" x14ac:dyDescent="0.2">
      <c r="A48" s="122"/>
      <c r="B48" s="122"/>
      <c r="C48" s="122"/>
      <c r="D48" s="122"/>
      <c r="E48" s="122"/>
      <c r="F48" s="167"/>
      <c r="G48" s="122"/>
      <c r="H48" s="168"/>
      <c r="I48" s="122"/>
      <c r="J48" s="122"/>
      <c r="K48" s="122"/>
      <c r="L48" s="122"/>
      <c r="M48" s="122"/>
      <c r="N48" s="122"/>
      <c r="O48" s="122"/>
      <c r="P48" s="122"/>
      <c r="Q48" s="122"/>
      <c r="R48" s="122"/>
      <c r="S48" s="122"/>
      <c r="T48" s="122"/>
      <c r="U48" s="122"/>
      <c r="V48" s="122"/>
      <c r="W48" s="122"/>
      <c r="X48" s="122"/>
      <c r="Y48" s="122"/>
      <c r="Z48" s="122"/>
      <c r="AA48" s="122"/>
      <c r="AB48" s="122"/>
    </row>
    <row r="49" spans="1:28" ht="15.75" customHeight="1" x14ac:dyDescent="0.2">
      <c r="A49" s="122"/>
      <c r="B49" s="122"/>
      <c r="C49" s="122"/>
      <c r="D49" s="122"/>
      <c r="E49" s="122"/>
      <c r="F49" s="167"/>
      <c r="G49" s="122"/>
      <c r="H49" s="168"/>
      <c r="I49" s="122"/>
      <c r="J49" s="122"/>
      <c r="K49" s="122"/>
      <c r="L49" s="122"/>
      <c r="M49" s="122"/>
      <c r="N49" s="122"/>
      <c r="O49" s="122"/>
      <c r="P49" s="122"/>
      <c r="Q49" s="122"/>
      <c r="R49" s="122"/>
      <c r="S49" s="122"/>
      <c r="T49" s="122"/>
      <c r="U49" s="122"/>
      <c r="V49" s="122"/>
      <c r="W49" s="122"/>
      <c r="X49" s="122"/>
      <c r="Y49" s="122"/>
      <c r="Z49" s="122"/>
      <c r="AA49" s="122"/>
      <c r="AB49" s="122"/>
    </row>
    <row r="50" spans="1:28" ht="15.75" customHeight="1" x14ac:dyDescent="0.2">
      <c r="A50" s="122"/>
      <c r="B50" s="122"/>
      <c r="C50" s="122"/>
      <c r="D50" s="122"/>
      <c r="E50" s="122"/>
      <c r="F50" s="167"/>
      <c r="G50" s="122"/>
      <c r="H50" s="168"/>
      <c r="I50" s="122"/>
      <c r="J50" s="122"/>
      <c r="K50" s="122"/>
      <c r="L50" s="122"/>
      <c r="M50" s="122"/>
      <c r="N50" s="122"/>
      <c r="O50" s="122"/>
      <c r="P50" s="122"/>
      <c r="Q50" s="122"/>
      <c r="R50" s="122"/>
      <c r="S50" s="122"/>
      <c r="T50" s="122"/>
      <c r="U50" s="122"/>
      <c r="V50" s="122"/>
      <c r="W50" s="122"/>
      <c r="X50" s="122"/>
      <c r="Y50" s="122"/>
      <c r="Z50" s="122"/>
      <c r="AA50" s="122"/>
      <c r="AB50" s="122"/>
    </row>
    <row r="51" spans="1:28" ht="15.75" customHeight="1" x14ac:dyDescent="0.2">
      <c r="A51" s="122"/>
      <c r="B51" s="122"/>
      <c r="C51" s="122"/>
      <c r="D51" s="122"/>
      <c r="E51" s="122"/>
      <c r="F51" s="167"/>
      <c r="G51" s="122"/>
      <c r="H51" s="168"/>
      <c r="I51" s="122"/>
      <c r="J51" s="122"/>
      <c r="K51" s="122"/>
      <c r="L51" s="122"/>
      <c r="M51" s="122"/>
      <c r="N51" s="122"/>
      <c r="O51" s="122"/>
      <c r="P51" s="122"/>
      <c r="Q51" s="122"/>
      <c r="R51" s="122"/>
      <c r="S51" s="122"/>
      <c r="T51" s="122"/>
      <c r="U51" s="122"/>
      <c r="V51" s="122"/>
      <c r="W51" s="122"/>
      <c r="X51" s="122"/>
      <c r="Y51" s="122"/>
      <c r="Z51" s="122"/>
      <c r="AA51" s="122"/>
      <c r="AB51" s="122"/>
    </row>
    <row r="52" spans="1:28" ht="15.75" customHeight="1" x14ac:dyDescent="0.2">
      <c r="A52" s="122"/>
      <c r="B52" s="122"/>
      <c r="C52" s="122"/>
      <c r="D52" s="122"/>
      <c r="E52" s="122"/>
      <c r="F52" s="167"/>
      <c r="G52" s="122"/>
      <c r="H52" s="168"/>
      <c r="I52" s="122"/>
      <c r="J52" s="122"/>
      <c r="K52" s="122"/>
      <c r="L52" s="122"/>
      <c r="M52" s="122"/>
      <c r="N52" s="122"/>
      <c r="O52" s="122"/>
      <c r="P52" s="122"/>
      <c r="Q52" s="122"/>
      <c r="R52" s="122"/>
      <c r="S52" s="122"/>
      <c r="T52" s="122"/>
      <c r="U52" s="122"/>
      <c r="V52" s="122"/>
      <c r="W52" s="122"/>
      <c r="X52" s="122"/>
      <c r="Y52" s="122"/>
      <c r="Z52" s="122"/>
      <c r="AA52" s="122"/>
      <c r="AB52" s="122"/>
    </row>
    <row r="53" spans="1:28" ht="15.75" customHeight="1" x14ac:dyDescent="0.2">
      <c r="A53" s="122"/>
      <c r="B53" s="122"/>
      <c r="C53" s="122"/>
      <c r="D53" s="122"/>
      <c r="E53" s="122"/>
      <c r="F53" s="167"/>
      <c r="G53" s="122"/>
      <c r="H53" s="168"/>
      <c r="I53" s="122"/>
      <c r="J53" s="122"/>
      <c r="K53" s="122"/>
      <c r="L53" s="122"/>
      <c r="M53" s="122"/>
      <c r="N53" s="122"/>
      <c r="O53" s="122"/>
      <c r="P53" s="122"/>
      <c r="Q53" s="122"/>
      <c r="R53" s="122"/>
      <c r="S53" s="122"/>
      <c r="T53" s="122"/>
      <c r="U53" s="122"/>
      <c r="V53" s="122"/>
      <c r="W53" s="122"/>
      <c r="X53" s="122"/>
      <c r="Y53" s="122"/>
      <c r="Z53" s="122"/>
      <c r="AA53" s="122"/>
      <c r="AB53" s="122"/>
    </row>
    <row r="54" spans="1:28" ht="15.75" customHeight="1" x14ac:dyDescent="0.2">
      <c r="A54" s="122"/>
      <c r="B54" s="122"/>
      <c r="C54" s="122"/>
      <c r="D54" s="122"/>
      <c r="E54" s="122"/>
      <c r="F54" s="167"/>
      <c r="G54" s="122"/>
      <c r="H54" s="168"/>
      <c r="I54" s="122"/>
      <c r="J54" s="122"/>
      <c r="K54" s="122"/>
      <c r="L54" s="122"/>
      <c r="M54" s="122"/>
      <c r="N54" s="122"/>
      <c r="O54" s="122"/>
      <c r="P54" s="122"/>
      <c r="Q54" s="122"/>
      <c r="R54" s="122"/>
      <c r="S54" s="122"/>
      <c r="T54" s="122"/>
      <c r="U54" s="122"/>
      <c r="V54" s="122"/>
      <c r="W54" s="122"/>
      <c r="X54" s="122"/>
      <c r="Y54" s="122"/>
      <c r="Z54" s="122"/>
      <c r="AA54" s="122"/>
      <c r="AB54" s="122"/>
    </row>
    <row r="55" spans="1:28" ht="15.75" customHeight="1" x14ac:dyDescent="0.2">
      <c r="A55" s="122"/>
      <c r="B55" s="122"/>
      <c r="C55" s="122"/>
      <c r="D55" s="122"/>
      <c r="E55" s="122"/>
      <c r="F55" s="167"/>
      <c r="G55" s="122"/>
      <c r="H55" s="168"/>
      <c r="I55" s="122"/>
      <c r="J55" s="122"/>
      <c r="K55" s="122"/>
      <c r="L55" s="122"/>
      <c r="M55" s="122"/>
      <c r="N55" s="122"/>
      <c r="O55" s="122"/>
      <c r="P55" s="122"/>
      <c r="Q55" s="122"/>
      <c r="R55" s="122"/>
      <c r="S55" s="122"/>
      <c r="T55" s="122"/>
      <c r="U55" s="122"/>
      <c r="V55" s="122"/>
      <c r="W55" s="122"/>
      <c r="X55" s="122"/>
      <c r="Y55" s="122"/>
      <c r="Z55" s="122"/>
      <c r="AA55" s="122"/>
      <c r="AB55" s="122"/>
    </row>
    <row r="56" spans="1:28" ht="15.75" customHeight="1" x14ac:dyDescent="0.2">
      <c r="A56" s="122"/>
      <c r="B56" s="122"/>
      <c r="C56" s="122"/>
      <c r="D56" s="122"/>
      <c r="E56" s="122"/>
      <c r="F56" s="167"/>
      <c r="G56" s="122"/>
      <c r="H56" s="168"/>
      <c r="I56" s="122"/>
      <c r="J56" s="122"/>
      <c r="K56" s="122"/>
      <c r="L56" s="122"/>
      <c r="M56" s="122"/>
      <c r="N56" s="122"/>
      <c r="O56" s="122"/>
      <c r="P56" s="122"/>
      <c r="Q56" s="122"/>
      <c r="R56" s="122"/>
      <c r="S56" s="122"/>
      <c r="T56" s="122"/>
      <c r="U56" s="122"/>
      <c r="V56" s="122"/>
      <c r="W56" s="122"/>
      <c r="X56" s="122"/>
      <c r="Y56" s="122"/>
      <c r="Z56" s="122"/>
      <c r="AA56" s="122"/>
      <c r="AB56" s="122"/>
    </row>
    <row r="57" spans="1:28" ht="15.75" customHeight="1" x14ac:dyDescent="0.2">
      <c r="A57" s="122"/>
      <c r="B57" s="122"/>
      <c r="C57" s="122"/>
      <c r="D57" s="122"/>
      <c r="E57" s="122"/>
      <c r="F57" s="167"/>
      <c r="G57" s="122"/>
      <c r="H57" s="168"/>
      <c r="I57" s="122"/>
      <c r="J57" s="122"/>
      <c r="K57" s="122"/>
      <c r="L57" s="122"/>
      <c r="M57" s="122"/>
      <c r="N57" s="122"/>
      <c r="O57" s="122"/>
      <c r="P57" s="122"/>
      <c r="Q57" s="122"/>
      <c r="R57" s="122"/>
      <c r="S57" s="122"/>
      <c r="T57" s="122"/>
      <c r="U57" s="122"/>
      <c r="V57" s="122"/>
      <c r="W57" s="122"/>
      <c r="X57" s="122"/>
      <c r="Y57" s="122"/>
      <c r="Z57" s="122"/>
      <c r="AA57" s="122"/>
      <c r="AB57" s="122"/>
    </row>
    <row r="58" spans="1:28" ht="15.75" customHeight="1" x14ac:dyDescent="0.2">
      <c r="A58" s="122"/>
      <c r="B58" s="122"/>
      <c r="C58" s="122"/>
      <c r="D58" s="122"/>
      <c r="E58" s="122"/>
      <c r="F58" s="167"/>
      <c r="G58" s="122"/>
      <c r="H58" s="168"/>
      <c r="I58" s="122"/>
      <c r="J58" s="122"/>
      <c r="K58" s="122"/>
      <c r="L58" s="122"/>
      <c r="M58" s="122"/>
      <c r="N58" s="122"/>
      <c r="O58" s="122"/>
      <c r="P58" s="122"/>
      <c r="Q58" s="122"/>
      <c r="R58" s="122"/>
      <c r="S58" s="122"/>
      <c r="T58" s="122"/>
      <c r="U58" s="122"/>
      <c r="V58" s="122"/>
      <c r="W58" s="122"/>
      <c r="X58" s="122"/>
      <c r="Y58" s="122"/>
      <c r="Z58" s="122"/>
      <c r="AA58" s="122"/>
      <c r="AB58" s="122"/>
    </row>
    <row r="59" spans="1:28" ht="15.75" customHeight="1" x14ac:dyDescent="0.2">
      <c r="A59" s="122"/>
      <c r="B59" s="122"/>
      <c r="C59" s="122"/>
      <c r="D59" s="122"/>
      <c r="E59" s="122"/>
      <c r="F59" s="167"/>
      <c r="G59" s="122"/>
      <c r="H59" s="168"/>
      <c r="I59" s="122"/>
      <c r="J59" s="122"/>
      <c r="K59" s="122"/>
      <c r="L59" s="122"/>
      <c r="M59" s="122"/>
      <c r="N59" s="122"/>
      <c r="O59" s="122"/>
      <c r="P59" s="122"/>
      <c r="Q59" s="122"/>
      <c r="R59" s="122"/>
      <c r="S59" s="122"/>
      <c r="T59" s="122"/>
      <c r="U59" s="122"/>
      <c r="V59" s="122"/>
      <c r="W59" s="122"/>
      <c r="X59" s="122"/>
      <c r="Y59" s="122"/>
      <c r="Z59" s="122"/>
      <c r="AA59" s="122"/>
      <c r="AB59" s="122"/>
    </row>
    <row r="60" spans="1:28" ht="15.75" customHeight="1" x14ac:dyDescent="0.2">
      <c r="A60" s="122"/>
      <c r="B60" s="122"/>
      <c r="C60" s="122"/>
      <c r="D60" s="122"/>
      <c r="E60" s="122"/>
      <c r="F60" s="167"/>
      <c r="G60" s="122"/>
      <c r="H60" s="168"/>
      <c r="I60" s="122"/>
      <c r="J60" s="122"/>
      <c r="K60" s="122"/>
      <c r="L60" s="122"/>
      <c r="M60" s="122"/>
      <c r="N60" s="122"/>
      <c r="O60" s="122"/>
      <c r="P60" s="122"/>
      <c r="Q60" s="122"/>
      <c r="R60" s="122"/>
      <c r="S60" s="122"/>
      <c r="T60" s="122"/>
      <c r="U60" s="122"/>
      <c r="V60" s="122"/>
      <c r="W60" s="122"/>
      <c r="X60" s="122"/>
      <c r="Y60" s="122"/>
      <c r="Z60" s="122"/>
      <c r="AA60" s="122"/>
      <c r="AB60" s="122"/>
    </row>
    <row r="61" spans="1:28" ht="15.75" customHeight="1" x14ac:dyDescent="0.2">
      <c r="A61" s="122"/>
      <c r="B61" s="122"/>
      <c r="C61" s="122"/>
      <c r="D61" s="122"/>
      <c r="E61" s="122"/>
      <c r="F61" s="167"/>
      <c r="G61" s="122"/>
      <c r="H61" s="168"/>
      <c r="I61" s="122"/>
      <c r="J61" s="122"/>
      <c r="K61" s="122"/>
      <c r="L61" s="122"/>
      <c r="M61" s="122"/>
      <c r="N61" s="122"/>
      <c r="O61" s="122"/>
      <c r="P61" s="122"/>
      <c r="Q61" s="122"/>
      <c r="R61" s="122"/>
      <c r="S61" s="122"/>
      <c r="T61" s="122"/>
      <c r="U61" s="122"/>
      <c r="V61" s="122"/>
      <c r="W61" s="122"/>
      <c r="X61" s="122"/>
      <c r="Y61" s="122"/>
      <c r="Z61" s="122"/>
      <c r="AA61" s="122"/>
      <c r="AB61" s="122"/>
    </row>
    <row r="62" spans="1:28" ht="15.75" customHeight="1" x14ac:dyDescent="0.2">
      <c r="A62" s="122"/>
      <c r="B62" s="122"/>
      <c r="C62" s="122"/>
      <c r="D62" s="122"/>
      <c r="E62" s="122"/>
      <c r="F62" s="167"/>
      <c r="G62" s="122"/>
      <c r="H62" s="168"/>
      <c r="I62" s="122"/>
      <c r="J62" s="122"/>
      <c r="K62" s="122"/>
      <c r="L62" s="122"/>
      <c r="M62" s="122"/>
      <c r="N62" s="122"/>
      <c r="O62" s="122"/>
      <c r="P62" s="122"/>
      <c r="Q62" s="122"/>
      <c r="R62" s="122"/>
      <c r="S62" s="122"/>
      <c r="T62" s="122"/>
      <c r="U62" s="122"/>
      <c r="V62" s="122"/>
      <c r="W62" s="122"/>
      <c r="X62" s="122"/>
      <c r="Y62" s="122"/>
      <c r="Z62" s="122"/>
      <c r="AA62" s="122"/>
      <c r="AB62" s="122"/>
    </row>
    <row r="63" spans="1:28" ht="15.75" customHeight="1" x14ac:dyDescent="0.2">
      <c r="A63" s="122"/>
      <c r="B63" s="122"/>
      <c r="C63" s="122"/>
      <c r="D63" s="122"/>
      <c r="E63" s="122"/>
      <c r="F63" s="167"/>
      <c r="G63" s="122"/>
      <c r="H63" s="168"/>
      <c r="I63" s="122"/>
      <c r="J63" s="122"/>
      <c r="K63" s="122"/>
      <c r="L63" s="122"/>
      <c r="M63" s="122"/>
      <c r="N63" s="122"/>
      <c r="O63" s="122"/>
      <c r="P63" s="122"/>
      <c r="Q63" s="122"/>
      <c r="R63" s="122"/>
      <c r="S63" s="122"/>
      <c r="T63" s="122"/>
      <c r="U63" s="122"/>
      <c r="V63" s="122"/>
      <c r="W63" s="122"/>
      <c r="X63" s="122"/>
      <c r="Y63" s="122"/>
      <c r="Z63" s="122"/>
      <c r="AA63" s="122"/>
      <c r="AB63" s="122"/>
    </row>
    <row r="64" spans="1:28" ht="15.75" customHeight="1" x14ac:dyDescent="0.2">
      <c r="A64" s="122"/>
      <c r="B64" s="122"/>
      <c r="C64" s="122"/>
      <c r="D64" s="122"/>
      <c r="E64" s="122"/>
      <c r="F64" s="167"/>
      <c r="G64" s="122"/>
      <c r="H64" s="168"/>
      <c r="I64" s="122"/>
      <c r="J64" s="122"/>
      <c r="K64" s="122"/>
      <c r="L64" s="122"/>
      <c r="M64" s="122"/>
      <c r="N64" s="122"/>
      <c r="O64" s="122"/>
      <c r="P64" s="122"/>
      <c r="Q64" s="122"/>
      <c r="R64" s="122"/>
      <c r="S64" s="122"/>
      <c r="T64" s="122"/>
      <c r="U64" s="122"/>
      <c r="V64" s="122"/>
      <c r="W64" s="122"/>
      <c r="X64" s="122"/>
      <c r="Y64" s="122"/>
      <c r="Z64" s="122"/>
      <c r="AA64" s="122"/>
      <c r="AB64" s="122"/>
    </row>
    <row r="65" spans="1:28" ht="15.75" customHeight="1" x14ac:dyDescent="0.2">
      <c r="A65" s="122"/>
      <c r="B65" s="122"/>
      <c r="C65" s="122"/>
      <c r="D65" s="122"/>
      <c r="E65" s="122"/>
      <c r="F65" s="167"/>
      <c r="G65" s="122"/>
      <c r="H65" s="168"/>
      <c r="I65" s="122"/>
      <c r="J65" s="122"/>
      <c r="K65" s="122"/>
      <c r="L65" s="122"/>
      <c r="M65" s="122"/>
      <c r="N65" s="122"/>
      <c r="O65" s="122"/>
      <c r="P65" s="122"/>
      <c r="Q65" s="122"/>
      <c r="R65" s="122"/>
      <c r="S65" s="122"/>
      <c r="T65" s="122"/>
      <c r="U65" s="122"/>
      <c r="V65" s="122"/>
      <c r="W65" s="122"/>
      <c r="X65" s="122"/>
      <c r="Y65" s="122"/>
      <c r="Z65" s="122"/>
      <c r="AA65" s="122"/>
      <c r="AB65" s="122"/>
    </row>
    <row r="66" spans="1:28" ht="15.75" customHeight="1" x14ac:dyDescent="0.2">
      <c r="A66" s="122"/>
      <c r="B66" s="122"/>
      <c r="C66" s="122"/>
      <c r="D66" s="122"/>
      <c r="E66" s="122"/>
      <c r="F66" s="167"/>
      <c r="G66" s="122"/>
      <c r="H66" s="168"/>
      <c r="I66" s="122"/>
      <c r="J66" s="122"/>
      <c r="K66" s="122"/>
      <c r="L66" s="122"/>
      <c r="M66" s="122"/>
      <c r="N66" s="122"/>
      <c r="O66" s="122"/>
      <c r="P66" s="122"/>
      <c r="Q66" s="122"/>
      <c r="R66" s="122"/>
      <c r="S66" s="122"/>
      <c r="T66" s="122"/>
      <c r="U66" s="122"/>
      <c r="V66" s="122"/>
      <c r="W66" s="122"/>
      <c r="X66" s="122"/>
      <c r="Y66" s="122"/>
      <c r="Z66" s="122"/>
      <c r="AA66" s="122"/>
      <c r="AB66" s="122"/>
    </row>
    <row r="67" spans="1:28" ht="15.75" customHeight="1" x14ac:dyDescent="0.2">
      <c r="A67" s="122"/>
      <c r="B67" s="122"/>
      <c r="C67" s="122"/>
      <c r="D67" s="122"/>
      <c r="E67" s="122"/>
      <c r="F67" s="167"/>
      <c r="G67" s="122"/>
      <c r="H67" s="168"/>
      <c r="I67" s="122"/>
      <c r="J67" s="122"/>
      <c r="K67" s="122"/>
      <c r="L67" s="122"/>
      <c r="M67" s="122"/>
      <c r="N67" s="122"/>
      <c r="O67" s="122"/>
      <c r="P67" s="122"/>
      <c r="Q67" s="122"/>
      <c r="R67" s="122"/>
      <c r="S67" s="122"/>
      <c r="T67" s="122"/>
      <c r="U67" s="122"/>
      <c r="V67" s="122"/>
      <c r="W67" s="122"/>
      <c r="X67" s="122"/>
      <c r="Y67" s="122"/>
      <c r="Z67" s="122"/>
      <c r="AA67" s="122"/>
      <c r="AB67" s="122"/>
    </row>
    <row r="68" spans="1:28" ht="15.75" customHeight="1" x14ac:dyDescent="0.2">
      <c r="A68" s="122"/>
      <c r="B68" s="122"/>
      <c r="C68" s="122"/>
      <c r="D68" s="122"/>
      <c r="E68" s="122"/>
      <c r="F68" s="167"/>
      <c r="G68" s="122"/>
      <c r="H68" s="168"/>
      <c r="I68" s="122"/>
      <c r="J68" s="122"/>
      <c r="K68" s="122"/>
      <c r="L68" s="122"/>
      <c r="M68" s="122"/>
      <c r="N68" s="122"/>
      <c r="O68" s="122"/>
      <c r="P68" s="122"/>
      <c r="Q68" s="122"/>
      <c r="R68" s="122"/>
      <c r="S68" s="122"/>
      <c r="T68" s="122"/>
      <c r="U68" s="122"/>
      <c r="V68" s="122"/>
      <c r="W68" s="122"/>
      <c r="X68" s="122"/>
      <c r="Y68" s="122"/>
      <c r="Z68" s="122"/>
      <c r="AA68" s="122"/>
      <c r="AB68" s="122"/>
    </row>
    <row r="69" spans="1:28" ht="15.75" customHeight="1" x14ac:dyDescent="0.2">
      <c r="A69" s="122"/>
      <c r="B69" s="122"/>
      <c r="C69" s="122"/>
      <c r="D69" s="122"/>
      <c r="E69" s="122"/>
      <c r="F69" s="167"/>
      <c r="G69" s="122"/>
      <c r="H69" s="168"/>
      <c r="I69" s="122"/>
      <c r="J69" s="122"/>
      <c r="K69" s="122"/>
      <c r="L69" s="122"/>
      <c r="M69" s="122"/>
      <c r="N69" s="122"/>
      <c r="O69" s="122"/>
      <c r="P69" s="122"/>
      <c r="Q69" s="122"/>
      <c r="R69" s="122"/>
      <c r="S69" s="122"/>
      <c r="T69" s="122"/>
      <c r="U69" s="122"/>
      <c r="V69" s="122"/>
      <c r="W69" s="122"/>
      <c r="X69" s="122"/>
      <c r="Y69" s="122"/>
      <c r="Z69" s="122"/>
      <c r="AA69" s="122"/>
      <c r="AB69" s="122"/>
    </row>
    <row r="70" spans="1:28" ht="15.75" customHeight="1" x14ac:dyDescent="0.2">
      <c r="A70" s="122"/>
      <c r="B70" s="122"/>
      <c r="C70" s="122"/>
      <c r="D70" s="122"/>
      <c r="E70" s="122"/>
      <c r="F70" s="167"/>
      <c r="G70" s="122"/>
      <c r="H70" s="168"/>
      <c r="I70" s="122"/>
      <c r="J70" s="122"/>
      <c r="K70" s="122"/>
      <c r="L70" s="122"/>
      <c r="M70" s="122"/>
      <c r="N70" s="122"/>
      <c r="O70" s="122"/>
      <c r="P70" s="122"/>
      <c r="Q70" s="122"/>
      <c r="R70" s="122"/>
      <c r="S70" s="122"/>
      <c r="T70" s="122"/>
      <c r="U70" s="122"/>
      <c r="V70" s="122"/>
      <c r="W70" s="122"/>
      <c r="X70" s="122"/>
      <c r="Y70" s="122"/>
      <c r="Z70" s="122"/>
      <c r="AA70" s="122"/>
      <c r="AB70" s="122"/>
    </row>
    <row r="71" spans="1:28" ht="15.75" customHeight="1" x14ac:dyDescent="0.2">
      <c r="A71" s="122"/>
      <c r="B71" s="122"/>
      <c r="C71" s="122"/>
      <c r="D71" s="122"/>
      <c r="E71" s="122"/>
      <c r="F71" s="167"/>
      <c r="G71" s="122"/>
      <c r="H71" s="168"/>
      <c r="I71" s="122"/>
      <c r="J71" s="122"/>
      <c r="K71" s="122"/>
      <c r="L71" s="122"/>
      <c r="M71" s="122"/>
      <c r="N71" s="122"/>
      <c r="O71" s="122"/>
      <c r="P71" s="122"/>
      <c r="Q71" s="122"/>
      <c r="R71" s="122"/>
      <c r="S71" s="122"/>
      <c r="T71" s="122"/>
      <c r="U71" s="122"/>
      <c r="V71" s="122"/>
      <c r="W71" s="122"/>
      <c r="X71" s="122"/>
      <c r="Y71" s="122"/>
      <c r="Z71" s="122"/>
      <c r="AA71" s="122"/>
      <c r="AB71" s="122"/>
    </row>
    <row r="72" spans="1:28" ht="15.75" customHeight="1" x14ac:dyDescent="0.2">
      <c r="A72" s="122"/>
      <c r="B72" s="122"/>
      <c r="C72" s="122"/>
      <c r="D72" s="122"/>
      <c r="E72" s="122"/>
      <c r="F72" s="167"/>
      <c r="G72" s="122"/>
      <c r="H72" s="168"/>
      <c r="I72" s="122"/>
      <c r="J72" s="122"/>
      <c r="K72" s="122"/>
      <c r="L72" s="122"/>
      <c r="M72" s="122"/>
      <c r="N72" s="122"/>
      <c r="O72" s="122"/>
      <c r="P72" s="122"/>
      <c r="Q72" s="122"/>
      <c r="R72" s="122"/>
      <c r="S72" s="122"/>
      <c r="T72" s="122"/>
      <c r="U72" s="122"/>
      <c r="V72" s="122"/>
      <c r="W72" s="122"/>
      <c r="X72" s="122"/>
      <c r="Y72" s="122"/>
      <c r="Z72" s="122"/>
      <c r="AA72" s="122"/>
      <c r="AB72" s="122"/>
    </row>
    <row r="73" spans="1:28" ht="15.75" customHeight="1" x14ac:dyDescent="0.2">
      <c r="A73" s="122"/>
      <c r="B73" s="122"/>
      <c r="C73" s="122"/>
      <c r="D73" s="122"/>
      <c r="E73" s="122"/>
      <c r="F73" s="167"/>
      <c r="G73" s="122"/>
      <c r="H73" s="168"/>
      <c r="I73" s="122"/>
      <c r="J73" s="122"/>
      <c r="K73" s="122"/>
      <c r="L73" s="122"/>
      <c r="M73" s="122"/>
      <c r="N73" s="122"/>
      <c r="O73" s="122"/>
      <c r="P73" s="122"/>
      <c r="Q73" s="122"/>
      <c r="R73" s="122"/>
      <c r="S73" s="122"/>
      <c r="T73" s="122"/>
      <c r="U73" s="122"/>
      <c r="V73" s="122"/>
      <c r="W73" s="122"/>
      <c r="X73" s="122"/>
      <c r="Y73" s="122"/>
      <c r="Z73" s="122"/>
      <c r="AA73" s="122"/>
      <c r="AB73" s="122"/>
    </row>
    <row r="74" spans="1:28" ht="15.75" customHeight="1" x14ac:dyDescent="0.2">
      <c r="A74" s="122"/>
      <c r="B74" s="122"/>
      <c r="C74" s="122"/>
      <c r="D74" s="122"/>
      <c r="E74" s="122"/>
      <c r="F74" s="167"/>
      <c r="G74" s="122"/>
      <c r="H74" s="168"/>
      <c r="I74" s="122"/>
      <c r="J74" s="122"/>
      <c r="K74" s="122"/>
      <c r="L74" s="122"/>
      <c r="M74" s="122"/>
      <c r="N74" s="122"/>
      <c r="O74" s="122"/>
      <c r="P74" s="122"/>
      <c r="Q74" s="122"/>
      <c r="R74" s="122"/>
      <c r="S74" s="122"/>
      <c r="T74" s="122"/>
      <c r="U74" s="122"/>
      <c r="V74" s="122"/>
      <c r="W74" s="122"/>
      <c r="X74" s="122"/>
      <c r="Y74" s="122"/>
      <c r="Z74" s="122"/>
      <c r="AA74" s="122"/>
      <c r="AB74" s="122"/>
    </row>
    <row r="75" spans="1:28" ht="15.75" customHeight="1" x14ac:dyDescent="0.2">
      <c r="A75" s="122"/>
      <c r="B75" s="122"/>
      <c r="C75" s="122"/>
      <c r="D75" s="122"/>
      <c r="E75" s="122"/>
      <c r="F75" s="167"/>
      <c r="G75" s="122"/>
      <c r="H75" s="168"/>
      <c r="I75" s="122"/>
      <c r="J75" s="122"/>
      <c r="K75" s="122"/>
      <c r="L75" s="122"/>
      <c r="M75" s="122"/>
      <c r="N75" s="122"/>
      <c r="O75" s="122"/>
      <c r="P75" s="122"/>
      <c r="Q75" s="122"/>
      <c r="R75" s="122"/>
      <c r="S75" s="122"/>
      <c r="T75" s="122"/>
      <c r="U75" s="122"/>
      <c r="V75" s="122"/>
      <c r="W75" s="122"/>
      <c r="X75" s="122"/>
      <c r="Y75" s="122"/>
      <c r="Z75" s="122"/>
      <c r="AA75" s="122"/>
      <c r="AB75" s="122"/>
    </row>
    <row r="76" spans="1:28" ht="15.75" customHeight="1" x14ac:dyDescent="0.2">
      <c r="A76" s="122"/>
      <c r="B76" s="122"/>
      <c r="C76" s="122"/>
      <c r="D76" s="122"/>
      <c r="E76" s="122"/>
      <c r="F76" s="167"/>
      <c r="G76" s="122"/>
      <c r="H76" s="168"/>
      <c r="I76" s="122"/>
      <c r="J76" s="122"/>
      <c r="K76" s="122"/>
      <c r="L76" s="122"/>
      <c r="M76" s="122"/>
      <c r="N76" s="122"/>
      <c r="O76" s="122"/>
      <c r="P76" s="122"/>
      <c r="Q76" s="122"/>
      <c r="R76" s="122"/>
      <c r="S76" s="122"/>
      <c r="T76" s="122"/>
      <c r="U76" s="122"/>
      <c r="V76" s="122"/>
      <c r="W76" s="122"/>
      <c r="X76" s="122"/>
      <c r="Y76" s="122"/>
      <c r="Z76" s="122"/>
      <c r="AA76" s="122"/>
      <c r="AB76" s="122"/>
    </row>
    <row r="77" spans="1:28" ht="15.75" customHeight="1" x14ac:dyDescent="0.2">
      <c r="A77" s="122"/>
      <c r="B77" s="122"/>
      <c r="C77" s="122"/>
      <c r="D77" s="122"/>
      <c r="E77" s="122"/>
      <c r="F77" s="167"/>
      <c r="G77" s="122"/>
      <c r="H77" s="168"/>
      <c r="I77" s="122"/>
      <c r="J77" s="122"/>
      <c r="K77" s="122"/>
      <c r="L77" s="122"/>
      <c r="M77" s="122"/>
      <c r="N77" s="122"/>
      <c r="O77" s="122"/>
      <c r="P77" s="122"/>
      <c r="Q77" s="122"/>
      <c r="R77" s="122"/>
      <c r="S77" s="122"/>
      <c r="T77" s="122"/>
      <c r="U77" s="122"/>
      <c r="V77" s="122"/>
      <c r="W77" s="122"/>
      <c r="X77" s="122"/>
      <c r="Y77" s="122"/>
      <c r="Z77" s="122"/>
      <c r="AA77" s="122"/>
      <c r="AB77" s="122"/>
    </row>
    <row r="78" spans="1:28" ht="15.75" customHeight="1" x14ac:dyDescent="0.2">
      <c r="A78" s="122"/>
      <c r="B78" s="122"/>
      <c r="C78" s="122"/>
      <c r="D78" s="122"/>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row>
    <row r="79" spans="1:28" ht="15.75" customHeight="1" x14ac:dyDescent="0.2">
      <c r="A79" s="122"/>
      <c r="B79" s="122"/>
      <c r="C79" s="122"/>
      <c r="D79" s="122"/>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row>
    <row r="80" spans="1:28" ht="15.75" customHeight="1" x14ac:dyDescent="0.2">
      <c r="A80" s="122"/>
      <c r="B80" s="122"/>
      <c r="C80" s="122"/>
      <c r="D80" s="122"/>
      <c r="E80" s="122"/>
      <c r="F80" s="167"/>
      <c r="G80" s="122"/>
      <c r="H80" s="168"/>
      <c r="I80" s="122"/>
      <c r="J80" s="122"/>
      <c r="K80" s="122"/>
      <c r="L80" s="122"/>
      <c r="M80" s="122"/>
      <c r="N80" s="122"/>
      <c r="O80" s="122"/>
      <c r="P80" s="122"/>
      <c r="Q80" s="122"/>
      <c r="R80" s="122"/>
      <c r="S80" s="122"/>
      <c r="T80" s="122"/>
      <c r="U80" s="122"/>
      <c r="V80" s="122"/>
      <c r="W80" s="122"/>
      <c r="X80" s="122"/>
      <c r="Y80" s="122"/>
      <c r="Z80" s="122"/>
      <c r="AA80" s="122"/>
      <c r="AB80" s="122"/>
    </row>
    <row r="81" spans="1:28" ht="15.75" customHeight="1" x14ac:dyDescent="0.2">
      <c r="A81" s="122"/>
      <c r="B81" s="122"/>
      <c r="C81" s="122"/>
      <c r="D81" s="122"/>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row>
    <row r="82" spans="1:28" ht="15.75" customHeight="1" x14ac:dyDescent="0.2">
      <c r="A82" s="122"/>
      <c r="B82" s="122"/>
      <c r="C82" s="122"/>
      <c r="D82" s="122"/>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row>
    <row r="83" spans="1:28" ht="15.75" customHeight="1" x14ac:dyDescent="0.2">
      <c r="A83" s="122"/>
      <c r="B83" s="122"/>
      <c r="C83" s="122"/>
      <c r="D83" s="122"/>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row>
    <row r="84" spans="1:28" ht="15.75" customHeight="1" x14ac:dyDescent="0.2">
      <c r="A84" s="122"/>
      <c r="B84" s="122"/>
      <c r="C84" s="122"/>
      <c r="D84" s="122"/>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row>
    <row r="85" spans="1:28" ht="15.75" customHeight="1" x14ac:dyDescent="0.2">
      <c r="A85" s="122"/>
      <c r="B85" s="122"/>
      <c r="C85" s="122"/>
      <c r="D85" s="122"/>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row>
    <row r="86" spans="1:28" ht="15.75" customHeight="1" x14ac:dyDescent="0.2">
      <c r="A86" s="122"/>
      <c r="B86" s="122"/>
      <c r="C86" s="122"/>
      <c r="D86" s="122"/>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row>
    <row r="87" spans="1:28"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row>
    <row r="88" spans="1:28"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row>
    <row r="89" spans="1:28"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row>
    <row r="90" spans="1:28"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row>
    <row r="91" spans="1:28"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row>
    <row r="92" spans="1:28"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row>
    <row r="93" spans="1:28"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row>
    <row r="94" spans="1:28"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row>
    <row r="95" spans="1:28"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row>
    <row r="96" spans="1:28"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row>
    <row r="97" spans="1:28"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18">
    <mergeCell ref="A1:W2"/>
    <mergeCell ref="X1:AB8"/>
    <mergeCell ref="A3:D3"/>
    <mergeCell ref="J3:M3"/>
    <mergeCell ref="N3:P3"/>
    <mergeCell ref="T3:W3"/>
    <mergeCell ref="R4:W4"/>
    <mergeCell ref="A6:N6"/>
    <mergeCell ref="R6:W6"/>
    <mergeCell ref="A7:N7"/>
    <mergeCell ref="R7:W7"/>
    <mergeCell ref="A8:N8"/>
    <mergeCell ref="O8:W8"/>
    <mergeCell ref="Q3:S3"/>
    <mergeCell ref="P4:Q4"/>
    <mergeCell ref="E3:I3"/>
    <mergeCell ref="A5:N5"/>
    <mergeCell ref="O5:W5"/>
  </mergeCells>
  <pageMargins left="0.7" right="0.7" top="0.75" bottom="0.75" header="0" footer="0"/>
  <pageSetup paperSize="9"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9.140625" customWidth="1"/>
    <col min="2" max="3" width="38.42578125" customWidth="1"/>
    <col min="4" max="4" width="39" customWidth="1"/>
    <col min="5" max="5" width="27" customWidth="1"/>
    <col min="6" max="6" width="49" customWidth="1"/>
    <col min="7" max="7" width="45.28515625" customWidth="1"/>
    <col min="8" max="8" width="27.140625" customWidth="1"/>
    <col min="9" max="9" width="31.140625" customWidth="1"/>
    <col min="10" max="10" width="11" customWidth="1"/>
    <col min="11" max="11" width="10.85546875" customWidth="1"/>
    <col min="12" max="12" width="9.7109375" customWidth="1"/>
    <col min="13" max="13" width="16.140625" customWidth="1"/>
    <col min="14" max="14" width="18.7109375" customWidth="1"/>
    <col min="15" max="15" width="45" customWidth="1"/>
    <col min="16" max="16" width="45.28515625" customWidth="1"/>
    <col min="17" max="17" width="29.140625" customWidth="1"/>
    <col min="18" max="18" width="25" customWidth="1"/>
    <col min="19" max="19" width="29.42578125" customWidth="1"/>
    <col min="20" max="20" width="15.42578125" customWidth="1"/>
    <col min="21" max="21" width="17.42578125" customWidth="1"/>
    <col min="22" max="23" width="19.28515625" customWidth="1"/>
    <col min="24" max="24" width="22.85546875" customWidth="1"/>
    <col min="25" max="25" width="22.5703125" customWidth="1"/>
    <col min="26" max="26" width="23.5703125" customWidth="1"/>
    <col min="27" max="27" width="21.85546875" customWidth="1"/>
    <col min="28" max="28" width="63.140625" customWidth="1"/>
  </cols>
  <sheetData>
    <row r="1" spans="1:28" ht="12.75" customHeight="1" x14ac:dyDescent="0.2">
      <c r="A1" s="953" t="s">
        <v>442</v>
      </c>
      <c r="B1" s="693"/>
      <c r="C1" s="693"/>
      <c r="D1" s="693"/>
      <c r="E1" s="693"/>
      <c r="F1" s="693"/>
      <c r="G1" s="693"/>
      <c r="H1" s="693"/>
      <c r="I1" s="693"/>
      <c r="J1" s="693"/>
      <c r="K1" s="693"/>
      <c r="L1" s="693"/>
      <c r="M1" s="693"/>
      <c r="N1" s="693"/>
      <c r="O1" s="693"/>
      <c r="P1" s="693"/>
      <c r="Q1" s="693"/>
      <c r="R1" s="693"/>
      <c r="S1" s="693"/>
      <c r="T1" s="693"/>
      <c r="U1" s="693"/>
      <c r="V1" s="693"/>
      <c r="W1" s="954"/>
      <c r="X1" s="738" t="s">
        <v>116</v>
      </c>
      <c r="Y1" s="733"/>
      <c r="Z1" s="733"/>
      <c r="AA1" s="733"/>
      <c r="AB1" s="739"/>
    </row>
    <row r="2" spans="1:28" ht="43.5" customHeight="1" x14ac:dyDescent="0.2">
      <c r="A2" s="759"/>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744" t="s">
        <v>117</v>
      </c>
      <c r="B3" s="716"/>
      <c r="C3" s="716"/>
      <c r="D3" s="745"/>
      <c r="E3" s="752" t="s">
        <v>4083</v>
      </c>
      <c r="F3" s="747"/>
      <c r="G3" s="747"/>
      <c r="H3" s="747"/>
      <c r="I3" s="791"/>
      <c r="J3" s="746" t="s">
        <v>119</v>
      </c>
      <c r="K3" s="747"/>
      <c r="L3" s="747"/>
      <c r="M3" s="791"/>
      <c r="N3" s="697" t="s">
        <v>4084</v>
      </c>
      <c r="O3" s="651"/>
      <c r="P3" s="652"/>
      <c r="Q3" s="795" t="s">
        <v>121</v>
      </c>
      <c r="R3" s="747"/>
      <c r="S3" s="791"/>
      <c r="T3" s="750" t="s">
        <v>4085</v>
      </c>
      <c r="U3" s="716"/>
      <c r="V3" s="716"/>
      <c r="W3" s="751"/>
      <c r="X3" s="740"/>
      <c r="Y3" s="638"/>
      <c r="Z3" s="638"/>
      <c r="AA3" s="638"/>
      <c r="AB3" s="741"/>
    </row>
    <row r="4" spans="1:28" ht="6.75" hidden="1" customHeight="1" x14ac:dyDescent="0.2">
      <c r="A4" s="42"/>
      <c r="B4" s="42"/>
      <c r="C4" s="42"/>
      <c r="D4" s="42"/>
      <c r="E4" s="110"/>
      <c r="F4" s="111"/>
      <c r="G4" s="111"/>
      <c r="H4" s="111"/>
      <c r="I4" s="111"/>
      <c r="J4" s="111"/>
      <c r="K4" s="111"/>
      <c r="L4" s="111"/>
      <c r="M4" s="111"/>
      <c r="N4" s="111"/>
      <c r="O4" s="112"/>
      <c r="P4" s="796" t="s">
        <v>123</v>
      </c>
      <c r="Q4" s="797"/>
      <c r="R4" s="698" t="s">
        <v>124</v>
      </c>
      <c r="S4" s="651"/>
      <c r="T4" s="651"/>
      <c r="U4" s="651"/>
      <c r="V4" s="651"/>
      <c r="W4" s="665"/>
      <c r="X4" s="740"/>
      <c r="Y4" s="638"/>
      <c r="Z4" s="638"/>
      <c r="AA4" s="638"/>
      <c r="AB4" s="741"/>
    </row>
    <row r="5" spans="1:28"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row>
    <row r="6" spans="1:28"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row>
    <row r="7" spans="1:28"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row>
    <row r="8" spans="1:28" ht="33.75" customHeight="1" x14ac:dyDescent="0.2">
      <c r="A8" s="1026"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row>
    <row r="9" spans="1:28" ht="149.25" customHeight="1" x14ac:dyDescent="0.2">
      <c r="A9" s="127" t="s">
        <v>130</v>
      </c>
      <c r="B9" s="127" t="s">
        <v>131</v>
      </c>
      <c r="C9" s="127" t="s">
        <v>132</v>
      </c>
      <c r="D9" s="127" t="s">
        <v>133</v>
      </c>
      <c r="E9" s="128" t="s">
        <v>134</v>
      </c>
      <c r="F9" s="229" t="s">
        <v>56</v>
      </c>
      <c r="G9" s="129" t="s">
        <v>135</v>
      </c>
      <c r="H9" s="130" t="s">
        <v>136</v>
      </c>
      <c r="I9" s="127" t="s">
        <v>137</v>
      </c>
      <c r="J9" s="131" t="s">
        <v>138</v>
      </c>
      <c r="K9" s="131" t="s">
        <v>139</v>
      </c>
      <c r="L9" s="131" t="s">
        <v>4086</v>
      </c>
      <c r="M9" s="132" t="s">
        <v>141</v>
      </c>
      <c r="N9" s="133" t="s">
        <v>374</v>
      </c>
      <c r="O9" s="134" t="s">
        <v>143</v>
      </c>
      <c r="P9" s="54" t="s">
        <v>144</v>
      </c>
      <c r="Q9" s="54" t="s">
        <v>145</v>
      </c>
      <c r="R9" s="54" t="s">
        <v>146</v>
      </c>
      <c r="S9" s="54" t="s">
        <v>147</v>
      </c>
      <c r="T9" s="54" t="s">
        <v>148</v>
      </c>
      <c r="U9" s="54" t="s">
        <v>149</v>
      </c>
      <c r="V9" s="54" t="s">
        <v>150</v>
      </c>
      <c r="W9" s="55" t="s">
        <v>151</v>
      </c>
      <c r="X9" s="113" t="s">
        <v>152</v>
      </c>
      <c r="Y9" s="56" t="s">
        <v>153</v>
      </c>
      <c r="Z9" s="56" t="s">
        <v>154</v>
      </c>
      <c r="AA9" s="56" t="s">
        <v>155</v>
      </c>
      <c r="AB9" s="114" t="s">
        <v>156</v>
      </c>
    </row>
    <row r="10" spans="1:28" ht="180" customHeight="1" x14ac:dyDescent="0.2">
      <c r="A10" s="672">
        <v>1</v>
      </c>
      <c r="B10" s="672" t="s">
        <v>1553</v>
      </c>
      <c r="C10" s="672" t="s">
        <v>971</v>
      </c>
      <c r="D10" s="672" t="s">
        <v>971</v>
      </c>
      <c r="E10" s="673" t="s">
        <v>4087</v>
      </c>
      <c r="F10" s="786" t="s">
        <v>4088</v>
      </c>
      <c r="G10" s="678" t="s">
        <v>4089</v>
      </c>
      <c r="H10" s="686">
        <v>2025624000</v>
      </c>
      <c r="I10" s="672" t="s">
        <v>4090</v>
      </c>
      <c r="J10" s="672" t="s">
        <v>470</v>
      </c>
      <c r="K10" s="672" t="s">
        <v>164</v>
      </c>
      <c r="L10" s="672" t="s">
        <v>971</v>
      </c>
      <c r="M10" s="672" t="s">
        <v>164</v>
      </c>
      <c r="N10" s="672" t="s">
        <v>164</v>
      </c>
      <c r="O10" s="45" t="s">
        <v>4091</v>
      </c>
      <c r="P10" s="45" t="s">
        <v>872</v>
      </c>
      <c r="Q10" s="681" t="s">
        <v>179</v>
      </c>
      <c r="R10" s="68" t="s">
        <v>4092</v>
      </c>
      <c r="S10" s="45" t="s">
        <v>971</v>
      </c>
      <c r="T10" s="45" t="s">
        <v>971</v>
      </c>
      <c r="U10" s="45">
        <v>4</v>
      </c>
      <c r="V10" s="57" t="s">
        <v>971</v>
      </c>
      <c r="W10" s="62" t="s">
        <v>971</v>
      </c>
      <c r="X10" s="140"/>
      <c r="Y10" s="774"/>
      <c r="Z10" s="774"/>
      <c r="AA10" s="774"/>
      <c r="AB10" s="768"/>
    </row>
    <row r="11" spans="1:28" ht="180" customHeight="1" x14ac:dyDescent="0.2">
      <c r="A11" s="641"/>
      <c r="B11" s="641"/>
      <c r="C11" s="641"/>
      <c r="D11" s="641"/>
      <c r="E11" s="674"/>
      <c r="F11" s="676"/>
      <c r="G11" s="679"/>
      <c r="H11" s="641"/>
      <c r="I11" s="641"/>
      <c r="J11" s="641"/>
      <c r="K11" s="641"/>
      <c r="L11" s="641"/>
      <c r="M11" s="641"/>
      <c r="N11" s="641"/>
      <c r="O11" s="75" t="s">
        <v>4093</v>
      </c>
      <c r="P11" s="45" t="s">
        <v>4094</v>
      </c>
      <c r="Q11" s="642"/>
      <c r="R11" s="211" t="s">
        <v>4095</v>
      </c>
      <c r="S11" s="75">
        <v>1</v>
      </c>
      <c r="T11" s="75">
        <v>1</v>
      </c>
      <c r="U11" s="75">
        <v>2</v>
      </c>
      <c r="V11" s="64">
        <v>1</v>
      </c>
      <c r="W11" s="65" t="s">
        <v>971</v>
      </c>
      <c r="X11" s="140"/>
      <c r="Y11" s="641"/>
      <c r="Z11" s="641"/>
      <c r="AA11" s="641"/>
      <c r="AB11" s="720"/>
    </row>
    <row r="12" spans="1:28" ht="180" customHeight="1" x14ac:dyDescent="0.2">
      <c r="A12" s="642"/>
      <c r="B12" s="642"/>
      <c r="C12" s="642"/>
      <c r="D12" s="642"/>
      <c r="E12" s="646"/>
      <c r="F12" s="680"/>
      <c r="G12" s="647"/>
      <c r="H12" s="642"/>
      <c r="I12" s="642"/>
      <c r="J12" s="642"/>
      <c r="K12" s="642"/>
      <c r="L12" s="642"/>
      <c r="M12" s="642"/>
      <c r="N12" s="642"/>
      <c r="O12" s="45" t="s">
        <v>4096</v>
      </c>
      <c r="P12" s="45" t="s">
        <v>4097</v>
      </c>
      <c r="Q12" s="87" t="s">
        <v>4098</v>
      </c>
      <c r="R12" s="68" t="s">
        <v>4099</v>
      </c>
      <c r="S12" s="57">
        <v>0</v>
      </c>
      <c r="T12" s="57" t="s">
        <v>971</v>
      </c>
      <c r="U12" s="57">
        <v>84</v>
      </c>
      <c r="V12" s="57">
        <v>14</v>
      </c>
      <c r="W12" s="62">
        <v>12</v>
      </c>
      <c r="X12" s="140"/>
      <c r="Y12" s="642"/>
      <c r="Z12" s="642"/>
      <c r="AA12" s="642"/>
      <c r="AB12" s="721"/>
    </row>
    <row r="13" spans="1:28" ht="67.5" customHeight="1" x14ac:dyDescent="0.2">
      <c r="A13" s="672">
        <v>2</v>
      </c>
      <c r="B13" s="672" t="s">
        <v>1553</v>
      </c>
      <c r="C13" s="672" t="s">
        <v>971</v>
      </c>
      <c r="D13" s="672" t="s">
        <v>971</v>
      </c>
      <c r="E13" s="673" t="s">
        <v>4087</v>
      </c>
      <c r="F13" s="675" t="s">
        <v>4100</v>
      </c>
      <c r="G13" s="678" t="s">
        <v>4089</v>
      </c>
      <c r="H13" s="686">
        <v>90388000</v>
      </c>
      <c r="I13" s="672" t="s">
        <v>4101</v>
      </c>
      <c r="J13" s="672" t="s">
        <v>470</v>
      </c>
      <c r="K13" s="672" t="s">
        <v>164</v>
      </c>
      <c r="L13" s="672" t="s">
        <v>971</v>
      </c>
      <c r="M13" s="672" t="s">
        <v>164</v>
      </c>
      <c r="N13" s="672" t="s">
        <v>164</v>
      </c>
      <c r="O13" s="350" t="s">
        <v>4102</v>
      </c>
      <c r="P13" s="45" t="s">
        <v>238</v>
      </c>
      <c r="Q13" s="681" t="s">
        <v>4103</v>
      </c>
      <c r="R13" s="682" t="s">
        <v>4104</v>
      </c>
      <c r="S13" s="681">
        <v>5</v>
      </c>
      <c r="T13" s="681">
        <v>7</v>
      </c>
      <c r="U13" s="681">
        <v>20</v>
      </c>
      <c r="V13" s="681">
        <v>42</v>
      </c>
      <c r="W13" s="772">
        <v>68</v>
      </c>
      <c r="X13" s="773"/>
      <c r="Y13" s="774"/>
      <c r="Z13" s="774"/>
      <c r="AA13" s="774"/>
      <c r="AB13" s="768"/>
    </row>
    <row r="14" spans="1:28" ht="67.5" customHeight="1" x14ac:dyDescent="0.2">
      <c r="A14" s="641"/>
      <c r="B14" s="641"/>
      <c r="C14" s="641"/>
      <c r="D14" s="641"/>
      <c r="E14" s="674"/>
      <c r="F14" s="676"/>
      <c r="G14" s="679"/>
      <c r="H14" s="641"/>
      <c r="I14" s="641"/>
      <c r="J14" s="641"/>
      <c r="K14" s="641"/>
      <c r="L14" s="641"/>
      <c r="M14" s="641"/>
      <c r="N14" s="641"/>
      <c r="O14" s="350" t="s">
        <v>4105</v>
      </c>
      <c r="P14" s="45" t="s">
        <v>4106</v>
      </c>
      <c r="Q14" s="641"/>
      <c r="R14" s="641"/>
      <c r="S14" s="641"/>
      <c r="T14" s="641"/>
      <c r="U14" s="641"/>
      <c r="V14" s="641"/>
      <c r="W14" s="776"/>
      <c r="X14" s="755"/>
      <c r="Y14" s="641"/>
      <c r="Z14" s="641"/>
      <c r="AA14" s="641"/>
      <c r="AB14" s="720"/>
    </row>
    <row r="15" spans="1:28" ht="45" x14ac:dyDescent="0.2">
      <c r="A15" s="642"/>
      <c r="B15" s="642"/>
      <c r="C15" s="641"/>
      <c r="D15" s="641"/>
      <c r="E15" s="674"/>
      <c r="F15" s="680"/>
      <c r="G15" s="647"/>
      <c r="H15" s="642"/>
      <c r="I15" s="642"/>
      <c r="J15" s="642"/>
      <c r="K15" s="642"/>
      <c r="L15" s="642"/>
      <c r="M15" s="642"/>
      <c r="N15" s="642"/>
      <c r="O15" s="350" t="s">
        <v>4107</v>
      </c>
      <c r="P15" s="45" t="s">
        <v>4108</v>
      </c>
      <c r="Q15" s="642"/>
      <c r="R15" s="642"/>
      <c r="S15" s="642"/>
      <c r="T15" s="642"/>
      <c r="U15" s="642"/>
      <c r="V15" s="642"/>
      <c r="W15" s="729"/>
      <c r="X15" s="730"/>
      <c r="Y15" s="642"/>
      <c r="Z15" s="642"/>
      <c r="AA15" s="642"/>
      <c r="AB15" s="721"/>
    </row>
    <row r="16" spans="1:28" ht="59.25" customHeight="1" x14ac:dyDescent="0.2">
      <c r="A16" s="672">
        <v>3</v>
      </c>
      <c r="B16" s="672" t="s">
        <v>1553</v>
      </c>
      <c r="C16" s="672" t="s">
        <v>971</v>
      </c>
      <c r="D16" s="672" t="s">
        <v>971</v>
      </c>
      <c r="E16" s="673" t="s">
        <v>4087</v>
      </c>
      <c r="F16" s="675" t="s">
        <v>4109</v>
      </c>
      <c r="G16" s="678" t="s">
        <v>4089</v>
      </c>
      <c r="H16" s="686">
        <v>373413222</v>
      </c>
      <c r="I16" s="672" t="s">
        <v>4110</v>
      </c>
      <c r="J16" s="672" t="s">
        <v>470</v>
      </c>
      <c r="K16" s="672" t="s">
        <v>164</v>
      </c>
      <c r="L16" s="672" t="s">
        <v>971</v>
      </c>
      <c r="M16" s="672" t="s">
        <v>164</v>
      </c>
      <c r="N16" s="672" t="s">
        <v>164</v>
      </c>
      <c r="O16" s="678" t="s">
        <v>4111</v>
      </c>
      <c r="P16" s="672" t="s">
        <v>179</v>
      </c>
      <c r="Q16" s="681" t="s">
        <v>4112</v>
      </c>
      <c r="R16" s="682" t="s">
        <v>4113</v>
      </c>
      <c r="S16" s="681" t="s">
        <v>4114</v>
      </c>
      <c r="T16" s="681">
        <v>48</v>
      </c>
      <c r="U16" s="681">
        <v>110</v>
      </c>
      <c r="V16" s="681">
        <v>124</v>
      </c>
      <c r="W16" s="772">
        <v>150</v>
      </c>
      <c r="X16" s="773"/>
      <c r="Y16" s="774"/>
      <c r="Z16" s="774"/>
      <c r="AA16" s="774"/>
      <c r="AB16" s="768"/>
    </row>
    <row r="17" spans="1:28" ht="66" customHeight="1" x14ac:dyDescent="0.2">
      <c r="A17" s="641"/>
      <c r="B17" s="641"/>
      <c r="C17" s="641"/>
      <c r="D17" s="641"/>
      <c r="E17" s="674"/>
      <c r="F17" s="676"/>
      <c r="G17" s="679"/>
      <c r="H17" s="641"/>
      <c r="I17" s="641"/>
      <c r="J17" s="641"/>
      <c r="K17" s="641"/>
      <c r="L17" s="641"/>
      <c r="M17" s="641"/>
      <c r="N17" s="641"/>
      <c r="O17" s="679"/>
      <c r="P17" s="641"/>
      <c r="Q17" s="641"/>
      <c r="R17" s="641"/>
      <c r="S17" s="641"/>
      <c r="T17" s="641"/>
      <c r="U17" s="641"/>
      <c r="V17" s="641"/>
      <c r="W17" s="776"/>
      <c r="X17" s="755"/>
      <c r="Y17" s="641"/>
      <c r="Z17" s="641"/>
      <c r="AA17" s="641"/>
      <c r="AB17" s="720"/>
    </row>
    <row r="18" spans="1:28" ht="57.75" customHeight="1" x14ac:dyDescent="0.2">
      <c r="A18" s="642"/>
      <c r="B18" s="642"/>
      <c r="C18" s="642"/>
      <c r="D18" s="642"/>
      <c r="E18" s="646"/>
      <c r="F18" s="680"/>
      <c r="G18" s="647"/>
      <c r="H18" s="642"/>
      <c r="I18" s="642"/>
      <c r="J18" s="642"/>
      <c r="K18" s="642"/>
      <c r="L18" s="642"/>
      <c r="M18" s="642"/>
      <c r="N18" s="642"/>
      <c r="O18" s="647"/>
      <c r="P18" s="642"/>
      <c r="Q18" s="642"/>
      <c r="R18" s="642"/>
      <c r="S18" s="642"/>
      <c r="T18" s="642"/>
      <c r="U18" s="642"/>
      <c r="V18" s="642"/>
      <c r="W18" s="729"/>
      <c r="X18" s="730"/>
      <c r="Y18" s="642"/>
      <c r="Z18" s="642"/>
      <c r="AA18" s="642"/>
      <c r="AB18" s="721"/>
    </row>
    <row r="19" spans="1:28" ht="53.25" customHeight="1" x14ac:dyDescent="0.2">
      <c r="A19" s="672">
        <v>4</v>
      </c>
      <c r="B19" s="672" t="s">
        <v>1553</v>
      </c>
      <c r="C19" s="672" t="s">
        <v>971</v>
      </c>
      <c r="D19" s="672" t="s">
        <v>971</v>
      </c>
      <c r="E19" s="673" t="s">
        <v>4087</v>
      </c>
      <c r="F19" s="675" t="s">
        <v>4115</v>
      </c>
      <c r="G19" s="678" t="s">
        <v>4116</v>
      </c>
      <c r="H19" s="686">
        <v>435370000</v>
      </c>
      <c r="I19" s="672" t="s">
        <v>4117</v>
      </c>
      <c r="J19" s="672" t="s">
        <v>470</v>
      </c>
      <c r="K19" s="672" t="s">
        <v>164</v>
      </c>
      <c r="L19" s="672" t="s">
        <v>971</v>
      </c>
      <c r="M19" s="672" t="s">
        <v>164</v>
      </c>
      <c r="N19" s="672" t="s">
        <v>164</v>
      </c>
      <c r="O19" s="681" t="s">
        <v>4118</v>
      </c>
      <c r="P19" s="681" t="s">
        <v>4119</v>
      </c>
      <c r="Q19" s="681" t="s">
        <v>179</v>
      </c>
      <c r="R19" s="682" t="s">
        <v>4120</v>
      </c>
      <c r="S19" s="681">
        <v>10</v>
      </c>
      <c r="T19" s="681">
        <v>6</v>
      </c>
      <c r="U19" s="681">
        <v>6</v>
      </c>
      <c r="V19" s="681">
        <v>8</v>
      </c>
      <c r="W19" s="772">
        <v>8</v>
      </c>
      <c r="X19" s="773"/>
      <c r="Y19" s="774"/>
      <c r="Z19" s="774"/>
      <c r="AA19" s="774"/>
      <c r="AB19" s="768"/>
    </row>
    <row r="20" spans="1:28" ht="53.25" customHeight="1" x14ac:dyDescent="0.2">
      <c r="A20" s="641"/>
      <c r="B20" s="641"/>
      <c r="C20" s="641"/>
      <c r="D20" s="641"/>
      <c r="E20" s="674"/>
      <c r="F20" s="676"/>
      <c r="G20" s="679"/>
      <c r="H20" s="641"/>
      <c r="I20" s="641"/>
      <c r="J20" s="641"/>
      <c r="K20" s="641"/>
      <c r="L20" s="641"/>
      <c r="M20" s="641"/>
      <c r="N20" s="641"/>
      <c r="O20" s="641"/>
      <c r="P20" s="641"/>
      <c r="Q20" s="641"/>
      <c r="R20" s="641"/>
      <c r="S20" s="641"/>
      <c r="T20" s="641"/>
      <c r="U20" s="641"/>
      <c r="V20" s="641"/>
      <c r="W20" s="776"/>
      <c r="X20" s="755"/>
      <c r="Y20" s="641"/>
      <c r="Z20" s="641"/>
      <c r="AA20" s="641"/>
      <c r="AB20" s="720"/>
    </row>
    <row r="21" spans="1:28" ht="53.25" customHeight="1" x14ac:dyDescent="0.2">
      <c r="A21" s="642"/>
      <c r="B21" s="642"/>
      <c r="C21" s="642"/>
      <c r="D21" s="642"/>
      <c r="E21" s="646"/>
      <c r="F21" s="680"/>
      <c r="G21" s="647"/>
      <c r="H21" s="642"/>
      <c r="I21" s="642"/>
      <c r="J21" s="642"/>
      <c r="K21" s="642"/>
      <c r="L21" s="642"/>
      <c r="M21" s="642"/>
      <c r="N21" s="642"/>
      <c r="O21" s="642"/>
      <c r="P21" s="642"/>
      <c r="Q21" s="642"/>
      <c r="R21" s="642"/>
      <c r="S21" s="642"/>
      <c r="T21" s="642"/>
      <c r="U21" s="642"/>
      <c r="V21" s="642"/>
      <c r="W21" s="729"/>
      <c r="X21" s="730"/>
      <c r="Y21" s="642"/>
      <c r="Z21" s="642"/>
      <c r="AA21" s="642"/>
      <c r="AB21" s="721"/>
    </row>
    <row r="22" spans="1:28" ht="42.75" customHeight="1" x14ac:dyDescent="0.2">
      <c r="A22" s="672">
        <v>5</v>
      </c>
      <c r="B22" s="672" t="s">
        <v>1553</v>
      </c>
      <c r="C22" s="672" t="s">
        <v>971</v>
      </c>
      <c r="D22" s="672" t="s">
        <v>971</v>
      </c>
      <c r="E22" s="673" t="s">
        <v>4121</v>
      </c>
      <c r="F22" s="675" t="s">
        <v>4122</v>
      </c>
      <c r="G22" s="678" t="s">
        <v>4123</v>
      </c>
      <c r="H22" s="686">
        <v>289970000</v>
      </c>
      <c r="I22" s="686" t="s">
        <v>4124</v>
      </c>
      <c r="J22" s="672" t="s">
        <v>470</v>
      </c>
      <c r="K22" s="672" t="s">
        <v>164</v>
      </c>
      <c r="L22" s="672" t="s">
        <v>4125</v>
      </c>
      <c r="M22" s="672" t="s">
        <v>164</v>
      </c>
      <c r="N22" s="672" t="s">
        <v>164</v>
      </c>
      <c r="O22" s="45" t="s">
        <v>4126</v>
      </c>
      <c r="P22" s="45" t="s">
        <v>244</v>
      </c>
      <c r="Q22" s="681" t="s">
        <v>4112</v>
      </c>
      <c r="R22" s="45" t="s">
        <v>4127</v>
      </c>
      <c r="S22" s="45">
        <v>230</v>
      </c>
      <c r="T22" s="45">
        <v>500</v>
      </c>
      <c r="U22" s="45">
        <v>500</v>
      </c>
      <c r="V22" s="57">
        <v>550</v>
      </c>
      <c r="W22" s="62">
        <v>550</v>
      </c>
      <c r="X22" s="140"/>
      <c r="Y22" s="774"/>
      <c r="Z22" s="774"/>
      <c r="AA22" s="774"/>
      <c r="AB22" s="768"/>
    </row>
    <row r="23" spans="1:28" ht="42.75" customHeight="1" x14ac:dyDescent="0.2">
      <c r="A23" s="641"/>
      <c r="B23" s="641"/>
      <c r="C23" s="641"/>
      <c r="D23" s="641"/>
      <c r="E23" s="674"/>
      <c r="F23" s="676"/>
      <c r="G23" s="679"/>
      <c r="H23" s="641"/>
      <c r="I23" s="641"/>
      <c r="J23" s="641"/>
      <c r="K23" s="641"/>
      <c r="L23" s="641"/>
      <c r="M23" s="641"/>
      <c r="N23" s="641"/>
      <c r="O23" s="45" t="s">
        <v>4128</v>
      </c>
      <c r="P23" s="45" t="s">
        <v>244</v>
      </c>
      <c r="Q23" s="641"/>
      <c r="R23" s="45" t="s">
        <v>4129</v>
      </c>
      <c r="S23" s="45">
        <v>6</v>
      </c>
      <c r="T23" s="45">
        <v>50</v>
      </c>
      <c r="U23" s="45">
        <v>50</v>
      </c>
      <c r="V23" s="57">
        <v>55</v>
      </c>
      <c r="W23" s="62">
        <v>55</v>
      </c>
      <c r="X23" s="140"/>
      <c r="Y23" s="641"/>
      <c r="Z23" s="641"/>
      <c r="AA23" s="641"/>
      <c r="AB23" s="720"/>
    </row>
    <row r="24" spans="1:28" ht="42.75" customHeight="1" x14ac:dyDescent="0.2">
      <c r="A24" s="642"/>
      <c r="B24" s="642"/>
      <c r="C24" s="642"/>
      <c r="D24" s="642"/>
      <c r="E24" s="646"/>
      <c r="F24" s="680"/>
      <c r="G24" s="647"/>
      <c r="H24" s="642"/>
      <c r="I24" s="642"/>
      <c r="J24" s="642"/>
      <c r="K24" s="642"/>
      <c r="L24" s="642"/>
      <c r="M24" s="642"/>
      <c r="N24" s="642"/>
      <c r="O24" s="45" t="s">
        <v>4130</v>
      </c>
      <c r="P24" s="45" t="s">
        <v>244</v>
      </c>
      <c r="Q24" s="642"/>
      <c r="R24" s="45" t="s">
        <v>4131</v>
      </c>
      <c r="S24" s="45">
        <v>529</v>
      </c>
      <c r="T24" s="45">
        <v>600</v>
      </c>
      <c r="U24" s="45">
        <v>600</v>
      </c>
      <c r="V24" s="57">
        <v>1000</v>
      </c>
      <c r="W24" s="62">
        <v>1000</v>
      </c>
      <c r="X24" s="140"/>
      <c r="Y24" s="642"/>
      <c r="Z24" s="642"/>
      <c r="AA24" s="642"/>
      <c r="AB24" s="721"/>
    </row>
    <row r="25" spans="1:28" ht="92.25" customHeight="1" x14ac:dyDescent="0.2">
      <c r="A25" s="672">
        <v>6</v>
      </c>
      <c r="B25" s="672" t="s">
        <v>1553</v>
      </c>
      <c r="C25" s="672" t="s">
        <v>971</v>
      </c>
      <c r="D25" s="672" t="s">
        <v>971</v>
      </c>
      <c r="E25" s="673" t="s">
        <v>4121</v>
      </c>
      <c r="F25" s="675" t="s">
        <v>4132</v>
      </c>
      <c r="G25" s="678" t="s">
        <v>4133</v>
      </c>
      <c r="H25" s="686">
        <v>1151937000</v>
      </c>
      <c r="I25" s="672" t="s">
        <v>4134</v>
      </c>
      <c r="J25" s="672" t="s">
        <v>253</v>
      </c>
      <c r="K25" s="672" t="s">
        <v>164</v>
      </c>
      <c r="L25" s="672" t="s">
        <v>971</v>
      </c>
      <c r="M25" s="672" t="s">
        <v>164</v>
      </c>
      <c r="N25" s="672" t="s">
        <v>166</v>
      </c>
      <c r="O25" s="672" t="s">
        <v>4135</v>
      </c>
      <c r="P25" s="672" t="s">
        <v>244</v>
      </c>
      <c r="Q25" s="681" t="s">
        <v>4084</v>
      </c>
      <c r="R25" s="57" t="s">
        <v>4136</v>
      </c>
      <c r="S25" s="57">
        <v>0</v>
      </c>
      <c r="T25" s="71">
        <v>0.1</v>
      </c>
      <c r="U25" s="71">
        <v>0.2</v>
      </c>
      <c r="V25" s="71">
        <v>0.4</v>
      </c>
      <c r="W25" s="72">
        <v>0.5</v>
      </c>
      <c r="X25" s="140"/>
      <c r="Y25" s="774"/>
      <c r="Z25" s="774"/>
      <c r="AA25" s="774"/>
      <c r="AB25" s="768"/>
    </row>
    <row r="26" spans="1:28" ht="118.5" customHeight="1" x14ac:dyDescent="0.2">
      <c r="A26" s="641"/>
      <c r="B26" s="641"/>
      <c r="C26" s="641"/>
      <c r="D26" s="641"/>
      <c r="E26" s="674"/>
      <c r="F26" s="676"/>
      <c r="G26" s="679"/>
      <c r="H26" s="641"/>
      <c r="I26" s="641"/>
      <c r="J26" s="641"/>
      <c r="K26" s="641"/>
      <c r="L26" s="641"/>
      <c r="M26" s="641"/>
      <c r="N26" s="641"/>
      <c r="O26" s="642"/>
      <c r="P26" s="642"/>
      <c r="Q26" s="641"/>
      <c r="R26" s="57" t="s">
        <v>4137</v>
      </c>
      <c r="S26" s="57" t="s">
        <v>4138</v>
      </c>
      <c r="T26" s="71">
        <v>0.1</v>
      </c>
      <c r="U26" s="71">
        <v>0.1</v>
      </c>
      <c r="V26" s="71">
        <v>0.1</v>
      </c>
      <c r="W26" s="72">
        <v>0.1</v>
      </c>
      <c r="X26" s="140"/>
      <c r="Y26" s="641"/>
      <c r="Z26" s="641"/>
      <c r="AA26" s="641"/>
      <c r="AB26" s="720"/>
    </row>
    <row r="27" spans="1:28" ht="200.25" customHeight="1" x14ac:dyDescent="0.2">
      <c r="A27" s="641"/>
      <c r="B27" s="641"/>
      <c r="C27" s="641"/>
      <c r="D27" s="641"/>
      <c r="E27" s="674"/>
      <c r="F27" s="676"/>
      <c r="G27" s="679"/>
      <c r="H27" s="641"/>
      <c r="I27" s="641"/>
      <c r="J27" s="641"/>
      <c r="K27" s="641"/>
      <c r="L27" s="641"/>
      <c r="M27" s="641"/>
      <c r="N27" s="641"/>
      <c r="O27" s="57" t="s">
        <v>4139</v>
      </c>
      <c r="P27" s="57" t="s">
        <v>169</v>
      </c>
      <c r="Q27" s="641"/>
      <c r="R27" s="57" t="s">
        <v>4140</v>
      </c>
      <c r="S27" s="57">
        <v>0</v>
      </c>
      <c r="T27" s="57">
        <v>1</v>
      </c>
      <c r="U27" s="57">
        <v>3</v>
      </c>
      <c r="V27" s="57">
        <v>3</v>
      </c>
      <c r="W27" s="62">
        <v>5</v>
      </c>
      <c r="X27" s="140"/>
      <c r="Y27" s="641"/>
      <c r="Z27" s="641"/>
      <c r="AA27" s="641"/>
      <c r="AB27" s="720"/>
    </row>
    <row r="28" spans="1:28" ht="87.75" customHeight="1" x14ac:dyDescent="0.2">
      <c r="A28" s="642"/>
      <c r="B28" s="642"/>
      <c r="C28" s="642"/>
      <c r="D28" s="642"/>
      <c r="E28" s="646"/>
      <c r="F28" s="680"/>
      <c r="G28" s="647"/>
      <c r="H28" s="641"/>
      <c r="I28" s="641"/>
      <c r="J28" s="642"/>
      <c r="K28" s="642"/>
      <c r="L28" s="642"/>
      <c r="M28" s="642"/>
      <c r="N28" s="642"/>
      <c r="O28" s="57" t="s">
        <v>4141</v>
      </c>
      <c r="P28" s="57" t="s">
        <v>4142</v>
      </c>
      <c r="Q28" s="642"/>
      <c r="R28" s="57" t="s">
        <v>4143</v>
      </c>
      <c r="S28" s="57">
        <v>300</v>
      </c>
      <c r="T28" s="57">
        <v>320</v>
      </c>
      <c r="U28" s="57">
        <v>350</v>
      </c>
      <c r="V28" s="57">
        <v>390</v>
      </c>
      <c r="W28" s="62">
        <v>430</v>
      </c>
      <c r="X28" s="140"/>
      <c r="Y28" s="642"/>
      <c r="Z28" s="642"/>
      <c r="AA28" s="642"/>
      <c r="AB28" s="721"/>
    </row>
    <row r="29" spans="1:28" ht="96" customHeight="1" x14ac:dyDescent="0.2">
      <c r="A29" s="672">
        <v>7</v>
      </c>
      <c r="B29" s="780" t="s">
        <v>1553</v>
      </c>
      <c r="C29" s="780" t="s">
        <v>971</v>
      </c>
      <c r="D29" s="780" t="s">
        <v>971</v>
      </c>
      <c r="E29" s="905" t="s">
        <v>4144</v>
      </c>
      <c r="F29" s="675" t="s">
        <v>4145</v>
      </c>
      <c r="G29" s="901" t="s">
        <v>4146</v>
      </c>
      <c r="H29" s="686">
        <v>32114500</v>
      </c>
      <c r="I29" s="672" t="s">
        <v>4147</v>
      </c>
      <c r="J29" s="672" t="s">
        <v>253</v>
      </c>
      <c r="K29" s="672" t="s">
        <v>164</v>
      </c>
      <c r="L29" s="672" t="s">
        <v>971</v>
      </c>
      <c r="M29" s="672" t="s">
        <v>166</v>
      </c>
      <c r="N29" s="672" t="s">
        <v>166</v>
      </c>
      <c r="O29" s="672" t="s">
        <v>4148</v>
      </c>
      <c r="P29" s="964" t="s">
        <v>244</v>
      </c>
      <c r="Q29" s="967" t="s">
        <v>4149</v>
      </c>
      <c r="R29" s="64" t="s">
        <v>4150</v>
      </c>
      <c r="S29" s="75">
        <v>38</v>
      </c>
      <c r="T29" s="75">
        <v>50</v>
      </c>
      <c r="U29" s="75">
        <v>52</v>
      </c>
      <c r="V29" s="64">
        <v>60</v>
      </c>
      <c r="W29" s="65" t="s">
        <v>971</v>
      </c>
      <c r="X29" s="140"/>
      <c r="Y29" s="774"/>
      <c r="Z29" s="774"/>
      <c r="AA29" s="774"/>
      <c r="AB29" s="768"/>
    </row>
    <row r="30" spans="1:28" ht="90.75" customHeight="1" x14ac:dyDescent="0.2">
      <c r="A30" s="642"/>
      <c r="B30" s="641"/>
      <c r="C30" s="641"/>
      <c r="D30" s="641"/>
      <c r="E30" s="674"/>
      <c r="F30" s="680"/>
      <c r="G30" s="679"/>
      <c r="H30" s="642"/>
      <c r="I30" s="642"/>
      <c r="J30" s="642"/>
      <c r="K30" s="641"/>
      <c r="L30" s="642"/>
      <c r="M30" s="641"/>
      <c r="N30" s="641"/>
      <c r="O30" s="642"/>
      <c r="P30" s="641"/>
      <c r="Q30" s="638"/>
      <c r="R30" s="64" t="s">
        <v>4151</v>
      </c>
      <c r="S30" s="75">
        <v>30</v>
      </c>
      <c r="T30" s="45">
        <v>43</v>
      </c>
      <c r="U30" s="45">
        <v>45</v>
      </c>
      <c r="V30" s="57">
        <v>50</v>
      </c>
      <c r="W30" s="62" t="s">
        <v>971</v>
      </c>
      <c r="X30" s="140"/>
      <c r="Y30" s="642"/>
      <c r="Z30" s="642"/>
      <c r="AA30" s="642"/>
      <c r="AB30" s="721"/>
    </row>
    <row r="31" spans="1:28" ht="61.5" customHeight="1" x14ac:dyDescent="0.2">
      <c r="A31" s="672">
        <v>8</v>
      </c>
      <c r="B31" s="672" t="s">
        <v>1553</v>
      </c>
      <c r="C31" s="672" t="s">
        <v>971</v>
      </c>
      <c r="D31" s="672" t="s">
        <v>971</v>
      </c>
      <c r="E31" s="673" t="s">
        <v>4144</v>
      </c>
      <c r="F31" s="675" t="s">
        <v>4152</v>
      </c>
      <c r="G31" s="678" t="s">
        <v>4146</v>
      </c>
      <c r="H31" s="686">
        <v>200030000</v>
      </c>
      <c r="I31" s="672" t="s">
        <v>4153</v>
      </c>
      <c r="J31" s="672" t="s">
        <v>253</v>
      </c>
      <c r="K31" s="672" t="s">
        <v>164</v>
      </c>
      <c r="L31" s="672" t="s">
        <v>971</v>
      </c>
      <c r="M31" s="672" t="s">
        <v>166</v>
      </c>
      <c r="N31" s="672" t="s">
        <v>166</v>
      </c>
      <c r="O31" s="673" t="s">
        <v>4154</v>
      </c>
      <c r="P31" s="964" t="s">
        <v>1243</v>
      </c>
      <c r="Q31" s="672" t="s">
        <v>4149</v>
      </c>
      <c r="R31" s="672" t="s">
        <v>4155</v>
      </c>
      <c r="S31" s="681">
        <v>66</v>
      </c>
      <c r="T31" s="681">
        <v>66</v>
      </c>
      <c r="U31" s="681">
        <v>70</v>
      </c>
      <c r="V31" s="672">
        <v>70</v>
      </c>
      <c r="W31" s="673" t="s">
        <v>971</v>
      </c>
      <c r="X31" s="773"/>
      <c r="Y31" s="774"/>
      <c r="Z31" s="774"/>
      <c r="AA31" s="774"/>
      <c r="AB31" s="768"/>
    </row>
    <row r="32" spans="1:28" ht="61.5" customHeight="1" x14ac:dyDescent="0.2">
      <c r="A32" s="641"/>
      <c r="B32" s="641"/>
      <c r="C32" s="641"/>
      <c r="D32" s="641"/>
      <c r="E32" s="674"/>
      <c r="F32" s="676"/>
      <c r="G32" s="679"/>
      <c r="H32" s="641"/>
      <c r="I32" s="641"/>
      <c r="J32" s="641"/>
      <c r="K32" s="641"/>
      <c r="L32" s="641"/>
      <c r="M32" s="641"/>
      <c r="N32" s="641"/>
      <c r="O32" s="674"/>
      <c r="P32" s="641"/>
      <c r="Q32" s="641"/>
      <c r="R32" s="641"/>
      <c r="S32" s="641"/>
      <c r="T32" s="641"/>
      <c r="U32" s="641"/>
      <c r="V32" s="641"/>
      <c r="W32" s="674"/>
      <c r="X32" s="755"/>
      <c r="Y32" s="641"/>
      <c r="Z32" s="641"/>
      <c r="AA32" s="641"/>
      <c r="AB32" s="720"/>
    </row>
    <row r="33" spans="1:28" ht="61.5" customHeight="1" x14ac:dyDescent="0.2">
      <c r="A33" s="642"/>
      <c r="B33" s="642"/>
      <c r="C33" s="642"/>
      <c r="D33" s="642"/>
      <c r="E33" s="646"/>
      <c r="F33" s="680"/>
      <c r="G33" s="647"/>
      <c r="H33" s="642"/>
      <c r="I33" s="642"/>
      <c r="J33" s="642"/>
      <c r="K33" s="641"/>
      <c r="L33" s="642"/>
      <c r="M33" s="641"/>
      <c r="N33" s="641"/>
      <c r="O33" s="674"/>
      <c r="P33" s="642"/>
      <c r="Q33" s="642"/>
      <c r="R33" s="642"/>
      <c r="S33" s="771"/>
      <c r="T33" s="771"/>
      <c r="U33" s="771"/>
      <c r="V33" s="641"/>
      <c r="W33" s="674"/>
      <c r="X33" s="730"/>
      <c r="Y33" s="642"/>
      <c r="Z33" s="642"/>
      <c r="AA33" s="642"/>
      <c r="AB33" s="721"/>
    </row>
    <row r="34" spans="1:28" ht="54.75" customHeight="1" x14ac:dyDescent="0.2">
      <c r="A34" s="672">
        <v>9</v>
      </c>
      <c r="B34" s="672" t="s">
        <v>1553</v>
      </c>
      <c r="C34" s="672" t="s">
        <v>971</v>
      </c>
      <c r="D34" s="672" t="s">
        <v>971</v>
      </c>
      <c r="E34" s="673" t="s">
        <v>4156</v>
      </c>
      <c r="F34" s="675" t="s">
        <v>4157</v>
      </c>
      <c r="G34" s="678" t="s">
        <v>4158</v>
      </c>
      <c r="H34" s="686">
        <v>5930700</v>
      </c>
      <c r="I34" s="672" t="s">
        <v>4159</v>
      </c>
      <c r="J34" s="672" t="s">
        <v>253</v>
      </c>
      <c r="K34" s="672" t="s">
        <v>164</v>
      </c>
      <c r="L34" s="672" t="s">
        <v>4160</v>
      </c>
      <c r="M34" s="672" t="s">
        <v>166</v>
      </c>
      <c r="N34" s="672" t="s">
        <v>164</v>
      </c>
      <c r="O34" s="672" t="s">
        <v>4161</v>
      </c>
      <c r="P34" s="672" t="s">
        <v>179</v>
      </c>
      <c r="Q34" s="672" t="s">
        <v>179</v>
      </c>
      <c r="R34" s="57" t="s">
        <v>4162</v>
      </c>
      <c r="S34" s="57">
        <v>3</v>
      </c>
      <c r="T34" s="57">
        <v>3</v>
      </c>
      <c r="U34" s="57">
        <v>3</v>
      </c>
      <c r="V34" s="57">
        <v>3</v>
      </c>
      <c r="W34" s="62">
        <v>3</v>
      </c>
      <c r="X34" s="140"/>
      <c r="Y34" s="774"/>
      <c r="Z34" s="774"/>
      <c r="AA34" s="774"/>
      <c r="AB34" s="768"/>
    </row>
    <row r="35" spans="1:28" ht="54.75" customHeight="1" x14ac:dyDescent="0.2">
      <c r="A35" s="642"/>
      <c r="B35" s="642"/>
      <c r="C35" s="642"/>
      <c r="D35" s="642"/>
      <c r="E35" s="674"/>
      <c r="F35" s="680"/>
      <c r="G35" s="679"/>
      <c r="H35" s="642"/>
      <c r="I35" s="642"/>
      <c r="J35" s="642"/>
      <c r="K35" s="642"/>
      <c r="L35" s="642"/>
      <c r="M35" s="642"/>
      <c r="N35" s="642"/>
      <c r="O35" s="642"/>
      <c r="P35" s="642"/>
      <c r="Q35" s="642"/>
      <c r="R35" s="57" t="s">
        <v>4163</v>
      </c>
      <c r="S35" s="57">
        <v>21</v>
      </c>
      <c r="T35" s="57">
        <v>17</v>
      </c>
      <c r="U35" s="57">
        <v>17</v>
      </c>
      <c r="V35" s="57">
        <v>17</v>
      </c>
      <c r="W35" s="62">
        <v>17</v>
      </c>
      <c r="X35" s="140"/>
      <c r="Y35" s="642"/>
      <c r="Z35" s="642"/>
      <c r="AA35" s="642"/>
      <c r="AB35" s="721"/>
    </row>
    <row r="36" spans="1:28" ht="54.75" customHeight="1" x14ac:dyDescent="0.2">
      <c r="A36" s="672">
        <v>10</v>
      </c>
      <c r="B36" s="672" t="s">
        <v>1553</v>
      </c>
      <c r="C36" s="672" t="s">
        <v>971</v>
      </c>
      <c r="D36" s="672" t="s">
        <v>971</v>
      </c>
      <c r="E36" s="673" t="s">
        <v>4156</v>
      </c>
      <c r="F36" s="675" t="s">
        <v>4164</v>
      </c>
      <c r="G36" s="678" t="s">
        <v>4158</v>
      </c>
      <c r="H36" s="686">
        <v>484645540</v>
      </c>
      <c r="I36" s="672" t="s">
        <v>4165</v>
      </c>
      <c r="J36" s="672" t="s">
        <v>253</v>
      </c>
      <c r="K36" s="672" t="s">
        <v>164</v>
      </c>
      <c r="L36" s="672" t="s">
        <v>4160</v>
      </c>
      <c r="M36" s="672" t="s">
        <v>166</v>
      </c>
      <c r="N36" s="672" t="s">
        <v>164</v>
      </c>
      <c r="O36" s="686" t="s">
        <v>4166</v>
      </c>
      <c r="P36" s="672" t="s">
        <v>179</v>
      </c>
      <c r="Q36" s="672" t="s">
        <v>179</v>
      </c>
      <c r="R36" s="57" t="s">
        <v>4167</v>
      </c>
      <c r="S36" s="57">
        <v>8</v>
      </c>
      <c r="T36" s="57">
        <v>6</v>
      </c>
      <c r="U36" s="57">
        <v>7</v>
      </c>
      <c r="V36" s="57">
        <v>7</v>
      </c>
      <c r="W36" s="62">
        <v>7</v>
      </c>
      <c r="X36" s="140"/>
      <c r="Y36" s="774"/>
      <c r="Z36" s="774"/>
      <c r="AA36" s="774"/>
      <c r="AB36" s="768"/>
    </row>
    <row r="37" spans="1:28" ht="54.75" customHeight="1" x14ac:dyDescent="0.2">
      <c r="A37" s="642"/>
      <c r="B37" s="642"/>
      <c r="C37" s="642"/>
      <c r="D37" s="642"/>
      <c r="E37" s="674"/>
      <c r="F37" s="680"/>
      <c r="G37" s="679"/>
      <c r="H37" s="642"/>
      <c r="I37" s="642"/>
      <c r="J37" s="642"/>
      <c r="K37" s="642"/>
      <c r="L37" s="642"/>
      <c r="M37" s="642"/>
      <c r="N37" s="642"/>
      <c r="O37" s="642"/>
      <c r="P37" s="642"/>
      <c r="Q37" s="642"/>
      <c r="R37" s="57" t="s">
        <v>4168</v>
      </c>
      <c r="S37" s="57">
        <v>522</v>
      </c>
      <c r="T37" s="57">
        <v>293</v>
      </c>
      <c r="U37" s="57">
        <v>327</v>
      </c>
      <c r="V37" s="57">
        <v>493</v>
      </c>
      <c r="W37" s="62">
        <v>327</v>
      </c>
      <c r="X37" s="140"/>
      <c r="Y37" s="642"/>
      <c r="Z37" s="642"/>
      <c r="AA37" s="642"/>
      <c r="AB37" s="721"/>
    </row>
    <row r="38" spans="1:28" ht="54.75" customHeight="1" x14ac:dyDescent="0.2">
      <c r="A38" s="672">
        <v>11</v>
      </c>
      <c r="B38" s="672" t="s">
        <v>1553</v>
      </c>
      <c r="C38" s="672" t="s">
        <v>971</v>
      </c>
      <c r="D38" s="672" t="s">
        <v>971</v>
      </c>
      <c r="E38" s="673" t="s">
        <v>4156</v>
      </c>
      <c r="F38" s="675" t="s">
        <v>4169</v>
      </c>
      <c r="G38" s="678" t="s">
        <v>4158</v>
      </c>
      <c r="H38" s="686">
        <v>9991000</v>
      </c>
      <c r="I38" s="672" t="s">
        <v>4170</v>
      </c>
      <c r="J38" s="672" t="s">
        <v>253</v>
      </c>
      <c r="K38" s="672" t="s">
        <v>164</v>
      </c>
      <c r="L38" s="672" t="s">
        <v>4160</v>
      </c>
      <c r="M38" s="672" t="s">
        <v>166</v>
      </c>
      <c r="N38" s="672" t="s">
        <v>164</v>
      </c>
      <c r="O38" s="672" t="s">
        <v>4171</v>
      </c>
      <c r="P38" s="672" t="s">
        <v>179</v>
      </c>
      <c r="Q38" s="672" t="s">
        <v>179</v>
      </c>
      <c r="R38" s="57" t="s">
        <v>4172</v>
      </c>
      <c r="S38" s="57">
        <v>2</v>
      </c>
      <c r="T38" s="57">
        <v>2</v>
      </c>
      <c r="U38" s="57">
        <v>2</v>
      </c>
      <c r="V38" s="57">
        <v>2</v>
      </c>
      <c r="W38" s="62">
        <v>2</v>
      </c>
      <c r="X38" s="140"/>
      <c r="Y38" s="774"/>
      <c r="Z38" s="774"/>
      <c r="AA38" s="774"/>
      <c r="AB38" s="768"/>
    </row>
    <row r="39" spans="1:28" ht="54.75" customHeight="1" x14ac:dyDescent="0.2">
      <c r="A39" s="642"/>
      <c r="B39" s="642"/>
      <c r="C39" s="642"/>
      <c r="D39" s="642"/>
      <c r="E39" s="674"/>
      <c r="F39" s="680"/>
      <c r="G39" s="679"/>
      <c r="H39" s="642"/>
      <c r="I39" s="642"/>
      <c r="J39" s="642"/>
      <c r="K39" s="642"/>
      <c r="L39" s="642"/>
      <c r="M39" s="642"/>
      <c r="N39" s="642"/>
      <c r="O39" s="642"/>
      <c r="P39" s="642"/>
      <c r="Q39" s="642"/>
      <c r="R39" s="57" t="s">
        <v>4173</v>
      </c>
      <c r="S39" s="57">
        <v>28</v>
      </c>
      <c r="T39" s="57">
        <v>28</v>
      </c>
      <c r="U39" s="57">
        <v>28</v>
      </c>
      <c r="V39" s="57">
        <v>28</v>
      </c>
      <c r="W39" s="62">
        <v>28</v>
      </c>
      <c r="X39" s="140"/>
      <c r="Y39" s="642"/>
      <c r="Z39" s="642"/>
      <c r="AA39" s="642"/>
      <c r="AB39" s="721"/>
    </row>
    <row r="40" spans="1:28" ht="150" customHeight="1" x14ac:dyDescent="0.2">
      <c r="A40" s="672">
        <v>12</v>
      </c>
      <c r="B40" s="672" t="s">
        <v>449</v>
      </c>
      <c r="C40" s="672" t="s">
        <v>971</v>
      </c>
      <c r="D40" s="672" t="s">
        <v>971</v>
      </c>
      <c r="E40" s="673" t="s">
        <v>4174</v>
      </c>
      <c r="F40" s="675" t="s">
        <v>2329</v>
      </c>
      <c r="G40" s="678" t="s">
        <v>4175</v>
      </c>
      <c r="H40" s="686">
        <v>480614000</v>
      </c>
      <c r="I40" s="672" t="s">
        <v>4176</v>
      </c>
      <c r="J40" s="672" t="s">
        <v>253</v>
      </c>
      <c r="K40" s="672" t="s">
        <v>164</v>
      </c>
      <c r="L40" s="672" t="s">
        <v>4177</v>
      </c>
      <c r="M40" s="672" t="s">
        <v>164</v>
      </c>
      <c r="N40" s="672" t="s">
        <v>164</v>
      </c>
      <c r="O40" s="57" t="s">
        <v>4178</v>
      </c>
      <c r="P40" s="57" t="s">
        <v>4179</v>
      </c>
      <c r="Q40" s="672" t="s">
        <v>179</v>
      </c>
      <c r="R40" s="57" t="s">
        <v>4180</v>
      </c>
      <c r="S40" s="57">
        <v>700</v>
      </c>
      <c r="T40" s="57">
        <v>1050</v>
      </c>
      <c r="U40" s="57">
        <v>1500</v>
      </c>
      <c r="V40" s="57">
        <v>1500</v>
      </c>
      <c r="W40" s="62">
        <v>1500</v>
      </c>
      <c r="X40" s="140"/>
      <c r="Y40" s="774"/>
      <c r="Z40" s="774"/>
      <c r="AA40" s="774"/>
      <c r="AB40" s="768"/>
    </row>
    <row r="41" spans="1:28" ht="150" customHeight="1" x14ac:dyDescent="0.2">
      <c r="A41" s="641"/>
      <c r="B41" s="641"/>
      <c r="C41" s="641"/>
      <c r="D41" s="641"/>
      <c r="E41" s="674"/>
      <c r="F41" s="676"/>
      <c r="G41" s="679"/>
      <c r="H41" s="641"/>
      <c r="I41" s="641"/>
      <c r="J41" s="641"/>
      <c r="K41" s="641"/>
      <c r="L41" s="641"/>
      <c r="M41" s="641"/>
      <c r="N41" s="641"/>
      <c r="O41" s="57" t="s">
        <v>4181</v>
      </c>
      <c r="P41" s="57" t="s">
        <v>4179</v>
      </c>
      <c r="Q41" s="641"/>
      <c r="R41" s="57" t="s">
        <v>4182</v>
      </c>
      <c r="S41" s="57">
        <v>143</v>
      </c>
      <c r="T41" s="57">
        <v>86</v>
      </c>
      <c r="U41" s="57">
        <v>279</v>
      </c>
      <c r="V41" s="57">
        <v>370</v>
      </c>
      <c r="W41" s="62">
        <v>325</v>
      </c>
      <c r="X41" s="140"/>
      <c r="Y41" s="641"/>
      <c r="Z41" s="641"/>
      <c r="AA41" s="641"/>
      <c r="AB41" s="720"/>
    </row>
    <row r="42" spans="1:28" ht="150" customHeight="1" x14ac:dyDescent="0.2">
      <c r="A42" s="642"/>
      <c r="B42" s="642"/>
      <c r="C42" s="642"/>
      <c r="D42" s="642"/>
      <c r="E42" s="646"/>
      <c r="F42" s="680"/>
      <c r="G42" s="647"/>
      <c r="H42" s="642"/>
      <c r="I42" s="642"/>
      <c r="J42" s="642"/>
      <c r="K42" s="642"/>
      <c r="L42" s="642"/>
      <c r="M42" s="642"/>
      <c r="N42" s="642"/>
      <c r="O42" s="57" t="s">
        <v>4183</v>
      </c>
      <c r="P42" s="45" t="s">
        <v>168</v>
      </c>
      <c r="Q42" s="642"/>
      <c r="R42" s="57" t="s">
        <v>4184</v>
      </c>
      <c r="S42" s="64">
        <v>0</v>
      </c>
      <c r="T42" s="64">
        <v>10</v>
      </c>
      <c r="U42" s="64">
        <v>16</v>
      </c>
      <c r="V42" s="64" t="s">
        <v>971</v>
      </c>
      <c r="W42" s="65" t="s">
        <v>971</v>
      </c>
      <c r="X42" s="140"/>
      <c r="Y42" s="642"/>
      <c r="Z42" s="642"/>
      <c r="AA42" s="642"/>
      <c r="AB42" s="721"/>
    </row>
    <row r="43" spans="1:28" ht="15.75" customHeight="1" x14ac:dyDescent="0.2">
      <c r="A43" s="672">
        <v>13</v>
      </c>
      <c r="B43" s="672" t="s">
        <v>449</v>
      </c>
      <c r="C43" s="672" t="s">
        <v>971</v>
      </c>
      <c r="D43" s="672" t="s">
        <v>971</v>
      </c>
      <c r="E43" s="673" t="s">
        <v>4174</v>
      </c>
      <c r="F43" s="675" t="s">
        <v>4185</v>
      </c>
      <c r="G43" s="678" t="s">
        <v>4186</v>
      </c>
      <c r="H43" s="686">
        <v>51427000</v>
      </c>
      <c r="I43" s="672" t="s">
        <v>4187</v>
      </c>
      <c r="J43" s="672" t="s">
        <v>253</v>
      </c>
      <c r="K43" s="672" t="s">
        <v>164</v>
      </c>
      <c r="L43" s="672" t="s">
        <v>4177</v>
      </c>
      <c r="M43" s="672" t="s">
        <v>164</v>
      </c>
      <c r="N43" s="672" t="s">
        <v>164</v>
      </c>
      <c r="O43" s="64" t="s">
        <v>4188</v>
      </c>
      <c r="P43" s="64" t="s">
        <v>169</v>
      </c>
      <c r="Q43" s="672" t="s">
        <v>179</v>
      </c>
      <c r="R43" s="62" t="s">
        <v>4184</v>
      </c>
      <c r="S43" s="57">
        <v>0</v>
      </c>
      <c r="T43" s="57">
        <v>10</v>
      </c>
      <c r="U43" s="57">
        <v>16</v>
      </c>
      <c r="V43" s="64" t="s">
        <v>971</v>
      </c>
      <c r="W43" s="65" t="s">
        <v>971</v>
      </c>
      <c r="X43" s="140"/>
      <c r="Y43" s="774"/>
      <c r="Z43" s="774"/>
      <c r="AA43" s="774"/>
      <c r="AB43" s="768"/>
    </row>
    <row r="44" spans="1:28" ht="60" customHeight="1" x14ac:dyDescent="0.2">
      <c r="A44" s="642"/>
      <c r="B44" s="642"/>
      <c r="C44" s="641"/>
      <c r="D44" s="641"/>
      <c r="E44" s="674"/>
      <c r="F44" s="680"/>
      <c r="G44" s="679"/>
      <c r="H44" s="642"/>
      <c r="I44" s="642"/>
      <c r="J44" s="642"/>
      <c r="K44" s="642"/>
      <c r="L44" s="642"/>
      <c r="M44" s="642"/>
      <c r="N44" s="642"/>
      <c r="O44" s="58" t="s">
        <v>4189</v>
      </c>
      <c r="P44" s="64" t="s">
        <v>169</v>
      </c>
      <c r="Q44" s="642"/>
      <c r="R44" s="62" t="s">
        <v>4190</v>
      </c>
      <c r="S44" s="57">
        <v>0</v>
      </c>
      <c r="T44" s="57">
        <v>0</v>
      </c>
      <c r="U44" s="57">
        <v>1</v>
      </c>
      <c r="V44" s="64" t="s">
        <v>971</v>
      </c>
      <c r="W44" s="65" t="s">
        <v>971</v>
      </c>
      <c r="X44" s="140"/>
      <c r="Y44" s="642"/>
      <c r="Z44" s="642"/>
      <c r="AA44" s="642"/>
      <c r="AB44" s="721"/>
    </row>
    <row r="45" spans="1:28" ht="64.5" customHeight="1" x14ac:dyDescent="0.2">
      <c r="A45" s="672">
        <v>14</v>
      </c>
      <c r="B45" s="672" t="s">
        <v>449</v>
      </c>
      <c r="C45" s="672" t="s">
        <v>971</v>
      </c>
      <c r="D45" s="672" t="s">
        <v>971</v>
      </c>
      <c r="E45" s="673" t="s">
        <v>4191</v>
      </c>
      <c r="F45" s="675" t="s">
        <v>906</v>
      </c>
      <c r="G45" s="678" t="s">
        <v>4192</v>
      </c>
      <c r="H45" s="686">
        <v>8714478392</v>
      </c>
      <c r="I45" s="686" t="s">
        <v>4193</v>
      </c>
      <c r="J45" s="672" t="s">
        <v>253</v>
      </c>
      <c r="K45" s="672" t="s">
        <v>164</v>
      </c>
      <c r="L45" s="672" t="s">
        <v>351</v>
      </c>
      <c r="M45" s="672" t="s">
        <v>166</v>
      </c>
      <c r="N45" s="672" t="s">
        <v>166</v>
      </c>
      <c r="O45" s="57" t="s">
        <v>4194</v>
      </c>
      <c r="P45" s="57" t="s">
        <v>4195</v>
      </c>
      <c r="Q45" s="672" t="s">
        <v>4112</v>
      </c>
      <c r="R45" s="57" t="s">
        <v>4196</v>
      </c>
      <c r="S45" s="58">
        <v>500</v>
      </c>
      <c r="T45" s="58">
        <v>650</v>
      </c>
      <c r="U45" s="58">
        <v>700</v>
      </c>
      <c r="V45" s="57">
        <v>800</v>
      </c>
      <c r="W45" s="62">
        <v>800</v>
      </c>
      <c r="X45" s="140"/>
      <c r="Y45" s="774"/>
      <c r="Z45" s="774"/>
      <c r="AA45" s="774"/>
      <c r="AB45" s="768"/>
    </row>
    <row r="46" spans="1:28" ht="15.75" customHeight="1" x14ac:dyDescent="0.2">
      <c r="A46" s="642"/>
      <c r="B46" s="642"/>
      <c r="C46" s="642"/>
      <c r="D46" s="642"/>
      <c r="E46" s="674"/>
      <c r="F46" s="680"/>
      <c r="G46" s="679"/>
      <c r="H46" s="642"/>
      <c r="I46" s="642"/>
      <c r="J46" s="642"/>
      <c r="K46" s="642"/>
      <c r="L46" s="642"/>
      <c r="M46" s="642"/>
      <c r="N46" s="642"/>
      <c r="O46" s="57" t="s">
        <v>4197</v>
      </c>
      <c r="P46" s="57" t="s">
        <v>4195</v>
      </c>
      <c r="Q46" s="642"/>
      <c r="R46" s="57" t="s">
        <v>4198</v>
      </c>
      <c r="S46" s="57">
        <v>2000</v>
      </c>
      <c r="T46" s="57">
        <v>2500</v>
      </c>
      <c r="U46" s="57">
        <v>3000</v>
      </c>
      <c r="V46" s="57">
        <v>3000</v>
      </c>
      <c r="W46" s="62">
        <v>3000</v>
      </c>
      <c r="X46" s="140"/>
      <c r="Y46" s="642"/>
      <c r="Z46" s="642"/>
      <c r="AA46" s="642"/>
      <c r="AB46" s="721"/>
    </row>
    <row r="47" spans="1:28" ht="67.5" customHeight="1" x14ac:dyDescent="0.2">
      <c r="A47" s="672">
        <v>15</v>
      </c>
      <c r="B47" s="672" t="s">
        <v>449</v>
      </c>
      <c r="C47" s="672" t="s">
        <v>971</v>
      </c>
      <c r="D47" s="672" t="s">
        <v>971</v>
      </c>
      <c r="E47" s="673" t="s">
        <v>4191</v>
      </c>
      <c r="F47" s="675" t="s">
        <v>4199</v>
      </c>
      <c r="G47" s="678" t="s">
        <v>4192</v>
      </c>
      <c r="H47" s="686">
        <v>50205000</v>
      </c>
      <c r="I47" s="686" t="s">
        <v>4200</v>
      </c>
      <c r="J47" s="672" t="s">
        <v>253</v>
      </c>
      <c r="K47" s="672" t="s">
        <v>164</v>
      </c>
      <c r="L47" s="672" t="s">
        <v>351</v>
      </c>
      <c r="M47" s="672" t="s">
        <v>166</v>
      </c>
      <c r="N47" s="672" t="s">
        <v>166</v>
      </c>
      <c r="O47" s="57" t="s">
        <v>4201</v>
      </c>
      <c r="P47" s="57" t="s">
        <v>4195</v>
      </c>
      <c r="Q47" s="672" t="s">
        <v>4112</v>
      </c>
      <c r="R47" s="57" t="s">
        <v>4202</v>
      </c>
      <c r="S47" s="57">
        <v>1400</v>
      </c>
      <c r="T47" s="57">
        <v>1500</v>
      </c>
      <c r="U47" s="57">
        <v>1500</v>
      </c>
      <c r="V47" s="57">
        <v>1500</v>
      </c>
      <c r="W47" s="62">
        <v>1500</v>
      </c>
      <c r="X47" s="140"/>
      <c r="Y47" s="774"/>
      <c r="Z47" s="774"/>
      <c r="AA47" s="774"/>
      <c r="AB47" s="768"/>
    </row>
    <row r="48" spans="1:28" ht="99.75" customHeight="1" x14ac:dyDescent="0.2">
      <c r="A48" s="642"/>
      <c r="B48" s="642"/>
      <c r="C48" s="642"/>
      <c r="D48" s="642"/>
      <c r="E48" s="674"/>
      <c r="F48" s="680"/>
      <c r="G48" s="679"/>
      <c r="H48" s="642"/>
      <c r="I48" s="642"/>
      <c r="J48" s="642"/>
      <c r="K48" s="642"/>
      <c r="L48" s="642"/>
      <c r="M48" s="642"/>
      <c r="N48" s="642"/>
      <c r="O48" s="57" t="s">
        <v>4203</v>
      </c>
      <c r="P48" s="57" t="s">
        <v>4195</v>
      </c>
      <c r="Q48" s="642"/>
      <c r="R48" s="57" t="s">
        <v>4204</v>
      </c>
      <c r="S48" s="57">
        <v>1000</v>
      </c>
      <c r="T48" s="57">
        <v>1500</v>
      </c>
      <c r="U48" s="57">
        <v>1500</v>
      </c>
      <c r="V48" s="57">
        <v>1500</v>
      </c>
      <c r="W48" s="62">
        <v>1500</v>
      </c>
      <c r="X48" s="140"/>
      <c r="Y48" s="642"/>
      <c r="Z48" s="642"/>
      <c r="AA48" s="642"/>
      <c r="AB48" s="721"/>
    </row>
    <row r="49" spans="1:28" ht="44.25" customHeight="1" x14ac:dyDescent="0.2">
      <c r="A49" s="672">
        <v>16</v>
      </c>
      <c r="B49" s="672" t="s">
        <v>449</v>
      </c>
      <c r="C49" s="672" t="s">
        <v>971</v>
      </c>
      <c r="D49" s="672" t="s">
        <v>971</v>
      </c>
      <c r="E49" s="673" t="s">
        <v>4205</v>
      </c>
      <c r="F49" s="675" t="s">
        <v>2338</v>
      </c>
      <c r="G49" s="678" t="s">
        <v>4206</v>
      </c>
      <c r="H49" s="686">
        <v>5958000</v>
      </c>
      <c r="I49" s="672" t="s">
        <v>4207</v>
      </c>
      <c r="J49" s="672" t="s">
        <v>253</v>
      </c>
      <c r="K49" s="672" t="s">
        <v>164</v>
      </c>
      <c r="L49" s="672" t="s">
        <v>971</v>
      </c>
      <c r="M49" s="672" t="s">
        <v>164</v>
      </c>
      <c r="N49" s="672" t="s">
        <v>166</v>
      </c>
      <c r="O49" s="672" t="s">
        <v>4208</v>
      </c>
      <c r="P49" s="672" t="s">
        <v>822</v>
      </c>
      <c r="Q49" s="672" t="s">
        <v>4084</v>
      </c>
      <c r="R49" s="672" t="s">
        <v>4209</v>
      </c>
      <c r="S49" s="672">
        <v>21</v>
      </c>
      <c r="T49" s="672">
        <v>20</v>
      </c>
      <c r="U49" s="672">
        <v>25</v>
      </c>
      <c r="V49" s="672">
        <v>27</v>
      </c>
      <c r="W49" s="673">
        <v>30</v>
      </c>
      <c r="X49" s="773"/>
      <c r="Y49" s="774"/>
      <c r="Z49" s="774"/>
      <c r="AA49" s="774"/>
      <c r="AB49" s="768"/>
    </row>
    <row r="50" spans="1:28" ht="44.25" customHeight="1" x14ac:dyDescent="0.2">
      <c r="A50" s="641"/>
      <c r="B50" s="641"/>
      <c r="C50" s="641"/>
      <c r="D50" s="641"/>
      <c r="E50" s="674"/>
      <c r="F50" s="676"/>
      <c r="G50" s="679"/>
      <c r="H50" s="641"/>
      <c r="I50" s="641"/>
      <c r="J50" s="641"/>
      <c r="K50" s="641"/>
      <c r="L50" s="641"/>
      <c r="M50" s="641"/>
      <c r="N50" s="641"/>
      <c r="O50" s="641"/>
      <c r="P50" s="641"/>
      <c r="Q50" s="641"/>
      <c r="R50" s="641"/>
      <c r="S50" s="641"/>
      <c r="T50" s="641"/>
      <c r="U50" s="641"/>
      <c r="V50" s="641"/>
      <c r="W50" s="674"/>
      <c r="X50" s="755"/>
      <c r="Y50" s="641"/>
      <c r="Z50" s="641"/>
      <c r="AA50" s="641"/>
      <c r="AB50" s="720"/>
    </row>
    <row r="51" spans="1:28" ht="44.25" customHeight="1" x14ac:dyDescent="0.2">
      <c r="A51" s="641"/>
      <c r="B51" s="641"/>
      <c r="C51" s="641"/>
      <c r="D51" s="641"/>
      <c r="E51" s="674"/>
      <c r="F51" s="676"/>
      <c r="G51" s="679"/>
      <c r="H51" s="641"/>
      <c r="I51" s="641"/>
      <c r="J51" s="641"/>
      <c r="K51" s="641"/>
      <c r="L51" s="641"/>
      <c r="M51" s="641"/>
      <c r="N51" s="641"/>
      <c r="O51" s="641"/>
      <c r="P51" s="641"/>
      <c r="Q51" s="641"/>
      <c r="R51" s="641"/>
      <c r="S51" s="641"/>
      <c r="T51" s="641"/>
      <c r="U51" s="641"/>
      <c r="V51" s="641"/>
      <c r="W51" s="674"/>
      <c r="X51" s="755"/>
      <c r="Y51" s="641"/>
      <c r="Z51" s="641"/>
      <c r="AA51" s="641"/>
      <c r="AB51" s="720"/>
    </row>
    <row r="52" spans="1:28" ht="44.25" customHeight="1" x14ac:dyDescent="0.2">
      <c r="A52" s="641"/>
      <c r="B52" s="641"/>
      <c r="C52" s="641"/>
      <c r="D52" s="641"/>
      <c r="E52" s="674"/>
      <c r="F52" s="676"/>
      <c r="G52" s="679"/>
      <c r="H52" s="641"/>
      <c r="I52" s="641"/>
      <c r="J52" s="641"/>
      <c r="K52" s="641"/>
      <c r="L52" s="641"/>
      <c r="M52" s="641"/>
      <c r="N52" s="641"/>
      <c r="O52" s="641"/>
      <c r="P52" s="641"/>
      <c r="Q52" s="641"/>
      <c r="R52" s="641"/>
      <c r="S52" s="641"/>
      <c r="T52" s="641"/>
      <c r="U52" s="641"/>
      <c r="V52" s="641"/>
      <c r="W52" s="674"/>
      <c r="X52" s="755"/>
      <c r="Y52" s="641"/>
      <c r="Z52" s="641"/>
      <c r="AA52" s="641"/>
      <c r="AB52" s="720"/>
    </row>
    <row r="53" spans="1:28" ht="44.25" customHeight="1" x14ac:dyDescent="0.2">
      <c r="A53" s="642"/>
      <c r="B53" s="642"/>
      <c r="C53" s="642"/>
      <c r="D53" s="642"/>
      <c r="E53" s="646"/>
      <c r="F53" s="680"/>
      <c r="G53" s="647"/>
      <c r="H53" s="642"/>
      <c r="I53" s="642"/>
      <c r="J53" s="642"/>
      <c r="K53" s="642"/>
      <c r="L53" s="642"/>
      <c r="M53" s="642"/>
      <c r="N53" s="642"/>
      <c r="O53" s="642"/>
      <c r="P53" s="642"/>
      <c r="Q53" s="642"/>
      <c r="R53" s="642"/>
      <c r="S53" s="642"/>
      <c r="T53" s="642"/>
      <c r="U53" s="642"/>
      <c r="V53" s="642"/>
      <c r="W53" s="646"/>
      <c r="X53" s="730"/>
      <c r="Y53" s="642"/>
      <c r="Z53" s="642"/>
      <c r="AA53" s="642"/>
      <c r="AB53" s="721"/>
    </row>
    <row r="54" spans="1:28" ht="44.25" customHeight="1" x14ac:dyDescent="0.2">
      <c r="A54" s="672">
        <v>17</v>
      </c>
      <c r="B54" s="672" t="s">
        <v>449</v>
      </c>
      <c r="C54" s="672" t="s">
        <v>971</v>
      </c>
      <c r="D54" s="672" t="s">
        <v>971</v>
      </c>
      <c r="E54" s="673" t="s">
        <v>4205</v>
      </c>
      <c r="F54" s="675" t="s">
        <v>4210</v>
      </c>
      <c r="G54" s="678" t="s">
        <v>4211</v>
      </c>
      <c r="H54" s="686">
        <v>327195000</v>
      </c>
      <c r="I54" s="672" t="s">
        <v>4212</v>
      </c>
      <c r="J54" s="672" t="s">
        <v>253</v>
      </c>
      <c r="K54" s="672" t="s">
        <v>164</v>
      </c>
      <c r="L54" s="672" t="s">
        <v>971</v>
      </c>
      <c r="M54" s="672" t="s">
        <v>164</v>
      </c>
      <c r="N54" s="672" t="s">
        <v>164</v>
      </c>
      <c r="O54" s="672" t="s">
        <v>4213</v>
      </c>
      <c r="P54" s="672" t="s">
        <v>4214</v>
      </c>
      <c r="Q54" s="672" t="s">
        <v>4084</v>
      </c>
      <c r="R54" s="672" t="s">
        <v>4215</v>
      </c>
      <c r="S54" s="672">
        <v>505</v>
      </c>
      <c r="T54" s="672">
        <v>510</v>
      </c>
      <c r="U54" s="672">
        <v>510</v>
      </c>
      <c r="V54" s="672">
        <v>500</v>
      </c>
      <c r="W54" s="673">
        <v>500</v>
      </c>
      <c r="X54" s="773"/>
      <c r="Y54" s="774"/>
      <c r="Z54" s="774"/>
      <c r="AA54" s="774"/>
      <c r="AB54" s="768"/>
    </row>
    <row r="55" spans="1:28" ht="44.25" customHeight="1" x14ac:dyDescent="0.2">
      <c r="A55" s="641"/>
      <c r="B55" s="641"/>
      <c r="C55" s="641"/>
      <c r="D55" s="641"/>
      <c r="E55" s="674"/>
      <c r="F55" s="676"/>
      <c r="G55" s="679"/>
      <c r="H55" s="641"/>
      <c r="I55" s="641"/>
      <c r="J55" s="641"/>
      <c r="K55" s="641"/>
      <c r="L55" s="641"/>
      <c r="M55" s="641"/>
      <c r="N55" s="641"/>
      <c r="O55" s="641"/>
      <c r="P55" s="641"/>
      <c r="Q55" s="641"/>
      <c r="R55" s="641"/>
      <c r="S55" s="641"/>
      <c r="T55" s="641"/>
      <c r="U55" s="641"/>
      <c r="V55" s="641"/>
      <c r="W55" s="674"/>
      <c r="X55" s="755"/>
      <c r="Y55" s="641"/>
      <c r="Z55" s="641"/>
      <c r="AA55" s="641"/>
      <c r="AB55" s="720"/>
    </row>
    <row r="56" spans="1:28" ht="44.25" customHeight="1" x14ac:dyDescent="0.2">
      <c r="A56" s="641"/>
      <c r="B56" s="641"/>
      <c r="C56" s="641"/>
      <c r="D56" s="641"/>
      <c r="E56" s="674"/>
      <c r="F56" s="676"/>
      <c r="G56" s="679"/>
      <c r="H56" s="641"/>
      <c r="I56" s="641"/>
      <c r="J56" s="641"/>
      <c r="K56" s="641"/>
      <c r="L56" s="641"/>
      <c r="M56" s="641"/>
      <c r="N56" s="641"/>
      <c r="O56" s="641"/>
      <c r="P56" s="641"/>
      <c r="Q56" s="641"/>
      <c r="R56" s="641"/>
      <c r="S56" s="641"/>
      <c r="T56" s="641"/>
      <c r="U56" s="641"/>
      <c r="V56" s="641"/>
      <c r="W56" s="674"/>
      <c r="X56" s="755"/>
      <c r="Y56" s="641"/>
      <c r="Z56" s="641"/>
      <c r="AA56" s="641"/>
      <c r="AB56" s="720"/>
    </row>
    <row r="57" spans="1:28" ht="44.25" customHeight="1" x14ac:dyDescent="0.2">
      <c r="A57" s="641"/>
      <c r="B57" s="641"/>
      <c r="C57" s="641"/>
      <c r="D57" s="641"/>
      <c r="E57" s="674"/>
      <c r="F57" s="676"/>
      <c r="G57" s="679"/>
      <c r="H57" s="641"/>
      <c r="I57" s="641"/>
      <c r="J57" s="641"/>
      <c r="K57" s="641"/>
      <c r="L57" s="641"/>
      <c r="M57" s="641"/>
      <c r="N57" s="641"/>
      <c r="O57" s="641"/>
      <c r="P57" s="641"/>
      <c r="Q57" s="641"/>
      <c r="R57" s="641"/>
      <c r="S57" s="641"/>
      <c r="T57" s="641"/>
      <c r="U57" s="641"/>
      <c r="V57" s="641"/>
      <c r="W57" s="674"/>
      <c r="X57" s="755"/>
      <c r="Y57" s="641"/>
      <c r="Z57" s="641"/>
      <c r="AA57" s="641"/>
      <c r="AB57" s="720"/>
    </row>
    <row r="58" spans="1:28" ht="44.25" customHeight="1" x14ac:dyDescent="0.2">
      <c r="A58" s="642"/>
      <c r="B58" s="642"/>
      <c r="C58" s="642"/>
      <c r="D58" s="642"/>
      <c r="E58" s="646"/>
      <c r="F58" s="680"/>
      <c r="G58" s="647"/>
      <c r="H58" s="642"/>
      <c r="I58" s="642"/>
      <c r="J58" s="642"/>
      <c r="K58" s="642"/>
      <c r="L58" s="642"/>
      <c r="M58" s="642"/>
      <c r="N58" s="642"/>
      <c r="O58" s="642"/>
      <c r="P58" s="642"/>
      <c r="Q58" s="642"/>
      <c r="R58" s="642"/>
      <c r="S58" s="642"/>
      <c r="T58" s="642"/>
      <c r="U58" s="642"/>
      <c r="V58" s="642"/>
      <c r="W58" s="646"/>
      <c r="X58" s="730"/>
      <c r="Y58" s="642"/>
      <c r="Z58" s="642"/>
      <c r="AA58" s="642"/>
      <c r="AB58" s="721"/>
    </row>
    <row r="59" spans="1:28" ht="44.25" customHeight="1" x14ac:dyDescent="0.2">
      <c r="A59" s="672">
        <v>18</v>
      </c>
      <c r="B59" s="672" t="s">
        <v>449</v>
      </c>
      <c r="C59" s="672" t="s">
        <v>971</v>
      </c>
      <c r="D59" s="672" t="s">
        <v>971</v>
      </c>
      <c r="E59" s="673" t="s">
        <v>4205</v>
      </c>
      <c r="F59" s="675" t="s">
        <v>4216</v>
      </c>
      <c r="G59" s="678" t="s">
        <v>4217</v>
      </c>
      <c r="H59" s="686">
        <v>39701000</v>
      </c>
      <c r="I59" s="672" t="s">
        <v>4218</v>
      </c>
      <c r="J59" s="672" t="s">
        <v>253</v>
      </c>
      <c r="K59" s="672" t="s">
        <v>164</v>
      </c>
      <c r="L59" s="672" t="s">
        <v>971</v>
      </c>
      <c r="M59" s="672" t="s">
        <v>164</v>
      </c>
      <c r="N59" s="672" t="s">
        <v>164</v>
      </c>
      <c r="O59" s="672" t="s">
        <v>4219</v>
      </c>
      <c r="P59" s="672" t="s">
        <v>822</v>
      </c>
      <c r="Q59" s="672" t="s">
        <v>4084</v>
      </c>
      <c r="R59" s="672" t="s">
        <v>4220</v>
      </c>
      <c r="S59" s="672">
        <v>777</v>
      </c>
      <c r="T59" s="672">
        <v>750</v>
      </c>
      <c r="U59" s="672">
        <v>750</v>
      </c>
      <c r="V59" s="672">
        <v>700</v>
      </c>
      <c r="W59" s="673">
        <v>700</v>
      </c>
      <c r="X59" s="773"/>
      <c r="Y59" s="774"/>
      <c r="Z59" s="774"/>
      <c r="AA59" s="774"/>
      <c r="AB59" s="768"/>
    </row>
    <row r="60" spans="1:28" ht="44.25" customHeight="1" x14ac:dyDescent="0.2">
      <c r="A60" s="641"/>
      <c r="B60" s="641"/>
      <c r="C60" s="641"/>
      <c r="D60" s="641"/>
      <c r="E60" s="674"/>
      <c r="F60" s="676"/>
      <c r="G60" s="679"/>
      <c r="H60" s="641"/>
      <c r="I60" s="641"/>
      <c r="J60" s="641"/>
      <c r="K60" s="641"/>
      <c r="L60" s="641"/>
      <c r="M60" s="641"/>
      <c r="N60" s="641"/>
      <c r="O60" s="641"/>
      <c r="P60" s="641"/>
      <c r="Q60" s="641"/>
      <c r="R60" s="641"/>
      <c r="S60" s="641"/>
      <c r="T60" s="641"/>
      <c r="U60" s="641"/>
      <c r="V60" s="641"/>
      <c r="W60" s="674"/>
      <c r="X60" s="755"/>
      <c r="Y60" s="641"/>
      <c r="Z60" s="641"/>
      <c r="AA60" s="641"/>
      <c r="AB60" s="720"/>
    </row>
    <row r="61" spans="1:28" ht="44.25" customHeight="1" x14ac:dyDescent="0.2">
      <c r="A61" s="641"/>
      <c r="B61" s="641"/>
      <c r="C61" s="641"/>
      <c r="D61" s="641"/>
      <c r="E61" s="674"/>
      <c r="F61" s="676"/>
      <c r="G61" s="679"/>
      <c r="H61" s="641"/>
      <c r="I61" s="641"/>
      <c r="J61" s="641"/>
      <c r="K61" s="641"/>
      <c r="L61" s="641"/>
      <c r="M61" s="641"/>
      <c r="N61" s="641"/>
      <c r="O61" s="641"/>
      <c r="P61" s="641"/>
      <c r="Q61" s="641"/>
      <c r="R61" s="641"/>
      <c r="S61" s="641"/>
      <c r="T61" s="641"/>
      <c r="U61" s="641"/>
      <c r="V61" s="641"/>
      <c r="W61" s="674"/>
      <c r="X61" s="755"/>
      <c r="Y61" s="641"/>
      <c r="Z61" s="641"/>
      <c r="AA61" s="641"/>
      <c r="AB61" s="720"/>
    </row>
    <row r="62" spans="1:28" ht="44.25" customHeight="1" x14ac:dyDescent="0.2">
      <c r="A62" s="641"/>
      <c r="B62" s="641"/>
      <c r="C62" s="641"/>
      <c r="D62" s="641"/>
      <c r="E62" s="674"/>
      <c r="F62" s="676"/>
      <c r="G62" s="679"/>
      <c r="H62" s="641"/>
      <c r="I62" s="641"/>
      <c r="J62" s="641"/>
      <c r="K62" s="641"/>
      <c r="L62" s="641"/>
      <c r="M62" s="641"/>
      <c r="N62" s="641"/>
      <c r="O62" s="641"/>
      <c r="P62" s="641"/>
      <c r="Q62" s="641"/>
      <c r="R62" s="641"/>
      <c r="S62" s="641"/>
      <c r="T62" s="641"/>
      <c r="U62" s="641"/>
      <c r="V62" s="641"/>
      <c r="W62" s="674"/>
      <c r="X62" s="755"/>
      <c r="Y62" s="641"/>
      <c r="Z62" s="641"/>
      <c r="AA62" s="641"/>
      <c r="AB62" s="720"/>
    </row>
    <row r="63" spans="1:28" ht="44.25" customHeight="1" x14ac:dyDescent="0.2">
      <c r="A63" s="642"/>
      <c r="B63" s="642"/>
      <c r="C63" s="642"/>
      <c r="D63" s="642"/>
      <c r="E63" s="646"/>
      <c r="F63" s="680"/>
      <c r="G63" s="647"/>
      <c r="H63" s="642"/>
      <c r="I63" s="642"/>
      <c r="J63" s="642"/>
      <c r="K63" s="642"/>
      <c r="L63" s="642"/>
      <c r="M63" s="642"/>
      <c r="N63" s="642"/>
      <c r="O63" s="642"/>
      <c r="P63" s="642"/>
      <c r="Q63" s="642"/>
      <c r="R63" s="642"/>
      <c r="S63" s="642"/>
      <c r="T63" s="642"/>
      <c r="U63" s="642"/>
      <c r="V63" s="642"/>
      <c r="W63" s="646"/>
      <c r="X63" s="730"/>
      <c r="Y63" s="642"/>
      <c r="Z63" s="642"/>
      <c r="AA63" s="642"/>
      <c r="AB63" s="721"/>
    </row>
    <row r="64" spans="1:28" ht="44.25" customHeight="1" x14ac:dyDescent="0.2">
      <c r="A64" s="672">
        <v>19</v>
      </c>
      <c r="B64" s="672" t="s">
        <v>449</v>
      </c>
      <c r="C64" s="672" t="s">
        <v>971</v>
      </c>
      <c r="D64" s="672" t="s">
        <v>971</v>
      </c>
      <c r="E64" s="673" t="s">
        <v>4205</v>
      </c>
      <c r="F64" s="675" t="s">
        <v>4221</v>
      </c>
      <c r="G64" s="678" t="s">
        <v>4222</v>
      </c>
      <c r="H64" s="686">
        <v>4484000</v>
      </c>
      <c r="I64" s="672" t="s">
        <v>4223</v>
      </c>
      <c r="J64" s="672" t="s">
        <v>253</v>
      </c>
      <c r="K64" s="672" t="s">
        <v>164</v>
      </c>
      <c r="L64" s="672" t="s">
        <v>971</v>
      </c>
      <c r="M64" s="672" t="s">
        <v>164</v>
      </c>
      <c r="N64" s="672" t="s">
        <v>164</v>
      </c>
      <c r="O64" s="672" t="s">
        <v>4224</v>
      </c>
      <c r="P64" s="672" t="s">
        <v>822</v>
      </c>
      <c r="Q64" s="672" t="s">
        <v>4084</v>
      </c>
      <c r="R64" s="672" t="s">
        <v>4225</v>
      </c>
      <c r="S64" s="672">
        <v>32</v>
      </c>
      <c r="T64" s="672">
        <v>25</v>
      </c>
      <c r="U64" s="672">
        <v>25</v>
      </c>
      <c r="V64" s="672">
        <v>20</v>
      </c>
      <c r="W64" s="673">
        <v>20</v>
      </c>
      <c r="X64" s="773"/>
      <c r="Y64" s="774"/>
      <c r="Z64" s="774"/>
      <c r="AA64" s="774"/>
      <c r="AB64" s="768"/>
    </row>
    <row r="65" spans="1:28" ht="44.25" customHeight="1" x14ac:dyDescent="0.2">
      <c r="A65" s="641"/>
      <c r="B65" s="641"/>
      <c r="C65" s="641"/>
      <c r="D65" s="641"/>
      <c r="E65" s="674"/>
      <c r="F65" s="676"/>
      <c r="G65" s="679"/>
      <c r="H65" s="641"/>
      <c r="I65" s="641"/>
      <c r="J65" s="641"/>
      <c r="K65" s="641"/>
      <c r="L65" s="641"/>
      <c r="M65" s="641"/>
      <c r="N65" s="641"/>
      <c r="O65" s="641"/>
      <c r="P65" s="641"/>
      <c r="Q65" s="641"/>
      <c r="R65" s="641"/>
      <c r="S65" s="641"/>
      <c r="T65" s="641"/>
      <c r="U65" s="641"/>
      <c r="V65" s="641"/>
      <c r="W65" s="674"/>
      <c r="X65" s="755"/>
      <c r="Y65" s="641"/>
      <c r="Z65" s="641"/>
      <c r="AA65" s="641"/>
      <c r="AB65" s="720"/>
    </row>
    <row r="66" spans="1:28" ht="44.25" customHeight="1" x14ac:dyDescent="0.2">
      <c r="A66" s="641"/>
      <c r="B66" s="641"/>
      <c r="C66" s="641"/>
      <c r="D66" s="641"/>
      <c r="E66" s="674"/>
      <c r="F66" s="676"/>
      <c r="G66" s="679"/>
      <c r="H66" s="641"/>
      <c r="I66" s="641"/>
      <c r="J66" s="641"/>
      <c r="K66" s="641"/>
      <c r="L66" s="641"/>
      <c r="M66" s="641"/>
      <c r="N66" s="641"/>
      <c r="O66" s="641"/>
      <c r="P66" s="641"/>
      <c r="Q66" s="641"/>
      <c r="R66" s="641"/>
      <c r="S66" s="641"/>
      <c r="T66" s="641"/>
      <c r="U66" s="641"/>
      <c r="V66" s="641"/>
      <c r="W66" s="674"/>
      <c r="X66" s="755"/>
      <c r="Y66" s="641"/>
      <c r="Z66" s="641"/>
      <c r="AA66" s="641"/>
      <c r="AB66" s="720"/>
    </row>
    <row r="67" spans="1:28" ht="44.25" customHeight="1" x14ac:dyDescent="0.2">
      <c r="A67" s="641"/>
      <c r="B67" s="641"/>
      <c r="C67" s="641"/>
      <c r="D67" s="641"/>
      <c r="E67" s="674"/>
      <c r="F67" s="676"/>
      <c r="G67" s="679"/>
      <c r="H67" s="641"/>
      <c r="I67" s="641"/>
      <c r="J67" s="641"/>
      <c r="K67" s="641"/>
      <c r="L67" s="641"/>
      <c r="M67" s="641"/>
      <c r="N67" s="641"/>
      <c r="O67" s="641"/>
      <c r="P67" s="641"/>
      <c r="Q67" s="641"/>
      <c r="R67" s="641"/>
      <c r="S67" s="641"/>
      <c r="T67" s="641"/>
      <c r="U67" s="641"/>
      <c r="V67" s="641"/>
      <c r="W67" s="674"/>
      <c r="X67" s="755"/>
      <c r="Y67" s="641"/>
      <c r="Z67" s="641"/>
      <c r="AA67" s="641"/>
      <c r="AB67" s="720"/>
    </row>
    <row r="68" spans="1:28" ht="44.25" customHeight="1" x14ac:dyDescent="0.2">
      <c r="A68" s="642"/>
      <c r="B68" s="642"/>
      <c r="C68" s="642"/>
      <c r="D68" s="642"/>
      <c r="E68" s="646"/>
      <c r="F68" s="680"/>
      <c r="G68" s="647"/>
      <c r="H68" s="642"/>
      <c r="I68" s="642"/>
      <c r="J68" s="642"/>
      <c r="K68" s="642"/>
      <c r="L68" s="642"/>
      <c r="M68" s="642"/>
      <c r="N68" s="642"/>
      <c r="O68" s="642"/>
      <c r="P68" s="642"/>
      <c r="Q68" s="642"/>
      <c r="R68" s="642"/>
      <c r="S68" s="642"/>
      <c r="T68" s="642"/>
      <c r="U68" s="642"/>
      <c r="V68" s="642"/>
      <c r="W68" s="646"/>
      <c r="X68" s="730"/>
      <c r="Y68" s="642"/>
      <c r="Z68" s="642"/>
      <c r="AA68" s="642"/>
      <c r="AB68" s="721"/>
    </row>
    <row r="69" spans="1:28" ht="44.25" customHeight="1" x14ac:dyDescent="0.2">
      <c r="A69" s="672">
        <v>20</v>
      </c>
      <c r="B69" s="672" t="s">
        <v>449</v>
      </c>
      <c r="C69" s="672" t="s">
        <v>971</v>
      </c>
      <c r="D69" s="672" t="s">
        <v>971</v>
      </c>
      <c r="E69" s="673" t="s">
        <v>4205</v>
      </c>
      <c r="F69" s="675" t="s">
        <v>4226</v>
      </c>
      <c r="G69" s="678" t="s">
        <v>4227</v>
      </c>
      <c r="H69" s="686">
        <v>62531500</v>
      </c>
      <c r="I69" s="672" t="s">
        <v>4228</v>
      </c>
      <c r="J69" s="672" t="s">
        <v>253</v>
      </c>
      <c r="K69" s="672" t="s">
        <v>164</v>
      </c>
      <c r="L69" s="672" t="s">
        <v>971</v>
      </c>
      <c r="M69" s="672" t="s">
        <v>164</v>
      </c>
      <c r="N69" s="672" t="s">
        <v>164</v>
      </c>
      <c r="O69" s="672" t="s">
        <v>4229</v>
      </c>
      <c r="P69" s="672" t="s">
        <v>822</v>
      </c>
      <c r="Q69" s="672" t="s">
        <v>4084</v>
      </c>
      <c r="R69" s="672" t="s">
        <v>4230</v>
      </c>
      <c r="S69" s="672">
        <v>18</v>
      </c>
      <c r="T69" s="672">
        <v>15</v>
      </c>
      <c r="U69" s="672">
        <v>20</v>
      </c>
      <c r="V69" s="672">
        <v>20</v>
      </c>
      <c r="W69" s="673">
        <v>20</v>
      </c>
      <c r="X69" s="773"/>
      <c r="Y69" s="774"/>
      <c r="Z69" s="774"/>
      <c r="AA69" s="774"/>
      <c r="AB69" s="768"/>
    </row>
    <row r="70" spans="1:28" ht="44.25" customHeight="1" x14ac:dyDescent="0.2">
      <c r="A70" s="641"/>
      <c r="B70" s="641"/>
      <c r="C70" s="641"/>
      <c r="D70" s="641"/>
      <c r="E70" s="674"/>
      <c r="F70" s="676"/>
      <c r="G70" s="679"/>
      <c r="H70" s="641"/>
      <c r="I70" s="641"/>
      <c r="J70" s="641"/>
      <c r="K70" s="641"/>
      <c r="L70" s="641"/>
      <c r="M70" s="641"/>
      <c r="N70" s="641"/>
      <c r="O70" s="641"/>
      <c r="P70" s="641"/>
      <c r="Q70" s="641"/>
      <c r="R70" s="641"/>
      <c r="S70" s="641"/>
      <c r="T70" s="641"/>
      <c r="U70" s="641"/>
      <c r="V70" s="641"/>
      <c r="W70" s="674"/>
      <c r="X70" s="755"/>
      <c r="Y70" s="641"/>
      <c r="Z70" s="641"/>
      <c r="AA70" s="641"/>
      <c r="AB70" s="720"/>
    </row>
    <row r="71" spans="1:28" ht="44.25" customHeight="1" x14ac:dyDescent="0.2">
      <c r="A71" s="641"/>
      <c r="B71" s="641"/>
      <c r="C71" s="641"/>
      <c r="D71" s="641"/>
      <c r="E71" s="674"/>
      <c r="F71" s="676"/>
      <c r="G71" s="679"/>
      <c r="H71" s="641"/>
      <c r="I71" s="641"/>
      <c r="J71" s="641"/>
      <c r="K71" s="641"/>
      <c r="L71" s="641"/>
      <c r="M71" s="641"/>
      <c r="N71" s="641"/>
      <c r="O71" s="641"/>
      <c r="P71" s="641"/>
      <c r="Q71" s="641"/>
      <c r="R71" s="641"/>
      <c r="S71" s="641"/>
      <c r="T71" s="641"/>
      <c r="U71" s="641"/>
      <c r="V71" s="641"/>
      <c r="W71" s="674"/>
      <c r="X71" s="755"/>
      <c r="Y71" s="641"/>
      <c r="Z71" s="641"/>
      <c r="AA71" s="641"/>
      <c r="AB71" s="720"/>
    </row>
    <row r="72" spans="1:28" ht="44.25" customHeight="1" x14ac:dyDescent="0.2">
      <c r="A72" s="641"/>
      <c r="B72" s="641"/>
      <c r="C72" s="641"/>
      <c r="D72" s="641"/>
      <c r="E72" s="674"/>
      <c r="F72" s="676"/>
      <c r="G72" s="679"/>
      <c r="H72" s="641"/>
      <c r="I72" s="641"/>
      <c r="J72" s="641"/>
      <c r="K72" s="641"/>
      <c r="L72" s="641"/>
      <c r="M72" s="641"/>
      <c r="N72" s="641"/>
      <c r="O72" s="641"/>
      <c r="P72" s="641"/>
      <c r="Q72" s="641"/>
      <c r="R72" s="641"/>
      <c r="S72" s="641"/>
      <c r="T72" s="641"/>
      <c r="U72" s="641"/>
      <c r="V72" s="641"/>
      <c r="W72" s="674"/>
      <c r="X72" s="755"/>
      <c r="Y72" s="641"/>
      <c r="Z72" s="641"/>
      <c r="AA72" s="641"/>
      <c r="AB72" s="720"/>
    </row>
    <row r="73" spans="1:28" ht="44.25" customHeight="1" x14ac:dyDescent="0.2">
      <c r="A73" s="642"/>
      <c r="B73" s="642"/>
      <c r="C73" s="642"/>
      <c r="D73" s="642"/>
      <c r="E73" s="646"/>
      <c r="F73" s="677"/>
      <c r="G73" s="647"/>
      <c r="H73" s="642"/>
      <c r="I73" s="642"/>
      <c r="J73" s="642"/>
      <c r="K73" s="642"/>
      <c r="L73" s="642"/>
      <c r="M73" s="642"/>
      <c r="N73" s="642"/>
      <c r="O73" s="642"/>
      <c r="P73" s="642"/>
      <c r="Q73" s="642"/>
      <c r="R73" s="642"/>
      <c r="S73" s="642"/>
      <c r="T73" s="642"/>
      <c r="U73" s="642"/>
      <c r="V73" s="642"/>
      <c r="W73" s="646"/>
      <c r="X73" s="727"/>
      <c r="Y73" s="722"/>
      <c r="Z73" s="722"/>
      <c r="AA73" s="722"/>
      <c r="AB73" s="723"/>
    </row>
    <row r="74" spans="1:28" ht="111.75" customHeight="1" x14ac:dyDescent="0.2">
      <c r="A74" s="122"/>
      <c r="B74" s="122"/>
      <c r="C74" s="122"/>
      <c r="D74" s="122"/>
      <c r="E74" s="122"/>
      <c r="F74" s="167"/>
      <c r="G74" s="122"/>
      <c r="H74" s="122"/>
      <c r="I74" s="122"/>
      <c r="J74" s="122"/>
      <c r="K74" s="122"/>
      <c r="L74" s="122"/>
      <c r="M74" s="122"/>
      <c r="N74" s="122"/>
      <c r="O74" s="122"/>
      <c r="P74" s="122"/>
      <c r="Q74" s="122"/>
      <c r="R74" s="122"/>
      <c r="S74" s="122"/>
      <c r="T74" s="122"/>
      <c r="U74" s="122"/>
      <c r="V74" s="122"/>
      <c r="W74" s="122"/>
      <c r="X74" s="122"/>
      <c r="Y74" s="122"/>
      <c r="Z74" s="122"/>
      <c r="AA74" s="122"/>
      <c r="AB74" s="122"/>
    </row>
    <row r="75" spans="1:28" ht="15.75" customHeight="1" x14ac:dyDescent="0.2">
      <c r="A75" s="122"/>
      <c r="B75" s="122"/>
      <c r="C75" s="122"/>
      <c r="D75" s="122"/>
      <c r="E75" s="122"/>
      <c r="F75" s="167"/>
      <c r="G75" s="122"/>
      <c r="H75" s="168"/>
      <c r="I75" s="122"/>
      <c r="J75" s="122"/>
      <c r="K75" s="122"/>
      <c r="L75" s="122"/>
      <c r="M75" s="122"/>
      <c r="N75" s="122"/>
      <c r="O75" s="122"/>
      <c r="P75" s="122"/>
      <c r="Q75" s="122"/>
      <c r="R75" s="122"/>
      <c r="S75" s="122"/>
      <c r="T75" s="122"/>
      <c r="U75" s="122"/>
      <c r="V75" s="122"/>
      <c r="W75" s="122"/>
      <c r="X75" s="122"/>
      <c r="Y75" s="122"/>
      <c r="Z75" s="122"/>
      <c r="AA75" s="122"/>
      <c r="AB75" s="122"/>
    </row>
    <row r="76" spans="1:28" ht="15.75" customHeight="1" x14ac:dyDescent="0.2">
      <c r="A76" s="122"/>
      <c r="B76" s="122"/>
      <c r="C76" s="122"/>
      <c r="D76" s="122"/>
      <c r="E76" s="122"/>
      <c r="F76" s="167"/>
      <c r="G76" s="122"/>
      <c r="H76" s="168"/>
      <c r="I76" s="122"/>
      <c r="J76" s="122"/>
      <c r="K76" s="122"/>
      <c r="L76" s="122"/>
      <c r="M76" s="122"/>
      <c r="N76" s="122"/>
      <c r="O76" s="122"/>
      <c r="P76" s="122"/>
      <c r="Q76" s="122"/>
      <c r="R76" s="122"/>
      <c r="S76" s="122"/>
      <c r="T76" s="122"/>
      <c r="U76" s="122"/>
      <c r="V76" s="122"/>
      <c r="W76" s="122"/>
      <c r="X76" s="122"/>
      <c r="Y76" s="122"/>
      <c r="Z76" s="122"/>
      <c r="AA76" s="122"/>
      <c r="AB76" s="122"/>
    </row>
    <row r="77" spans="1:28" ht="15.75" customHeight="1" x14ac:dyDescent="0.2">
      <c r="A77" s="122"/>
      <c r="B77" s="122"/>
      <c r="C77" s="122"/>
      <c r="D77" s="122"/>
      <c r="E77" s="122"/>
      <c r="F77" s="167"/>
      <c r="G77" s="122"/>
      <c r="H77" s="168"/>
      <c r="I77" s="122"/>
      <c r="J77" s="122"/>
      <c r="K77" s="122"/>
      <c r="L77" s="122"/>
      <c r="M77" s="122"/>
      <c r="N77" s="122"/>
      <c r="O77" s="122"/>
      <c r="P77" s="122"/>
      <c r="Q77" s="122"/>
      <c r="R77" s="122"/>
      <c r="S77" s="122"/>
      <c r="T77" s="122"/>
      <c r="U77" s="122"/>
      <c r="V77" s="122"/>
      <c r="W77" s="122"/>
      <c r="X77" s="122"/>
      <c r="Y77" s="122"/>
      <c r="Z77" s="122"/>
      <c r="AA77" s="122"/>
      <c r="AB77" s="122"/>
    </row>
    <row r="78" spans="1:28" ht="15.75" customHeight="1" x14ac:dyDescent="0.2">
      <c r="A78" s="122"/>
      <c r="B78" s="122"/>
      <c r="C78" s="122"/>
      <c r="D78" s="122"/>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row>
    <row r="79" spans="1:28" ht="15.75" customHeight="1" x14ac:dyDescent="0.2">
      <c r="A79" s="122"/>
      <c r="B79" s="122"/>
      <c r="C79" s="122"/>
      <c r="D79" s="122"/>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row>
    <row r="80" spans="1:28" ht="15.75" customHeight="1" x14ac:dyDescent="0.2">
      <c r="A80" s="122"/>
      <c r="B80" s="122"/>
      <c r="C80" s="122"/>
      <c r="D80" s="122"/>
      <c r="E80" s="122"/>
      <c r="F80" s="167"/>
      <c r="G80" s="122"/>
      <c r="H80" s="168"/>
      <c r="I80" s="122"/>
      <c r="J80" s="122"/>
      <c r="K80" s="122"/>
      <c r="L80" s="122"/>
      <c r="M80" s="122"/>
      <c r="N80" s="122"/>
      <c r="O80" s="122"/>
      <c r="P80" s="122"/>
      <c r="Q80" s="122"/>
      <c r="R80" s="122"/>
      <c r="S80" s="122"/>
      <c r="T80" s="122"/>
      <c r="U80" s="122"/>
      <c r="V80" s="122"/>
      <c r="W80" s="122"/>
      <c r="X80" s="122"/>
      <c r="Y80" s="122"/>
      <c r="Z80" s="122"/>
      <c r="AA80" s="122"/>
      <c r="AB80" s="122"/>
    </row>
    <row r="81" spans="1:28" ht="15.75" customHeight="1" x14ac:dyDescent="0.2">
      <c r="A81" s="122"/>
      <c r="B81" s="122"/>
      <c r="C81" s="122"/>
      <c r="D81" s="122"/>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row>
    <row r="82" spans="1:28" ht="15.75" customHeight="1" x14ac:dyDescent="0.2">
      <c r="A82" s="122"/>
      <c r="B82" s="122"/>
      <c r="C82" s="122"/>
      <c r="D82" s="122"/>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row>
    <row r="83" spans="1:28" ht="15.75" customHeight="1" x14ac:dyDescent="0.2">
      <c r="A83" s="122"/>
      <c r="B83" s="122"/>
      <c r="C83" s="122"/>
      <c r="D83" s="122"/>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row>
    <row r="84" spans="1:28" ht="15.75" customHeight="1" x14ac:dyDescent="0.2">
      <c r="A84" s="122"/>
      <c r="B84" s="122"/>
      <c r="C84" s="122"/>
      <c r="D84" s="122"/>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row>
    <row r="85" spans="1:28" ht="15.75" customHeight="1" x14ac:dyDescent="0.2">
      <c r="A85" s="122"/>
      <c r="B85" s="122"/>
      <c r="C85" s="122"/>
      <c r="D85" s="122"/>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row>
    <row r="86" spans="1:28" ht="15.75" customHeight="1" x14ac:dyDescent="0.2">
      <c r="A86" s="122"/>
      <c r="B86" s="122"/>
      <c r="C86" s="122"/>
      <c r="D86" s="122"/>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row>
    <row r="87" spans="1:28"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row>
    <row r="88" spans="1:28"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row>
    <row r="89" spans="1:28"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row>
    <row r="90" spans="1:28"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row>
    <row r="91" spans="1:28"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row>
    <row r="92" spans="1:28"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row>
    <row r="93" spans="1:28"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row>
    <row r="94" spans="1:28"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row>
    <row r="95" spans="1:28"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row>
    <row r="96" spans="1:28"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row>
    <row r="97" spans="1:28"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487">
    <mergeCell ref="J16:J18"/>
    <mergeCell ref="K16:K18"/>
    <mergeCell ref="L16:L18"/>
    <mergeCell ref="M16:M18"/>
    <mergeCell ref="N16:N18"/>
    <mergeCell ref="V16:V18"/>
    <mergeCell ref="W16:W18"/>
    <mergeCell ref="X16:X18"/>
    <mergeCell ref="Y16:Y18"/>
    <mergeCell ref="Z16:Z18"/>
    <mergeCell ref="AA16:AA18"/>
    <mergeCell ref="AB16:AB18"/>
    <mergeCell ref="O16:O18"/>
    <mergeCell ref="P16:P18"/>
    <mergeCell ref="Q16:Q18"/>
    <mergeCell ref="R16:R18"/>
    <mergeCell ref="S16:S18"/>
    <mergeCell ref="T16:T18"/>
    <mergeCell ref="U16:U18"/>
    <mergeCell ref="A16:A18"/>
    <mergeCell ref="B16:B18"/>
    <mergeCell ref="C16:C18"/>
    <mergeCell ref="D16:D18"/>
    <mergeCell ref="E16:E18"/>
    <mergeCell ref="F16:F18"/>
    <mergeCell ref="G16:G18"/>
    <mergeCell ref="H22:H24"/>
    <mergeCell ref="I22:I24"/>
    <mergeCell ref="A19:A21"/>
    <mergeCell ref="B19:B21"/>
    <mergeCell ref="C19:C21"/>
    <mergeCell ref="D19:D21"/>
    <mergeCell ref="E19:E21"/>
    <mergeCell ref="F19:F21"/>
    <mergeCell ref="G19:G21"/>
    <mergeCell ref="H16:H18"/>
    <mergeCell ref="I16:I18"/>
    <mergeCell ref="J22:J24"/>
    <mergeCell ref="K22:K24"/>
    <mergeCell ref="L22:L24"/>
    <mergeCell ref="M22:M24"/>
    <mergeCell ref="N22:N24"/>
    <mergeCell ref="Q22:Q24"/>
    <mergeCell ref="A22:A24"/>
    <mergeCell ref="B22:B24"/>
    <mergeCell ref="C22:C24"/>
    <mergeCell ref="D22:D24"/>
    <mergeCell ref="E22:E24"/>
    <mergeCell ref="F22:F24"/>
    <mergeCell ref="G22:G24"/>
    <mergeCell ref="Y22:Y24"/>
    <mergeCell ref="Z22:Z24"/>
    <mergeCell ref="AA22:AA24"/>
    <mergeCell ref="AB22:AB24"/>
    <mergeCell ref="H19:H21"/>
    <mergeCell ref="I19:I21"/>
    <mergeCell ref="J19:J21"/>
    <mergeCell ref="K19:K21"/>
    <mergeCell ref="L19:L21"/>
    <mergeCell ref="M19:M21"/>
    <mergeCell ref="N19:N21"/>
    <mergeCell ref="O19:O21"/>
    <mergeCell ref="P19:P21"/>
    <mergeCell ref="Q19:Q21"/>
    <mergeCell ref="R19:R21"/>
    <mergeCell ref="S19:S21"/>
    <mergeCell ref="T19:T21"/>
    <mergeCell ref="U19:U21"/>
    <mergeCell ref="V19:V21"/>
    <mergeCell ref="W19:W21"/>
    <mergeCell ref="X19:X21"/>
    <mergeCell ref="Y19:Y21"/>
    <mergeCell ref="Z19:Z21"/>
    <mergeCell ref="AA19:AA21"/>
    <mergeCell ref="Z25:Z28"/>
    <mergeCell ref="AA25:AA28"/>
    <mergeCell ref="AB25:AB28"/>
    <mergeCell ref="H25:H28"/>
    <mergeCell ref="I25:I28"/>
    <mergeCell ref="J25:J28"/>
    <mergeCell ref="K25:K28"/>
    <mergeCell ref="L25:L28"/>
    <mergeCell ref="M25:M28"/>
    <mergeCell ref="N25:N28"/>
    <mergeCell ref="A31:A33"/>
    <mergeCell ref="B31:B33"/>
    <mergeCell ref="C31:C33"/>
    <mergeCell ref="D31:D33"/>
    <mergeCell ref="E31:E33"/>
    <mergeCell ref="F31:F33"/>
    <mergeCell ref="G31:G33"/>
    <mergeCell ref="O25:O26"/>
    <mergeCell ref="P25:P26"/>
    <mergeCell ref="H31:H33"/>
    <mergeCell ref="I31:I33"/>
    <mergeCell ref="J31:J33"/>
    <mergeCell ref="K31:K33"/>
    <mergeCell ref="L31:L33"/>
    <mergeCell ref="M31:M33"/>
    <mergeCell ref="N31:N33"/>
    <mergeCell ref="Z31:Z33"/>
    <mergeCell ref="AA31:AA33"/>
    <mergeCell ref="AB31:AB33"/>
    <mergeCell ref="O29:O30"/>
    <mergeCell ref="P29:P30"/>
    <mergeCell ref="Q29:Q30"/>
    <mergeCell ref="Y29:Y30"/>
    <mergeCell ref="Z29:Z30"/>
    <mergeCell ref="AA29:AA30"/>
    <mergeCell ref="AB29:AB30"/>
    <mergeCell ref="Q31:Q33"/>
    <mergeCell ref="R31:R33"/>
    <mergeCell ref="S31:S33"/>
    <mergeCell ref="T31:T33"/>
    <mergeCell ref="U31:U33"/>
    <mergeCell ref="V31:V33"/>
    <mergeCell ref="W31:W33"/>
    <mergeCell ref="X31:X33"/>
    <mergeCell ref="Y31:Y33"/>
    <mergeCell ref="O31:O33"/>
    <mergeCell ref="P31:P33"/>
    <mergeCell ref="Q3:S3"/>
    <mergeCell ref="P4:Q4"/>
    <mergeCell ref="E3:I3"/>
    <mergeCell ref="A5:N5"/>
    <mergeCell ref="O5:W5"/>
    <mergeCell ref="A6:N6"/>
    <mergeCell ref="R6:W6"/>
    <mergeCell ref="A7:N7"/>
    <mergeCell ref="R7:W7"/>
    <mergeCell ref="A1:W2"/>
    <mergeCell ref="X1:AB8"/>
    <mergeCell ref="A3:D3"/>
    <mergeCell ref="J3:M3"/>
    <mergeCell ref="N3:P3"/>
    <mergeCell ref="T3:W3"/>
    <mergeCell ref="R4:W4"/>
    <mergeCell ref="F10:F12"/>
    <mergeCell ref="G10:G12"/>
    <mergeCell ref="H10:H12"/>
    <mergeCell ref="I10:I12"/>
    <mergeCell ref="Y10:Y12"/>
    <mergeCell ref="Z10:Z12"/>
    <mergeCell ref="AA10:AA12"/>
    <mergeCell ref="AB10:AB12"/>
    <mergeCell ref="L10:L12"/>
    <mergeCell ref="M10:M12"/>
    <mergeCell ref="N10:N12"/>
    <mergeCell ref="Q10:Q11"/>
    <mergeCell ref="A8:N8"/>
    <mergeCell ref="O8:W8"/>
    <mergeCell ref="A10:A12"/>
    <mergeCell ref="B10:B12"/>
    <mergeCell ref="C10:C12"/>
    <mergeCell ref="Z13:Z15"/>
    <mergeCell ref="AA13:AA15"/>
    <mergeCell ref="AB13:AB15"/>
    <mergeCell ref="S13:S15"/>
    <mergeCell ref="T13:T15"/>
    <mergeCell ref="U13:U15"/>
    <mergeCell ref="V13:V15"/>
    <mergeCell ref="W13:W15"/>
    <mergeCell ref="X13:X15"/>
    <mergeCell ref="Y13:Y15"/>
    <mergeCell ref="M13:M15"/>
    <mergeCell ref="N13:N15"/>
    <mergeCell ref="Q13:Q15"/>
    <mergeCell ref="R13:R15"/>
    <mergeCell ref="J10:J12"/>
    <mergeCell ref="K10:K12"/>
    <mergeCell ref="A13:A15"/>
    <mergeCell ref="B13:B15"/>
    <mergeCell ref="C13:C15"/>
    <mergeCell ref="D13:D15"/>
    <mergeCell ref="E13:E15"/>
    <mergeCell ref="D10:D12"/>
    <mergeCell ref="E10:E12"/>
    <mergeCell ref="F13:F15"/>
    <mergeCell ref="G13:G15"/>
    <mergeCell ref="H13:H15"/>
    <mergeCell ref="I13:I15"/>
    <mergeCell ref="J13:J15"/>
    <mergeCell ref="K13:K15"/>
    <mergeCell ref="L13:L15"/>
    <mergeCell ref="AB19:AB21"/>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 ref="A25:A28"/>
    <mergeCell ref="B25:B28"/>
    <mergeCell ref="C25:C28"/>
    <mergeCell ref="D25:D28"/>
    <mergeCell ref="E25:E28"/>
    <mergeCell ref="F25:F28"/>
    <mergeCell ref="G25:G28"/>
    <mergeCell ref="Q25:Q28"/>
    <mergeCell ref="Y25:Y28"/>
    <mergeCell ref="Y34:Y35"/>
    <mergeCell ref="Z34:Z35"/>
    <mergeCell ref="AA34:AA35"/>
    <mergeCell ref="AB34:AB35"/>
    <mergeCell ref="Y36:Y37"/>
    <mergeCell ref="AB36:AB37"/>
    <mergeCell ref="Z43:Z44"/>
    <mergeCell ref="AA43:AA44"/>
    <mergeCell ref="Z36:Z37"/>
    <mergeCell ref="AA36:AA37"/>
    <mergeCell ref="Y40:Y42"/>
    <mergeCell ref="Z40:Z42"/>
    <mergeCell ref="AA40:AA42"/>
    <mergeCell ref="AB40:AB42"/>
    <mergeCell ref="AB43:AB44"/>
    <mergeCell ref="Y38:Y39"/>
    <mergeCell ref="Z38:Z39"/>
    <mergeCell ref="AA38:AA39"/>
    <mergeCell ref="AB38:AB39"/>
    <mergeCell ref="AA47:AA48"/>
    <mergeCell ref="AB47:AB48"/>
    <mergeCell ref="Y43:Y44"/>
    <mergeCell ref="Y45:Y46"/>
    <mergeCell ref="Z45:Z46"/>
    <mergeCell ref="AA45:AA46"/>
    <mergeCell ref="AB45:AB46"/>
    <mergeCell ref="Y47:Y48"/>
    <mergeCell ref="Z47:Z48"/>
    <mergeCell ref="I59:I63"/>
    <mergeCell ref="J59:J63"/>
    <mergeCell ref="K59:K63"/>
    <mergeCell ref="L59:L63"/>
    <mergeCell ref="M59:M63"/>
    <mergeCell ref="N59:N63"/>
    <mergeCell ref="J54:J58"/>
    <mergeCell ref="K54:K58"/>
    <mergeCell ref="L54:L58"/>
    <mergeCell ref="M54:M58"/>
    <mergeCell ref="N54:N58"/>
    <mergeCell ref="I54:I58"/>
    <mergeCell ref="A54:A58"/>
    <mergeCell ref="B54:B58"/>
    <mergeCell ref="C54:C58"/>
    <mergeCell ref="D54:D58"/>
    <mergeCell ref="E54:E58"/>
    <mergeCell ref="F54:F58"/>
    <mergeCell ref="G54:G58"/>
    <mergeCell ref="V54:V58"/>
    <mergeCell ref="W54:W58"/>
    <mergeCell ref="H54:H58"/>
    <mergeCell ref="X54:X58"/>
    <mergeCell ref="Y54:Y58"/>
    <mergeCell ref="Z54:Z58"/>
    <mergeCell ref="AA54:AA58"/>
    <mergeCell ref="AB54:AB58"/>
    <mergeCell ref="O54:O58"/>
    <mergeCell ref="P54:P58"/>
    <mergeCell ref="Q54:Q58"/>
    <mergeCell ref="R54:R58"/>
    <mergeCell ref="S54:S58"/>
    <mergeCell ref="T54:T58"/>
    <mergeCell ref="U54:U58"/>
    <mergeCell ref="A64:A68"/>
    <mergeCell ref="B64:B68"/>
    <mergeCell ref="C64:C68"/>
    <mergeCell ref="D64:D68"/>
    <mergeCell ref="E64:E68"/>
    <mergeCell ref="F64:F68"/>
    <mergeCell ref="G64:G68"/>
    <mergeCell ref="O59:O63"/>
    <mergeCell ref="P59:P63"/>
    <mergeCell ref="H64:H68"/>
    <mergeCell ref="I64:I68"/>
    <mergeCell ref="J64:J68"/>
    <mergeCell ref="K64:K68"/>
    <mergeCell ref="L64:L68"/>
    <mergeCell ref="M64:M68"/>
    <mergeCell ref="N64:N68"/>
    <mergeCell ref="A59:A63"/>
    <mergeCell ref="B59:B63"/>
    <mergeCell ref="C59:C63"/>
    <mergeCell ref="D59:D63"/>
    <mergeCell ref="E59:E63"/>
    <mergeCell ref="F59:F63"/>
    <mergeCell ref="G59:G63"/>
    <mergeCell ref="H59:H63"/>
    <mergeCell ref="Q59:Q63"/>
    <mergeCell ref="R59:R63"/>
    <mergeCell ref="S59:S63"/>
    <mergeCell ref="T59:T63"/>
    <mergeCell ref="U59:U63"/>
    <mergeCell ref="Z64:Z68"/>
    <mergeCell ref="AA64:AA68"/>
    <mergeCell ref="O64:O68"/>
    <mergeCell ref="P64:P68"/>
    <mergeCell ref="X64:X68"/>
    <mergeCell ref="Y64:Y68"/>
    <mergeCell ref="Q64:Q68"/>
    <mergeCell ref="R64:R68"/>
    <mergeCell ref="S64:S68"/>
    <mergeCell ref="T64:T68"/>
    <mergeCell ref="U64:U68"/>
    <mergeCell ref="V64:V68"/>
    <mergeCell ref="W64:W68"/>
    <mergeCell ref="AB64:AB68"/>
    <mergeCell ref="V59:V63"/>
    <mergeCell ref="W59:W63"/>
    <mergeCell ref="X59:X63"/>
    <mergeCell ref="Y59:Y63"/>
    <mergeCell ref="Z59:Z63"/>
    <mergeCell ref="AA59:AA63"/>
    <mergeCell ref="AB59:AB63"/>
    <mergeCell ref="H36:H37"/>
    <mergeCell ref="I36:I37"/>
    <mergeCell ref="J36:J37"/>
    <mergeCell ref="K36:K37"/>
    <mergeCell ref="L36:L37"/>
    <mergeCell ref="M36:M37"/>
    <mergeCell ref="N36:N37"/>
    <mergeCell ref="Q36:Q37"/>
    <mergeCell ref="Q38:Q39"/>
    <mergeCell ref="J47:J48"/>
    <mergeCell ref="K47:K48"/>
    <mergeCell ref="L47:L48"/>
    <mergeCell ref="M47:M48"/>
    <mergeCell ref="N47:N48"/>
    <mergeCell ref="Q47:Q48"/>
    <mergeCell ref="H49:H53"/>
    <mergeCell ref="A34:A35"/>
    <mergeCell ref="B34:B35"/>
    <mergeCell ref="C34:C35"/>
    <mergeCell ref="D34:D35"/>
    <mergeCell ref="E34:E35"/>
    <mergeCell ref="F34:F35"/>
    <mergeCell ref="G34:G35"/>
    <mergeCell ref="A36:A37"/>
    <mergeCell ref="B36:B37"/>
    <mergeCell ref="C36:C37"/>
    <mergeCell ref="D36:D37"/>
    <mergeCell ref="E36:E37"/>
    <mergeCell ref="F36:F37"/>
    <mergeCell ref="G36:G37"/>
    <mergeCell ref="L40:L42"/>
    <mergeCell ref="M40:M42"/>
    <mergeCell ref="N40:N42"/>
    <mergeCell ref="Q34:Q35"/>
    <mergeCell ref="H34:H35"/>
    <mergeCell ref="I34:I35"/>
    <mergeCell ref="J34:J35"/>
    <mergeCell ref="K34:K35"/>
    <mergeCell ref="L34:L35"/>
    <mergeCell ref="M34:M35"/>
    <mergeCell ref="N34:N35"/>
    <mergeCell ref="O34:O35"/>
    <mergeCell ref="P34:P35"/>
    <mergeCell ref="J38:J39"/>
    <mergeCell ref="K38:K39"/>
    <mergeCell ref="L38:L39"/>
    <mergeCell ref="M38:M39"/>
    <mergeCell ref="N38:N39"/>
    <mergeCell ref="I40:I42"/>
    <mergeCell ref="O36:O37"/>
    <mergeCell ref="P36:P37"/>
    <mergeCell ref="O38:O39"/>
    <mergeCell ref="P38:P39"/>
    <mergeCell ref="Q40:Q42"/>
    <mergeCell ref="L49:L53"/>
    <mergeCell ref="M49:M53"/>
    <mergeCell ref="N49:N53"/>
    <mergeCell ref="A38:A39"/>
    <mergeCell ref="B38:B39"/>
    <mergeCell ref="C38:C39"/>
    <mergeCell ref="D38:D39"/>
    <mergeCell ref="E38:E39"/>
    <mergeCell ref="F38:F39"/>
    <mergeCell ref="G38:G39"/>
    <mergeCell ref="H47:H48"/>
    <mergeCell ref="I47:I48"/>
    <mergeCell ref="A47:A48"/>
    <mergeCell ref="B47:B48"/>
    <mergeCell ref="C47:C48"/>
    <mergeCell ref="D47:D48"/>
    <mergeCell ref="E47:E48"/>
    <mergeCell ref="F47:F48"/>
    <mergeCell ref="G47:G48"/>
    <mergeCell ref="H40:H42"/>
    <mergeCell ref="H38:H39"/>
    <mergeCell ref="I38:I39"/>
    <mergeCell ref="L43:L44"/>
    <mergeCell ref="M43:M44"/>
    <mergeCell ref="Z49:Z53"/>
    <mergeCell ref="AA49:AA53"/>
    <mergeCell ref="AB49:AB53"/>
    <mergeCell ref="O49:O53"/>
    <mergeCell ref="P49:P53"/>
    <mergeCell ref="R49:R53"/>
    <mergeCell ref="S49:S53"/>
    <mergeCell ref="T49:T53"/>
    <mergeCell ref="U49:U53"/>
    <mergeCell ref="V49:V53"/>
    <mergeCell ref="Y49:Y53"/>
    <mergeCell ref="W49:W53"/>
    <mergeCell ref="X49:X53"/>
    <mergeCell ref="Q49:Q53"/>
    <mergeCell ref="N43:N44"/>
    <mergeCell ref="Q43:Q44"/>
    <mergeCell ref="L45:L46"/>
    <mergeCell ref="M45:M46"/>
    <mergeCell ref="N45:N46"/>
    <mergeCell ref="Q45:Q46"/>
    <mergeCell ref="A40:A42"/>
    <mergeCell ref="B40:B42"/>
    <mergeCell ref="C40:C42"/>
    <mergeCell ref="D40:D42"/>
    <mergeCell ref="E40:E42"/>
    <mergeCell ref="F40:F42"/>
    <mergeCell ref="G40:G42"/>
    <mergeCell ref="J43:J44"/>
    <mergeCell ref="K43:K44"/>
    <mergeCell ref="A43:A44"/>
    <mergeCell ref="B43:B44"/>
    <mergeCell ref="C43:C44"/>
    <mergeCell ref="D43:D44"/>
    <mergeCell ref="E43:E44"/>
    <mergeCell ref="F43:F44"/>
    <mergeCell ref="G43:G44"/>
    <mergeCell ref="H43:H44"/>
    <mergeCell ref="I43:I44"/>
    <mergeCell ref="J40:J42"/>
    <mergeCell ref="K40:K42"/>
    <mergeCell ref="A49:A53"/>
    <mergeCell ref="B49:B53"/>
    <mergeCell ref="C49:C53"/>
    <mergeCell ref="D49:D53"/>
    <mergeCell ref="E49:E53"/>
    <mergeCell ref="F49:F53"/>
    <mergeCell ref="G49:G53"/>
    <mergeCell ref="A45:A46"/>
    <mergeCell ref="B45:B46"/>
    <mergeCell ref="C45:C46"/>
    <mergeCell ref="D45:D46"/>
    <mergeCell ref="E45:E46"/>
    <mergeCell ref="F45:F46"/>
    <mergeCell ref="G45:G46"/>
    <mergeCell ref="I49:I53"/>
    <mergeCell ref="J49:J53"/>
    <mergeCell ref="K49:K53"/>
    <mergeCell ref="H45:H46"/>
    <mergeCell ref="I45:I46"/>
    <mergeCell ref="J45:J46"/>
    <mergeCell ref="K45:K46"/>
    <mergeCell ref="A69:A73"/>
    <mergeCell ref="B69:B73"/>
    <mergeCell ref="C69:C73"/>
    <mergeCell ref="D69:D73"/>
    <mergeCell ref="E69:E73"/>
    <mergeCell ref="F69:F73"/>
    <mergeCell ref="G69:G73"/>
    <mergeCell ref="H69:H73"/>
    <mergeCell ref="I69:I73"/>
    <mergeCell ref="J69:J73"/>
    <mergeCell ref="K69:K73"/>
    <mergeCell ref="L69:L73"/>
    <mergeCell ref="M69:M73"/>
    <mergeCell ref="N69:N73"/>
    <mergeCell ref="V69:V73"/>
    <mergeCell ref="W69:W73"/>
    <mergeCell ref="X69:X73"/>
    <mergeCell ref="Y69:Y73"/>
    <mergeCell ref="Z69:Z73"/>
    <mergeCell ref="AA69:AA73"/>
    <mergeCell ref="AB69:AB73"/>
    <mergeCell ref="O69:O73"/>
    <mergeCell ref="P69:P73"/>
    <mergeCell ref="Q69:Q73"/>
    <mergeCell ref="R69:R73"/>
    <mergeCell ref="S69:S73"/>
    <mergeCell ref="T69:T73"/>
    <mergeCell ref="U69:U73"/>
  </mergeCells>
  <dataValidations count="5">
    <dataValidation type="decimal" operator="greaterThan" allowBlank="1" showInputMessage="1" showErrorMessage="1" prompt="Nedozvoljeni unos - Dozvoljeno unijeti broj sa dva decimalna mjesta." sqref="H10 H13">
      <formula1>0</formula1>
    </dataValidation>
    <dataValidation type="decimal" allowBlank="1" showErrorMessage="1" sqref="A10">
      <formula1>1</formula1>
      <formula2>9999</formula2>
    </dataValidation>
    <dataValidation type="custom" allowBlank="1" showInputMessage="1" showErrorMessage="1" prompt="Dozvoljeni unos do 250 znakova  -    " sqref="G10 G13 G16 G45 G47">
      <formula1>LT(LEN(G10),(250))</formula1>
    </dataValidation>
    <dataValidation type="list" allowBlank="1" showInputMessage="1" showErrorMessage="1" prompt="Odaberite DA ili NE iz padajućeg izbornika!" sqref="M29:N29 M31:N31">
      <formula1>#REF!</formula1>
    </dataValidation>
    <dataValidation type="list" allowBlank="1" showInputMessage="1" prompt="Odaberite DA ili NE iz padajućeg izbornika!" sqref="K29 K31">
      <formula1>#REF!</formula1>
    </dataValidation>
  </dataValidations>
  <pageMargins left="0.7" right="0.7" top="0.75" bottom="0.75" header="0" footer="0"/>
  <pageSetup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00"/>
  <sheetViews>
    <sheetView workbookViewId="0"/>
  </sheetViews>
  <sheetFormatPr defaultColWidth="14.42578125" defaultRowHeight="15" customHeight="1" x14ac:dyDescent="0.2"/>
  <cols>
    <col min="1" max="1" width="7.42578125" customWidth="1"/>
    <col min="2" max="2" width="48.85546875" customWidth="1"/>
    <col min="3" max="3" width="46.7109375" customWidth="1"/>
    <col min="4" max="4" width="54.85546875" customWidth="1"/>
    <col min="5" max="5" width="33.28515625" customWidth="1"/>
    <col min="6" max="6" width="39.7109375" customWidth="1"/>
    <col min="7" max="7" width="41.42578125" customWidth="1"/>
    <col min="8" max="8" width="21.85546875" customWidth="1"/>
    <col min="9" max="9" width="16.140625" customWidth="1"/>
    <col min="10" max="10" width="10.85546875" customWidth="1"/>
    <col min="11" max="11" width="7.85546875" customWidth="1"/>
    <col min="12" max="12" width="8.42578125" customWidth="1"/>
    <col min="13" max="13" width="11" customWidth="1"/>
    <col min="14" max="14" width="10.7109375" customWidth="1"/>
    <col min="15" max="15" width="39.28515625" customWidth="1"/>
    <col min="16" max="16" width="17" customWidth="1"/>
    <col min="17" max="17" width="12" customWidth="1"/>
    <col min="18" max="18" width="27.5703125" customWidth="1"/>
    <col min="19" max="23" width="16.42578125" customWidth="1"/>
    <col min="24" max="24" width="24.42578125" customWidth="1"/>
    <col min="25" max="25" width="20.7109375" customWidth="1"/>
    <col min="26" max="26" width="20.140625" customWidth="1"/>
    <col min="27" max="27" width="20.42578125" customWidth="1"/>
    <col min="28" max="28" width="55.28515625" customWidth="1"/>
    <col min="29" max="29" width="9.140625" customWidth="1"/>
  </cols>
  <sheetData>
    <row r="1" spans="1:29" ht="66" customHeight="1" x14ac:dyDescent="0.2">
      <c r="A1" s="1035" t="s">
        <v>4231</v>
      </c>
      <c r="B1" s="651"/>
      <c r="C1" s="651"/>
      <c r="D1" s="651"/>
      <c r="E1" s="651"/>
      <c r="F1" s="651"/>
      <c r="G1" s="651"/>
      <c r="H1" s="651"/>
      <c r="I1" s="651"/>
      <c r="J1" s="651"/>
      <c r="K1" s="651"/>
      <c r="L1" s="651"/>
      <c r="M1" s="651"/>
      <c r="N1" s="651"/>
      <c r="O1" s="651"/>
      <c r="P1" s="651"/>
      <c r="Q1" s="651"/>
      <c r="R1" s="651"/>
      <c r="S1" s="651"/>
      <c r="T1" s="651"/>
      <c r="U1" s="651"/>
      <c r="V1" s="651"/>
      <c r="W1" s="665"/>
      <c r="X1" s="738" t="s">
        <v>116</v>
      </c>
      <c r="Y1" s="733"/>
      <c r="Z1" s="733"/>
      <c r="AA1" s="733"/>
      <c r="AB1" s="739"/>
      <c r="AC1" s="490"/>
    </row>
    <row r="2" spans="1:29" ht="12.75" hidden="1" customHeight="1" x14ac:dyDescent="0.2">
      <c r="A2" s="491"/>
      <c r="B2" s="491"/>
      <c r="C2" s="491"/>
      <c r="D2" s="491"/>
      <c r="E2" s="491"/>
      <c r="F2" s="491"/>
      <c r="G2" s="491"/>
      <c r="H2" s="491"/>
      <c r="I2" s="491"/>
      <c r="J2" s="491"/>
      <c r="K2" s="491"/>
      <c r="L2" s="491"/>
      <c r="M2" s="491"/>
      <c r="N2" s="491"/>
      <c r="O2" s="491"/>
      <c r="P2" s="492"/>
      <c r="Q2" s="492"/>
      <c r="R2" s="491"/>
      <c r="S2" s="491"/>
      <c r="T2" s="491"/>
      <c r="U2" s="491"/>
      <c r="V2" s="491"/>
      <c r="W2" s="493"/>
      <c r="X2" s="740"/>
      <c r="Y2" s="638"/>
      <c r="Z2" s="638"/>
      <c r="AA2" s="638"/>
      <c r="AB2" s="741"/>
      <c r="AC2" s="490"/>
    </row>
    <row r="3" spans="1:29" ht="63" customHeight="1" x14ac:dyDescent="0.2">
      <c r="A3" s="696" t="s">
        <v>117</v>
      </c>
      <c r="B3" s="651"/>
      <c r="C3" s="651"/>
      <c r="D3" s="652"/>
      <c r="E3" s="697" t="s">
        <v>4232</v>
      </c>
      <c r="F3" s="651"/>
      <c r="G3" s="651"/>
      <c r="H3" s="651"/>
      <c r="I3" s="652"/>
      <c r="J3" s="1029" t="s">
        <v>119</v>
      </c>
      <c r="K3" s="651"/>
      <c r="L3" s="651"/>
      <c r="M3" s="652"/>
      <c r="N3" s="697" t="s">
        <v>120</v>
      </c>
      <c r="O3" s="651"/>
      <c r="P3" s="652"/>
      <c r="Q3" s="1029" t="s">
        <v>121</v>
      </c>
      <c r="R3" s="651"/>
      <c r="S3" s="652"/>
      <c r="T3" s="698" t="s">
        <v>4233</v>
      </c>
      <c r="U3" s="651"/>
      <c r="V3" s="651"/>
      <c r="W3" s="665"/>
      <c r="X3" s="740"/>
      <c r="Y3" s="638"/>
      <c r="Z3" s="638"/>
      <c r="AA3" s="638"/>
      <c r="AB3" s="741"/>
      <c r="AC3" s="494"/>
    </row>
    <row r="4" spans="1:29" ht="71.25" customHeight="1" x14ac:dyDescent="0.2">
      <c r="A4" s="699" t="s">
        <v>128</v>
      </c>
      <c r="B4" s="651"/>
      <c r="C4" s="651"/>
      <c r="D4" s="651"/>
      <c r="E4" s="651"/>
      <c r="F4" s="651"/>
      <c r="G4" s="651"/>
      <c r="H4" s="651"/>
      <c r="I4" s="651"/>
      <c r="J4" s="651"/>
      <c r="K4" s="651"/>
      <c r="L4" s="651"/>
      <c r="M4" s="651"/>
      <c r="N4" s="652"/>
      <c r="O4" s="700" t="s">
        <v>129</v>
      </c>
      <c r="P4" s="651"/>
      <c r="Q4" s="651"/>
      <c r="R4" s="651"/>
      <c r="S4" s="651"/>
      <c r="T4" s="651"/>
      <c r="U4" s="651"/>
      <c r="V4" s="651"/>
      <c r="W4" s="665"/>
      <c r="X4" s="742"/>
      <c r="Y4" s="694"/>
      <c r="Z4" s="694"/>
      <c r="AA4" s="694"/>
      <c r="AB4" s="743"/>
      <c r="AC4" s="494"/>
    </row>
    <row r="5" spans="1:29" ht="115.5" customHeight="1" x14ac:dyDescent="0.2">
      <c r="A5" s="46" t="s">
        <v>130</v>
      </c>
      <c r="B5" s="46" t="s">
        <v>131</v>
      </c>
      <c r="C5" s="46" t="s">
        <v>132</v>
      </c>
      <c r="D5" s="46" t="s">
        <v>133</v>
      </c>
      <c r="E5" s="47" t="s">
        <v>134</v>
      </c>
      <c r="F5" s="229" t="s">
        <v>56</v>
      </c>
      <c r="G5" s="49" t="s">
        <v>135</v>
      </c>
      <c r="H5" s="50" t="s">
        <v>136</v>
      </c>
      <c r="I5" s="46" t="s">
        <v>137</v>
      </c>
      <c r="J5" s="51" t="s">
        <v>138</v>
      </c>
      <c r="K5" s="51" t="s">
        <v>139</v>
      </c>
      <c r="L5" s="51" t="s">
        <v>4234</v>
      </c>
      <c r="M5" s="52" t="s">
        <v>141</v>
      </c>
      <c r="N5" s="53" t="s">
        <v>374</v>
      </c>
      <c r="O5" s="54" t="s">
        <v>143</v>
      </c>
      <c r="P5" s="54" t="s">
        <v>144</v>
      </c>
      <c r="Q5" s="54" t="s">
        <v>145</v>
      </c>
      <c r="R5" s="54" t="s">
        <v>146</v>
      </c>
      <c r="S5" s="54" t="s">
        <v>147</v>
      </c>
      <c r="T5" s="54" t="s">
        <v>148</v>
      </c>
      <c r="U5" s="54" t="s">
        <v>149</v>
      </c>
      <c r="V5" s="54" t="s">
        <v>150</v>
      </c>
      <c r="W5" s="55" t="s">
        <v>151</v>
      </c>
      <c r="X5" s="113" t="s">
        <v>152</v>
      </c>
      <c r="Y5" s="56" t="s">
        <v>153</v>
      </c>
      <c r="Z5" s="56" t="s">
        <v>154</v>
      </c>
      <c r="AA5" s="56" t="s">
        <v>155</v>
      </c>
      <c r="AB5" s="114" t="s">
        <v>156</v>
      </c>
      <c r="AC5" s="495"/>
    </row>
    <row r="6" spans="1:29" ht="171" customHeight="1" x14ac:dyDescent="0.2">
      <c r="A6" s="1034" t="s">
        <v>4235</v>
      </c>
      <c r="B6" s="672" t="s">
        <v>4236</v>
      </c>
      <c r="C6" s="672" t="s">
        <v>4237</v>
      </c>
      <c r="D6" s="672" t="s">
        <v>4238</v>
      </c>
      <c r="E6" s="673" t="s">
        <v>4239</v>
      </c>
      <c r="F6" s="786" t="s">
        <v>4240</v>
      </c>
      <c r="G6" s="678" t="s">
        <v>4241</v>
      </c>
      <c r="H6" s="686">
        <v>4000000</v>
      </c>
      <c r="I6" s="672" t="s">
        <v>4242</v>
      </c>
      <c r="J6" s="672" t="s">
        <v>253</v>
      </c>
      <c r="K6" s="672" t="s">
        <v>164</v>
      </c>
      <c r="L6" s="672" t="s">
        <v>4243</v>
      </c>
      <c r="M6" s="672" t="s">
        <v>166</v>
      </c>
      <c r="N6" s="672" t="s">
        <v>166</v>
      </c>
      <c r="O6" s="681" t="s">
        <v>4244</v>
      </c>
      <c r="P6" s="681" t="s">
        <v>4245</v>
      </c>
      <c r="Q6" s="682" t="s">
        <v>2578</v>
      </c>
      <c r="R6" s="68" t="s">
        <v>4246</v>
      </c>
      <c r="S6" s="45">
        <v>0</v>
      </c>
      <c r="T6" s="45">
        <v>1</v>
      </c>
      <c r="U6" s="45" t="s">
        <v>158</v>
      </c>
      <c r="V6" s="57" t="s">
        <v>158</v>
      </c>
      <c r="W6" s="62" t="s">
        <v>158</v>
      </c>
      <c r="X6" s="140"/>
      <c r="Y6" s="774"/>
      <c r="Z6" s="774"/>
      <c r="AA6" s="774"/>
      <c r="AB6" s="1028"/>
      <c r="AC6" s="494"/>
    </row>
    <row r="7" spans="1:29" ht="272.25" customHeight="1" x14ac:dyDescent="0.2">
      <c r="A7" s="642"/>
      <c r="B7" s="642"/>
      <c r="C7" s="642"/>
      <c r="D7" s="642"/>
      <c r="E7" s="646"/>
      <c r="F7" s="680"/>
      <c r="G7" s="647"/>
      <c r="H7" s="642"/>
      <c r="I7" s="642"/>
      <c r="J7" s="642"/>
      <c r="K7" s="642"/>
      <c r="L7" s="642"/>
      <c r="M7" s="642"/>
      <c r="N7" s="642"/>
      <c r="O7" s="642"/>
      <c r="P7" s="642"/>
      <c r="Q7" s="642"/>
      <c r="R7" s="68" t="s">
        <v>4246</v>
      </c>
      <c r="S7" s="45">
        <v>0</v>
      </c>
      <c r="T7" s="45">
        <v>2</v>
      </c>
      <c r="U7" s="45">
        <v>4</v>
      </c>
      <c r="V7" s="57">
        <v>6</v>
      </c>
      <c r="W7" s="62">
        <v>10</v>
      </c>
      <c r="X7" s="140"/>
      <c r="Y7" s="642"/>
      <c r="Z7" s="642"/>
      <c r="AA7" s="642"/>
      <c r="AB7" s="721"/>
      <c r="AC7" s="494"/>
    </row>
    <row r="8" spans="1:29" ht="111.75" customHeight="1" x14ac:dyDescent="0.2">
      <c r="A8" s="1034" t="s">
        <v>4247</v>
      </c>
      <c r="B8" s="672" t="s">
        <v>4236</v>
      </c>
      <c r="C8" s="672" t="s">
        <v>4248</v>
      </c>
      <c r="D8" s="672" t="s">
        <v>4249</v>
      </c>
      <c r="E8" s="673" t="s">
        <v>4239</v>
      </c>
      <c r="F8" s="675" t="s">
        <v>4250</v>
      </c>
      <c r="G8" s="678" t="s">
        <v>4241</v>
      </c>
      <c r="H8" s="686">
        <v>8000000</v>
      </c>
      <c r="I8" s="672" t="s">
        <v>4251</v>
      </c>
      <c r="J8" s="672" t="s">
        <v>253</v>
      </c>
      <c r="K8" s="672" t="s">
        <v>164</v>
      </c>
      <c r="L8" s="672" t="s">
        <v>4243</v>
      </c>
      <c r="M8" s="672" t="s">
        <v>166</v>
      </c>
      <c r="N8" s="672" t="s">
        <v>166</v>
      </c>
      <c r="O8" s="672" t="s">
        <v>4252</v>
      </c>
      <c r="P8" s="672" t="s">
        <v>4253</v>
      </c>
      <c r="Q8" s="672" t="s">
        <v>2640</v>
      </c>
      <c r="R8" s="57" t="s">
        <v>4246</v>
      </c>
      <c r="S8" s="45">
        <v>0</v>
      </c>
      <c r="T8" s="45">
        <v>5</v>
      </c>
      <c r="U8" s="45" t="s">
        <v>158</v>
      </c>
      <c r="V8" s="57" t="s">
        <v>158</v>
      </c>
      <c r="W8" s="62" t="s">
        <v>158</v>
      </c>
      <c r="X8" s="140"/>
      <c r="Y8" s="774"/>
      <c r="Z8" s="774"/>
      <c r="AA8" s="774"/>
      <c r="AB8" s="496"/>
      <c r="AC8" s="494"/>
    </row>
    <row r="9" spans="1:29" ht="194.25" customHeight="1" x14ac:dyDescent="0.2">
      <c r="A9" s="642"/>
      <c r="B9" s="642"/>
      <c r="C9" s="642"/>
      <c r="D9" s="642"/>
      <c r="E9" s="646"/>
      <c r="F9" s="680"/>
      <c r="G9" s="647"/>
      <c r="H9" s="642"/>
      <c r="I9" s="642"/>
      <c r="J9" s="642"/>
      <c r="K9" s="642"/>
      <c r="L9" s="642"/>
      <c r="M9" s="642"/>
      <c r="N9" s="642"/>
      <c r="O9" s="642"/>
      <c r="P9" s="642"/>
      <c r="Q9" s="642"/>
      <c r="R9" s="57" t="s">
        <v>4246</v>
      </c>
      <c r="S9" s="45" t="s">
        <v>158</v>
      </c>
      <c r="T9" s="45" t="s">
        <v>158</v>
      </c>
      <c r="U9" s="45">
        <v>5</v>
      </c>
      <c r="V9" s="57">
        <v>17</v>
      </c>
      <c r="W9" s="62">
        <v>25</v>
      </c>
      <c r="X9" s="140"/>
      <c r="Y9" s="642"/>
      <c r="Z9" s="642"/>
      <c r="AA9" s="642"/>
      <c r="AB9" s="496"/>
      <c r="AC9" s="494"/>
    </row>
    <row r="10" spans="1:29" ht="369" customHeight="1" x14ac:dyDescent="0.2">
      <c r="A10" s="497" t="s">
        <v>4254</v>
      </c>
      <c r="B10" s="57" t="s">
        <v>4236</v>
      </c>
      <c r="C10" s="57" t="s">
        <v>4248</v>
      </c>
      <c r="D10" s="57" t="s">
        <v>4249</v>
      </c>
      <c r="E10" s="62" t="s">
        <v>4255</v>
      </c>
      <c r="F10" s="60" t="s">
        <v>4256</v>
      </c>
      <c r="G10" s="84" t="s">
        <v>4257</v>
      </c>
      <c r="H10" s="81">
        <v>5000000</v>
      </c>
      <c r="I10" s="57" t="s">
        <v>4258</v>
      </c>
      <c r="J10" s="57" t="s">
        <v>253</v>
      </c>
      <c r="K10" s="57" t="s">
        <v>164</v>
      </c>
      <c r="L10" s="57" t="s">
        <v>4243</v>
      </c>
      <c r="M10" s="57" t="s">
        <v>166</v>
      </c>
      <c r="N10" s="57" t="s">
        <v>166</v>
      </c>
      <c r="O10" s="396" t="s">
        <v>4259</v>
      </c>
      <c r="P10" s="57" t="s">
        <v>4260</v>
      </c>
      <c r="Q10" s="57" t="s">
        <v>2640</v>
      </c>
      <c r="R10" s="57" t="s">
        <v>4246</v>
      </c>
      <c r="S10" s="45">
        <v>0</v>
      </c>
      <c r="T10" s="45">
        <v>3</v>
      </c>
      <c r="U10" s="45" t="s">
        <v>158</v>
      </c>
      <c r="V10" s="57" t="s">
        <v>158</v>
      </c>
      <c r="W10" s="62" t="s">
        <v>158</v>
      </c>
      <c r="X10" s="140"/>
      <c r="Y10" s="173"/>
      <c r="Z10" s="173"/>
      <c r="AA10" s="173"/>
      <c r="AB10" s="496"/>
      <c r="AC10" s="494"/>
    </row>
    <row r="11" spans="1:29" ht="81" customHeight="1" x14ac:dyDescent="0.2">
      <c r="A11" s="1034" t="s">
        <v>4261</v>
      </c>
      <c r="B11" s="672" t="s">
        <v>4236</v>
      </c>
      <c r="C11" s="672" t="s">
        <v>4262</v>
      </c>
      <c r="D11" s="672" t="s">
        <v>4263</v>
      </c>
      <c r="E11" s="673" t="s">
        <v>4239</v>
      </c>
      <c r="F11" s="675" t="s">
        <v>4264</v>
      </c>
      <c r="G11" s="678" t="s">
        <v>4265</v>
      </c>
      <c r="H11" s="686" t="s">
        <v>4266</v>
      </c>
      <c r="I11" s="672" t="s">
        <v>4267</v>
      </c>
      <c r="J11" s="672" t="s">
        <v>529</v>
      </c>
      <c r="K11" s="672" t="s">
        <v>164</v>
      </c>
      <c r="L11" s="672" t="s">
        <v>4268</v>
      </c>
      <c r="M11" s="672" t="s">
        <v>164</v>
      </c>
      <c r="N11" s="672" t="s">
        <v>164</v>
      </c>
      <c r="O11" s="672" t="s">
        <v>4269</v>
      </c>
      <c r="P11" s="672" t="s">
        <v>4270</v>
      </c>
      <c r="Q11" s="672" t="s">
        <v>2640</v>
      </c>
      <c r="R11" s="57" t="s">
        <v>4271</v>
      </c>
      <c r="S11" s="45">
        <v>0</v>
      </c>
      <c r="T11" s="45">
        <v>8</v>
      </c>
      <c r="U11" s="45">
        <v>14</v>
      </c>
      <c r="V11" s="57">
        <v>14</v>
      </c>
      <c r="W11" s="62">
        <v>18</v>
      </c>
      <c r="X11" s="140"/>
      <c r="Y11" s="774"/>
      <c r="Z11" s="774"/>
      <c r="AA11" s="774"/>
      <c r="AB11" s="1028"/>
      <c r="AC11" s="494"/>
    </row>
    <row r="12" spans="1:29" ht="102" customHeight="1" x14ac:dyDescent="0.2">
      <c r="A12" s="641"/>
      <c r="B12" s="641"/>
      <c r="C12" s="641"/>
      <c r="D12" s="641"/>
      <c r="E12" s="674"/>
      <c r="F12" s="676"/>
      <c r="G12" s="679"/>
      <c r="H12" s="641"/>
      <c r="I12" s="641"/>
      <c r="J12" s="641"/>
      <c r="K12" s="641"/>
      <c r="L12" s="641"/>
      <c r="M12" s="641"/>
      <c r="N12" s="641"/>
      <c r="O12" s="641"/>
      <c r="P12" s="641"/>
      <c r="Q12" s="641"/>
      <c r="R12" s="57" t="s">
        <v>4272</v>
      </c>
      <c r="S12" s="45">
        <v>0</v>
      </c>
      <c r="T12" s="45">
        <v>0</v>
      </c>
      <c r="U12" s="45">
        <v>4</v>
      </c>
      <c r="V12" s="57">
        <v>7</v>
      </c>
      <c r="W12" s="62">
        <v>10</v>
      </c>
      <c r="X12" s="140"/>
      <c r="Y12" s="641"/>
      <c r="Z12" s="641"/>
      <c r="AA12" s="641"/>
      <c r="AB12" s="720"/>
      <c r="AC12" s="498"/>
    </row>
    <row r="13" spans="1:29" ht="12.75" customHeight="1" x14ac:dyDescent="0.2">
      <c r="A13" s="642"/>
      <c r="B13" s="642"/>
      <c r="C13" s="642"/>
      <c r="D13" s="642"/>
      <c r="E13" s="646"/>
      <c r="F13" s="680"/>
      <c r="G13" s="647"/>
      <c r="H13" s="642"/>
      <c r="I13" s="642"/>
      <c r="J13" s="642"/>
      <c r="K13" s="642"/>
      <c r="L13" s="642"/>
      <c r="M13" s="642"/>
      <c r="N13" s="642"/>
      <c r="O13" s="642"/>
      <c r="P13" s="642"/>
      <c r="Q13" s="642"/>
      <c r="R13" s="57" t="s">
        <v>4273</v>
      </c>
      <c r="S13" s="45">
        <v>0</v>
      </c>
      <c r="T13" s="45">
        <v>3</v>
      </c>
      <c r="U13" s="45">
        <v>7</v>
      </c>
      <c r="V13" s="57">
        <v>11</v>
      </c>
      <c r="W13" s="62">
        <v>15</v>
      </c>
      <c r="X13" s="140"/>
      <c r="Y13" s="642"/>
      <c r="Z13" s="642"/>
      <c r="AA13" s="642"/>
      <c r="AB13" s="721"/>
      <c r="AC13" s="498"/>
    </row>
    <row r="14" spans="1:29" ht="145.5" customHeight="1" x14ac:dyDescent="0.2">
      <c r="A14" s="497" t="s">
        <v>4274</v>
      </c>
      <c r="B14" s="57" t="s">
        <v>4236</v>
      </c>
      <c r="C14" s="57" t="s">
        <v>4275</v>
      </c>
      <c r="D14" s="57" t="s">
        <v>4276</v>
      </c>
      <c r="E14" s="62" t="s">
        <v>4239</v>
      </c>
      <c r="F14" s="60" t="s">
        <v>4277</v>
      </c>
      <c r="G14" s="84" t="s">
        <v>4278</v>
      </c>
      <c r="H14" s="81" t="s">
        <v>4266</v>
      </c>
      <c r="I14" s="57" t="s">
        <v>4267</v>
      </c>
      <c r="J14" s="57" t="s">
        <v>253</v>
      </c>
      <c r="K14" s="57" t="s">
        <v>164</v>
      </c>
      <c r="L14" s="57" t="s">
        <v>124</v>
      </c>
      <c r="M14" s="57" t="s">
        <v>166</v>
      </c>
      <c r="N14" s="57" t="s">
        <v>166</v>
      </c>
      <c r="O14" s="45" t="s">
        <v>4279</v>
      </c>
      <c r="P14" s="45" t="s">
        <v>1316</v>
      </c>
      <c r="Q14" s="68" t="s">
        <v>4280</v>
      </c>
      <c r="R14" s="68" t="s">
        <v>3573</v>
      </c>
      <c r="S14" s="45">
        <v>0</v>
      </c>
      <c r="T14" s="45">
        <v>8</v>
      </c>
      <c r="U14" s="45" t="s">
        <v>158</v>
      </c>
      <c r="V14" s="57" t="s">
        <v>158</v>
      </c>
      <c r="W14" s="62" t="s">
        <v>158</v>
      </c>
      <c r="X14" s="140"/>
      <c r="Y14" s="173"/>
      <c r="Z14" s="173"/>
      <c r="AA14" s="173"/>
      <c r="AB14" s="499"/>
      <c r="AC14" s="498"/>
    </row>
    <row r="15" spans="1:29" ht="173.25" customHeight="1" x14ac:dyDescent="0.2">
      <c r="A15" s="497" t="s">
        <v>4281</v>
      </c>
      <c r="B15" s="57" t="s">
        <v>4236</v>
      </c>
      <c r="C15" s="57" t="s">
        <v>4282</v>
      </c>
      <c r="D15" s="57" t="s">
        <v>4283</v>
      </c>
      <c r="E15" s="62" t="s">
        <v>4239</v>
      </c>
      <c r="F15" s="60" t="s">
        <v>4284</v>
      </c>
      <c r="G15" s="84" t="s">
        <v>4285</v>
      </c>
      <c r="H15" s="81" t="s">
        <v>4286</v>
      </c>
      <c r="I15" s="57" t="s">
        <v>4267</v>
      </c>
      <c r="J15" s="57" t="s">
        <v>253</v>
      </c>
      <c r="K15" s="57" t="s">
        <v>164</v>
      </c>
      <c r="L15" s="57" t="s">
        <v>124</v>
      </c>
      <c r="M15" s="57" t="s">
        <v>166</v>
      </c>
      <c r="N15" s="57" t="s">
        <v>166</v>
      </c>
      <c r="O15" s="57" t="s">
        <v>4287</v>
      </c>
      <c r="P15" s="57" t="s">
        <v>1316</v>
      </c>
      <c r="Q15" s="57" t="s">
        <v>4288</v>
      </c>
      <c r="R15" s="57" t="s">
        <v>4289</v>
      </c>
      <c r="S15" s="57">
        <v>0</v>
      </c>
      <c r="T15" s="45">
        <v>13</v>
      </c>
      <c r="U15" s="45" t="s">
        <v>158</v>
      </c>
      <c r="V15" s="57" t="s">
        <v>158</v>
      </c>
      <c r="W15" s="62" t="s">
        <v>158</v>
      </c>
      <c r="X15" s="140"/>
      <c r="Y15" s="173"/>
      <c r="Z15" s="173"/>
      <c r="AA15" s="173"/>
      <c r="AB15" s="499"/>
      <c r="AC15" s="498"/>
    </row>
    <row r="16" spans="1:29" ht="235.5" customHeight="1" x14ac:dyDescent="0.2">
      <c r="A16" s="497" t="s">
        <v>4290</v>
      </c>
      <c r="B16" s="57" t="s">
        <v>4236</v>
      </c>
      <c r="C16" s="57" t="s">
        <v>4291</v>
      </c>
      <c r="D16" s="57" t="s">
        <v>4249</v>
      </c>
      <c r="E16" s="62" t="s">
        <v>4239</v>
      </c>
      <c r="F16" s="60" t="s">
        <v>4292</v>
      </c>
      <c r="G16" s="84" t="s">
        <v>4293</v>
      </c>
      <c r="H16" s="81" t="s">
        <v>4286</v>
      </c>
      <c r="I16" s="57" t="s">
        <v>4267</v>
      </c>
      <c r="J16" s="57" t="s">
        <v>253</v>
      </c>
      <c r="K16" s="57" t="s">
        <v>164</v>
      </c>
      <c r="L16" s="57" t="s">
        <v>124</v>
      </c>
      <c r="M16" s="57" t="s">
        <v>166</v>
      </c>
      <c r="N16" s="57" t="s">
        <v>166</v>
      </c>
      <c r="O16" s="57" t="s">
        <v>4294</v>
      </c>
      <c r="P16" s="57" t="s">
        <v>1316</v>
      </c>
      <c r="Q16" s="57" t="s">
        <v>4288</v>
      </c>
      <c r="R16" s="57" t="s">
        <v>4295</v>
      </c>
      <c r="S16" s="45">
        <v>0</v>
      </c>
      <c r="T16" s="45">
        <v>1</v>
      </c>
      <c r="U16" s="45" t="s">
        <v>158</v>
      </c>
      <c r="V16" s="57" t="s">
        <v>158</v>
      </c>
      <c r="W16" s="62" t="s">
        <v>158</v>
      </c>
      <c r="X16" s="140"/>
      <c r="Y16" s="173"/>
      <c r="Z16" s="173"/>
      <c r="AA16" s="173"/>
      <c r="AB16" s="499"/>
      <c r="AC16" s="498"/>
    </row>
    <row r="17" spans="1:29" ht="188.25" customHeight="1" x14ac:dyDescent="0.2">
      <c r="A17" s="497" t="s">
        <v>4296</v>
      </c>
      <c r="B17" s="57" t="s">
        <v>4236</v>
      </c>
      <c r="C17" s="57" t="s">
        <v>4297</v>
      </c>
      <c r="D17" s="57" t="s">
        <v>4249</v>
      </c>
      <c r="E17" s="62" t="s">
        <v>4239</v>
      </c>
      <c r="F17" s="60" t="s">
        <v>4298</v>
      </c>
      <c r="G17" s="84" t="s">
        <v>4299</v>
      </c>
      <c r="H17" s="81" t="s">
        <v>4286</v>
      </c>
      <c r="I17" s="57" t="s">
        <v>4267</v>
      </c>
      <c r="J17" s="57" t="s">
        <v>253</v>
      </c>
      <c r="K17" s="57" t="s">
        <v>164</v>
      </c>
      <c r="L17" s="57"/>
      <c r="M17" s="57" t="s">
        <v>166</v>
      </c>
      <c r="N17" s="57" t="s">
        <v>166</v>
      </c>
      <c r="O17" s="57" t="s">
        <v>4300</v>
      </c>
      <c r="P17" s="57" t="s">
        <v>1316</v>
      </c>
      <c r="Q17" s="57" t="s">
        <v>4288</v>
      </c>
      <c r="R17" s="57" t="s">
        <v>4301</v>
      </c>
      <c r="S17" s="45">
        <v>0</v>
      </c>
      <c r="T17" s="45">
        <v>1</v>
      </c>
      <c r="U17" s="45" t="s">
        <v>158</v>
      </c>
      <c r="V17" s="57" t="s">
        <v>158</v>
      </c>
      <c r="W17" s="62" t="s">
        <v>158</v>
      </c>
      <c r="X17" s="140"/>
      <c r="Y17" s="173"/>
      <c r="Z17" s="173"/>
      <c r="AA17" s="173"/>
      <c r="AB17" s="496"/>
      <c r="AC17" s="494"/>
    </row>
    <row r="18" spans="1:29" ht="185.25" customHeight="1" x14ac:dyDescent="0.2">
      <c r="A18" s="497" t="s">
        <v>4302</v>
      </c>
      <c r="B18" s="57" t="s">
        <v>4303</v>
      </c>
      <c r="C18" s="57" t="s">
        <v>4304</v>
      </c>
      <c r="D18" s="57" t="s">
        <v>4305</v>
      </c>
      <c r="E18" s="62" t="s">
        <v>4239</v>
      </c>
      <c r="F18" s="60" t="s">
        <v>4306</v>
      </c>
      <c r="G18" s="84" t="s">
        <v>4307</v>
      </c>
      <c r="H18" s="81" t="s">
        <v>4266</v>
      </c>
      <c r="I18" s="57" t="s">
        <v>4267</v>
      </c>
      <c r="J18" s="57" t="s">
        <v>253</v>
      </c>
      <c r="K18" s="57" t="s">
        <v>164</v>
      </c>
      <c r="L18" s="57" t="s">
        <v>124</v>
      </c>
      <c r="M18" s="57" t="s">
        <v>166</v>
      </c>
      <c r="N18" s="57" t="s">
        <v>166</v>
      </c>
      <c r="O18" s="45" t="s">
        <v>4308</v>
      </c>
      <c r="P18" s="45" t="s">
        <v>1316</v>
      </c>
      <c r="Q18" s="68" t="s">
        <v>4288</v>
      </c>
      <c r="R18" s="68" t="s">
        <v>4309</v>
      </c>
      <c r="S18" s="45" t="s">
        <v>3807</v>
      </c>
      <c r="T18" s="45" t="s">
        <v>4310</v>
      </c>
      <c r="U18" s="45" t="s">
        <v>158</v>
      </c>
      <c r="V18" s="57" t="s">
        <v>158</v>
      </c>
      <c r="W18" s="62" t="s">
        <v>158</v>
      </c>
      <c r="X18" s="140"/>
      <c r="Y18" s="173"/>
      <c r="Z18" s="173"/>
      <c r="AA18" s="173"/>
      <c r="AB18" s="496"/>
      <c r="AC18" s="494"/>
    </row>
    <row r="19" spans="1:29" ht="332.25" customHeight="1" x14ac:dyDescent="0.2">
      <c r="A19" s="57" t="s">
        <v>4311</v>
      </c>
      <c r="B19" s="57" t="s">
        <v>4303</v>
      </c>
      <c r="C19" s="57" t="s">
        <v>4312</v>
      </c>
      <c r="D19" s="57" t="s">
        <v>4313</v>
      </c>
      <c r="E19" s="62" t="s">
        <v>4239</v>
      </c>
      <c r="F19" s="60" t="s">
        <v>4314</v>
      </c>
      <c r="G19" s="84" t="s">
        <v>4315</v>
      </c>
      <c r="H19" s="81" t="s">
        <v>4286</v>
      </c>
      <c r="I19" s="57" t="s">
        <v>4316</v>
      </c>
      <c r="J19" s="57" t="s">
        <v>253</v>
      </c>
      <c r="K19" s="57" t="s">
        <v>164</v>
      </c>
      <c r="L19" s="57" t="s">
        <v>124</v>
      </c>
      <c r="M19" s="57" t="s">
        <v>166</v>
      </c>
      <c r="N19" s="57" t="s">
        <v>166</v>
      </c>
      <c r="O19" s="57" t="s">
        <v>4317</v>
      </c>
      <c r="P19" s="45" t="s">
        <v>1316</v>
      </c>
      <c r="Q19" s="57" t="s">
        <v>4288</v>
      </c>
      <c r="R19" s="57" t="s">
        <v>4318</v>
      </c>
      <c r="S19" s="57" t="s">
        <v>3807</v>
      </c>
      <c r="T19" s="45" t="s">
        <v>4310</v>
      </c>
      <c r="U19" s="45" t="s">
        <v>158</v>
      </c>
      <c r="V19" s="57" t="s">
        <v>158</v>
      </c>
      <c r="W19" s="62" t="s">
        <v>158</v>
      </c>
      <c r="X19" s="140"/>
      <c r="Y19" s="173"/>
      <c r="Z19" s="173"/>
      <c r="AA19" s="173"/>
      <c r="AB19" s="496"/>
      <c r="AC19" s="494"/>
    </row>
    <row r="20" spans="1:29" ht="12.75" customHeight="1" x14ac:dyDescent="0.2">
      <c r="A20" s="672" t="s">
        <v>4319</v>
      </c>
      <c r="B20" s="672" t="s">
        <v>4236</v>
      </c>
      <c r="C20" s="672" t="s">
        <v>4312</v>
      </c>
      <c r="D20" s="672" t="s">
        <v>4249</v>
      </c>
      <c r="E20" s="673" t="s">
        <v>4320</v>
      </c>
      <c r="F20" s="675" t="s">
        <v>4321</v>
      </c>
      <c r="G20" s="678" t="s">
        <v>4322</v>
      </c>
      <c r="H20" s="672" t="s">
        <v>158</v>
      </c>
      <c r="I20" s="672" t="s">
        <v>4323</v>
      </c>
      <c r="J20" s="672" t="s">
        <v>253</v>
      </c>
      <c r="K20" s="672" t="s">
        <v>164</v>
      </c>
      <c r="L20" s="672" t="s">
        <v>4324</v>
      </c>
      <c r="M20" s="672" t="s">
        <v>166</v>
      </c>
      <c r="N20" s="672" t="s">
        <v>166</v>
      </c>
      <c r="O20" s="929" t="s">
        <v>4325</v>
      </c>
      <c r="P20" s="682" t="s">
        <v>4326</v>
      </c>
      <c r="Q20" s="681" t="s">
        <v>2640</v>
      </c>
      <c r="R20" s="83" t="s">
        <v>4327</v>
      </c>
      <c r="S20" s="57" t="s">
        <v>4328</v>
      </c>
      <c r="T20" s="57">
        <v>750</v>
      </c>
      <c r="U20" s="57">
        <v>750</v>
      </c>
      <c r="V20" s="57">
        <v>750</v>
      </c>
      <c r="W20" s="62">
        <v>750</v>
      </c>
      <c r="X20" s="140"/>
      <c r="Y20" s="774"/>
      <c r="Z20" s="774"/>
      <c r="AA20" s="774"/>
      <c r="AB20" s="1028"/>
      <c r="AC20" s="494"/>
    </row>
    <row r="21" spans="1:29" ht="44.25" customHeight="1" x14ac:dyDescent="0.2">
      <c r="A21" s="641"/>
      <c r="B21" s="641"/>
      <c r="C21" s="641"/>
      <c r="D21" s="641"/>
      <c r="E21" s="674"/>
      <c r="F21" s="676"/>
      <c r="G21" s="679"/>
      <c r="H21" s="641"/>
      <c r="I21" s="641"/>
      <c r="J21" s="641"/>
      <c r="K21" s="641"/>
      <c r="L21" s="641"/>
      <c r="M21" s="641"/>
      <c r="N21" s="641"/>
      <c r="O21" s="641"/>
      <c r="P21" s="641"/>
      <c r="Q21" s="641"/>
      <c r="R21" s="68" t="s">
        <v>4329</v>
      </c>
      <c r="S21" s="45" t="s">
        <v>4330</v>
      </c>
      <c r="T21" s="45">
        <v>750</v>
      </c>
      <c r="U21" s="45">
        <v>750</v>
      </c>
      <c r="V21" s="57">
        <v>750</v>
      </c>
      <c r="W21" s="62">
        <v>750</v>
      </c>
      <c r="X21" s="140"/>
      <c r="Y21" s="641"/>
      <c r="Z21" s="641"/>
      <c r="AA21" s="641"/>
      <c r="AB21" s="720"/>
      <c r="AC21" s="494"/>
    </row>
    <row r="22" spans="1:29" ht="118.5" customHeight="1" x14ac:dyDescent="0.2">
      <c r="A22" s="641"/>
      <c r="B22" s="641"/>
      <c r="C22" s="641"/>
      <c r="D22" s="641"/>
      <c r="E22" s="674"/>
      <c r="F22" s="676"/>
      <c r="G22" s="679"/>
      <c r="H22" s="641"/>
      <c r="I22" s="641"/>
      <c r="J22" s="641"/>
      <c r="K22" s="641"/>
      <c r="L22" s="641"/>
      <c r="M22" s="641"/>
      <c r="N22" s="641"/>
      <c r="O22" s="641"/>
      <c r="P22" s="641"/>
      <c r="Q22" s="641"/>
      <c r="R22" s="68" t="s">
        <v>4331</v>
      </c>
      <c r="S22" s="45" t="s">
        <v>4332</v>
      </c>
      <c r="T22" s="70">
        <v>0.05</v>
      </c>
      <c r="U22" s="70">
        <v>0.05</v>
      </c>
      <c r="V22" s="71">
        <v>0.05</v>
      </c>
      <c r="W22" s="72">
        <v>0.05</v>
      </c>
      <c r="X22" s="140"/>
      <c r="Y22" s="641"/>
      <c r="Z22" s="641"/>
      <c r="AA22" s="641"/>
      <c r="AB22" s="720"/>
      <c r="AC22" s="494"/>
    </row>
    <row r="23" spans="1:29" ht="87" customHeight="1" x14ac:dyDescent="0.2">
      <c r="A23" s="641"/>
      <c r="B23" s="641"/>
      <c r="C23" s="641"/>
      <c r="D23" s="641"/>
      <c r="E23" s="674"/>
      <c r="F23" s="676"/>
      <c r="G23" s="679"/>
      <c r="H23" s="641"/>
      <c r="I23" s="641"/>
      <c r="J23" s="641"/>
      <c r="K23" s="641"/>
      <c r="L23" s="641"/>
      <c r="M23" s="641"/>
      <c r="N23" s="641"/>
      <c r="O23" s="641"/>
      <c r="P23" s="641"/>
      <c r="Q23" s="641"/>
      <c r="R23" s="68" t="s">
        <v>4333</v>
      </c>
      <c r="S23" s="45" t="s">
        <v>4332</v>
      </c>
      <c r="T23" s="70">
        <v>0.05</v>
      </c>
      <c r="U23" s="70">
        <v>0.05</v>
      </c>
      <c r="V23" s="71">
        <v>0.05</v>
      </c>
      <c r="W23" s="72">
        <v>0.05</v>
      </c>
      <c r="X23" s="140"/>
      <c r="Y23" s="641"/>
      <c r="Z23" s="641"/>
      <c r="AA23" s="641"/>
      <c r="AB23" s="720"/>
      <c r="AC23" s="494"/>
    </row>
    <row r="24" spans="1:29" ht="29.25" customHeight="1" x14ac:dyDescent="0.2">
      <c r="A24" s="641"/>
      <c r="B24" s="641"/>
      <c r="C24" s="641"/>
      <c r="D24" s="641"/>
      <c r="E24" s="674"/>
      <c r="F24" s="676"/>
      <c r="G24" s="679"/>
      <c r="H24" s="641"/>
      <c r="I24" s="641"/>
      <c r="J24" s="641"/>
      <c r="K24" s="641"/>
      <c r="L24" s="641"/>
      <c r="M24" s="641"/>
      <c r="N24" s="641"/>
      <c r="O24" s="641"/>
      <c r="P24" s="641"/>
      <c r="Q24" s="641"/>
      <c r="R24" s="68" t="s">
        <v>4334</v>
      </c>
      <c r="S24" s="45" t="s">
        <v>191</v>
      </c>
      <c r="T24" s="462">
        <v>2</v>
      </c>
      <c r="U24" s="462">
        <v>0</v>
      </c>
      <c r="V24" s="462">
        <v>0</v>
      </c>
      <c r="W24" s="500">
        <v>0</v>
      </c>
      <c r="X24" s="140"/>
      <c r="Y24" s="641"/>
      <c r="Z24" s="641"/>
      <c r="AA24" s="641"/>
      <c r="AB24" s="720"/>
      <c r="AC24" s="494"/>
    </row>
    <row r="25" spans="1:29" ht="194.25" customHeight="1" x14ac:dyDescent="0.2">
      <c r="A25" s="642"/>
      <c r="B25" s="642"/>
      <c r="C25" s="642"/>
      <c r="D25" s="642"/>
      <c r="E25" s="646"/>
      <c r="F25" s="677"/>
      <c r="G25" s="647"/>
      <c r="H25" s="642"/>
      <c r="I25" s="642"/>
      <c r="J25" s="642"/>
      <c r="K25" s="642"/>
      <c r="L25" s="642"/>
      <c r="M25" s="642"/>
      <c r="N25" s="642"/>
      <c r="O25" s="642"/>
      <c r="P25" s="642"/>
      <c r="Q25" s="642"/>
      <c r="R25" s="68" t="s">
        <v>4335</v>
      </c>
      <c r="S25" s="45" t="s">
        <v>4336</v>
      </c>
      <c r="T25" s="462">
        <v>8000</v>
      </c>
      <c r="U25" s="462">
        <v>8000</v>
      </c>
      <c r="V25" s="462">
        <v>8000</v>
      </c>
      <c r="W25" s="500">
        <v>8000</v>
      </c>
      <c r="X25" s="140"/>
      <c r="Y25" s="642"/>
      <c r="Z25" s="642"/>
      <c r="AA25" s="642"/>
      <c r="AB25" s="721"/>
      <c r="AC25" s="494"/>
    </row>
    <row r="26" spans="1:29" ht="33" customHeight="1" x14ac:dyDescent="0.2">
      <c r="A26" s="1029" t="s">
        <v>117</v>
      </c>
      <c r="B26" s="651"/>
      <c r="C26" s="651"/>
      <c r="D26" s="652"/>
      <c r="E26" s="697" t="s">
        <v>4337</v>
      </c>
      <c r="F26" s="651"/>
      <c r="G26" s="651"/>
      <c r="H26" s="651"/>
      <c r="I26" s="652"/>
      <c r="J26" s="1029" t="s">
        <v>119</v>
      </c>
      <c r="K26" s="651"/>
      <c r="L26" s="651"/>
      <c r="M26" s="652"/>
      <c r="N26" s="697" t="s">
        <v>120</v>
      </c>
      <c r="O26" s="651"/>
      <c r="P26" s="652"/>
      <c r="Q26" s="1029" t="s">
        <v>121</v>
      </c>
      <c r="R26" s="651"/>
      <c r="S26" s="652"/>
      <c r="T26" s="698" t="s">
        <v>4233</v>
      </c>
      <c r="U26" s="651"/>
      <c r="V26" s="651"/>
      <c r="W26" s="665"/>
      <c r="X26" s="140"/>
      <c r="Y26" s="173"/>
      <c r="Z26" s="173"/>
      <c r="AA26" s="173"/>
      <c r="AB26" s="496"/>
      <c r="AC26" s="494"/>
    </row>
    <row r="27" spans="1:29" ht="29.25" customHeight="1" x14ac:dyDescent="0.2">
      <c r="A27" s="699" t="s">
        <v>128</v>
      </c>
      <c r="B27" s="651"/>
      <c r="C27" s="651"/>
      <c r="D27" s="651"/>
      <c r="E27" s="651"/>
      <c r="F27" s="651"/>
      <c r="G27" s="651"/>
      <c r="H27" s="651"/>
      <c r="I27" s="651"/>
      <c r="J27" s="651"/>
      <c r="K27" s="651"/>
      <c r="L27" s="651"/>
      <c r="M27" s="651"/>
      <c r="N27" s="652"/>
      <c r="O27" s="700" t="s">
        <v>129</v>
      </c>
      <c r="P27" s="651"/>
      <c r="Q27" s="651"/>
      <c r="R27" s="651"/>
      <c r="S27" s="651"/>
      <c r="T27" s="651"/>
      <c r="U27" s="651"/>
      <c r="V27" s="651"/>
      <c r="W27" s="665"/>
      <c r="X27" s="140"/>
      <c r="Y27" s="173"/>
      <c r="Z27" s="173"/>
      <c r="AA27" s="173"/>
      <c r="AB27" s="496"/>
      <c r="AC27" s="494"/>
    </row>
    <row r="28" spans="1:29" ht="95.25" customHeight="1" x14ac:dyDescent="0.2">
      <c r="A28" s="46" t="s">
        <v>130</v>
      </c>
      <c r="B28" s="46" t="s">
        <v>131</v>
      </c>
      <c r="C28" s="46" t="s">
        <v>132</v>
      </c>
      <c r="D28" s="46" t="s">
        <v>133</v>
      </c>
      <c r="E28" s="47" t="s">
        <v>134</v>
      </c>
      <c r="F28" s="48" t="s">
        <v>56</v>
      </c>
      <c r="G28" s="49" t="s">
        <v>135</v>
      </c>
      <c r="H28" s="50" t="s">
        <v>136</v>
      </c>
      <c r="I28" s="46" t="s">
        <v>137</v>
      </c>
      <c r="J28" s="51" t="s">
        <v>138</v>
      </c>
      <c r="K28" s="51" t="s">
        <v>139</v>
      </c>
      <c r="L28" s="51" t="s">
        <v>4338</v>
      </c>
      <c r="M28" s="52" t="s">
        <v>141</v>
      </c>
      <c r="N28" s="53" t="s">
        <v>374</v>
      </c>
      <c r="O28" s="54" t="s">
        <v>143</v>
      </c>
      <c r="P28" s="54" t="s">
        <v>144</v>
      </c>
      <c r="Q28" s="54" t="s">
        <v>145</v>
      </c>
      <c r="R28" s="54" t="s">
        <v>146</v>
      </c>
      <c r="S28" s="54" t="s">
        <v>147</v>
      </c>
      <c r="T28" s="54" t="s">
        <v>148</v>
      </c>
      <c r="U28" s="54" t="s">
        <v>149</v>
      </c>
      <c r="V28" s="54" t="s">
        <v>150</v>
      </c>
      <c r="W28" s="55" t="s">
        <v>151</v>
      </c>
      <c r="X28" s="113" t="s">
        <v>152</v>
      </c>
      <c r="Y28" s="56" t="s">
        <v>153</v>
      </c>
      <c r="Z28" s="56" t="s">
        <v>154</v>
      </c>
      <c r="AA28" s="56" t="s">
        <v>155</v>
      </c>
      <c r="AB28" s="114" t="s">
        <v>156</v>
      </c>
      <c r="AC28" s="494"/>
    </row>
    <row r="29" spans="1:29" ht="102.75" customHeight="1" x14ac:dyDescent="0.2">
      <c r="A29" s="672" t="s">
        <v>4339</v>
      </c>
      <c r="B29" s="672" t="s">
        <v>4340</v>
      </c>
      <c r="C29" s="672" t="s">
        <v>4341</v>
      </c>
      <c r="D29" s="672" t="s">
        <v>4342</v>
      </c>
      <c r="E29" s="673" t="s">
        <v>4239</v>
      </c>
      <c r="F29" s="675" t="s">
        <v>4343</v>
      </c>
      <c r="G29" s="678" t="s">
        <v>4344</v>
      </c>
      <c r="H29" s="686">
        <v>75000</v>
      </c>
      <c r="I29" s="672" t="s">
        <v>4345</v>
      </c>
      <c r="J29" s="672" t="s">
        <v>253</v>
      </c>
      <c r="K29" s="672" t="s">
        <v>164</v>
      </c>
      <c r="L29" s="672"/>
      <c r="M29" s="672" t="s">
        <v>166</v>
      </c>
      <c r="N29" s="672" t="s">
        <v>166</v>
      </c>
      <c r="O29" s="672" t="s">
        <v>4346</v>
      </c>
      <c r="P29" s="778" t="s">
        <v>4347</v>
      </c>
      <c r="Q29" s="778" t="s">
        <v>4348</v>
      </c>
      <c r="R29" s="57" t="s">
        <v>4349</v>
      </c>
      <c r="S29" s="45">
        <v>10</v>
      </c>
      <c r="T29" s="45">
        <v>10</v>
      </c>
      <c r="U29" s="45">
        <v>10</v>
      </c>
      <c r="V29" s="57">
        <v>10</v>
      </c>
      <c r="W29" s="62">
        <v>10</v>
      </c>
      <c r="X29" s="140"/>
      <c r="Y29" s="774"/>
      <c r="Z29" s="774"/>
      <c r="AA29" s="774"/>
      <c r="AB29" s="1028"/>
      <c r="AC29" s="494"/>
    </row>
    <row r="30" spans="1:29" ht="146.25" customHeight="1" x14ac:dyDescent="0.2">
      <c r="A30" s="642"/>
      <c r="B30" s="642"/>
      <c r="C30" s="642"/>
      <c r="D30" s="642"/>
      <c r="E30" s="646"/>
      <c r="F30" s="680"/>
      <c r="G30" s="647"/>
      <c r="H30" s="642"/>
      <c r="I30" s="642"/>
      <c r="J30" s="642"/>
      <c r="K30" s="642"/>
      <c r="L30" s="642"/>
      <c r="M30" s="642"/>
      <c r="N30" s="642"/>
      <c r="O30" s="642"/>
      <c r="P30" s="642"/>
      <c r="Q30" s="642"/>
      <c r="R30" s="57" t="s">
        <v>4350</v>
      </c>
      <c r="S30" s="45" t="s">
        <v>4351</v>
      </c>
      <c r="T30" s="45" t="s">
        <v>4351</v>
      </c>
      <c r="U30" s="45" t="s">
        <v>4351</v>
      </c>
      <c r="V30" s="57" t="s">
        <v>4351</v>
      </c>
      <c r="W30" s="62" t="s">
        <v>4351</v>
      </c>
      <c r="X30" s="140"/>
      <c r="Y30" s="642"/>
      <c r="Z30" s="642"/>
      <c r="AA30" s="642"/>
      <c r="AB30" s="721"/>
      <c r="AC30" s="494"/>
    </row>
    <row r="31" spans="1:29" ht="60" customHeight="1" x14ac:dyDescent="0.2">
      <c r="A31" s="672" t="s">
        <v>4352</v>
      </c>
      <c r="B31" s="672" t="s">
        <v>4340</v>
      </c>
      <c r="C31" s="672" t="s">
        <v>4353</v>
      </c>
      <c r="D31" s="672" t="s">
        <v>4354</v>
      </c>
      <c r="E31" s="673" t="s">
        <v>4239</v>
      </c>
      <c r="F31" s="675" t="s">
        <v>4355</v>
      </c>
      <c r="G31" s="678" t="s">
        <v>4356</v>
      </c>
      <c r="H31" s="686">
        <v>40000</v>
      </c>
      <c r="I31" s="672" t="s">
        <v>4323</v>
      </c>
      <c r="J31" s="672" t="s">
        <v>253</v>
      </c>
      <c r="K31" s="672" t="s">
        <v>164</v>
      </c>
      <c r="L31" s="672"/>
      <c r="M31" s="672" t="s">
        <v>166</v>
      </c>
      <c r="N31" s="672" t="s">
        <v>166</v>
      </c>
      <c r="O31" s="672" t="s">
        <v>4357</v>
      </c>
      <c r="P31" s="778" t="s">
        <v>4347</v>
      </c>
      <c r="Q31" s="778" t="s">
        <v>4348</v>
      </c>
      <c r="R31" s="57" t="s">
        <v>4358</v>
      </c>
      <c r="S31" s="45">
        <v>43</v>
      </c>
      <c r="T31" s="45">
        <v>5</v>
      </c>
      <c r="U31" s="45">
        <v>5</v>
      </c>
      <c r="V31" s="57">
        <v>5</v>
      </c>
      <c r="W31" s="62">
        <v>5</v>
      </c>
      <c r="X31" s="140"/>
      <c r="Y31" s="774"/>
      <c r="Z31" s="774"/>
      <c r="AA31" s="774"/>
      <c r="AB31" s="1028"/>
      <c r="AC31" s="494"/>
    </row>
    <row r="32" spans="1:29" ht="69" customHeight="1" x14ac:dyDescent="0.2">
      <c r="A32" s="641"/>
      <c r="B32" s="641"/>
      <c r="C32" s="641"/>
      <c r="D32" s="641"/>
      <c r="E32" s="674"/>
      <c r="F32" s="676"/>
      <c r="G32" s="679"/>
      <c r="H32" s="641"/>
      <c r="I32" s="641"/>
      <c r="J32" s="641"/>
      <c r="K32" s="641"/>
      <c r="L32" s="641"/>
      <c r="M32" s="641"/>
      <c r="N32" s="641"/>
      <c r="O32" s="641"/>
      <c r="P32" s="641"/>
      <c r="Q32" s="641"/>
      <c r="R32" s="57" t="s">
        <v>4350</v>
      </c>
      <c r="S32" s="45">
        <v>1914</v>
      </c>
      <c r="T32" s="45">
        <v>1000</v>
      </c>
      <c r="U32" s="45">
        <v>1000</v>
      </c>
      <c r="V32" s="57">
        <v>1000</v>
      </c>
      <c r="W32" s="62">
        <v>1000</v>
      </c>
      <c r="X32" s="140"/>
      <c r="Y32" s="641"/>
      <c r="Z32" s="641"/>
      <c r="AA32" s="641"/>
      <c r="AB32" s="720"/>
      <c r="AC32" s="494"/>
    </row>
    <row r="33" spans="1:29" ht="156" customHeight="1" x14ac:dyDescent="0.2">
      <c r="A33" s="642"/>
      <c r="B33" s="642"/>
      <c r="C33" s="642"/>
      <c r="D33" s="642"/>
      <c r="E33" s="646"/>
      <c r="F33" s="680"/>
      <c r="G33" s="647"/>
      <c r="H33" s="642"/>
      <c r="I33" s="642"/>
      <c r="J33" s="642"/>
      <c r="K33" s="642"/>
      <c r="L33" s="642"/>
      <c r="M33" s="642"/>
      <c r="N33" s="642"/>
      <c r="O33" s="642"/>
      <c r="P33" s="642"/>
      <c r="Q33" s="642"/>
      <c r="R33" s="57" t="s">
        <v>4359</v>
      </c>
      <c r="S33" s="45">
        <v>5</v>
      </c>
      <c r="T33" s="45">
        <v>5</v>
      </c>
      <c r="U33" s="45">
        <v>5</v>
      </c>
      <c r="V33" s="57">
        <v>5</v>
      </c>
      <c r="W33" s="62">
        <v>5</v>
      </c>
      <c r="X33" s="140"/>
      <c r="Y33" s="642"/>
      <c r="Z33" s="642"/>
      <c r="AA33" s="642"/>
      <c r="AB33" s="721"/>
      <c r="AC33" s="494"/>
    </row>
    <row r="34" spans="1:29" ht="405" customHeight="1" x14ac:dyDescent="0.2">
      <c r="A34" s="57" t="s">
        <v>4360</v>
      </c>
      <c r="B34" s="57" t="s">
        <v>4340</v>
      </c>
      <c r="C34" s="57" t="s">
        <v>4361</v>
      </c>
      <c r="D34" s="57" t="s">
        <v>4362</v>
      </c>
      <c r="E34" s="62" t="s">
        <v>4239</v>
      </c>
      <c r="F34" s="60" t="s">
        <v>4363</v>
      </c>
      <c r="G34" s="84" t="s">
        <v>4364</v>
      </c>
      <c r="H34" s="81">
        <v>25000</v>
      </c>
      <c r="I34" s="57" t="s">
        <v>4323</v>
      </c>
      <c r="J34" s="57" t="s">
        <v>253</v>
      </c>
      <c r="K34" s="57" t="s">
        <v>164</v>
      </c>
      <c r="L34" s="57"/>
      <c r="M34" s="57" t="s">
        <v>166</v>
      </c>
      <c r="N34" s="57" t="s">
        <v>166</v>
      </c>
      <c r="O34" s="57" t="s">
        <v>4365</v>
      </c>
      <c r="P34" s="83" t="s">
        <v>4366</v>
      </c>
      <c r="Q34" s="83" t="s">
        <v>4367</v>
      </c>
      <c r="R34" s="57" t="s">
        <v>4350</v>
      </c>
      <c r="S34" s="45">
        <v>63</v>
      </c>
      <c r="T34" s="45">
        <v>60</v>
      </c>
      <c r="U34" s="45">
        <v>60</v>
      </c>
      <c r="V34" s="57">
        <v>60</v>
      </c>
      <c r="W34" s="62">
        <v>60</v>
      </c>
      <c r="X34" s="140"/>
      <c r="Y34" s="173"/>
      <c r="Z34" s="173"/>
      <c r="AA34" s="173"/>
      <c r="AB34" s="496"/>
      <c r="AC34" s="494"/>
    </row>
    <row r="35" spans="1:29" ht="153.75" customHeight="1" x14ac:dyDescent="0.2">
      <c r="A35" s="57" t="s">
        <v>4368</v>
      </c>
      <c r="B35" s="57" t="s">
        <v>4340</v>
      </c>
      <c r="C35" s="57" t="s">
        <v>4369</v>
      </c>
      <c r="D35" s="57" t="s">
        <v>4370</v>
      </c>
      <c r="E35" s="62" t="s">
        <v>4239</v>
      </c>
      <c r="F35" s="60" t="s">
        <v>4371</v>
      </c>
      <c r="G35" s="84" t="s">
        <v>4372</v>
      </c>
      <c r="H35" s="81">
        <v>25000</v>
      </c>
      <c r="I35" s="57" t="s">
        <v>4323</v>
      </c>
      <c r="J35" s="57" t="s">
        <v>253</v>
      </c>
      <c r="K35" s="57" t="s">
        <v>164</v>
      </c>
      <c r="L35" s="57"/>
      <c r="M35" s="57" t="s">
        <v>166</v>
      </c>
      <c r="N35" s="57" t="s">
        <v>166</v>
      </c>
      <c r="O35" s="57" t="s">
        <v>4373</v>
      </c>
      <c r="P35" s="83" t="s">
        <v>4347</v>
      </c>
      <c r="Q35" s="83" t="s">
        <v>4374</v>
      </c>
      <c r="R35" s="57" t="s">
        <v>4350</v>
      </c>
      <c r="S35" s="45">
        <v>500</v>
      </c>
      <c r="T35" s="45">
        <v>500</v>
      </c>
      <c r="U35" s="45">
        <v>500</v>
      </c>
      <c r="V35" s="57">
        <v>500</v>
      </c>
      <c r="W35" s="62">
        <v>500</v>
      </c>
      <c r="X35" s="140"/>
      <c r="Y35" s="173"/>
      <c r="Z35" s="173"/>
      <c r="AA35" s="173"/>
      <c r="AB35" s="496"/>
      <c r="AC35" s="494"/>
    </row>
    <row r="36" spans="1:29" ht="65.25" customHeight="1" x14ac:dyDescent="0.2">
      <c r="A36" s="672" t="s">
        <v>4375</v>
      </c>
      <c r="B36" s="672" t="s">
        <v>4340</v>
      </c>
      <c r="C36" s="672" t="s">
        <v>4376</v>
      </c>
      <c r="D36" s="672" t="s">
        <v>4249</v>
      </c>
      <c r="E36" s="673" t="s">
        <v>4239</v>
      </c>
      <c r="F36" s="675" t="s">
        <v>4377</v>
      </c>
      <c r="G36" s="678" t="s">
        <v>4378</v>
      </c>
      <c r="H36" s="686">
        <v>25000</v>
      </c>
      <c r="I36" s="672" t="s">
        <v>4323</v>
      </c>
      <c r="J36" s="672" t="s">
        <v>253</v>
      </c>
      <c r="K36" s="672" t="s">
        <v>164</v>
      </c>
      <c r="L36" s="672"/>
      <c r="M36" s="672" t="s">
        <v>166</v>
      </c>
      <c r="N36" s="672" t="s">
        <v>166</v>
      </c>
      <c r="O36" s="672" t="s">
        <v>4379</v>
      </c>
      <c r="P36" s="778" t="s">
        <v>4380</v>
      </c>
      <c r="Q36" s="778" t="s">
        <v>4381</v>
      </c>
      <c r="R36" s="57" t="s">
        <v>2667</v>
      </c>
      <c r="S36" s="45"/>
      <c r="T36" s="45">
        <v>5</v>
      </c>
      <c r="U36" s="45">
        <v>5</v>
      </c>
      <c r="V36" s="57">
        <v>5</v>
      </c>
      <c r="W36" s="62">
        <v>5</v>
      </c>
      <c r="X36" s="140"/>
      <c r="Y36" s="774"/>
      <c r="Z36" s="774"/>
      <c r="AA36" s="774"/>
      <c r="AB36" s="1028"/>
      <c r="AC36" s="494"/>
    </row>
    <row r="37" spans="1:29" ht="49.5" customHeight="1" x14ac:dyDescent="0.2">
      <c r="A37" s="642"/>
      <c r="B37" s="642"/>
      <c r="C37" s="642"/>
      <c r="D37" s="642"/>
      <c r="E37" s="646"/>
      <c r="F37" s="680"/>
      <c r="G37" s="647"/>
      <c r="H37" s="642"/>
      <c r="I37" s="642"/>
      <c r="J37" s="642"/>
      <c r="K37" s="642"/>
      <c r="L37" s="642"/>
      <c r="M37" s="642"/>
      <c r="N37" s="642"/>
      <c r="O37" s="642"/>
      <c r="P37" s="642"/>
      <c r="Q37" s="642"/>
      <c r="R37" s="57" t="s">
        <v>4350</v>
      </c>
      <c r="S37" s="45"/>
      <c r="T37" s="45">
        <v>100</v>
      </c>
      <c r="U37" s="45">
        <v>100</v>
      </c>
      <c r="V37" s="57">
        <v>100</v>
      </c>
      <c r="W37" s="62">
        <v>100</v>
      </c>
      <c r="X37" s="140"/>
      <c r="Y37" s="642"/>
      <c r="Z37" s="642"/>
      <c r="AA37" s="642"/>
      <c r="AB37" s="721"/>
      <c r="AC37" s="494"/>
    </row>
    <row r="38" spans="1:29" ht="159.75" customHeight="1" x14ac:dyDescent="0.2">
      <c r="A38" s="57" t="s">
        <v>4382</v>
      </c>
      <c r="B38" s="57" t="s">
        <v>4340</v>
      </c>
      <c r="C38" s="57" t="s">
        <v>4383</v>
      </c>
      <c r="D38" s="57" t="s">
        <v>4384</v>
      </c>
      <c r="E38" s="62" t="s">
        <v>4239</v>
      </c>
      <c r="F38" s="60" t="s">
        <v>4385</v>
      </c>
      <c r="G38" s="84" t="s">
        <v>4386</v>
      </c>
      <c r="H38" s="81">
        <v>10000</v>
      </c>
      <c r="I38" s="57" t="s">
        <v>4323</v>
      </c>
      <c r="J38" s="57" t="s">
        <v>253</v>
      </c>
      <c r="K38" s="57" t="s">
        <v>164</v>
      </c>
      <c r="L38" s="57"/>
      <c r="M38" s="57" t="s">
        <v>166</v>
      </c>
      <c r="N38" s="57" t="s">
        <v>166</v>
      </c>
      <c r="O38" s="57" t="s">
        <v>4387</v>
      </c>
      <c r="P38" s="83" t="s">
        <v>4380</v>
      </c>
      <c r="Q38" s="83" t="s">
        <v>4381</v>
      </c>
      <c r="R38" s="57" t="s">
        <v>2665</v>
      </c>
      <c r="S38" s="45">
        <v>5290</v>
      </c>
      <c r="T38" s="45">
        <v>5000</v>
      </c>
      <c r="U38" s="45">
        <v>5000</v>
      </c>
      <c r="V38" s="57">
        <v>5000</v>
      </c>
      <c r="W38" s="62">
        <v>5000</v>
      </c>
      <c r="X38" s="140"/>
      <c r="Y38" s="173"/>
      <c r="Z38" s="173"/>
      <c r="AA38" s="173"/>
      <c r="AB38" s="496"/>
      <c r="AC38" s="494"/>
    </row>
    <row r="39" spans="1:29" ht="176.25" customHeight="1" x14ac:dyDescent="0.2">
      <c r="A39" s="57" t="s">
        <v>4388</v>
      </c>
      <c r="B39" s="57" t="s">
        <v>4340</v>
      </c>
      <c r="C39" s="57" t="s">
        <v>4376</v>
      </c>
      <c r="D39" s="57" t="s">
        <v>4389</v>
      </c>
      <c r="E39" s="62" t="s">
        <v>4239</v>
      </c>
      <c r="F39" s="60" t="s">
        <v>4390</v>
      </c>
      <c r="G39" s="84" t="s">
        <v>4391</v>
      </c>
      <c r="H39" s="81">
        <v>10000</v>
      </c>
      <c r="I39" s="57" t="s">
        <v>4323</v>
      </c>
      <c r="J39" s="57" t="s">
        <v>253</v>
      </c>
      <c r="K39" s="57" t="s">
        <v>164</v>
      </c>
      <c r="L39" s="57" t="s">
        <v>4392</v>
      </c>
      <c r="M39" s="57" t="s">
        <v>166</v>
      </c>
      <c r="N39" s="57" t="s">
        <v>166</v>
      </c>
      <c r="O39" s="57" t="s">
        <v>4393</v>
      </c>
      <c r="P39" s="83" t="s">
        <v>4394</v>
      </c>
      <c r="Q39" s="83" t="s">
        <v>4395</v>
      </c>
      <c r="R39" s="57" t="s">
        <v>4350</v>
      </c>
      <c r="S39" s="45">
        <v>7716</v>
      </c>
      <c r="T39" s="45">
        <v>6000</v>
      </c>
      <c r="U39" s="45">
        <v>6000</v>
      </c>
      <c r="V39" s="57">
        <v>6000</v>
      </c>
      <c r="W39" s="62">
        <v>6000</v>
      </c>
      <c r="X39" s="140"/>
      <c r="Y39" s="173"/>
      <c r="Z39" s="173"/>
      <c r="AA39" s="173"/>
      <c r="AB39" s="496"/>
      <c r="AC39" s="494"/>
    </row>
    <row r="40" spans="1:29" ht="150.75" customHeight="1" x14ac:dyDescent="0.2">
      <c r="A40" s="57" t="s">
        <v>4396</v>
      </c>
      <c r="B40" s="57" t="s">
        <v>4397</v>
      </c>
      <c r="C40" s="57" t="s">
        <v>4376</v>
      </c>
      <c r="D40" s="57" t="s">
        <v>4249</v>
      </c>
      <c r="E40" s="62" t="s">
        <v>4239</v>
      </c>
      <c r="F40" s="60" t="s">
        <v>4398</v>
      </c>
      <c r="G40" s="84" t="s">
        <v>4399</v>
      </c>
      <c r="H40" s="81">
        <v>10000</v>
      </c>
      <c r="I40" s="57" t="s">
        <v>4323</v>
      </c>
      <c r="J40" s="57" t="s">
        <v>253</v>
      </c>
      <c r="K40" s="57" t="s">
        <v>164</v>
      </c>
      <c r="L40" s="57"/>
      <c r="M40" s="57" t="s">
        <v>166</v>
      </c>
      <c r="N40" s="57" t="s">
        <v>166</v>
      </c>
      <c r="O40" s="57" t="s">
        <v>4400</v>
      </c>
      <c r="P40" s="83" t="s">
        <v>4380</v>
      </c>
      <c r="Q40" s="83" t="s">
        <v>4381</v>
      </c>
      <c r="R40" s="57" t="s">
        <v>2665</v>
      </c>
      <c r="S40" s="45">
        <v>8200</v>
      </c>
      <c r="T40" s="45">
        <v>6000</v>
      </c>
      <c r="U40" s="45">
        <v>6000</v>
      </c>
      <c r="V40" s="57">
        <v>6000</v>
      </c>
      <c r="W40" s="62">
        <v>6000</v>
      </c>
      <c r="X40" s="140"/>
      <c r="Y40" s="173"/>
      <c r="Z40" s="173"/>
      <c r="AA40" s="173"/>
      <c r="AB40" s="496"/>
      <c r="AC40" s="494"/>
    </row>
    <row r="41" spans="1:29" ht="66" customHeight="1" x14ac:dyDescent="0.2">
      <c r="A41" s="1034" t="s">
        <v>4401</v>
      </c>
      <c r="B41" s="672" t="s">
        <v>4236</v>
      </c>
      <c r="C41" s="672" t="s">
        <v>4376</v>
      </c>
      <c r="D41" s="672" t="s">
        <v>4249</v>
      </c>
      <c r="E41" s="673" t="s">
        <v>4239</v>
      </c>
      <c r="F41" s="675" t="s">
        <v>4402</v>
      </c>
      <c r="G41" s="678" t="s">
        <v>4403</v>
      </c>
      <c r="H41" s="686">
        <v>120000</v>
      </c>
      <c r="I41" s="672" t="s">
        <v>4404</v>
      </c>
      <c r="J41" s="672" t="s">
        <v>253</v>
      </c>
      <c r="K41" s="672" t="s">
        <v>164</v>
      </c>
      <c r="L41" s="672"/>
      <c r="M41" s="672" t="s">
        <v>166</v>
      </c>
      <c r="N41" s="672" t="s">
        <v>166</v>
      </c>
      <c r="O41" s="672" t="s">
        <v>4405</v>
      </c>
      <c r="P41" s="778" t="s">
        <v>4406</v>
      </c>
      <c r="Q41" s="778" t="s">
        <v>4407</v>
      </c>
      <c r="R41" s="57" t="s">
        <v>4408</v>
      </c>
      <c r="S41" s="45">
        <v>1</v>
      </c>
      <c r="T41" s="45"/>
      <c r="U41" s="45"/>
      <c r="V41" s="57"/>
      <c r="W41" s="62"/>
      <c r="X41" s="140"/>
      <c r="Y41" s="774"/>
      <c r="Z41" s="774"/>
      <c r="AA41" s="774"/>
      <c r="AB41" s="1028"/>
      <c r="AC41" s="494"/>
    </row>
    <row r="42" spans="1:29" ht="81.75" customHeight="1" x14ac:dyDescent="0.2">
      <c r="A42" s="642"/>
      <c r="B42" s="642"/>
      <c r="C42" s="642"/>
      <c r="D42" s="642"/>
      <c r="E42" s="646"/>
      <c r="F42" s="680"/>
      <c r="G42" s="647"/>
      <c r="H42" s="642"/>
      <c r="I42" s="642"/>
      <c r="J42" s="642"/>
      <c r="K42" s="642"/>
      <c r="L42" s="642"/>
      <c r="M42" s="642"/>
      <c r="N42" s="642"/>
      <c r="O42" s="642"/>
      <c r="P42" s="642"/>
      <c r="Q42" s="642"/>
      <c r="R42" s="57" t="s">
        <v>4409</v>
      </c>
      <c r="S42" s="45">
        <v>38000</v>
      </c>
      <c r="T42" s="45">
        <v>35000</v>
      </c>
      <c r="U42" s="45">
        <v>35000</v>
      </c>
      <c r="V42" s="57">
        <v>35000</v>
      </c>
      <c r="W42" s="62">
        <v>35000</v>
      </c>
      <c r="X42" s="140"/>
      <c r="Y42" s="642"/>
      <c r="Z42" s="642"/>
      <c r="AA42" s="642"/>
      <c r="AB42" s="721"/>
      <c r="AC42" s="494"/>
    </row>
    <row r="43" spans="1:29" ht="171" customHeight="1" x14ac:dyDescent="0.2">
      <c r="A43" s="57" t="s">
        <v>4410</v>
      </c>
      <c r="B43" s="57" t="s">
        <v>4236</v>
      </c>
      <c r="C43" s="57" t="s">
        <v>4376</v>
      </c>
      <c r="D43" s="57" t="s">
        <v>4249</v>
      </c>
      <c r="E43" s="62" t="s">
        <v>4239</v>
      </c>
      <c r="F43" s="60" t="s">
        <v>4411</v>
      </c>
      <c r="G43" s="84" t="s">
        <v>4412</v>
      </c>
      <c r="H43" s="81">
        <v>40000</v>
      </c>
      <c r="I43" s="57" t="s">
        <v>4323</v>
      </c>
      <c r="J43" s="57" t="s">
        <v>253</v>
      </c>
      <c r="K43" s="57" t="s">
        <v>164</v>
      </c>
      <c r="L43" s="57"/>
      <c r="M43" s="57" t="s">
        <v>166</v>
      </c>
      <c r="N43" s="57" t="s">
        <v>166</v>
      </c>
      <c r="O43" s="57" t="s">
        <v>4413</v>
      </c>
      <c r="P43" s="83" t="s">
        <v>4394</v>
      </c>
      <c r="Q43" s="83" t="s">
        <v>4395</v>
      </c>
      <c r="R43" s="57" t="s">
        <v>4414</v>
      </c>
      <c r="S43" s="45">
        <v>300</v>
      </c>
      <c r="T43" s="45">
        <v>300</v>
      </c>
      <c r="U43" s="45">
        <v>300</v>
      </c>
      <c r="V43" s="57">
        <v>300</v>
      </c>
      <c r="W43" s="62">
        <v>300</v>
      </c>
      <c r="X43" s="140"/>
      <c r="Y43" s="173"/>
      <c r="Z43" s="173"/>
      <c r="AA43" s="173"/>
      <c r="AB43" s="496"/>
      <c r="AC43" s="494"/>
    </row>
    <row r="44" spans="1:29" ht="49.5" customHeight="1" x14ac:dyDescent="0.2">
      <c r="A44" s="672" t="s">
        <v>4415</v>
      </c>
      <c r="B44" s="672" t="s">
        <v>4236</v>
      </c>
      <c r="C44" s="672" t="s">
        <v>4376</v>
      </c>
      <c r="D44" s="672" t="s">
        <v>4249</v>
      </c>
      <c r="E44" s="673" t="s">
        <v>4239</v>
      </c>
      <c r="F44" s="675" t="s">
        <v>4416</v>
      </c>
      <c r="G44" s="678" t="s">
        <v>4417</v>
      </c>
      <c r="H44" s="686">
        <v>138000</v>
      </c>
      <c r="I44" s="672" t="s">
        <v>4418</v>
      </c>
      <c r="J44" s="672" t="s">
        <v>253</v>
      </c>
      <c r="K44" s="672" t="s">
        <v>164</v>
      </c>
      <c r="L44" s="672"/>
      <c r="M44" s="672" t="s">
        <v>166</v>
      </c>
      <c r="N44" s="672" t="s">
        <v>166</v>
      </c>
      <c r="O44" s="672" t="s">
        <v>4419</v>
      </c>
      <c r="P44" s="778" t="s">
        <v>4420</v>
      </c>
      <c r="Q44" s="778" t="s">
        <v>4421</v>
      </c>
      <c r="R44" s="57" t="s">
        <v>4422</v>
      </c>
      <c r="S44" s="45">
        <v>6548</v>
      </c>
      <c r="T44" s="45">
        <v>4800</v>
      </c>
      <c r="U44" s="45">
        <v>4800</v>
      </c>
      <c r="V44" s="57">
        <v>4800</v>
      </c>
      <c r="W44" s="62">
        <v>4800</v>
      </c>
      <c r="X44" s="140"/>
      <c r="Y44" s="774"/>
      <c r="Z44" s="774"/>
      <c r="AA44" s="774"/>
      <c r="AB44" s="1028"/>
      <c r="AC44" s="494"/>
    </row>
    <row r="45" spans="1:29" ht="49.5" customHeight="1" x14ac:dyDescent="0.2">
      <c r="A45" s="641"/>
      <c r="B45" s="641"/>
      <c r="C45" s="641"/>
      <c r="D45" s="641"/>
      <c r="E45" s="674"/>
      <c r="F45" s="676"/>
      <c r="G45" s="679"/>
      <c r="H45" s="641"/>
      <c r="I45" s="641"/>
      <c r="J45" s="641"/>
      <c r="K45" s="641"/>
      <c r="L45" s="641"/>
      <c r="M45" s="641"/>
      <c r="N45" s="641"/>
      <c r="O45" s="641"/>
      <c r="P45" s="641"/>
      <c r="Q45" s="641"/>
      <c r="R45" s="57" t="s">
        <v>4423</v>
      </c>
      <c r="S45" s="45">
        <v>291793</v>
      </c>
      <c r="T45" s="45">
        <v>220000</v>
      </c>
      <c r="U45" s="45">
        <v>220000</v>
      </c>
      <c r="V45" s="57">
        <v>220000</v>
      </c>
      <c r="W45" s="62">
        <v>220000</v>
      </c>
      <c r="X45" s="140"/>
      <c r="Y45" s="641"/>
      <c r="Z45" s="641"/>
      <c r="AA45" s="641"/>
      <c r="AB45" s="720"/>
      <c r="AC45" s="494"/>
    </row>
    <row r="46" spans="1:29" ht="49.5" customHeight="1" x14ac:dyDescent="0.2">
      <c r="A46" s="642"/>
      <c r="B46" s="642"/>
      <c r="C46" s="642"/>
      <c r="D46" s="642"/>
      <c r="E46" s="646"/>
      <c r="F46" s="680"/>
      <c r="G46" s="647"/>
      <c r="H46" s="642"/>
      <c r="I46" s="642"/>
      <c r="J46" s="642"/>
      <c r="K46" s="642"/>
      <c r="L46" s="642"/>
      <c r="M46" s="642"/>
      <c r="N46" s="642"/>
      <c r="O46" s="642"/>
      <c r="P46" s="642"/>
      <c r="Q46" s="642"/>
      <c r="R46" s="57" t="s">
        <v>4424</v>
      </c>
      <c r="S46" s="45">
        <v>269</v>
      </c>
      <c r="T46" s="45">
        <v>180</v>
      </c>
      <c r="U46" s="45">
        <v>180</v>
      </c>
      <c r="V46" s="57">
        <v>180</v>
      </c>
      <c r="W46" s="62">
        <v>180</v>
      </c>
      <c r="X46" s="140"/>
      <c r="Y46" s="642"/>
      <c r="Z46" s="642"/>
      <c r="AA46" s="642"/>
      <c r="AB46" s="721"/>
      <c r="AC46" s="494"/>
    </row>
    <row r="47" spans="1:29" ht="183.75" customHeight="1" x14ac:dyDescent="0.2">
      <c r="A47" s="57" t="s">
        <v>4425</v>
      </c>
      <c r="B47" s="57" t="s">
        <v>4426</v>
      </c>
      <c r="C47" s="57" t="s">
        <v>4376</v>
      </c>
      <c r="D47" s="57" t="s">
        <v>4249</v>
      </c>
      <c r="E47" s="62" t="s">
        <v>4239</v>
      </c>
      <c r="F47" s="60" t="s">
        <v>4427</v>
      </c>
      <c r="G47" s="84" t="s">
        <v>4428</v>
      </c>
      <c r="H47" s="81">
        <v>100000</v>
      </c>
      <c r="I47" s="57" t="s">
        <v>4345</v>
      </c>
      <c r="J47" s="57" t="s">
        <v>253</v>
      </c>
      <c r="K47" s="57" t="s">
        <v>164</v>
      </c>
      <c r="L47" s="57"/>
      <c r="M47" s="57" t="s">
        <v>166</v>
      </c>
      <c r="N47" s="57" t="s">
        <v>166</v>
      </c>
      <c r="O47" s="45" t="s">
        <v>4429</v>
      </c>
      <c r="P47" s="68" t="s">
        <v>4394</v>
      </c>
      <c r="Q47" s="68" t="s">
        <v>4395</v>
      </c>
      <c r="R47" s="68" t="s">
        <v>4430</v>
      </c>
      <c r="S47" s="45"/>
      <c r="T47" s="45">
        <v>5000</v>
      </c>
      <c r="U47" s="45">
        <v>5000</v>
      </c>
      <c r="V47" s="57">
        <v>5000</v>
      </c>
      <c r="W47" s="62">
        <v>5000</v>
      </c>
      <c r="X47" s="140"/>
      <c r="Y47" s="173"/>
      <c r="Z47" s="173"/>
      <c r="AA47" s="173"/>
      <c r="AB47" s="496"/>
      <c r="AC47" s="494"/>
    </row>
    <row r="48" spans="1:29" ht="75" customHeight="1" x14ac:dyDescent="0.2">
      <c r="A48" s="672" t="s">
        <v>4431</v>
      </c>
      <c r="B48" s="672" t="s">
        <v>4432</v>
      </c>
      <c r="C48" s="672" t="s">
        <v>4376</v>
      </c>
      <c r="D48" s="672" t="s">
        <v>4249</v>
      </c>
      <c r="E48" s="673" t="s">
        <v>4239</v>
      </c>
      <c r="F48" s="675" t="s">
        <v>4433</v>
      </c>
      <c r="G48" s="678" t="s">
        <v>4434</v>
      </c>
      <c r="H48" s="686">
        <v>100000</v>
      </c>
      <c r="I48" s="672" t="s">
        <v>4323</v>
      </c>
      <c r="J48" s="672" t="s">
        <v>253</v>
      </c>
      <c r="K48" s="672" t="s">
        <v>164</v>
      </c>
      <c r="L48" s="672"/>
      <c r="M48" s="672" t="s">
        <v>166</v>
      </c>
      <c r="N48" s="672" t="s">
        <v>166</v>
      </c>
      <c r="O48" s="672" t="s">
        <v>4435</v>
      </c>
      <c r="P48" s="778" t="s">
        <v>4347</v>
      </c>
      <c r="Q48" s="778" t="s">
        <v>4436</v>
      </c>
      <c r="R48" s="57" t="s">
        <v>4437</v>
      </c>
      <c r="S48" s="45">
        <v>2</v>
      </c>
      <c r="T48" s="45">
        <v>2</v>
      </c>
      <c r="U48" s="45">
        <v>2</v>
      </c>
      <c r="V48" s="57">
        <v>2</v>
      </c>
      <c r="W48" s="62">
        <v>2</v>
      </c>
      <c r="X48" s="140"/>
      <c r="Y48" s="774"/>
      <c r="Z48" s="774"/>
      <c r="AA48" s="774"/>
      <c r="AB48" s="1028"/>
      <c r="AC48" s="494"/>
    </row>
    <row r="49" spans="1:29" ht="75" customHeight="1" x14ac:dyDescent="0.2">
      <c r="A49" s="641"/>
      <c r="B49" s="641"/>
      <c r="C49" s="641"/>
      <c r="D49" s="641"/>
      <c r="E49" s="674"/>
      <c r="F49" s="676"/>
      <c r="G49" s="679"/>
      <c r="H49" s="641"/>
      <c r="I49" s="641"/>
      <c r="J49" s="641"/>
      <c r="K49" s="641"/>
      <c r="L49" s="641"/>
      <c r="M49" s="641"/>
      <c r="N49" s="641"/>
      <c r="O49" s="641"/>
      <c r="P49" s="641"/>
      <c r="Q49" s="641"/>
      <c r="R49" s="57" t="s">
        <v>4438</v>
      </c>
      <c r="S49" s="45">
        <v>7</v>
      </c>
      <c r="T49" s="45">
        <v>7</v>
      </c>
      <c r="U49" s="45">
        <v>7</v>
      </c>
      <c r="V49" s="57">
        <v>7</v>
      </c>
      <c r="W49" s="62">
        <v>7</v>
      </c>
      <c r="X49" s="140"/>
      <c r="Y49" s="641"/>
      <c r="Z49" s="641"/>
      <c r="AA49" s="641"/>
      <c r="AB49" s="720"/>
      <c r="AC49" s="494"/>
    </row>
    <row r="50" spans="1:29" ht="68.25" customHeight="1" x14ac:dyDescent="0.2">
      <c r="A50" s="641"/>
      <c r="B50" s="641"/>
      <c r="C50" s="641"/>
      <c r="D50" s="641"/>
      <c r="E50" s="674"/>
      <c r="F50" s="676"/>
      <c r="G50" s="679"/>
      <c r="H50" s="641"/>
      <c r="I50" s="641"/>
      <c r="J50" s="641"/>
      <c r="K50" s="641"/>
      <c r="L50" s="641"/>
      <c r="M50" s="641"/>
      <c r="N50" s="641"/>
      <c r="O50" s="641"/>
      <c r="P50" s="641"/>
      <c r="Q50" s="641"/>
      <c r="R50" s="57" t="s">
        <v>4439</v>
      </c>
      <c r="S50" s="45">
        <v>10</v>
      </c>
      <c r="T50" s="45">
        <v>10</v>
      </c>
      <c r="U50" s="45">
        <v>10</v>
      </c>
      <c r="V50" s="57">
        <v>10</v>
      </c>
      <c r="W50" s="62">
        <v>10</v>
      </c>
      <c r="X50" s="140"/>
      <c r="Y50" s="641"/>
      <c r="Z50" s="641"/>
      <c r="AA50" s="641"/>
      <c r="AB50" s="720"/>
      <c r="AC50" s="494"/>
    </row>
    <row r="51" spans="1:29" ht="69.75" customHeight="1" x14ac:dyDescent="0.2">
      <c r="A51" s="641"/>
      <c r="B51" s="641"/>
      <c r="C51" s="641"/>
      <c r="D51" s="641"/>
      <c r="E51" s="674"/>
      <c r="F51" s="676"/>
      <c r="G51" s="679"/>
      <c r="H51" s="641"/>
      <c r="I51" s="641"/>
      <c r="J51" s="641"/>
      <c r="K51" s="641"/>
      <c r="L51" s="641"/>
      <c r="M51" s="641"/>
      <c r="N51" s="641"/>
      <c r="O51" s="641"/>
      <c r="P51" s="641"/>
      <c r="Q51" s="641"/>
      <c r="R51" s="57" t="s">
        <v>4440</v>
      </c>
      <c r="S51" s="45">
        <v>3</v>
      </c>
      <c r="T51" s="45">
        <v>3</v>
      </c>
      <c r="U51" s="45">
        <v>3</v>
      </c>
      <c r="V51" s="57">
        <v>3</v>
      </c>
      <c r="W51" s="62">
        <v>3</v>
      </c>
      <c r="X51" s="140"/>
      <c r="Y51" s="641"/>
      <c r="Z51" s="641"/>
      <c r="AA51" s="641"/>
      <c r="AB51" s="720"/>
      <c r="AC51" s="494"/>
    </row>
    <row r="52" spans="1:29" ht="75.75" customHeight="1" x14ac:dyDescent="0.2">
      <c r="A52" s="642"/>
      <c r="B52" s="642"/>
      <c r="C52" s="642"/>
      <c r="D52" s="642"/>
      <c r="E52" s="646"/>
      <c r="F52" s="680"/>
      <c r="G52" s="647"/>
      <c r="H52" s="642"/>
      <c r="I52" s="642"/>
      <c r="J52" s="642"/>
      <c r="K52" s="642"/>
      <c r="L52" s="642"/>
      <c r="M52" s="642"/>
      <c r="N52" s="642"/>
      <c r="O52" s="642"/>
      <c r="P52" s="642"/>
      <c r="Q52" s="642"/>
      <c r="R52" s="57" t="s">
        <v>4441</v>
      </c>
      <c r="S52" s="45">
        <v>1</v>
      </c>
      <c r="T52" s="45">
        <v>1</v>
      </c>
      <c r="U52" s="45">
        <v>1</v>
      </c>
      <c r="V52" s="57">
        <v>1</v>
      </c>
      <c r="W52" s="62">
        <v>1</v>
      </c>
      <c r="X52" s="140"/>
      <c r="Y52" s="642"/>
      <c r="Z52" s="642"/>
      <c r="AA52" s="642"/>
      <c r="AB52" s="721"/>
      <c r="AC52" s="494"/>
    </row>
    <row r="53" spans="1:29" ht="69.75" customHeight="1" x14ac:dyDescent="0.2">
      <c r="A53" s="672" t="s">
        <v>4442</v>
      </c>
      <c r="B53" s="672" t="s">
        <v>4432</v>
      </c>
      <c r="C53" s="672" t="s">
        <v>4443</v>
      </c>
      <c r="D53" s="672" t="s">
        <v>4444</v>
      </c>
      <c r="E53" s="772" t="s">
        <v>4239</v>
      </c>
      <c r="F53" s="675" t="s">
        <v>4445</v>
      </c>
      <c r="G53" s="678" t="s">
        <v>4446</v>
      </c>
      <c r="H53" s="686">
        <v>300000000</v>
      </c>
      <c r="I53" s="672" t="s">
        <v>4404</v>
      </c>
      <c r="J53" s="672" t="s">
        <v>253</v>
      </c>
      <c r="K53" s="672" t="s">
        <v>164</v>
      </c>
      <c r="L53" s="672"/>
      <c r="M53" s="672" t="s">
        <v>164</v>
      </c>
      <c r="N53" s="672" t="s">
        <v>164</v>
      </c>
      <c r="O53" s="681" t="s">
        <v>4447</v>
      </c>
      <c r="P53" s="681" t="s">
        <v>4448</v>
      </c>
      <c r="Q53" s="682" t="s">
        <v>2640</v>
      </c>
      <c r="R53" s="68" t="s">
        <v>4449</v>
      </c>
      <c r="S53" s="45" t="s">
        <v>4450</v>
      </c>
      <c r="T53" s="45">
        <v>29799</v>
      </c>
      <c r="U53" s="45">
        <v>28230</v>
      </c>
      <c r="V53" s="57">
        <v>26662</v>
      </c>
      <c r="W53" s="62">
        <v>25094</v>
      </c>
      <c r="X53" s="140"/>
      <c r="Y53" s="774"/>
      <c r="Z53" s="774"/>
      <c r="AA53" s="774"/>
      <c r="AB53" s="1028"/>
      <c r="AC53" s="494"/>
    </row>
    <row r="54" spans="1:29" ht="87.75" customHeight="1" x14ac:dyDescent="0.2">
      <c r="A54" s="641"/>
      <c r="B54" s="641"/>
      <c r="C54" s="641"/>
      <c r="D54" s="641"/>
      <c r="E54" s="776"/>
      <c r="F54" s="676"/>
      <c r="G54" s="679"/>
      <c r="H54" s="641"/>
      <c r="I54" s="641"/>
      <c r="J54" s="641"/>
      <c r="K54" s="641"/>
      <c r="L54" s="641"/>
      <c r="M54" s="641"/>
      <c r="N54" s="641"/>
      <c r="O54" s="641"/>
      <c r="P54" s="641"/>
      <c r="Q54" s="641"/>
      <c r="R54" s="68" t="s">
        <v>4451</v>
      </c>
      <c r="S54" s="45" t="s">
        <v>4452</v>
      </c>
      <c r="T54" s="45">
        <v>283</v>
      </c>
      <c r="U54" s="45">
        <v>268</v>
      </c>
      <c r="V54" s="57">
        <v>253</v>
      </c>
      <c r="W54" s="62">
        <v>238</v>
      </c>
      <c r="X54" s="140"/>
      <c r="Y54" s="641"/>
      <c r="Z54" s="641"/>
      <c r="AA54" s="641"/>
      <c r="AB54" s="720"/>
      <c r="AC54" s="494"/>
    </row>
    <row r="55" spans="1:29" ht="93.75" customHeight="1" x14ac:dyDescent="0.2">
      <c r="A55" s="641"/>
      <c r="B55" s="641"/>
      <c r="C55" s="641"/>
      <c r="D55" s="641"/>
      <c r="E55" s="776"/>
      <c r="F55" s="676"/>
      <c r="G55" s="679"/>
      <c r="H55" s="641"/>
      <c r="I55" s="641"/>
      <c r="J55" s="641"/>
      <c r="K55" s="641"/>
      <c r="L55" s="641"/>
      <c r="M55" s="641"/>
      <c r="N55" s="641"/>
      <c r="O55" s="641"/>
      <c r="P55" s="641"/>
      <c r="Q55" s="641"/>
      <c r="R55" s="68" t="s">
        <v>4453</v>
      </c>
      <c r="S55" s="45" t="s">
        <v>4454</v>
      </c>
      <c r="T55" s="45">
        <v>2368</v>
      </c>
      <c r="U55" s="45">
        <v>2243</v>
      </c>
      <c r="V55" s="57">
        <v>2119</v>
      </c>
      <c r="W55" s="62">
        <v>1994</v>
      </c>
      <c r="X55" s="140"/>
      <c r="Y55" s="641"/>
      <c r="Z55" s="641"/>
      <c r="AA55" s="641"/>
      <c r="AB55" s="720"/>
      <c r="AC55" s="494"/>
    </row>
    <row r="56" spans="1:29" ht="133.5" customHeight="1" x14ac:dyDescent="0.2">
      <c r="A56" s="642"/>
      <c r="B56" s="642"/>
      <c r="C56" s="642"/>
      <c r="D56" s="642"/>
      <c r="E56" s="729"/>
      <c r="F56" s="680"/>
      <c r="G56" s="647"/>
      <c r="H56" s="642"/>
      <c r="I56" s="642"/>
      <c r="J56" s="642"/>
      <c r="K56" s="642"/>
      <c r="L56" s="642"/>
      <c r="M56" s="642"/>
      <c r="N56" s="642"/>
      <c r="O56" s="642"/>
      <c r="P56" s="642"/>
      <c r="Q56" s="642"/>
      <c r="R56" s="57" t="s">
        <v>4455</v>
      </c>
      <c r="S56" s="45" t="s">
        <v>4456</v>
      </c>
      <c r="T56" s="45">
        <v>10</v>
      </c>
      <c r="U56" s="45">
        <v>10</v>
      </c>
      <c r="V56" s="57">
        <v>11</v>
      </c>
      <c r="W56" s="62">
        <v>11</v>
      </c>
      <c r="X56" s="140"/>
      <c r="Y56" s="642"/>
      <c r="Z56" s="642"/>
      <c r="AA56" s="642"/>
      <c r="AB56" s="721"/>
      <c r="AC56" s="494"/>
    </row>
    <row r="57" spans="1:29" ht="165.75" customHeight="1" x14ac:dyDescent="0.2">
      <c r="A57" s="672" t="s">
        <v>4457</v>
      </c>
      <c r="B57" s="672" t="s">
        <v>4458</v>
      </c>
      <c r="C57" s="672" t="s">
        <v>4376</v>
      </c>
      <c r="D57" s="672" t="s">
        <v>4249</v>
      </c>
      <c r="E57" s="673" t="s">
        <v>4459</v>
      </c>
      <c r="F57" s="675" t="s">
        <v>4460</v>
      </c>
      <c r="G57" s="678" t="s">
        <v>4461</v>
      </c>
      <c r="H57" s="686">
        <v>5000000</v>
      </c>
      <c r="I57" s="672" t="s">
        <v>4462</v>
      </c>
      <c r="J57" s="672" t="s">
        <v>175</v>
      </c>
      <c r="K57" s="672" t="s">
        <v>164</v>
      </c>
      <c r="L57" s="672"/>
      <c r="M57" s="672" t="s">
        <v>166</v>
      </c>
      <c r="N57" s="672" t="s">
        <v>164</v>
      </c>
      <c r="O57" s="681" t="s">
        <v>4463</v>
      </c>
      <c r="P57" s="681" t="s">
        <v>4464</v>
      </c>
      <c r="Q57" s="681" t="s">
        <v>2640</v>
      </c>
      <c r="R57" s="682" t="s">
        <v>4465</v>
      </c>
      <c r="S57" s="45" t="s">
        <v>4466</v>
      </c>
      <c r="T57" s="45">
        <v>0</v>
      </c>
      <c r="U57" s="45">
        <v>0</v>
      </c>
      <c r="V57" s="57">
        <v>5</v>
      </c>
      <c r="W57" s="62">
        <v>10</v>
      </c>
      <c r="X57" s="140"/>
      <c r="Y57" s="774"/>
      <c r="Z57" s="774"/>
      <c r="AA57" s="774"/>
      <c r="AB57" s="1028"/>
      <c r="AC57" s="494"/>
    </row>
    <row r="58" spans="1:29" ht="183" customHeight="1" x14ac:dyDescent="0.2">
      <c r="A58" s="641"/>
      <c r="B58" s="641"/>
      <c r="C58" s="641"/>
      <c r="D58" s="641"/>
      <c r="E58" s="674"/>
      <c r="F58" s="676"/>
      <c r="G58" s="679"/>
      <c r="H58" s="641"/>
      <c r="I58" s="641"/>
      <c r="J58" s="641"/>
      <c r="K58" s="641"/>
      <c r="L58" s="641"/>
      <c r="M58" s="641"/>
      <c r="N58" s="641"/>
      <c r="O58" s="641"/>
      <c r="P58" s="641"/>
      <c r="Q58" s="641"/>
      <c r="R58" s="641"/>
      <c r="S58" s="45" t="s">
        <v>4467</v>
      </c>
      <c r="T58" s="45">
        <v>0</v>
      </c>
      <c r="U58" s="45">
        <v>0</v>
      </c>
      <c r="V58" s="57">
        <v>10</v>
      </c>
      <c r="W58" s="62">
        <v>15</v>
      </c>
      <c r="X58" s="140"/>
      <c r="Y58" s="641"/>
      <c r="Z58" s="641"/>
      <c r="AA58" s="641"/>
      <c r="AB58" s="720"/>
      <c r="AC58" s="494"/>
    </row>
    <row r="59" spans="1:29" ht="161.25" customHeight="1" x14ac:dyDescent="0.2">
      <c r="A59" s="642"/>
      <c r="B59" s="642"/>
      <c r="C59" s="642"/>
      <c r="D59" s="642"/>
      <c r="E59" s="646"/>
      <c r="F59" s="680"/>
      <c r="G59" s="647"/>
      <c r="H59" s="642"/>
      <c r="I59" s="642"/>
      <c r="J59" s="642"/>
      <c r="K59" s="642"/>
      <c r="L59" s="642"/>
      <c r="M59" s="642"/>
      <c r="N59" s="642"/>
      <c r="O59" s="642"/>
      <c r="P59" s="642"/>
      <c r="Q59" s="642"/>
      <c r="R59" s="642"/>
      <c r="S59" s="45" t="s">
        <v>4468</v>
      </c>
      <c r="T59" s="45">
        <v>10</v>
      </c>
      <c r="U59" s="45">
        <v>10</v>
      </c>
      <c r="V59" s="57">
        <v>10</v>
      </c>
      <c r="W59" s="62">
        <v>20</v>
      </c>
      <c r="X59" s="140"/>
      <c r="Y59" s="642"/>
      <c r="Z59" s="642"/>
      <c r="AA59" s="642"/>
      <c r="AB59" s="721"/>
      <c r="AC59" s="494"/>
    </row>
    <row r="60" spans="1:29" ht="176.25" customHeight="1" x14ac:dyDescent="0.2">
      <c r="A60" s="57" t="s">
        <v>4469</v>
      </c>
      <c r="B60" s="57" t="s">
        <v>4470</v>
      </c>
      <c r="C60" s="57" t="s">
        <v>4376</v>
      </c>
      <c r="D60" s="57" t="s">
        <v>4471</v>
      </c>
      <c r="E60" s="62" t="s">
        <v>4459</v>
      </c>
      <c r="F60" s="60" t="s">
        <v>4472</v>
      </c>
      <c r="G60" s="84" t="s">
        <v>4473</v>
      </c>
      <c r="H60" s="81">
        <v>4500000</v>
      </c>
      <c r="I60" s="57" t="s">
        <v>4462</v>
      </c>
      <c r="J60" s="57" t="s">
        <v>163</v>
      </c>
      <c r="K60" s="57" t="s">
        <v>164</v>
      </c>
      <c r="L60" s="57"/>
      <c r="M60" s="57" t="s">
        <v>164</v>
      </c>
      <c r="N60" s="57" t="s">
        <v>166</v>
      </c>
      <c r="O60" s="45" t="s">
        <v>4474</v>
      </c>
      <c r="P60" s="57" t="s">
        <v>4464</v>
      </c>
      <c r="Q60" s="57" t="s">
        <v>2640</v>
      </c>
      <c r="R60" s="57" t="s">
        <v>4475</v>
      </c>
      <c r="S60" s="45" t="s">
        <v>4476</v>
      </c>
      <c r="T60" s="45">
        <v>0</v>
      </c>
      <c r="U60" s="45">
        <v>0</v>
      </c>
      <c r="V60" s="57">
        <v>5</v>
      </c>
      <c r="W60" s="62">
        <v>10</v>
      </c>
      <c r="X60" s="140"/>
      <c r="Y60" s="173"/>
      <c r="Z60" s="173"/>
      <c r="AA60" s="173"/>
      <c r="AB60" s="496"/>
      <c r="AC60" s="494"/>
    </row>
    <row r="61" spans="1:29" ht="81.75" customHeight="1" x14ac:dyDescent="0.2">
      <c r="A61" s="672" t="s">
        <v>4477</v>
      </c>
      <c r="B61" s="672" t="s">
        <v>4426</v>
      </c>
      <c r="C61" s="672" t="s">
        <v>4478</v>
      </c>
      <c r="D61" s="672" t="s">
        <v>4479</v>
      </c>
      <c r="E61" s="673" t="s">
        <v>4459</v>
      </c>
      <c r="F61" s="675" t="s">
        <v>4480</v>
      </c>
      <c r="G61" s="678" t="s">
        <v>4481</v>
      </c>
      <c r="H61" s="686">
        <v>500000</v>
      </c>
      <c r="I61" s="672" t="s">
        <v>4482</v>
      </c>
      <c r="J61" s="672" t="s">
        <v>470</v>
      </c>
      <c r="K61" s="672" t="s">
        <v>164</v>
      </c>
      <c r="L61" s="672"/>
      <c r="M61" s="672" t="s">
        <v>166</v>
      </c>
      <c r="N61" s="672" t="s">
        <v>166</v>
      </c>
      <c r="O61" s="681" t="s">
        <v>4483</v>
      </c>
      <c r="P61" s="681" t="s">
        <v>2640</v>
      </c>
      <c r="Q61" s="681" t="s">
        <v>4484</v>
      </c>
      <c r="R61" s="68" t="s">
        <v>4485</v>
      </c>
      <c r="S61" s="45" t="s">
        <v>4486</v>
      </c>
      <c r="T61" s="70">
        <v>0.3</v>
      </c>
      <c r="U61" s="70">
        <v>0.3</v>
      </c>
      <c r="V61" s="70">
        <v>0.3</v>
      </c>
      <c r="W61" s="108">
        <v>0.3</v>
      </c>
      <c r="X61" s="140"/>
      <c r="Y61" s="774"/>
      <c r="Z61" s="774"/>
      <c r="AA61" s="774"/>
      <c r="AB61" s="1028"/>
      <c r="AC61" s="494"/>
    </row>
    <row r="62" spans="1:29" ht="145.5" customHeight="1" x14ac:dyDescent="0.2">
      <c r="A62" s="642"/>
      <c r="B62" s="642"/>
      <c r="C62" s="642"/>
      <c r="D62" s="642"/>
      <c r="E62" s="646"/>
      <c r="F62" s="680"/>
      <c r="G62" s="647"/>
      <c r="H62" s="642"/>
      <c r="I62" s="642"/>
      <c r="J62" s="642"/>
      <c r="K62" s="642"/>
      <c r="L62" s="642"/>
      <c r="M62" s="642"/>
      <c r="N62" s="642"/>
      <c r="O62" s="642"/>
      <c r="P62" s="642"/>
      <c r="Q62" s="642"/>
      <c r="R62" s="57" t="s">
        <v>4487</v>
      </c>
      <c r="S62" s="45" t="s">
        <v>1659</v>
      </c>
      <c r="T62" s="45">
        <v>8</v>
      </c>
      <c r="U62" s="45">
        <v>8</v>
      </c>
      <c r="V62" s="57">
        <v>8</v>
      </c>
      <c r="W62" s="62">
        <v>8</v>
      </c>
      <c r="X62" s="140"/>
      <c r="Y62" s="642"/>
      <c r="Z62" s="642"/>
      <c r="AA62" s="642"/>
      <c r="AB62" s="721"/>
      <c r="AC62" s="494"/>
    </row>
    <row r="63" spans="1:29" ht="129" customHeight="1" x14ac:dyDescent="0.2">
      <c r="A63" s="672" t="s">
        <v>4488</v>
      </c>
      <c r="B63" s="672" t="s">
        <v>4426</v>
      </c>
      <c r="C63" s="672" t="s">
        <v>4478</v>
      </c>
      <c r="D63" s="672" t="s">
        <v>4489</v>
      </c>
      <c r="E63" s="673" t="s">
        <v>4459</v>
      </c>
      <c r="F63" s="675" t="s">
        <v>4490</v>
      </c>
      <c r="G63" s="678" t="s">
        <v>4491</v>
      </c>
      <c r="H63" s="686">
        <v>500000</v>
      </c>
      <c r="I63" s="672" t="s">
        <v>4323</v>
      </c>
      <c r="J63" s="672" t="s">
        <v>253</v>
      </c>
      <c r="K63" s="672" t="s">
        <v>164</v>
      </c>
      <c r="L63" s="672"/>
      <c r="M63" s="672" t="s">
        <v>166</v>
      </c>
      <c r="N63" s="672" t="s">
        <v>166</v>
      </c>
      <c r="O63" s="672" t="s">
        <v>4492</v>
      </c>
      <c r="P63" s="672" t="s">
        <v>2640</v>
      </c>
      <c r="Q63" s="681" t="s">
        <v>4484</v>
      </c>
      <c r="R63" s="57" t="s">
        <v>4493</v>
      </c>
      <c r="S63" s="45" t="s">
        <v>4494</v>
      </c>
      <c r="T63" s="70">
        <v>0.4</v>
      </c>
      <c r="U63" s="70">
        <v>0.5</v>
      </c>
      <c r="V63" s="71">
        <v>0.5</v>
      </c>
      <c r="W63" s="72">
        <v>0.5</v>
      </c>
      <c r="X63" s="140"/>
      <c r="Y63" s="774"/>
      <c r="Z63" s="774"/>
      <c r="AA63" s="774"/>
      <c r="AB63" s="1028"/>
      <c r="AC63" s="494"/>
    </row>
    <row r="64" spans="1:29" ht="138" customHeight="1" x14ac:dyDescent="0.2">
      <c r="A64" s="641"/>
      <c r="B64" s="641"/>
      <c r="C64" s="641"/>
      <c r="D64" s="641"/>
      <c r="E64" s="674"/>
      <c r="F64" s="676"/>
      <c r="G64" s="679"/>
      <c r="H64" s="641"/>
      <c r="I64" s="641"/>
      <c r="J64" s="641"/>
      <c r="K64" s="641"/>
      <c r="L64" s="641"/>
      <c r="M64" s="641"/>
      <c r="N64" s="641"/>
      <c r="O64" s="641"/>
      <c r="P64" s="641"/>
      <c r="Q64" s="641"/>
      <c r="R64" s="57" t="s">
        <v>4495</v>
      </c>
      <c r="S64" s="45" t="s">
        <v>4496</v>
      </c>
      <c r="T64" s="45">
        <v>4</v>
      </c>
      <c r="U64" s="45">
        <v>5</v>
      </c>
      <c r="V64" s="57">
        <v>5</v>
      </c>
      <c r="W64" s="62">
        <v>5</v>
      </c>
      <c r="X64" s="140"/>
      <c r="Y64" s="641"/>
      <c r="Z64" s="641"/>
      <c r="AA64" s="641"/>
      <c r="AB64" s="720"/>
      <c r="AC64" s="494"/>
    </row>
    <row r="65" spans="1:29" ht="134.25" customHeight="1" x14ac:dyDescent="0.2">
      <c r="A65" s="642"/>
      <c r="B65" s="642"/>
      <c r="C65" s="642"/>
      <c r="D65" s="642"/>
      <c r="E65" s="646"/>
      <c r="F65" s="680"/>
      <c r="G65" s="647"/>
      <c r="H65" s="642"/>
      <c r="I65" s="642"/>
      <c r="J65" s="642"/>
      <c r="K65" s="642"/>
      <c r="L65" s="642"/>
      <c r="M65" s="642"/>
      <c r="N65" s="642"/>
      <c r="O65" s="642"/>
      <c r="P65" s="642"/>
      <c r="Q65" s="642"/>
      <c r="R65" s="57" t="s">
        <v>4497</v>
      </c>
      <c r="S65" s="45" t="s">
        <v>4498</v>
      </c>
      <c r="T65" s="45">
        <v>8</v>
      </c>
      <c r="U65" s="45">
        <v>8</v>
      </c>
      <c r="V65" s="57">
        <v>8</v>
      </c>
      <c r="W65" s="62">
        <v>8</v>
      </c>
      <c r="X65" s="140"/>
      <c r="Y65" s="642"/>
      <c r="Z65" s="642"/>
      <c r="AA65" s="642"/>
      <c r="AB65" s="721"/>
      <c r="AC65" s="494"/>
    </row>
    <row r="66" spans="1:29" ht="60" customHeight="1" x14ac:dyDescent="0.2">
      <c r="A66" s="672" t="s">
        <v>4499</v>
      </c>
      <c r="B66" s="672" t="s">
        <v>4500</v>
      </c>
      <c r="C66" s="672" t="s">
        <v>4312</v>
      </c>
      <c r="D66" s="672" t="s">
        <v>4249</v>
      </c>
      <c r="E66" s="673" t="s">
        <v>4255</v>
      </c>
      <c r="F66" s="675" t="s">
        <v>4501</v>
      </c>
      <c r="G66" s="678" t="s">
        <v>4502</v>
      </c>
      <c r="H66" s="672" t="s">
        <v>158</v>
      </c>
      <c r="I66" s="672" t="s">
        <v>4503</v>
      </c>
      <c r="J66" s="672" t="s">
        <v>253</v>
      </c>
      <c r="K66" s="672" t="s">
        <v>164</v>
      </c>
      <c r="L66" s="672"/>
      <c r="M66" s="672" t="s">
        <v>166</v>
      </c>
      <c r="N66" s="672" t="s">
        <v>166</v>
      </c>
      <c r="O66" s="45" t="s">
        <v>4504</v>
      </c>
      <c r="P66" s="681" t="s">
        <v>2640</v>
      </c>
      <c r="Q66" s="681" t="s">
        <v>2402</v>
      </c>
      <c r="R66" s="68" t="s">
        <v>4505</v>
      </c>
      <c r="S66" s="45" t="s">
        <v>4506</v>
      </c>
      <c r="T66" s="45">
        <v>370</v>
      </c>
      <c r="U66" s="45">
        <v>420</v>
      </c>
      <c r="V66" s="57">
        <v>430</v>
      </c>
      <c r="W66" s="62">
        <v>440</v>
      </c>
      <c r="X66" s="140"/>
      <c r="Y66" s="774"/>
      <c r="Z66" s="774"/>
      <c r="AA66" s="774"/>
      <c r="AB66" s="1028"/>
      <c r="AC66" s="494"/>
    </row>
    <row r="67" spans="1:29" ht="73.5" customHeight="1" x14ac:dyDescent="0.2">
      <c r="A67" s="642"/>
      <c r="B67" s="642"/>
      <c r="C67" s="642"/>
      <c r="D67" s="642"/>
      <c r="E67" s="646"/>
      <c r="F67" s="680"/>
      <c r="G67" s="647"/>
      <c r="H67" s="642"/>
      <c r="I67" s="642"/>
      <c r="J67" s="642"/>
      <c r="K67" s="642"/>
      <c r="L67" s="642"/>
      <c r="M67" s="642"/>
      <c r="N67" s="642"/>
      <c r="O67" s="45" t="s">
        <v>4507</v>
      </c>
      <c r="P67" s="642"/>
      <c r="Q67" s="642"/>
      <c r="R67" s="68" t="s">
        <v>4505</v>
      </c>
      <c r="S67" s="45" t="s">
        <v>4508</v>
      </c>
      <c r="T67" s="45">
        <v>585</v>
      </c>
      <c r="U67" s="45">
        <v>705</v>
      </c>
      <c r="V67" s="57">
        <v>815</v>
      </c>
      <c r="W67" s="62">
        <v>935</v>
      </c>
      <c r="X67" s="140"/>
      <c r="Y67" s="642"/>
      <c r="Z67" s="642"/>
      <c r="AA67" s="642"/>
      <c r="AB67" s="721"/>
      <c r="AC67" s="494"/>
    </row>
    <row r="68" spans="1:29" ht="84.75" customHeight="1" x14ac:dyDescent="0.2">
      <c r="A68" s="672" t="s">
        <v>4509</v>
      </c>
      <c r="B68" s="672" t="s">
        <v>4432</v>
      </c>
      <c r="C68" s="672" t="s">
        <v>4312</v>
      </c>
      <c r="D68" s="672" t="s">
        <v>4249</v>
      </c>
      <c r="E68" s="673" t="s">
        <v>4255</v>
      </c>
      <c r="F68" s="675" t="s">
        <v>4510</v>
      </c>
      <c r="G68" s="678" t="s">
        <v>4502</v>
      </c>
      <c r="H68" s="672" t="s">
        <v>158</v>
      </c>
      <c r="I68" s="672" t="s">
        <v>4511</v>
      </c>
      <c r="J68" s="672" t="s">
        <v>470</v>
      </c>
      <c r="K68" s="672" t="s">
        <v>164</v>
      </c>
      <c r="L68" s="672"/>
      <c r="M68" s="672" t="s">
        <v>166</v>
      </c>
      <c r="N68" s="672" t="s">
        <v>164</v>
      </c>
      <c r="O68" s="45" t="s">
        <v>4512</v>
      </c>
      <c r="P68" s="672" t="s">
        <v>4513</v>
      </c>
      <c r="Q68" s="672" t="s">
        <v>2402</v>
      </c>
      <c r="R68" s="57" t="s">
        <v>4514</v>
      </c>
      <c r="S68" s="45">
        <v>25</v>
      </c>
      <c r="T68" s="45">
        <v>80</v>
      </c>
      <c r="U68" s="45">
        <v>100</v>
      </c>
      <c r="V68" s="57" t="s">
        <v>672</v>
      </c>
      <c r="W68" s="62" t="s">
        <v>672</v>
      </c>
      <c r="X68" s="140"/>
      <c r="Y68" s="774"/>
      <c r="Z68" s="774"/>
      <c r="AA68" s="774"/>
      <c r="AB68" s="1028"/>
      <c r="AC68" s="494"/>
    </row>
    <row r="69" spans="1:29" ht="99.75" customHeight="1" x14ac:dyDescent="0.2">
      <c r="A69" s="642"/>
      <c r="B69" s="642"/>
      <c r="C69" s="642"/>
      <c r="D69" s="642"/>
      <c r="E69" s="646"/>
      <c r="F69" s="680"/>
      <c r="G69" s="647"/>
      <c r="H69" s="642"/>
      <c r="I69" s="642"/>
      <c r="J69" s="642"/>
      <c r="K69" s="642"/>
      <c r="L69" s="642"/>
      <c r="M69" s="642"/>
      <c r="N69" s="642"/>
      <c r="O69" s="45" t="s">
        <v>4515</v>
      </c>
      <c r="P69" s="642"/>
      <c r="Q69" s="642"/>
      <c r="R69" s="57" t="s">
        <v>4516</v>
      </c>
      <c r="S69" s="45">
        <v>45</v>
      </c>
      <c r="T69" s="45">
        <v>52</v>
      </c>
      <c r="U69" s="45">
        <v>56</v>
      </c>
      <c r="V69" s="57" t="s">
        <v>672</v>
      </c>
      <c r="W69" s="62" t="s">
        <v>672</v>
      </c>
      <c r="X69" s="140"/>
      <c r="Y69" s="642"/>
      <c r="Z69" s="642"/>
      <c r="AA69" s="642"/>
      <c r="AB69" s="721"/>
      <c r="AC69" s="494"/>
    </row>
    <row r="70" spans="1:29" ht="141.75" customHeight="1" x14ac:dyDescent="0.2">
      <c r="A70" s="672"/>
      <c r="B70" s="672"/>
      <c r="C70" s="672"/>
      <c r="D70" s="672"/>
      <c r="E70" s="673"/>
      <c r="F70" s="675"/>
      <c r="G70" s="678"/>
      <c r="H70" s="672"/>
      <c r="I70" s="672"/>
      <c r="J70" s="672"/>
      <c r="K70" s="672"/>
      <c r="L70" s="672"/>
      <c r="M70" s="672"/>
      <c r="N70" s="672"/>
      <c r="O70" s="45" t="s">
        <v>4517</v>
      </c>
      <c r="P70" s="672"/>
      <c r="Q70" s="672"/>
      <c r="R70" s="57" t="s">
        <v>4518</v>
      </c>
      <c r="S70" s="45">
        <v>0</v>
      </c>
      <c r="T70" s="45">
        <v>2</v>
      </c>
      <c r="U70" s="45">
        <v>3</v>
      </c>
      <c r="V70" s="57" t="s">
        <v>672</v>
      </c>
      <c r="W70" s="62" t="s">
        <v>672</v>
      </c>
      <c r="X70" s="140"/>
      <c r="Y70" s="173"/>
      <c r="Z70" s="173"/>
      <c r="AA70" s="173"/>
      <c r="AB70" s="1028"/>
      <c r="AC70" s="494"/>
    </row>
    <row r="71" spans="1:29" ht="174" customHeight="1" x14ac:dyDescent="0.2">
      <c r="A71" s="641"/>
      <c r="B71" s="641"/>
      <c r="C71" s="641"/>
      <c r="D71" s="641"/>
      <c r="E71" s="674"/>
      <c r="F71" s="676"/>
      <c r="G71" s="679"/>
      <c r="H71" s="641"/>
      <c r="I71" s="641"/>
      <c r="J71" s="641"/>
      <c r="K71" s="641"/>
      <c r="L71" s="641"/>
      <c r="M71" s="641"/>
      <c r="N71" s="641"/>
      <c r="O71" s="45" t="s">
        <v>4519</v>
      </c>
      <c r="P71" s="641"/>
      <c r="Q71" s="641"/>
      <c r="R71" s="57" t="s">
        <v>4514</v>
      </c>
      <c r="S71" s="45">
        <v>85</v>
      </c>
      <c r="T71" s="45">
        <v>90</v>
      </c>
      <c r="U71" s="45">
        <v>100</v>
      </c>
      <c r="V71" s="57" t="s">
        <v>672</v>
      </c>
      <c r="W71" s="62" t="s">
        <v>672</v>
      </c>
      <c r="X71" s="140"/>
      <c r="Y71" s="173"/>
      <c r="Z71" s="173"/>
      <c r="AA71" s="173"/>
      <c r="AB71" s="720"/>
      <c r="AC71" s="494"/>
    </row>
    <row r="72" spans="1:29" ht="138" customHeight="1" x14ac:dyDescent="0.2">
      <c r="A72" s="641"/>
      <c r="B72" s="641"/>
      <c r="C72" s="641"/>
      <c r="D72" s="641"/>
      <c r="E72" s="674"/>
      <c r="F72" s="676"/>
      <c r="G72" s="679"/>
      <c r="H72" s="641"/>
      <c r="I72" s="641"/>
      <c r="J72" s="641"/>
      <c r="K72" s="641"/>
      <c r="L72" s="641"/>
      <c r="M72" s="641"/>
      <c r="N72" s="641"/>
      <c r="O72" s="45" t="s">
        <v>4520</v>
      </c>
      <c r="P72" s="641"/>
      <c r="Q72" s="641"/>
      <c r="R72" s="57" t="s">
        <v>4521</v>
      </c>
      <c r="S72" s="45">
        <v>17</v>
      </c>
      <c r="T72" s="45">
        <v>17</v>
      </c>
      <c r="U72" s="45">
        <v>17</v>
      </c>
      <c r="V72" s="57" t="s">
        <v>672</v>
      </c>
      <c r="W72" s="62" t="s">
        <v>672</v>
      </c>
      <c r="X72" s="140"/>
      <c r="Y72" s="173"/>
      <c r="Z72" s="173"/>
      <c r="AA72" s="173"/>
      <c r="AB72" s="720"/>
      <c r="AC72" s="494"/>
    </row>
    <row r="73" spans="1:29" ht="132.75" customHeight="1" x14ac:dyDescent="0.2">
      <c r="A73" s="642"/>
      <c r="B73" s="642"/>
      <c r="C73" s="642"/>
      <c r="D73" s="642"/>
      <c r="E73" s="646"/>
      <c r="F73" s="680"/>
      <c r="G73" s="647"/>
      <c r="H73" s="642"/>
      <c r="I73" s="642"/>
      <c r="J73" s="642"/>
      <c r="K73" s="642"/>
      <c r="L73" s="642"/>
      <c r="M73" s="642"/>
      <c r="N73" s="642"/>
      <c r="O73" s="45" t="s">
        <v>4522</v>
      </c>
      <c r="P73" s="642"/>
      <c r="Q73" s="642"/>
      <c r="R73" s="57" t="s">
        <v>4523</v>
      </c>
      <c r="S73" s="45">
        <v>0</v>
      </c>
      <c r="T73" s="45">
        <v>7</v>
      </c>
      <c r="U73" s="45">
        <v>7</v>
      </c>
      <c r="V73" s="57" t="s">
        <v>672</v>
      </c>
      <c r="W73" s="62" t="s">
        <v>672</v>
      </c>
      <c r="X73" s="140"/>
      <c r="Y73" s="173"/>
      <c r="Z73" s="173"/>
      <c r="AA73" s="173"/>
      <c r="AB73" s="721"/>
      <c r="AC73" s="494"/>
    </row>
    <row r="74" spans="1:29" ht="64.5" customHeight="1" x14ac:dyDescent="0.2">
      <c r="A74" s="672" t="s">
        <v>4524</v>
      </c>
      <c r="B74" s="672" t="s">
        <v>4432</v>
      </c>
      <c r="C74" s="672" t="s">
        <v>4312</v>
      </c>
      <c r="D74" s="672" t="s">
        <v>4249</v>
      </c>
      <c r="E74" s="673" t="s">
        <v>4459</v>
      </c>
      <c r="F74" s="675" t="s">
        <v>4525</v>
      </c>
      <c r="G74" s="678" t="s">
        <v>4502</v>
      </c>
      <c r="H74" s="672" t="s">
        <v>158</v>
      </c>
      <c r="I74" s="672" t="s">
        <v>4526</v>
      </c>
      <c r="J74" s="672" t="s">
        <v>470</v>
      </c>
      <c r="K74" s="672" t="s">
        <v>164</v>
      </c>
      <c r="L74" s="672"/>
      <c r="M74" s="672" t="s">
        <v>166</v>
      </c>
      <c r="N74" s="672" t="s">
        <v>166</v>
      </c>
      <c r="O74" s="57" t="s">
        <v>4527</v>
      </c>
      <c r="P74" s="672" t="s">
        <v>4513</v>
      </c>
      <c r="Q74" s="672" t="s">
        <v>2402</v>
      </c>
      <c r="R74" s="57" t="s">
        <v>4514</v>
      </c>
      <c r="S74" s="45">
        <v>33</v>
      </c>
      <c r="T74" s="45">
        <v>34</v>
      </c>
      <c r="U74" s="45">
        <v>34</v>
      </c>
      <c r="V74" s="57">
        <v>40</v>
      </c>
      <c r="W74" s="62">
        <v>50</v>
      </c>
      <c r="X74" s="140"/>
      <c r="Y74" s="774"/>
      <c r="Z74" s="774"/>
      <c r="AA74" s="774"/>
      <c r="AB74" s="1028"/>
      <c r="AC74" s="494"/>
    </row>
    <row r="75" spans="1:29" ht="126" customHeight="1" x14ac:dyDescent="0.2">
      <c r="A75" s="641"/>
      <c r="B75" s="641"/>
      <c r="C75" s="641"/>
      <c r="D75" s="641"/>
      <c r="E75" s="674"/>
      <c r="F75" s="676"/>
      <c r="G75" s="679"/>
      <c r="H75" s="641"/>
      <c r="I75" s="641"/>
      <c r="J75" s="641"/>
      <c r="K75" s="641"/>
      <c r="L75" s="641"/>
      <c r="M75" s="641"/>
      <c r="N75" s="641"/>
      <c r="O75" s="57" t="s">
        <v>4528</v>
      </c>
      <c r="P75" s="641"/>
      <c r="Q75" s="641"/>
      <c r="R75" s="57" t="s">
        <v>4514</v>
      </c>
      <c r="S75" s="45">
        <v>0</v>
      </c>
      <c r="T75" s="45">
        <v>50</v>
      </c>
      <c r="U75" s="45">
        <v>50</v>
      </c>
      <c r="V75" s="57">
        <v>50</v>
      </c>
      <c r="W75" s="62">
        <v>50</v>
      </c>
      <c r="X75" s="140"/>
      <c r="Y75" s="641"/>
      <c r="Z75" s="641"/>
      <c r="AA75" s="641"/>
      <c r="AB75" s="720"/>
      <c r="AC75" s="494"/>
    </row>
    <row r="76" spans="1:29" ht="118.5" customHeight="1" x14ac:dyDescent="0.2">
      <c r="A76" s="642"/>
      <c r="B76" s="642"/>
      <c r="C76" s="642"/>
      <c r="D76" s="642"/>
      <c r="E76" s="646"/>
      <c r="F76" s="680"/>
      <c r="G76" s="647"/>
      <c r="H76" s="642"/>
      <c r="I76" s="642"/>
      <c r="J76" s="642"/>
      <c r="K76" s="642"/>
      <c r="L76" s="642"/>
      <c r="M76" s="642"/>
      <c r="N76" s="642"/>
      <c r="O76" s="57" t="s">
        <v>4529</v>
      </c>
      <c r="P76" s="642"/>
      <c r="Q76" s="642"/>
      <c r="R76" s="57" t="s">
        <v>4514</v>
      </c>
      <c r="S76" s="45">
        <v>0</v>
      </c>
      <c r="T76" s="45">
        <v>0</v>
      </c>
      <c r="U76" s="45">
        <v>0</v>
      </c>
      <c r="V76" s="57">
        <v>0</v>
      </c>
      <c r="W76" s="62">
        <v>0</v>
      </c>
      <c r="X76" s="140"/>
      <c r="Y76" s="642"/>
      <c r="Z76" s="642"/>
      <c r="AA76" s="642"/>
      <c r="AB76" s="721"/>
      <c r="AC76" s="494"/>
    </row>
    <row r="77" spans="1:29" ht="145.5" customHeight="1" x14ac:dyDescent="0.2">
      <c r="A77" s="57" t="s">
        <v>4530</v>
      </c>
      <c r="B77" s="57" t="s">
        <v>4432</v>
      </c>
      <c r="C77" s="57" t="s">
        <v>4376</v>
      </c>
      <c r="D77" s="57" t="s">
        <v>4249</v>
      </c>
      <c r="E77" s="62" t="s">
        <v>4459</v>
      </c>
      <c r="F77" s="60" t="s">
        <v>4531</v>
      </c>
      <c r="G77" s="84" t="s">
        <v>4502</v>
      </c>
      <c r="H77" s="81" t="s">
        <v>158</v>
      </c>
      <c r="I77" s="57" t="s">
        <v>4532</v>
      </c>
      <c r="J77" s="57" t="s">
        <v>470</v>
      </c>
      <c r="K77" s="57" t="s">
        <v>164</v>
      </c>
      <c r="L77" s="57"/>
      <c r="M77" s="57" t="s">
        <v>166</v>
      </c>
      <c r="N77" s="57" t="s">
        <v>166</v>
      </c>
      <c r="O77" s="57" t="s">
        <v>4533</v>
      </c>
      <c r="P77" s="57" t="s">
        <v>4534</v>
      </c>
      <c r="Q77" s="57" t="s">
        <v>2402</v>
      </c>
      <c r="R77" s="57" t="s">
        <v>4514</v>
      </c>
      <c r="S77" s="45">
        <v>40</v>
      </c>
      <c r="T77" s="45">
        <v>100</v>
      </c>
      <c r="U77" s="45" t="s">
        <v>672</v>
      </c>
      <c r="V77" s="57" t="s">
        <v>672</v>
      </c>
      <c r="W77" s="62" t="s">
        <v>672</v>
      </c>
      <c r="X77" s="140"/>
      <c r="Y77" s="173"/>
      <c r="Z77" s="173"/>
      <c r="AA77" s="173"/>
      <c r="AB77" s="496"/>
      <c r="AC77" s="494"/>
    </row>
    <row r="78" spans="1:29" ht="78" customHeight="1" x14ac:dyDescent="0.2">
      <c r="A78" s="672" t="s">
        <v>4535</v>
      </c>
      <c r="B78" s="672" t="s">
        <v>4432</v>
      </c>
      <c r="C78" s="672" t="s">
        <v>4536</v>
      </c>
      <c r="D78" s="672" t="s">
        <v>4537</v>
      </c>
      <c r="E78" s="673" t="s">
        <v>4459</v>
      </c>
      <c r="F78" s="675" t="s">
        <v>4538</v>
      </c>
      <c r="G78" s="678" t="s">
        <v>4539</v>
      </c>
      <c r="H78" s="686">
        <v>30240000</v>
      </c>
      <c r="I78" s="672" t="s">
        <v>4540</v>
      </c>
      <c r="J78" s="672" t="s">
        <v>470</v>
      </c>
      <c r="K78" s="672" t="s">
        <v>164</v>
      </c>
      <c r="L78" s="672" t="s">
        <v>4541</v>
      </c>
      <c r="M78" s="672" t="s">
        <v>164</v>
      </c>
      <c r="N78" s="672" t="s">
        <v>166</v>
      </c>
      <c r="O78" s="681" t="s">
        <v>4542</v>
      </c>
      <c r="P78" s="1033" t="s">
        <v>4543</v>
      </c>
      <c r="Q78" s="681" t="s">
        <v>2640</v>
      </c>
      <c r="R78" s="57" t="s">
        <v>4544</v>
      </c>
      <c r="S78" s="45" t="s">
        <v>799</v>
      </c>
      <c r="T78" s="45">
        <v>0</v>
      </c>
      <c r="U78" s="45">
        <v>0</v>
      </c>
      <c r="V78" s="57">
        <v>0</v>
      </c>
      <c r="W78" s="62">
        <v>2</v>
      </c>
      <c r="X78" s="140"/>
      <c r="Y78" s="774"/>
      <c r="Z78" s="774"/>
      <c r="AA78" s="774"/>
      <c r="AB78" s="1028"/>
      <c r="AC78" s="494"/>
    </row>
    <row r="79" spans="1:29" ht="78" customHeight="1" x14ac:dyDescent="0.2">
      <c r="A79" s="641"/>
      <c r="B79" s="641"/>
      <c r="C79" s="641"/>
      <c r="D79" s="641"/>
      <c r="E79" s="674"/>
      <c r="F79" s="676"/>
      <c r="G79" s="679"/>
      <c r="H79" s="641"/>
      <c r="I79" s="641"/>
      <c r="J79" s="641"/>
      <c r="K79" s="641"/>
      <c r="L79" s="641"/>
      <c r="M79" s="641"/>
      <c r="N79" s="641"/>
      <c r="O79" s="641"/>
      <c r="P79" s="641"/>
      <c r="Q79" s="641"/>
      <c r="R79" s="57" t="s">
        <v>4545</v>
      </c>
      <c r="S79" s="86" t="s">
        <v>799</v>
      </c>
      <c r="T79" s="45">
        <v>0</v>
      </c>
      <c r="U79" s="45">
        <v>0</v>
      </c>
      <c r="V79" s="57">
        <v>0</v>
      </c>
      <c r="W79" s="62">
        <v>2</v>
      </c>
      <c r="X79" s="140"/>
      <c r="Y79" s="641"/>
      <c r="Z79" s="641"/>
      <c r="AA79" s="641"/>
      <c r="AB79" s="720"/>
      <c r="AC79" s="494"/>
    </row>
    <row r="80" spans="1:29" ht="198" customHeight="1" x14ac:dyDescent="0.2">
      <c r="A80" s="642"/>
      <c r="B80" s="642"/>
      <c r="C80" s="642"/>
      <c r="D80" s="642"/>
      <c r="E80" s="646"/>
      <c r="F80" s="680"/>
      <c r="G80" s="647"/>
      <c r="H80" s="642"/>
      <c r="I80" s="642"/>
      <c r="J80" s="642"/>
      <c r="K80" s="642"/>
      <c r="L80" s="642"/>
      <c r="M80" s="642"/>
      <c r="N80" s="642"/>
      <c r="O80" s="642"/>
      <c r="P80" s="642"/>
      <c r="Q80" s="642"/>
      <c r="R80" s="57" t="s">
        <v>4546</v>
      </c>
      <c r="S80" s="86" t="s">
        <v>4547</v>
      </c>
      <c r="T80" s="86" t="s">
        <v>4548</v>
      </c>
      <c r="U80" s="86" t="s">
        <v>4548</v>
      </c>
      <c r="V80" s="86" t="s">
        <v>4548</v>
      </c>
      <c r="W80" s="484" t="s">
        <v>4549</v>
      </c>
      <c r="X80" s="140"/>
      <c r="Y80" s="642"/>
      <c r="Z80" s="642"/>
      <c r="AA80" s="642"/>
      <c r="AB80" s="721"/>
      <c r="AC80" s="494"/>
    </row>
    <row r="81" spans="1:29" ht="161.25" customHeight="1" x14ac:dyDescent="0.2">
      <c r="A81" s="672" t="s">
        <v>4550</v>
      </c>
      <c r="B81" s="672" t="s">
        <v>4432</v>
      </c>
      <c r="C81" s="672" t="s">
        <v>4536</v>
      </c>
      <c r="D81" s="672" t="s">
        <v>4551</v>
      </c>
      <c r="E81" s="673" t="s">
        <v>4459</v>
      </c>
      <c r="F81" s="675" t="s">
        <v>4552</v>
      </c>
      <c r="G81" s="678" t="s">
        <v>4553</v>
      </c>
      <c r="H81" s="686">
        <v>15120000</v>
      </c>
      <c r="I81" s="672" t="s">
        <v>4554</v>
      </c>
      <c r="J81" s="672" t="s">
        <v>253</v>
      </c>
      <c r="K81" s="672" t="s">
        <v>164</v>
      </c>
      <c r="L81" s="672" t="s">
        <v>1631</v>
      </c>
      <c r="M81" s="672" t="s">
        <v>164</v>
      </c>
      <c r="N81" s="672" t="s">
        <v>164</v>
      </c>
      <c r="O81" s="681" t="s">
        <v>4542</v>
      </c>
      <c r="P81" s="681" t="s">
        <v>4555</v>
      </c>
      <c r="Q81" s="672" t="s">
        <v>4556</v>
      </c>
      <c r="R81" s="57" t="s">
        <v>4557</v>
      </c>
      <c r="S81" s="45" t="s">
        <v>799</v>
      </c>
      <c r="T81" s="45">
        <v>0</v>
      </c>
      <c r="U81" s="45">
        <v>0</v>
      </c>
      <c r="V81" s="57">
        <v>0</v>
      </c>
      <c r="W81" s="62">
        <v>1</v>
      </c>
      <c r="X81" s="140"/>
      <c r="Y81" s="774"/>
      <c r="Z81" s="774"/>
      <c r="AA81" s="774"/>
      <c r="AB81" s="1028"/>
      <c r="AC81" s="494"/>
    </row>
    <row r="82" spans="1:29" ht="182.25" customHeight="1" x14ac:dyDescent="0.2">
      <c r="A82" s="641"/>
      <c r="B82" s="641"/>
      <c r="C82" s="641"/>
      <c r="D82" s="641"/>
      <c r="E82" s="674"/>
      <c r="F82" s="676"/>
      <c r="G82" s="679"/>
      <c r="H82" s="641"/>
      <c r="I82" s="641"/>
      <c r="J82" s="641"/>
      <c r="K82" s="641"/>
      <c r="L82" s="641"/>
      <c r="M82" s="641"/>
      <c r="N82" s="641"/>
      <c r="O82" s="641"/>
      <c r="P82" s="641"/>
      <c r="Q82" s="641"/>
      <c r="R82" s="57" t="s">
        <v>4558</v>
      </c>
      <c r="S82" s="86" t="s">
        <v>799</v>
      </c>
      <c r="T82" s="45">
        <v>0</v>
      </c>
      <c r="U82" s="45">
        <v>0</v>
      </c>
      <c r="V82" s="57">
        <v>0</v>
      </c>
      <c r="W82" s="62">
        <v>4</v>
      </c>
      <c r="X82" s="140"/>
      <c r="Y82" s="641"/>
      <c r="Z82" s="641"/>
      <c r="AA82" s="641"/>
      <c r="AB82" s="720"/>
      <c r="AC82" s="494"/>
    </row>
    <row r="83" spans="1:29" ht="129.75" customHeight="1" x14ac:dyDescent="0.2">
      <c r="A83" s="642"/>
      <c r="B83" s="642"/>
      <c r="C83" s="642"/>
      <c r="D83" s="642"/>
      <c r="E83" s="646"/>
      <c r="F83" s="680"/>
      <c r="G83" s="647"/>
      <c r="H83" s="642"/>
      <c r="I83" s="642"/>
      <c r="J83" s="642"/>
      <c r="K83" s="642"/>
      <c r="L83" s="642"/>
      <c r="M83" s="642"/>
      <c r="N83" s="642"/>
      <c r="O83" s="642"/>
      <c r="P83" s="642"/>
      <c r="Q83" s="642"/>
      <c r="R83" s="57" t="s">
        <v>4559</v>
      </c>
      <c r="S83" s="86" t="s">
        <v>4560</v>
      </c>
      <c r="T83" s="86">
        <v>0.78720000000000001</v>
      </c>
      <c r="U83" s="86">
        <v>0.78720000000000001</v>
      </c>
      <c r="V83" s="451">
        <v>0.78720000000000001</v>
      </c>
      <c r="W83" s="62" t="s">
        <v>4561</v>
      </c>
      <c r="X83" s="140"/>
      <c r="Y83" s="642"/>
      <c r="Z83" s="642"/>
      <c r="AA83" s="642"/>
      <c r="AB83" s="721"/>
      <c r="AC83" s="494"/>
    </row>
    <row r="84" spans="1:29" ht="127.5" customHeight="1" x14ac:dyDescent="0.2">
      <c r="A84" s="672" t="s">
        <v>4562</v>
      </c>
      <c r="B84" s="672" t="s">
        <v>4432</v>
      </c>
      <c r="C84" s="672" t="s">
        <v>4376</v>
      </c>
      <c r="D84" s="672" t="s">
        <v>4249</v>
      </c>
      <c r="E84" s="673" t="s">
        <v>4459</v>
      </c>
      <c r="F84" s="675" t="s">
        <v>4563</v>
      </c>
      <c r="G84" s="678" t="s">
        <v>4564</v>
      </c>
      <c r="H84" s="686">
        <v>112500000</v>
      </c>
      <c r="I84" s="672" t="s">
        <v>4565</v>
      </c>
      <c r="J84" s="672" t="s">
        <v>288</v>
      </c>
      <c r="K84" s="672" t="s">
        <v>164</v>
      </c>
      <c r="L84" s="672" t="s">
        <v>4566</v>
      </c>
      <c r="M84" s="672" t="s">
        <v>166</v>
      </c>
      <c r="N84" s="672" t="s">
        <v>166</v>
      </c>
      <c r="O84" s="681" t="s">
        <v>4567</v>
      </c>
      <c r="P84" s="681" t="s">
        <v>4568</v>
      </c>
      <c r="Q84" s="681" t="s">
        <v>4569</v>
      </c>
      <c r="R84" s="68" t="s">
        <v>4570</v>
      </c>
      <c r="S84" s="45">
        <v>0</v>
      </c>
      <c r="T84" s="45">
        <v>1</v>
      </c>
      <c r="U84" s="45"/>
      <c r="V84" s="57"/>
      <c r="W84" s="62"/>
      <c r="X84" s="140"/>
      <c r="Y84" s="774"/>
      <c r="Z84" s="774"/>
      <c r="AA84" s="774"/>
      <c r="AB84" s="1028"/>
      <c r="AC84" s="494"/>
    </row>
    <row r="85" spans="1:29" ht="124.5" customHeight="1" x14ac:dyDescent="0.2">
      <c r="A85" s="641"/>
      <c r="B85" s="641"/>
      <c r="C85" s="641"/>
      <c r="D85" s="641"/>
      <c r="E85" s="674"/>
      <c r="F85" s="676"/>
      <c r="G85" s="679"/>
      <c r="H85" s="641"/>
      <c r="I85" s="641"/>
      <c r="J85" s="641"/>
      <c r="K85" s="641"/>
      <c r="L85" s="641"/>
      <c r="M85" s="641"/>
      <c r="N85" s="641"/>
      <c r="O85" s="641"/>
      <c r="P85" s="641"/>
      <c r="Q85" s="641"/>
      <c r="R85" s="68" t="s">
        <v>4571</v>
      </c>
      <c r="S85" s="45">
        <v>0</v>
      </c>
      <c r="T85" s="45">
        <v>40</v>
      </c>
      <c r="U85" s="45">
        <v>100</v>
      </c>
      <c r="V85" s="57"/>
      <c r="W85" s="62"/>
      <c r="X85" s="140"/>
      <c r="Y85" s="641"/>
      <c r="Z85" s="641"/>
      <c r="AA85" s="641"/>
      <c r="AB85" s="720"/>
      <c r="AC85" s="494"/>
    </row>
    <row r="86" spans="1:29" ht="246.75" customHeight="1" x14ac:dyDescent="0.2">
      <c r="A86" s="642"/>
      <c r="B86" s="642"/>
      <c r="C86" s="642"/>
      <c r="D86" s="642"/>
      <c r="E86" s="646"/>
      <c r="F86" s="680"/>
      <c r="G86" s="647"/>
      <c r="H86" s="642"/>
      <c r="I86" s="642"/>
      <c r="J86" s="642"/>
      <c r="K86" s="642"/>
      <c r="L86" s="642"/>
      <c r="M86" s="642"/>
      <c r="N86" s="642"/>
      <c r="O86" s="642"/>
      <c r="P86" s="642"/>
      <c r="Q86" s="642"/>
      <c r="R86" s="68" t="s">
        <v>4572</v>
      </c>
      <c r="S86" s="45">
        <v>0</v>
      </c>
      <c r="T86" s="45">
        <v>0</v>
      </c>
      <c r="U86" s="45">
        <v>80</v>
      </c>
      <c r="V86" s="57"/>
      <c r="W86" s="62"/>
      <c r="X86" s="140"/>
      <c r="Y86" s="642"/>
      <c r="Z86" s="642"/>
      <c r="AA86" s="642"/>
      <c r="AB86" s="721"/>
      <c r="AC86" s="494"/>
    </row>
    <row r="87" spans="1:29" ht="121.5" customHeight="1" x14ac:dyDescent="0.2">
      <c r="A87" s="672" t="s">
        <v>4573</v>
      </c>
      <c r="B87" s="672" t="s">
        <v>4432</v>
      </c>
      <c r="C87" s="672" t="s">
        <v>4376</v>
      </c>
      <c r="D87" s="672" t="s">
        <v>4249</v>
      </c>
      <c r="E87" s="673" t="s">
        <v>4459</v>
      </c>
      <c r="F87" s="675" t="s">
        <v>4574</v>
      </c>
      <c r="G87" s="678" t="s">
        <v>4575</v>
      </c>
      <c r="H87" s="686" t="s">
        <v>4576</v>
      </c>
      <c r="I87" s="672" t="s">
        <v>4565</v>
      </c>
      <c r="J87" s="672" t="s">
        <v>288</v>
      </c>
      <c r="K87" s="672" t="s">
        <v>164</v>
      </c>
      <c r="L87" s="672" t="s">
        <v>4566</v>
      </c>
      <c r="M87" s="672" t="s">
        <v>166</v>
      </c>
      <c r="N87" s="672" t="s">
        <v>166</v>
      </c>
      <c r="O87" s="681" t="s">
        <v>4577</v>
      </c>
      <c r="P87" s="672" t="s">
        <v>4578</v>
      </c>
      <c r="Q87" s="672" t="s">
        <v>2640</v>
      </c>
      <c r="R87" s="57" t="s">
        <v>4570</v>
      </c>
      <c r="S87" s="45">
        <v>0</v>
      </c>
      <c r="T87" s="45">
        <v>5</v>
      </c>
      <c r="U87" s="45"/>
      <c r="V87" s="57"/>
      <c r="W87" s="62"/>
      <c r="X87" s="140"/>
      <c r="Y87" s="774"/>
      <c r="Z87" s="774"/>
      <c r="AA87" s="774"/>
      <c r="AB87" s="1028"/>
      <c r="AC87" s="494"/>
    </row>
    <row r="88" spans="1:29" ht="123" customHeight="1" x14ac:dyDescent="0.2">
      <c r="A88" s="641"/>
      <c r="B88" s="641"/>
      <c r="C88" s="641"/>
      <c r="D88" s="641"/>
      <c r="E88" s="674"/>
      <c r="F88" s="676"/>
      <c r="G88" s="679"/>
      <c r="H88" s="641"/>
      <c r="I88" s="641"/>
      <c r="J88" s="641"/>
      <c r="K88" s="641"/>
      <c r="L88" s="641"/>
      <c r="M88" s="641"/>
      <c r="N88" s="641"/>
      <c r="O88" s="641"/>
      <c r="P88" s="641"/>
      <c r="Q88" s="641"/>
      <c r="R88" s="57" t="s">
        <v>4571</v>
      </c>
      <c r="S88" s="45">
        <v>0</v>
      </c>
      <c r="T88" s="45">
        <v>0</v>
      </c>
      <c r="U88" s="45">
        <v>30</v>
      </c>
      <c r="V88" s="57">
        <v>50</v>
      </c>
      <c r="W88" s="62">
        <v>20</v>
      </c>
      <c r="X88" s="140"/>
      <c r="Y88" s="641"/>
      <c r="Z88" s="641"/>
      <c r="AA88" s="641"/>
      <c r="AB88" s="720"/>
      <c r="AC88" s="494"/>
    </row>
    <row r="89" spans="1:29" ht="193.5" customHeight="1" x14ac:dyDescent="0.2">
      <c r="A89" s="642"/>
      <c r="B89" s="642"/>
      <c r="C89" s="642"/>
      <c r="D89" s="642"/>
      <c r="E89" s="646"/>
      <c r="F89" s="680"/>
      <c r="G89" s="647"/>
      <c r="H89" s="642"/>
      <c r="I89" s="642"/>
      <c r="J89" s="642"/>
      <c r="K89" s="642"/>
      <c r="L89" s="642"/>
      <c r="M89" s="642"/>
      <c r="N89" s="642"/>
      <c r="O89" s="642"/>
      <c r="P89" s="642"/>
      <c r="Q89" s="642"/>
      <c r="R89" s="57" t="s">
        <v>4572</v>
      </c>
      <c r="S89" s="45">
        <v>0</v>
      </c>
      <c r="T89" s="45">
        <v>0</v>
      </c>
      <c r="U89" s="45">
        <v>0</v>
      </c>
      <c r="V89" s="57">
        <v>0</v>
      </c>
      <c r="W89" s="62">
        <v>80</v>
      </c>
      <c r="X89" s="140"/>
      <c r="Y89" s="642"/>
      <c r="Z89" s="642"/>
      <c r="AA89" s="642"/>
      <c r="AB89" s="721"/>
      <c r="AC89" s="494"/>
    </row>
    <row r="90" spans="1:29" ht="89.25" customHeight="1" x14ac:dyDescent="0.2">
      <c r="A90" s="672" t="s">
        <v>4579</v>
      </c>
      <c r="B90" s="672" t="s">
        <v>4432</v>
      </c>
      <c r="C90" s="672" t="s">
        <v>4376</v>
      </c>
      <c r="D90" s="672" t="s">
        <v>4249</v>
      </c>
      <c r="E90" s="673" t="s">
        <v>4459</v>
      </c>
      <c r="F90" s="675" t="s">
        <v>4580</v>
      </c>
      <c r="G90" s="678" t="s">
        <v>4581</v>
      </c>
      <c r="H90" s="686">
        <v>250000</v>
      </c>
      <c r="I90" s="672" t="s">
        <v>4582</v>
      </c>
      <c r="J90" s="672" t="s">
        <v>4583</v>
      </c>
      <c r="K90" s="672" t="s">
        <v>164</v>
      </c>
      <c r="L90" s="672" t="s">
        <v>4584</v>
      </c>
      <c r="M90" s="672" t="s">
        <v>164</v>
      </c>
      <c r="N90" s="672" t="s">
        <v>164</v>
      </c>
      <c r="O90" s="681" t="s">
        <v>4585</v>
      </c>
      <c r="P90" s="681" t="s">
        <v>4586</v>
      </c>
      <c r="Q90" s="681" t="s">
        <v>1316</v>
      </c>
      <c r="R90" s="68" t="s">
        <v>4587</v>
      </c>
      <c r="S90" s="45">
        <v>0</v>
      </c>
      <c r="T90" s="45">
        <v>1</v>
      </c>
      <c r="U90" s="45" t="s">
        <v>158</v>
      </c>
      <c r="V90" s="57" t="s">
        <v>158</v>
      </c>
      <c r="W90" s="62" t="s">
        <v>158</v>
      </c>
      <c r="X90" s="140"/>
      <c r="Y90" s="774"/>
      <c r="Z90" s="774"/>
      <c r="AA90" s="774"/>
      <c r="AB90" s="1028"/>
      <c r="AC90" s="494"/>
    </row>
    <row r="91" spans="1:29" ht="89.25" customHeight="1" x14ac:dyDescent="0.2">
      <c r="A91" s="642"/>
      <c r="B91" s="642"/>
      <c r="C91" s="642"/>
      <c r="D91" s="642"/>
      <c r="E91" s="646"/>
      <c r="F91" s="680"/>
      <c r="G91" s="647"/>
      <c r="H91" s="642"/>
      <c r="I91" s="642"/>
      <c r="J91" s="642"/>
      <c r="K91" s="642"/>
      <c r="L91" s="642"/>
      <c r="M91" s="642"/>
      <c r="N91" s="642"/>
      <c r="O91" s="642"/>
      <c r="P91" s="642"/>
      <c r="Q91" s="642"/>
      <c r="R91" s="68" t="s">
        <v>4588</v>
      </c>
      <c r="S91" s="45">
        <v>0</v>
      </c>
      <c r="T91" s="45">
        <v>1</v>
      </c>
      <c r="U91" s="45" t="s">
        <v>158</v>
      </c>
      <c r="V91" s="57" t="s">
        <v>158</v>
      </c>
      <c r="W91" s="62" t="s">
        <v>158</v>
      </c>
      <c r="X91" s="140"/>
      <c r="Y91" s="642"/>
      <c r="Z91" s="642"/>
      <c r="AA91" s="642"/>
      <c r="AB91" s="721"/>
      <c r="AC91" s="494"/>
    </row>
    <row r="92" spans="1:29" ht="92.25" customHeight="1" x14ac:dyDescent="0.2">
      <c r="A92" s="672" t="s">
        <v>4589</v>
      </c>
      <c r="B92" s="672" t="s">
        <v>4432</v>
      </c>
      <c r="C92" s="672" t="s">
        <v>4590</v>
      </c>
      <c r="D92" s="672" t="s">
        <v>4591</v>
      </c>
      <c r="E92" s="673" t="s">
        <v>4459</v>
      </c>
      <c r="F92" s="675" t="s">
        <v>4592</v>
      </c>
      <c r="G92" s="678" t="s">
        <v>4593</v>
      </c>
      <c r="H92" s="686">
        <v>3690000</v>
      </c>
      <c r="I92" s="672" t="s">
        <v>4594</v>
      </c>
      <c r="J92" s="672" t="s">
        <v>4595</v>
      </c>
      <c r="K92" s="672" t="s">
        <v>164</v>
      </c>
      <c r="L92" s="672" t="s">
        <v>4596</v>
      </c>
      <c r="M92" s="672" t="s">
        <v>166</v>
      </c>
      <c r="N92" s="672" t="s">
        <v>164</v>
      </c>
      <c r="O92" s="672" t="s">
        <v>4597</v>
      </c>
      <c r="P92" s="672" t="s">
        <v>4598</v>
      </c>
      <c r="Q92" s="672" t="s">
        <v>1316</v>
      </c>
      <c r="R92" s="57" t="s">
        <v>4599</v>
      </c>
      <c r="S92" s="45">
        <v>0</v>
      </c>
      <c r="T92" s="45">
        <v>1</v>
      </c>
      <c r="U92" s="45" t="s">
        <v>158</v>
      </c>
      <c r="V92" s="57" t="s">
        <v>158</v>
      </c>
      <c r="W92" s="62" t="s">
        <v>158</v>
      </c>
      <c r="X92" s="140"/>
      <c r="Y92" s="774"/>
      <c r="Z92" s="774"/>
      <c r="AA92" s="774"/>
      <c r="AB92" s="1028"/>
      <c r="AC92" s="494"/>
    </row>
    <row r="93" spans="1:29" ht="63" customHeight="1" x14ac:dyDescent="0.2">
      <c r="A93" s="641"/>
      <c r="B93" s="641"/>
      <c r="C93" s="641"/>
      <c r="D93" s="641"/>
      <c r="E93" s="674"/>
      <c r="F93" s="676"/>
      <c r="G93" s="679"/>
      <c r="H93" s="641"/>
      <c r="I93" s="641"/>
      <c r="J93" s="641"/>
      <c r="K93" s="641"/>
      <c r="L93" s="641"/>
      <c r="M93" s="641"/>
      <c r="N93" s="641"/>
      <c r="O93" s="641"/>
      <c r="P93" s="641"/>
      <c r="Q93" s="641"/>
      <c r="R93" s="57" t="s">
        <v>4600</v>
      </c>
      <c r="S93" s="45">
        <v>0</v>
      </c>
      <c r="T93" s="45">
        <v>1</v>
      </c>
      <c r="U93" s="45" t="s">
        <v>158</v>
      </c>
      <c r="V93" s="57" t="s">
        <v>158</v>
      </c>
      <c r="W93" s="62" t="s">
        <v>158</v>
      </c>
      <c r="X93" s="140"/>
      <c r="Y93" s="641"/>
      <c r="Z93" s="641"/>
      <c r="AA93" s="641"/>
      <c r="AB93" s="720"/>
      <c r="AC93" s="494"/>
    </row>
    <row r="94" spans="1:29" ht="107.25" customHeight="1" x14ac:dyDescent="0.2">
      <c r="A94" s="642"/>
      <c r="B94" s="642"/>
      <c r="C94" s="642"/>
      <c r="D94" s="642"/>
      <c r="E94" s="646"/>
      <c r="F94" s="680"/>
      <c r="G94" s="647"/>
      <c r="H94" s="642"/>
      <c r="I94" s="642"/>
      <c r="J94" s="642"/>
      <c r="K94" s="642"/>
      <c r="L94" s="642"/>
      <c r="M94" s="642"/>
      <c r="N94" s="642"/>
      <c r="O94" s="642"/>
      <c r="P94" s="642"/>
      <c r="Q94" s="642"/>
      <c r="R94" s="57" t="s">
        <v>4601</v>
      </c>
      <c r="S94" s="45">
        <v>0</v>
      </c>
      <c r="T94" s="45">
        <v>1</v>
      </c>
      <c r="U94" s="45" t="s">
        <v>158</v>
      </c>
      <c r="V94" s="57" t="s">
        <v>158</v>
      </c>
      <c r="W94" s="62" t="s">
        <v>158</v>
      </c>
      <c r="X94" s="140"/>
      <c r="Y94" s="642"/>
      <c r="Z94" s="642"/>
      <c r="AA94" s="642"/>
      <c r="AB94" s="721"/>
      <c r="AC94" s="494"/>
    </row>
    <row r="95" spans="1:29" ht="71.25" customHeight="1" x14ac:dyDescent="0.2">
      <c r="A95" s="672" t="s">
        <v>4602</v>
      </c>
      <c r="B95" s="672" t="s">
        <v>4432</v>
      </c>
      <c r="C95" s="672" t="s">
        <v>4536</v>
      </c>
      <c r="D95" s="672" t="s">
        <v>4603</v>
      </c>
      <c r="E95" s="673" t="s">
        <v>4459</v>
      </c>
      <c r="F95" s="675" t="s">
        <v>4604</v>
      </c>
      <c r="G95" s="678" t="s">
        <v>4605</v>
      </c>
      <c r="H95" s="686">
        <v>63750000</v>
      </c>
      <c r="I95" s="672" t="s">
        <v>4606</v>
      </c>
      <c r="J95" s="672" t="s">
        <v>4595</v>
      </c>
      <c r="K95" s="672" t="s">
        <v>164</v>
      </c>
      <c r="L95" s="672" t="s">
        <v>4607</v>
      </c>
      <c r="M95" s="672" t="s">
        <v>164</v>
      </c>
      <c r="N95" s="672" t="s">
        <v>166</v>
      </c>
      <c r="O95" s="672" t="s">
        <v>4608</v>
      </c>
      <c r="P95" s="672" t="s">
        <v>4609</v>
      </c>
      <c r="Q95" s="672" t="s">
        <v>4556</v>
      </c>
      <c r="R95" s="57" t="s">
        <v>4599</v>
      </c>
      <c r="S95" s="45">
        <v>0</v>
      </c>
      <c r="T95" s="45">
        <v>1</v>
      </c>
      <c r="U95" s="45" t="s">
        <v>158</v>
      </c>
      <c r="V95" s="57" t="s">
        <v>158</v>
      </c>
      <c r="W95" s="62" t="s">
        <v>158</v>
      </c>
      <c r="X95" s="140"/>
      <c r="Y95" s="774"/>
      <c r="Z95" s="774"/>
      <c r="AA95" s="774"/>
      <c r="AB95" s="1028"/>
      <c r="AC95" s="494"/>
    </row>
    <row r="96" spans="1:29" ht="71.25" customHeight="1" x14ac:dyDescent="0.2">
      <c r="A96" s="641"/>
      <c r="B96" s="641"/>
      <c r="C96" s="641"/>
      <c r="D96" s="641"/>
      <c r="E96" s="674"/>
      <c r="F96" s="676"/>
      <c r="G96" s="679"/>
      <c r="H96" s="641"/>
      <c r="I96" s="641"/>
      <c r="J96" s="641"/>
      <c r="K96" s="641"/>
      <c r="L96" s="641"/>
      <c r="M96" s="641"/>
      <c r="N96" s="641"/>
      <c r="O96" s="641"/>
      <c r="P96" s="641"/>
      <c r="Q96" s="641"/>
      <c r="R96" s="57" t="s">
        <v>4599</v>
      </c>
      <c r="S96" s="45">
        <v>0</v>
      </c>
      <c r="T96" s="45">
        <v>1</v>
      </c>
      <c r="U96" s="45" t="s">
        <v>158</v>
      </c>
      <c r="V96" s="57" t="s">
        <v>158</v>
      </c>
      <c r="W96" s="62" t="s">
        <v>158</v>
      </c>
      <c r="X96" s="140"/>
      <c r="Y96" s="641"/>
      <c r="Z96" s="641"/>
      <c r="AA96" s="641"/>
      <c r="AB96" s="720"/>
      <c r="AC96" s="494"/>
    </row>
    <row r="97" spans="1:29" ht="71.25" customHeight="1" x14ac:dyDescent="0.2">
      <c r="A97" s="642"/>
      <c r="B97" s="642"/>
      <c r="C97" s="642"/>
      <c r="D97" s="642"/>
      <c r="E97" s="646"/>
      <c r="F97" s="680"/>
      <c r="G97" s="647"/>
      <c r="H97" s="642"/>
      <c r="I97" s="642"/>
      <c r="J97" s="642"/>
      <c r="K97" s="642"/>
      <c r="L97" s="642"/>
      <c r="M97" s="642"/>
      <c r="N97" s="642"/>
      <c r="O97" s="642"/>
      <c r="P97" s="642"/>
      <c r="Q97" s="642"/>
      <c r="R97" s="57" t="s">
        <v>4610</v>
      </c>
      <c r="S97" s="45" t="s">
        <v>4611</v>
      </c>
      <c r="T97" s="45" t="s">
        <v>158</v>
      </c>
      <c r="U97" s="70" t="s">
        <v>4612</v>
      </c>
      <c r="V97" s="71">
        <v>0.7</v>
      </c>
      <c r="W97" s="72">
        <v>1</v>
      </c>
      <c r="X97" s="140"/>
      <c r="Y97" s="642"/>
      <c r="Z97" s="642"/>
      <c r="AA97" s="642"/>
      <c r="AB97" s="721"/>
      <c r="AC97" s="494"/>
    </row>
    <row r="98" spans="1:29" ht="100.5" customHeight="1" x14ac:dyDescent="0.2">
      <c r="A98" s="672" t="s">
        <v>4613</v>
      </c>
      <c r="B98" s="672" t="s">
        <v>4432</v>
      </c>
      <c r="C98" s="672" t="s">
        <v>4376</v>
      </c>
      <c r="D98" s="672" t="s">
        <v>4249</v>
      </c>
      <c r="E98" s="673" t="s">
        <v>4459</v>
      </c>
      <c r="F98" s="675" t="s">
        <v>4614</v>
      </c>
      <c r="G98" s="678" t="s">
        <v>4615</v>
      </c>
      <c r="H98" s="686">
        <v>60000000</v>
      </c>
      <c r="I98" s="672" t="s">
        <v>4616</v>
      </c>
      <c r="J98" s="672" t="s">
        <v>253</v>
      </c>
      <c r="K98" s="672" t="s">
        <v>164</v>
      </c>
      <c r="L98" s="672" t="s">
        <v>4607</v>
      </c>
      <c r="M98" s="672" t="s">
        <v>166</v>
      </c>
      <c r="N98" s="672" t="s">
        <v>164</v>
      </c>
      <c r="O98" s="672" t="s">
        <v>4617</v>
      </c>
      <c r="P98" s="672" t="s">
        <v>4618</v>
      </c>
      <c r="Q98" s="672" t="s">
        <v>2640</v>
      </c>
      <c r="R98" s="57" t="s">
        <v>4599</v>
      </c>
      <c r="S98" s="45">
        <v>0</v>
      </c>
      <c r="T98" s="45">
        <v>1</v>
      </c>
      <c r="U98" s="45" t="s">
        <v>158</v>
      </c>
      <c r="V98" s="57" t="s">
        <v>158</v>
      </c>
      <c r="W98" s="62" t="s">
        <v>158</v>
      </c>
      <c r="X98" s="140"/>
      <c r="Y98" s="774"/>
      <c r="Z98" s="774"/>
      <c r="AA98" s="774"/>
      <c r="AB98" s="1028"/>
      <c r="AC98" s="494"/>
    </row>
    <row r="99" spans="1:29" ht="117.75" customHeight="1" x14ac:dyDescent="0.2">
      <c r="A99" s="642"/>
      <c r="B99" s="642"/>
      <c r="C99" s="642"/>
      <c r="D99" s="642"/>
      <c r="E99" s="646"/>
      <c r="F99" s="680"/>
      <c r="G99" s="647"/>
      <c r="H99" s="642"/>
      <c r="I99" s="642"/>
      <c r="J99" s="642"/>
      <c r="K99" s="642"/>
      <c r="L99" s="642"/>
      <c r="M99" s="642"/>
      <c r="N99" s="642"/>
      <c r="O99" s="642"/>
      <c r="P99" s="642"/>
      <c r="Q99" s="642"/>
      <c r="R99" s="57" t="s">
        <v>4619</v>
      </c>
      <c r="S99" s="45">
        <v>0</v>
      </c>
      <c r="T99" s="45" t="s">
        <v>158</v>
      </c>
      <c r="U99" s="45" t="s">
        <v>4612</v>
      </c>
      <c r="V99" s="71">
        <v>0.7</v>
      </c>
      <c r="W99" s="72">
        <v>1</v>
      </c>
      <c r="X99" s="140"/>
      <c r="Y99" s="642"/>
      <c r="Z99" s="642"/>
      <c r="AA99" s="642"/>
      <c r="AB99" s="721"/>
      <c r="AC99" s="494"/>
    </row>
    <row r="100" spans="1:29" ht="115.5" customHeight="1" x14ac:dyDescent="0.2">
      <c r="A100" s="672" t="s">
        <v>4620</v>
      </c>
      <c r="B100" s="672" t="s">
        <v>4432</v>
      </c>
      <c r="C100" s="672" t="s">
        <v>4536</v>
      </c>
      <c r="D100" s="672" t="s">
        <v>4591</v>
      </c>
      <c r="E100" s="673" t="s">
        <v>4459</v>
      </c>
      <c r="F100" s="675" t="s">
        <v>4621</v>
      </c>
      <c r="G100" s="678" t="s">
        <v>4593</v>
      </c>
      <c r="H100" s="686">
        <v>150000</v>
      </c>
      <c r="I100" s="672" t="s">
        <v>4622</v>
      </c>
      <c r="J100" s="672" t="s">
        <v>4595</v>
      </c>
      <c r="K100" s="672" t="s">
        <v>164</v>
      </c>
      <c r="L100" s="672" t="s">
        <v>4596</v>
      </c>
      <c r="M100" s="672" t="s">
        <v>166</v>
      </c>
      <c r="N100" s="672" t="s">
        <v>166</v>
      </c>
      <c r="O100" s="672" t="s">
        <v>4623</v>
      </c>
      <c r="P100" s="672" t="s">
        <v>4624</v>
      </c>
      <c r="Q100" s="672" t="s">
        <v>1316</v>
      </c>
      <c r="R100" s="57" t="s">
        <v>4599</v>
      </c>
      <c r="S100" s="45">
        <v>0</v>
      </c>
      <c r="T100" s="45">
        <v>1</v>
      </c>
      <c r="U100" s="45" t="s">
        <v>158</v>
      </c>
      <c r="V100" s="57" t="s">
        <v>158</v>
      </c>
      <c r="W100" s="62" t="s">
        <v>158</v>
      </c>
      <c r="X100" s="140"/>
      <c r="Y100" s="774"/>
      <c r="Z100" s="774"/>
      <c r="AA100" s="774"/>
      <c r="AB100" s="1028"/>
      <c r="AC100" s="494"/>
    </row>
    <row r="101" spans="1:29" ht="117" customHeight="1" x14ac:dyDescent="0.2">
      <c r="A101" s="641"/>
      <c r="B101" s="641"/>
      <c r="C101" s="641"/>
      <c r="D101" s="641"/>
      <c r="E101" s="674"/>
      <c r="F101" s="676"/>
      <c r="G101" s="679"/>
      <c r="H101" s="641"/>
      <c r="I101" s="641"/>
      <c r="J101" s="641"/>
      <c r="K101" s="641"/>
      <c r="L101" s="641"/>
      <c r="M101" s="641"/>
      <c r="N101" s="641"/>
      <c r="O101" s="641"/>
      <c r="P101" s="641"/>
      <c r="Q101" s="641"/>
      <c r="R101" s="57" t="s">
        <v>4600</v>
      </c>
      <c r="S101" s="45">
        <v>0</v>
      </c>
      <c r="T101" s="45">
        <v>1</v>
      </c>
      <c r="U101" s="45" t="s">
        <v>158</v>
      </c>
      <c r="V101" s="57" t="s">
        <v>158</v>
      </c>
      <c r="W101" s="62" t="s">
        <v>158</v>
      </c>
      <c r="X101" s="140"/>
      <c r="Y101" s="641"/>
      <c r="Z101" s="641"/>
      <c r="AA101" s="641"/>
      <c r="AB101" s="720"/>
      <c r="AC101" s="494"/>
    </row>
    <row r="102" spans="1:29" ht="145.5" customHeight="1" x14ac:dyDescent="0.2">
      <c r="A102" s="642"/>
      <c r="B102" s="642"/>
      <c r="C102" s="642"/>
      <c r="D102" s="642"/>
      <c r="E102" s="646"/>
      <c r="F102" s="680"/>
      <c r="G102" s="647"/>
      <c r="H102" s="642"/>
      <c r="I102" s="642"/>
      <c r="J102" s="642"/>
      <c r="K102" s="642"/>
      <c r="L102" s="642"/>
      <c r="M102" s="642"/>
      <c r="N102" s="642"/>
      <c r="O102" s="642"/>
      <c r="P102" s="642"/>
      <c r="Q102" s="642"/>
      <c r="R102" s="57" t="s">
        <v>4601</v>
      </c>
      <c r="S102" s="45">
        <v>0</v>
      </c>
      <c r="T102" s="45">
        <v>1</v>
      </c>
      <c r="U102" s="45" t="s">
        <v>158</v>
      </c>
      <c r="V102" s="57" t="s">
        <v>158</v>
      </c>
      <c r="W102" s="62" t="s">
        <v>158</v>
      </c>
      <c r="X102" s="140"/>
      <c r="Y102" s="642"/>
      <c r="Z102" s="642"/>
      <c r="AA102" s="642"/>
      <c r="AB102" s="721"/>
      <c r="AC102" s="494"/>
    </row>
    <row r="103" spans="1:29" ht="72" customHeight="1" x14ac:dyDescent="0.2">
      <c r="A103" s="672" t="s">
        <v>4625</v>
      </c>
      <c r="B103" s="672" t="s">
        <v>4432</v>
      </c>
      <c r="C103" s="672" t="s">
        <v>4376</v>
      </c>
      <c r="D103" s="672" t="s">
        <v>4249</v>
      </c>
      <c r="E103" s="673" t="s">
        <v>4459</v>
      </c>
      <c r="F103" s="675" t="s">
        <v>4626</v>
      </c>
      <c r="G103" s="678" t="s">
        <v>4627</v>
      </c>
      <c r="H103" s="686">
        <v>2250000</v>
      </c>
      <c r="I103" s="672" t="s">
        <v>4616</v>
      </c>
      <c r="J103" s="672" t="s">
        <v>253</v>
      </c>
      <c r="K103" s="672" t="s">
        <v>164</v>
      </c>
      <c r="L103" s="672" t="s">
        <v>4607</v>
      </c>
      <c r="M103" s="672" t="s">
        <v>166</v>
      </c>
      <c r="N103" s="672" t="s">
        <v>164</v>
      </c>
      <c r="O103" s="681" t="s">
        <v>4628</v>
      </c>
      <c r="P103" s="681" t="s">
        <v>4629</v>
      </c>
      <c r="Q103" s="681" t="s">
        <v>1316</v>
      </c>
      <c r="R103" s="68" t="s">
        <v>4599</v>
      </c>
      <c r="S103" s="45">
        <v>0</v>
      </c>
      <c r="T103" s="45">
        <v>1</v>
      </c>
      <c r="U103" s="45" t="s">
        <v>158</v>
      </c>
      <c r="V103" s="57" t="s">
        <v>158</v>
      </c>
      <c r="W103" s="62" t="s">
        <v>158</v>
      </c>
      <c r="X103" s="140"/>
      <c r="Y103" s="774"/>
      <c r="Z103" s="774"/>
      <c r="AA103" s="774"/>
      <c r="AB103" s="1028"/>
      <c r="AC103" s="494"/>
    </row>
    <row r="104" spans="1:29" ht="81" customHeight="1" x14ac:dyDescent="0.2">
      <c r="A104" s="641"/>
      <c r="B104" s="641"/>
      <c r="C104" s="641"/>
      <c r="D104" s="641"/>
      <c r="E104" s="674"/>
      <c r="F104" s="676"/>
      <c r="G104" s="679"/>
      <c r="H104" s="641"/>
      <c r="I104" s="641"/>
      <c r="J104" s="641"/>
      <c r="K104" s="641"/>
      <c r="L104" s="641"/>
      <c r="M104" s="641"/>
      <c r="N104" s="641"/>
      <c r="O104" s="641"/>
      <c r="P104" s="641"/>
      <c r="Q104" s="641"/>
      <c r="R104" s="68" t="s">
        <v>4630</v>
      </c>
      <c r="S104" s="45">
        <v>0</v>
      </c>
      <c r="T104" s="45">
        <v>1</v>
      </c>
      <c r="U104" s="45" t="s">
        <v>158</v>
      </c>
      <c r="V104" s="57" t="s">
        <v>158</v>
      </c>
      <c r="W104" s="62" t="s">
        <v>158</v>
      </c>
      <c r="X104" s="140"/>
      <c r="Y104" s="641"/>
      <c r="Z104" s="641"/>
      <c r="AA104" s="641"/>
      <c r="AB104" s="720"/>
      <c r="AC104" s="494"/>
    </row>
    <row r="105" spans="1:29" ht="84" customHeight="1" x14ac:dyDescent="0.2">
      <c r="A105" s="642"/>
      <c r="B105" s="642"/>
      <c r="C105" s="642"/>
      <c r="D105" s="642"/>
      <c r="E105" s="646"/>
      <c r="F105" s="680"/>
      <c r="G105" s="647"/>
      <c r="H105" s="642"/>
      <c r="I105" s="642"/>
      <c r="J105" s="642"/>
      <c r="K105" s="642"/>
      <c r="L105" s="642"/>
      <c r="M105" s="642"/>
      <c r="N105" s="642"/>
      <c r="O105" s="642"/>
      <c r="P105" s="642"/>
      <c r="Q105" s="642"/>
      <c r="R105" s="68" t="s">
        <v>4631</v>
      </c>
      <c r="S105" s="45">
        <v>0</v>
      </c>
      <c r="T105" s="45">
        <v>1</v>
      </c>
      <c r="U105" s="45" t="s">
        <v>158</v>
      </c>
      <c r="V105" s="57" t="s">
        <v>158</v>
      </c>
      <c r="W105" s="62" t="s">
        <v>158</v>
      </c>
      <c r="X105" s="140"/>
      <c r="Y105" s="642"/>
      <c r="Z105" s="642"/>
      <c r="AA105" s="642"/>
      <c r="AB105" s="721"/>
      <c r="AC105" s="494"/>
    </row>
    <row r="106" spans="1:29" ht="111.75" customHeight="1" x14ac:dyDescent="0.2">
      <c r="A106" s="672" t="s">
        <v>4632</v>
      </c>
      <c r="B106" s="672" t="s">
        <v>4432</v>
      </c>
      <c r="C106" s="672" t="s">
        <v>4536</v>
      </c>
      <c r="D106" s="672" t="s">
        <v>4591</v>
      </c>
      <c r="E106" s="673" t="s">
        <v>4459</v>
      </c>
      <c r="F106" s="675" t="s">
        <v>4633</v>
      </c>
      <c r="G106" s="678" t="s">
        <v>4593</v>
      </c>
      <c r="H106" s="686">
        <v>10125000</v>
      </c>
      <c r="I106" s="672" t="s">
        <v>4634</v>
      </c>
      <c r="J106" s="672" t="s">
        <v>4595</v>
      </c>
      <c r="K106" s="672" t="s">
        <v>164</v>
      </c>
      <c r="L106" s="672" t="s">
        <v>4607</v>
      </c>
      <c r="M106" s="672" t="s">
        <v>166</v>
      </c>
      <c r="N106" s="672" t="s">
        <v>164</v>
      </c>
      <c r="O106" s="672" t="s">
        <v>4635</v>
      </c>
      <c r="P106" s="672" t="s">
        <v>4636</v>
      </c>
      <c r="Q106" s="672" t="s">
        <v>4637</v>
      </c>
      <c r="R106" s="57" t="s">
        <v>4599</v>
      </c>
      <c r="S106" s="45">
        <v>0</v>
      </c>
      <c r="T106" s="45">
        <v>1</v>
      </c>
      <c r="U106" s="45" t="s">
        <v>158</v>
      </c>
      <c r="V106" s="57" t="s">
        <v>158</v>
      </c>
      <c r="W106" s="62" t="s">
        <v>158</v>
      </c>
      <c r="X106" s="140"/>
      <c r="Y106" s="774"/>
      <c r="Z106" s="774"/>
      <c r="AA106" s="774"/>
      <c r="AB106" s="1028"/>
      <c r="AC106" s="494"/>
    </row>
    <row r="107" spans="1:29" ht="92.25" customHeight="1" x14ac:dyDescent="0.2">
      <c r="A107" s="641"/>
      <c r="B107" s="641"/>
      <c r="C107" s="641"/>
      <c r="D107" s="641"/>
      <c r="E107" s="674"/>
      <c r="F107" s="676"/>
      <c r="G107" s="679"/>
      <c r="H107" s="641"/>
      <c r="I107" s="641"/>
      <c r="J107" s="641"/>
      <c r="K107" s="641"/>
      <c r="L107" s="641"/>
      <c r="M107" s="641"/>
      <c r="N107" s="641"/>
      <c r="O107" s="641"/>
      <c r="P107" s="641"/>
      <c r="Q107" s="641"/>
      <c r="R107" s="57" t="s">
        <v>4600</v>
      </c>
      <c r="S107" s="45">
        <v>0</v>
      </c>
      <c r="T107" s="45">
        <v>1</v>
      </c>
      <c r="U107" s="45" t="s">
        <v>158</v>
      </c>
      <c r="V107" s="57" t="s">
        <v>158</v>
      </c>
      <c r="W107" s="62" t="s">
        <v>158</v>
      </c>
      <c r="X107" s="140"/>
      <c r="Y107" s="641"/>
      <c r="Z107" s="641"/>
      <c r="AA107" s="641"/>
      <c r="AB107" s="720"/>
      <c r="AC107" s="494"/>
    </row>
    <row r="108" spans="1:29" ht="108" customHeight="1" x14ac:dyDescent="0.2">
      <c r="A108" s="642"/>
      <c r="B108" s="642"/>
      <c r="C108" s="642"/>
      <c r="D108" s="642"/>
      <c r="E108" s="646"/>
      <c r="F108" s="677"/>
      <c r="G108" s="647"/>
      <c r="H108" s="642"/>
      <c r="I108" s="642"/>
      <c r="J108" s="642"/>
      <c r="K108" s="642"/>
      <c r="L108" s="642"/>
      <c r="M108" s="642"/>
      <c r="N108" s="642"/>
      <c r="O108" s="642"/>
      <c r="P108" s="642"/>
      <c r="Q108" s="642"/>
      <c r="R108" s="57" t="s">
        <v>4638</v>
      </c>
      <c r="S108" s="45">
        <v>0</v>
      </c>
      <c r="T108" s="45"/>
      <c r="U108" s="45" t="s">
        <v>158</v>
      </c>
      <c r="V108" s="57" t="s">
        <v>158</v>
      </c>
      <c r="W108" s="62" t="s">
        <v>158</v>
      </c>
      <c r="X108" s="140"/>
      <c r="Y108" s="642"/>
      <c r="Z108" s="642"/>
      <c r="AA108" s="642"/>
      <c r="AB108" s="721"/>
      <c r="AC108" s="494"/>
    </row>
    <row r="109" spans="1:29" ht="30.75" customHeight="1" x14ac:dyDescent="0.2">
      <c r="A109" s="1029" t="s">
        <v>117</v>
      </c>
      <c r="B109" s="651"/>
      <c r="C109" s="651"/>
      <c r="D109" s="652"/>
      <c r="E109" s="697" t="s">
        <v>4639</v>
      </c>
      <c r="F109" s="651"/>
      <c r="G109" s="651"/>
      <c r="H109" s="651"/>
      <c r="I109" s="652"/>
      <c r="J109" s="1029" t="s">
        <v>119</v>
      </c>
      <c r="K109" s="651"/>
      <c r="L109" s="651"/>
      <c r="M109" s="652"/>
      <c r="N109" s="697" t="s">
        <v>120</v>
      </c>
      <c r="O109" s="651"/>
      <c r="P109" s="652"/>
      <c r="Q109" s="1029" t="s">
        <v>121</v>
      </c>
      <c r="R109" s="651"/>
      <c r="S109" s="652"/>
      <c r="T109" s="698" t="s">
        <v>4233</v>
      </c>
      <c r="U109" s="651"/>
      <c r="V109" s="651"/>
      <c r="W109" s="665"/>
      <c r="X109" s="140"/>
      <c r="Y109" s="173"/>
      <c r="Z109" s="173"/>
      <c r="AA109" s="173"/>
      <c r="AB109" s="496"/>
      <c r="AC109" s="494"/>
    </row>
    <row r="110" spans="1:29" ht="27" customHeight="1" x14ac:dyDescent="0.2">
      <c r="A110" s="699" t="s">
        <v>128</v>
      </c>
      <c r="B110" s="651"/>
      <c r="C110" s="651"/>
      <c r="D110" s="651"/>
      <c r="E110" s="651"/>
      <c r="F110" s="651"/>
      <c r="G110" s="651"/>
      <c r="H110" s="651"/>
      <c r="I110" s="651"/>
      <c r="J110" s="651"/>
      <c r="K110" s="651"/>
      <c r="L110" s="651"/>
      <c r="M110" s="651"/>
      <c r="N110" s="652"/>
      <c r="O110" s="700" t="s">
        <v>129</v>
      </c>
      <c r="P110" s="651"/>
      <c r="Q110" s="651"/>
      <c r="R110" s="651"/>
      <c r="S110" s="651"/>
      <c r="T110" s="651"/>
      <c r="U110" s="651"/>
      <c r="V110" s="651"/>
      <c r="W110" s="665"/>
      <c r="X110" s="140"/>
      <c r="Y110" s="173"/>
      <c r="Z110" s="173"/>
      <c r="AA110" s="173"/>
      <c r="AB110" s="496"/>
      <c r="AC110" s="494"/>
    </row>
    <row r="111" spans="1:29" ht="91.5" customHeight="1" x14ac:dyDescent="0.2">
      <c r="A111" s="46" t="s">
        <v>130</v>
      </c>
      <c r="B111" s="46" t="s">
        <v>131</v>
      </c>
      <c r="C111" s="46" t="s">
        <v>132</v>
      </c>
      <c r="D111" s="46" t="s">
        <v>133</v>
      </c>
      <c r="E111" s="47" t="s">
        <v>134</v>
      </c>
      <c r="F111" s="48" t="s">
        <v>56</v>
      </c>
      <c r="G111" s="49" t="s">
        <v>135</v>
      </c>
      <c r="H111" s="50" t="s">
        <v>136</v>
      </c>
      <c r="I111" s="46" t="s">
        <v>137</v>
      </c>
      <c r="J111" s="51" t="s">
        <v>138</v>
      </c>
      <c r="K111" s="51" t="s">
        <v>139</v>
      </c>
      <c r="L111" s="51" t="s">
        <v>4640</v>
      </c>
      <c r="M111" s="52" t="s">
        <v>141</v>
      </c>
      <c r="N111" s="53" t="s">
        <v>374</v>
      </c>
      <c r="O111" s="54" t="s">
        <v>143</v>
      </c>
      <c r="P111" s="54" t="s">
        <v>144</v>
      </c>
      <c r="Q111" s="54" t="s">
        <v>145</v>
      </c>
      <c r="R111" s="54" t="s">
        <v>146</v>
      </c>
      <c r="S111" s="54" t="s">
        <v>147</v>
      </c>
      <c r="T111" s="54" t="s">
        <v>148</v>
      </c>
      <c r="U111" s="54" t="s">
        <v>149</v>
      </c>
      <c r="V111" s="54" t="s">
        <v>150</v>
      </c>
      <c r="W111" s="55" t="s">
        <v>151</v>
      </c>
      <c r="X111" s="113" t="s">
        <v>152</v>
      </c>
      <c r="Y111" s="56" t="s">
        <v>153</v>
      </c>
      <c r="Z111" s="56" t="s">
        <v>154</v>
      </c>
      <c r="AA111" s="56" t="s">
        <v>155</v>
      </c>
      <c r="AB111" s="114" t="s">
        <v>156</v>
      </c>
      <c r="AC111" s="494"/>
    </row>
    <row r="112" spans="1:29" ht="79.5" customHeight="1" x14ac:dyDescent="0.2">
      <c r="A112" s="672" t="s">
        <v>4641</v>
      </c>
      <c r="B112" s="681" t="s">
        <v>4426</v>
      </c>
      <c r="C112" s="672" t="s">
        <v>4642</v>
      </c>
      <c r="D112" s="672" t="s">
        <v>4643</v>
      </c>
      <c r="E112" s="673" t="s">
        <v>4644</v>
      </c>
      <c r="F112" s="675" t="s">
        <v>4645</v>
      </c>
      <c r="G112" s="678" t="s">
        <v>4646</v>
      </c>
      <c r="H112" s="686" t="s">
        <v>4647</v>
      </c>
      <c r="I112" s="672" t="s">
        <v>4648</v>
      </c>
      <c r="J112" s="672" t="s">
        <v>470</v>
      </c>
      <c r="K112" s="672" t="s">
        <v>164</v>
      </c>
      <c r="L112" s="672" t="s">
        <v>4649</v>
      </c>
      <c r="M112" s="672" t="s">
        <v>166</v>
      </c>
      <c r="N112" s="672" t="s">
        <v>164</v>
      </c>
      <c r="O112" s="672" t="s">
        <v>4650</v>
      </c>
      <c r="P112" s="681" t="s">
        <v>4651</v>
      </c>
      <c r="Q112" s="681" t="s">
        <v>4652</v>
      </c>
      <c r="R112" s="68" t="s">
        <v>4653</v>
      </c>
      <c r="S112" s="45">
        <v>0</v>
      </c>
      <c r="T112" s="45">
        <v>1</v>
      </c>
      <c r="U112" s="45" t="s">
        <v>158</v>
      </c>
      <c r="V112" s="57" t="s">
        <v>158</v>
      </c>
      <c r="W112" s="62" t="s">
        <v>158</v>
      </c>
      <c r="X112" s="140"/>
      <c r="Y112" s="774"/>
      <c r="Z112" s="774"/>
      <c r="AA112" s="774"/>
      <c r="AB112" s="1028"/>
      <c r="AC112" s="494"/>
    </row>
    <row r="113" spans="1:29" ht="79.5" customHeight="1" x14ac:dyDescent="0.2">
      <c r="A113" s="642"/>
      <c r="B113" s="642"/>
      <c r="C113" s="642"/>
      <c r="D113" s="642"/>
      <c r="E113" s="646"/>
      <c r="F113" s="680"/>
      <c r="G113" s="647"/>
      <c r="H113" s="642"/>
      <c r="I113" s="642"/>
      <c r="J113" s="642"/>
      <c r="K113" s="642"/>
      <c r="L113" s="642"/>
      <c r="M113" s="642"/>
      <c r="N113" s="642"/>
      <c r="O113" s="642"/>
      <c r="P113" s="642"/>
      <c r="Q113" s="642"/>
      <c r="R113" s="68" t="s">
        <v>4654</v>
      </c>
      <c r="S113" s="45">
        <v>0</v>
      </c>
      <c r="T113" s="45">
        <v>0</v>
      </c>
      <c r="U113" s="45">
        <v>1</v>
      </c>
      <c r="V113" s="57" t="s">
        <v>158</v>
      </c>
      <c r="W113" s="62" t="s">
        <v>158</v>
      </c>
      <c r="X113" s="140"/>
      <c r="Y113" s="642"/>
      <c r="Z113" s="642"/>
      <c r="AA113" s="642"/>
      <c r="AB113" s="721"/>
      <c r="AC113" s="494"/>
    </row>
    <row r="114" spans="1:29" ht="79.5" customHeight="1" x14ac:dyDescent="0.2">
      <c r="A114" s="672" t="s">
        <v>4655</v>
      </c>
      <c r="B114" s="681" t="s">
        <v>4426</v>
      </c>
      <c r="C114" s="672" t="s">
        <v>4656</v>
      </c>
      <c r="D114" s="672" t="s">
        <v>4657</v>
      </c>
      <c r="E114" s="673" t="s">
        <v>4644</v>
      </c>
      <c r="F114" s="675" t="s">
        <v>4658</v>
      </c>
      <c r="G114" s="678" t="s">
        <v>4659</v>
      </c>
      <c r="H114" s="686" t="s">
        <v>4660</v>
      </c>
      <c r="I114" s="672" t="s">
        <v>4661</v>
      </c>
      <c r="J114" s="672" t="s">
        <v>470</v>
      </c>
      <c r="K114" s="672" t="s">
        <v>164</v>
      </c>
      <c r="L114" s="672" t="s">
        <v>4649</v>
      </c>
      <c r="M114" s="672" t="s">
        <v>166</v>
      </c>
      <c r="N114" s="672" t="s">
        <v>164</v>
      </c>
      <c r="O114" s="672" t="s">
        <v>4662</v>
      </c>
      <c r="P114" s="681" t="s">
        <v>4663</v>
      </c>
      <c r="Q114" s="681" t="s">
        <v>4664</v>
      </c>
      <c r="R114" s="57" t="s">
        <v>4653</v>
      </c>
      <c r="S114" s="45">
        <v>0</v>
      </c>
      <c r="T114" s="45">
        <v>1</v>
      </c>
      <c r="U114" s="45" t="s">
        <v>158</v>
      </c>
      <c r="V114" s="57" t="s">
        <v>158</v>
      </c>
      <c r="W114" s="62" t="s">
        <v>158</v>
      </c>
      <c r="X114" s="140"/>
      <c r="Y114" s="774"/>
      <c r="Z114" s="774"/>
      <c r="AA114" s="774"/>
      <c r="AB114" s="1028"/>
      <c r="AC114" s="494"/>
    </row>
    <row r="115" spans="1:29" ht="87.75" customHeight="1" x14ac:dyDescent="0.2">
      <c r="A115" s="641"/>
      <c r="B115" s="641"/>
      <c r="C115" s="641"/>
      <c r="D115" s="641"/>
      <c r="E115" s="674"/>
      <c r="F115" s="676"/>
      <c r="G115" s="679"/>
      <c r="H115" s="641"/>
      <c r="I115" s="641"/>
      <c r="J115" s="641"/>
      <c r="K115" s="641"/>
      <c r="L115" s="641"/>
      <c r="M115" s="641"/>
      <c r="N115" s="641"/>
      <c r="O115" s="641"/>
      <c r="P115" s="641"/>
      <c r="Q115" s="641"/>
      <c r="R115" s="57" t="s">
        <v>4665</v>
      </c>
      <c r="S115" s="45">
        <v>0</v>
      </c>
      <c r="T115" s="45">
        <v>0</v>
      </c>
      <c r="U115" s="45">
        <v>4</v>
      </c>
      <c r="V115" s="57" t="s">
        <v>158</v>
      </c>
      <c r="W115" s="62" t="s">
        <v>158</v>
      </c>
      <c r="X115" s="140"/>
      <c r="Y115" s="641"/>
      <c r="Z115" s="641"/>
      <c r="AA115" s="641"/>
      <c r="AB115" s="720"/>
      <c r="AC115" s="494"/>
    </row>
    <row r="116" spans="1:29" ht="147.75" customHeight="1" x14ac:dyDescent="0.2">
      <c r="A116" s="642"/>
      <c r="B116" s="642"/>
      <c r="C116" s="642"/>
      <c r="D116" s="642"/>
      <c r="E116" s="646"/>
      <c r="F116" s="680"/>
      <c r="G116" s="647"/>
      <c r="H116" s="642"/>
      <c r="I116" s="642"/>
      <c r="J116" s="642"/>
      <c r="K116" s="642"/>
      <c r="L116" s="642"/>
      <c r="M116" s="642"/>
      <c r="N116" s="642"/>
      <c r="O116" s="642"/>
      <c r="P116" s="642"/>
      <c r="Q116" s="642"/>
      <c r="R116" s="57" t="s">
        <v>4666</v>
      </c>
      <c r="S116" s="45">
        <v>0</v>
      </c>
      <c r="T116" s="45">
        <v>0</v>
      </c>
      <c r="U116" s="45">
        <v>0</v>
      </c>
      <c r="V116" s="57">
        <v>1</v>
      </c>
      <c r="W116" s="62">
        <v>4</v>
      </c>
      <c r="X116" s="140"/>
      <c r="Y116" s="642"/>
      <c r="Z116" s="642"/>
      <c r="AA116" s="642"/>
      <c r="AB116" s="721"/>
      <c r="AC116" s="494"/>
    </row>
    <row r="117" spans="1:29" ht="125.25" customHeight="1" x14ac:dyDescent="0.2">
      <c r="A117" s="672" t="s">
        <v>4667</v>
      </c>
      <c r="B117" s="681" t="s">
        <v>4426</v>
      </c>
      <c r="C117" s="672" t="s">
        <v>4668</v>
      </c>
      <c r="D117" s="672" t="s">
        <v>4669</v>
      </c>
      <c r="E117" s="772" t="s">
        <v>4644</v>
      </c>
      <c r="F117" s="675" t="s">
        <v>4670</v>
      </c>
      <c r="G117" s="678" t="s">
        <v>4671</v>
      </c>
      <c r="H117" s="686" t="s">
        <v>4672</v>
      </c>
      <c r="I117" s="672" t="s">
        <v>4673</v>
      </c>
      <c r="J117" s="672" t="s">
        <v>470</v>
      </c>
      <c r="K117" s="672" t="s">
        <v>164</v>
      </c>
      <c r="L117" s="672" t="s">
        <v>2803</v>
      </c>
      <c r="M117" s="672" t="s">
        <v>166</v>
      </c>
      <c r="N117" s="672" t="s">
        <v>164</v>
      </c>
      <c r="O117" s="672" t="s">
        <v>4674</v>
      </c>
      <c r="P117" s="681" t="s">
        <v>4675</v>
      </c>
      <c r="Q117" s="681" t="s">
        <v>4676</v>
      </c>
      <c r="R117" s="68" t="s">
        <v>4677</v>
      </c>
      <c r="S117" s="45">
        <v>0</v>
      </c>
      <c r="T117" s="45">
        <v>0.3</v>
      </c>
      <c r="U117" s="45">
        <v>0.8</v>
      </c>
      <c r="V117" s="57">
        <v>1</v>
      </c>
      <c r="W117" s="62" t="s">
        <v>158</v>
      </c>
      <c r="X117" s="140"/>
      <c r="Y117" s="774"/>
      <c r="Z117" s="774"/>
      <c r="AA117" s="774"/>
      <c r="AB117" s="1028"/>
      <c r="AC117" s="494"/>
    </row>
    <row r="118" spans="1:29" ht="93.75" customHeight="1" x14ac:dyDescent="0.2">
      <c r="A118" s="641"/>
      <c r="B118" s="641"/>
      <c r="C118" s="641"/>
      <c r="D118" s="641"/>
      <c r="E118" s="776"/>
      <c r="F118" s="676"/>
      <c r="G118" s="679"/>
      <c r="H118" s="641"/>
      <c r="I118" s="641"/>
      <c r="J118" s="641"/>
      <c r="K118" s="641"/>
      <c r="L118" s="641"/>
      <c r="M118" s="641"/>
      <c r="N118" s="641"/>
      <c r="O118" s="641"/>
      <c r="P118" s="641"/>
      <c r="Q118" s="641"/>
      <c r="R118" s="68" t="s">
        <v>4678</v>
      </c>
      <c r="S118" s="45">
        <v>0</v>
      </c>
      <c r="T118" s="45">
        <v>0.3</v>
      </c>
      <c r="U118" s="45">
        <v>0.8</v>
      </c>
      <c r="V118" s="57">
        <v>1</v>
      </c>
      <c r="W118" s="62" t="s">
        <v>158</v>
      </c>
      <c r="X118" s="140"/>
      <c r="Y118" s="641"/>
      <c r="Z118" s="641"/>
      <c r="AA118" s="641"/>
      <c r="AB118" s="720"/>
      <c r="AC118" s="494"/>
    </row>
    <row r="119" spans="1:29" ht="111.75" customHeight="1" x14ac:dyDescent="0.2">
      <c r="A119" s="642"/>
      <c r="B119" s="642"/>
      <c r="C119" s="642"/>
      <c r="D119" s="642"/>
      <c r="E119" s="729"/>
      <c r="F119" s="680"/>
      <c r="G119" s="647"/>
      <c r="H119" s="642"/>
      <c r="I119" s="642"/>
      <c r="J119" s="642"/>
      <c r="K119" s="642"/>
      <c r="L119" s="642"/>
      <c r="M119" s="642"/>
      <c r="N119" s="642"/>
      <c r="O119" s="642"/>
      <c r="P119" s="642"/>
      <c r="Q119" s="642"/>
      <c r="R119" s="68" t="s">
        <v>4679</v>
      </c>
      <c r="S119" s="45">
        <v>0</v>
      </c>
      <c r="T119" s="45">
        <v>0.5</v>
      </c>
      <c r="U119" s="45">
        <v>0.5</v>
      </c>
      <c r="V119" s="57">
        <v>1</v>
      </c>
      <c r="W119" s="62" t="s">
        <v>158</v>
      </c>
      <c r="X119" s="140"/>
      <c r="Y119" s="642"/>
      <c r="Z119" s="642"/>
      <c r="AA119" s="642"/>
      <c r="AB119" s="721"/>
      <c r="AC119" s="494"/>
    </row>
    <row r="120" spans="1:29" ht="129.75" customHeight="1" x14ac:dyDescent="0.2">
      <c r="A120" s="672" t="s">
        <v>4680</v>
      </c>
      <c r="B120" s="681" t="s">
        <v>4426</v>
      </c>
      <c r="C120" s="672" t="s">
        <v>4681</v>
      </c>
      <c r="D120" s="672" t="s">
        <v>4682</v>
      </c>
      <c r="E120" s="673" t="s">
        <v>4644</v>
      </c>
      <c r="F120" s="675" t="s">
        <v>4683</v>
      </c>
      <c r="G120" s="678" t="s">
        <v>4684</v>
      </c>
      <c r="H120" s="686" t="s">
        <v>4685</v>
      </c>
      <c r="I120" s="672" t="s">
        <v>4686</v>
      </c>
      <c r="J120" s="672" t="s">
        <v>470</v>
      </c>
      <c r="K120" s="672" t="s">
        <v>164</v>
      </c>
      <c r="L120" s="672" t="s">
        <v>2803</v>
      </c>
      <c r="M120" s="672" t="s">
        <v>166</v>
      </c>
      <c r="N120" s="672" t="s">
        <v>164</v>
      </c>
      <c r="O120" s="672" t="s">
        <v>4687</v>
      </c>
      <c r="P120" s="681" t="s">
        <v>4688</v>
      </c>
      <c r="Q120" s="681" t="s">
        <v>4664</v>
      </c>
      <c r="R120" s="57" t="s">
        <v>4689</v>
      </c>
      <c r="S120" s="45">
        <v>0</v>
      </c>
      <c r="T120" s="45">
        <v>1</v>
      </c>
      <c r="U120" s="45" t="s">
        <v>158</v>
      </c>
      <c r="V120" s="57" t="s">
        <v>158</v>
      </c>
      <c r="W120" s="62" t="s">
        <v>158</v>
      </c>
      <c r="X120" s="140"/>
      <c r="Y120" s="774"/>
      <c r="Z120" s="774"/>
      <c r="AA120" s="774"/>
      <c r="AB120" s="1028"/>
      <c r="AC120" s="494"/>
    </row>
    <row r="121" spans="1:29" ht="114" customHeight="1" x14ac:dyDescent="0.2">
      <c r="A121" s="641"/>
      <c r="B121" s="641"/>
      <c r="C121" s="641"/>
      <c r="D121" s="641"/>
      <c r="E121" s="674"/>
      <c r="F121" s="676"/>
      <c r="G121" s="679"/>
      <c r="H121" s="641"/>
      <c r="I121" s="641"/>
      <c r="J121" s="641"/>
      <c r="K121" s="641"/>
      <c r="L121" s="641"/>
      <c r="M121" s="641"/>
      <c r="N121" s="641"/>
      <c r="O121" s="641"/>
      <c r="P121" s="641"/>
      <c r="Q121" s="641"/>
      <c r="R121" s="57" t="s">
        <v>4690</v>
      </c>
      <c r="S121" s="45">
        <v>0</v>
      </c>
      <c r="T121" s="45">
        <v>0</v>
      </c>
      <c r="U121" s="45">
        <v>0</v>
      </c>
      <c r="V121" s="57">
        <v>150</v>
      </c>
      <c r="W121" s="62">
        <v>533</v>
      </c>
      <c r="X121" s="140"/>
      <c r="Y121" s="641"/>
      <c r="Z121" s="641"/>
      <c r="AA121" s="641"/>
      <c r="AB121" s="720"/>
      <c r="AC121" s="494"/>
    </row>
    <row r="122" spans="1:29" ht="78.75" customHeight="1" x14ac:dyDescent="0.2">
      <c r="A122" s="642"/>
      <c r="B122" s="642"/>
      <c r="C122" s="642"/>
      <c r="D122" s="642"/>
      <c r="E122" s="646"/>
      <c r="F122" s="680"/>
      <c r="G122" s="647"/>
      <c r="H122" s="642"/>
      <c r="I122" s="642"/>
      <c r="J122" s="642"/>
      <c r="K122" s="642"/>
      <c r="L122" s="642"/>
      <c r="M122" s="642"/>
      <c r="N122" s="642"/>
      <c r="O122" s="642"/>
      <c r="P122" s="642"/>
      <c r="Q122" s="642"/>
      <c r="R122" s="57" t="s">
        <v>4691</v>
      </c>
      <c r="S122" s="45">
        <v>0</v>
      </c>
      <c r="T122" s="45">
        <v>0</v>
      </c>
      <c r="U122" s="45">
        <v>0</v>
      </c>
      <c r="V122" s="57">
        <v>0</v>
      </c>
      <c r="W122" s="62">
        <v>21</v>
      </c>
      <c r="X122" s="140"/>
      <c r="Y122" s="642"/>
      <c r="Z122" s="642"/>
      <c r="AA122" s="642"/>
      <c r="AB122" s="721"/>
      <c r="AC122" s="494"/>
    </row>
    <row r="123" spans="1:29" ht="82.5" customHeight="1" x14ac:dyDescent="0.2">
      <c r="A123" s="672" t="s">
        <v>4692</v>
      </c>
      <c r="B123" s="681" t="s">
        <v>4426</v>
      </c>
      <c r="C123" s="672" t="s">
        <v>4693</v>
      </c>
      <c r="D123" s="672" t="s">
        <v>4694</v>
      </c>
      <c r="E123" s="673" t="s">
        <v>4644</v>
      </c>
      <c r="F123" s="675" t="s">
        <v>4695</v>
      </c>
      <c r="G123" s="678" t="s">
        <v>4696</v>
      </c>
      <c r="H123" s="686" t="s">
        <v>4697</v>
      </c>
      <c r="I123" s="672" t="s">
        <v>4698</v>
      </c>
      <c r="J123" s="672" t="s">
        <v>470</v>
      </c>
      <c r="K123" s="672" t="s">
        <v>164</v>
      </c>
      <c r="L123" s="672" t="s">
        <v>2803</v>
      </c>
      <c r="M123" s="672" t="s">
        <v>166</v>
      </c>
      <c r="N123" s="672" t="s">
        <v>164</v>
      </c>
      <c r="O123" s="672" t="s">
        <v>4699</v>
      </c>
      <c r="P123" s="672" t="s">
        <v>4700</v>
      </c>
      <c r="Q123" s="672" t="s">
        <v>4664</v>
      </c>
      <c r="R123" s="57" t="s">
        <v>4701</v>
      </c>
      <c r="S123" s="45">
        <v>0</v>
      </c>
      <c r="T123" s="45">
        <v>1</v>
      </c>
      <c r="U123" s="45" t="s">
        <v>158</v>
      </c>
      <c r="V123" s="57" t="s">
        <v>158</v>
      </c>
      <c r="W123" s="62" t="s">
        <v>158</v>
      </c>
      <c r="X123" s="140"/>
      <c r="Y123" s="774"/>
      <c r="Z123" s="774"/>
      <c r="AA123" s="774"/>
      <c r="AB123" s="1028"/>
      <c r="AC123" s="494"/>
    </row>
    <row r="124" spans="1:29" ht="122.25" customHeight="1" x14ac:dyDescent="0.2">
      <c r="A124" s="641"/>
      <c r="B124" s="641"/>
      <c r="C124" s="641"/>
      <c r="D124" s="641"/>
      <c r="E124" s="674"/>
      <c r="F124" s="676"/>
      <c r="G124" s="679"/>
      <c r="H124" s="641"/>
      <c r="I124" s="641"/>
      <c r="J124" s="641"/>
      <c r="K124" s="641"/>
      <c r="L124" s="641"/>
      <c r="M124" s="641"/>
      <c r="N124" s="641"/>
      <c r="O124" s="641"/>
      <c r="P124" s="641"/>
      <c r="Q124" s="641"/>
      <c r="R124" s="57" t="s">
        <v>4702</v>
      </c>
      <c r="S124" s="45">
        <v>0</v>
      </c>
      <c r="T124" s="45">
        <v>0</v>
      </c>
      <c r="U124" s="45">
        <v>0.5</v>
      </c>
      <c r="V124" s="57">
        <v>1</v>
      </c>
      <c r="W124" s="62" t="s">
        <v>158</v>
      </c>
      <c r="X124" s="140"/>
      <c r="Y124" s="641"/>
      <c r="Z124" s="641"/>
      <c r="AA124" s="641"/>
      <c r="AB124" s="720"/>
      <c r="AC124" s="494"/>
    </row>
    <row r="125" spans="1:29" ht="157.5" customHeight="1" x14ac:dyDescent="0.2">
      <c r="A125" s="642"/>
      <c r="B125" s="642"/>
      <c r="C125" s="642"/>
      <c r="D125" s="642"/>
      <c r="E125" s="646"/>
      <c r="F125" s="680"/>
      <c r="G125" s="647"/>
      <c r="H125" s="642"/>
      <c r="I125" s="642"/>
      <c r="J125" s="642"/>
      <c r="K125" s="642"/>
      <c r="L125" s="642"/>
      <c r="M125" s="642"/>
      <c r="N125" s="642"/>
      <c r="O125" s="642"/>
      <c r="P125" s="642"/>
      <c r="Q125" s="642"/>
      <c r="R125" s="57" t="s">
        <v>4703</v>
      </c>
      <c r="S125" s="45">
        <v>0</v>
      </c>
      <c r="T125" s="45">
        <v>0</v>
      </c>
      <c r="U125" s="45">
        <v>0.2</v>
      </c>
      <c r="V125" s="57">
        <v>0.7</v>
      </c>
      <c r="W125" s="62">
        <v>1</v>
      </c>
      <c r="X125" s="140"/>
      <c r="Y125" s="642"/>
      <c r="Z125" s="642"/>
      <c r="AA125" s="642"/>
      <c r="AB125" s="721"/>
      <c r="AC125" s="494"/>
    </row>
    <row r="126" spans="1:29" ht="66" customHeight="1" x14ac:dyDescent="0.2">
      <c r="A126" s="672" t="s">
        <v>4704</v>
      </c>
      <c r="B126" s="681" t="s">
        <v>4426</v>
      </c>
      <c r="C126" s="672" t="s">
        <v>4693</v>
      </c>
      <c r="D126" s="672" t="s">
        <v>4705</v>
      </c>
      <c r="E126" s="673" t="s">
        <v>4644</v>
      </c>
      <c r="F126" s="675" t="s">
        <v>4706</v>
      </c>
      <c r="G126" s="678" t="s">
        <v>4707</v>
      </c>
      <c r="H126" s="686">
        <v>301982480</v>
      </c>
      <c r="I126" s="672" t="s">
        <v>4708</v>
      </c>
      <c r="J126" s="672" t="s">
        <v>253</v>
      </c>
      <c r="K126" s="672" t="s">
        <v>164</v>
      </c>
      <c r="L126" s="672" t="s">
        <v>4709</v>
      </c>
      <c r="M126" s="672" t="s">
        <v>164</v>
      </c>
      <c r="N126" s="672" t="s">
        <v>166</v>
      </c>
      <c r="O126" s="681" t="s">
        <v>4710</v>
      </c>
      <c r="P126" s="681" t="s">
        <v>4711</v>
      </c>
      <c r="Q126" s="681" t="s">
        <v>1305</v>
      </c>
      <c r="R126" s="68" t="s">
        <v>4712</v>
      </c>
      <c r="S126" s="45">
        <v>0</v>
      </c>
      <c r="T126" s="45">
        <v>3</v>
      </c>
      <c r="U126" s="45">
        <v>4</v>
      </c>
      <c r="V126" s="57">
        <v>5</v>
      </c>
      <c r="W126" s="62" t="s">
        <v>158</v>
      </c>
      <c r="X126" s="140"/>
      <c r="Y126" s="774"/>
      <c r="Z126" s="774"/>
      <c r="AA126" s="774"/>
      <c r="AB126" s="1028"/>
      <c r="AC126" s="494"/>
    </row>
    <row r="127" spans="1:29" ht="68.25" customHeight="1" x14ac:dyDescent="0.2">
      <c r="A127" s="641"/>
      <c r="B127" s="641"/>
      <c r="C127" s="641"/>
      <c r="D127" s="641"/>
      <c r="E127" s="674"/>
      <c r="F127" s="676"/>
      <c r="G127" s="679"/>
      <c r="H127" s="641"/>
      <c r="I127" s="641"/>
      <c r="J127" s="641"/>
      <c r="K127" s="641"/>
      <c r="L127" s="641"/>
      <c r="M127" s="641"/>
      <c r="N127" s="641"/>
      <c r="O127" s="641"/>
      <c r="P127" s="641"/>
      <c r="Q127" s="641"/>
      <c r="R127" s="68" t="s">
        <v>4713</v>
      </c>
      <c r="S127" s="45">
        <v>0</v>
      </c>
      <c r="T127" s="45">
        <v>15</v>
      </c>
      <c r="U127" s="45">
        <v>18</v>
      </c>
      <c r="V127" s="57">
        <v>20</v>
      </c>
      <c r="W127" s="62" t="s">
        <v>158</v>
      </c>
      <c r="X127" s="140"/>
      <c r="Y127" s="641"/>
      <c r="Z127" s="641"/>
      <c r="AA127" s="641"/>
      <c r="AB127" s="720"/>
      <c r="AC127" s="494"/>
    </row>
    <row r="128" spans="1:29" ht="104.25" customHeight="1" x14ac:dyDescent="0.2">
      <c r="A128" s="642"/>
      <c r="B128" s="642"/>
      <c r="C128" s="642"/>
      <c r="D128" s="642"/>
      <c r="E128" s="646"/>
      <c r="F128" s="680"/>
      <c r="G128" s="647"/>
      <c r="H128" s="642"/>
      <c r="I128" s="642"/>
      <c r="J128" s="642"/>
      <c r="K128" s="642"/>
      <c r="L128" s="642"/>
      <c r="M128" s="642"/>
      <c r="N128" s="642"/>
      <c r="O128" s="642"/>
      <c r="P128" s="642"/>
      <c r="Q128" s="642"/>
      <c r="R128" s="68" t="s">
        <v>4714</v>
      </c>
      <c r="S128" s="45">
        <v>0</v>
      </c>
      <c r="T128" s="45">
        <v>1</v>
      </c>
      <c r="U128" s="45" t="s">
        <v>158</v>
      </c>
      <c r="V128" s="57" t="s">
        <v>158</v>
      </c>
      <c r="W128" s="62" t="s">
        <v>158</v>
      </c>
      <c r="X128" s="140"/>
      <c r="Y128" s="642"/>
      <c r="Z128" s="642"/>
      <c r="AA128" s="642"/>
      <c r="AB128" s="721"/>
      <c r="AC128" s="494"/>
    </row>
    <row r="129" spans="1:29" ht="107.25" customHeight="1" x14ac:dyDescent="0.2">
      <c r="A129" s="672" t="s">
        <v>4715</v>
      </c>
      <c r="B129" s="681" t="s">
        <v>4426</v>
      </c>
      <c r="C129" s="672" t="s">
        <v>4693</v>
      </c>
      <c r="D129" s="672" t="s">
        <v>4705</v>
      </c>
      <c r="E129" s="673" t="s">
        <v>4644</v>
      </c>
      <c r="F129" s="675" t="s">
        <v>4716</v>
      </c>
      <c r="G129" s="678" t="s">
        <v>4717</v>
      </c>
      <c r="H129" s="686">
        <v>12600000</v>
      </c>
      <c r="I129" s="672" t="s">
        <v>4718</v>
      </c>
      <c r="J129" s="672" t="s">
        <v>253</v>
      </c>
      <c r="K129" s="672" t="s">
        <v>164</v>
      </c>
      <c r="L129" s="672" t="s">
        <v>4709</v>
      </c>
      <c r="M129" s="672" t="s">
        <v>164</v>
      </c>
      <c r="N129" s="672" t="s">
        <v>166</v>
      </c>
      <c r="O129" s="672" t="s">
        <v>4719</v>
      </c>
      <c r="P129" s="672" t="s">
        <v>4720</v>
      </c>
      <c r="Q129" s="672" t="s">
        <v>4721</v>
      </c>
      <c r="R129" s="57" t="s">
        <v>4722</v>
      </c>
      <c r="S129" s="45">
        <v>0</v>
      </c>
      <c r="T129" s="45">
        <v>1</v>
      </c>
      <c r="U129" s="45" t="s">
        <v>158</v>
      </c>
      <c r="V129" s="57" t="s">
        <v>4723</v>
      </c>
      <c r="W129" s="62" t="s">
        <v>158</v>
      </c>
      <c r="X129" s="140"/>
      <c r="Y129" s="774"/>
      <c r="Z129" s="774"/>
      <c r="AA129" s="774"/>
      <c r="AB129" s="1028"/>
      <c r="AC129" s="494"/>
    </row>
    <row r="130" spans="1:29" ht="106.5" customHeight="1" x14ac:dyDescent="0.2">
      <c r="A130" s="641"/>
      <c r="B130" s="641"/>
      <c r="C130" s="641"/>
      <c r="D130" s="641"/>
      <c r="E130" s="674"/>
      <c r="F130" s="676"/>
      <c r="G130" s="679"/>
      <c r="H130" s="641"/>
      <c r="I130" s="641"/>
      <c r="J130" s="641"/>
      <c r="K130" s="641"/>
      <c r="L130" s="641"/>
      <c r="M130" s="641"/>
      <c r="N130" s="641"/>
      <c r="O130" s="641"/>
      <c r="P130" s="641"/>
      <c r="Q130" s="641"/>
      <c r="R130" s="57" t="s">
        <v>4724</v>
      </c>
      <c r="S130" s="45">
        <v>0</v>
      </c>
      <c r="T130" s="45" t="s">
        <v>158</v>
      </c>
      <c r="U130" s="45">
        <v>60</v>
      </c>
      <c r="V130" s="57" t="s">
        <v>158</v>
      </c>
      <c r="W130" s="62" t="s">
        <v>158</v>
      </c>
      <c r="X130" s="140"/>
      <c r="Y130" s="641"/>
      <c r="Z130" s="641"/>
      <c r="AA130" s="641"/>
      <c r="AB130" s="720"/>
      <c r="AC130" s="494"/>
    </row>
    <row r="131" spans="1:29" ht="93.75" customHeight="1" x14ac:dyDescent="0.2">
      <c r="A131" s="642"/>
      <c r="B131" s="642"/>
      <c r="C131" s="642"/>
      <c r="D131" s="642"/>
      <c r="E131" s="646"/>
      <c r="F131" s="680"/>
      <c r="G131" s="647"/>
      <c r="H131" s="642"/>
      <c r="I131" s="642"/>
      <c r="J131" s="642"/>
      <c r="K131" s="642"/>
      <c r="L131" s="642"/>
      <c r="M131" s="642"/>
      <c r="N131" s="642"/>
      <c r="O131" s="642"/>
      <c r="P131" s="642"/>
      <c r="Q131" s="642"/>
      <c r="R131" s="57" t="s">
        <v>4725</v>
      </c>
      <c r="S131" s="45">
        <v>0</v>
      </c>
      <c r="T131" s="45">
        <v>1</v>
      </c>
      <c r="U131" s="57" t="s">
        <v>158</v>
      </c>
      <c r="V131" s="57" t="s">
        <v>158</v>
      </c>
      <c r="W131" s="62" t="s">
        <v>158</v>
      </c>
      <c r="X131" s="140"/>
      <c r="Y131" s="642"/>
      <c r="Z131" s="642"/>
      <c r="AA131" s="642"/>
      <c r="AB131" s="721"/>
      <c r="AC131" s="494"/>
    </row>
    <row r="132" spans="1:29" ht="288.75" customHeight="1" x14ac:dyDescent="0.25">
      <c r="A132" s="672" t="s">
        <v>4726</v>
      </c>
      <c r="B132" s="681" t="s">
        <v>4426</v>
      </c>
      <c r="C132" s="672" t="s">
        <v>4727</v>
      </c>
      <c r="D132" s="672" t="s">
        <v>4728</v>
      </c>
      <c r="E132" s="673" t="s">
        <v>4729</v>
      </c>
      <c r="F132" s="675" t="s">
        <v>4730</v>
      </c>
      <c r="G132" s="678" t="s">
        <v>4731</v>
      </c>
      <c r="H132" s="686">
        <v>1655000000</v>
      </c>
      <c r="I132" s="672" t="s">
        <v>4732</v>
      </c>
      <c r="J132" s="501"/>
      <c r="K132" s="672" t="s">
        <v>164</v>
      </c>
      <c r="L132" s="672" t="s">
        <v>4709</v>
      </c>
      <c r="M132" s="672" t="s">
        <v>164</v>
      </c>
      <c r="N132" s="672" t="s">
        <v>166</v>
      </c>
      <c r="O132" s="681" t="s">
        <v>4733</v>
      </c>
      <c r="P132" s="682" t="s">
        <v>4734</v>
      </c>
      <c r="Q132" s="682" t="s">
        <v>4735</v>
      </c>
      <c r="R132" s="68" t="s">
        <v>4736</v>
      </c>
      <c r="S132" s="45" t="s">
        <v>4737</v>
      </c>
      <c r="T132" s="45">
        <v>42.4</v>
      </c>
      <c r="U132" s="45">
        <v>40.9</v>
      </c>
      <c r="V132" s="57">
        <v>44.6</v>
      </c>
      <c r="W132" s="62">
        <v>40</v>
      </c>
      <c r="X132" s="115"/>
      <c r="Y132" s="671"/>
      <c r="Z132" s="671"/>
      <c r="AA132" s="671"/>
      <c r="AB132" s="1030"/>
      <c r="AC132" s="490"/>
    </row>
    <row r="133" spans="1:29" ht="195.75" customHeight="1" x14ac:dyDescent="0.2">
      <c r="A133" s="641"/>
      <c r="B133" s="641"/>
      <c r="C133" s="641"/>
      <c r="D133" s="641"/>
      <c r="E133" s="674"/>
      <c r="F133" s="676"/>
      <c r="G133" s="679"/>
      <c r="H133" s="641"/>
      <c r="I133" s="641"/>
      <c r="J133" s="502" t="s">
        <v>253</v>
      </c>
      <c r="K133" s="641"/>
      <c r="L133" s="641"/>
      <c r="M133" s="641"/>
      <c r="N133" s="641"/>
      <c r="O133" s="641"/>
      <c r="P133" s="641"/>
      <c r="Q133" s="641"/>
      <c r="R133" s="68" t="s">
        <v>4738</v>
      </c>
      <c r="S133" s="45" t="s">
        <v>4737</v>
      </c>
      <c r="T133" s="45">
        <v>11.6</v>
      </c>
      <c r="U133" s="45">
        <v>15</v>
      </c>
      <c r="V133" s="57">
        <v>18.600000000000001</v>
      </c>
      <c r="W133" s="62">
        <v>17</v>
      </c>
      <c r="X133" s="115"/>
      <c r="Y133" s="641"/>
      <c r="Z133" s="641"/>
      <c r="AA133" s="641"/>
      <c r="AB133" s="720"/>
      <c r="AC133" s="490"/>
    </row>
    <row r="134" spans="1:29" ht="252" customHeight="1" x14ac:dyDescent="0.2">
      <c r="A134" s="642"/>
      <c r="B134" s="642"/>
      <c r="C134" s="642"/>
      <c r="D134" s="642"/>
      <c r="E134" s="646"/>
      <c r="F134" s="680"/>
      <c r="G134" s="647"/>
      <c r="H134" s="642"/>
      <c r="I134" s="642"/>
      <c r="J134" s="502"/>
      <c r="K134" s="642"/>
      <c r="L134" s="642"/>
      <c r="M134" s="642"/>
      <c r="N134" s="642"/>
      <c r="O134" s="642"/>
      <c r="P134" s="642"/>
      <c r="Q134" s="642"/>
      <c r="R134" s="68" t="s">
        <v>4739</v>
      </c>
      <c r="S134" s="45" t="s">
        <v>4737</v>
      </c>
      <c r="T134" s="45">
        <v>1</v>
      </c>
      <c r="U134" s="45">
        <v>1</v>
      </c>
      <c r="V134" s="57">
        <v>1</v>
      </c>
      <c r="W134" s="62">
        <v>1</v>
      </c>
      <c r="X134" s="115"/>
      <c r="Y134" s="642"/>
      <c r="Z134" s="642"/>
      <c r="AA134" s="642"/>
      <c r="AB134" s="721"/>
      <c r="AC134" s="490"/>
    </row>
    <row r="135" spans="1:29" ht="150" customHeight="1" x14ac:dyDescent="0.2">
      <c r="A135" s="672" t="s">
        <v>4740</v>
      </c>
      <c r="B135" s="681" t="s">
        <v>4426</v>
      </c>
      <c r="C135" s="672" t="s">
        <v>4741</v>
      </c>
      <c r="D135" s="672" t="s">
        <v>4742</v>
      </c>
      <c r="E135" s="673" t="s">
        <v>4644</v>
      </c>
      <c r="F135" s="1027" t="s">
        <v>4743</v>
      </c>
      <c r="G135" s="678" t="s">
        <v>4744</v>
      </c>
      <c r="H135" s="686">
        <v>380000000</v>
      </c>
      <c r="I135" s="672" t="s">
        <v>4745</v>
      </c>
      <c r="J135" s="672" t="s">
        <v>253</v>
      </c>
      <c r="K135" s="672" t="s">
        <v>164</v>
      </c>
      <c r="L135" s="672" t="s">
        <v>4746</v>
      </c>
      <c r="M135" s="672" t="s">
        <v>164</v>
      </c>
      <c r="N135" s="672" t="s">
        <v>166</v>
      </c>
      <c r="O135" s="1032" t="s">
        <v>4747</v>
      </c>
      <c r="P135" s="681" t="s">
        <v>4748</v>
      </c>
      <c r="Q135" s="681" t="s">
        <v>2640</v>
      </c>
      <c r="R135" s="68" t="s">
        <v>4749</v>
      </c>
      <c r="S135" s="45" t="s">
        <v>4750</v>
      </c>
      <c r="T135" s="45">
        <v>100</v>
      </c>
      <c r="U135" s="45" t="s">
        <v>158</v>
      </c>
      <c r="V135" s="57" t="s">
        <v>158</v>
      </c>
      <c r="W135" s="62" t="s">
        <v>158</v>
      </c>
      <c r="X135" s="115"/>
      <c r="Y135" s="671"/>
      <c r="Z135" s="671"/>
      <c r="AA135" s="671"/>
      <c r="AB135" s="1030"/>
      <c r="AC135" s="490"/>
    </row>
    <row r="136" spans="1:29" ht="78.75" customHeight="1" x14ac:dyDescent="0.2">
      <c r="A136" s="641"/>
      <c r="B136" s="641"/>
      <c r="C136" s="641"/>
      <c r="D136" s="641"/>
      <c r="E136" s="674"/>
      <c r="F136" s="676"/>
      <c r="G136" s="679"/>
      <c r="H136" s="641"/>
      <c r="I136" s="641"/>
      <c r="J136" s="641"/>
      <c r="K136" s="641"/>
      <c r="L136" s="641"/>
      <c r="M136" s="641"/>
      <c r="N136" s="641"/>
      <c r="O136" s="641"/>
      <c r="P136" s="641"/>
      <c r="Q136" s="641"/>
      <c r="R136" s="68" t="s">
        <v>4751</v>
      </c>
      <c r="S136" s="45" t="s">
        <v>4752</v>
      </c>
      <c r="T136" s="45">
        <v>0</v>
      </c>
      <c r="U136" s="45">
        <v>30</v>
      </c>
      <c r="V136" s="45">
        <v>60</v>
      </c>
      <c r="W136" s="105">
        <v>100</v>
      </c>
      <c r="X136" s="115"/>
      <c r="Y136" s="641"/>
      <c r="Z136" s="641"/>
      <c r="AA136" s="641"/>
      <c r="AB136" s="721"/>
      <c r="AC136" s="490"/>
    </row>
    <row r="137" spans="1:29" ht="78.75" customHeight="1" x14ac:dyDescent="0.2">
      <c r="A137" s="642"/>
      <c r="B137" s="642"/>
      <c r="C137" s="642"/>
      <c r="D137" s="642"/>
      <c r="E137" s="646"/>
      <c r="F137" s="677"/>
      <c r="G137" s="647"/>
      <c r="H137" s="642"/>
      <c r="I137" s="642"/>
      <c r="J137" s="642"/>
      <c r="K137" s="642"/>
      <c r="L137" s="642"/>
      <c r="M137" s="642"/>
      <c r="N137" s="642"/>
      <c r="O137" s="642"/>
      <c r="P137" s="642"/>
      <c r="Q137" s="642"/>
      <c r="R137" s="68" t="s">
        <v>4753</v>
      </c>
      <c r="S137" s="45" t="s">
        <v>4752</v>
      </c>
      <c r="T137" s="45">
        <v>0</v>
      </c>
      <c r="U137" s="45"/>
      <c r="V137" s="57"/>
      <c r="W137" s="62"/>
      <c r="X137" s="115"/>
      <c r="Y137" s="642"/>
      <c r="Z137" s="642"/>
      <c r="AA137" s="642"/>
      <c r="AB137" s="503"/>
      <c r="AC137" s="490"/>
    </row>
    <row r="138" spans="1:29" ht="42" customHeight="1" x14ac:dyDescent="0.2">
      <c r="A138" s="1029" t="s">
        <v>117</v>
      </c>
      <c r="B138" s="651"/>
      <c r="C138" s="651"/>
      <c r="D138" s="652"/>
      <c r="E138" s="697" t="s">
        <v>4754</v>
      </c>
      <c r="F138" s="651"/>
      <c r="G138" s="651"/>
      <c r="H138" s="651"/>
      <c r="I138" s="652"/>
      <c r="J138" s="1029" t="s">
        <v>119</v>
      </c>
      <c r="K138" s="651"/>
      <c r="L138" s="651"/>
      <c r="M138" s="652"/>
      <c r="N138" s="697" t="s">
        <v>120</v>
      </c>
      <c r="O138" s="651"/>
      <c r="P138" s="652"/>
      <c r="Q138" s="1029" t="s">
        <v>121</v>
      </c>
      <c r="R138" s="651"/>
      <c r="S138" s="652"/>
      <c r="T138" s="698" t="s">
        <v>4233</v>
      </c>
      <c r="U138" s="651"/>
      <c r="V138" s="651"/>
      <c r="W138" s="665"/>
      <c r="X138" s="115"/>
      <c r="Y138" s="63"/>
      <c r="Z138" s="63"/>
      <c r="AA138" s="63"/>
      <c r="AB138" s="503"/>
      <c r="AC138" s="490"/>
    </row>
    <row r="139" spans="1:29" ht="32.25" customHeight="1" x14ac:dyDescent="0.2">
      <c r="A139" s="699" t="s">
        <v>128</v>
      </c>
      <c r="B139" s="651"/>
      <c r="C139" s="651"/>
      <c r="D139" s="651"/>
      <c r="E139" s="651"/>
      <c r="F139" s="651"/>
      <c r="G139" s="651"/>
      <c r="H139" s="651"/>
      <c r="I139" s="651"/>
      <c r="J139" s="651"/>
      <c r="K139" s="651"/>
      <c r="L139" s="651"/>
      <c r="M139" s="651"/>
      <c r="N139" s="652"/>
      <c r="O139" s="700" t="s">
        <v>129</v>
      </c>
      <c r="P139" s="651"/>
      <c r="Q139" s="651"/>
      <c r="R139" s="651"/>
      <c r="S139" s="651"/>
      <c r="T139" s="651"/>
      <c r="U139" s="651"/>
      <c r="V139" s="651"/>
      <c r="W139" s="665"/>
      <c r="X139" s="115"/>
      <c r="Y139" s="63"/>
      <c r="Z139" s="63"/>
      <c r="AA139" s="63"/>
      <c r="AB139" s="503"/>
      <c r="AC139" s="490"/>
    </row>
    <row r="140" spans="1:29" ht="72.75" customHeight="1" x14ac:dyDescent="0.2">
      <c r="A140" s="46" t="s">
        <v>130</v>
      </c>
      <c r="B140" s="46" t="s">
        <v>131</v>
      </c>
      <c r="C140" s="46" t="s">
        <v>132</v>
      </c>
      <c r="D140" s="46" t="s">
        <v>133</v>
      </c>
      <c r="E140" s="47" t="s">
        <v>134</v>
      </c>
      <c r="F140" s="48" t="s">
        <v>56</v>
      </c>
      <c r="G140" s="49" t="s">
        <v>135</v>
      </c>
      <c r="H140" s="50" t="s">
        <v>136</v>
      </c>
      <c r="I140" s="46" t="s">
        <v>137</v>
      </c>
      <c r="J140" s="51" t="s">
        <v>138</v>
      </c>
      <c r="K140" s="51" t="s">
        <v>139</v>
      </c>
      <c r="L140" s="51" t="s">
        <v>4755</v>
      </c>
      <c r="M140" s="52" t="s">
        <v>141</v>
      </c>
      <c r="N140" s="53" t="s">
        <v>374</v>
      </c>
      <c r="O140" s="54" t="s">
        <v>143</v>
      </c>
      <c r="P140" s="54" t="s">
        <v>144</v>
      </c>
      <c r="Q140" s="54" t="s">
        <v>145</v>
      </c>
      <c r="R140" s="54" t="s">
        <v>146</v>
      </c>
      <c r="S140" s="54" t="s">
        <v>147</v>
      </c>
      <c r="T140" s="54" t="s">
        <v>148</v>
      </c>
      <c r="U140" s="54" t="s">
        <v>149</v>
      </c>
      <c r="V140" s="54" t="s">
        <v>150</v>
      </c>
      <c r="W140" s="55" t="s">
        <v>151</v>
      </c>
      <c r="X140" s="113" t="s">
        <v>152</v>
      </c>
      <c r="Y140" s="56" t="s">
        <v>153</v>
      </c>
      <c r="Z140" s="56" t="s">
        <v>154</v>
      </c>
      <c r="AA140" s="56" t="s">
        <v>155</v>
      </c>
      <c r="AB140" s="114" t="s">
        <v>156</v>
      </c>
      <c r="AC140" s="490"/>
    </row>
    <row r="141" spans="1:29" ht="174.75" customHeight="1" x14ac:dyDescent="0.2">
      <c r="A141" s="672" t="s">
        <v>4756</v>
      </c>
      <c r="B141" s="672" t="s">
        <v>4500</v>
      </c>
      <c r="C141" s="672" t="s">
        <v>4757</v>
      </c>
      <c r="D141" s="672" t="s">
        <v>4249</v>
      </c>
      <c r="E141" s="673" t="s">
        <v>4459</v>
      </c>
      <c r="F141" s="675" t="s">
        <v>4758</v>
      </c>
      <c r="G141" s="678" t="s">
        <v>4759</v>
      </c>
      <c r="H141" s="672" t="s">
        <v>158</v>
      </c>
      <c r="I141" s="672" t="s">
        <v>4760</v>
      </c>
      <c r="J141" s="672" t="s">
        <v>253</v>
      </c>
      <c r="K141" s="672" t="s">
        <v>164</v>
      </c>
      <c r="L141" s="672" t="s">
        <v>653</v>
      </c>
      <c r="M141" s="672" t="s">
        <v>166</v>
      </c>
      <c r="N141" s="672" t="s">
        <v>166</v>
      </c>
      <c r="O141" s="681" t="s">
        <v>4761</v>
      </c>
      <c r="P141" s="68" t="s">
        <v>4464</v>
      </c>
      <c r="Q141" s="682" t="s">
        <v>4464</v>
      </c>
      <c r="R141" s="57" t="s">
        <v>4762</v>
      </c>
      <c r="S141" s="45" t="s">
        <v>4763</v>
      </c>
      <c r="T141" s="45">
        <v>4</v>
      </c>
      <c r="U141" s="45">
        <v>2</v>
      </c>
      <c r="V141" s="57">
        <v>0</v>
      </c>
      <c r="W141" s="62">
        <v>0</v>
      </c>
      <c r="X141" s="115"/>
      <c r="Y141" s="671"/>
      <c r="Z141" s="671"/>
      <c r="AA141" s="671"/>
      <c r="AB141" s="1030"/>
      <c r="AC141" s="490"/>
    </row>
    <row r="142" spans="1:29" ht="189.75" customHeight="1" x14ac:dyDescent="0.2">
      <c r="A142" s="642"/>
      <c r="B142" s="642"/>
      <c r="C142" s="642"/>
      <c r="D142" s="642"/>
      <c r="E142" s="646"/>
      <c r="F142" s="680"/>
      <c r="G142" s="647"/>
      <c r="H142" s="642"/>
      <c r="I142" s="642"/>
      <c r="J142" s="642"/>
      <c r="K142" s="642"/>
      <c r="L142" s="642"/>
      <c r="M142" s="642"/>
      <c r="N142" s="642"/>
      <c r="O142" s="642"/>
      <c r="P142" s="45"/>
      <c r="Q142" s="642"/>
      <c r="R142" s="57" t="s">
        <v>4764</v>
      </c>
      <c r="S142" s="45" t="s">
        <v>4752</v>
      </c>
      <c r="T142" s="45">
        <v>10</v>
      </c>
      <c r="U142" s="45">
        <v>16</v>
      </c>
      <c r="V142" s="57">
        <v>0</v>
      </c>
      <c r="W142" s="62">
        <v>0</v>
      </c>
      <c r="X142" s="115"/>
      <c r="Y142" s="642"/>
      <c r="Z142" s="642"/>
      <c r="AA142" s="642"/>
      <c r="AB142" s="721"/>
      <c r="AC142" s="490"/>
    </row>
    <row r="143" spans="1:29" ht="105" customHeight="1" x14ac:dyDescent="0.2">
      <c r="A143" s="672" t="s">
        <v>4765</v>
      </c>
      <c r="B143" s="672" t="s">
        <v>4432</v>
      </c>
      <c r="C143" s="672" t="s">
        <v>4757</v>
      </c>
      <c r="D143" s="672" t="s">
        <v>4249</v>
      </c>
      <c r="E143" s="673" t="s">
        <v>4459</v>
      </c>
      <c r="F143" s="675" t="s">
        <v>4766</v>
      </c>
      <c r="G143" s="678" t="s">
        <v>4767</v>
      </c>
      <c r="H143" s="672" t="s">
        <v>158</v>
      </c>
      <c r="I143" s="672" t="s">
        <v>4760</v>
      </c>
      <c r="J143" s="672" t="s">
        <v>253</v>
      </c>
      <c r="K143" s="672" t="s">
        <v>164</v>
      </c>
      <c r="L143" s="672" t="s">
        <v>653</v>
      </c>
      <c r="M143" s="672" t="s">
        <v>166</v>
      </c>
      <c r="N143" s="672" t="s">
        <v>166</v>
      </c>
      <c r="O143" s="45" t="s">
        <v>4768</v>
      </c>
      <c r="P143" s="68" t="s">
        <v>4769</v>
      </c>
      <c r="Q143" s="682" t="s">
        <v>4770</v>
      </c>
      <c r="R143" s="57" t="s">
        <v>4771</v>
      </c>
      <c r="S143" s="45" t="s">
        <v>4752</v>
      </c>
      <c r="T143" s="45">
        <v>1</v>
      </c>
      <c r="U143" s="45" t="s">
        <v>158</v>
      </c>
      <c r="V143" s="45" t="s">
        <v>158</v>
      </c>
      <c r="W143" s="105" t="s">
        <v>158</v>
      </c>
      <c r="X143" s="115"/>
      <c r="Y143" s="671"/>
      <c r="Z143" s="671"/>
      <c r="AA143" s="671"/>
      <c r="AB143" s="1030"/>
      <c r="AC143" s="490"/>
    </row>
    <row r="144" spans="1:29" ht="189.75" customHeight="1" x14ac:dyDescent="0.2">
      <c r="A144" s="642"/>
      <c r="B144" s="642"/>
      <c r="C144" s="642"/>
      <c r="D144" s="642"/>
      <c r="E144" s="646"/>
      <c r="F144" s="680"/>
      <c r="G144" s="647"/>
      <c r="H144" s="642"/>
      <c r="I144" s="642"/>
      <c r="J144" s="642"/>
      <c r="K144" s="642"/>
      <c r="L144" s="642"/>
      <c r="M144" s="642"/>
      <c r="N144" s="642"/>
      <c r="O144" s="45" t="s">
        <v>4772</v>
      </c>
      <c r="P144" s="479">
        <v>44532</v>
      </c>
      <c r="Q144" s="642"/>
      <c r="R144" s="57" t="s">
        <v>4771</v>
      </c>
      <c r="S144" s="45" t="s">
        <v>4752</v>
      </c>
      <c r="T144" s="45">
        <v>1</v>
      </c>
      <c r="U144" s="45" t="s">
        <v>158</v>
      </c>
      <c r="V144" s="45" t="s">
        <v>158</v>
      </c>
      <c r="W144" s="105" t="s">
        <v>158</v>
      </c>
      <c r="X144" s="115"/>
      <c r="Y144" s="642"/>
      <c r="Z144" s="642"/>
      <c r="AA144" s="642"/>
      <c r="AB144" s="721"/>
      <c r="AC144" s="490"/>
    </row>
    <row r="145" spans="1:29" ht="48.75" customHeight="1" x14ac:dyDescent="0.2">
      <c r="A145" s="672" t="s">
        <v>4773</v>
      </c>
      <c r="B145" s="672" t="s">
        <v>4432</v>
      </c>
      <c r="C145" s="672" t="s">
        <v>4757</v>
      </c>
      <c r="D145" s="672" t="s">
        <v>4249</v>
      </c>
      <c r="E145" s="673" t="s">
        <v>4459</v>
      </c>
      <c r="F145" s="675" t="s">
        <v>4774</v>
      </c>
      <c r="G145" s="678" t="s">
        <v>4775</v>
      </c>
      <c r="H145" s="686" t="s">
        <v>158</v>
      </c>
      <c r="I145" s="672" t="s">
        <v>4776</v>
      </c>
      <c r="J145" s="672" t="s">
        <v>253</v>
      </c>
      <c r="K145" s="672" t="s">
        <v>164</v>
      </c>
      <c r="L145" s="672" t="s">
        <v>653</v>
      </c>
      <c r="M145" s="672" t="s">
        <v>166</v>
      </c>
      <c r="N145" s="672" t="s">
        <v>166</v>
      </c>
      <c r="O145" s="57" t="s">
        <v>4777</v>
      </c>
      <c r="P145" s="174" t="s">
        <v>4778</v>
      </c>
      <c r="Q145" s="672"/>
      <c r="R145" s="672" t="s">
        <v>4779</v>
      </c>
      <c r="S145" s="681" t="s">
        <v>4752</v>
      </c>
      <c r="T145" s="681">
        <v>1</v>
      </c>
      <c r="U145" s="681">
        <v>1</v>
      </c>
      <c r="V145" s="672">
        <v>1</v>
      </c>
      <c r="W145" s="673">
        <v>1</v>
      </c>
      <c r="X145" s="726"/>
      <c r="Y145" s="671"/>
      <c r="Z145" s="671"/>
      <c r="AA145" s="671"/>
      <c r="AB145" s="1030"/>
      <c r="AC145" s="490"/>
    </row>
    <row r="146" spans="1:29" ht="46.5" customHeight="1" x14ac:dyDescent="0.2">
      <c r="A146" s="641"/>
      <c r="B146" s="641"/>
      <c r="C146" s="641"/>
      <c r="D146" s="641"/>
      <c r="E146" s="674"/>
      <c r="F146" s="676"/>
      <c r="G146" s="679"/>
      <c r="H146" s="641"/>
      <c r="I146" s="641"/>
      <c r="J146" s="641"/>
      <c r="K146" s="641"/>
      <c r="L146" s="641"/>
      <c r="M146" s="641"/>
      <c r="N146" s="641"/>
      <c r="O146" s="57" t="s">
        <v>4780</v>
      </c>
      <c r="P146" s="174" t="s">
        <v>1316</v>
      </c>
      <c r="Q146" s="641"/>
      <c r="R146" s="641"/>
      <c r="S146" s="641"/>
      <c r="T146" s="641"/>
      <c r="U146" s="641"/>
      <c r="V146" s="641"/>
      <c r="W146" s="674"/>
      <c r="X146" s="755"/>
      <c r="Y146" s="641"/>
      <c r="Z146" s="641"/>
      <c r="AA146" s="641"/>
      <c r="AB146" s="720"/>
      <c r="AC146" s="490"/>
    </row>
    <row r="147" spans="1:29" ht="65.25" customHeight="1" x14ac:dyDescent="0.2">
      <c r="A147" s="642"/>
      <c r="B147" s="642"/>
      <c r="C147" s="642"/>
      <c r="D147" s="642"/>
      <c r="E147" s="646"/>
      <c r="F147" s="680"/>
      <c r="G147" s="647"/>
      <c r="H147" s="642"/>
      <c r="I147" s="642"/>
      <c r="J147" s="642"/>
      <c r="K147" s="642"/>
      <c r="L147" s="642"/>
      <c r="M147" s="642"/>
      <c r="N147" s="642"/>
      <c r="O147" s="57" t="s">
        <v>4781</v>
      </c>
      <c r="P147" s="174" t="s">
        <v>2640</v>
      </c>
      <c r="Q147" s="642"/>
      <c r="R147" s="642"/>
      <c r="S147" s="642"/>
      <c r="T147" s="642"/>
      <c r="U147" s="642"/>
      <c r="V147" s="642"/>
      <c r="W147" s="646"/>
      <c r="X147" s="730"/>
      <c r="Y147" s="642"/>
      <c r="Z147" s="642"/>
      <c r="AA147" s="642"/>
      <c r="AB147" s="721"/>
      <c r="AC147" s="490"/>
    </row>
    <row r="148" spans="1:29" ht="115.5" customHeight="1" x14ac:dyDescent="0.2">
      <c r="A148" s="672" t="s">
        <v>4782</v>
      </c>
      <c r="B148" s="672" t="s">
        <v>4432</v>
      </c>
      <c r="C148" s="672" t="s">
        <v>4783</v>
      </c>
      <c r="D148" s="672" t="s">
        <v>4249</v>
      </c>
      <c r="E148" s="673" t="s">
        <v>4459</v>
      </c>
      <c r="F148" s="675" t="s">
        <v>4784</v>
      </c>
      <c r="G148" s="678" t="s">
        <v>4785</v>
      </c>
      <c r="H148" s="686">
        <v>1770000</v>
      </c>
      <c r="I148" s="672" t="s">
        <v>4786</v>
      </c>
      <c r="J148" s="672" t="s">
        <v>253</v>
      </c>
      <c r="K148" s="672" t="s">
        <v>164</v>
      </c>
      <c r="L148" s="672" t="s">
        <v>166</v>
      </c>
      <c r="M148" s="672" t="s">
        <v>166</v>
      </c>
      <c r="N148" s="672" t="s">
        <v>166</v>
      </c>
      <c r="O148" s="504" t="s">
        <v>4787</v>
      </c>
      <c r="P148" s="505" t="s">
        <v>4788</v>
      </c>
      <c r="Q148" s="682" t="s">
        <v>4789</v>
      </c>
      <c r="R148" s="68" t="s">
        <v>4790</v>
      </c>
      <c r="S148" s="45" t="s">
        <v>4791</v>
      </c>
      <c r="T148" s="45">
        <v>1</v>
      </c>
      <c r="U148" s="45">
        <v>1</v>
      </c>
      <c r="V148" s="57" t="s">
        <v>653</v>
      </c>
      <c r="W148" s="62" t="s">
        <v>653</v>
      </c>
      <c r="X148" s="115"/>
      <c r="Y148" s="671"/>
      <c r="Z148" s="671"/>
      <c r="AA148" s="671"/>
      <c r="AB148" s="1030"/>
      <c r="AC148" s="490"/>
    </row>
    <row r="149" spans="1:29" ht="174.75" customHeight="1" x14ac:dyDescent="0.2">
      <c r="A149" s="641"/>
      <c r="B149" s="641"/>
      <c r="C149" s="641"/>
      <c r="D149" s="641"/>
      <c r="E149" s="674"/>
      <c r="F149" s="676"/>
      <c r="G149" s="679"/>
      <c r="H149" s="641"/>
      <c r="I149" s="641"/>
      <c r="J149" s="641"/>
      <c r="K149" s="641"/>
      <c r="L149" s="641"/>
      <c r="M149" s="641"/>
      <c r="N149" s="641"/>
      <c r="O149" s="504" t="s">
        <v>4792</v>
      </c>
      <c r="P149" s="505" t="s">
        <v>4793</v>
      </c>
      <c r="Q149" s="641"/>
      <c r="R149" s="68" t="s">
        <v>4794</v>
      </c>
      <c r="S149" s="45" t="s">
        <v>4795</v>
      </c>
      <c r="T149" s="45">
        <v>2</v>
      </c>
      <c r="U149" s="45">
        <v>6</v>
      </c>
      <c r="V149" s="57">
        <v>6</v>
      </c>
      <c r="W149" s="62">
        <v>6</v>
      </c>
      <c r="X149" s="115"/>
      <c r="Y149" s="641"/>
      <c r="Z149" s="641"/>
      <c r="AA149" s="641"/>
      <c r="AB149" s="720"/>
      <c r="AC149" s="490"/>
    </row>
    <row r="150" spans="1:29" ht="129" customHeight="1" x14ac:dyDescent="0.2">
      <c r="A150" s="642"/>
      <c r="B150" s="642"/>
      <c r="C150" s="642"/>
      <c r="D150" s="642"/>
      <c r="E150" s="646"/>
      <c r="F150" s="680"/>
      <c r="G150" s="647"/>
      <c r="H150" s="642"/>
      <c r="I150" s="642"/>
      <c r="J150" s="642"/>
      <c r="K150" s="642"/>
      <c r="L150" s="642"/>
      <c r="M150" s="642"/>
      <c r="N150" s="642"/>
      <c r="O150" s="504" t="s">
        <v>4796</v>
      </c>
      <c r="P150" s="505" t="s">
        <v>4797</v>
      </c>
      <c r="Q150" s="642"/>
      <c r="R150" s="68" t="s">
        <v>4798</v>
      </c>
      <c r="S150" s="45" t="s">
        <v>4799</v>
      </c>
      <c r="T150" s="45">
        <v>2</v>
      </c>
      <c r="U150" s="45">
        <v>8</v>
      </c>
      <c r="V150" s="57">
        <v>10</v>
      </c>
      <c r="W150" s="62">
        <v>10</v>
      </c>
      <c r="X150" s="115"/>
      <c r="Y150" s="642"/>
      <c r="Z150" s="642"/>
      <c r="AA150" s="642"/>
      <c r="AB150" s="721"/>
      <c r="AC150" s="490"/>
    </row>
    <row r="151" spans="1:29" ht="129.75" customHeight="1" x14ac:dyDescent="0.2">
      <c r="A151" s="672" t="s">
        <v>4800</v>
      </c>
      <c r="B151" s="672" t="s">
        <v>4432</v>
      </c>
      <c r="C151" s="672" t="s">
        <v>4801</v>
      </c>
      <c r="D151" s="672" t="s">
        <v>4249</v>
      </c>
      <c r="E151" s="673" t="s">
        <v>4459</v>
      </c>
      <c r="F151" s="675" t="s">
        <v>4802</v>
      </c>
      <c r="G151" s="678" t="s">
        <v>4803</v>
      </c>
      <c r="H151" s="686">
        <v>3300000</v>
      </c>
      <c r="I151" s="672" t="s">
        <v>4804</v>
      </c>
      <c r="J151" s="672" t="s">
        <v>653</v>
      </c>
      <c r="K151" s="672" t="s">
        <v>164</v>
      </c>
      <c r="L151" s="672" t="s">
        <v>653</v>
      </c>
      <c r="M151" s="672" t="s">
        <v>166</v>
      </c>
      <c r="N151" s="672" t="s">
        <v>164</v>
      </c>
      <c r="O151" s="504" t="s">
        <v>4805</v>
      </c>
      <c r="P151" s="504" t="s">
        <v>4806</v>
      </c>
      <c r="Q151" s="681" t="s">
        <v>4556</v>
      </c>
      <c r="R151" s="68" t="s">
        <v>4807</v>
      </c>
      <c r="S151" s="45" t="s">
        <v>4752</v>
      </c>
      <c r="T151" s="45">
        <v>0</v>
      </c>
      <c r="U151" s="45">
        <v>1</v>
      </c>
      <c r="V151" s="57">
        <v>0</v>
      </c>
      <c r="W151" s="62">
        <v>0</v>
      </c>
      <c r="X151" s="115"/>
      <c r="Y151" s="671"/>
      <c r="Z151" s="671"/>
      <c r="AA151" s="671"/>
      <c r="AB151" s="1030"/>
      <c r="AC151" s="490"/>
    </row>
    <row r="152" spans="1:29" ht="125.25" customHeight="1" x14ac:dyDescent="0.2">
      <c r="A152" s="641"/>
      <c r="B152" s="641"/>
      <c r="C152" s="641"/>
      <c r="D152" s="641"/>
      <c r="E152" s="674"/>
      <c r="F152" s="676"/>
      <c r="G152" s="679"/>
      <c r="H152" s="641"/>
      <c r="I152" s="641"/>
      <c r="J152" s="641"/>
      <c r="K152" s="641"/>
      <c r="L152" s="641"/>
      <c r="M152" s="641"/>
      <c r="N152" s="641"/>
      <c r="O152" s="504" t="s">
        <v>4808</v>
      </c>
      <c r="P152" s="504" t="s">
        <v>4809</v>
      </c>
      <c r="Q152" s="641"/>
      <c r="R152" s="68" t="s">
        <v>2612</v>
      </c>
      <c r="S152" s="45" t="s">
        <v>4752</v>
      </c>
      <c r="T152" s="45">
        <v>0</v>
      </c>
      <c r="U152" s="45">
        <v>12</v>
      </c>
      <c r="V152" s="57">
        <v>0</v>
      </c>
      <c r="W152" s="62">
        <v>0</v>
      </c>
      <c r="X152" s="115"/>
      <c r="Y152" s="641"/>
      <c r="Z152" s="641"/>
      <c r="AA152" s="641"/>
      <c r="AB152" s="720"/>
      <c r="AC152" s="490"/>
    </row>
    <row r="153" spans="1:29" ht="101.25" customHeight="1" x14ac:dyDescent="0.2">
      <c r="A153" s="642"/>
      <c r="B153" s="642"/>
      <c r="C153" s="642"/>
      <c r="D153" s="642"/>
      <c r="E153" s="646"/>
      <c r="F153" s="677"/>
      <c r="G153" s="647"/>
      <c r="H153" s="642"/>
      <c r="I153" s="642"/>
      <c r="J153" s="642"/>
      <c r="K153" s="642"/>
      <c r="L153" s="642"/>
      <c r="M153" s="642"/>
      <c r="N153" s="642"/>
      <c r="O153" s="504" t="s">
        <v>4810</v>
      </c>
      <c r="P153" s="504" t="s">
        <v>4811</v>
      </c>
      <c r="Q153" s="642"/>
      <c r="R153" s="68" t="s">
        <v>4812</v>
      </c>
      <c r="S153" s="45" t="s">
        <v>1973</v>
      </c>
      <c r="T153" s="45">
        <v>0</v>
      </c>
      <c r="U153" s="45">
        <v>400</v>
      </c>
      <c r="V153" s="57">
        <v>500</v>
      </c>
      <c r="W153" s="62" t="s">
        <v>653</v>
      </c>
      <c r="X153" s="115"/>
      <c r="Y153" s="642"/>
      <c r="Z153" s="642"/>
      <c r="AA153" s="642"/>
      <c r="AB153" s="721"/>
      <c r="AC153" s="490"/>
    </row>
    <row r="154" spans="1:29" ht="36.75" customHeight="1" x14ac:dyDescent="0.2">
      <c r="A154" s="696" t="s">
        <v>117</v>
      </c>
      <c r="B154" s="651"/>
      <c r="C154" s="651"/>
      <c r="D154" s="652"/>
      <c r="E154" s="697" t="s">
        <v>4813</v>
      </c>
      <c r="F154" s="651"/>
      <c r="G154" s="651"/>
      <c r="H154" s="651"/>
      <c r="I154" s="652"/>
      <c r="J154" s="696" t="s">
        <v>119</v>
      </c>
      <c r="K154" s="651"/>
      <c r="L154" s="651"/>
      <c r="M154" s="652"/>
      <c r="N154" s="698" t="s">
        <v>371</v>
      </c>
      <c r="O154" s="651"/>
      <c r="P154" s="652"/>
      <c r="Q154" s="696" t="s">
        <v>121</v>
      </c>
      <c r="R154" s="651"/>
      <c r="S154" s="652"/>
      <c r="T154" s="1031" t="s">
        <v>4814</v>
      </c>
      <c r="U154" s="651"/>
      <c r="V154" s="651"/>
      <c r="W154" s="665"/>
      <c r="X154" s="115"/>
      <c r="Y154" s="63"/>
      <c r="Z154" s="63"/>
      <c r="AA154" s="63"/>
      <c r="AB154" s="503"/>
      <c r="AC154" s="490"/>
    </row>
    <row r="155" spans="1:29" ht="23.25" customHeight="1" x14ac:dyDescent="0.2">
      <c r="A155" s="699" t="s">
        <v>128</v>
      </c>
      <c r="B155" s="651"/>
      <c r="C155" s="651"/>
      <c r="D155" s="651"/>
      <c r="E155" s="651"/>
      <c r="F155" s="651"/>
      <c r="G155" s="651"/>
      <c r="H155" s="651"/>
      <c r="I155" s="651"/>
      <c r="J155" s="651"/>
      <c r="K155" s="651"/>
      <c r="L155" s="651"/>
      <c r="M155" s="651"/>
      <c r="N155" s="652"/>
      <c r="O155" s="700" t="s">
        <v>129</v>
      </c>
      <c r="P155" s="651"/>
      <c r="Q155" s="651"/>
      <c r="R155" s="651"/>
      <c r="S155" s="651"/>
      <c r="T155" s="651"/>
      <c r="U155" s="651"/>
      <c r="V155" s="651"/>
      <c r="W155" s="665"/>
      <c r="X155" s="115"/>
      <c r="Y155" s="63"/>
      <c r="Z155" s="63"/>
      <c r="AA155" s="63"/>
      <c r="AB155" s="503"/>
      <c r="AC155" s="490"/>
    </row>
    <row r="156" spans="1:29" ht="92.25" customHeight="1" x14ac:dyDescent="0.2">
      <c r="A156" s="46" t="s">
        <v>130</v>
      </c>
      <c r="B156" s="46" t="s">
        <v>131</v>
      </c>
      <c r="C156" s="46" t="s">
        <v>132</v>
      </c>
      <c r="D156" s="46" t="s">
        <v>133</v>
      </c>
      <c r="E156" s="47" t="s">
        <v>134</v>
      </c>
      <c r="F156" s="48" t="s">
        <v>56</v>
      </c>
      <c r="G156" s="49" t="s">
        <v>135</v>
      </c>
      <c r="H156" s="50" t="s">
        <v>136</v>
      </c>
      <c r="I156" s="46" t="s">
        <v>137</v>
      </c>
      <c r="J156" s="51" t="s">
        <v>138</v>
      </c>
      <c r="K156" s="51" t="s">
        <v>139</v>
      </c>
      <c r="L156" s="51" t="s">
        <v>4815</v>
      </c>
      <c r="M156" s="52" t="s">
        <v>141</v>
      </c>
      <c r="N156" s="53" t="s">
        <v>374</v>
      </c>
      <c r="O156" s="54" t="s">
        <v>143</v>
      </c>
      <c r="P156" s="54" t="s">
        <v>144</v>
      </c>
      <c r="Q156" s="54" t="s">
        <v>145</v>
      </c>
      <c r="R156" s="54" t="s">
        <v>146</v>
      </c>
      <c r="S156" s="54" t="s">
        <v>147</v>
      </c>
      <c r="T156" s="54" t="s">
        <v>148</v>
      </c>
      <c r="U156" s="54" t="s">
        <v>149</v>
      </c>
      <c r="V156" s="54" t="s">
        <v>150</v>
      </c>
      <c r="W156" s="55" t="s">
        <v>151</v>
      </c>
      <c r="X156" s="113" t="s">
        <v>152</v>
      </c>
      <c r="Y156" s="56" t="s">
        <v>153</v>
      </c>
      <c r="Z156" s="56" t="s">
        <v>154</v>
      </c>
      <c r="AA156" s="56" t="s">
        <v>155</v>
      </c>
      <c r="AB156" s="114" t="s">
        <v>156</v>
      </c>
      <c r="AC156" s="490"/>
    </row>
    <row r="157" spans="1:29" ht="303" customHeight="1" x14ac:dyDescent="0.2">
      <c r="A157" s="57" t="s">
        <v>4816</v>
      </c>
      <c r="B157" s="57" t="s">
        <v>4817</v>
      </c>
      <c r="C157" s="57" t="s">
        <v>4818</v>
      </c>
      <c r="D157" s="57" t="s">
        <v>4249</v>
      </c>
      <c r="E157" s="62" t="s">
        <v>4459</v>
      </c>
      <c r="F157" s="60" t="s">
        <v>4819</v>
      </c>
      <c r="G157" s="84" t="s">
        <v>4820</v>
      </c>
      <c r="H157" s="81" t="s">
        <v>4821</v>
      </c>
      <c r="I157" s="57" t="s">
        <v>4760</v>
      </c>
      <c r="J157" s="57" t="s">
        <v>253</v>
      </c>
      <c r="K157" s="57" t="s">
        <v>164</v>
      </c>
      <c r="L157" s="57" t="s">
        <v>166</v>
      </c>
      <c r="M157" s="57" t="s">
        <v>166</v>
      </c>
      <c r="N157" s="57" t="s">
        <v>164</v>
      </c>
      <c r="O157" s="57" t="s">
        <v>4822</v>
      </c>
      <c r="P157" s="57" t="s">
        <v>4823</v>
      </c>
      <c r="Q157" s="57" t="s">
        <v>4823</v>
      </c>
      <c r="R157" s="57" t="s">
        <v>4824</v>
      </c>
      <c r="S157" s="57" t="s">
        <v>4825</v>
      </c>
      <c r="T157" s="57" t="s">
        <v>4822</v>
      </c>
      <c r="U157" s="57" t="s">
        <v>158</v>
      </c>
      <c r="V157" s="57" t="s">
        <v>158</v>
      </c>
      <c r="W157" s="62" t="s">
        <v>158</v>
      </c>
      <c r="X157" s="115"/>
      <c r="Y157" s="63"/>
      <c r="Z157" s="63"/>
      <c r="AA157" s="63"/>
      <c r="AB157" s="503"/>
      <c r="AC157" s="490"/>
    </row>
    <row r="158" spans="1:29" ht="185.25" customHeight="1" x14ac:dyDescent="0.2">
      <c r="A158" s="672" t="s">
        <v>4826</v>
      </c>
      <c r="B158" s="672" t="s">
        <v>4817</v>
      </c>
      <c r="C158" s="672" t="s">
        <v>4376</v>
      </c>
      <c r="D158" s="672" t="s">
        <v>4249</v>
      </c>
      <c r="E158" s="673" t="s">
        <v>4459</v>
      </c>
      <c r="F158" s="675" t="s">
        <v>4827</v>
      </c>
      <c r="G158" s="678" t="s">
        <v>4828</v>
      </c>
      <c r="H158" s="686" t="s">
        <v>4829</v>
      </c>
      <c r="I158" s="672" t="s">
        <v>4830</v>
      </c>
      <c r="J158" s="672" t="s">
        <v>253</v>
      </c>
      <c r="K158" s="672" t="s">
        <v>164</v>
      </c>
      <c r="L158" s="672" t="s">
        <v>166</v>
      </c>
      <c r="M158" s="672" t="s">
        <v>166</v>
      </c>
      <c r="N158" s="672" t="s">
        <v>166</v>
      </c>
      <c r="O158" s="57" t="s">
        <v>4831</v>
      </c>
      <c r="P158" s="57" t="s">
        <v>4832</v>
      </c>
      <c r="Q158" s="57" t="s">
        <v>4833</v>
      </c>
      <c r="R158" s="57" t="s">
        <v>4834</v>
      </c>
      <c r="S158" s="57" t="s">
        <v>4835</v>
      </c>
      <c r="T158" s="57" t="s">
        <v>4836</v>
      </c>
      <c r="U158" s="57" t="s">
        <v>158</v>
      </c>
      <c r="V158" s="57" t="s">
        <v>158</v>
      </c>
      <c r="W158" s="62" t="s">
        <v>158</v>
      </c>
      <c r="X158" s="115"/>
      <c r="Y158" s="671"/>
      <c r="Z158" s="671"/>
      <c r="AA158" s="671"/>
      <c r="AB158" s="1030"/>
      <c r="AC158" s="490"/>
    </row>
    <row r="159" spans="1:29" ht="249.75" customHeight="1" x14ac:dyDescent="0.2">
      <c r="A159" s="642"/>
      <c r="B159" s="642"/>
      <c r="C159" s="642"/>
      <c r="D159" s="642"/>
      <c r="E159" s="646"/>
      <c r="F159" s="680"/>
      <c r="G159" s="647"/>
      <c r="H159" s="642"/>
      <c r="I159" s="642"/>
      <c r="J159" s="642"/>
      <c r="K159" s="642"/>
      <c r="L159" s="642"/>
      <c r="M159" s="642"/>
      <c r="N159" s="642"/>
      <c r="O159" s="57" t="s">
        <v>4837</v>
      </c>
      <c r="P159" s="57" t="s">
        <v>4838</v>
      </c>
      <c r="Q159" s="57" t="s">
        <v>2640</v>
      </c>
      <c r="R159" s="57" t="s">
        <v>4839</v>
      </c>
      <c r="S159" s="57" t="s">
        <v>4840</v>
      </c>
      <c r="T159" s="57" t="s">
        <v>4841</v>
      </c>
      <c r="U159" s="57" t="s">
        <v>4842</v>
      </c>
      <c r="V159" s="57" t="s">
        <v>4842</v>
      </c>
      <c r="W159" s="62" t="s">
        <v>4843</v>
      </c>
      <c r="X159" s="115"/>
      <c r="Y159" s="642"/>
      <c r="Z159" s="642"/>
      <c r="AA159" s="642"/>
      <c r="AB159" s="721"/>
      <c r="AC159" s="490"/>
    </row>
    <row r="160" spans="1:29" ht="186" customHeight="1" x14ac:dyDescent="0.2">
      <c r="A160" s="107"/>
      <c r="B160" s="107"/>
      <c r="C160" s="107"/>
      <c r="D160" s="107"/>
      <c r="E160" s="106"/>
      <c r="F160" s="239"/>
      <c r="G160" s="104"/>
      <c r="H160" s="506"/>
      <c r="I160" s="107"/>
      <c r="J160" s="107"/>
      <c r="K160" s="107"/>
      <c r="L160" s="107"/>
      <c r="M160" s="107"/>
      <c r="N160" s="107"/>
      <c r="O160" s="57" t="s">
        <v>4844</v>
      </c>
      <c r="P160" s="57" t="s">
        <v>4845</v>
      </c>
      <c r="Q160" s="57" t="s">
        <v>1316</v>
      </c>
      <c r="R160" s="57" t="s">
        <v>4846</v>
      </c>
      <c r="S160" s="57" t="s">
        <v>158</v>
      </c>
      <c r="T160" s="57" t="s">
        <v>158</v>
      </c>
      <c r="U160" s="57" t="s">
        <v>158</v>
      </c>
      <c r="V160" s="57" t="s">
        <v>158</v>
      </c>
      <c r="W160" s="62" t="s">
        <v>4847</v>
      </c>
      <c r="X160" s="115"/>
      <c r="Y160" s="63"/>
      <c r="Z160" s="63"/>
      <c r="AA160" s="63"/>
      <c r="AB160" s="503"/>
      <c r="AC160" s="490"/>
    </row>
    <row r="161" spans="1:29" ht="129.75" customHeight="1" x14ac:dyDescent="0.2">
      <c r="A161" s="57" t="s">
        <v>4848</v>
      </c>
      <c r="B161" s="57" t="s">
        <v>4500</v>
      </c>
      <c r="C161" s="57" t="s">
        <v>4849</v>
      </c>
      <c r="D161" s="57" t="s">
        <v>4249</v>
      </c>
      <c r="E161" s="62" t="s">
        <v>4459</v>
      </c>
      <c r="F161" s="60" t="s">
        <v>4850</v>
      </c>
      <c r="G161" s="84" t="s">
        <v>4851</v>
      </c>
      <c r="H161" s="81"/>
      <c r="I161" s="57" t="s">
        <v>4760</v>
      </c>
      <c r="J161" s="57" t="s">
        <v>253</v>
      </c>
      <c r="K161" s="57" t="s">
        <v>164</v>
      </c>
      <c r="L161" s="57" t="s">
        <v>166</v>
      </c>
      <c r="M161" s="57" t="s">
        <v>166</v>
      </c>
      <c r="N161" s="57" t="s">
        <v>166</v>
      </c>
      <c r="O161" s="57" t="s">
        <v>4852</v>
      </c>
      <c r="P161" s="57" t="s">
        <v>1316</v>
      </c>
      <c r="Q161" s="57" t="s">
        <v>1316</v>
      </c>
      <c r="R161" s="57" t="s">
        <v>4853</v>
      </c>
      <c r="S161" s="57" t="s">
        <v>4854</v>
      </c>
      <c r="T161" s="57" t="s">
        <v>4855</v>
      </c>
      <c r="U161" s="57" t="s">
        <v>158</v>
      </c>
      <c r="V161" s="57" t="s">
        <v>158</v>
      </c>
      <c r="W161" s="62" t="s">
        <v>158</v>
      </c>
      <c r="X161" s="115"/>
      <c r="Y161" s="63"/>
      <c r="Z161" s="63"/>
      <c r="AA161" s="63"/>
      <c r="AB161" s="503"/>
      <c r="AC161" s="490"/>
    </row>
    <row r="162" spans="1:29" ht="157.5" customHeight="1" x14ac:dyDescent="0.2">
      <c r="A162" s="57" t="s">
        <v>4856</v>
      </c>
      <c r="B162" s="57" t="s">
        <v>4500</v>
      </c>
      <c r="C162" s="57" t="s">
        <v>4857</v>
      </c>
      <c r="D162" s="57" t="s">
        <v>4858</v>
      </c>
      <c r="E162" s="62" t="s">
        <v>4859</v>
      </c>
      <c r="F162" s="60" t="s">
        <v>4860</v>
      </c>
      <c r="G162" s="84" t="s">
        <v>4861</v>
      </c>
      <c r="H162" s="81" t="s">
        <v>4862</v>
      </c>
      <c r="I162" s="57" t="s">
        <v>4863</v>
      </c>
      <c r="J162" s="57" t="s">
        <v>253</v>
      </c>
      <c r="K162" s="57" t="s">
        <v>164</v>
      </c>
      <c r="L162" s="57" t="s">
        <v>166</v>
      </c>
      <c r="M162" s="57" t="s">
        <v>166</v>
      </c>
      <c r="N162" s="57" t="s">
        <v>166</v>
      </c>
      <c r="O162" s="57" t="s">
        <v>4864</v>
      </c>
      <c r="P162" s="83" t="s">
        <v>1316</v>
      </c>
      <c r="Q162" s="57" t="s">
        <v>316</v>
      </c>
      <c r="R162" s="57" t="s">
        <v>4865</v>
      </c>
      <c r="S162" s="57" t="s">
        <v>4866</v>
      </c>
      <c r="T162" s="71">
        <v>1</v>
      </c>
      <c r="U162" s="57" t="s">
        <v>158</v>
      </c>
      <c r="V162" s="57" t="s">
        <v>158</v>
      </c>
      <c r="W162" s="62" t="s">
        <v>158</v>
      </c>
      <c r="X162" s="115"/>
      <c r="Y162" s="63"/>
      <c r="Z162" s="63"/>
      <c r="AA162" s="63"/>
      <c r="AB162" s="503"/>
      <c r="AC162" s="490"/>
    </row>
    <row r="163" spans="1:29" ht="108.75" customHeight="1" x14ac:dyDescent="0.2">
      <c r="A163" s="57" t="s">
        <v>4867</v>
      </c>
      <c r="B163" s="57" t="s">
        <v>4500</v>
      </c>
      <c r="C163" s="57" t="s">
        <v>4868</v>
      </c>
      <c r="D163" s="57" t="s">
        <v>4249</v>
      </c>
      <c r="E163" s="62" t="s">
        <v>4459</v>
      </c>
      <c r="F163" s="60" t="s">
        <v>4869</v>
      </c>
      <c r="G163" s="84" t="s">
        <v>4870</v>
      </c>
      <c r="H163" s="81" t="s">
        <v>4871</v>
      </c>
      <c r="I163" s="57" t="s">
        <v>4872</v>
      </c>
      <c r="J163" s="57" t="s">
        <v>253</v>
      </c>
      <c r="K163" s="57" t="s">
        <v>164</v>
      </c>
      <c r="L163" s="57" t="s">
        <v>166</v>
      </c>
      <c r="M163" s="57" t="s">
        <v>166</v>
      </c>
      <c r="N163" s="57" t="s">
        <v>166</v>
      </c>
      <c r="O163" s="57" t="s">
        <v>4873</v>
      </c>
      <c r="P163" s="57" t="s">
        <v>4874</v>
      </c>
      <c r="Q163" s="57" t="s">
        <v>4875</v>
      </c>
      <c r="R163" s="57" t="s">
        <v>4876</v>
      </c>
      <c r="S163" s="71">
        <v>0.3</v>
      </c>
      <c r="T163" s="71">
        <v>0.6</v>
      </c>
      <c r="U163" s="71">
        <v>0.8</v>
      </c>
      <c r="V163" s="57" t="s">
        <v>158</v>
      </c>
      <c r="W163" s="62" t="s">
        <v>158</v>
      </c>
      <c r="X163" s="115"/>
      <c r="Y163" s="63"/>
      <c r="Z163" s="63"/>
      <c r="AA163" s="63"/>
      <c r="AB163" s="503"/>
      <c r="AC163" s="490"/>
    </row>
    <row r="164" spans="1:29" ht="156.75" customHeight="1" x14ac:dyDescent="0.2">
      <c r="A164" s="672" t="s">
        <v>4877</v>
      </c>
      <c r="B164" s="672" t="s">
        <v>4817</v>
      </c>
      <c r="C164" s="672" t="s">
        <v>4878</v>
      </c>
      <c r="D164" s="672" t="s">
        <v>4249</v>
      </c>
      <c r="E164" s="673" t="s">
        <v>4879</v>
      </c>
      <c r="F164" s="60" t="s">
        <v>4880</v>
      </c>
      <c r="G164" s="84" t="s">
        <v>4881</v>
      </c>
      <c r="H164" s="174">
        <v>2850000</v>
      </c>
      <c r="I164" s="57" t="s">
        <v>4882</v>
      </c>
      <c r="J164" s="57" t="s">
        <v>253</v>
      </c>
      <c r="K164" s="57" t="s">
        <v>164</v>
      </c>
      <c r="L164" s="57" t="s">
        <v>166</v>
      </c>
      <c r="M164" s="57" t="s">
        <v>166</v>
      </c>
      <c r="N164" s="57" t="s">
        <v>166</v>
      </c>
      <c r="O164" s="57" t="s">
        <v>4883</v>
      </c>
      <c r="P164" s="57" t="s">
        <v>4884</v>
      </c>
      <c r="Q164" s="57" t="s">
        <v>4885</v>
      </c>
      <c r="R164" s="57" t="s">
        <v>4886</v>
      </c>
      <c r="S164" s="57" t="s">
        <v>4887</v>
      </c>
      <c r="T164" s="71">
        <v>0.5</v>
      </c>
      <c r="U164" s="71">
        <v>1</v>
      </c>
      <c r="V164" s="57" t="s">
        <v>158</v>
      </c>
      <c r="W164" s="62" t="s">
        <v>158</v>
      </c>
      <c r="X164" s="115"/>
      <c r="Y164" s="63"/>
      <c r="Z164" s="63"/>
      <c r="AA164" s="63"/>
      <c r="AB164" s="503"/>
      <c r="AC164" s="490"/>
    </row>
    <row r="165" spans="1:29" ht="156.75" customHeight="1" x14ac:dyDescent="0.2">
      <c r="A165" s="642"/>
      <c r="B165" s="642"/>
      <c r="C165" s="642"/>
      <c r="D165" s="642"/>
      <c r="E165" s="646"/>
      <c r="F165" s="60" t="s">
        <v>4888</v>
      </c>
      <c r="G165" s="84" t="s">
        <v>4881</v>
      </c>
      <c r="H165" s="81" t="s">
        <v>4889</v>
      </c>
      <c r="I165" s="57" t="s">
        <v>4882</v>
      </c>
      <c r="J165" s="57" t="s">
        <v>253</v>
      </c>
      <c r="K165" s="57" t="s">
        <v>164</v>
      </c>
      <c r="L165" s="57" t="s">
        <v>166</v>
      </c>
      <c r="M165" s="57" t="s">
        <v>166</v>
      </c>
      <c r="N165" s="57" t="s">
        <v>166</v>
      </c>
      <c r="O165" s="57" t="s">
        <v>4890</v>
      </c>
      <c r="P165" s="57" t="s">
        <v>4891</v>
      </c>
      <c r="Q165" s="83" t="s">
        <v>4891</v>
      </c>
      <c r="R165" s="57" t="s">
        <v>4892</v>
      </c>
      <c r="S165" s="57" t="s">
        <v>4893</v>
      </c>
      <c r="T165" s="57" t="s">
        <v>158</v>
      </c>
      <c r="U165" s="71">
        <v>1</v>
      </c>
      <c r="V165" s="57" t="s">
        <v>158</v>
      </c>
      <c r="W165" s="62" t="s">
        <v>158</v>
      </c>
      <c r="X165" s="115"/>
      <c r="Y165" s="63"/>
      <c r="Z165" s="63"/>
      <c r="AA165" s="63"/>
      <c r="AB165" s="503"/>
      <c r="AC165" s="490"/>
    </row>
    <row r="166" spans="1:29" ht="216" customHeight="1" x14ac:dyDescent="0.2">
      <c r="A166" s="57" t="s">
        <v>4894</v>
      </c>
      <c r="B166" s="57" t="s">
        <v>4895</v>
      </c>
      <c r="C166" s="57" t="s">
        <v>4896</v>
      </c>
      <c r="D166" s="57" t="s">
        <v>4249</v>
      </c>
      <c r="E166" s="62" t="s">
        <v>4459</v>
      </c>
      <c r="F166" s="60" t="s">
        <v>4897</v>
      </c>
      <c r="G166" s="84" t="s">
        <v>4898</v>
      </c>
      <c r="H166" s="81"/>
      <c r="I166" s="57" t="s">
        <v>4872</v>
      </c>
      <c r="J166" s="57" t="s">
        <v>253</v>
      </c>
      <c r="K166" s="57" t="s">
        <v>164</v>
      </c>
      <c r="L166" s="57" t="s">
        <v>166</v>
      </c>
      <c r="M166" s="57" t="s">
        <v>166</v>
      </c>
      <c r="N166" s="57" t="s">
        <v>164</v>
      </c>
      <c r="O166" s="57" t="s">
        <v>4899</v>
      </c>
      <c r="P166" s="57" t="s">
        <v>4900</v>
      </c>
      <c r="Q166" s="57" t="s">
        <v>1305</v>
      </c>
      <c r="R166" s="57" t="s">
        <v>4901</v>
      </c>
      <c r="S166" s="57" t="s">
        <v>158</v>
      </c>
      <c r="T166" s="57" t="s">
        <v>158</v>
      </c>
      <c r="U166" s="57" t="s">
        <v>158</v>
      </c>
      <c r="V166" s="57" t="s">
        <v>158</v>
      </c>
      <c r="W166" s="62" t="s">
        <v>158</v>
      </c>
      <c r="X166" s="115"/>
      <c r="Y166" s="63"/>
      <c r="Z166" s="63"/>
      <c r="AA166" s="63"/>
      <c r="AB166" s="503"/>
      <c r="AC166" s="490"/>
    </row>
    <row r="167" spans="1:29" ht="44.25" customHeight="1" x14ac:dyDescent="0.2">
      <c r="A167" s="672" t="s">
        <v>4902</v>
      </c>
      <c r="B167" s="672" t="s">
        <v>4895</v>
      </c>
      <c r="C167" s="672" t="s">
        <v>4312</v>
      </c>
      <c r="D167" s="672" t="s">
        <v>4249</v>
      </c>
      <c r="E167" s="673" t="s">
        <v>4459</v>
      </c>
      <c r="F167" s="675" t="s">
        <v>4903</v>
      </c>
      <c r="G167" s="678" t="s">
        <v>4904</v>
      </c>
      <c r="H167" s="686" t="s">
        <v>4905</v>
      </c>
      <c r="I167" s="672" t="s">
        <v>4906</v>
      </c>
      <c r="J167" s="672" t="s">
        <v>253</v>
      </c>
      <c r="K167" s="672" t="s">
        <v>164</v>
      </c>
      <c r="L167" s="672" t="s">
        <v>166</v>
      </c>
      <c r="M167" s="672" t="s">
        <v>166</v>
      </c>
      <c r="N167" s="672" t="s">
        <v>164</v>
      </c>
      <c r="O167" s="57" t="s">
        <v>4907</v>
      </c>
      <c r="P167" s="57" t="s">
        <v>4908</v>
      </c>
      <c r="Q167" s="57" t="s">
        <v>4909</v>
      </c>
      <c r="R167" s="57" t="s">
        <v>4910</v>
      </c>
      <c r="S167" s="57"/>
      <c r="T167" s="57"/>
      <c r="U167" s="57"/>
      <c r="V167" s="57"/>
      <c r="W167" s="62"/>
      <c r="X167" s="115"/>
      <c r="Y167" s="671"/>
      <c r="Z167" s="671"/>
      <c r="AA167" s="671"/>
      <c r="AB167" s="1030"/>
      <c r="AC167" s="490"/>
    </row>
    <row r="168" spans="1:29" ht="51" customHeight="1" x14ac:dyDescent="0.2">
      <c r="A168" s="641"/>
      <c r="B168" s="641"/>
      <c r="C168" s="641"/>
      <c r="D168" s="641"/>
      <c r="E168" s="674"/>
      <c r="F168" s="676"/>
      <c r="G168" s="679"/>
      <c r="H168" s="641"/>
      <c r="I168" s="641"/>
      <c r="J168" s="641"/>
      <c r="K168" s="641"/>
      <c r="L168" s="641"/>
      <c r="M168" s="641"/>
      <c r="N168" s="641"/>
      <c r="O168" s="57" t="s">
        <v>4911</v>
      </c>
      <c r="P168" s="57" t="s">
        <v>4912</v>
      </c>
      <c r="Q168" s="57" t="s">
        <v>4913</v>
      </c>
      <c r="R168" s="57" t="s">
        <v>4914</v>
      </c>
      <c r="S168" s="57" t="s">
        <v>4915</v>
      </c>
      <c r="T168" s="57" t="s">
        <v>4916</v>
      </c>
      <c r="U168" s="57"/>
      <c r="V168" s="57"/>
      <c r="W168" s="62"/>
      <c r="X168" s="115"/>
      <c r="Y168" s="641"/>
      <c r="Z168" s="641"/>
      <c r="AA168" s="641"/>
      <c r="AB168" s="720"/>
      <c r="AC168" s="490"/>
    </row>
    <row r="169" spans="1:29" ht="103.5" customHeight="1" x14ac:dyDescent="0.2">
      <c r="A169" s="641"/>
      <c r="B169" s="641"/>
      <c r="C169" s="641"/>
      <c r="D169" s="641"/>
      <c r="E169" s="674"/>
      <c r="F169" s="676"/>
      <c r="G169" s="679"/>
      <c r="H169" s="641"/>
      <c r="I169" s="641"/>
      <c r="J169" s="641"/>
      <c r="K169" s="641"/>
      <c r="L169" s="641"/>
      <c r="M169" s="641"/>
      <c r="N169" s="641"/>
      <c r="O169" s="57" t="s">
        <v>4917</v>
      </c>
      <c r="P169" s="57" t="s">
        <v>4918</v>
      </c>
      <c r="Q169" s="57" t="s">
        <v>2590</v>
      </c>
      <c r="R169" s="57" t="s">
        <v>4917</v>
      </c>
      <c r="S169" s="57" t="s">
        <v>4919</v>
      </c>
      <c r="T169" s="57"/>
      <c r="U169" s="57" t="s">
        <v>4920</v>
      </c>
      <c r="V169" s="57"/>
      <c r="W169" s="62"/>
      <c r="X169" s="115"/>
      <c r="Y169" s="641"/>
      <c r="Z169" s="641"/>
      <c r="AA169" s="641"/>
      <c r="AB169" s="720"/>
      <c r="AC169" s="490"/>
    </row>
    <row r="170" spans="1:29" ht="103.5" customHeight="1" x14ac:dyDescent="0.2">
      <c r="A170" s="642"/>
      <c r="B170" s="642"/>
      <c r="C170" s="642"/>
      <c r="D170" s="642"/>
      <c r="E170" s="646"/>
      <c r="F170" s="680"/>
      <c r="G170" s="647"/>
      <c r="H170" s="642"/>
      <c r="I170" s="642"/>
      <c r="J170" s="642"/>
      <c r="K170" s="642"/>
      <c r="L170" s="642"/>
      <c r="M170" s="642"/>
      <c r="N170" s="642"/>
      <c r="O170" s="57" t="s">
        <v>4921</v>
      </c>
      <c r="P170" s="57" t="s">
        <v>4922</v>
      </c>
      <c r="Q170" s="214" t="s">
        <v>4923</v>
      </c>
      <c r="R170" s="57" t="s">
        <v>4924</v>
      </c>
      <c r="S170" s="57" t="s">
        <v>4920</v>
      </c>
      <c r="T170" s="57"/>
      <c r="U170" s="57"/>
      <c r="V170" s="57" t="s">
        <v>4925</v>
      </c>
      <c r="W170" s="62"/>
      <c r="X170" s="115"/>
      <c r="Y170" s="642"/>
      <c r="Z170" s="642"/>
      <c r="AA170" s="642"/>
      <c r="AB170" s="721"/>
      <c r="AC170" s="490"/>
    </row>
    <row r="171" spans="1:29" ht="104.25" customHeight="1" x14ac:dyDescent="0.2">
      <c r="A171" s="672" t="s">
        <v>4926</v>
      </c>
      <c r="B171" s="672" t="s">
        <v>4500</v>
      </c>
      <c r="C171" s="672" t="s">
        <v>4312</v>
      </c>
      <c r="D171" s="672" t="s">
        <v>4249</v>
      </c>
      <c r="E171" s="673" t="s">
        <v>4459</v>
      </c>
      <c r="F171" s="675" t="s">
        <v>4927</v>
      </c>
      <c r="G171" s="678" t="s">
        <v>4928</v>
      </c>
      <c r="H171" s="81">
        <v>500000</v>
      </c>
      <c r="I171" s="57" t="s">
        <v>4760</v>
      </c>
      <c r="J171" s="57" t="s">
        <v>253</v>
      </c>
      <c r="K171" s="57" t="s">
        <v>164</v>
      </c>
      <c r="L171" s="57" t="s">
        <v>166</v>
      </c>
      <c r="M171" s="57" t="s">
        <v>166</v>
      </c>
      <c r="N171" s="57" t="s">
        <v>166</v>
      </c>
      <c r="O171" s="57" t="s">
        <v>4929</v>
      </c>
      <c r="P171" s="57" t="s">
        <v>4930</v>
      </c>
      <c r="Q171" s="214" t="s">
        <v>2640</v>
      </c>
      <c r="R171" s="83" t="s">
        <v>4931</v>
      </c>
      <c r="S171" s="57" t="s">
        <v>4932</v>
      </c>
      <c r="T171" s="57">
        <v>50</v>
      </c>
      <c r="U171" s="57">
        <v>50</v>
      </c>
      <c r="V171" s="57">
        <v>50</v>
      </c>
      <c r="W171" s="62">
        <v>50</v>
      </c>
      <c r="X171" s="115"/>
      <c r="Y171" s="671"/>
      <c r="Z171" s="671"/>
      <c r="AA171" s="671"/>
      <c r="AB171" s="1030"/>
      <c r="AC171" s="490"/>
    </row>
    <row r="172" spans="1:29" ht="104.25" customHeight="1" x14ac:dyDescent="0.2">
      <c r="A172" s="642"/>
      <c r="B172" s="642"/>
      <c r="C172" s="642"/>
      <c r="D172" s="642"/>
      <c r="E172" s="646"/>
      <c r="F172" s="677"/>
      <c r="G172" s="647"/>
      <c r="H172" s="81">
        <v>3000000</v>
      </c>
      <c r="I172" s="57" t="s">
        <v>4760</v>
      </c>
      <c r="J172" s="57" t="s">
        <v>253</v>
      </c>
      <c r="K172" s="57" t="s">
        <v>164</v>
      </c>
      <c r="L172" s="57" t="s">
        <v>166</v>
      </c>
      <c r="M172" s="57" t="s">
        <v>166</v>
      </c>
      <c r="N172" s="57" t="s">
        <v>166</v>
      </c>
      <c r="O172" s="57" t="s">
        <v>4933</v>
      </c>
      <c r="P172" s="57" t="s">
        <v>4934</v>
      </c>
      <c r="Q172" s="214" t="s">
        <v>2640</v>
      </c>
      <c r="R172" s="83" t="s">
        <v>4931</v>
      </c>
      <c r="S172" s="57" t="s">
        <v>4935</v>
      </c>
      <c r="T172" s="57">
        <v>4</v>
      </c>
      <c r="U172" s="57">
        <v>4</v>
      </c>
      <c r="V172" s="57">
        <v>4</v>
      </c>
      <c r="W172" s="62">
        <v>4</v>
      </c>
      <c r="X172" s="115"/>
      <c r="Y172" s="642"/>
      <c r="Z172" s="642"/>
      <c r="AA172" s="642"/>
      <c r="AB172" s="721"/>
      <c r="AC172" s="490"/>
    </row>
    <row r="173" spans="1:29" ht="24.75" customHeight="1" x14ac:dyDescent="0.2">
      <c r="A173" s="1029" t="s">
        <v>117</v>
      </c>
      <c r="B173" s="651"/>
      <c r="C173" s="651"/>
      <c r="D173" s="652"/>
      <c r="E173" s="697" t="s">
        <v>4936</v>
      </c>
      <c r="F173" s="651"/>
      <c r="G173" s="651"/>
      <c r="H173" s="651"/>
      <c r="I173" s="652"/>
      <c r="J173" s="1029" t="s">
        <v>119</v>
      </c>
      <c r="K173" s="651"/>
      <c r="L173" s="651"/>
      <c r="M173" s="652"/>
      <c r="N173" s="697" t="s">
        <v>120</v>
      </c>
      <c r="O173" s="651"/>
      <c r="P173" s="652"/>
      <c r="Q173" s="1029" t="s">
        <v>121</v>
      </c>
      <c r="R173" s="651"/>
      <c r="S173" s="652"/>
      <c r="T173" s="698" t="s">
        <v>4233</v>
      </c>
      <c r="U173" s="651"/>
      <c r="V173" s="651"/>
      <c r="W173" s="665"/>
      <c r="X173" s="115"/>
      <c r="Y173" s="63"/>
      <c r="Z173" s="63"/>
      <c r="AA173" s="63"/>
      <c r="AB173" s="503"/>
      <c r="AC173" s="490"/>
    </row>
    <row r="174" spans="1:29" ht="26.25" customHeight="1" x14ac:dyDescent="0.2">
      <c r="A174" s="699" t="s">
        <v>128</v>
      </c>
      <c r="B174" s="651"/>
      <c r="C174" s="651"/>
      <c r="D174" s="651"/>
      <c r="E174" s="651"/>
      <c r="F174" s="651"/>
      <c r="G174" s="651"/>
      <c r="H174" s="651"/>
      <c r="I174" s="651"/>
      <c r="J174" s="651"/>
      <c r="K174" s="651"/>
      <c r="L174" s="651"/>
      <c r="M174" s="651"/>
      <c r="N174" s="652"/>
      <c r="O174" s="700" t="s">
        <v>129</v>
      </c>
      <c r="P174" s="651"/>
      <c r="Q174" s="651"/>
      <c r="R174" s="651"/>
      <c r="S174" s="651"/>
      <c r="T174" s="651"/>
      <c r="U174" s="651"/>
      <c r="V174" s="651"/>
      <c r="W174" s="665"/>
      <c r="X174" s="115"/>
      <c r="Y174" s="63"/>
      <c r="Z174" s="63"/>
      <c r="AA174" s="63"/>
      <c r="AB174" s="503"/>
      <c r="AC174" s="490"/>
    </row>
    <row r="175" spans="1:29" ht="174.75" customHeight="1" x14ac:dyDescent="0.2">
      <c r="A175" s="46" t="s">
        <v>130</v>
      </c>
      <c r="B175" s="46" t="s">
        <v>131</v>
      </c>
      <c r="C175" s="46" t="s">
        <v>132</v>
      </c>
      <c r="D175" s="46" t="s">
        <v>133</v>
      </c>
      <c r="E175" s="47" t="s">
        <v>134</v>
      </c>
      <c r="F175" s="48" t="s">
        <v>56</v>
      </c>
      <c r="G175" s="49" t="s">
        <v>135</v>
      </c>
      <c r="H175" s="50" t="s">
        <v>136</v>
      </c>
      <c r="I175" s="46" t="s">
        <v>137</v>
      </c>
      <c r="J175" s="51" t="s">
        <v>138</v>
      </c>
      <c r="K175" s="51" t="s">
        <v>139</v>
      </c>
      <c r="L175" s="51" t="s">
        <v>4937</v>
      </c>
      <c r="M175" s="52" t="s">
        <v>141</v>
      </c>
      <c r="N175" s="53" t="s">
        <v>374</v>
      </c>
      <c r="O175" s="54" t="s">
        <v>143</v>
      </c>
      <c r="P175" s="54" t="s">
        <v>144</v>
      </c>
      <c r="Q175" s="54" t="s">
        <v>145</v>
      </c>
      <c r="R175" s="54" t="s">
        <v>146</v>
      </c>
      <c r="S175" s="54" t="s">
        <v>147</v>
      </c>
      <c r="T175" s="54" t="s">
        <v>148</v>
      </c>
      <c r="U175" s="54" t="s">
        <v>149</v>
      </c>
      <c r="V175" s="54" t="s">
        <v>150</v>
      </c>
      <c r="W175" s="55" t="s">
        <v>151</v>
      </c>
      <c r="X175" s="113" t="s">
        <v>152</v>
      </c>
      <c r="Y175" s="56" t="s">
        <v>153</v>
      </c>
      <c r="Z175" s="56" t="s">
        <v>154</v>
      </c>
      <c r="AA175" s="56" t="s">
        <v>155</v>
      </c>
      <c r="AB175" s="114" t="s">
        <v>156</v>
      </c>
      <c r="AC175" s="490"/>
    </row>
    <row r="176" spans="1:29" ht="101.25" customHeight="1" x14ac:dyDescent="0.2">
      <c r="A176" s="672" t="s">
        <v>4938</v>
      </c>
      <c r="B176" s="672" t="s">
        <v>4939</v>
      </c>
      <c r="C176" s="672" t="s">
        <v>4312</v>
      </c>
      <c r="D176" s="672" t="s">
        <v>4249</v>
      </c>
      <c r="E176" s="673" t="s">
        <v>4459</v>
      </c>
      <c r="F176" s="675" t="s">
        <v>4940</v>
      </c>
      <c r="G176" s="678" t="s">
        <v>4941</v>
      </c>
      <c r="H176" s="686">
        <v>100000000</v>
      </c>
      <c r="I176" s="672" t="s">
        <v>4942</v>
      </c>
      <c r="J176" s="672" t="s">
        <v>253</v>
      </c>
      <c r="K176" s="672" t="s">
        <v>164</v>
      </c>
      <c r="L176" s="672"/>
      <c r="M176" s="672" t="s">
        <v>166</v>
      </c>
      <c r="N176" s="672" t="s">
        <v>164</v>
      </c>
      <c r="O176" s="681" t="s">
        <v>4943</v>
      </c>
      <c r="P176" s="681" t="s">
        <v>4944</v>
      </c>
      <c r="Q176" s="681" t="s">
        <v>4945</v>
      </c>
      <c r="R176" s="68" t="s">
        <v>4946</v>
      </c>
      <c r="S176" s="70">
        <v>0.75</v>
      </c>
      <c r="T176" s="70">
        <v>0.8</v>
      </c>
      <c r="U176" s="70">
        <v>0.83</v>
      </c>
      <c r="V176" s="71">
        <v>0.87</v>
      </c>
      <c r="W176" s="72">
        <v>0.9</v>
      </c>
      <c r="X176" s="115"/>
      <c r="Y176" s="671"/>
      <c r="Z176" s="671"/>
      <c r="AA176" s="671"/>
      <c r="AB176" s="1030"/>
      <c r="AC176" s="490"/>
    </row>
    <row r="177" spans="1:29" ht="87" customHeight="1" x14ac:dyDescent="0.2">
      <c r="A177" s="641"/>
      <c r="B177" s="641"/>
      <c r="C177" s="641"/>
      <c r="D177" s="641"/>
      <c r="E177" s="674"/>
      <c r="F177" s="676"/>
      <c r="G177" s="679"/>
      <c r="H177" s="641"/>
      <c r="I177" s="641"/>
      <c r="J177" s="641"/>
      <c r="K177" s="641"/>
      <c r="L177" s="641"/>
      <c r="M177" s="641"/>
      <c r="N177" s="641"/>
      <c r="O177" s="641"/>
      <c r="P177" s="641"/>
      <c r="Q177" s="641"/>
      <c r="R177" s="68" t="s">
        <v>4947</v>
      </c>
      <c r="S177" s="45" t="s">
        <v>158</v>
      </c>
      <c r="T177" s="45" t="s">
        <v>158</v>
      </c>
      <c r="U177" s="45" t="s">
        <v>158</v>
      </c>
      <c r="V177" s="45" t="s">
        <v>158</v>
      </c>
      <c r="W177" s="105" t="s">
        <v>158</v>
      </c>
      <c r="X177" s="115"/>
      <c r="Y177" s="641"/>
      <c r="Z177" s="641"/>
      <c r="AA177" s="641"/>
      <c r="AB177" s="720"/>
      <c r="AC177" s="490"/>
    </row>
    <row r="178" spans="1:29" ht="102" customHeight="1" x14ac:dyDescent="0.2">
      <c r="A178" s="642"/>
      <c r="B178" s="642"/>
      <c r="C178" s="642"/>
      <c r="D178" s="642"/>
      <c r="E178" s="646"/>
      <c r="F178" s="677"/>
      <c r="G178" s="647"/>
      <c r="H178" s="642"/>
      <c r="I178" s="642"/>
      <c r="J178" s="642"/>
      <c r="K178" s="642"/>
      <c r="L178" s="642"/>
      <c r="M178" s="642"/>
      <c r="N178" s="642"/>
      <c r="O178" s="642"/>
      <c r="P178" s="642"/>
      <c r="Q178" s="642"/>
      <c r="R178" s="68" t="s">
        <v>4948</v>
      </c>
      <c r="S178" s="45" t="s">
        <v>158</v>
      </c>
      <c r="T178" s="45" t="s">
        <v>158</v>
      </c>
      <c r="U178" s="45" t="s">
        <v>158</v>
      </c>
      <c r="V178" s="45" t="s">
        <v>158</v>
      </c>
      <c r="W178" s="105" t="s">
        <v>158</v>
      </c>
      <c r="X178" s="507"/>
      <c r="Y178" s="722"/>
      <c r="Z178" s="722"/>
      <c r="AA178" s="722"/>
      <c r="AB178" s="723"/>
      <c r="AC178" s="490"/>
    </row>
    <row r="179" spans="1:29" ht="12.75" customHeight="1" x14ac:dyDescent="0.2">
      <c r="A179" s="491"/>
      <c r="B179" s="491"/>
      <c r="C179" s="491"/>
      <c r="D179" s="491"/>
      <c r="E179" s="491"/>
      <c r="F179" s="508"/>
      <c r="G179" s="491"/>
      <c r="H179" s="491"/>
      <c r="I179" s="491"/>
      <c r="J179" s="491"/>
      <c r="K179" s="491"/>
      <c r="L179" s="491"/>
      <c r="M179" s="491"/>
      <c r="N179" s="491"/>
      <c r="O179" s="491"/>
      <c r="P179" s="492"/>
      <c r="Q179" s="492"/>
      <c r="R179" s="491"/>
      <c r="S179" s="491"/>
      <c r="T179" s="491"/>
      <c r="U179" s="491"/>
      <c r="V179" s="491"/>
      <c r="W179" s="491"/>
      <c r="X179" s="509"/>
      <c r="Y179" s="509"/>
      <c r="Z179" s="509"/>
      <c r="AA179" s="509"/>
      <c r="AB179" s="509"/>
      <c r="AC179" s="510"/>
    </row>
    <row r="180" spans="1:29" ht="12.75" customHeight="1" x14ac:dyDescent="0.2">
      <c r="A180" s="491"/>
      <c r="B180" s="491"/>
      <c r="C180" s="491"/>
      <c r="D180" s="491"/>
      <c r="E180" s="491"/>
      <c r="F180" s="491"/>
      <c r="G180" s="491"/>
      <c r="H180" s="491"/>
      <c r="I180" s="491"/>
      <c r="J180" s="491"/>
      <c r="K180" s="491"/>
      <c r="L180" s="491"/>
      <c r="M180" s="491"/>
      <c r="N180" s="491"/>
      <c r="O180" s="491"/>
      <c r="P180" s="492"/>
      <c r="Q180" s="492"/>
      <c r="R180" s="491"/>
      <c r="S180" s="491"/>
      <c r="T180" s="491"/>
      <c r="U180" s="491"/>
      <c r="V180" s="491"/>
      <c r="W180" s="491"/>
      <c r="X180" s="510"/>
      <c r="Y180" s="510"/>
      <c r="Z180" s="510"/>
      <c r="AA180" s="510"/>
      <c r="AB180" s="510"/>
      <c r="AC180" s="510"/>
    </row>
    <row r="181" spans="1:29" ht="12.75" customHeight="1" x14ac:dyDescent="0.2">
      <c r="A181" s="491"/>
      <c r="B181" s="491"/>
      <c r="C181" s="491"/>
      <c r="D181" s="491"/>
      <c r="E181" s="491"/>
      <c r="F181" s="491"/>
      <c r="G181" s="491"/>
      <c r="H181" s="491"/>
      <c r="I181" s="491"/>
      <c r="J181" s="491"/>
      <c r="K181" s="491"/>
      <c r="L181" s="491"/>
      <c r="M181" s="491"/>
      <c r="N181" s="491"/>
      <c r="O181" s="491"/>
      <c r="P181" s="492"/>
      <c r="Q181" s="492"/>
      <c r="R181" s="491"/>
      <c r="S181" s="491"/>
      <c r="T181" s="491"/>
      <c r="U181" s="491"/>
      <c r="V181" s="491"/>
      <c r="W181" s="491"/>
      <c r="X181" s="510"/>
      <c r="Y181" s="510"/>
      <c r="Z181" s="510"/>
      <c r="AA181" s="510"/>
      <c r="AB181" s="510"/>
      <c r="AC181" s="510"/>
    </row>
    <row r="182" spans="1:29" ht="12.75" customHeight="1" x14ac:dyDescent="0.2">
      <c r="A182" s="491"/>
      <c r="B182" s="491"/>
      <c r="C182" s="491"/>
      <c r="D182" s="491"/>
      <c r="E182" s="491"/>
      <c r="F182" s="491"/>
      <c r="G182" s="491"/>
      <c r="H182" s="491"/>
      <c r="I182" s="491"/>
      <c r="J182" s="491"/>
      <c r="K182" s="491"/>
      <c r="L182" s="491"/>
      <c r="M182" s="491"/>
      <c r="N182" s="491"/>
      <c r="O182" s="491"/>
      <c r="P182" s="492"/>
      <c r="Q182" s="492"/>
      <c r="R182" s="491"/>
      <c r="S182" s="491"/>
      <c r="T182" s="491"/>
      <c r="U182" s="491"/>
      <c r="V182" s="491"/>
      <c r="W182" s="491"/>
      <c r="X182" s="510"/>
      <c r="Y182" s="510"/>
      <c r="Z182" s="510"/>
      <c r="AA182" s="510"/>
      <c r="AB182" s="510"/>
      <c r="AC182" s="510"/>
    </row>
    <row r="183" spans="1:29" ht="12.75" customHeight="1" x14ac:dyDescent="0.2">
      <c r="A183" s="491"/>
      <c r="B183" s="491"/>
      <c r="C183" s="491"/>
      <c r="D183" s="491"/>
      <c r="E183" s="491"/>
      <c r="F183" s="491"/>
      <c r="G183" s="491"/>
      <c r="H183" s="491"/>
      <c r="I183" s="491"/>
      <c r="J183" s="491"/>
      <c r="K183" s="491"/>
      <c r="L183" s="491"/>
      <c r="M183" s="491"/>
      <c r="N183" s="491"/>
      <c r="O183" s="491"/>
      <c r="P183" s="492"/>
      <c r="Q183" s="492"/>
      <c r="R183" s="491"/>
      <c r="S183" s="491"/>
      <c r="T183" s="491"/>
      <c r="U183" s="491"/>
      <c r="V183" s="491"/>
      <c r="W183" s="491"/>
      <c r="X183" s="510"/>
      <c r="Y183" s="510"/>
      <c r="Z183" s="510"/>
      <c r="AA183" s="510"/>
      <c r="AB183" s="510"/>
      <c r="AC183" s="510"/>
    </row>
    <row r="184" spans="1:29" ht="12.75" customHeight="1" x14ac:dyDescent="0.2">
      <c r="A184" s="491"/>
      <c r="B184" s="491"/>
      <c r="C184" s="491"/>
      <c r="D184" s="491"/>
      <c r="E184" s="491"/>
      <c r="F184" s="491"/>
      <c r="G184" s="491"/>
      <c r="H184" s="491"/>
      <c r="I184" s="491"/>
      <c r="J184" s="491"/>
      <c r="K184" s="491"/>
      <c r="L184" s="491"/>
      <c r="M184" s="491"/>
      <c r="N184" s="491"/>
      <c r="O184" s="491"/>
      <c r="P184" s="492"/>
      <c r="Q184" s="492"/>
      <c r="R184" s="491"/>
      <c r="S184" s="491"/>
      <c r="T184" s="491"/>
      <c r="U184" s="491"/>
      <c r="V184" s="491"/>
      <c r="W184" s="491"/>
      <c r="X184" s="510"/>
      <c r="Y184" s="510"/>
      <c r="Z184" s="510"/>
      <c r="AA184" s="510"/>
      <c r="AB184" s="510"/>
      <c r="AC184" s="510"/>
    </row>
    <row r="185" spans="1:29" ht="12.75" customHeight="1" x14ac:dyDescent="0.2">
      <c r="A185" s="491"/>
      <c r="B185" s="491"/>
      <c r="C185" s="491"/>
      <c r="D185" s="491"/>
      <c r="E185" s="491"/>
      <c r="F185" s="491"/>
      <c r="G185" s="491"/>
      <c r="H185" s="491"/>
      <c r="I185" s="491"/>
      <c r="J185" s="491"/>
      <c r="K185" s="491"/>
      <c r="L185" s="491"/>
      <c r="M185" s="491"/>
      <c r="N185" s="491"/>
      <c r="O185" s="491"/>
      <c r="P185" s="492"/>
      <c r="Q185" s="492"/>
      <c r="R185" s="491"/>
      <c r="S185" s="491"/>
      <c r="T185" s="491"/>
      <c r="U185" s="491"/>
      <c r="V185" s="491"/>
      <c r="W185" s="491"/>
      <c r="X185" s="510"/>
      <c r="Y185" s="510"/>
      <c r="Z185" s="510"/>
      <c r="AA185" s="510"/>
      <c r="AB185" s="510"/>
      <c r="AC185" s="510"/>
    </row>
    <row r="186" spans="1:29" ht="12.75" customHeight="1" x14ac:dyDescent="0.2">
      <c r="A186" s="491"/>
      <c r="B186" s="491"/>
      <c r="C186" s="491"/>
      <c r="D186" s="491"/>
      <c r="E186" s="491"/>
      <c r="F186" s="491"/>
      <c r="G186" s="491"/>
      <c r="H186" s="491"/>
      <c r="I186" s="491"/>
      <c r="J186" s="491"/>
      <c r="K186" s="491"/>
      <c r="L186" s="491"/>
      <c r="M186" s="491"/>
      <c r="N186" s="491"/>
      <c r="O186" s="491"/>
      <c r="P186" s="492"/>
      <c r="Q186" s="492"/>
      <c r="R186" s="491"/>
      <c r="S186" s="491"/>
      <c r="T186" s="491"/>
      <c r="U186" s="491"/>
      <c r="V186" s="491"/>
      <c r="W186" s="491"/>
      <c r="X186" s="510"/>
      <c r="Y186" s="510"/>
      <c r="Z186" s="510"/>
      <c r="AA186" s="510"/>
      <c r="AB186" s="510"/>
      <c r="AC186" s="510"/>
    </row>
    <row r="187" spans="1:29" ht="12.75" customHeight="1" x14ac:dyDescent="0.2">
      <c r="A187" s="491"/>
      <c r="B187" s="491"/>
      <c r="C187" s="491"/>
      <c r="D187" s="491"/>
      <c r="E187" s="491"/>
      <c r="F187" s="491"/>
      <c r="G187" s="491"/>
      <c r="H187" s="491"/>
      <c r="I187" s="491"/>
      <c r="J187" s="491"/>
      <c r="K187" s="491"/>
      <c r="L187" s="491"/>
      <c r="M187" s="491"/>
      <c r="N187" s="491"/>
      <c r="O187" s="491"/>
      <c r="P187" s="492"/>
      <c r="Q187" s="492"/>
      <c r="R187" s="491"/>
      <c r="S187" s="491"/>
      <c r="T187" s="491"/>
      <c r="U187" s="491"/>
      <c r="V187" s="491"/>
      <c r="W187" s="491"/>
      <c r="X187" s="510"/>
      <c r="Y187" s="510"/>
      <c r="Z187" s="510"/>
      <c r="AA187" s="510"/>
      <c r="AB187" s="510"/>
      <c r="AC187" s="510"/>
    </row>
    <row r="188" spans="1:29" ht="12.75" customHeight="1" x14ac:dyDescent="0.2">
      <c r="A188" s="491"/>
      <c r="B188" s="491"/>
      <c r="C188" s="491"/>
      <c r="D188" s="491"/>
      <c r="E188" s="491"/>
      <c r="F188" s="491"/>
      <c r="G188" s="491"/>
      <c r="H188" s="491"/>
      <c r="I188" s="491"/>
      <c r="J188" s="491"/>
      <c r="K188" s="491"/>
      <c r="L188" s="491"/>
      <c r="M188" s="491"/>
      <c r="N188" s="491"/>
      <c r="O188" s="491"/>
      <c r="P188" s="492"/>
      <c r="Q188" s="492"/>
      <c r="R188" s="491"/>
      <c r="S188" s="491"/>
      <c r="T188" s="491"/>
      <c r="U188" s="491"/>
      <c r="V188" s="491"/>
      <c r="W188" s="491"/>
      <c r="X188" s="510"/>
      <c r="Y188" s="510"/>
      <c r="Z188" s="510"/>
      <c r="AA188" s="510"/>
      <c r="AB188" s="510"/>
      <c r="AC188" s="510"/>
    </row>
    <row r="189" spans="1:29" ht="12.75" customHeight="1" x14ac:dyDescent="0.2">
      <c r="A189" s="491"/>
      <c r="B189" s="491"/>
      <c r="C189" s="491"/>
      <c r="D189" s="491"/>
      <c r="E189" s="491"/>
      <c r="F189" s="491"/>
      <c r="G189" s="491"/>
      <c r="H189" s="491"/>
      <c r="I189" s="491"/>
      <c r="J189" s="491"/>
      <c r="K189" s="491"/>
      <c r="L189" s="491"/>
      <c r="M189" s="491"/>
      <c r="N189" s="491"/>
      <c r="O189" s="491"/>
      <c r="P189" s="492"/>
      <c r="Q189" s="492"/>
      <c r="R189" s="491"/>
      <c r="S189" s="491"/>
      <c r="T189" s="491"/>
      <c r="U189" s="491"/>
      <c r="V189" s="491"/>
      <c r="W189" s="491"/>
      <c r="X189" s="510"/>
      <c r="Y189" s="510"/>
      <c r="Z189" s="510"/>
      <c r="AA189" s="510"/>
      <c r="AB189" s="510"/>
      <c r="AC189" s="510"/>
    </row>
    <row r="190" spans="1:29" ht="12.75" customHeight="1" x14ac:dyDescent="0.2">
      <c r="A190" s="491"/>
      <c r="B190" s="491"/>
      <c r="C190" s="491"/>
      <c r="D190" s="491"/>
      <c r="E190" s="491"/>
      <c r="F190" s="491"/>
      <c r="G190" s="491"/>
      <c r="H190" s="491"/>
      <c r="I190" s="491"/>
      <c r="J190" s="491"/>
      <c r="K190" s="491"/>
      <c r="L190" s="491"/>
      <c r="M190" s="491"/>
      <c r="N190" s="491"/>
      <c r="O190" s="491"/>
      <c r="P190" s="492"/>
      <c r="Q190" s="492"/>
      <c r="R190" s="491"/>
      <c r="S190" s="491"/>
      <c r="T190" s="491"/>
      <c r="U190" s="491"/>
      <c r="V190" s="491"/>
      <c r="W190" s="491"/>
      <c r="X190" s="510"/>
      <c r="Y190" s="510"/>
      <c r="Z190" s="510"/>
      <c r="AA190" s="510"/>
      <c r="AB190" s="510"/>
      <c r="AC190" s="510"/>
    </row>
    <row r="191" spans="1:29" ht="12.75" customHeight="1" x14ac:dyDescent="0.2">
      <c r="A191" s="491"/>
      <c r="B191" s="491"/>
      <c r="C191" s="491"/>
      <c r="D191" s="491"/>
      <c r="E191" s="491"/>
      <c r="F191" s="491"/>
      <c r="G191" s="491"/>
      <c r="H191" s="491"/>
      <c r="I191" s="491"/>
      <c r="J191" s="491"/>
      <c r="K191" s="491"/>
      <c r="L191" s="491"/>
      <c r="M191" s="491"/>
      <c r="N191" s="491"/>
      <c r="O191" s="491"/>
      <c r="P191" s="492"/>
      <c r="Q191" s="492"/>
      <c r="R191" s="491"/>
      <c r="S191" s="491"/>
      <c r="T191" s="491"/>
      <c r="U191" s="491"/>
      <c r="V191" s="491"/>
      <c r="W191" s="491"/>
      <c r="X191" s="510"/>
      <c r="Y191" s="510"/>
      <c r="Z191" s="510"/>
      <c r="AA191" s="510"/>
      <c r="AB191" s="510"/>
      <c r="AC191" s="510"/>
    </row>
    <row r="192" spans="1:29" ht="12.75" customHeight="1" x14ac:dyDescent="0.2">
      <c r="A192" s="491"/>
      <c r="B192" s="491"/>
      <c r="C192" s="491"/>
      <c r="D192" s="491"/>
      <c r="E192" s="491"/>
      <c r="F192" s="491"/>
      <c r="G192" s="491"/>
      <c r="H192" s="491"/>
      <c r="I192" s="491"/>
      <c r="J192" s="491"/>
      <c r="K192" s="491"/>
      <c r="L192" s="491"/>
      <c r="M192" s="491"/>
      <c r="N192" s="491"/>
      <c r="O192" s="491"/>
      <c r="P192" s="492"/>
      <c r="Q192" s="492"/>
      <c r="R192" s="491"/>
      <c r="S192" s="491"/>
      <c r="T192" s="491"/>
      <c r="U192" s="491"/>
      <c r="V192" s="491"/>
      <c r="W192" s="491"/>
      <c r="X192" s="510"/>
      <c r="Y192" s="510"/>
      <c r="Z192" s="510"/>
      <c r="AA192" s="510"/>
      <c r="AB192" s="510"/>
      <c r="AC192" s="510"/>
    </row>
    <row r="193" spans="1:29" ht="12.75" customHeight="1" x14ac:dyDescent="0.2">
      <c r="A193" s="491"/>
      <c r="B193" s="491"/>
      <c r="C193" s="491"/>
      <c r="D193" s="491"/>
      <c r="E193" s="491"/>
      <c r="F193" s="491"/>
      <c r="G193" s="491"/>
      <c r="H193" s="491"/>
      <c r="I193" s="491"/>
      <c r="J193" s="491"/>
      <c r="K193" s="491"/>
      <c r="L193" s="491"/>
      <c r="M193" s="491"/>
      <c r="N193" s="491"/>
      <c r="O193" s="491"/>
      <c r="P193" s="492"/>
      <c r="Q193" s="492"/>
      <c r="R193" s="491"/>
      <c r="S193" s="491"/>
      <c r="T193" s="491"/>
      <c r="U193" s="491"/>
      <c r="V193" s="491"/>
      <c r="W193" s="491"/>
      <c r="X193" s="510"/>
      <c r="Y193" s="510"/>
      <c r="Z193" s="510"/>
      <c r="AA193" s="510"/>
      <c r="AB193" s="510"/>
      <c r="AC193" s="510"/>
    </row>
    <row r="194" spans="1:29" ht="12.75" customHeight="1" x14ac:dyDescent="0.2">
      <c r="A194" s="491"/>
      <c r="B194" s="491"/>
      <c r="C194" s="491"/>
      <c r="D194" s="491"/>
      <c r="E194" s="491"/>
      <c r="F194" s="491"/>
      <c r="G194" s="491"/>
      <c r="H194" s="491"/>
      <c r="I194" s="491"/>
      <c r="J194" s="491"/>
      <c r="K194" s="491"/>
      <c r="L194" s="491"/>
      <c r="M194" s="491"/>
      <c r="N194" s="491"/>
      <c r="O194" s="491"/>
      <c r="P194" s="492"/>
      <c r="Q194" s="492"/>
      <c r="R194" s="491"/>
      <c r="S194" s="491"/>
      <c r="T194" s="491"/>
      <c r="U194" s="491"/>
      <c r="V194" s="491"/>
      <c r="W194" s="491"/>
      <c r="X194" s="510"/>
      <c r="Y194" s="510"/>
      <c r="Z194" s="510"/>
      <c r="AA194" s="510"/>
      <c r="AB194" s="510"/>
      <c r="AC194" s="510"/>
    </row>
    <row r="195" spans="1:29" ht="12.75" customHeight="1" x14ac:dyDescent="0.2">
      <c r="A195" s="491"/>
      <c r="B195" s="491"/>
      <c r="C195" s="491"/>
      <c r="D195" s="491"/>
      <c r="E195" s="491"/>
      <c r="F195" s="491"/>
      <c r="G195" s="491"/>
      <c r="H195" s="491"/>
      <c r="I195" s="491"/>
      <c r="J195" s="491"/>
      <c r="K195" s="491"/>
      <c r="L195" s="491"/>
      <c r="M195" s="491"/>
      <c r="N195" s="491"/>
      <c r="O195" s="491"/>
      <c r="P195" s="492"/>
      <c r="Q195" s="492"/>
      <c r="R195" s="491"/>
      <c r="S195" s="491"/>
      <c r="T195" s="491"/>
      <c r="U195" s="491"/>
      <c r="V195" s="491"/>
      <c r="W195" s="491"/>
      <c r="X195" s="510"/>
      <c r="Y195" s="510"/>
      <c r="Z195" s="510"/>
      <c r="AA195" s="510"/>
      <c r="AB195" s="510"/>
      <c r="AC195" s="510"/>
    </row>
    <row r="196" spans="1:29" ht="12.75" customHeight="1" x14ac:dyDescent="0.2">
      <c r="A196" s="491"/>
      <c r="B196" s="491"/>
      <c r="C196" s="491"/>
      <c r="D196" s="491"/>
      <c r="E196" s="491"/>
      <c r="F196" s="491"/>
      <c r="G196" s="491"/>
      <c r="H196" s="491"/>
      <c r="I196" s="491"/>
      <c r="J196" s="491"/>
      <c r="K196" s="491"/>
      <c r="L196" s="491"/>
      <c r="M196" s="491"/>
      <c r="N196" s="491"/>
      <c r="O196" s="491"/>
      <c r="P196" s="492"/>
      <c r="Q196" s="492"/>
      <c r="R196" s="491"/>
      <c r="S196" s="491"/>
      <c r="T196" s="491"/>
      <c r="U196" s="491"/>
      <c r="V196" s="491"/>
      <c r="W196" s="491"/>
      <c r="X196" s="510"/>
      <c r="Y196" s="510"/>
      <c r="Z196" s="510"/>
      <c r="AA196" s="510"/>
      <c r="AB196" s="510"/>
      <c r="AC196" s="510"/>
    </row>
    <row r="197" spans="1:29" ht="12.75" customHeight="1" x14ac:dyDescent="0.2">
      <c r="A197" s="491"/>
      <c r="B197" s="491"/>
      <c r="C197" s="491"/>
      <c r="D197" s="491"/>
      <c r="E197" s="491"/>
      <c r="F197" s="491"/>
      <c r="G197" s="491"/>
      <c r="H197" s="491"/>
      <c r="I197" s="491"/>
      <c r="J197" s="491"/>
      <c r="K197" s="491"/>
      <c r="L197" s="491"/>
      <c r="M197" s="491"/>
      <c r="N197" s="491"/>
      <c r="O197" s="491"/>
      <c r="P197" s="492"/>
      <c r="Q197" s="492"/>
      <c r="R197" s="491"/>
      <c r="S197" s="491"/>
      <c r="T197" s="491"/>
      <c r="U197" s="491"/>
      <c r="V197" s="491"/>
      <c r="W197" s="491"/>
      <c r="X197" s="510"/>
      <c r="Y197" s="510"/>
      <c r="Z197" s="510"/>
      <c r="AA197" s="510"/>
      <c r="AB197" s="510"/>
      <c r="AC197" s="510"/>
    </row>
    <row r="198" spans="1:29" ht="12.75" customHeight="1" x14ac:dyDescent="0.2">
      <c r="A198" s="491"/>
      <c r="B198" s="491"/>
      <c r="C198" s="491"/>
      <c r="D198" s="491"/>
      <c r="E198" s="491"/>
      <c r="F198" s="491"/>
      <c r="G198" s="491"/>
      <c r="H198" s="491"/>
      <c r="I198" s="491"/>
      <c r="J198" s="491"/>
      <c r="K198" s="491"/>
      <c r="L198" s="491"/>
      <c r="M198" s="491"/>
      <c r="N198" s="491"/>
      <c r="O198" s="491"/>
      <c r="P198" s="492"/>
      <c r="Q198" s="492"/>
      <c r="R198" s="491"/>
      <c r="S198" s="491"/>
      <c r="T198" s="491"/>
      <c r="U198" s="491"/>
      <c r="V198" s="491"/>
      <c r="W198" s="491"/>
      <c r="X198" s="510"/>
      <c r="Y198" s="510"/>
      <c r="Z198" s="510"/>
      <c r="AA198" s="510"/>
      <c r="AB198" s="510"/>
      <c r="AC198" s="510"/>
    </row>
    <row r="199" spans="1:29" ht="12.75" customHeight="1" x14ac:dyDescent="0.2">
      <c r="A199" s="491"/>
      <c r="B199" s="491"/>
      <c r="C199" s="491"/>
      <c r="D199" s="491"/>
      <c r="E199" s="491"/>
      <c r="F199" s="491"/>
      <c r="G199" s="491"/>
      <c r="H199" s="491"/>
      <c r="I199" s="491"/>
      <c r="J199" s="491"/>
      <c r="K199" s="491"/>
      <c r="L199" s="491"/>
      <c r="M199" s="491"/>
      <c r="N199" s="491"/>
      <c r="O199" s="491"/>
      <c r="P199" s="492"/>
      <c r="Q199" s="492"/>
      <c r="R199" s="491"/>
      <c r="S199" s="491"/>
      <c r="T199" s="491"/>
      <c r="U199" s="491"/>
      <c r="V199" s="491"/>
      <c r="W199" s="491"/>
      <c r="X199" s="510"/>
      <c r="Y199" s="510"/>
      <c r="Z199" s="510"/>
      <c r="AA199" s="510"/>
      <c r="AB199" s="510"/>
      <c r="AC199" s="510"/>
    </row>
    <row r="200" spans="1:29" ht="12.75" customHeight="1" x14ac:dyDescent="0.2">
      <c r="A200" s="491"/>
      <c r="B200" s="491"/>
      <c r="C200" s="491"/>
      <c r="D200" s="491"/>
      <c r="E200" s="491"/>
      <c r="F200" s="491"/>
      <c r="G200" s="491"/>
      <c r="H200" s="491"/>
      <c r="I200" s="491"/>
      <c r="J200" s="491"/>
      <c r="K200" s="491"/>
      <c r="L200" s="491"/>
      <c r="M200" s="491"/>
      <c r="N200" s="491"/>
      <c r="O200" s="491"/>
      <c r="P200" s="492"/>
      <c r="Q200" s="492"/>
      <c r="R200" s="491"/>
      <c r="S200" s="491"/>
      <c r="T200" s="491"/>
      <c r="U200" s="491"/>
      <c r="V200" s="491"/>
      <c r="W200" s="491"/>
      <c r="X200" s="510"/>
      <c r="Y200" s="510"/>
      <c r="Z200" s="510"/>
      <c r="AA200" s="510"/>
      <c r="AB200" s="510"/>
      <c r="AC200" s="510"/>
    </row>
    <row r="201" spans="1:29" ht="12.75" customHeight="1" x14ac:dyDescent="0.2">
      <c r="A201" s="491"/>
      <c r="B201" s="491"/>
      <c r="C201" s="491"/>
      <c r="D201" s="491"/>
      <c r="E201" s="491"/>
      <c r="F201" s="491"/>
      <c r="G201" s="491"/>
      <c r="H201" s="491"/>
      <c r="I201" s="491"/>
      <c r="J201" s="491"/>
      <c r="K201" s="491"/>
      <c r="L201" s="491"/>
      <c r="M201" s="491"/>
      <c r="N201" s="491"/>
      <c r="O201" s="491"/>
      <c r="P201" s="492"/>
      <c r="Q201" s="492"/>
      <c r="R201" s="491"/>
      <c r="S201" s="491"/>
      <c r="T201" s="491"/>
      <c r="U201" s="491"/>
      <c r="V201" s="491"/>
      <c r="W201" s="491"/>
      <c r="X201" s="510"/>
      <c r="Y201" s="510"/>
      <c r="Z201" s="510"/>
      <c r="AA201" s="510"/>
      <c r="AB201" s="510"/>
      <c r="AC201" s="510"/>
    </row>
    <row r="202" spans="1:29" ht="12.75" customHeight="1" x14ac:dyDescent="0.2">
      <c r="A202" s="491"/>
      <c r="B202" s="491"/>
      <c r="C202" s="491"/>
      <c r="D202" s="491"/>
      <c r="E202" s="491"/>
      <c r="F202" s="491"/>
      <c r="G202" s="491"/>
      <c r="H202" s="491"/>
      <c r="I202" s="491"/>
      <c r="J202" s="491"/>
      <c r="K202" s="491"/>
      <c r="L202" s="491"/>
      <c r="M202" s="491"/>
      <c r="N202" s="491"/>
      <c r="O202" s="491"/>
      <c r="P202" s="492"/>
      <c r="Q202" s="492"/>
      <c r="R202" s="491"/>
      <c r="S202" s="491"/>
      <c r="T202" s="491"/>
      <c r="U202" s="491"/>
      <c r="V202" s="491"/>
      <c r="W202" s="491"/>
      <c r="X202" s="510"/>
      <c r="Y202" s="510"/>
      <c r="Z202" s="510"/>
      <c r="AA202" s="510"/>
      <c r="AB202" s="510"/>
      <c r="AC202" s="510"/>
    </row>
    <row r="203" spans="1:29" ht="12.75" customHeight="1" x14ac:dyDescent="0.2">
      <c r="A203" s="491"/>
      <c r="B203" s="491"/>
      <c r="C203" s="491"/>
      <c r="D203" s="491"/>
      <c r="E203" s="491"/>
      <c r="F203" s="491"/>
      <c r="G203" s="491"/>
      <c r="H203" s="491"/>
      <c r="I203" s="491"/>
      <c r="J203" s="491"/>
      <c r="K203" s="491"/>
      <c r="L203" s="491"/>
      <c r="M203" s="491"/>
      <c r="N203" s="491"/>
      <c r="O203" s="491"/>
      <c r="P203" s="492"/>
      <c r="Q203" s="492"/>
      <c r="R203" s="491"/>
      <c r="S203" s="491"/>
      <c r="T203" s="491"/>
      <c r="U203" s="491"/>
      <c r="V203" s="491"/>
      <c r="W203" s="491"/>
      <c r="X203" s="510"/>
      <c r="Y203" s="510"/>
      <c r="Z203" s="510"/>
      <c r="AA203" s="510"/>
      <c r="AB203" s="510"/>
      <c r="AC203" s="510"/>
    </row>
    <row r="204" spans="1:29" ht="12.75" customHeight="1" x14ac:dyDescent="0.2">
      <c r="A204" s="491"/>
      <c r="B204" s="491"/>
      <c r="C204" s="491"/>
      <c r="D204" s="491"/>
      <c r="E204" s="491"/>
      <c r="F204" s="491"/>
      <c r="G204" s="491"/>
      <c r="H204" s="491"/>
      <c r="I204" s="491"/>
      <c r="J204" s="491"/>
      <c r="K204" s="491"/>
      <c r="L204" s="491"/>
      <c r="M204" s="491"/>
      <c r="N204" s="491"/>
      <c r="O204" s="491"/>
      <c r="P204" s="492"/>
      <c r="Q204" s="492"/>
      <c r="R204" s="491"/>
      <c r="S204" s="491"/>
      <c r="T204" s="491"/>
      <c r="U204" s="491"/>
      <c r="V204" s="491"/>
      <c r="W204" s="491"/>
      <c r="X204" s="510"/>
      <c r="Y204" s="510"/>
      <c r="Z204" s="510"/>
      <c r="AA204" s="510"/>
      <c r="AB204" s="510"/>
      <c r="AC204" s="510"/>
    </row>
    <row r="205" spans="1:29" ht="12.75" customHeight="1" x14ac:dyDescent="0.2">
      <c r="A205" s="491"/>
      <c r="B205" s="491"/>
      <c r="C205" s="491"/>
      <c r="D205" s="491"/>
      <c r="E205" s="491"/>
      <c r="F205" s="491"/>
      <c r="G205" s="491"/>
      <c r="H205" s="491"/>
      <c r="I205" s="491"/>
      <c r="J205" s="491"/>
      <c r="K205" s="491"/>
      <c r="L205" s="491"/>
      <c r="M205" s="491"/>
      <c r="N205" s="491"/>
      <c r="O205" s="491"/>
      <c r="P205" s="492"/>
      <c r="Q205" s="492"/>
      <c r="R205" s="491"/>
      <c r="S205" s="491"/>
      <c r="T205" s="491"/>
      <c r="U205" s="491"/>
      <c r="V205" s="491"/>
      <c r="W205" s="491"/>
      <c r="X205" s="510"/>
      <c r="Y205" s="510"/>
      <c r="Z205" s="510"/>
      <c r="AA205" s="510"/>
      <c r="AB205" s="510"/>
      <c r="AC205" s="510"/>
    </row>
    <row r="206" spans="1:29" ht="12.75" customHeight="1" x14ac:dyDescent="0.2">
      <c r="A206" s="491"/>
      <c r="B206" s="491"/>
      <c r="C206" s="491"/>
      <c r="D206" s="491"/>
      <c r="E206" s="491"/>
      <c r="F206" s="491"/>
      <c r="G206" s="491"/>
      <c r="H206" s="491"/>
      <c r="I206" s="491"/>
      <c r="J206" s="491"/>
      <c r="K206" s="491"/>
      <c r="L206" s="491"/>
      <c r="M206" s="491"/>
      <c r="N206" s="491"/>
      <c r="O206" s="491"/>
      <c r="P206" s="492"/>
      <c r="Q206" s="492"/>
      <c r="R206" s="491"/>
      <c r="S206" s="491"/>
      <c r="T206" s="491"/>
      <c r="U206" s="491"/>
      <c r="V206" s="491"/>
      <c r="W206" s="491"/>
      <c r="X206" s="510"/>
      <c r="Y206" s="510"/>
      <c r="Z206" s="510"/>
      <c r="AA206" s="510"/>
      <c r="AB206" s="510"/>
      <c r="AC206" s="510"/>
    </row>
    <row r="207" spans="1:29" ht="12.75" customHeight="1" x14ac:dyDescent="0.2">
      <c r="A207" s="491"/>
      <c r="B207" s="491"/>
      <c r="C207" s="491"/>
      <c r="D207" s="491"/>
      <c r="E207" s="491"/>
      <c r="F207" s="491"/>
      <c r="G207" s="491"/>
      <c r="H207" s="491"/>
      <c r="I207" s="491"/>
      <c r="J207" s="491"/>
      <c r="K207" s="491"/>
      <c r="L207" s="491"/>
      <c r="M207" s="491"/>
      <c r="N207" s="491"/>
      <c r="O207" s="491"/>
      <c r="P207" s="492"/>
      <c r="Q207" s="492"/>
      <c r="R207" s="491"/>
      <c r="S207" s="491"/>
      <c r="T207" s="491"/>
      <c r="U207" s="491"/>
      <c r="V207" s="491"/>
      <c r="W207" s="491"/>
      <c r="X207" s="510"/>
      <c r="Y207" s="510"/>
      <c r="Z207" s="510"/>
      <c r="AA207" s="510"/>
      <c r="AB207" s="510"/>
      <c r="AC207" s="510"/>
    </row>
    <row r="208" spans="1:29" ht="12.75" customHeight="1" x14ac:dyDescent="0.2">
      <c r="A208" s="491"/>
      <c r="B208" s="491"/>
      <c r="C208" s="491"/>
      <c r="D208" s="491"/>
      <c r="E208" s="491"/>
      <c r="F208" s="491"/>
      <c r="G208" s="491"/>
      <c r="H208" s="491"/>
      <c r="I208" s="491"/>
      <c r="J208" s="491"/>
      <c r="K208" s="491"/>
      <c r="L208" s="491"/>
      <c r="M208" s="491"/>
      <c r="N208" s="491"/>
      <c r="O208" s="491"/>
      <c r="P208" s="492"/>
      <c r="Q208" s="492"/>
      <c r="R208" s="491"/>
      <c r="S208" s="491"/>
      <c r="T208" s="491"/>
      <c r="U208" s="491"/>
      <c r="V208" s="491"/>
      <c r="W208" s="491"/>
      <c r="X208" s="510"/>
      <c r="Y208" s="510"/>
      <c r="Z208" s="510"/>
      <c r="AA208" s="510"/>
      <c r="AB208" s="510"/>
      <c r="AC208" s="510"/>
    </row>
    <row r="209" spans="1:29" ht="12.75" customHeight="1" x14ac:dyDescent="0.2">
      <c r="A209" s="491"/>
      <c r="B209" s="491"/>
      <c r="C209" s="491"/>
      <c r="D209" s="491"/>
      <c r="E209" s="491"/>
      <c r="F209" s="491"/>
      <c r="G209" s="491"/>
      <c r="H209" s="491"/>
      <c r="I209" s="491"/>
      <c r="J209" s="491"/>
      <c r="K209" s="491"/>
      <c r="L209" s="491"/>
      <c r="M209" s="491"/>
      <c r="N209" s="491"/>
      <c r="O209" s="491"/>
      <c r="P209" s="492"/>
      <c r="Q209" s="492"/>
      <c r="R209" s="491"/>
      <c r="S209" s="491"/>
      <c r="T209" s="491"/>
      <c r="U209" s="491"/>
      <c r="V209" s="491"/>
      <c r="W209" s="491"/>
      <c r="X209" s="510"/>
      <c r="Y209" s="510"/>
      <c r="Z209" s="510"/>
      <c r="AA209" s="510"/>
      <c r="AB209" s="510"/>
      <c r="AC209" s="510"/>
    </row>
    <row r="210" spans="1:29" ht="12.75" customHeight="1" x14ac:dyDescent="0.2">
      <c r="A210" s="491"/>
      <c r="B210" s="491"/>
      <c r="C210" s="491"/>
      <c r="D210" s="491"/>
      <c r="E210" s="491"/>
      <c r="F210" s="491"/>
      <c r="G210" s="491"/>
      <c r="H210" s="491"/>
      <c r="I210" s="491"/>
      <c r="J210" s="491"/>
      <c r="K210" s="491"/>
      <c r="L210" s="491"/>
      <c r="M210" s="491"/>
      <c r="N210" s="491"/>
      <c r="O210" s="491"/>
      <c r="P210" s="492"/>
      <c r="Q210" s="492"/>
      <c r="R210" s="491"/>
      <c r="S210" s="491"/>
      <c r="T210" s="491"/>
      <c r="U210" s="491"/>
      <c r="V210" s="491"/>
      <c r="W210" s="491"/>
      <c r="X210" s="510"/>
      <c r="Y210" s="510"/>
      <c r="Z210" s="510"/>
      <c r="AA210" s="510"/>
      <c r="AB210" s="510"/>
      <c r="AC210" s="510"/>
    </row>
    <row r="211" spans="1:29" ht="12.75" customHeight="1" x14ac:dyDescent="0.2">
      <c r="A211" s="491"/>
      <c r="B211" s="491"/>
      <c r="C211" s="491"/>
      <c r="D211" s="491"/>
      <c r="E211" s="491"/>
      <c r="F211" s="491"/>
      <c r="G211" s="491"/>
      <c r="H211" s="491"/>
      <c r="I211" s="491"/>
      <c r="J211" s="491"/>
      <c r="K211" s="491"/>
      <c r="L211" s="491"/>
      <c r="M211" s="491"/>
      <c r="N211" s="491"/>
      <c r="O211" s="491"/>
      <c r="P211" s="492"/>
      <c r="Q211" s="492"/>
      <c r="R211" s="491"/>
      <c r="S211" s="491"/>
      <c r="T211" s="491"/>
      <c r="U211" s="491"/>
      <c r="V211" s="491"/>
      <c r="W211" s="491"/>
      <c r="X211" s="510"/>
      <c r="Y211" s="510"/>
      <c r="Z211" s="510"/>
      <c r="AA211" s="510"/>
      <c r="AB211" s="510"/>
      <c r="AC211" s="510"/>
    </row>
    <row r="212" spans="1:29" ht="12.75" customHeight="1" x14ac:dyDescent="0.2">
      <c r="A212" s="491"/>
      <c r="B212" s="491"/>
      <c r="C212" s="491"/>
      <c r="D212" s="491"/>
      <c r="E212" s="491"/>
      <c r="F212" s="491"/>
      <c r="G212" s="491"/>
      <c r="H212" s="491"/>
      <c r="I212" s="491"/>
      <c r="J212" s="491"/>
      <c r="K212" s="491"/>
      <c r="L212" s="491"/>
      <c r="M212" s="491"/>
      <c r="N212" s="491"/>
      <c r="O212" s="491"/>
      <c r="P212" s="492"/>
      <c r="Q212" s="492"/>
      <c r="R212" s="491"/>
      <c r="S212" s="491"/>
      <c r="T212" s="491"/>
      <c r="U212" s="491"/>
      <c r="V212" s="491"/>
      <c r="W212" s="491"/>
      <c r="X212" s="510"/>
      <c r="Y212" s="510"/>
      <c r="Z212" s="510"/>
      <c r="AA212" s="510"/>
      <c r="AB212" s="510"/>
      <c r="AC212" s="510"/>
    </row>
    <row r="213" spans="1:29" ht="12.75" customHeight="1" x14ac:dyDescent="0.2">
      <c r="A213" s="491"/>
      <c r="B213" s="491"/>
      <c r="C213" s="491"/>
      <c r="D213" s="491"/>
      <c r="E213" s="491"/>
      <c r="F213" s="491"/>
      <c r="G213" s="491"/>
      <c r="H213" s="491"/>
      <c r="I213" s="491"/>
      <c r="J213" s="491"/>
      <c r="K213" s="491"/>
      <c r="L213" s="491"/>
      <c r="M213" s="491"/>
      <c r="N213" s="491"/>
      <c r="O213" s="491"/>
      <c r="P213" s="492"/>
      <c r="Q213" s="492"/>
      <c r="R213" s="491"/>
      <c r="S213" s="491"/>
      <c r="T213" s="491"/>
      <c r="U213" s="491"/>
      <c r="V213" s="491"/>
      <c r="W213" s="491"/>
      <c r="X213" s="510"/>
      <c r="Y213" s="510"/>
      <c r="Z213" s="510"/>
      <c r="AA213" s="510"/>
      <c r="AB213" s="510"/>
      <c r="AC213" s="510"/>
    </row>
    <row r="214" spans="1:29" ht="12.75" customHeight="1" x14ac:dyDescent="0.2">
      <c r="A214" s="491"/>
      <c r="B214" s="491"/>
      <c r="C214" s="491"/>
      <c r="D214" s="491"/>
      <c r="E214" s="491"/>
      <c r="F214" s="491"/>
      <c r="G214" s="491"/>
      <c r="H214" s="491"/>
      <c r="I214" s="491"/>
      <c r="J214" s="491"/>
      <c r="K214" s="491"/>
      <c r="L214" s="491"/>
      <c r="M214" s="491"/>
      <c r="N214" s="491"/>
      <c r="O214" s="491"/>
      <c r="P214" s="492"/>
      <c r="Q214" s="492"/>
      <c r="R214" s="491"/>
      <c r="S214" s="491"/>
      <c r="T214" s="491"/>
      <c r="U214" s="491"/>
      <c r="V214" s="491"/>
      <c r="W214" s="491"/>
      <c r="X214" s="510"/>
      <c r="Y214" s="510"/>
      <c r="Z214" s="510"/>
      <c r="AA214" s="510"/>
      <c r="AB214" s="510"/>
      <c r="AC214" s="510"/>
    </row>
    <row r="215" spans="1:29" ht="12.75" customHeight="1" x14ac:dyDescent="0.2">
      <c r="A215" s="491"/>
      <c r="B215" s="491"/>
      <c r="C215" s="491"/>
      <c r="D215" s="491"/>
      <c r="E215" s="491"/>
      <c r="F215" s="491"/>
      <c r="G215" s="491"/>
      <c r="H215" s="491"/>
      <c r="I215" s="491"/>
      <c r="J215" s="491"/>
      <c r="K215" s="491"/>
      <c r="L215" s="491"/>
      <c r="M215" s="491"/>
      <c r="N215" s="491"/>
      <c r="O215" s="491"/>
      <c r="P215" s="492"/>
      <c r="Q215" s="492"/>
      <c r="R215" s="491"/>
      <c r="S215" s="491"/>
      <c r="T215" s="491"/>
      <c r="U215" s="491"/>
      <c r="V215" s="491"/>
      <c r="W215" s="491"/>
      <c r="X215" s="510"/>
      <c r="Y215" s="510"/>
      <c r="Z215" s="510"/>
      <c r="AA215" s="510"/>
      <c r="AB215" s="510"/>
      <c r="AC215" s="510"/>
    </row>
    <row r="216" spans="1:29" ht="12.75" customHeight="1" x14ac:dyDescent="0.2">
      <c r="A216" s="491"/>
      <c r="B216" s="491"/>
      <c r="C216" s="491"/>
      <c r="D216" s="491"/>
      <c r="E216" s="491"/>
      <c r="F216" s="491"/>
      <c r="G216" s="491"/>
      <c r="H216" s="491"/>
      <c r="I216" s="491"/>
      <c r="J216" s="491"/>
      <c r="K216" s="491"/>
      <c r="L216" s="491"/>
      <c r="M216" s="491"/>
      <c r="N216" s="491"/>
      <c r="O216" s="491"/>
      <c r="P216" s="492"/>
      <c r="Q216" s="492"/>
      <c r="R216" s="491"/>
      <c r="S216" s="491"/>
      <c r="T216" s="491"/>
      <c r="U216" s="491"/>
      <c r="V216" s="491"/>
      <c r="W216" s="491"/>
      <c r="X216" s="510"/>
      <c r="Y216" s="510"/>
      <c r="Z216" s="510"/>
      <c r="AA216" s="510"/>
      <c r="AB216" s="510"/>
      <c r="AC216" s="510"/>
    </row>
    <row r="217" spans="1:29" ht="12.75" customHeight="1" x14ac:dyDescent="0.2">
      <c r="A217" s="491"/>
      <c r="B217" s="491"/>
      <c r="C217" s="491"/>
      <c r="D217" s="491"/>
      <c r="E217" s="491"/>
      <c r="F217" s="491"/>
      <c r="G217" s="491"/>
      <c r="H217" s="491"/>
      <c r="I217" s="491"/>
      <c r="J217" s="491"/>
      <c r="K217" s="491"/>
      <c r="L217" s="491"/>
      <c r="M217" s="491"/>
      <c r="N217" s="491"/>
      <c r="O217" s="491"/>
      <c r="P217" s="492"/>
      <c r="Q217" s="492"/>
      <c r="R217" s="491"/>
      <c r="S217" s="491"/>
      <c r="T217" s="491"/>
      <c r="U217" s="491"/>
      <c r="V217" s="491"/>
      <c r="W217" s="491"/>
      <c r="X217" s="510"/>
      <c r="Y217" s="510"/>
      <c r="Z217" s="510"/>
      <c r="AA217" s="510"/>
      <c r="AB217" s="510"/>
      <c r="AC217" s="510"/>
    </row>
    <row r="218" spans="1:29" ht="12.75" customHeight="1" x14ac:dyDescent="0.2">
      <c r="A218" s="491"/>
      <c r="B218" s="491"/>
      <c r="C218" s="491"/>
      <c r="D218" s="491"/>
      <c r="E218" s="491"/>
      <c r="F218" s="491"/>
      <c r="G218" s="491"/>
      <c r="H218" s="491"/>
      <c r="I218" s="491"/>
      <c r="J218" s="491"/>
      <c r="K218" s="491"/>
      <c r="L218" s="491"/>
      <c r="M218" s="491"/>
      <c r="N218" s="491"/>
      <c r="O218" s="491"/>
      <c r="P218" s="492"/>
      <c r="Q218" s="492"/>
      <c r="R218" s="491"/>
      <c r="S218" s="491"/>
      <c r="T218" s="491"/>
      <c r="U218" s="491"/>
      <c r="V218" s="491"/>
      <c r="W218" s="491"/>
      <c r="X218" s="510"/>
      <c r="Y218" s="510"/>
      <c r="Z218" s="510"/>
      <c r="AA218" s="510"/>
      <c r="AB218" s="510"/>
      <c r="AC218" s="510"/>
    </row>
    <row r="219" spans="1:29" ht="12.75" customHeight="1" x14ac:dyDescent="0.2">
      <c r="A219" s="491"/>
      <c r="B219" s="491"/>
      <c r="C219" s="491"/>
      <c r="D219" s="491"/>
      <c r="E219" s="491"/>
      <c r="F219" s="491"/>
      <c r="G219" s="491"/>
      <c r="H219" s="491"/>
      <c r="I219" s="491"/>
      <c r="J219" s="491"/>
      <c r="K219" s="491"/>
      <c r="L219" s="491"/>
      <c r="M219" s="491"/>
      <c r="N219" s="491"/>
      <c r="O219" s="491"/>
      <c r="P219" s="492"/>
      <c r="Q219" s="492"/>
      <c r="R219" s="491"/>
      <c r="S219" s="491"/>
      <c r="T219" s="491"/>
      <c r="U219" s="491"/>
      <c r="V219" s="491"/>
      <c r="W219" s="491"/>
      <c r="X219" s="510"/>
      <c r="Y219" s="510"/>
      <c r="Z219" s="510"/>
      <c r="AA219" s="510"/>
      <c r="AB219" s="510"/>
      <c r="AC219" s="510"/>
    </row>
    <row r="220" spans="1:29" ht="12.75" customHeight="1" x14ac:dyDescent="0.2">
      <c r="A220" s="491"/>
      <c r="B220" s="491"/>
      <c r="C220" s="491"/>
      <c r="D220" s="491"/>
      <c r="E220" s="491"/>
      <c r="F220" s="491"/>
      <c r="G220" s="491"/>
      <c r="H220" s="491"/>
      <c r="I220" s="491"/>
      <c r="J220" s="491"/>
      <c r="K220" s="491"/>
      <c r="L220" s="491"/>
      <c r="M220" s="491"/>
      <c r="N220" s="491"/>
      <c r="O220" s="491"/>
      <c r="P220" s="492"/>
      <c r="Q220" s="492"/>
      <c r="R220" s="491"/>
      <c r="S220" s="491"/>
      <c r="T220" s="491"/>
      <c r="U220" s="491"/>
      <c r="V220" s="491"/>
      <c r="W220" s="491"/>
      <c r="X220" s="510"/>
      <c r="Y220" s="510"/>
      <c r="Z220" s="510"/>
      <c r="AA220" s="510"/>
      <c r="AB220" s="510"/>
      <c r="AC220" s="510"/>
    </row>
    <row r="221" spans="1:29" ht="12.75" customHeight="1" x14ac:dyDescent="0.2">
      <c r="A221" s="491"/>
      <c r="B221" s="491"/>
      <c r="C221" s="491"/>
      <c r="D221" s="491"/>
      <c r="E221" s="491"/>
      <c r="F221" s="491"/>
      <c r="G221" s="491"/>
      <c r="H221" s="491"/>
      <c r="I221" s="491"/>
      <c r="J221" s="491"/>
      <c r="K221" s="491"/>
      <c r="L221" s="491"/>
      <c r="M221" s="491"/>
      <c r="N221" s="491"/>
      <c r="O221" s="491"/>
      <c r="P221" s="492"/>
      <c r="Q221" s="492"/>
      <c r="R221" s="491"/>
      <c r="S221" s="491"/>
      <c r="T221" s="491"/>
      <c r="U221" s="491"/>
      <c r="V221" s="491"/>
      <c r="W221" s="491"/>
      <c r="X221" s="510"/>
      <c r="Y221" s="510"/>
      <c r="Z221" s="510"/>
      <c r="AA221" s="510"/>
      <c r="AB221" s="510"/>
      <c r="AC221" s="510"/>
    </row>
    <row r="222" spans="1:29" ht="12.75" customHeight="1" x14ac:dyDescent="0.2">
      <c r="A222" s="491"/>
      <c r="B222" s="491"/>
      <c r="C222" s="491"/>
      <c r="D222" s="491"/>
      <c r="E222" s="491"/>
      <c r="F222" s="491"/>
      <c r="G222" s="491"/>
      <c r="H222" s="491"/>
      <c r="I222" s="491"/>
      <c r="J222" s="491"/>
      <c r="K222" s="491"/>
      <c r="L222" s="491"/>
      <c r="M222" s="491"/>
      <c r="N222" s="491"/>
      <c r="O222" s="491"/>
      <c r="P222" s="492"/>
      <c r="Q222" s="492"/>
      <c r="R222" s="491"/>
      <c r="S222" s="491"/>
      <c r="T222" s="491"/>
      <c r="U222" s="491"/>
      <c r="V222" s="491"/>
      <c r="W222" s="491"/>
      <c r="X222" s="510"/>
      <c r="Y222" s="510"/>
      <c r="Z222" s="510"/>
      <c r="AA222" s="510"/>
      <c r="AB222" s="510"/>
      <c r="AC222" s="510"/>
    </row>
    <row r="223" spans="1:29" ht="12.75" customHeight="1" x14ac:dyDescent="0.2">
      <c r="A223" s="491"/>
      <c r="B223" s="491"/>
      <c r="C223" s="491"/>
      <c r="D223" s="491"/>
      <c r="E223" s="491"/>
      <c r="F223" s="491"/>
      <c r="G223" s="491"/>
      <c r="H223" s="491"/>
      <c r="I223" s="491"/>
      <c r="J223" s="491"/>
      <c r="K223" s="491"/>
      <c r="L223" s="491"/>
      <c r="M223" s="491"/>
      <c r="N223" s="491"/>
      <c r="O223" s="491"/>
      <c r="P223" s="492"/>
      <c r="Q223" s="492"/>
      <c r="R223" s="491"/>
      <c r="S223" s="491"/>
      <c r="T223" s="491"/>
      <c r="U223" s="491"/>
      <c r="V223" s="491"/>
      <c r="W223" s="491"/>
      <c r="X223" s="510"/>
      <c r="Y223" s="510"/>
      <c r="Z223" s="510"/>
      <c r="AA223" s="510"/>
      <c r="AB223" s="510"/>
      <c r="AC223" s="510"/>
    </row>
    <row r="224" spans="1:29" ht="12.75" customHeight="1" x14ac:dyDescent="0.2">
      <c r="A224" s="491"/>
      <c r="B224" s="491"/>
      <c r="C224" s="491"/>
      <c r="D224" s="491"/>
      <c r="E224" s="491"/>
      <c r="F224" s="491"/>
      <c r="G224" s="491"/>
      <c r="H224" s="491"/>
      <c r="I224" s="491"/>
      <c r="J224" s="491"/>
      <c r="K224" s="491"/>
      <c r="L224" s="491"/>
      <c r="M224" s="491"/>
      <c r="N224" s="491"/>
      <c r="O224" s="491"/>
      <c r="P224" s="492"/>
      <c r="Q224" s="492"/>
      <c r="R224" s="491"/>
      <c r="S224" s="491"/>
      <c r="T224" s="491"/>
      <c r="U224" s="491"/>
      <c r="V224" s="491"/>
      <c r="W224" s="491"/>
      <c r="X224" s="510"/>
      <c r="Y224" s="510"/>
      <c r="Z224" s="510"/>
      <c r="AA224" s="510"/>
      <c r="AB224" s="510"/>
      <c r="AC224" s="510"/>
    </row>
    <row r="225" spans="1:29" ht="12.75" customHeight="1" x14ac:dyDescent="0.2">
      <c r="A225" s="491"/>
      <c r="B225" s="491"/>
      <c r="C225" s="491"/>
      <c r="D225" s="491"/>
      <c r="E225" s="491"/>
      <c r="F225" s="491"/>
      <c r="G225" s="491"/>
      <c r="H225" s="491"/>
      <c r="I225" s="491"/>
      <c r="J225" s="491"/>
      <c r="K225" s="491"/>
      <c r="L225" s="491"/>
      <c r="M225" s="491"/>
      <c r="N225" s="491"/>
      <c r="O225" s="491"/>
      <c r="P225" s="492"/>
      <c r="Q225" s="492"/>
      <c r="R225" s="491"/>
      <c r="S225" s="491"/>
      <c r="T225" s="491"/>
      <c r="U225" s="491"/>
      <c r="V225" s="491"/>
      <c r="W225" s="491"/>
      <c r="X225" s="510"/>
      <c r="Y225" s="510"/>
      <c r="Z225" s="510"/>
      <c r="AA225" s="510"/>
      <c r="AB225" s="510"/>
      <c r="AC225" s="510"/>
    </row>
    <row r="226" spans="1:29" ht="12.75" customHeight="1" x14ac:dyDescent="0.2">
      <c r="A226" s="491"/>
      <c r="B226" s="491"/>
      <c r="C226" s="491"/>
      <c r="D226" s="491"/>
      <c r="E226" s="491"/>
      <c r="F226" s="491"/>
      <c r="G226" s="491"/>
      <c r="H226" s="491"/>
      <c r="I226" s="491"/>
      <c r="J226" s="491"/>
      <c r="K226" s="491"/>
      <c r="L226" s="491"/>
      <c r="M226" s="491"/>
      <c r="N226" s="491"/>
      <c r="O226" s="491"/>
      <c r="P226" s="492"/>
      <c r="Q226" s="492"/>
      <c r="R226" s="491"/>
      <c r="S226" s="491"/>
      <c r="T226" s="491"/>
      <c r="U226" s="491"/>
      <c r="V226" s="491"/>
      <c r="W226" s="491"/>
      <c r="X226" s="510"/>
      <c r="Y226" s="510"/>
      <c r="Z226" s="510"/>
      <c r="AA226" s="510"/>
      <c r="AB226" s="510"/>
      <c r="AC226" s="510"/>
    </row>
    <row r="227" spans="1:29" ht="12.75" customHeight="1" x14ac:dyDescent="0.2">
      <c r="A227" s="491"/>
      <c r="B227" s="491"/>
      <c r="C227" s="491"/>
      <c r="D227" s="491"/>
      <c r="E227" s="491"/>
      <c r="F227" s="491"/>
      <c r="G227" s="491"/>
      <c r="H227" s="491"/>
      <c r="I227" s="491"/>
      <c r="J227" s="491"/>
      <c r="K227" s="491"/>
      <c r="L227" s="491"/>
      <c r="M227" s="491"/>
      <c r="N227" s="491"/>
      <c r="O227" s="491"/>
      <c r="P227" s="492"/>
      <c r="Q227" s="492"/>
      <c r="R227" s="491"/>
      <c r="S227" s="491"/>
      <c r="T227" s="491"/>
      <c r="U227" s="491"/>
      <c r="V227" s="491"/>
      <c r="W227" s="491"/>
      <c r="X227" s="510"/>
      <c r="Y227" s="510"/>
      <c r="Z227" s="510"/>
      <c r="AA227" s="510"/>
      <c r="AB227" s="510"/>
      <c r="AC227" s="510"/>
    </row>
    <row r="228" spans="1:29" ht="12.75" customHeight="1" x14ac:dyDescent="0.2">
      <c r="A228" s="491"/>
      <c r="B228" s="491"/>
      <c r="C228" s="491"/>
      <c r="D228" s="491"/>
      <c r="E228" s="491"/>
      <c r="F228" s="491"/>
      <c r="G228" s="491"/>
      <c r="H228" s="491"/>
      <c r="I228" s="491"/>
      <c r="J228" s="491"/>
      <c r="K228" s="491"/>
      <c r="L228" s="491"/>
      <c r="M228" s="491"/>
      <c r="N228" s="491"/>
      <c r="O228" s="491"/>
      <c r="P228" s="492"/>
      <c r="Q228" s="492"/>
      <c r="R228" s="491"/>
      <c r="S228" s="491"/>
      <c r="T228" s="491"/>
      <c r="U228" s="491"/>
      <c r="V228" s="491"/>
      <c r="W228" s="491"/>
      <c r="X228" s="510"/>
      <c r="Y228" s="510"/>
      <c r="Z228" s="510"/>
      <c r="AA228" s="510"/>
      <c r="AB228" s="510"/>
      <c r="AC228" s="510"/>
    </row>
    <row r="229" spans="1:29" ht="12.75" customHeight="1" x14ac:dyDescent="0.2">
      <c r="A229" s="491"/>
      <c r="B229" s="491"/>
      <c r="C229" s="491"/>
      <c r="D229" s="491"/>
      <c r="E229" s="491"/>
      <c r="F229" s="491"/>
      <c r="G229" s="491"/>
      <c r="H229" s="491"/>
      <c r="I229" s="491"/>
      <c r="J229" s="491"/>
      <c r="K229" s="491"/>
      <c r="L229" s="491"/>
      <c r="M229" s="491"/>
      <c r="N229" s="491"/>
      <c r="O229" s="491"/>
      <c r="P229" s="492"/>
      <c r="Q229" s="492"/>
      <c r="R229" s="491"/>
      <c r="S229" s="491"/>
      <c r="T229" s="491"/>
      <c r="U229" s="491"/>
      <c r="V229" s="491"/>
      <c r="W229" s="491"/>
      <c r="X229" s="510"/>
      <c r="Y229" s="510"/>
      <c r="Z229" s="510"/>
      <c r="AA229" s="510"/>
      <c r="AB229" s="510"/>
      <c r="AC229" s="510"/>
    </row>
    <row r="230" spans="1:29" ht="12.75" customHeight="1" x14ac:dyDescent="0.2">
      <c r="A230" s="491"/>
      <c r="B230" s="491"/>
      <c r="C230" s="491"/>
      <c r="D230" s="491"/>
      <c r="E230" s="491"/>
      <c r="F230" s="491"/>
      <c r="G230" s="491"/>
      <c r="H230" s="491"/>
      <c r="I230" s="491"/>
      <c r="J230" s="491"/>
      <c r="K230" s="491"/>
      <c r="L230" s="491"/>
      <c r="M230" s="491"/>
      <c r="N230" s="491"/>
      <c r="O230" s="491"/>
      <c r="P230" s="492"/>
      <c r="Q230" s="492"/>
      <c r="R230" s="491"/>
      <c r="S230" s="491"/>
      <c r="T230" s="491"/>
      <c r="U230" s="491"/>
      <c r="V230" s="491"/>
      <c r="W230" s="491"/>
      <c r="X230" s="510"/>
      <c r="Y230" s="510"/>
      <c r="Z230" s="510"/>
      <c r="AA230" s="510"/>
      <c r="AB230" s="510"/>
      <c r="AC230" s="510"/>
    </row>
    <row r="231" spans="1:29" ht="12.75" customHeight="1" x14ac:dyDescent="0.2">
      <c r="A231" s="491"/>
      <c r="B231" s="491"/>
      <c r="C231" s="491"/>
      <c r="D231" s="491"/>
      <c r="E231" s="491"/>
      <c r="F231" s="491"/>
      <c r="G231" s="491"/>
      <c r="H231" s="491"/>
      <c r="I231" s="491"/>
      <c r="J231" s="491"/>
      <c r="K231" s="491"/>
      <c r="L231" s="491"/>
      <c r="M231" s="491"/>
      <c r="N231" s="491"/>
      <c r="O231" s="491"/>
      <c r="P231" s="492"/>
      <c r="Q231" s="492"/>
      <c r="R231" s="491"/>
      <c r="S231" s="491"/>
      <c r="T231" s="491"/>
      <c r="U231" s="491"/>
      <c r="V231" s="491"/>
      <c r="W231" s="491"/>
      <c r="X231" s="510"/>
      <c r="Y231" s="510"/>
      <c r="Z231" s="510"/>
      <c r="AA231" s="510"/>
      <c r="AB231" s="510"/>
      <c r="AC231" s="510"/>
    </row>
    <row r="232" spans="1:29" ht="12.75" customHeight="1" x14ac:dyDescent="0.2">
      <c r="A232" s="491"/>
      <c r="B232" s="491"/>
      <c r="C232" s="491"/>
      <c r="D232" s="491"/>
      <c r="E232" s="491"/>
      <c r="F232" s="491"/>
      <c r="G232" s="491"/>
      <c r="H232" s="491"/>
      <c r="I232" s="491"/>
      <c r="J232" s="491"/>
      <c r="K232" s="491"/>
      <c r="L232" s="491"/>
      <c r="M232" s="491"/>
      <c r="N232" s="491"/>
      <c r="O232" s="491"/>
      <c r="P232" s="492"/>
      <c r="Q232" s="492"/>
      <c r="R232" s="491"/>
      <c r="S232" s="491"/>
      <c r="T232" s="491"/>
      <c r="U232" s="491"/>
      <c r="V232" s="491"/>
      <c r="W232" s="491"/>
      <c r="X232" s="510"/>
      <c r="Y232" s="510"/>
      <c r="Z232" s="510"/>
      <c r="AA232" s="510"/>
      <c r="AB232" s="510"/>
      <c r="AC232" s="510"/>
    </row>
    <row r="233" spans="1:29" ht="12.75" customHeight="1" x14ac:dyDescent="0.2">
      <c r="A233" s="491"/>
      <c r="B233" s="491"/>
      <c r="C233" s="491"/>
      <c r="D233" s="491"/>
      <c r="E233" s="491"/>
      <c r="F233" s="491"/>
      <c r="G233" s="491"/>
      <c r="H233" s="491"/>
      <c r="I233" s="491"/>
      <c r="J233" s="491"/>
      <c r="K233" s="491"/>
      <c r="L233" s="491"/>
      <c r="M233" s="491"/>
      <c r="N233" s="491"/>
      <c r="O233" s="491"/>
      <c r="P233" s="492"/>
      <c r="Q233" s="492"/>
      <c r="R233" s="491"/>
      <c r="S233" s="491"/>
      <c r="T233" s="491"/>
      <c r="U233" s="491"/>
      <c r="V233" s="491"/>
      <c r="W233" s="491"/>
      <c r="X233" s="510"/>
      <c r="Y233" s="510"/>
      <c r="Z233" s="510"/>
      <c r="AA233" s="510"/>
      <c r="AB233" s="510"/>
      <c r="AC233" s="510"/>
    </row>
    <row r="234" spans="1:29" ht="12.75" customHeight="1" x14ac:dyDescent="0.2">
      <c r="A234" s="491"/>
      <c r="B234" s="491"/>
      <c r="C234" s="491"/>
      <c r="D234" s="491"/>
      <c r="E234" s="491"/>
      <c r="F234" s="491"/>
      <c r="G234" s="491"/>
      <c r="H234" s="491"/>
      <c r="I234" s="491"/>
      <c r="J234" s="491"/>
      <c r="K234" s="491"/>
      <c r="L234" s="491"/>
      <c r="M234" s="491"/>
      <c r="N234" s="491"/>
      <c r="O234" s="491"/>
      <c r="P234" s="492"/>
      <c r="Q234" s="492"/>
      <c r="R234" s="491"/>
      <c r="S234" s="491"/>
      <c r="T234" s="491"/>
      <c r="U234" s="491"/>
      <c r="V234" s="491"/>
      <c r="W234" s="491"/>
      <c r="X234" s="510"/>
      <c r="Y234" s="510"/>
      <c r="Z234" s="510"/>
      <c r="AA234" s="510"/>
      <c r="AB234" s="510"/>
      <c r="AC234" s="510"/>
    </row>
    <row r="235" spans="1:29" ht="12.75" customHeight="1" x14ac:dyDescent="0.2">
      <c r="A235" s="491"/>
      <c r="B235" s="491"/>
      <c r="C235" s="491"/>
      <c r="D235" s="491"/>
      <c r="E235" s="491"/>
      <c r="F235" s="491"/>
      <c r="G235" s="491"/>
      <c r="H235" s="491"/>
      <c r="I235" s="491"/>
      <c r="J235" s="491"/>
      <c r="K235" s="491"/>
      <c r="L235" s="491"/>
      <c r="M235" s="491"/>
      <c r="N235" s="491"/>
      <c r="O235" s="491"/>
      <c r="P235" s="492"/>
      <c r="Q235" s="492"/>
      <c r="R235" s="491"/>
      <c r="S235" s="491"/>
      <c r="T235" s="491"/>
      <c r="U235" s="491"/>
      <c r="V235" s="491"/>
      <c r="W235" s="491"/>
      <c r="X235" s="510"/>
      <c r="Y235" s="510"/>
      <c r="Z235" s="510"/>
      <c r="AA235" s="510"/>
      <c r="AB235" s="510"/>
      <c r="AC235" s="510"/>
    </row>
    <row r="236" spans="1:29" ht="12.75" customHeight="1" x14ac:dyDescent="0.2">
      <c r="A236" s="491"/>
      <c r="B236" s="491"/>
      <c r="C236" s="491"/>
      <c r="D236" s="491"/>
      <c r="E236" s="491"/>
      <c r="F236" s="491"/>
      <c r="G236" s="491"/>
      <c r="H236" s="491"/>
      <c r="I236" s="491"/>
      <c r="J236" s="491"/>
      <c r="K236" s="491"/>
      <c r="L236" s="491"/>
      <c r="M236" s="491"/>
      <c r="N236" s="491"/>
      <c r="O236" s="491"/>
      <c r="P236" s="492"/>
      <c r="Q236" s="492"/>
      <c r="R236" s="491"/>
      <c r="S236" s="491"/>
      <c r="T236" s="491"/>
      <c r="U236" s="491"/>
      <c r="V236" s="491"/>
      <c r="W236" s="491"/>
      <c r="X236" s="510"/>
      <c r="Y236" s="510"/>
      <c r="Z236" s="510"/>
      <c r="AA236" s="510"/>
      <c r="AB236" s="510"/>
      <c r="AC236" s="510"/>
    </row>
    <row r="237" spans="1:29" ht="12.75" customHeight="1" x14ac:dyDescent="0.2">
      <c r="A237" s="491"/>
      <c r="B237" s="491"/>
      <c r="C237" s="491"/>
      <c r="D237" s="491"/>
      <c r="E237" s="491"/>
      <c r="F237" s="491"/>
      <c r="G237" s="491"/>
      <c r="H237" s="491"/>
      <c r="I237" s="491"/>
      <c r="J237" s="491"/>
      <c r="K237" s="491"/>
      <c r="L237" s="491"/>
      <c r="M237" s="491"/>
      <c r="N237" s="491"/>
      <c r="O237" s="491"/>
      <c r="P237" s="492"/>
      <c r="Q237" s="492"/>
      <c r="R237" s="491"/>
      <c r="S237" s="491"/>
      <c r="T237" s="491"/>
      <c r="U237" s="491"/>
      <c r="V237" s="491"/>
      <c r="W237" s="491"/>
      <c r="X237" s="510"/>
      <c r="Y237" s="510"/>
      <c r="Z237" s="510"/>
      <c r="AA237" s="510"/>
      <c r="AB237" s="510"/>
      <c r="AC237" s="510"/>
    </row>
    <row r="238" spans="1:29" ht="12.75" customHeight="1" x14ac:dyDescent="0.2">
      <c r="A238" s="491"/>
      <c r="B238" s="491"/>
      <c r="C238" s="491"/>
      <c r="D238" s="491"/>
      <c r="E238" s="491"/>
      <c r="F238" s="491"/>
      <c r="G238" s="491"/>
      <c r="H238" s="491"/>
      <c r="I238" s="491"/>
      <c r="J238" s="491"/>
      <c r="K238" s="491"/>
      <c r="L238" s="491"/>
      <c r="M238" s="491"/>
      <c r="N238" s="491"/>
      <c r="O238" s="491"/>
      <c r="P238" s="492"/>
      <c r="Q238" s="492"/>
      <c r="R238" s="491"/>
      <c r="S238" s="491"/>
      <c r="T238" s="491"/>
      <c r="U238" s="491"/>
      <c r="V238" s="491"/>
      <c r="W238" s="491"/>
      <c r="X238" s="510"/>
      <c r="Y238" s="510"/>
      <c r="Z238" s="510"/>
      <c r="AA238" s="510"/>
      <c r="AB238" s="510"/>
      <c r="AC238" s="510"/>
    </row>
    <row r="239" spans="1:29" ht="12.75" customHeight="1" x14ac:dyDescent="0.2">
      <c r="A239" s="491"/>
      <c r="B239" s="491"/>
      <c r="C239" s="491"/>
      <c r="D239" s="491"/>
      <c r="E239" s="491"/>
      <c r="F239" s="491"/>
      <c r="G239" s="491"/>
      <c r="H239" s="491"/>
      <c r="I239" s="491"/>
      <c r="J239" s="491"/>
      <c r="K239" s="491"/>
      <c r="L239" s="491"/>
      <c r="M239" s="491"/>
      <c r="N239" s="491"/>
      <c r="O239" s="491"/>
      <c r="P239" s="492"/>
      <c r="Q239" s="492"/>
      <c r="R239" s="491"/>
      <c r="S239" s="491"/>
      <c r="T239" s="491"/>
      <c r="U239" s="491"/>
      <c r="V239" s="491"/>
      <c r="W239" s="491"/>
      <c r="X239" s="510"/>
      <c r="Y239" s="510"/>
      <c r="Z239" s="510"/>
      <c r="AA239" s="510"/>
      <c r="AB239" s="510"/>
      <c r="AC239" s="510"/>
    </row>
    <row r="240" spans="1:29" ht="12.75" customHeight="1" x14ac:dyDescent="0.2">
      <c r="A240" s="491"/>
      <c r="B240" s="491"/>
      <c r="C240" s="491"/>
      <c r="D240" s="491"/>
      <c r="E240" s="491"/>
      <c r="F240" s="491"/>
      <c r="G240" s="491"/>
      <c r="H240" s="491"/>
      <c r="I240" s="491"/>
      <c r="J240" s="491"/>
      <c r="K240" s="491"/>
      <c r="L240" s="491"/>
      <c r="M240" s="491"/>
      <c r="N240" s="491"/>
      <c r="O240" s="491"/>
      <c r="P240" s="492"/>
      <c r="Q240" s="492"/>
      <c r="R240" s="491"/>
      <c r="S240" s="491"/>
      <c r="T240" s="491"/>
      <c r="U240" s="491"/>
      <c r="V240" s="491"/>
      <c r="W240" s="491"/>
      <c r="X240" s="510"/>
      <c r="Y240" s="510"/>
      <c r="Z240" s="510"/>
      <c r="AA240" s="510"/>
      <c r="AB240" s="510"/>
      <c r="AC240" s="510"/>
    </row>
    <row r="241" spans="1:29" ht="12.75" customHeight="1" x14ac:dyDescent="0.2">
      <c r="A241" s="491"/>
      <c r="B241" s="491"/>
      <c r="C241" s="491"/>
      <c r="D241" s="491"/>
      <c r="E241" s="491"/>
      <c r="F241" s="491"/>
      <c r="G241" s="491"/>
      <c r="H241" s="491"/>
      <c r="I241" s="491"/>
      <c r="J241" s="491"/>
      <c r="K241" s="491"/>
      <c r="L241" s="491"/>
      <c r="M241" s="491"/>
      <c r="N241" s="491"/>
      <c r="O241" s="491"/>
      <c r="P241" s="492"/>
      <c r="Q241" s="492"/>
      <c r="R241" s="491"/>
      <c r="S241" s="491"/>
      <c r="T241" s="491"/>
      <c r="U241" s="491"/>
      <c r="V241" s="491"/>
      <c r="W241" s="491"/>
      <c r="X241" s="510"/>
      <c r="Y241" s="510"/>
      <c r="Z241" s="510"/>
      <c r="AA241" s="510"/>
      <c r="AB241" s="510"/>
      <c r="AC241" s="510"/>
    </row>
    <row r="242" spans="1:29" ht="12.75" customHeight="1" x14ac:dyDescent="0.2">
      <c r="A242" s="491"/>
      <c r="B242" s="491"/>
      <c r="C242" s="491"/>
      <c r="D242" s="491"/>
      <c r="E242" s="491"/>
      <c r="F242" s="491"/>
      <c r="G242" s="491"/>
      <c r="H242" s="491"/>
      <c r="I242" s="491"/>
      <c r="J242" s="491"/>
      <c r="K242" s="491"/>
      <c r="L242" s="491"/>
      <c r="M242" s="491"/>
      <c r="N242" s="491"/>
      <c r="O242" s="491"/>
      <c r="P242" s="492"/>
      <c r="Q242" s="492"/>
      <c r="R242" s="491"/>
      <c r="S242" s="491"/>
      <c r="T242" s="491"/>
      <c r="U242" s="491"/>
      <c r="V242" s="491"/>
      <c r="W242" s="491"/>
      <c r="X242" s="510"/>
      <c r="Y242" s="510"/>
      <c r="Z242" s="510"/>
      <c r="AA242" s="510"/>
      <c r="AB242" s="510"/>
      <c r="AC242" s="510"/>
    </row>
    <row r="243" spans="1:29" ht="12.75" customHeight="1" x14ac:dyDescent="0.2">
      <c r="A243" s="491"/>
      <c r="B243" s="491"/>
      <c r="C243" s="491"/>
      <c r="D243" s="491"/>
      <c r="E243" s="491"/>
      <c r="F243" s="491"/>
      <c r="G243" s="491"/>
      <c r="H243" s="491"/>
      <c r="I243" s="491"/>
      <c r="J243" s="491"/>
      <c r="K243" s="491"/>
      <c r="L243" s="491"/>
      <c r="M243" s="491"/>
      <c r="N243" s="491"/>
      <c r="O243" s="491"/>
      <c r="P243" s="492"/>
      <c r="Q243" s="492"/>
      <c r="R243" s="491"/>
      <c r="S243" s="491"/>
      <c r="T243" s="491"/>
      <c r="U243" s="491"/>
      <c r="V243" s="491"/>
      <c r="W243" s="491"/>
      <c r="X243" s="510"/>
      <c r="Y243" s="510"/>
      <c r="Z243" s="510"/>
      <c r="AA243" s="510"/>
      <c r="AB243" s="510"/>
      <c r="AC243" s="510"/>
    </row>
    <row r="244" spans="1:29" ht="12.75" customHeight="1" x14ac:dyDescent="0.2">
      <c r="A244" s="491"/>
      <c r="B244" s="491"/>
      <c r="C244" s="491"/>
      <c r="D244" s="491"/>
      <c r="E244" s="491"/>
      <c r="F244" s="491"/>
      <c r="G244" s="491"/>
      <c r="H244" s="491"/>
      <c r="I244" s="491"/>
      <c r="J244" s="491"/>
      <c r="K244" s="491"/>
      <c r="L244" s="491"/>
      <c r="M244" s="491"/>
      <c r="N244" s="491"/>
      <c r="O244" s="491"/>
      <c r="P244" s="492"/>
      <c r="Q244" s="492"/>
      <c r="R244" s="491"/>
      <c r="S244" s="491"/>
      <c r="T244" s="491"/>
      <c r="U244" s="491"/>
      <c r="V244" s="491"/>
      <c r="W244" s="491"/>
      <c r="X244" s="510"/>
      <c r="Y244" s="510"/>
      <c r="Z244" s="510"/>
      <c r="AA244" s="510"/>
      <c r="AB244" s="510"/>
      <c r="AC244" s="510"/>
    </row>
    <row r="245" spans="1:29" ht="12.75" customHeight="1" x14ac:dyDescent="0.2">
      <c r="A245" s="491"/>
      <c r="B245" s="491"/>
      <c r="C245" s="491"/>
      <c r="D245" s="491"/>
      <c r="E245" s="491"/>
      <c r="F245" s="491"/>
      <c r="G245" s="491"/>
      <c r="H245" s="491"/>
      <c r="I245" s="491"/>
      <c r="J245" s="491"/>
      <c r="K245" s="491"/>
      <c r="L245" s="491"/>
      <c r="M245" s="491"/>
      <c r="N245" s="491"/>
      <c r="O245" s="491"/>
      <c r="P245" s="492"/>
      <c r="Q245" s="492"/>
      <c r="R245" s="491"/>
      <c r="S245" s="491"/>
      <c r="T245" s="491"/>
      <c r="U245" s="491"/>
      <c r="V245" s="491"/>
      <c r="W245" s="491"/>
      <c r="X245" s="510"/>
      <c r="Y245" s="510"/>
      <c r="Z245" s="510"/>
      <c r="AA245" s="510"/>
      <c r="AB245" s="510"/>
      <c r="AC245" s="510"/>
    </row>
    <row r="246" spans="1:29" ht="12.75" customHeight="1" x14ac:dyDescent="0.2">
      <c r="A246" s="491"/>
      <c r="B246" s="491"/>
      <c r="C246" s="491"/>
      <c r="D246" s="491"/>
      <c r="E246" s="491"/>
      <c r="F246" s="491"/>
      <c r="G246" s="491"/>
      <c r="H246" s="491"/>
      <c r="I246" s="491"/>
      <c r="J246" s="491"/>
      <c r="K246" s="491"/>
      <c r="L246" s="491"/>
      <c r="M246" s="491"/>
      <c r="N246" s="491"/>
      <c r="O246" s="491"/>
      <c r="P246" s="492"/>
      <c r="Q246" s="492"/>
      <c r="R246" s="491"/>
      <c r="S246" s="491"/>
      <c r="T246" s="491"/>
      <c r="U246" s="491"/>
      <c r="V246" s="491"/>
      <c r="W246" s="491"/>
      <c r="X246" s="510"/>
      <c r="Y246" s="510"/>
      <c r="Z246" s="510"/>
      <c r="AA246" s="510"/>
      <c r="AB246" s="510"/>
      <c r="AC246" s="510"/>
    </row>
    <row r="247" spans="1:29" ht="12.75" customHeight="1" x14ac:dyDescent="0.2">
      <c r="A247" s="491"/>
      <c r="B247" s="491"/>
      <c r="C247" s="491"/>
      <c r="D247" s="491"/>
      <c r="E247" s="491"/>
      <c r="F247" s="491"/>
      <c r="G247" s="491"/>
      <c r="H247" s="491"/>
      <c r="I247" s="491"/>
      <c r="J247" s="491"/>
      <c r="K247" s="491"/>
      <c r="L247" s="491"/>
      <c r="M247" s="491"/>
      <c r="N247" s="491"/>
      <c r="O247" s="491"/>
      <c r="P247" s="492"/>
      <c r="Q247" s="492"/>
      <c r="R247" s="491"/>
      <c r="S247" s="491"/>
      <c r="T247" s="491"/>
      <c r="U247" s="491"/>
      <c r="V247" s="491"/>
      <c r="W247" s="491"/>
      <c r="X247" s="510"/>
      <c r="Y247" s="510"/>
      <c r="Z247" s="510"/>
      <c r="AA247" s="510"/>
      <c r="AB247" s="510"/>
      <c r="AC247" s="510"/>
    </row>
    <row r="248" spans="1:29" ht="12.75" customHeight="1" x14ac:dyDescent="0.2">
      <c r="A248" s="491"/>
      <c r="B248" s="491"/>
      <c r="C248" s="491"/>
      <c r="D248" s="491"/>
      <c r="E248" s="491"/>
      <c r="F248" s="491"/>
      <c r="G248" s="491"/>
      <c r="H248" s="491"/>
      <c r="I248" s="491"/>
      <c r="J248" s="491"/>
      <c r="K248" s="491"/>
      <c r="L248" s="491"/>
      <c r="M248" s="491"/>
      <c r="N248" s="491"/>
      <c r="O248" s="491"/>
      <c r="P248" s="492"/>
      <c r="Q248" s="492"/>
      <c r="R248" s="491"/>
      <c r="S248" s="491"/>
      <c r="T248" s="491"/>
      <c r="U248" s="491"/>
      <c r="V248" s="491"/>
      <c r="W248" s="491"/>
      <c r="X248" s="510"/>
      <c r="Y248" s="510"/>
      <c r="Z248" s="510"/>
      <c r="AA248" s="510"/>
      <c r="AB248" s="510"/>
      <c r="AC248" s="510"/>
    </row>
    <row r="249" spans="1:29" ht="12.75" customHeight="1" x14ac:dyDescent="0.2">
      <c r="A249" s="491"/>
      <c r="B249" s="491"/>
      <c r="C249" s="491"/>
      <c r="D249" s="491"/>
      <c r="E249" s="491"/>
      <c r="F249" s="491"/>
      <c r="G249" s="491"/>
      <c r="H249" s="491"/>
      <c r="I249" s="491"/>
      <c r="J249" s="491"/>
      <c r="K249" s="491"/>
      <c r="L249" s="491"/>
      <c r="M249" s="491"/>
      <c r="N249" s="491"/>
      <c r="O249" s="491"/>
      <c r="P249" s="492"/>
      <c r="Q249" s="492"/>
      <c r="R249" s="491"/>
      <c r="S249" s="491"/>
      <c r="T249" s="491"/>
      <c r="U249" s="491"/>
      <c r="V249" s="491"/>
      <c r="W249" s="491"/>
      <c r="X249" s="510"/>
      <c r="Y249" s="510"/>
      <c r="Z249" s="510"/>
      <c r="AA249" s="510"/>
      <c r="AB249" s="510"/>
      <c r="AC249" s="510"/>
    </row>
    <row r="250" spans="1:29" ht="12.75" customHeight="1" x14ac:dyDescent="0.2">
      <c r="A250" s="491"/>
      <c r="B250" s="491"/>
      <c r="C250" s="491"/>
      <c r="D250" s="491"/>
      <c r="E250" s="491"/>
      <c r="F250" s="491"/>
      <c r="G250" s="491"/>
      <c r="H250" s="491"/>
      <c r="I250" s="491"/>
      <c r="J250" s="491"/>
      <c r="K250" s="491"/>
      <c r="L250" s="491"/>
      <c r="M250" s="491"/>
      <c r="N250" s="491"/>
      <c r="O250" s="491"/>
      <c r="P250" s="492"/>
      <c r="Q250" s="492"/>
      <c r="R250" s="491"/>
      <c r="S250" s="491"/>
      <c r="T250" s="491"/>
      <c r="U250" s="491"/>
      <c r="V250" s="491"/>
      <c r="W250" s="491"/>
      <c r="X250" s="510"/>
      <c r="Y250" s="510"/>
      <c r="Z250" s="510"/>
      <c r="AA250" s="510"/>
      <c r="AB250" s="510"/>
      <c r="AC250" s="510"/>
    </row>
    <row r="251" spans="1:29" ht="12.75" customHeight="1" x14ac:dyDescent="0.2">
      <c r="A251" s="491"/>
      <c r="B251" s="491"/>
      <c r="C251" s="491"/>
      <c r="D251" s="491"/>
      <c r="E251" s="491"/>
      <c r="F251" s="491"/>
      <c r="G251" s="491"/>
      <c r="H251" s="491"/>
      <c r="I251" s="491"/>
      <c r="J251" s="491"/>
      <c r="K251" s="491"/>
      <c r="L251" s="491"/>
      <c r="M251" s="491"/>
      <c r="N251" s="491"/>
      <c r="O251" s="491"/>
      <c r="P251" s="492"/>
      <c r="Q251" s="492"/>
      <c r="R251" s="491"/>
      <c r="S251" s="491"/>
      <c r="T251" s="491"/>
      <c r="U251" s="491"/>
      <c r="V251" s="491"/>
      <c r="W251" s="491"/>
      <c r="X251" s="510"/>
      <c r="Y251" s="510"/>
      <c r="Z251" s="510"/>
      <c r="AA251" s="510"/>
      <c r="AB251" s="510"/>
      <c r="AC251" s="510"/>
    </row>
    <row r="252" spans="1:29" ht="12.75" customHeight="1" x14ac:dyDescent="0.2">
      <c r="A252" s="491"/>
      <c r="B252" s="491"/>
      <c r="C252" s="491"/>
      <c r="D252" s="491"/>
      <c r="E252" s="491"/>
      <c r="F252" s="491"/>
      <c r="G252" s="491"/>
      <c r="H252" s="491"/>
      <c r="I252" s="491"/>
      <c r="J252" s="491"/>
      <c r="K252" s="491"/>
      <c r="L252" s="491"/>
      <c r="M252" s="491"/>
      <c r="N252" s="491"/>
      <c r="O252" s="491"/>
      <c r="P252" s="492"/>
      <c r="Q252" s="492"/>
      <c r="R252" s="491"/>
      <c r="S252" s="491"/>
      <c r="T252" s="491"/>
      <c r="U252" s="491"/>
      <c r="V252" s="491"/>
      <c r="W252" s="491"/>
      <c r="X252" s="510"/>
      <c r="Y252" s="510"/>
      <c r="Z252" s="510"/>
      <c r="AA252" s="510"/>
      <c r="AB252" s="510"/>
      <c r="AC252" s="510"/>
    </row>
    <row r="253" spans="1:29" ht="12.75" customHeight="1" x14ac:dyDescent="0.2">
      <c r="A253" s="491"/>
      <c r="B253" s="491"/>
      <c r="C253" s="491"/>
      <c r="D253" s="491"/>
      <c r="E253" s="491"/>
      <c r="F253" s="491"/>
      <c r="G253" s="491"/>
      <c r="H253" s="491"/>
      <c r="I253" s="491"/>
      <c r="J253" s="491"/>
      <c r="K253" s="491"/>
      <c r="L253" s="491"/>
      <c r="M253" s="491"/>
      <c r="N253" s="491"/>
      <c r="O253" s="491"/>
      <c r="P253" s="492"/>
      <c r="Q253" s="492"/>
      <c r="R253" s="491"/>
      <c r="S253" s="491"/>
      <c r="T253" s="491"/>
      <c r="U253" s="491"/>
      <c r="V253" s="491"/>
      <c r="W253" s="491"/>
      <c r="X253" s="510"/>
      <c r="Y253" s="510"/>
      <c r="Z253" s="510"/>
      <c r="AA253" s="510"/>
      <c r="AB253" s="510"/>
      <c r="AC253" s="510"/>
    </row>
    <row r="254" spans="1:29" ht="12.75" customHeight="1" x14ac:dyDescent="0.2">
      <c r="A254" s="491"/>
      <c r="B254" s="491"/>
      <c r="C254" s="491"/>
      <c r="D254" s="491"/>
      <c r="E254" s="491"/>
      <c r="F254" s="491"/>
      <c r="G254" s="491"/>
      <c r="H254" s="491"/>
      <c r="I254" s="491"/>
      <c r="J254" s="491"/>
      <c r="K254" s="491"/>
      <c r="L254" s="491"/>
      <c r="M254" s="491"/>
      <c r="N254" s="491"/>
      <c r="O254" s="491"/>
      <c r="P254" s="492"/>
      <c r="Q254" s="492"/>
      <c r="R254" s="491"/>
      <c r="S254" s="491"/>
      <c r="T254" s="491"/>
      <c r="U254" s="491"/>
      <c r="V254" s="491"/>
      <c r="W254" s="491"/>
      <c r="X254" s="510"/>
      <c r="Y254" s="510"/>
      <c r="Z254" s="510"/>
      <c r="AA254" s="510"/>
      <c r="AB254" s="510"/>
      <c r="AC254" s="510"/>
    </row>
    <row r="255" spans="1:29" ht="12.75" customHeight="1" x14ac:dyDescent="0.2">
      <c r="A255" s="491"/>
      <c r="B255" s="491"/>
      <c r="C255" s="491"/>
      <c r="D255" s="491"/>
      <c r="E255" s="491"/>
      <c r="F255" s="491"/>
      <c r="G255" s="491"/>
      <c r="H255" s="491"/>
      <c r="I255" s="491"/>
      <c r="J255" s="491"/>
      <c r="K255" s="491"/>
      <c r="L255" s="491"/>
      <c r="M255" s="491"/>
      <c r="N255" s="491"/>
      <c r="O255" s="491"/>
      <c r="P255" s="492"/>
      <c r="Q255" s="492"/>
      <c r="R255" s="491"/>
      <c r="S255" s="491"/>
      <c r="T255" s="491"/>
      <c r="U255" s="491"/>
      <c r="V255" s="491"/>
      <c r="W255" s="491"/>
      <c r="X255" s="510"/>
      <c r="Y255" s="510"/>
      <c r="Z255" s="510"/>
      <c r="AA255" s="510"/>
      <c r="AB255" s="510"/>
      <c r="AC255" s="510"/>
    </row>
    <row r="256" spans="1:29" ht="12.75" customHeight="1" x14ac:dyDescent="0.2">
      <c r="A256" s="491"/>
      <c r="B256" s="491"/>
      <c r="C256" s="491"/>
      <c r="D256" s="491"/>
      <c r="E256" s="491"/>
      <c r="F256" s="491"/>
      <c r="G256" s="491"/>
      <c r="H256" s="491"/>
      <c r="I256" s="491"/>
      <c r="J256" s="491"/>
      <c r="K256" s="491"/>
      <c r="L256" s="491"/>
      <c r="M256" s="491"/>
      <c r="N256" s="491"/>
      <c r="O256" s="491"/>
      <c r="P256" s="492"/>
      <c r="Q256" s="492"/>
      <c r="R256" s="491"/>
      <c r="S256" s="491"/>
      <c r="T256" s="491"/>
      <c r="U256" s="491"/>
      <c r="V256" s="491"/>
      <c r="W256" s="491"/>
      <c r="X256" s="510"/>
      <c r="Y256" s="510"/>
      <c r="Z256" s="510"/>
      <c r="AA256" s="510"/>
      <c r="AB256" s="510"/>
      <c r="AC256" s="510"/>
    </row>
    <row r="257" spans="1:29" ht="12.75" customHeight="1" x14ac:dyDescent="0.2">
      <c r="A257" s="491"/>
      <c r="B257" s="491"/>
      <c r="C257" s="491"/>
      <c r="D257" s="491"/>
      <c r="E257" s="491"/>
      <c r="F257" s="491"/>
      <c r="G257" s="491"/>
      <c r="H257" s="491"/>
      <c r="I257" s="491"/>
      <c r="J257" s="491"/>
      <c r="K257" s="491"/>
      <c r="L257" s="491"/>
      <c r="M257" s="491"/>
      <c r="N257" s="491"/>
      <c r="O257" s="491"/>
      <c r="P257" s="492"/>
      <c r="Q257" s="492"/>
      <c r="R257" s="491"/>
      <c r="S257" s="491"/>
      <c r="T257" s="491"/>
      <c r="U257" s="491"/>
      <c r="V257" s="491"/>
      <c r="W257" s="491"/>
      <c r="X257" s="510"/>
      <c r="Y257" s="510"/>
      <c r="Z257" s="510"/>
      <c r="AA257" s="510"/>
      <c r="AB257" s="510"/>
      <c r="AC257" s="510"/>
    </row>
    <row r="258" spans="1:29" ht="12.75" customHeight="1" x14ac:dyDescent="0.2">
      <c r="A258" s="491"/>
      <c r="B258" s="491"/>
      <c r="C258" s="491"/>
      <c r="D258" s="491"/>
      <c r="E258" s="491"/>
      <c r="F258" s="491"/>
      <c r="G258" s="491"/>
      <c r="H258" s="491"/>
      <c r="I258" s="491"/>
      <c r="J258" s="491"/>
      <c r="K258" s="491"/>
      <c r="L258" s="491"/>
      <c r="M258" s="491"/>
      <c r="N258" s="491"/>
      <c r="O258" s="491"/>
      <c r="P258" s="492"/>
      <c r="Q258" s="492"/>
      <c r="R258" s="491"/>
      <c r="S258" s="491"/>
      <c r="T258" s="491"/>
      <c r="U258" s="491"/>
      <c r="V258" s="491"/>
      <c r="W258" s="491"/>
      <c r="X258" s="510"/>
      <c r="Y258" s="510"/>
      <c r="Z258" s="510"/>
      <c r="AA258" s="510"/>
      <c r="AB258" s="510"/>
      <c r="AC258" s="510"/>
    </row>
    <row r="259" spans="1:29" ht="12.75" customHeight="1" x14ac:dyDescent="0.2">
      <c r="A259" s="491"/>
      <c r="B259" s="491"/>
      <c r="C259" s="491"/>
      <c r="D259" s="491"/>
      <c r="E259" s="491"/>
      <c r="F259" s="491"/>
      <c r="G259" s="491"/>
      <c r="H259" s="491"/>
      <c r="I259" s="491"/>
      <c r="J259" s="491"/>
      <c r="K259" s="491"/>
      <c r="L259" s="491"/>
      <c r="M259" s="491"/>
      <c r="N259" s="491"/>
      <c r="O259" s="491"/>
      <c r="P259" s="492"/>
      <c r="Q259" s="492"/>
      <c r="R259" s="491"/>
      <c r="S259" s="491"/>
      <c r="T259" s="491"/>
      <c r="U259" s="491"/>
      <c r="V259" s="491"/>
      <c r="W259" s="491"/>
      <c r="X259" s="510"/>
      <c r="Y259" s="510"/>
      <c r="Z259" s="510"/>
      <c r="AA259" s="510"/>
      <c r="AB259" s="510"/>
      <c r="AC259" s="510"/>
    </row>
    <row r="260" spans="1:29" ht="12.75" customHeight="1" x14ac:dyDescent="0.2">
      <c r="A260" s="491"/>
      <c r="B260" s="491"/>
      <c r="C260" s="491"/>
      <c r="D260" s="491"/>
      <c r="E260" s="491"/>
      <c r="F260" s="491"/>
      <c r="G260" s="491"/>
      <c r="H260" s="491"/>
      <c r="I260" s="491"/>
      <c r="J260" s="491"/>
      <c r="K260" s="491"/>
      <c r="L260" s="491"/>
      <c r="M260" s="491"/>
      <c r="N260" s="491"/>
      <c r="O260" s="491"/>
      <c r="P260" s="492"/>
      <c r="Q260" s="492"/>
      <c r="R260" s="491"/>
      <c r="S260" s="491"/>
      <c r="T260" s="491"/>
      <c r="U260" s="491"/>
      <c r="V260" s="491"/>
      <c r="W260" s="491"/>
      <c r="X260" s="510"/>
      <c r="Y260" s="510"/>
      <c r="Z260" s="510"/>
      <c r="AA260" s="510"/>
      <c r="AB260" s="510"/>
      <c r="AC260" s="510"/>
    </row>
    <row r="261" spans="1:29" ht="12.75" customHeight="1" x14ac:dyDescent="0.2">
      <c r="A261" s="491"/>
      <c r="B261" s="491"/>
      <c r="C261" s="491"/>
      <c r="D261" s="491"/>
      <c r="E261" s="491"/>
      <c r="F261" s="491"/>
      <c r="G261" s="491"/>
      <c r="H261" s="491"/>
      <c r="I261" s="491"/>
      <c r="J261" s="491"/>
      <c r="K261" s="491"/>
      <c r="L261" s="491"/>
      <c r="M261" s="491"/>
      <c r="N261" s="491"/>
      <c r="O261" s="491"/>
      <c r="P261" s="492"/>
      <c r="Q261" s="492"/>
      <c r="R261" s="491"/>
      <c r="S261" s="491"/>
      <c r="T261" s="491"/>
      <c r="U261" s="491"/>
      <c r="V261" s="491"/>
      <c r="W261" s="491"/>
      <c r="X261" s="510"/>
      <c r="Y261" s="510"/>
      <c r="Z261" s="510"/>
      <c r="AA261" s="510"/>
      <c r="AB261" s="510"/>
      <c r="AC261" s="510"/>
    </row>
    <row r="262" spans="1:29" ht="12.75" customHeight="1" x14ac:dyDescent="0.2">
      <c r="A262" s="491"/>
      <c r="B262" s="491"/>
      <c r="C262" s="491"/>
      <c r="D262" s="491"/>
      <c r="E262" s="491"/>
      <c r="F262" s="491"/>
      <c r="G262" s="491"/>
      <c r="H262" s="491"/>
      <c r="I262" s="491"/>
      <c r="J262" s="491"/>
      <c r="K262" s="491"/>
      <c r="L262" s="491"/>
      <c r="M262" s="491"/>
      <c r="N262" s="491"/>
      <c r="O262" s="491"/>
      <c r="P262" s="492"/>
      <c r="Q262" s="492"/>
      <c r="R262" s="491"/>
      <c r="S262" s="491"/>
      <c r="T262" s="491"/>
      <c r="U262" s="491"/>
      <c r="V262" s="491"/>
      <c r="W262" s="491"/>
      <c r="X262" s="510"/>
      <c r="Y262" s="510"/>
      <c r="Z262" s="510"/>
      <c r="AA262" s="510"/>
      <c r="AB262" s="510"/>
      <c r="AC262" s="510"/>
    </row>
    <row r="263" spans="1:29" ht="12.75" customHeight="1" x14ac:dyDescent="0.2">
      <c r="A263" s="491"/>
      <c r="B263" s="491"/>
      <c r="C263" s="491"/>
      <c r="D263" s="491"/>
      <c r="E263" s="491"/>
      <c r="F263" s="491"/>
      <c r="G263" s="491"/>
      <c r="H263" s="491"/>
      <c r="I263" s="491"/>
      <c r="J263" s="491"/>
      <c r="K263" s="491"/>
      <c r="L263" s="491"/>
      <c r="M263" s="491"/>
      <c r="N263" s="491"/>
      <c r="O263" s="491"/>
      <c r="P263" s="492"/>
      <c r="Q263" s="492"/>
      <c r="R263" s="491"/>
      <c r="S263" s="491"/>
      <c r="T263" s="491"/>
      <c r="U263" s="491"/>
      <c r="V263" s="491"/>
      <c r="W263" s="491"/>
      <c r="X263" s="510"/>
      <c r="Y263" s="510"/>
      <c r="Z263" s="510"/>
      <c r="AA263" s="510"/>
      <c r="AB263" s="510"/>
      <c r="AC263" s="510"/>
    </row>
    <row r="264" spans="1:29" ht="12.75" customHeight="1" x14ac:dyDescent="0.2">
      <c r="A264" s="491"/>
      <c r="B264" s="491"/>
      <c r="C264" s="491"/>
      <c r="D264" s="491"/>
      <c r="E264" s="491"/>
      <c r="F264" s="491"/>
      <c r="G264" s="491"/>
      <c r="H264" s="491"/>
      <c r="I264" s="491"/>
      <c r="J264" s="491"/>
      <c r="K264" s="491"/>
      <c r="L264" s="491"/>
      <c r="M264" s="491"/>
      <c r="N264" s="491"/>
      <c r="O264" s="491"/>
      <c r="P264" s="492"/>
      <c r="Q264" s="492"/>
      <c r="R264" s="491"/>
      <c r="S264" s="491"/>
      <c r="T264" s="491"/>
      <c r="U264" s="491"/>
      <c r="V264" s="491"/>
      <c r="W264" s="491"/>
      <c r="X264" s="510"/>
      <c r="Y264" s="510"/>
      <c r="Z264" s="510"/>
      <c r="AA264" s="510"/>
      <c r="AB264" s="510"/>
      <c r="AC264" s="510"/>
    </row>
    <row r="265" spans="1:29" ht="12.75" customHeight="1" x14ac:dyDescent="0.2">
      <c r="A265" s="491"/>
      <c r="B265" s="491"/>
      <c r="C265" s="491"/>
      <c r="D265" s="491"/>
      <c r="E265" s="491"/>
      <c r="F265" s="491"/>
      <c r="G265" s="491"/>
      <c r="H265" s="491"/>
      <c r="I265" s="491"/>
      <c r="J265" s="491"/>
      <c r="K265" s="491"/>
      <c r="L265" s="491"/>
      <c r="M265" s="491"/>
      <c r="N265" s="491"/>
      <c r="O265" s="491"/>
      <c r="P265" s="492"/>
      <c r="Q265" s="492"/>
      <c r="R265" s="491"/>
      <c r="S265" s="491"/>
      <c r="T265" s="491"/>
      <c r="U265" s="491"/>
      <c r="V265" s="491"/>
      <c r="W265" s="491"/>
      <c r="X265" s="510"/>
      <c r="Y265" s="510"/>
      <c r="Z265" s="510"/>
      <c r="AA265" s="510"/>
      <c r="AB265" s="510"/>
      <c r="AC265" s="510"/>
    </row>
    <row r="266" spans="1:29" ht="12.75" customHeight="1" x14ac:dyDescent="0.2">
      <c r="A266" s="491"/>
      <c r="B266" s="491"/>
      <c r="C266" s="491"/>
      <c r="D266" s="491"/>
      <c r="E266" s="491"/>
      <c r="F266" s="491"/>
      <c r="G266" s="491"/>
      <c r="H266" s="491"/>
      <c r="I266" s="491"/>
      <c r="J266" s="491"/>
      <c r="K266" s="491"/>
      <c r="L266" s="491"/>
      <c r="M266" s="491"/>
      <c r="N266" s="491"/>
      <c r="O266" s="491"/>
      <c r="P266" s="492"/>
      <c r="Q266" s="492"/>
      <c r="R266" s="491"/>
      <c r="S266" s="491"/>
      <c r="T266" s="491"/>
      <c r="U266" s="491"/>
      <c r="V266" s="491"/>
      <c r="W266" s="491"/>
      <c r="X266" s="510"/>
      <c r="Y266" s="510"/>
      <c r="Z266" s="510"/>
      <c r="AA266" s="510"/>
      <c r="AB266" s="510"/>
      <c r="AC266" s="510"/>
    </row>
    <row r="267" spans="1:29" ht="12.75" customHeight="1" x14ac:dyDescent="0.2">
      <c r="A267" s="491"/>
      <c r="B267" s="491"/>
      <c r="C267" s="491"/>
      <c r="D267" s="491"/>
      <c r="E267" s="491"/>
      <c r="F267" s="491"/>
      <c r="G267" s="491"/>
      <c r="H267" s="491"/>
      <c r="I267" s="491"/>
      <c r="J267" s="491"/>
      <c r="K267" s="491"/>
      <c r="L267" s="491"/>
      <c r="M267" s="491"/>
      <c r="N267" s="491"/>
      <c r="O267" s="491"/>
      <c r="P267" s="492"/>
      <c r="Q267" s="492"/>
      <c r="R267" s="491"/>
      <c r="S267" s="491"/>
      <c r="T267" s="491"/>
      <c r="U267" s="491"/>
      <c r="V267" s="491"/>
      <c r="W267" s="491"/>
      <c r="X267" s="510"/>
      <c r="Y267" s="510"/>
      <c r="Z267" s="510"/>
      <c r="AA267" s="510"/>
      <c r="AB267" s="510"/>
      <c r="AC267" s="510"/>
    </row>
    <row r="268" spans="1:29" ht="12.75" customHeight="1" x14ac:dyDescent="0.2">
      <c r="A268" s="491"/>
      <c r="B268" s="491"/>
      <c r="C268" s="491"/>
      <c r="D268" s="491"/>
      <c r="E268" s="491"/>
      <c r="F268" s="491"/>
      <c r="G268" s="491"/>
      <c r="H268" s="491"/>
      <c r="I268" s="491"/>
      <c r="J268" s="491"/>
      <c r="K268" s="491"/>
      <c r="L268" s="491"/>
      <c r="M268" s="491"/>
      <c r="N268" s="491"/>
      <c r="O268" s="491"/>
      <c r="P268" s="492"/>
      <c r="Q268" s="492"/>
      <c r="R268" s="491"/>
      <c r="S268" s="491"/>
      <c r="T268" s="491"/>
      <c r="U268" s="491"/>
      <c r="V268" s="491"/>
      <c r="W268" s="491"/>
      <c r="X268" s="510"/>
      <c r="Y268" s="510"/>
      <c r="Z268" s="510"/>
      <c r="AA268" s="510"/>
      <c r="AB268" s="510"/>
      <c r="AC268" s="510"/>
    </row>
    <row r="269" spans="1:29" ht="12.75" customHeight="1" x14ac:dyDescent="0.2">
      <c r="A269" s="491"/>
      <c r="B269" s="491"/>
      <c r="C269" s="491"/>
      <c r="D269" s="491"/>
      <c r="E269" s="491"/>
      <c r="F269" s="491"/>
      <c r="G269" s="491"/>
      <c r="H269" s="491"/>
      <c r="I269" s="491"/>
      <c r="J269" s="491"/>
      <c r="K269" s="491"/>
      <c r="L269" s="491"/>
      <c r="M269" s="491"/>
      <c r="N269" s="491"/>
      <c r="O269" s="491"/>
      <c r="P269" s="492"/>
      <c r="Q269" s="492"/>
      <c r="R269" s="491"/>
      <c r="S269" s="491"/>
      <c r="T269" s="491"/>
      <c r="U269" s="491"/>
      <c r="V269" s="491"/>
      <c r="W269" s="491"/>
      <c r="X269" s="510"/>
      <c r="Y269" s="510"/>
      <c r="Z269" s="510"/>
      <c r="AA269" s="510"/>
      <c r="AB269" s="510"/>
      <c r="AC269" s="510"/>
    </row>
    <row r="270" spans="1:29" ht="12.75" customHeight="1" x14ac:dyDescent="0.2">
      <c r="A270" s="491"/>
      <c r="B270" s="491"/>
      <c r="C270" s="491"/>
      <c r="D270" s="491"/>
      <c r="E270" s="491"/>
      <c r="F270" s="491"/>
      <c r="G270" s="491"/>
      <c r="H270" s="491"/>
      <c r="I270" s="491"/>
      <c r="J270" s="491"/>
      <c r="K270" s="491"/>
      <c r="L270" s="491"/>
      <c r="M270" s="491"/>
      <c r="N270" s="491"/>
      <c r="O270" s="491"/>
      <c r="P270" s="492"/>
      <c r="Q270" s="492"/>
      <c r="R270" s="491"/>
      <c r="S270" s="491"/>
      <c r="T270" s="491"/>
      <c r="U270" s="491"/>
      <c r="V270" s="491"/>
      <c r="W270" s="491"/>
      <c r="X270" s="510"/>
      <c r="Y270" s="510"/>
      <c r="Z270" s="510"/>
      <c r="AA270" s="510"/>
      <c r="AB270" s="510"/>
      <c r="AC270" s="510"/>
    </row>
    <row r="271" spans="1:29" ht="12.75" customHeight="1" x14ac:dyDescent="0.2">
      <c r="A271" s="491"/>
      <c r="B271" s="491"/>
      <c r="C271" s="491"/>
      <c r="D271" s="491"/>
      <c r="E271" s="491"/>
      <c r="F271" s="491"/>
      <c r="G271" s="491"/>
      <c r="H271" s="491"/>
      <c r="I271" s="491"/>
      <c r="J271" s="491"/>
      <c r="K271" s="491"/>
      <c r="L271" s="491"/>
      <c r="M271" s="491"/>
      <c r="N271" s="491"/>
      <c r="O271" s="491"/>
      <c r="P271" s="492"/>
      <c r="Q271" s="492"/>
      <c r="R271" s="491"/>
      <c r="S271" s="491"/>
      <c r="T271" s="491"/>
      <c r="U271" s="491"/>
      <c r="V271" s="491"/>
      <c r="W271" s="491"/>
      <c r="X271" s="510"/>
      <c r="Y271" s="510"/>
      <c r="Z271" s="510"/>
      <c r="AA271" s="510"/>
      <c r="AB271" s="510"/>
      <c r="AC271" s="510"/>
    </row>
    <row r="272" spans="1:29" ht="12.75" customHeight="1" x14ac:dyDescent="0.2">
      <c r="A272" s="491"/>
      <c r="B272" s="491"/>
      <c r="C272" s="491"/>
      <c r="D272" s="491"/>
      <c r="E272" s="491"/>
      <c r="F272" s="491"/>
      <c r="G272" s="491"/>
      <c r="H272" s="491"/>
      <c r="I272" s="491"/>
      <c r="J272" s="491"/>
      <c r="K272" s="491"/>
      <c r="L272" s="491"/>
      <c r="M272" s="491"/>
      <c r="N272" s="491"/>
      <c r="O272" s="491"/>
      <c r="P272" s="492"/>
      <c r="Q272" s="492"/>
      <c r="R272" s="491"/>
      <c r="S272" s="491"/>
      <c r="T272" s="491"/>
      <c r="U272" s="491"/>
      <c r="V272" s="491"/>
      <c r="W272" s="491"/>
      <c r="X272" s="510"/>
      <c r="Y272" s="510"/>
      <c r="Z272" s="510"/>
      <c r="AA272" s="510"/>
      <c r="AB272" s="510"/>
      <c r="AC272" s="510"/>
    </row>
    <row r="273" spans="1:29" ht="12.75" customHeight="1" x14ac:dyDescent="0.2">
      <c r="A273" s="491"/>
      <c r="B273" s="491"/>
      <c r="C273" s="491"/>
      <c r="D273" s="491"/>
      <c r="E273" s="491"/>
      <c r="F273" s="491"/>
      <c r="G273" s="491"/>
      <c r="H273" s="491"/>
      <c r="I273" s="491"/>
      <c r="J273" s="491"/>
      <c r="K273" s="491"/>
      <c r="L273" s="491"/>
      <c r="M273" s="491"/>
      <c r="N273" s="491"/>
      <c r="O273" s="491"/>
      <c r="P273" s="492"/>
      <c r="Q273" s="492"/>
      <c r="R273" s="491"/>
      <c r="S273" s="491"/>
      <c r="T273" s="491"/>
      <c r="U273" s="491"/>
      <c r="V273" s="491"/>
      <c r="W273" s="491"/>
      <c r="X273" s="510"/>
      <c r="Y273" s="510"/>
      <c r="Z273" s="510"/>
      <c r="AA273" s="510"/>
      <c r="AB273" s="510"/>
      <c r="AC273" s="510"/>
    </row>
    <row r="274" spans="1:29" ht="12.75" customHeight="1" x14ac:dyDescent="0.2">
      <c r="A274" s="491"/>
      <c r="B274" s="491"/>
      <c r="C274" s="491"/>
      <c r="D274" s="491"/>
      <c r="E274" s="491"/>
      <c r="F274" s="491"/>
      <c r="G274" s="491"/>
      <c r="H274" s="491"/>
      <c r="I274" s="491"/>
      <c r="J274" s="491"/>
      <c r="K274" s="491"/>
      <c r="L274" s="491"/>
      <c r="M274" s="491"/>
      <c r="N274" s="491"/>
      <c r="O274" s="491"/>
      <c r="P274" s="492"/>
      <c r="Q274" s="492"/>
      <c r="R274" s="491"/>
      <c r="S274" s="491"/>
      <c r="T274" s="491"/>
      <c r="U274" s="491"/>
      <c r="V274" s="491"/>
      <c r="W274" s="491"/>
      <c r="X274" s="510"/>
      <c r="Y274" s="510"/>
      <c r="Z274" s="510"/>
      <c r="AA274" s="510"/>
      <c r="AB274" s="510"/>
      <c r="AC274" s="510"/>
    </row>
    <row r="275" spans="1:29" ht="12.75" customHeight="1" x14ac:dyDescent="0.2">
      <c r="A275" s="491"/>
      <c r="B275" s="491"/>
      <c r="C275" s="491"/>
      <c r="D275" s="491"/>
      <c r="E275" s="491"/>
      <c r="F275" s="491"/>
      <c r="G275" s="491"/>
      <c r="H275" s="491"/>
      <c r="I275" s="491"/>
      <c r="J275" s="491"/>
      <c r="K275" s="491"/>
      <c r="L275" s="491"/>
      <c r="M275" s="491"/>
      <c r="N275" s="491"/>
      <c r="O275" s="491"/>
      <c r="P275" s="492"/>
      <c r="Q275" s="492"/>
      <c r="R275" s="491"/>
      <c r="S275" s="491"/>
      <c r="T275" s="491"/>
      <c r="U275" s="491"/>
      <c r="V275" s="491"/>
      <c r="W275" s="491"/>
      <c r="X275" s="510"/>
      <c r="Y275" s="510"/>
      <c r="Z275" s="510"/>
      <c r="AA275" s="510"/>
      <c r="AB275" s="510"/>
      <c r="AC275" s="510"/>
    </row>
    <row r="276" spans="1:29" ht="12.75" customHeight="1" x14ac:dyDescent="0.2">
      <c r="A276" s="491"/>
      <c r="B276" s="491"/>
      <c r="C276" s="491"/>
      <c r="D276" s="491"/>
      <c r="E276" s="491"/>
      <c r="F276" s="491"/>
      <c r="G276" s="491"/>
      <c r="H276" s="491"/>
      <c r="I276" s="491"/>
      <c r="J276" s="491"/>
      <c r="K276" s="491"/>
      <c r="L276" s="491"/>
      <c r="M276" s="491"/>
      <c r="N276" s="491"/>
      <c r="O276" s="491"/>
      <c r="P276" s="492"/>
      <c r="Q276" s="492"/>
      <c r="R276" s="491"/>
      <c r="S276" s="491"/>
      <c r="T276" s="491"/>
      <c r="U276" s="491"/>
      <c r="V276" s="491"/>
      <c r="W276" s="491"/>
      <c r="X276" s="510"/>
      <c r="Y276" s="510"/>
      <c r="Z276" s="510"/>
      <c r="AA276" s="510"/>
      <c r="AB276" s="510"/>
      <c r="AC276" s="510"/>
    </row>
    <row r="277" spans="1:29" ht="12.75" customHeight="1" x14ac:dyDescent="0.2">
      <c r="A277" s="491"/>
      <c r="B277" s="491"/>
      <c r="C277" s="491"/>
      <c r="D277" s="491"/>
      <c r="E277" s="491"/>
      <c r="F277" s="491"/>
      <c r="G277" s="491"/>
      <c r="H277" s="491"/>
      <c r="I277" s="491"/>
      <c r="J277" s="491"/>
      <c r="K277" s="491"/>
      <c r="L277" s="491"/>
      <c r="M277" s="491"/>
      <c r="N277" s="491"/>
      <c r="O277" s="491"/>
      <c r="P277" s="492"/>
      <c r="Q277" s="492"/>
      <c r="R277" s="491"/>
      <c r="S277" s="491"/>
      <c r="T277" s="491"/>
      <c r="U277" s="491"/>
      <c r="V277" s="491"/>
      <c r="W277" s="491"/>
      <c r="X277" s="510"/>
      <c r="Y277" s="510"/>
      <c r="Z277" s="510"/>
      <c r="AA277" s="510"/>
      <c r="AB277" s="510"/>
      <c r="AC277" s="510"/>
    </row>
    <row r="278" spans="1:29" ht="12.75" customHeight="1" x14ac:dyDescent="0.2">
      <c r="A278" s="491"/>
      <c r="B278" s="491"/>
      <c r="C278" s="491"/>
      <c r="D278" s="491"/>
      <c r="E278" s="491"/>
      <c r="F278" s="491"/>
      <c r="G278" s="491"/>
      <c r="H278" s="491"/>
      <c r="I278" s="491"/>
      <c r="J278" s="491"/>
      <c r="K278" s="491"/>
      <c r="L278" s="491"/>
      <c r="M278" s="491"/>
      <c r="N278" s="491"/>
      <c r="O278" s="491"/>
      <c r="P278" s="492"/>
      <c r="Q278" s="492"/>
      <c r="R278" s="491"/>
      <c r="S278" s="491"/>
      <c r="T278" s="491"/>
      <c r="U278" s="491"/>
      <c r="V278" s="491"/>
      <c r="W278" s="491"/>
      <c r="X278" s="510"/>
      <c r="Y278" s="510"/>
      <c r="Z278" s="510"/>
      <c r="AA278" s="510"/>
      <c r="AB278" s="510"/>
      <c r="AC278" s="510"/>
    </row>
    <row r="279" spans="1:29" ht="12.75" customHeight="1" x14ac:dyDescent="0.2">
      <c r="A279" s="491"/>
      <c r="B279" s="491"/>
      <c r="C279" s="491"/>
      <c r="D279" s="491"/>
      <c r="E279" s="491"/>
      <c r="F279" s="491"/>
      <c r="G279" s="491"/>
      <c r="H279" s="491"/>
      <c r="I279" s="491"/>
      <c r="J279" s="491"/>
      <c r="K279" s="491"/>
      <c r="L279" s="491"/>
      <c r="M279" s="491"/>
      <c r="N279" s="491"/>
      <c r="O279" s="491"/>
      <c r="P279" s="492"/>
      <c r="Q279" s="492"/>
      <c r="R279" s="491"/>
      <c r="S279" s="491"/>
      <c r="T279" s="491"/>
      <c r="U279" s="491"/>
      <c r="V279" s="491"/>
      <c r="W279" s="491"/>
      <c r="X279" s="510"/>
      <c r="Y279" s="510"/>
      <c r="Z279" s="510"/>
      <c r="AA279" s="510"/>
      <c r="AB279" s="510"/>
      <c r="AC279" s="510"/>
    </row>
    <row r="280" spans="1:29" ht="12.75" customHeight="1" x14ac:dyDescent="0.2">
      <c r="A280" s="491"/>
      <c r="B280" s="491"/>
      <c r="C280" s="491"/>
      <c r="D280" s="491"/>
      <c r="E280" s="491"/>
      <c r="F280" s="491"/>
      <c r="G280" s="491"/>
      <c r="H280" s="491"/>
      <c r="I280" s="491"/>
      <c r="J280" s="491"/>
      <c r="K280" s="491"/>
      <c r="L280" s="491"/>
      <c r="M280" s="491"/>
      <c r="N280" s="491"/>
      <c r="O280" s="491"/>
      <c r="P280" s="492"/>
      <c r="Q280" s="492"/>
      <c r="R280" s="491"/>
      <c r="S280" s="491"/>
      <c r="T280" s="491"/>
      <c r="U280" s="491"/>
      <c r="V280" s="491"/>
      <c r="W280" s="491"/>
      <c r="X280" s="510"/>
      <c r="Y280" s="510"/>
      <c r="Z280" s="510"/>
      <c r="AA280" s="510"/>
      <c r="AB280" s="510"/>
      <c r="AC280" s="510"/>
    </row>
    <row r="281" spans="1:29" ht="12.75" customHeight="1" x14ac:dyDescent="0.2">
      <c r="A281" s="491"/>
      <c r="B281" s="491"/>
      <c r="C281" s="491"/>
      <c r="D281" s="491"/>
      <c r="E281" s="491"/>
      <c r="F281" s="491"/>
      <c r="G281" s="491"/>
      <c r="H281" s="491"/>
      <c r="I281" s="491"/>
      <c r="J281" s="491"/>
      <c r="K281" s="491"/>
      <c r="L281" s="491"/>
      <c r="M281" s="491"/>
      <c r="N281" s="491"/>
      <c r="O281" s="491"/>
      <c r="P281" s="492"/>
      <c r="Q281" s="492"/>
      <c r="R281" s="491"/>
      <c r="S281" s="491"/>
      <c r="T281" s="491"/>
      <c r="U281" s="491"/>
      <c r="V281" s="491"/>
      <c r="W281" s="491"/>
      <c r="X281" s="510"/>
      <c r="Y281" s="510"/>
      <c r="Z281" s="510"/>
      <c r="AA281" s="510"/>
      <c r="AB281" s="510"/>
      <c r="AC281" s="510"/>
    </row>
    <row r="282" spans="1:29" ht="12.75" customHeight="1" x14ac:dyDescent="0.2">
      <c r="A282" s="491"/>
      <c r="B282" s="491"/>
      <c r="C282" s="491"/>
      <c r="D282" s="491"/>
      <c r="E282" s="491"/>
      <c r="F282" s="491"/>
      <c r="G282" s="491"/>
      <c r="H282" s="491"/>
      <c r="I282" s="491"/>
      <c r="J282" s="491"/>
      <c r="K282" s="491"/>
      <c r="L282" s="491"/>
      <c r="M282" s="491"/>
      <c r="N282" s="491"/>
      <c r="O282" s="491"/>
      <c r="P282" s="492"/>
      <c r="Q282" s="492"/>
      <c r="R282" s="491"/>
      <c r="S282" s="491"/>
      <c r="T282" s="491"/>
      <c r="U282" s="491"/>
      <c r="V282" s="491"/>
      <c r="W282" s="491"/>
      <c r="X282" s="510"/>
      <c r="Y282" s="510"/>
      <c r="Z282" s="510"/>
      <c r="AA282" s="510"/>
      <c r="AB282" s="510"/>
      <c r="AC282" s="510"/>
    </row>
    <row r="283" spans="1:29" ht="12.75" customHeight="1" x14ac:dyDescent="0.2">
      <c r="A283" s="491"/>
      <c r="B283" s="491"/>
      <c r="C283" s="491"/>
      <c r="D283" s="491"/>
      <c r="E283" s="491"/>
      <c r="F283" s="491"/>
      <c r="G283" s="491"/>
      <c r="H283" s="491"/>
      <c r="I283" s="491"/>
      <c r="J283" s="491"/>
      <c r="K283" s="491"/>
      <c r="L283" s="491"/>
      <c r="M283" s="491"/>
      <c r="N283" s="491"/>
      <c r="O283" s="491"/>
      <c r="P283" s="492"/>
      <c r="Q283" s="492"/>
      <c r="R283" s="491"/>
      <c r="S283" s="491"/>
      <c r="T283" s="491"/>
      <c r="U283" s="491"/>
      <c r="V283" s="491"/>
      <c r="W283" s="491"/>
      <c r="X283" s="510"/>
      <c r="Y283" s="510"/>
      <c r="Z283" s="510"/>
      <c r="AA283" s="510"/>
      <c r="AB283" s="510"/>
      <c r="AC283" s="510"/>
    </row>
    <row r="284" spans="1:29" ht="12.75" customHeight="1" x14ac:dyDescent="0.2">
      <c r="A284" s="491"/>
      <c r="B284" s="491"/>
      <c r="C284" s="491"/>
      <c r="D284" s="491"/>
      <c r="E284" s="491"/>
      <c r="F284" s="491"/>
      <c r="G284" s="491"/>
      <c r="H284" s="491"/>
      <c r="I284" s="491"/>
      <c r="J284" s="491"/>
      <c r="K284" s="491"/>
      <c r="L284" s="491"/>
      <c r="M284" s="491"/>
      <c r="N284" s="491"/>
      <c r="O284" s="491"/>
      <c r="P284" s="492"/>
      <c r="Q284" s="492"/>
      <c r="R284" s="491"/>
      <c r="S284" s="491"/>
      <c r="T284" s="491"/>
      <c r="U284" s="491"/>
      <c r="V284" s="491"/>
      <c r="W284" s="491"/>
      <c r="X284" s="510"/>
      <c r="Y284" s="510"/>
      <c r="Z284" s="510"/>
      <c r="AA284" s="510"/>
      <c r="AB284" s="510"/>
      <c r="AC284" s="510"/>
    </row>
    <row r="285" spans="1:29" ht="12.75" customHeight="1" x14ac:dyDescent="0.2">
      <c r="A285" s="491"/>
      <c r="B285" s="491"/>
      <c r="C285" s="491"/>
      <c r="D285" s="491"/>
      <c r="E285" s="491"/>
      <c r="F285" s="491"/>
      <c r="G285" s="491"/>
      <c r="H285" s="491"/>
      <c r="I285" s="491"/>
      <c r="J285" s="491"/>
      <c r="K285" s="491"/>
      <c r="L285" s="491"/>
      <c r="M285" s="491"/>
      <c r="N285" s="491"/>
      <c r="O285" s="491"/>
      <c r="P285" s="492"/>
      <c r="Q285" s="492"/>
      <c r="R285" s="491"/>
      <c r="S285" s="491"/>
      <c r="T285" s="491"/>
      <c r="U285" s="491"/>
      <c r="V285" s="491"/>
      <c r="W285" s="491"/>
      <c r="X285" s="510"/>
      <c r="Y285" s="510"/>
      <c r="Z285" s="510"/>
      <c r="AA285" s="510"/>
      <c r="AB285" s="510"/>
      <c r="AC285" s="510"/>
    </row>
    <row r="286" spans="1:29" ht="12.75" customHeight="1" x14ac:dyDescent="0.2">
      <c r="A286" s="491"/>
      <c r="B286" s="491"/>
      <c r="C286" s="491"/>
      <c r="D286" s="491"/>
      <c r="E286" s="491"/>
      <c r="F286" s="491"/>
      <c r="G286" s="491"/>
      <c r="H286" s="491"/>
      <c r="I286" s="491"/>
      <c r="J286" s="491"/>
      <c r="K286" s="491"/>
      <c r="L286" s="491"/>
      <c r="M286" s="491"/>
      <c r="N286" s="491"/>
      <c r="O286" s="491"/>
      <c r="P286" s="492"/>
      <c r="Q286" s="492"/>
      <c r="R286" s="491"/>
      <c r="S286" s="491"/>
      <c r="T286" s="491"/>
      <c r="U286" s="491"/>
      <c r="V286" s="491"/>
      <c r="W286" s="491"/>
      <c r="X286" s="510"/>
      <c r="Y286" s="510"/>
      <c r="Z286" s="510"/>
      <c r="AA286" s="510"/>
      <c r="AB286" s="510"/>
      <c r="AC286" s="510"/>
    </row>
    <row r="287" spans="1:29" ht="12.75" customHeight="1" x14ac:dyDescent="0.2">
      <c r="A287" s="491"/>
      <c r="B287" s="491"/>
      <c r="C287" s="491"/>
      <c r="D287" s="491"/>
      <c r="E287" s="491"/>
      <c r="F287" s="491"/>
      <c r="G287" s="491"/>
      <c r="H287" s="491"/>
      <c r="I287" s="491"/>
      <c r="J287" s="491"/>
      <c r="K287" s="491"/>
      <c r="L287" s="491"/>
      <c r="M287" s="491"/>
      <c r="N287" s="491"/>
      <c r="O287" s="491"/>
      <c r="P287" s="492"/>
      <c r="Q287" s="492"/>
      <c r="R287" s="491"/>
      <c r="S287" s="491"/>
      <c r="T287" s="491"/>
      <c r="U287" s="491"/>
      <c r="V287" s="491"/>
      <c r="W287" s="491"/>
      <c r="X287" s="510"/>
      <c r="Y287" s="510"/>
      <c r="Z287" s="510"/>
      <c r="AA287" s="510"/>
      <c r="AB287" s="510"/>
      <c r="AC287" s="510"/>
    </row>
    <row r="288" spans="1:29" ht="12.75" customHeight="1" x14ac:dyDescent="0.2">
      <c r="A288" s="491"/>
      <c r="B288" s="491"/>
      <c r="C288" s="491"/>
      <c r="D288" s="491"/>
      <c r="E288" s="491"/>
      <c r="F288" s="491"/>
      <c r="G288" s="491"/>
      <c r="H288" s="491"/>
      <c r="I288" s="491"/>
      <c r="J288" s="491"/>
      <c r="K288" s="491"/>
      <c r="L288" s="491"/>
      <c r="M288" s="491"/>
      <c r="N288" s="491"/>
      <c r="O288" s="491"/>
      <c r="P288" s="492"/>
      <c r="Q288" s="492"/>
      <c r="R288" s="491"/>
      <c r="S288" s="491"/>
      <c r="T288" s="491"/>
      <c r="U288" s="491"/>
      <c r="V288" s="491"/>
      <c r="W288" s="491"/>
      <c r="X288" s="510"/>
      <c r="Y288" s="510"/>
      <c r="Z288" s="510"/>
      <c r="AA288" s="510"/>
      <c r="AB288" s="510"/>
      <c r="AC288" s="510"/>
    </row>
    <row r="289" spans="1:29" ht="12.75" customHeight="1" x14ac:dyDescent="0.2">
      <c r="A289" s="491"/>
      <c r="B289" s="491"/>
      <c r="C289" s="491"/>
      <c r="D289" s="491"/>
      <c r="E289" s="491"/>
      <c r="F289" s="491"/>
      <c r="G289" s="491"/>
      <c r="H289" s="491"/>
      <c r="I289" s="491"/>
      <c r="J289" s="491"/>
      <c r="K289" s="491"/>
      <c r="L289" s="491"/>
      <c r="M289" s="491"/>
      <c r="N289" s="491"/>
      <c r="O289" s="491"/>
      <c r="P289" s="492"/>
      <c r="Q289" s="492"/>
      <c r="R289" s="491"/>
      <c r="S289" s="491"/>
      <c r="T289" s="491"/>
      <c r="U289" s="491"/>
      <c r="V289" s="491"/>
      <c r="W289" s="491"/>
      <c r="X289" s="510"/>
      <c r="Y289" s="510"/>
      <c r="Z289" s="510"/>
      <c r="AA289" s="510"/>
      <c r="AB289" s="510"/>
      <c r="AC289" s="510"/>
    </row>
    <row r="290" spans="1:29" ht="12.75" customHeight="1" x14ac:dyDescent="0.2">
      <c r="A290" s="491"/>
      <c r="B290" s="491"/>
      <c r="C290" s="491"/>
      <c r="D290" s="491"/>
      <c r="E290" s="491"/>
      <c r="F290" s="491"/>
      <c r="G290" s="491"/>
      <c r="H290" s="491"/>
      <c r="I290" s="491"/>
      <c r="J290" s="491"/>
      <c r="K290" s="491"/>
      <c r="L290" s="491"/>
      <c r="M290" s="491"/>
      <c r="N290" s="491"/>
      <c r="O290" s="491"/>
      <c r="P290" s="492"/>
      <c r="Q290" s="492"/>
      <c r="R290" s="491"/>
      <c r="S290" s="491"/>
      <c r="T290" s="491"/>
      <c r="U290" s="491"/>
      <c r="V290" s="491"/>
      <c r="W290" s="491"/>
      <c r="X290" s="510"/>
      <c r="Y290" s="510"/>
      <c r="Z290" s="510"/>
      <c r="AA290" s="510"/>
      <c r="AB290" s="510"/>
      <c r="AC290" s="510"/>
    </row>
    <row r="291" spans="1:29" ht="12.75" customHeight="1" x14ac:dyDescent="0.2">
      <c r="A291" s="491"/>
      <c r="B291" s="491"/>
      <c r="C291" s="491"/>
      <c r="D291" s="491"/>
      <c r="E291" s="491"/>
      <c r="F291" s="491"/>
      <c r="G291" s="491"/>
      <c r="H291" s="491"/>
      <c r="I291" s="491"/>
      <c r="J291" s="491"/>
      <c r="K291" s="491"/>
      <c r="L291" s="491"/>
      <c r="M291" s="491"/>
      <c r="N291" s="491"/>
      <c r="O291" s="491"/>
      <c r="P291" s="492"/>
      <c r="Q291" s="492"/>
      <c r="R291" s="491"/>
      <c r="S291" s="491"/>
      <c r="T291" s="491"/>
      <c r="U291" s="491"/>
      <c r="V291" s="491"/>
      <c r="W291" s="491"/>
      <c r="X291" s="510"/>
      <c r="Y291" s="510"/>
      <c r="Z291" s="510"/>
      <c r="AA291" s="510"/>
      <c r="AB291" s="510"/>
      <c r="AC291" s="510"/>
    </row>
    <row r="292" spans="1:29" ht="12.75" customHeight="1" x14ac:dyDescent="0.2">
      <c r="A292" s="491"/>
      <c r="B292" s="491"/>
      <c r="C292" s="491"/>
      <c r="D292" s="491"/>
      <c r="E292" s="491"/>
      <c r="F292" s="491"/>
      <c r="G292" s="491"/>
      <c r="H292" s="491"/>
      <c r="I292" s="491"/>
      <c r="J292" s="491"/>
      <c r="K292" s="491"/>
      <c r="L292" s="491"/>
      <c r="M292" s="491"/>
      <c r="N292" s="491"/>
      <c r="O292" s="491"/>
      <c r="P292" s="492"/>
      <c r="Q292" s="492"/>
      <c r="R292" s="491"/>
      <c r="S292" s="491"/>
      <c r="T292" s="491"/>
      <c r="U292" s="491"/>
      <c r="V292" s="491"/>
      <c r="W292" s="491"/>
      <c r="X292" s="510"/>
      <c r="Y292" s="510"/>
      <c r="Z292" s="510"/>
      <c r="AA292" s="510"/>
      <c r="AB292" s="510"/>
      <c r="AC292" s="510"/>
    </row>
    <row r="293" spans="1:29" ht="12.75" customHeight="1" x14ac:dyDescent="0.2">
      <c r="A293" s="491"/>
      <c r="B293" s="491"/>
      <c r="C293" s="491"/>
      <c r="D293" s="491"/>
      <c r="E293" s="491"/>
      <c r="F293" s="491"/>
      <c r="G293" s="491"/>
      <c r="H293" s="491"/>
      <c r="I293" s="491"/>
      <c r="J293" s="491"/>
      <c r="K293" s="491"/>
      <c r="L293" s="491"/>
      <c r="M293" s="491"/>
      <c r="N293" s="491"/>
      <c r="O293" s="491"/>
      <c r="P293" s="492"/>
      <c r="Q293" s="492"/>
      <c r="R293" s="491"/>
      <c r="S293" s="491"/>
      <c r="T293" s="491"/>
      <c r="U293" s="491"/>
      <c r="V293" s="491"/>
      <c r="W293" s="491"/>
      <c r="X293" s="510"/>
      <c r="Y293" s="510"/>
      <c r="Z293" s="510"/>
      <c r="AA293" s="510"/>
      <c r="AB293" s="510"/>
      <c r="AC293" s="510"/>
    </row>
    <row r="294" spans="1:29" ht="12.75" customHeight="1" x14ac:dyDescent="0.2">
      <c r="A294" s="491"/>
      <c r="B294" s="491"/>
      <c r="C294" s="491"/>
      <c r="D294" s="491"/>
      <c r="E294" s="491"/>
      <c r="F294" s="491"/>
      <c r="G294" s="491"/>
      <c r="H294" s="491"/>
      <c r="I294" s="491"/>
      <c r="J294" s="491"/>
      <c r="K294" s="491"/>
      <c r="L294" s="491"/>
      <c r="M294" s="491"/>
      <c r="N294" s="491"/>
      <c r="O294" s="491"/>
      <c r="P294" s="492"/>
      <c r="Q294" s="492"/>
      <c r="R294" s="491"/>
      <c r="S294" s="491"/>
      <c r="T294" s="491"/>
      <c r="U294" s="491"/>
      <c r="V294" s="491"/>
      <c r="W294" s="491"/>
      <c r="X294" s="510"/>
      <c r="Y294" s="510"/>
      <c r="Z294" s="510"/>
      <c r="AA294" s="510"/>
      <c r="AB294" s="510"/>
      <c r="AC294" s="510"/>
    </row>
    <row r="295" spans="1:29" ht="12.75" customHeight="1" x14ac:dyDescent="0.2">
      <c r="A295" s="491"/>
      <c r="B295" s="491"/>
      <c r="C295" s="491"/>
      <c r="D295" s="491"/>
      <c r="E295" s="491"/>
      <c r="F295" s="491"/>
      <c r="G295" s="491"/>
      <c r="H295" s="491"/>
      <c r="I295" s="491"/>
      <c r="J295" s="491"/>
      <c r="K295" s="491"/>
      <c r="L295" s="491"/>
      <c r="M295" s="491"/>
      <c r="N295" s="491"/>
      <c r="O295" s="491"/>
      <c r="P295" s="492"/>
      <c r="Q295" s="492"/>
      <c r="R295" s="491"/>
      <c r="S295" s="491"/>
      <c r="T295" s="491"/>
      <c r="U295" s="491"/>
      <c r="V295" s="491"/>
      <c r="W295" s="491"/>
      <c r="X295" s="510"/>
      <c r="Y295" s="510"/>
      <c r="Z295" s="510"/>
      <c r="AA295" s="510"/>
      <c r="AB295" s="510"/>
      <c r="AC295" s="510"/>
    </row>
    <row r="296" spans="1:29" ht="12.75" customHeight="1" x14ac:dyDescent="0.2">
      <c r="A296" s="491"/>
      <c r="B296" s="491"/>
      <c r="C296" s="491"/>
      <c r="D296" s="491"/>
      <c r="E296" s="491"/>
      <c r="F296" s="491"/>
      <c r="G296" s="491"/>
      <c r="H296" s="491"/>
      <c r="I296" s="491"/>
      <c r="J296" s="491"/>
      <c r="K296" s="491"/>
      <c r="L296" s="491"/>
      <c r="M296" s="491"/>
      <c r="N296" s="491"/>
      <c r="O296" s="491"/>
      <c r="P296" s="492"/>
      <c r="Q296" s="492"/>
      <c r="R296" s="491"/>
      <c r="S296" s="491"/>
      <c r="T296" s="491"/>
      <c r="U296" s="491"/>
      <c r="V296" s="491"/>
      <c r="W296" s="491"/>
      <c r="X296" s="510"/>
      <c r="Y296" s="510"/>
      <c r="Z296" s="510"/>
      <c r="AA296" s="510"/>
      <c r="AB296" s="510"/>
      <c r="AC296" s="510"/>
    </row>
    <row r="297" spans="1:29" ht="12.75" customHeight="1" x14ac:dyDescent="0.2">
      <c r="A297" s="491"/>
      <c r="B297" s="491"/>
      <c r="C297" s="491"/>
      <c r="D297" s="491"/>
      <c r="E297" s="491"/>
      <c r="F297" s="491"/>
      <c r="G297" s="491"/>
      <c r="H297" s="491"/>
      <c r="I297" s="491"/>
      <c r="J297" s="491"/>
      <c r="K297" s="491"/>
      <c r="L297" s="491"/>
      <c r="M297" s="491"/>
      <c r="N297" s="491"/>
      <c r="O297" s="491"/>
      <c r="P297" s="492"/>
      <c r="Q297" s="492"/>
      <c r="R297" s="491"/>
      <c r="S297" s="491"/>
      <c r="T297" s="491"/>
      <c r="U297" s="491"/>
      <c r="V297" s="491"/>
      <c r="W297" s="491"/>
      <c r="X297" s="510"/>
      <c r="Y297" s="510"/>
      <c r="Z297" s="510"/>
      <c r="AA297" s="510"/>
      <c r="AB297" s="510"/>
      <c r="AC297" s="510"/>
    </row>
    <row r="298" spans="1:29" ht="12.75" customHeight="1" x14ac:dyDescent="0.2">
      <c r="A298" s="491"/>
      <c r="B298" s="491"/>
      <c r="C298" s="491"/>
      <c r="D298" s="491"/>
      <c r="E298" s="491"/>
      <c r="F298" s="491"/>
      <c r="G298" s="491"/>
      <c r="H298" s="491"/>
      <c r="I298" s="491"/>
      <c r="J298" s="491"/>
      <c r="K298" s="491"/>
      <c r="L298" s="491"/>
      <c r="M298" s="491"/>
      <c r="N298" s="491"/>
      <c r="O298" s="491"/>
      <c r="P298" s="492"/>
      <c r="Q298" s="492"/>
      <c r="R298" s="491"/>
      <c r="S298" s="491"/>
      <c r="T298" s="491"/>
      <c r="U298" s="491"/>
      <c r="V298" s="491"/>
      <c r="W298" s="491"/>
      <c r="X298" s="510"/>
      <c r="Y298" s="510"/>
      <c r="Z298" s="510"/>
      <c r="AA298" s="510"/>
      <c r="AB298" s="510"/>
      <c r="AC298" s="510"/>
    </row>
    <row r="299" spans="1:29" ht="12.75" customHeight="1" x14ac:dyDescent="0.2">
      <c r="A299" s="491"/>
      <c r="B299" s="491"/>
      <c r="C299" s="491"/>
      <c r="D299" s="491"/>
      <c r="E299" s="491"/>
      <c r="F299" s="491"/>
      <c r="G299" s="491"/>
      <c r="H299" s="491"/>
      <c r="I299" s="491"/>
      <c r="J299" s="491"/>
      <c r="K299" s="491"/>
      <c r="L299" s="491"/>
      <c r="M299" s="491"/>
      <c r="N299" s="491"/>
      <c r="O299" s="491"/>
      <c r="P299" s="492"/>
      <c r="Q299" s="492"/>
      <c r="R299" s="491"/>
      <c r="S299" s="491"/>
      <c r="T299" s="491"/>
      <c r="U299" s="491"/>
      <c r="V299" s="491"/>
      <c r="W299" s="491"/>
      <c r="X299" s="510"/>
      <c r="Y299" s="510"/>
      <c r="Z299" s="510"/>
      <c r="AA299" s="510"/>
      <c r="AB299" s="510"/>
      <c r="AC299" s="510"/>
    </row>
    <row r="300" spans="1:29" ht="12.75" customHeight="1" x14ac:dyDescent="0.2">
      <c r="A300" s="491"/>
      <c r="B300" s="491"/>
      <c r="C300" s="491"/>
      <c r="D300" s="491"/>
      <c r="E300" s="491"/>
      <c r="F300" s="491"/>
      <c r="G300" s="491"/>
      <c r="H300" s="491"/>
      <c r="I300" s="491"/>
      <c r="J300" s="491"/>
      <c r="K300" s="491"/>
      <c r="L300" s="491"/>
      <c r="M300" s="491"/>
      <c r="N300" s="491"/>
      <c r="O300" s="491"/>
      <c r="P300" s="492"/>
      <c r="Q300" s="492"/>
      <c r="R300" s="491"/>
      <c r="S300" s="491"/>
      <c r="T300" s="491"/>
      <c r="U300" s="491"/>
      <c r="V300" s="491"/>
      <c r="W300" s="491"/>
      <c r="X300" s="510"/>
      <c r="Y300" s="510"/>
      <c r="Z300" s="510"/>
      <c r="AA300" s="510"/>
      <c r="AB300" s="510"/>
      <c r="AC300" s="510"/>
    </row>
    <row r="301" spans="1:29" ht="12.75" customHeight="1" x14ac:dyDescent="0.2">
      <c r="A301" s="491"/>
      <c r="B301" s="491"/>
      <c r="C301" s="491"/>
      <c r="D301" s="491"/>
      <c r="E301" s="491"/>
      <c r="F301" s="491"/>
      <c r="G301" s="491"/>
      <c r="H301" s="491"/>
      <c r="I301" s="491"/>
      <c r="J301" s="491"/>
      <c r="K301" s="491"/>
      <c r="L301" s="491"/>
      <c r="M301" s="491"/>
      <c r="N301" s="491"/>
      <c r="O301" s="491"/>
      <c r="P301" s="492"/>
      <c r="Q301" s="492"/>
      <c r="R301" s="491"/>
      <c r="S301" s="491"/>
      <c r="T301" s="491"/>
      <c r="U301" s="491"/>
      <c r="V301" s="491"/>
      <c r="W301" s="491"/>
      <c r="X301" s="510"/>
      <c r="Y301" s="510"/>
      <c r="Z301" s="510"/>
      <c r="AA301" s="510"/>
      <c r="AB301" s="510"/>
      <c r="AC301" s="510"/>
    </row>
    <row r="302" spans="1:29" ht="12.75" customHeight="1" x14ac:dyDescent="0.2">
      <c r="A302" s="491"/>
      <c r="B302" s="491"/>
      <c r="C302" s="491"/>
      <c r="D302" s="491"/>
      <c r="E302" s="491"/>
      <c r="F302" s="491"/>
      <c r="G302" s="491"/>
      <c r="H302" s="491"/>
      <c r="I302" s="491"/>
      <c r="J302" s="491"/>
      <c r="K302" s="491"/>
      <c r="L302" s="491"/>
      <c r="M302" s="491"/>
      <c r="N302" s="491"/>
      <c r="O302" s="491"/>
      <c r="P302" s="492"/>
      <c r="Q302" s="492"/>
      <c r="R302" s="491"/>
      <c r="S302" s="491"/>
      <c r="T302" s="491"/>
      <c r="U302" s="491"/>
      <c r="V302" s="491"/>
      <c r="W302" s="491"/>
      <c r="X302" s="510"/>
      <c r="Y302" s="510"/>
      <c r="Z302" s="510"/>
      <c r="AA302" s="510"/>
      <c r="AB302" s="510"/>
      <c r="AC302" s="510"/>
    </row>
    <row r="303" spans="1:29" ht="12.75" customHeight="1" x14ac:dyDescent="0.2">
      <c r="A303" s="491"/>
      <c r="B303" s="491"/>
      <c r="C303" s="491"/>
      <c r="D303" s="491"/>
      <c r="E303" s="491"/>
      <c r="F303" s="491"/>
      <c r="G303" s="491"/>
      <c r="H303" s="491"/>
      <c r="I303" s="491"/>
      <c r="J303" s="491"/>
      <c r="K303" s="491"/>
      <c r="L303" s="491"/>
      <c r="M303" s="491"/>
      <c r="N303" s="491"/>
      <c r="O303" s="491"/>
      <c r="P303" s="492"/>
      <c r="Q303" s="492"/>
      <c r="R303" s="491"/>
      <c r="S303" s="491"/>
      <c r="T303" s="491"/>
      <c r="U303" s="491"/>
      <c r="V303" s="491"/>
      <c r="W303" s="491"/>
      <c r="X303" s="510"/>
      <c r="Y303" s="510"/>
      <c r="Z303" s="510"/>
      <c r="AA303" s="510"/>
      <c r="AB303" s="510"/>
      <c r="AC303" s="510"/>
    </row>
    <row r="304" spans="1:29" ht="12.75" customHeight="1" x14ac:dyDescent="0.2">
      <c r="A304" s="491"/>
      <c r="B304" s="491"/>
      <c r="C304" s="491"/>
      <c r="D304" s="491"/>
      <c r="E304" s="491"/>
      <c r="F304" s="491"/>
      <c r="G304" s="491"/>
      <c r="H304" s="491"/>
      <c r="I304" s="491"/>
      <c r="J304" s="491"/>
      <c r="K304" s="491"/>
      <c r="L304" s="491"/>
      <c r="M304" s="491"/>
      <c r="N304" s="491"/>
      <c r="O304" s="491"/>
      <c r="P304" s="492"/>
      <c r="Q304" s="492"/>
      <c r="R304" s="491"/>
      <c r="S304" s="491"/>
      <c r="T304" s="491"/>
      <c r="U304" s="491"/>
      <c r="V304" s="491"/>
      <c r="W304" s="491"/>
      <c r="X304" s="510"/>
      <c r="Y304" s="510"/>
      <c r="Z304" s="510"/>
      <c r="AA304" s="510"/>
      <c r="AB304" s="510"/>
      <c r="AC304" s="510"/>
    </row>
    <row r="305" spans="1:29" ht="12.75" customHeight="1" x14ac:dyDescent="0.2">
      <c r="A305" s="491"/>
      <c r="B305" s="491"/>
      <c r="C305" s="491"/>
      <c r="D305" s="491"/>
      <c r="E305" s="491"/>
      <c r="F305" s="491"/>
      <c r="G305" s="491"/>
      <c r="H305" s="491"/>
      <c r="I305" s="491"/>
      <c r="J305" s="491"/>
      <c r="K305" s="491"/>
      <c r="L305" s="491"/>
      <c r="M305" s="491"/>
      <c r="N305" s="491"/>
      <c r="O305" s="491"/>
      <c r="P305" s="492"/>
      <c r="Q305" s="492"/>
      <c r="R305" s="491"/>
      <c r="S305" s="491"/>
      <c r="T305" s="491"/>
      <c r="U305" s="491"/>
      <c r="V305" s="491"/>
      <c r="W305" s="491"/>
      <c r="X305" s="510"/>
      <c r="Y305" s="510"/>
      <c r="Z305" s="510"/>
      <c r="AA305" s="510"/>
      <c r="AB305" s="510"/>
      <c r="AC305" s="510"/>
    </row>
    <row r="306" spans="1:29" ht="12.75" customHeight="1" x14ac:dyDescent="0.2">
      <c r="A306" s="491"/>
      <c r="B306" s="491"/>
      <c r="C306" s="491"/>
      <c r="D306" s="491"/>
      <c r="E306" s="491"/>
      <c r="F306" s="491"/>
      <c r="G306" s="491"/>
      <c r="H306" s="491"/>
      <c r="I306" s="491"/>
      <c r="J306" s="491"/>
      <c r="K306" s="491"/>
      <c r="L306" s="491"/>
      <c r="M306" s="491"/>
      <c r="N306" s="491"/>
      <c r="O306" s="491"/>
      <c r="P306" s="492"/>
      <c r="Q306" s="492"/>
      <c r="R306" s="491"/>
      <c r="S306" s="491"/>
      <c r="T306" s="491"/>
      <c r="U306" s="491"/>
      <c r="V306" s="491"/>
      <c r="W306" s="491"/>
      <c r="X306" s="510"/>
      <c r="Y306" s="510"/>
      <c r="Z306" s="510"/>
      <c r="AA306" s="510"/>
      <c r="AB306" s="510"/>
      <c r="AC306" s="510"/>
    </row>
    <row r="307" spans="1:29" ht="12.75" customHeight="1" x14ac:dyDescent="0.2">
      <c r="A307" s="491"/>
      <c r="B307" s="491"/>
      <c r="C307" s="491"/>
      <c r="D307" s="491"/>
      <c r="E307" s="491"/>
      <c r="F307" s="491"/>
      <c r="G307" s="491"/>
      <c r="H307" s="491"/>
      <c r="I307" s="491"/>
      <c r="J307" s="491"/>
      <c r="K307" s="491"/>
      <c r="L307" s="491"/>
      <c r="M307" s="491"/>
      <c r="N307" s="491"/>
      <c r="O307" s="491"/>
      <c r="P307" s="492"/>
      <c r="Q307" s="492"/>
      <c r="R307" s="491"/>
      <c r="S307" s="491"/>
      <c r="T307" s="491"/>
      <c r="U307" s="491"/>
      <c r="V307" s="491"/>
      <c r="W307" s="491"/>
      <c r="X307" s="510"/>
      <c r="Y307" s="510"/>
      <c r="Z307" s="510"/>
      <c r="AA307" s="510"/>
      <c r="AB307" s="510"/>
      <c r="AC307" s="510"/>
    </row>
    <row r="308" spans="1:29" ht="12.75" customHeight="1" x14ac:dyDescent="0.2">
      <c r="A308" s="491"/>
      <c r="B308" s="491"/>
      <c r="C308" s="491"/>
      <c r="D308" s="491"/>
      <c r="E308" s="491"/>
      <c r="F308" s="491"/>
      <c r="G308" s="491"/>
      <c r="H308" s="491"/>
      <c r="I308" s="491"/>
      <c r="J308" s="491"/>
      <c r="K308" s="491"/>
      <c r="L308" s="491"/>
      <c r="M308" s="491"/>
      <c r="N308" s="491"/>
      <c r="O308" s="491"/>
      <c r="P308" s="492"/>
      <c r="Q308" s="492"/>
      <c r="R308" s="491"/>
      <c r="S308" s="491"/>
      <c r="T308" s="491"/>
      <c r="U308" s="491"/>
      <c r="V308" s="491"/>
      <c r="W308" s="491"/>
      <c r="X308" s="510"/>
      <c r="Y308" s="510"/>
      <c r="Z308" s="510"/>
      <c r="AA308" s="510"/>
      <c r="AB308" s="510"/>
      <c r="AC308" s="510"/>
    </row>
    <row r="309" spans="1:29" ht="12.75" customHeight="1" x14ac:dyDescent="0.2">
      <c r="A309" s="491"/>
      <c r="B309" s="491"/>
      <c r="C309" s="491"/>
      <c r="D309" s="491"/>
      <c r="E309" s="491"/>
      <c r="F309" s="491"/>
      <c r="G309" s="491"/>
      <c r="H309" s="491"/>
      <c r="I309" s="491"/>
      <c r="J309" s="491"/>
      <c r="K309" s="491"/>
      <c r="L309" s="491"/>
      <c r="M309" s="491"/>
      <c r="N309" s="491"/>
      <c r="O309" s="491"/>
      <c r="P309" s="492"/>
      <c r="Q309" s="492"/>
      <c r="R309" s="491"/>
      <c r="S309" s="491"/>
      <c r="T309" s="491"/>
      <c r="U309" s="491"/>
      <c r="V309" s="491"/>
      <c r="W309" s="491"/>
      <c r="X309" s="510"/>
      <c r="Y309" s="510"/>
      <c r="Z309" s="510"/>
      <c r="AA309" s="510"/>
      <c r="AB309" s="510"/>
      <c r="AC309" s="510"/>
    </row>
    <row r="310" spans="1:29" ht="12.75" customHeight="1" x14ac:dyDescent="0.2">
      <c r="A310" s="491"/>
      <c r="B310" s="491"/>
      <c r="C310" s="491"/>
      <c r="D310" s="491"/>
      <c r="E310" s="491"/>
      <c r="F310" s="491"/>
      <c r="G310" s="491"/>
      <c r="H310" s="491"/>
      <c r="I310" s="491"/>
      <c r="J310" s="491"/>
      <c r="K310" s="491"/>
      <c r="L310" s="491"/>
      <c r="M310" s="491"/>
      <c r="N310" s="491"/>
      <c r="O310" s="491"/>
      <c r="P310" s="492"/>
      <c r="Q310" s="492"/>
      <c r="R310" s="491"/>
      <c r="S310" s="491"/>
      <c r="T310" s="491"/>
      <c r="U310" s="491"/>
      <c r="V310" s="491"/>
      <c r="W310" s="491"/>
      <c r="X310" s="510"/>
      <c r="Y310" s="510"/>
      <c r="Z310" s="510"/>
      <c r="AA310" s="510"/>
      <c r="AB310" s="510"/>
      <c r="AC310" s="510"/>
    </row>
    <row r="311" spans="1:29" ht="12.75" customHeight="1" x14ac:dyDescent="0.2">
      <c r="A311" s="491"/>
      <c r="B311" s="491"/>
      <c r="C311" s="491"/>
      <c r="D311" s="491"/>
      <c r="E311" s="491"/>
      <c r="F311" s="491"/>
      <c r="G311" s="491"/>
      <c r="H311" s="491"/>
      <c r="I311" s="491"/>
      <c r="J311" s="491"/>
      <c r="K311" s="491"/>
      <c r="L311" s="491"/>
      <c r="M311" s="491"/>
      <c r="N311" s="491"/>
      <c r="O311" s="491"/>
      <c r="P311" s="492"/>
      <c r="Q311" s="492"/>
      <c r="R311" s="491"/>
      <c r="S311" s="491"/>
      <c r="T311" s="491"/>
      <c r="U311" s="491"/>
      <c r="V311" s="491"/>
      <c r="W311" s="491"/>
      <c r="X311" s="510"/>
      <c r="Y311" s="510"/>
      <c r="Z311" s="510"/>
      <c r="AA311" s="510"/>
      <c r="AB311" s="510"/>
      <c r="AC311" s="510"/>
    </row>
    <row r="312" spans="1:29" ht="12.75" customHeight="1" x14ac:dyDescent="0.2">
      <c r="A312" s="491"/>
      <c r="B312" s="491"/>
      <c r="C312" s="491"/>
      <c r="D312" s="491"/>
      <c r="E312" s="491"/>
      <c r="F312" s="491"/>
      <c r="G312" s="491"/>
      <c r="H312" s="491"/>
      <c r="I312" s="491"/>
      <c r="J312" s="491"/>
      <c r="K312" s="491"/>
      <c r="L312" s="491"/>
      <c r="M312" s="491"/>
      <c r="N312" s="491"/>
      <c r="O312" s="491"/>
      <c r="P312" s="492"/>
      <c r="Q312" s="492"/>
      <c r="R312" s="491"/>
      <c r="S312" s="491"/>
      <c r="T312" s="491"/>
      <c r="U312" s="491"/>
      <c r="V312" s="491"/>
      <c r="W312" s="491"/>
      <c r="X312" s="510"/>
      <c r="Y312" s="510"/>
      <c r="Z312" s="510"/>
      <c r="AA312" s="510"/>
      <c r="AB312" s="510"/>
      <c r="AC312" s="510"/>
    </row>
    <row r="313" spans="1:29" ht="12.75" customHeight="1" x14ac:dyDescent="0.2">
      <c r="A313" s="491"/>
      <c r="B313" s="491"/>
      <c r="C313" s="491"/>
      <c r="D313" s="491"/>
      <c r="E313" s="491"/>
      <c r="F313" s="491"/>
      <c r="G313" s="491"/>
      <c r="H313" s="491"/>
      <c r="I313" s="491"/>
      <c r="J313" s="491"/>
      <c r="K313" s="491"/>
      <c r="L313" s="491"/>
      <c r="M313" s="491"/>
      <c r="N313" s="491"/>
      <c r="O313" s="491"/>
      <c r="P313" s="492"/>
      <c r="Q313" s="492"/>
      <c r="R313" s="491"/>
      <c r="S313" s="491"/>
      <c r="T313" s="491"/>
      <c r="U313" s="491"/>
      <c r="V313" s="491"/>
      <c r="W313" s="491"/>
      <c r="X313" s="510"/>
      <c r="Y313" s="510"/>
      <c r="Z313" s="510"/>
      <c r="AA313" s="510"/>
      <c r="AB313" s="510"/>
      <c r="AC313" s="510"/>
    </row>
    <row r="314" spans="1:29" ht="12.75" customHeight="1" x14ac:dyDescent="0.2">
      <c r="A314" s="491"/>
      <c r="B314" s="491"/>
      <c r="C314" s="491"/>
      <c r="D314" s="491"/>
      <c r="E314" s="491"/>
      <c r="F314" s="491"/>
      <c r="G314" s="491"/>
      <c r="H314" s="491"/>
      <c r="I314" s="491"/>
      <c r="J314" s="491"/>
      <c r="K314" s="491"/>
      <c r="L314" s="491"/>
      <c r="M314" s="491"/>
      <c r="N314" s="491"/>
      <c r="O314" s="491"/>
      <c r="P314" s="492"/>
      <c r="Q314" s="492"/>
      <c r="R314" s="491"/>
      <c r="S314" s="491"/>
      <c r="T314" s="491"/>
      <c r="U314" s="491"/>
      <c r="V314" s="491"/>
      <c r="W314" s="491"/>
      <c r="X314" s="510"/>
      <c r="Y314" s="510"/>
      <c r="Z314" s="510"/>
      <c r="AA314" s="510"/>
      <c r="AB314" s="510"/>
      <c r="AC314" s="510"/>
    </row>
    <row r="315" spans="1:29" ht="12.75" customHeight="1" x14ac:dyDescent="0.2">
      <c r="A315" s="491"/>
      <c r="B315" s="491"/>
      <c r="C315" s="491"/>
      <c r="D315" s="491"/>
      <c r="E315" s="491"/>
      <c r="F315" s="491"/>
      <c r="G315" s="491"/>
      <c r="H315" s="491"/>
      <c r="I315" s="491"/>
      <c r="J315" s="491"/>
      <c r="K315" s="491"/>
      <c r="L315" s="491"/>
      <c r="M315" s="491"/>
      <c r="N315" s="491"/>
      <c r="O315" s="491"/>
      <c r="P315" s="492"/>
      <c r="Q315" s="492"/>
      <c r="R315" s="491"/>
      <c r="S315" s="491"/>
      <c r="T315" s="491"/>
      <c r="U315" s="491"/>
      <c r="V315" s="491"/>
      <c r="W315" s="491"/>
      <c r="X315" s="510"/>
      <c r="Y315" s="510"/>
      <c r="Z315" s="510"/>
      <c r="AA315" s="510"/>
      <c r="AB315" s="510"/>
      <c r="AC315" s="510"/>
    </row>
    <row r="316" spans="1:29" ht="12.75" customHeight="1" x14ac:dyDescent="0.2">
      <c r="A316" s="491"/>
      <c r="B316" s="491"/>
      <c r="C316" s="491"/>
      <c r="D316" s="491"/>
      <c r="E316" s="491"/>
      <c r="F316" s="491"/>
      <c r="G316" s="491"/>
      <c r="H316" s="491"/>
      <c r="I316" s="491"/>
      <c r="J316" s="491"/>
      <c r="K316" s="491"/>
      <c r="L316" s="491"/>
      <c r="M316" s="491"/>
      <c r="N316" s="491"/>
      <c r="O316" s="491"/>
      <c r="P316" s="492"/>
      <c r="Q316" s="492"/>
      <c r="R316" s="491"/>
      <c r="S316" s="491"/>
      <c r="T316" s="491"/>
      <c r="U316" s="491"/>
      <c r="V316" s="491"/>
      <c r="W316" s="491"/>
      <c r="X316" s="510"/>
      <c r="Y316" s="510"/>
      <c r="Z316" s="510"/>
      <c r="AA316" s="510"/>
      <c r="AB316" s="510"/>
      <c r="AC316" s="510"/>
    </row>
    <row r="317" spans="1:29" ht="12.75" customHeight="1" x14ac:dyDescent="0.2">
      <c r="A317" s="491"/>
      <c r="B317" s="491"/>
      <c r="C317" s="491"/>
      <c r="D317" s="491"/>
      <c r="E317" s="491"/>
      <c r="F317" s="491"/>
      <c r="G317" s="491"/>
      <c r="H317" s="491"/>
      <c r="I317" s="491"/>
      <c r="J317" s="491"/>
      <c r="K317" s="491"/>
      <c r="L317" s="491"/>
      <c r="M317" s="491"/>
      <c r="N317" s="491"/>
      <c r="O317" s="491"/>
      <c r="P317" s="492"/>
      <c r="Q317" s="492"/>
      <c r="R317" s="491"/>
      <c r="S317" s="491"/>
      <c r="T317" s="491"/>
      <c r="U317" s="491"/>
      <c r="V317" s="491"/>
      <c r="W317" s="491"/>
      <c r="X317" s="510"/>
      <c r="Y317" s="510"/>
      <c r="Z317" s="510"/>
      <c r="AA317" s="510"/>
      <c r="AB317" s="510"/>
      <c r="AC317" s="510"/>
    </row>
    <row r="318" spans="1:29" ht="12.75" customHeight="1" x14ac:dyDescent="0.2">
      <c r="A318" s="491"/>
      <c r="B318" s="491"/>
      <c r="C318" s="491"/>
      <c r="D318" s="491"/>
      <c r="E318" s="491"/>
      <c r="F318" s="491"/>
      <c r="G318" s="491"/>
      <c r="H318" s="491"/>
      <c r="I318" s="491"/>
      <c r="J318" s="491"/>
      <c r="K318" s="491"/>
      <c r="L318" s="491"/>
      <c r="M318" s="491"/>
      <c r="N318" s="491"/>
      <c r="O318" s="491"/>
      <c r="P318" s="492"/>
      <c r="Q318" s="492"/>
      <c r="R318" s="491"/>
      <c r="S318" s="491"/>
      <c r="T318" s="491"/>
      <c r="U318" s="491"/>
      <c r="V318" s="491"/>
      <c r="W318" s="491"/>
      <c r="X318" s="510"/>
      <c r="Y318" s="510"/>
      <c r="Z318" s="510"/>
      <c r="AA318" s="510"/>
      <c r="AB318" s="510"/>
      <c r="AC318" s="510"/>
    </row>
    <row r="319" spans="1:29" ht="12.75" customHeight="1" x14ac:dyDescent="0.2">
      <c r="A319" s="491"/>
      <c r="B319" s="491"/>
      <c r="C319" s="491"/>
      <c r="D319" s="491"/>
      <c r="E319" s="491"/>
      <c r="F319" s="491"/>
      <c r="G319" s="491"/>
      <c r="H319" s="491"/>
      <c r="I319" s="491"/>
      <c r="J319" s="491"/>
      <c r="K319" s="491"/>
      <c r="L319" s="491"/>
      <c r="M319" s="491"/>
      <c r="N319" s="491"/>
      <c r="O319" s="491"/>
      <c r="P319" s="492"/>
      <c r="Q319" s="492"/>
      <c r="R319" s="491"/>
      <c r="S319" s="491"/>
      <c r="T319" s="491"/>
      <c r="U319" s="491"/>
      <c r="V319" s="491"/>
      <c r="W319" s="491"/>
      <c r="X319" s="510"/>
      <c r="Y319" s="510"/>
      <c r="Z319" s="510"/>
      <c r="AA319" s="510"/>
      <c r="AB319" s="510"/>
      <c r="AC319" s="510"/>
    </row>
    <row r="320" spans="1:29" ht="12.75" customHeight="1" x14ac:dyDescent="0.2">
      <c r="A320" s="491"/>
      <c r="B320" s="491"/>
      <c r="C320" s="491"/>
      <c r="D320" s="491"/>
      <c r="E320" s="491"/>
      <c r="F320" s="491"/>
      <c r="G320" s="491"/>
      <c r="H320" s="491"/>
      <c r="I320" s="491"/>
      <c r="J320" s="491"/>
      <c r="K320" s="491"/>
      <c r="L320" s="491"/>
      <c r="M320" s="491"/>
      <c r="N320" s="491"/>
      <c r="O320" s="491"/>
      <c r="P320" s="492"/>
      <c r="Q320" s="492"/>
      <c r="R320" s="491"/>
      <c r="S320" s="491"/>
      <c r="T320" s="491"/>
      <c r="U320" s="491"/>
      <c r="V320" s="491"/>
      <c r="W320" s="491"/>
      <c r="X320" s="510"/>
      <c r="Y320" s="510"/>
      <c r="Z320" s="510"/>
      <c r="AA320" s="510"/>
      <c r="AB320" s="510"/>
      <c r="AC320" s="510"/>
    </row>
    <row r="321" spans="1:29" ht="12.75" customHeight="1" x14ac:dyDescent="0.2">
      <c r="A321" s="491"/>
      <c r="B321" s="491"/>
      <c r="C321" s="491"/>
      <c r="D321" s="491"/>
      <c r="E321" s="491"/>
      <c r="F321" s="491"/>
      <c r="G321" s="491"/>
      <c r="H321" s="491"/>
      <c r="I321" s="491"/>
      <c r="J321" s="491"/>
      <c r="K321" s="491"/>
      <c r="L321" s="491"/>
      <c r="M321" s="491"/>
      <c r="N321" s="491"/>
      <c r="O321" s="491"/>
      <c r="P321" s="492"/>
      <c r="Q321" s="492"/>
      <c r="R321" s="491"/>
      <c r="S321" s="491"/>
      <c r="T321" s="491"/>
      <c r="U321" s="491"/>
      <c r="V321" s="491"/>
      <c r="W321" s="491"/>
      <c r="X321" s="510"/>
      <c r="Y321" s="510"/>
      <c r="Z321" s="510"/>
      <c r="AA321" s="510"/>
      <c r="AB321" s="510"/>
      <c r="AC321" s="510"/>
    </row>
    <row r="322" spans="1:29" ht="12.75" customHeight="1" x14ac:dyDescent="0.2">
      <c r="A322" s="491"/>
      <c r="B322" s="491"/>
      <c r="C322" s="491"/>
      <c r="D322" s="491"/>
      <c r="E322" s="491"/>
      <c r="F322" s="491"/>
      <c r="G322" s="491"/>
      <c r="H322" s="491"/>
      <c r="I322" s="491"/>
      <c r="J322" s="491"/>
      <c r="K322" s="491"/>
      <c r="L322" s="491"/>
      <c r="M322" s="491"/>
      <c r="N322" s="491"/>
      <c r="O322" s="491"/>
      <c r="P322" s="492"/>
      <c r="Q322" s="492"/>
      <c r="R322" s="491"/>
      <c r="S322" s="491"/>
      <c r="T322" s="491"/>
      <c r="U322" s="491"/>
      <c r="V322" s="491"/>
      <c r="W322" s="491"/>
      <c r="X322" s="510"/>
      <c r="Y322" s="510"/>
      <c r="Z322" s="510"/>
      <c r="AA322" s="510"/>
      <c r="AB322" s="510"/>
      <c r="AC322" s="510"/>
    </row>
    <row r="323" spans="1:29" ht="12.75" customHeight="1" x14ac:dyDescent="0.2">
      <c r="A323" s="491"/>
      <c r="B323" s="491"/>
      <c r="C323" s="491"/>
      <c r="D323" s="491"/>
      <c r="E323" s="491"/>
      <c r="F323" s="491"/>
      <c r="G323" s="491"/>
      <c r="H323" s="491"/>
      <c r="I323" s="491"/>
      <c r="J323" s="491"/>
      <c r="K323" s="491"/>
      <c r="L323" s="491"/>
      <c r="M323" s="491"/>
      <c r="N323" s="491"/>
      <c r="O323" s="491"/>
      <c r="P323" s="492"/>
      <c r="Q323" s="492"/>
      <c r="R323" s="491"/>
      <c r="S323" s="491"/>
      <c r="T323" s="491"/>
      <c r="U323" s="491"/>
      <c r="V323" s="491"/>
      <c r="W323" s="491"/>
      <c r="X323" s="510"/>
      <c r="Y323" s="510"/>
      <c r="Z323" s="510"/>
      <c r="AA323" s="510"/>
      <c r="AB323" s="510"/>
      <c r="AC323" s="510"/>
    </row>
    <row r="324" spans="1:29" ht="12.75" customHeight="1" x14ac:dyDescent="0.2">
      <c r="A324" s="491"/>
      <c r="B324" s="491"/>
      <c r="C324" s="491"/>
      <c r="D324" s="491"/>
      <c r="E324" s="491"/>
      <c r="F324" s="491"/>
      <c r="G324" s="491"/>
      <c r="H324" s="491"/>
      <c r="I324" s="491"/>
      <c r="J324" s="491"/>
      <c r="K324" s="491"/>
      <c r="L324" s="491"/>
      <c r="M324" s="491"/>
      <c r="N324" s="491"/>
      <c r="O324" s="491"/>
      <c r="P324" s="492"/>
      <c r="Q324" s="492"/>
      <c r="R324" s="491"/>
      <c r="S324" s="491"/>
      <c r="T324" s="491"/>
      <c r="U324" s="491"/>
      <c r="V324" s="491"/>
      <c r="W324" s="491"/>
      <c r="X324" s="510"/>
      <c r="Y324" s="510"/>
      <c r="Z324" s="510"/>
      <c r="AA324" s="510"/>
      <c r="AB324" s="510"/>
      <c r="AC324" s="510"/>
    </row>
    <row r="325" spans="1:29" ht="12.75" customHeight="1" x14ac:dyDescent="0.2">
      <c r="A325" s="491"/>
      <c r="B325" s="491"/>
      <c r="C325" s="491"/>
      <c r="D325" s="491"/>
      <c r="E325" s="491"/>
      <c r="F325" s="491"/>
      <c r="G325" s="491"/>
      <c r="H325" s="491"/>
      <c r="I325" s="491"/>
      <c r="J325" s="491"/>
      <c r="K325" s="491"/>
      <c r="L325" s="491"/>
      <c r="M325" s="491"/>
      <c r="N325" s="491"/>
      <c r="O325" s="491"/>
      <c r="P325" s="492"/>
      <c r="Q325" s="492"/>
      <c r="R325" s="491"/>
      <c r="S325" s="491"/>
      <c r="T325" s="491"/>
      <c r="U325" s="491"/>
      <c r="V325" s="491"/>
      <c r="W325" s="491"/>
      <c r="X325" s="510"/>
      <c r="Y325" s="510"/>
      <c r="Z325" s="510"/>
      <c r="AA325" s="510"/>
      <c r="AB325" s="510"/>
      <c r="AC325" s="510"/>
    </row>
    <row r="326" spans="1:29" ht="12.75" customHeight="1" x14ac:dyDescent="0.2">
      <c r="A326" s="491"/>
      <c r="B326" s="491"/>
      <c r="C326" s="491"/>
      <c r="D326" s="491"/>
      <c r="E326" s="491"/>
      <c r="F326" s="491"/>
      <c r="G326" s="491"/>
      <c r="H326" s="491"/>
      <c r="I326" s="491"/>
      <c r="J326" s="491"/>
      <c r="K326" s="491"/>
      <c r="L326" s="491"/>
      <c r="M326" s="491"/>
      <c r="N326" s="491"/>
      <c r="O326" s="491"/>
      <c r="P326" s="492"/>
      <c r="Q326" s="492"/>
      <c r="R326" s="491"/>
      <c r="S326" s="491"/>
      <c r="T326" s="491"/>
      <c r="U326" s="491"/>
      <c r="V326" s="491"/>
      <c r="W326" s="491"/>
      <c r="X326" s="510"/>
      <c r="Y326" s="510"/>
      <c r="Z326" s="510"/>
      <c r="AA326" s="510"/>
      <c r="AB326" s="510"/>
      <c r="AC326" s="510"/>
    </row>
    <row r="327" spans="1:29" ht="12.75" customHeight="1" x14ac:dyDescent="0.2">
      <c r="A327" s="491"/>
      <c r="B327" s="491"/>
      <c r="C327" s="491"/>
      <c r="D327" s="491"/>
      <c r="E327" s="491"/>
      <c r="F327" s="491"/>
      <c r="G327" s="491"/>
      <c r="H327" s="491"/>
      <c r="I327" s="491"/>
      <c r="J327" s="491"/>
      <c r="K327" s="491"/>
      <c r="L327" s="491"/>
      <c r="M327" s="491"/>
      <c r="N327" s="491"/>
      <c r="O327" s="491"/>
      <c r="P327" s="492"/>
      <c r="Q327" s="492"/>
      <c r="R327" s="491"/>
      <c r="S327" s="491"/>
      <c r="T327" s="491"/>
      <c r="U327" s="491"/>
      <c r="V327" s="491"/>
      <c r="W327" s="491"/>
      <c r="X327" s="510"/>
      <c r="Y327" s="510"/>
      <c r="Z327" s="510"/>
      <c r="AA327" s="510"/>
      <c r="AB327" s="510"/>
      <c r="AC327" s="510"/>
    </row>
    <row r="328" spans="1:29" ht="12.75" customHeight="1" x14ac:dyDescent="0.2">
      <c r="A328" s="491"/>
      <c r="B328" s="491"/>
      <c r="C328" s="491"/>
      <c r="D328" s="491"/>
      <c r="E328" s="491"/>
      <c r="F328" s="491"/>
      <c r="G328" s="491"/>
      <c r="H328" s="491"/>
      <c r="I328" s="491"/>
      <c r="J328" s="491"/>
      <c r="K328" s="491"/>
      <c r="L328" s="491"/>
      <c r="M328" s="491"/>
      <c r="N328" s="491"/>
      <c r="O328" s="491"/>
      <c r="P328" s="492"/>
      <c r="Q328" s="492"/>
      <c r="R328" s="491"/>
      <c r="S328" s="491"/>
      <c r="T328" s="491"/>
      <c r="U328" s="491"/>
      <c r="V328" s="491"/>
      <c r="W328" s="491"/>
      <c r="X328" s="510"/>
      <c r="Y328" s="510"/>
      <c r="Z328" s="510"/>
      <c r="AA328" s="510"/>
      <c r="AB328" s="510"/>
      <c r="AC328" s="510"/>
    </row>
    <row r="329" spans="1:29" ht="12.75" customHeight="1" x14ac:dyDescent="0.2">
      <c r="A329" s="491"/>
      <c r="B329" s="491"/>
      <c r="C329" s="491"/>
      <c r="D329" s="491"/>
      <c r="E329" s="491"/>
      <c r="F329" s="491"/>
      <c r="G329" s="491"/>
      <c r="H329" s="491"/>
      <c r="I329" s="491"/>
      <c r="J329" s="491"/>
      <c r="K329" s="491"/>
      <c r="L329" s="491"/>
      <c r="M329" s="491"/>
      <c r="N329" s="491"/>
      <c r="O329" s="491"/>
      <c r="P329" s="492"/>
      <c r="Q329" s="492"/>
      <c r="R329" s="491"/>
      <c r="S329" s="491"/>
      <c r="T329" s="491"/>
      <c r="U329" s="491"/>
      <c r="V329" s="491"/>
      <c r="W329" s="491"/>
      <c r="X329" s="510"/>
      <c r="Y329" s="510"/>
      <c r="Z329" s="510"/>
      <c r="AA329" s="510"/>
      <c r="AB329" s="510"/>
      <c r="AC329" s="510"/>
    </row>
    <row r="330" spans="1:29" ht="12.75" customHeight="1" x14ac:dyDescent="0.2">
      <c r="A330" s="491"/>
      <c r="B330" s="491"/>
      <c r="C330" s="491"/>
      <c r="D330" s="491"/>
      <c r="E330" s="491"/>
      <c r="F330" s="491"/>
      <c r="G330" s="491"/>
      <c r="H330" s="491"/>
      <c r="I330" s="491"/>
      <c r="J330" s="491"/>
      <c r="K330" s="491"/>
      <c r="L330" s="491"/>
      <c r="M330" s="491"/>
      <c r="N330" s="491"/>
      <c r="O330" s="491"/>
      <c r="P330" s="492"/>
      <c r="Q330" s="492"/>
      <c r="R330" s="491"/>
      <c r="S330" s="491"/>
      <c r="T330" s="491"/>
      <c r="U330" s="491"/>
      <c r="V330" s="491"/>
      <c r="W330" s="491"/>
      <c r="X330" s="510"/>
      <c r="Y330" s="510"/>
      <c r="Z330" s="510"/>
      <c r="AA330" s="510"/>
      <c r="AB330" s="510"/>
      <c r="AC330" s="510"/>
    </row>
    <row r="331" spans="1:29" ht="12.75" customHeight="1" x14ac:dyDescent="0.2">
      <c r="A331" s="491"/>
      <c r="B331" s="491"/>
      <c r="C331" s="491"/>
      <c r="D331" s="491"/>
      <c r="E331" s="491"/>
      <c r="F331" s="491"/>
      <c r="G331" s="491"/>
      <c r="H331" s="491"/>
      <c r="I331" s="491"/>
      <c r="J331" s="491"/>
      <c r="K331" s="491"/>
      <c r="L331" s="491"/>
      <c r="M331" s="491"/>
      <c r="N331" s="491"/>
      <c r="O331" s="491"/>
      <c r="P331" s="492"/>
      <c r="Q331" s="492"/>
      <c r="R331" s="491"/>
      <c r="S331" s="491"/>
      <c r="T331" s="491"/>
      <c r="U331" s="491"/>
      <c r="V331" s="491"/>
      <c r="W331" s="491"/>
      <c r="X331" s="510"/>
      <c r="Y331" s="510"/>
      <c r="Z331" s="510"/>
      <c r="AA331" s="510"/>
      <c r="AB331" s="510"/>
      <c r="AC331" s="510"/>
    </row>
    <row r="332" spans="1:29" ht="12.75" customHeight="1" x14ac:dyDescent="0.2">
      <c r="A332" s="491"/>
      <c r="B332" s="491"/>
      <c r="C332" s="491"/>
      <c r="D332" s="491"/>
      <c r="E332" s="491"/>
      <c r="F332" s="491"/>
      <c r="G332" s="491"/>
      <c r="H332" s="491"/>
      <c r="I332" s="491"/>
      <c r="J332" s="491"/>
      <c r="K332" s="491"/>
      <c r="L332" s="491"/>
      <c r="M332" s="491"/>
      <c r="N332" s="491"/>
      <c r="O332" s="491"/>
      <c r="P332" s="492"/>
      <c r="Q332" s="492"/>
      <c r="R332" s="491"/>
      <c r="S332" s="491"/>
      <c r="T332" s="491"/>
      <c r="U332" s="491"/>
      <c r="V332" s="491"/>
      <c r="W332" s="491"/>
      <c r="X332" s="510"/>
      <c r="Y332" s="510"/>
      <c r="Z332" s="510"/>
      <c r="AA332" s="510"/>
      <c r="AB332" s="510"/>
      <c r="AC332" s="510"/>
    </row>
    <row r="333" spans="1:29" ht="12.75" customHeight="1" x14ac:dyDescent="0.2">
      <c r="A333" s="491"/>
      <c r="B333" s="491"/>
      <c r="C333" s="491"/>
      <c r="D333" s="491"/>
      <c r="E333" s="491"/>
      <c r="F333" s="491"/>
      <c r="G333" s="491"/>
      <c r="H333" s="491"/>
      <c r="I333" s="491"/>
      <c r="J333" s="491"/>
      <c r="K333" s="491"/>
      <c r="L333" s="491"/>
      <c r="M333" s="491"/>
      <c r="N333" s="491"/>
      <c r="O333" s="491"/>
      <c r="P333" s="492"/>
      <c r="Q333" s="492"/>
      <c r="R333" s="491"/>
      <c r="S333" s="491"/>
      <c r="T333" s="491"/>
      <c r="U333" s="491"/>
      <c r="V333" s="491"/>
      <c r="W333" s="491"/>
      <c r="X333" s="510"/>
      <c r="Y333" s="510"/>
      <c r="Z333" s="510"/>
      <c r="AA333" s="510"/>
      <c r="AB333" s="510"/>
      <c r="AC333" s="510"/>
    </row>
    <row r="334" spans="1:29" ht="12.75" customHeight="1" x14ac:dyDescent="0.2">
      <c r="A334" s="491"/>
      <c r="B334" s="491"/>
      <c r="C334" s="491"/>
      <c r="D334" s="491"/>
      <c r="E334" s="491"/>
      <c r="F334" s="491"/>
      <c r="G334" s="491"/>
      <c r="H334" s="491"/>
      <c r="I334" s="491"/>
      <c r="J334" s="491"/>
      <c r="K334" s="491"/>
      <c r="L334" s="491"/>
      <c r="M334" s="491"/>
      <c r="N334" s="491"/>
      <c r="O334" s="491"/>
      <c r="P334" s="492"/>
      <c r="Q334" s="492"/>
      <c r="R334" s="491"/>
      <c r="S334" s="491"/>
      <c r="T334" s="491"/>
      <c r="U334" s="491"/>
      <c r="V334" s="491"/>
      <c r="W334" s="491"/>
      <c r="X334" s="510"/>
      <c r="Y334" s="510"/>
      <c r="Z334" s="510"/>
      <c r="AA334" s="510"/>
      <c r="AB334" s="510"/>
      <c r="AC334" s="510"/>
    </row>
    <row r="335" spans="1:29" ht="12.75" customHeight="1" x14ac:dyDescent="0.2">
      <c r="A335" s="491"/>
      <c r="B335" s="491"/>
      <c r="C335" s="491"/>
      <c r="D335" s="491"/>
      <c r="E335" s="491"/>
      <c r="F335" s="491"/>
      <c r="G335" s="491"/>
      <c r="H335" s="491"/>
      <c r="I335" s="491"/>
      <c r="J335" s="491"/>
      <c r="K335" s="491"/>
      <c r="L335" s="491"/>
      <c r="M335" s="491"/>
      <c r="N335" s="491"/>
      <c r="O335" s="491"/>
      <c r="P335" s="492"/>
      <c r="Q335" s="492"/>
      <c r="R335" s="491"/>
      <c r="S335" s="491"/>
      <c r="T335" s="491"/>
      <c r="U335" s="491"/>
      <c r="V335" s="491"/>
      <c r="W335" s="491"/>
      <c r="X335" s="510"/>
      <c r="Y335" s="510"/>
      <c r="Z335" s="510"/>
      <c r="AA335" s="510"/>
      <c r="AB335" s="510"/>
      <c r="AC335" s="510"/>
    </row>
    <row r="336" spans="1:29" ht="12.75" customHeight="1" x14ac:dyDescent="0.2">
      <c r="A336" s="491"/>
      <c r="B336" s="491"/>
      <c r="C336" s="491"/>
      <c r="D336" s="491"/>
      <c r="E336" s="491"/>
      <c r="F336" s="491"/>
      <c r="G336" s="491"/>
      <c r="H336" s="491"/>
      <c r="I336" s="491"/>
      <c r="J336" s="491"/>
      <c r="K336" s="491"/>
      <c r="L336" s="491"/>
      <c r="M336" s="491"/>
      <c r="N336" s="491"/>
      <c r="O336" s="491"/>
      <c r="P336" s="492"/>
      <c r="Q336" s="492"/>
      <c r="R336" s="491"/>
      <c r="S336" s="491"/>
      <c r="T336" s="491"/>
      <c r="U336" s="491"/>
      <c r="V336" s="491"/>
      <c r="W336" s="491"/>
      <c r="X336" s="510"/>
      <c r="Y336" s="510"/>
      <c r="Z336" s="510"/>
      <c r="AA336" s="510"/>
      <c r="AB336" s="510"/>
      <c r="AC336" s="510"/>
    </row>
    <row r="337" spans="1:29" ht="12.75" customHeight="1" x14ac:dyDescent="0.2">
      <c r="A337" s="491"/>
      <c r="B337" s="491"/>
      <c r="C337" s="491"/>
      <c r="D337" s="491"/>
      <c r="E337" s="491"/>
      <c r="F337" s="491"/>
      <c r="G337" s="491"/>
      <c r="H337" s="491"/>
      <c r="I337" s="491"/>
      <c r="J337" s="491"/>
      <c r="K337" s="491"/>
      <c r="L337" s="491"/>
      <c r="M337" s="491"/>
      <c r="N337" s="491"/>
      <c r="O337" s="491"/>
      <c r="P337" s="492"/>
      <c r="Q337" s="492"/>
      <c r="R337" s="491"/>
      <c r="S337" s="491"/>
      <c r="T337" s="491"/>
      <c r="U337" s="491"/>
      <c r="V337" s="491"/>
      <c r="W337" s="491"/>
      <c r="X337" s="510"/>
      <c r="Y337" s="510"/>
      <c r="Z337" s="510"/>
      <c r="AA337" s="510"/>
      <c r="AB337" s="510"/>
      <c r="AC337" s="510"/>
    </row>
    <row r="338" spans="1:29" ht="12.75" customHeight="1" x14ac:dyDescent="0.2">
      <c r="A338" s="491"/>
      <c r="B338" s="491"/>
      <c r="C338" s="491"/>
      <c r="D338" s="491"/>
      <c r="E338" s="491"/>
      <c r="F338" s="491"/>
      <c r="G338" s="491"/>
      <c r="H338" s="491"/>
      <c r="I338" s="491"/>
      <c r="J338" s="491"/>
      <c r="K338" s="491"/>
      <c r="L338" s="491"/>
      <c r="M338" s="491"/>
      <c r="N338" s="491"/>
      <c r="O338" s="491"/>
      <c r="P338" s="492"/>
      <c r="Q338" s="492"/>
      <c r="R338" s="491"/>
      <c r="S338" s="491"/>
      <c r="T338" s="491"/>
      <c r="U338" s="491"/>
      <c r="V338" s="491"/>
      <c r="W338" s="491"/>
      <c r="X338" s="510"/>
      <c r="Y338" s="510"/>
      <c r="Z338" s="510"/>
      <c r="AA338" s="510"/>
      <c r="AB338" s="510"/>
      <c r="AC338" s="510"/>
    </row>
    <row r="339" spans="1:29" ht="12.75" customHeight="1" x14ac:dyDescent="0.2">
      <c r="A339" s="491"/>
      <c r="B339" s="491"/>
      <c r="C339" s="491"/>
      <c r="D339" s="491"/>
      <c r="E339" s="491"/>
      <c r="F339" s="491"/>
      <c r="G339" s="491"/>
      <c r="H339" s="491"/>
      <c r="I339" s="491"/>
      <c r="J339" s="491"/>
      <c r="K339" s="491"/>
      <c r="L339" s="491"/>
      <c r="M339" s="491"/>
      <c r="N339" s="491"/>
      <c r="O339" s="491"/>
      <c r="P339" s="492"/>
      <c r="Q339" s="492"/>
      <c r="R339" s="491"/>
      <c r="S339" s="491"/>
      <c r="T339" s="491"/>
      <c r="U339" s="491"/>
      <c r="V339" s="491"/>
      <c r="W339" s="491"/>
      <c r="X339" s="510"/>
      <c r="Y339" s="510"/>
      <c r="Z339" s="510"/>
      <c r="AA339" s="510"/>
      <c r="AB339" s="510"/>
      <c r="AC339" s="510"/>
    </row>
    <row r="340" spans="1:29" ht="12.75" customHeight="1" x14ac:dyDescent="0.2">
      <c r="A340" s="491"/>
      <c r="B340" s="491"/>
      <c r="C340" s="491"/>
      <c r="D340" s="491"/>
      <c r="E340" s="491"/>
      <c r="F340" s="491"/>
      <c r="G340" s="491"/>
      <c r="H340" s="491"/>
      <c r="I340" s="491"/>
      <c r="J340" s="491"/>
      <c r="K340" s="491"/>
      <c r="L340" s="491"/>
      <c r="M340" s="491"/>
      <c r="N340" s="491"/>
      <c r="O340" s="491"/>
      <c r="P340" s="492"/>
      <c r="Q340" s="492"/>
      <c r="R340" s="491"/>
      <c r="S340" s="491"/>
      <c r="T340" s="491"/>
      <c r="U340" s="491"/>
      <c r="V340" s="491"/>
      <c r="W340" s="491"/>
      <c r="X340" s="510"/>
      <c r="Y340" s="510"/>
      <c r="Z340" s="510"/>
      <c r="AA340" s="510"/>
      <c r="AB340" s="510"/>
      <c r="AC340" s="510"/>
    </row>
    <row r="341" spans="1:29" ht="12.75" customHeight="1" x14ac:dyDescent="0.2">
      <c r="A341" s="491"/>
      <c r="B341" s="491"/>
      <c r="C341" s="491"/>
      <c r="D341" s="491"/>
      <c r="E341" s="491"/>
      <c r="F341" s="491"/>
      <c r="G341" s="491"/>
      <c r="H341" s="491"/>
      <c r="I341" s="491"/>
      <c r="J341" s="491"/>
      <c r="K341" s="491"/>
      <c r="L341" s="491"/>
      <c r="M341" s="491"/>
      <c r="N341" s="491"/>
      <c r="O341" s="491"/>
      <c r="P341" s="492"/>
      <c r="Q341" s="492"/>
      <c r="R341" s="491"/>
      <c r="S341" s="491"/>
      <c r="T341" s="491"/>
      <c r="U341" s="491"/>
      <c r="V341" s="491"/>
      <c r="W341" s="491"/>
      <c r="X341" s="510"/>
      <c r="Y341" s="510"/>
      <c r="Z341" s="510"/>
      <c r="AA341" s="510"/>
      <c r="AB341" s="510"/>
      <c r="AC341" s="510"/>
    </row>
    <row r="342" spans="1:29" ht="12.75" customHeight="1" x14ac:dyDescent="0.2">
      <c r="A342" s="491"/>
      <c r="B342" s="491"/>
      <c r="C342" s="491"/>
      <c r="D342" s="491"/>
      <c r="E342" s="491"/>
      <c r="F342" s="491"/>
      <c r="G342" s="491"/>
      <c r="H342" s="491"/>
      <c r="I342" s="491"/>
      <c r="J342" s="491"/>
      <c r="K342" s="491"/>
      <c r="L342" s="491"/>
      <c r="M342" s="491"/>
      <c r="N342" s="491"/>
      <c r="O342" s="491"/>
      <c r="P342" s="492"/>
      <c r="Q342" s="492"/>
      <c r="R342" s="491"/>
      <c r="S342" s="491"/>
      <c r="T342" s="491"/>
      <c r="U342" s="491"/>
      <c r="V342" s="491"/>
      <c r="W342" s="491"/>
      <c r="X342" s="510"/>
      <c r="Y342" s="510"/>
      <c r="Z342" s="510"/>
      <c r="AA342" s="510"/>
      <c r="AB342" s="510"/>
      <c r="AC342" s="510"/>
    </row>
    <row r="343" spans="1:29" ht="12.75" customHeight="1" x14ac:dyDescent="0.2">
      <c r="A343" s="491"/>
      <c r="B343" s="491"/>
      <c r="C343" s="491"/>
      <c r="D343" s="491"/>
      <c r="E343" s="491"/>
      <c r="F343" s="491"/>
      <c r="G343" s="491"/>
      <c r="H343" s="491"/>
      <c r="I343" s="491"/>
      <c r="J343" s="491"/>
      <c r="K343" s="491"/>
      <c r="L343" s="491"/>
      <c r="M343" s="491"/>
      <c r="N343" s="491"/>
      <c r="O343" s="491"/>
      <c r="P343" s="492"/>
      <c r="Q343" s="492"/>
      <c r="R343" s="491"/>
      <c r="S343" s="491"/>
      <c r="T343" s="491"/>
      <c r="U343" s="491"/>
      <c r="V343" s="491"/>
      <c r="W343" s="491"/>
      <c r="X343" s="510"/>
      <c r="Y343" s="510"/>
      <c r="Z343" s="510"/>
      <c r="AA343" s="510"/>
      <c r="AB343" s="510"/>
      <c r="AC343" s="510"/>
    </row>
    <row r="344" spans="1:29" ht="12.75" customHeight="1" x14ac:dyDescent="0.2">
      <c r="A344" s="491"/>
      <c r="B344" s="491"/>
      <c r="C344" s="491"/>
      <c r="D344" s="491"/>
      <c r="E344" s="491"/>
      <c r="F344" s="491"/>
      <c r="G344" s="491"/>
      <c r="H344" s="491"/>
      <c r="I344" s="491"/>
      <c r="J344" s="491"/>
      <c r="K344" s="491"/>
      <c r="L344" s="491"/>
      <c r="M344" s="491"/>
      <c r="N344" s="491"/>
      <c r="O344" s="491"/>
      <c r="P344" s="492"/>
      <c r="Q344" s="492"/>
      <c r="R344" s="491"/>
      <c r="S344" s="491"/>
      <c r="T344" s="491"/>
      <c r="U344" s="491"/>
      <c r="V344" s="491"/>
      <c r="W344" s="491"/>
      <c r="X344" s="510"/>
      <c r="Y344" s="510"/>
      <c r="Z344" s="510"/>
      <c r="AA344" s="510"/>
      <c r="AB344" s="510"/>
      <c r="AC344" s="510"/>
    </row>
    <row r="345" spans="1:29" ht="12.75" customHeight="1" x14ac:dyDescent="0.2">
      <c r="A345" s="491"/>
      <c r="B345" s="491"/>
      <c r="C345" s="491"/>
      <c r="D345" s="491"/>
      <c r="E345" s="491"/>
      <c r="F345" s="491"/>
      <c r="G345" s="491"/>
      <c r="H345" s="491"/>
      <c r="I345" s="491"/>
      <c r="J345" s="491"/>
      <c r="K345" s="491"/>
      <c r="L345" s="491"/>
      <c r="M345" s="491"/>
      <c r="N345" s="491"/>
      <c r="O345" s="491"/>
      <c r="P345" s="492"/>
      <c r="Q345" s="492"/>
      <c r="R345" s="491"/>
      <c r="S345" s="491"/>
      <c r="T345" s="491"/>
      <c r="U345" s="491"/>
      <c r="V345" s="491"/>
      <c r="W345" s="491"/>
      <c r="X345" s="510"/>
      <c r="Y345" s="510"/>
      <c r="Z345" s="510"/>
      <c r="AA345" s="510"/>
      <c r="AB345" s="510"/>
      <c r="AC345" s="510"/>
    </row>
    <row r="346" spans="1:29" ht="12.75" customHeight="1" x14ac:dyDescent="0.2">
      <c r="A346" s="491"/>
      <c r="B346" s="491"/>
      <c r="C346" s="491"/>
      <c r="D346" s="491"/>
      <c r="E346" s="491"/>
      <c r="F346" s="491"/>
      <c r="G346" s="491"/>
      <c r="H346" s="491"/>
      <c r="I346" s="491"/>
      <c r="J346" s="491"/>
      <c r="K346" s="491"/>
      <c r="L346" s="491"/>
      <c r="M346" s="491"/>
      <c r="N346" s="491"/>
      <c r="O346" s="491"/>
      <c r="P346" s="492"/>
      <c r="Q346" s="492"/>
      <c r="R346" s="491"/>
      <c r="S346" s="491"/>
      <c r="T346" s="491"/>
      <c r="U346" s="491"/>
      <c r="V346" s="491"/>
      <c r="W346" s="491"/>
      <c r="X346" s="510"/>
      <c r="Y346" s="510"/>
      <c r="Z346" s="510"/>
      <c r="AA346" s="510"/>
      <c r="AB346" s="510"/>
      <c r="AC346" s="510"/>
    </row>
    <row r="347" spans="1:29" ht="12.75" customHeight="1" x14ac:dyDescent="0.2">
      <c r="A347" s="491"/>
      <c r="B347" s="491"/>
      <c r="C347" s="491"/>
      <c r="D347" s="491"/>
      <c r="E347" s="491"/>
      <c r="F347" s="491"/>
      <c r="G347" s="491"/>
      <c r="H347" s="491"/>
      <c r="I347" s="491"/>
      <c r="J347" s="491"/>
      <c r="K347" s="491"/>
      <c r="L347" s="491"/>
      <c r="M347" s="491"/>
      <c r="N347" s="491"/>
      <c r="O347" s="491"/>
      <c r="P347" s="492"/>
      <c r="Q347" s="492"/>
      <c r="R347" s="491"/>
      <c r="S347" s="491"/>
      <c r="T347" s="491"/>
      <c r="U347" s="491"/>
      <c r="V347" s="491"/>
      <c r="W347" s="491"/>
      <c r="X347" s="510"/>
      <c r="Y347" s="510"/>
      <c r="Z347" s="510"/>
      <c r="AA347" s="510"/>
      <c r="AB347" s="510"/>
      <c r="AC347" s="510"/>
    </row>
    <row r="348" spans="1:29" ht="12.75" customHeight="1" x14ac:dyDescent="0.2">
      <c r="A348" s="491"/>
      <c r="B348" s="491"/>
      <c r="C348" s="491"/>
      <c r="D348" s="491"/>
      <c r="E348" s="491"/>
      <c r="F348" s="491"/>
      <c r="G348" s="491"/>
      <c r="H348" s="491"/>
      <c r="I348" s="491"/>
      <c r="J348" s="491"/>
      <c r="K348" s="491"/>
      <c r="L348" s="491"/>
      <c r="M348" s="491"/>
      <c r="N348" s="491"/>
      <c r="O348" s="491"/>
      <c r="P348" s="492"/>
      <c r="Q348" s="492"/>
      <c r="R348" s="491"/>
      <c r="S348" s="491"/>
      <c r="T348" s="491"/>
      <c r="U348" s="491"/>
      <c r="V348" s="491"/>
      <c r="W348" s="491"/>
      <c r="X348" s="510"/>
      <c r="Y348" s="510"/>
      <c r="Z348" s="510"/>
      <c r="AA348" s="510"/>
      <c r="AB348" s="510"/>
      <c r="AC348" s="510"/>
    </row>
    <row r="349" spans="1:29" ht="12.75" customHeight="1" x14ac:dyDescent="0.2">
      <c r="A349" s="491"/>
      <c r="B349" s="491"/>
      <c r="C349" s="491"/>
      <c r="D349" s="491"/>
      <c r="E349" s="491"/>
      <c r="F349" s="491"/>
      <c r="G349" s="491"/>
      <c r="H349" s="491"/>
      <c r="I349" s="491"/>
      <c r="J349" s="491"/>
      <c r="K349" s="491"/>
      <c r="L349" s="491"/>
      <c r="M349" s="491"/>
      <c r="N349" s="491"/>
      <c r="O349" s="491"/>
      <c r="P349" s="492"/>
      <c r="Q349" s="492"/>
      <c r="R349" s="491"/>
      <c r="S349" s="491"/>
      <c r="T349" s="491"/>
      <c r="U349" s="491"/>
      <c r="V349" s="491"/>
      <c r="W349" s="491"/>
      <c r="X349" s="510"/>
      <c r="Y349" s="510"/>
      <c r="Z349" s="510"/>
      <c r="AA349" s="510"/>
      <c r="AB349" s="510"/>
      <c r="AC349" s="510"/>
    </row>
    <row r="350" spans="1:29" ht="12.75" customHeight="1" x14ac:dyDescent="0.2">
      <c r="A350" s="491"/>
      <c r="B350" s="491"/>
      <c r="C350" s="491"/>
      <c r="D350" s="491"/>
      <c r="E350" s="491"/>
      <c r="F350" s="491"/>
      <c r="G350" s="491"/>
      <c r="H350" s="491"/>
      <c r="I350" s="491"/>
      <c r="J350" s="491"/>
      <c r="K350" s="491"/>
      <c r="L350" s="491"/>
      <c r="M350" s="491"/>
      <c r="N350" s="491"/>
      <c r="O350" s="491"/>
      <c r="P350" s="492"/>
      <c r="Q350" s="492"/>
      <c r="R350" s="491"/>
      <c r="S350" s="491"/>
      <c r="T350" s="491"/>
      <c r="U350" s="491"/>
      <c r="V350" s="491"/>
      <c r="W350" s="491"/>
      <c r="X350" s="510"/>
      <c r="Y350" s="510"/>
      <c r="Z350" s="510"/>
      <c r="AA350" s="510"/>
      <c r="AB350" s="510"/>
      <c r="AC350" s="510"/>
    </row>
    <row r="351" spans="1:29" ht="12.75" customHeight="1" x14ac:dyDescent="0.2">
      <c r="A351" s="491"/>
      <c r="B351" s="491"/>
      <c r="C351" s="491"/>
      <c r="D351" s="491"/>
      <c r="E351" s="491"/>
      <c r="F351" s="491"/>
      <c r="G351" s="491"/>
      <c r="H351" s="491"/>
      <c r="I351" s="491"/>
      <c r="J351" s="491"/>
      <c r="K351" s="491"/>
      <c r="L351" s="491"/>
      <c r="M351" s="491"/>
      <c r="N351" s="491"/>
      <c r="O351" s="491"/>
      <c r="P351" s="492"/>
      <c r="Q351" s="492"/>
      <c r="R351" s="491"/>
      <c r="S351" s="491"/>
      <c r="T351" s="491"/>
      <c r="U351" s="491"/>
      <c r="V351" s="491"/>
      <c r="W351" s="491"/>
      <c r="X351" s="510"/>
      <c r="Y351" s="510"/>
      <c r="Z351" s="510"/>
      <c r="AA351" s="510"/>
      <c r="AB351" s="510"/>
      <c r="AC351" s="510"/>
    </row>
    <row r="352" spans="1:29" ht="12.75" customHeight="1" x14ac:dyDescent="0.2">
      <c r="A352" s="491"/>
      <c r="B352" s="491"/>
      <c r="C352" s="491"/>
      <c r="D352" s="491"/>
      <c r="E352" s="491"/>
      <c r="F352" s="491"/>
      <c r="G352" s="491"/>
      <c r="H352" s="491"/>
      <c r="I352" s="491"/>
      <c r="J352" s="491"/>
      <c r="K352" s="491"/>
      <c r="L352" s="491"/>
      <c r="M352" s="491"/>
      <c r="N352" s="491"/>
      <c r="O352" s="491"/>
      <c r="P352" s="492"/>
      <c r="Q352" s="492"/>
      <c r="R352" s="491"/>
      <c r="S352" s="491"/>
      <c r="T352" s="491"/>
      <c r="U352" s="491"/>
      <c r="V352" s="491"/>
      <c r="W352" s="491"/>
      <c r="X352" s="510"/>
      <c r="Y352" s="510"/>
      <c r="Z352" s="510"/>
      <c r="AA352" s="510"/>
      <c r="AB352" s="510"/>
      <c r="AC352" s="510"/>
    </row>
    <row r="353" spans="1:29" ht="12.75" customHeight="1" x14ac:dyDescent="0.2">
      <c r="A353" s="491"/>
      <c r="B353" s="491"/>
      <c r="C353" s="491"/>
      <c r="D353" s="491"/>
      <c r="E353" s="491"/>
      <c r="F353" s="491"/>
      <c r="G353" s="491"/>
      <c r="H353" s="491"/>
      <c r="I353" s="491"/>
      <c r="J353" s="491"/>
      <c r="K353" s="491"/>
      <c r="L353" s="491"/>
      <c r="M353" s="491"/>
      <c r="N353" s="491"/>
      <c r="O353" s="491"/>
      <c r="P353" s="492"/>
      <c r="Q353" s="492"/>
      <c r="R353" s="491"/>
      <c r="S353" s="491"/>
      <c r="T353" s="491"/>
      <c r="U353" s="491"/>
      <c r="V353" s="491"/>
      <c r="W353" s="491"/>
      <c r="X353" s="510"/>
      <c r="Y353" s="510"/>
      <c r="Z353" s="510"/>
      <c r="AA353" s="510"/>
      <c r="AB353" s="510"/>
      <c r="AC353" s="510"/>
    </row>
    <row r="354" spans="1:29" ht="12.75" customHeight="1" x14ac:dyDescent="0.2">
      <c r="A354" s="491"/>
      <c r="B354" s="491"/>
      <c r="C354" s="491"/>
      <c r="D354" s="491"/>
      <c r="E354" s="491"/>
      <c r="F354" s="491"/>
      <c r="G354" s="491"/>
      <c r="H354" s="491"/>
      <c r="I354" s="491"/>
      <c r="J354" s="491"/>
      <c r="K354" s="491"/>
      <c r="L354" s="491"/>
      <c r="M354" s="491"/>
      <c r="N354" s="491"/>
      <c r="O354" s="491"/>
      <c r="P354" s="492"/>
      <c r="Q354" s="492"/>
      <c r="R354" s="491"/>
      <c r="S354" s="491"/>
      <c r="T354" s="491"/>
      <c r="U354" s="491"/>
      <c r="V354" s="491"/>
      <c r="W354" s="491"/>
      <c r="X354" s="510"/>
      <c r="Y354" s="510"/>
      <c r="Z354" s="510"/>
      <c r="AA354" s="510"/>
      <c r="AB354" s="510"/>
      <c r="AC354" s="510"/>
    </row>
    <row r="355" spans="1:29" ht="12.75" customHeight="1" x14ac:dyDescent="0.2">
      <c r="A355" s="491"/>
      <c r="B355" s="491"/>
      <c r="C355" s="491"/>
      <c r="D355" s="491"/>
      <c r="E355" s="491"/>
      <c r="F355" s="491"/>
      <c r="G355" s="491"/>
      <c r="H355" s="491"/>
      <c r="I355" s="491"/>
      <c r="J355" s="491"/>
      <c r="K355" s="491"/>
      <c r="L355" s="491"/>
      <c r="M355" s="491"/>
      <c r="N355" s="491"/>
      <c r="O355" s="491"/>
      <c r="P355" s="492"/>
      <c r="Q355" s="492"/>
      <c r="R355" s="491"/>
      <c r="S355" s="491"/>
      <c r="T355" s="491"/>
      <c r="U355" s="491"/>
      <c r="V355" s="491"/>
      <c r="W355" s="491"/>
      <c r="X355" s="510"/>
      <c r="Y355" s="510"/>
      <c r="Z355" s="510"/>
      <c r="AA355" s="510"/>
      <c r="AB355" s="510"/>
      <c r="AC355" s="510"/>
    </row>
    <row r="356" spans="1:29" ht="12.75" customHeight="1" x14ac:dyDescent="0.2">
      <c r="A356" s="491"/>
      <c r="B356" s="491"/>
      <c r="C356" s="491"/>
      <c r="D356" s="491"/>
      <c r="E356" s="491"/>
      <c r="F356" s="491"/>
      <c r="G356" s="491"/>
      <c r="H356" s="491"/>
      <c r="I356" s="491"/>
      <c r="J356" s="491"/>
      <c r="K356" s="491"/>
      <c r="L356" s="491"/>
      <c r="M356" s="491"/>
      <c r="N356" s="491"/>
      <c r="O356" s="491"/>
      <c r="P356" s="492"/>
      <c r="Q356" s="492"/>
      <c r="R356" s="491"/>
      <c r="S356" s="491"/>
      <c r="T356" s="491"/>
      <c r="U356" s="491"/>
      <c r="V356" s="491"/>
      <c r="W356" s="491"/>
      <c r="X356" s="510"/>
      <c r="Y356" s="510"/>
      <c r="Z356" s="510"/>
      <c r="AA356" s="510"/>
      <c r="AB356" s="510"/>
      <c r="AC356" s="510"/>
    </row>
    <row r="357" spans="1:29" ht="12.75" customHeight="1" x14ac:dyDescent="0.2">
      <c r="A357" s="491"/>
      <c r="B357" s="491"/>
      <c r="C357" s="491"/>
      <c r="D357" s="491"/>
      <c r="E357" s="491"/>
      <c r="F357" s="491"/>
      <c r="G357" s="491"/>
      <c r="H357" s="491"/>
      <c r="I357" s="491"/>
      <c r="J357" s="491"/>
      <c r="K357" s="491"/>
      <c r="L357" s="491"/>
      <c r="M357" s="491"/>
      <c r="N357" s="491"/>
      <c r="O357" s="491"/>
      <c r="P357" s="492"/>
      <c r="Q357" s="492"/>
      <c r="R357" s="491"/>
      <c r="S357" s="491"/>
      <c r="T357" s="491"/>
      <c r="U357" s="491"/>
      <c r="V357" s="491"/>
      <c r="W357" s="491"/>
      <c r="X357" s="510"/>
      <c r="Y357" s="510"/>
      <c r="Z357" s="510"/>
      <c r="AA357" s="510"/>
      <c r="AB357" s="510"/>
      <c r="AC357" s="510"/>
    </row>
    <row r="358" spans="1:29" ht="12.75" customHeight="1" x14ac:dyDescent="0.2">
      <c r="A358" s="491"/>
      <c r="B358" s="491"/>
      <c r="C358" s="491"/>
      <c r="D358" s="491"/>
      <c r="E358" s="491"/>
      <c r="F358" s="491"/>
      <c r="G358" s="491"/>
      <c r="H358" s="491"/>
      <c r="I358" s="491"/>
      <c r="J358" s="491"/>
      <c r="K358" s="491"/>
      <c r="L358" s="491"/>
      <c r="M358" s="491"/>
      <c r="N358" s="491"/>
      <c r="O358" s="491"/>
      <c r="P358" s="492"/>
      <c r="Q358" s="492"/>
      <c r="R358" s="491"/>
      <c r="S358" s="491"/>
      <c r="T358" s="491"/>
      <c r="U358" s="491"/>
      <c r="V358" s="491"/>
      <c r="W358" s="491"/>
      <c r="X358" s="510"/>
      <c r="Y358" s="510"/>
      <c r="Z358" s="510"/>
      <c r="AA358" s="510"/>
      <c r="AB358" s="510"/>
      <c r="AC358" s="510"/>
    </row>
    <row r="359" spans="1:29" ht="12.75" customHeight="1" x14ac:dyDescent="0.2">
      <c r="A359" s="491"/>
      <c r="B359" s="491"/>
      <c r="C359" s="491"/>
      <c r="D359" s="491"/>
      <c r="E359" s="491"/>
      <c r="F359" s="491"/>
      <c r="G359" s="491"/>
      <c r="H359" s="491"/>
      <c r="I359" s="491"/>
      <c r="J359" s="491"/>
      <c r="K359" s="491"/>
      <c r="L359" s="491"/>
      <c r="M359" s="491"/>
      <c r="N359" s="491"/>
      <c r="O359" s="491"/>
      <c r="P359" s="492"/>
      <c r="Q359" s="492"/>
      <c r="R359" s="491"/>
      <c r="S359" s="491"/>
      <c r="T359" s="491"/>
      <c r="U359" s="491"/>
      <c r="V359" s="491"/>
      <c r="W359" s="491"/>
      <c r="X359" s="510"/>
      <c r="Y359" s="510"/>
      <c r="Z359" s="510"/>
      <c r="AA359" s="510"/>
      <c r="AB359" s="510"/>
      <c r="AC359" s="510"/>
    </row>
    <row r="360" spans="1:29" ht="12.75" customHeight="1" x14ac:dyDescent="0.2">
      <c r="A360" s="491"/>
      <c r="B360" s="491"/>
      <c r="C360" s="491"/>
      <c r="D360" s="491"/>
      <c r="E360" s="491"/>
      <c r="F360" s="491"/>
      <c r="G360" s="491"/>
      <c r="H360" s="491"/>
      <c r="I360" s="491"/>
      <c r="J360" s="491"/>
      <c r="K360" s="491"/>
      <c r="L360" s="491"/>
      <c r="M360" s="491"/>
      <c r="N360" s="491"/>
      <c r="O360" s="491"/>
      <c r="P360" s="492"/>
      <c r="Q360" s="492"/>
      <c r="R360" s="491"/>
      <c r="S360" s="491"/>
      <c r="T360" s="491"/>
      <c r="U360" s="491"/>
      <c r="V360" s="491"/>
      <c r="W360" s="491"/>
      <c r="X360" s="510"/>
      <c r="Y360" s="510"/>
      <c r="Z360" s="510"/>
      <c r="AA360" s="510"/>
      <c r="AB360" s="510"/>
      <c r="AC360" s="510"/>
    </row>
    <row r="361" spans="1:29" ht="12.75" customHeight="1" x14ac:dyDescent="0.2">
      <c r="A361" s="491"/>
      <c r="B361" s="491"/>
      <c r="C361" s="491"/>
      <c r="D361" s="491"/>
      <c r="E361" s="491"/>
      <c r="F361" s="491"/>
      <c r="G361" s="491"/>
      <c r="H361" s="491"/>
      <c r="I361" s="491"/>
      <c r="J361" s="491"/>
      <c r="K361" s="491"/>
      <c r="L361" s="491"/>
      <c r="M361" s="491"/>
      <c r="N361" s="491"/>
      <c r="O361" s="491"/>
      <c r="P361" s="492"/>
      <c r="Q361" s="492"/>
      <c r="R361" s="491"/>
      <c r="S361" s="491"/>
      <c r="T361" s="491"/>
      <c r="U361" s="491"/>
      <c r="V361" s="491"/>
      <c r="W361" s="491"/>
      <c r="X361" s="510"/>
      <c r="Y361" s="510"/>
      <c r="Z361" s="510"/>
      <c r="AA361" s="510"/>
      <c r="AB361" s="510"/>
      <c r="AC361" s="510"/>
    </row>
    <row r="362" spans="1:29" ht="12.75" customHeight="1" x14ac:dyDescent="0.2">
      <c r="A362" s="491"/>
      <c r="B362" s="491"/>
      <c r="C362" s="491"/>
      <c r="D362" s="491"/>
      <c r="E362" s="491"/>
      <c r="F362" s="491"/>
      <c r="G362" s="491"/>
      <c r="H362" s="491"/>
      <c r="I362" s="491"/>
      <c r="J362" s="491"/>
      <c r="K362" s="491"/>
      <c r="L362" s="491"/>
      <c r="M362" s="491"/>
      <c r="N362" s="491"/>
      <c r="O362" s="491"/>
      <c r="P362" s="492"/>
      <c r="Q362" s="492"/>
      <c r="R362" s="491"/>
      <c r="S362" s="491"/>
      <c r="T362" s="491"/>
      <c r="U362" s="491"/>
      <c r="V362" s="491"/>
      <c r="W362" s="491"/>
      <c r="X362" s="510"/>
      <c r="Y362" s="510"/>
      <c r="Z362" s="510"/>
      <c r="AA362" s="510"/>
      <c r="AB362" s="510"/>
      <c r="AC362" s="510"/>
    </row>
    <row r="363" spans="1:29" ht="12.75" customHeight="1" x14ac:dyDescent="0.2">
      <c r="A363" s="491"/>
      <c r="B363" s="491"/>
      <c r="C363" s="491"/>
      <c r="D363" s="491"/>
      <c r="E363" s="491"/>
      <c r="F363" s="491"/>
      <c r="G363" s="491"/>
      <c r="H363" s="491"/>
      <c r="I363" s="491"/>
      <c r="J363" s="491"/>
      <c r="K363" s="491"/>
      <c r="L363" s="491"/>
      <c r="M363" s="491"/>
      <c r="N363" s="491"/>
      <c r="O363" s="491"/>
      <c r="P363" s="492"/>
      <c r="Q363" s="492"/>
      <c r="R363" s="491"/>
      <c r="S363" s="491"/>
      <c r="T363" s="491"/>
      <c r="U363" s="491"/>
      <c r="V363" s="491"/>
      <c r="W363" s="491"/>
      <c r="X363" s="510"/>
      <c r="Y363" s="510"/>
      <c r="Z363" s="510"/>
      <c r="AA363" s="510"/>
      <c r="AB363" s="510"/>
      <c r="AC363" s="510"/>
    </row>
    <row r="364" spans="1:29" ht="12.75" customHeight="1" x14ac:dyDescent="0.2">
      <c r="A364" s="491"/>
      <c r="B364" s="491"/>
      <c r="C364" s="491"/>
      <c r="D364" s="491"/>
      <c r="E364" s="491"/>
      <c r="F364" s="491"/>
      <c r="G364" s="491"/>
      <c r="H364" s="491"/>
      <c r="I364" s="491"/>
      <c r="J364" s="491"/>
      <c r="K364" s="491"/>
      <c r="L364" s="491"/>
      <c r="M364" s="491"/>
      <c r="N364" s="491"/>
      <c r="O364" s="491"/>
      <c r="P364" s="492"/>
      <c r="Q364" s="492"/>
      <c r="R364" s="491"/>
      <c r="S364" s="491"/>
      <c r="T364" s="491"/>
      <c r="U364" s="491"/>
      <c r="V364" s="491"/>
      <c r="W364" s="491"/>
      <c r="X364" s="510"/>
      <c r="Y364" s="510"/>
      <c r="Z364" s="510"/>
      <c r="AA364" s="510"/>
      <c r="AB364" s="510"/>
      <c r="AC364" s="510"/>
    </row>
    <row r="365" spans="1:29" ht="12.75" customHeight="1" x14ac:dyDescent="0.2">
      <c r="A365" s="491"/>
      <c r="B365" s="491"/>
      <c r="C365" s="491"/>
      <c r="D365" s="491"/>
      <c r="E365" s="491"/>
      <c r="F365" s="491"/>
      <c r="G365" s="491"/>
      <c r="H365" s="491"/>
      <c r="I365" s="491"/>
      <c r="J365" s="491"/>
      <c r="K365" s="491"/>
      <c r="L365" s="491"/>
      <c r="M365" s="491"/>
      <c r="N365" s="491"/>
      <c r="O365" s="491"/>
      <c r="P365" s="492"/>
      <c r="Q365" s="492"/>
      <c r="R365" s="491"/>
      <c r="S365" s="491"/>
      <c r="T365" s="491"/>
      <c r="U365" s="491"/>
      <c r="V365" s="491"/>
      <c r="W365" s="491"/>
      <c r="X365" s="510"/>
      <c r="Y365" s="510"/>
      <c r="Z365" s="510"/>
      <c r="AA365" s="510"/>
      <c r="AB365" s="510"/>
      <c r="AC365" s="510"/>
    </row>
    <row r="366" spans="1:29" ht="12.75" customHeight="1" x14ac:dyDescent="0.2">
      <c r="A366" s="491"/>
      <c r="B366" s="491"/>
      <c r="C366" s="491"/>
      <c r="D366" s="491"/>
      <c r="E366" s="491"/>
      <c r="F366" s="491"/>
      <c r="G366" s="491"/>
      <c r="H366" s="491"/>
      <c r="I366" s="491"/>
      <c r="J366" s="491"/>
      <c r="K366" s="491"/>
      <c r="L366" s="491"/>
      <c r="M366" s="491"/>
      <c r="N366" s="491"/>
      <c r="O366" s="491"/>
      <c r="P366" s="492"/>
      <c r="Q366" s="492"/>
      <c r="R366" s="491"/>
      <c r="S366" s="491"/>
      <c r="T366" s="491"/>
      <c r="U366" s="491"/>
      <c r="V366" s="491"/>
      <c r="W366" s="491"/>
      <c r="X366" s="510"/>
      <c r="Y366" s="510"/>
      <c r="Z366" s="510"/>
      <c r="AA366" s="510"/>
      <c r="AB366" s="510"/>
      <c r="AC366" s="510"/>
    </row>
    <row r="367" spans="1:29" ht="12.75" customHeight="1" x14ac:dyDescent="0.2">
      <c r="A367" s="491"/>
      <c r="B367" s="491"/>
      <c r="C367" s="491"/>
      <c r="D367" s="491"/>
      <c r="E367" s="491"/>
      <c r="F367" s="491"/>
      <c r="G367" s="491"/>
      <c r="H367" s="491"/>
      <c r="I367" s="491"/>
      <c r="J367" s="491"/>
      <c r="K367" s="491"/>
      <c r="L367" s="491"/>
      <c r="M367" s="491"/>
      <c r="N367" s="491"/>
      <c r="O367" s="491"/>
      <c r="P367" s="492"/>
      <c r="Q367" s="492"/>
      <c r="R367" s="491"/>
      <c r="S367" s="491"/>
      <c r="T367" s="491"/>
      <c r="U367" s="491"/>
      <c r="V367" s="491"/>
      <c r="W367" s="491"/>
      <c r="X367" s="510"/>
      <c r="Y367" s="510"/>
      <c r="Z367" s="510"/>
      <c r="AA367" s="510"/>
      <c r="AB367" s="510"/>
      <c r="AC367" s="510"/>
    </row>
    <row r="368" spans="1:29" ht="12.75" customHeight="1" x14ac:dyDescent="0.2">
      <c r="A368" s="491"/>
      <c r="B368" s="491"/>
      <c r="C368" s="491"/>
      <c r="D368" s="491"/>
      <c r="E368" s="491"/>
      <c r="F368" s="491"/>
      <c r="G368" s="491"/>
      <c r="H368" s="491"/>
      <c r="I368" s="491"/>
      <c r="J368" s="491"/>
      <c r="K368" s="491"/>
      <c r="L368" s="491"/>
      <c r="M368" s="491"/>
      <c r="N368" s="491"/>
      <c r="O368" s="491"/>
      <c r="P368" s="492"/>
      <c r="Q368" s="492"/>
      <c r="R368" s="491"/>
      <c r="S368" s="491"/>
      <c r="T368" s="491"/>
      <c r="U368" s="491"/>
      <c r="V368" s="491"/>
      <c r="W368" s="491"/>
      <c r="X368" s="510"/>
      <c r="Y368" s="510"/>
      <c r="Z368" s="510"/>
      <c r="AA368" s="510"/>
      <c r="AB368" s="510"/>
      <c r="AC368" s="510"/>
    </row>
    <row r="369" spans="1:29" ht="12.75" customHeight="1" x14ac:dyDescent="0.2">
      <c r="A369" s="491"/>
      <c r="B369" s="491"/>
      <c r="C369" s="491"/>
      <c r="D369" s="491"/>
      <c r="E369" s="491"/>
      <c r="F369" s="491"/>
      <c r="G369" s="491"/>
      <c r="H369" s="491"/>
      <c r="I369" s="491"/>
      <c r="J369" s="491"/>
      <c r="K369" s="491"/>
      <c r="L369" s="491"/>
      <c r="M369" s="491"/>
      <c r="N369" s="491"/>
      <c r="O369" s="491"/>
      <c r="P369" s="492"/>
      <c r="Q369" s="492"/>
      <c r="R369" s="491"/>
      <c r="S369" s="491"/>
      <c r="T369" s="491"/>
      <c r="U369" s="491"/>
      <c r="V369" s="491"/>
      <c r="W369" s="491"/>
      <c r="X369" s="510"/>
      <c r="Y369" s="510"/>
      <c r="Z369" s="510"/>
      <c r="AA369" s="510"/>
      <c r="AB369" s="510"/>
      <c r="AC369" s="510"/>
    </row>
    <row r="370" spans="1:29" ht="12.75" customHeight="1" x14ac:dyDescent="0.2">
      <c r="A370" s="491"/>
      <c r="B370" s="491"/>
      <c r="C370" s="491"/>
      <c r="D370" s="491"/>
      <c r="E370" s="491"/>
      <c r="F370" s="491"/>
      <c r="G370" s="491"/>
      <c r="H370" s="491"/>
      <c r="I370" s="491"/>
      <c r="J370" s="491"/>
      <c r="K370" s="491"/>
      <c r="L370" s="491"/>
      <c r="M370" s="491"/>
      <c r="N370" s="491"/>
      <c r="O370" s="491"/>
      <c r="P370" s="492"/>
      <c r="Q370" s="492"/>
      <c r="R370" s="491"/>
      <c r="S370" s="491"/>
      <c r="T370" s="491"/>
      <c r="U370" s="491"/>
      <c r="V370" s="491"/>
      <c r="W370" s="491"/>
      <c r="X370" s="510"/>
      <c r="Y370" s="510"/>
      <c r="Z370" s="510"/>
      <c r="AA370" s="510"/>
      <c r="AB370" s="510"/>
      <c r="AC370" s="510"/>
    </row>
    <row r="371" spans="1:29" ht="12.75" customHeight="1" x14ac:dyDescent="0.2">
      <c r="A371" s="491"/>
      <c r="B371" s="491"/>
      <c r="C371" s="491"/>
      <c r="D371" s="491"/>
      <c r="E371" s="491"/>
      <c r="F371" s="491"/>
      <c r="G371" s="491"/>
      <c r="H371" s="491"/>
      <c r="I371" s="491"/>
      <c r="J371" s="491"/>
      <c r="K371" s="491"/>
      <c r="L371" s="491"/>
      <c r="M371" s="491"/>
      <c r="N371" s="491"/>
      <c r="O371" s="491"/>
      <c r="P371" s="492"/>
      <c r="Q371" s="492"/>
      <c r="R371" s="491"/>
      <c r="S371" s="491"/>
      <c r="T371" s="491"/>
      <c r="U371" s="491"/>
      <c r="V371" s="491"/>
      <c r="W371" s="491"/>
      <c r="X371" s="510"/>
      <c r="Y371" s="510"/>
      <c r="Z371" s="510"/>
      <c r="AA371" s="510"/>
      <c r="AB371" s="510"/>
      <c r="AC371" s="510"/>
    </row>
    <row r="372" spans="1:29" ht="12.75" customHeight="1" x14ac:dyDescent="0.2">
      <c r="A372" s="491"/>
      <c r="B372" s="491"/>
      <c r="C372" s="491"/>
      <c r="D372" s="491"/>
      <c r="E372" s="491"/>
      <c r="F372" s="491"/>
      <c r="G372" s="491"/>
      <c r="H372" s="491"/>
      <c r="I372" s="491"/>
      <c r="J372" s="491"/>
      <c r="K372" s="491"/>
      <c r="L372" s="491"/>
      <c r="M372" s="491"/>
      <c r="N372" s="491"/>
      <c r="O372" s="491"/>
      <c r="P372" s="492"/>
      <c r="Q372" s="492"/>
      <c r="R372" s="491"/>
      <c r="S372" s="491"/>
      <c r="T372" s="491"/>
      <c r="U372" s="491"/>
      <c r="V372" s="491"/>
      <c r="W372" s="491"/>
      <c r="X372" s="510"/>
      <c r="Y372" s="510"/>
      <c r="Z372" s="510"/>
      <c r="AA372" s="510"/>
      <c r="AB372" s="510"/>
      <c r="AC372" s="510"/>
    </row>
    <row r="373" spans="1:29" ht="12.75" customHeight="1" x14ac:dyDescent="0.2">
      <c r="A373" s="491"/>
      <c r="B373" s="491"/>
      <c r="C373" s="491"/>
      <c r="D373" s="491"/>
      <c r="E373" s="491"/>
      <c r="F373" s="491"/>
      <c r="G373" s="491"/>
      <c r="H373" s="491"/>
      <c r="I373" s="491"/>
      <c r="J373" s="491"/>
      <c r="K373" s="491"/>
      <c r="L373" s="491"/>
      <c r="M373" s="491"/>
      <c r="N373" s="491"/>
      <c r="O373" s="491"/>
      <c r="P373" s="492"/>
      <c r="Q373" s="492"/>
      <c r="R373" s="491"/>
      <c r="S373" s="491"/>
      <c r="T373" s="491"/>
      <c r="U373" s="491"/>
      <c r="V373" s="491"/>
      <c r="W373" s="491"/>
      <c r="X373" s="510"/>
      <c r="Y373" s="510"/>
      <c r="Z373" s="510"/>
      <c r="AA373" s="510"/>
      <c r="AB373" s="510"/>
      <c r="AC373" s="510"/>
    </row>
    <row r="374" spans="1:29" ht="12.75" customHeight="1" x14ac:dyDescent="0.2">
      <c r="A374" s="491"/>
      <c r="B374" s="491"/>
      <c r="C374" s="491"/>
      <c r="D374" s="491"/>
      <c r="E374" s="491"/>
      <c r="F374" s="491"/>
      <c r="G374" s="491"/>
      <c r="H374" s="491"/>
      <c r="I374" s="491"/>
      <c r="J374" s="491"/>
      <c r="K374" s="491"/>
      <c r="L374" s="491"/>
      <c r="M374" s="491"/>
      <c r="N374" s="491"/>
      <c r="O374" s="491"/>
      <c r="P374" s="492"/>
      <c r="Q374" s="492"/>
      <c r="R374" s="491"/>
      <c r="S374" s="491"/>
      <c r="T374" s="491"/>
      <c r="U374" s="491"/>
      <c r="V374" s="491"/>
      <c r="W374" s="491"/>
      <c r="X374" s="510"/>
      <c r="Y374" s="510"/>
      <c r="Z374" s="510"/>
      <c r="AA374" s="510"/>
      <c r="AB374" s="510"/>
      <c r="AC374" s="510"/>
    </row>
    <row r="375" spans="1:29" ht="12.75" customHeight="1" x14ac:dyDescent="0.2">
      <c r="A375" s="491"/>
      <c r="B375" s="491"/>
      <c r="C375" s="491"/>
      <c r="D375" s="491"/>
      <c r="E375" s="491"/>
      <c r="F375" s="491"/>
      <c r="G375" s="491"/>
      <c r="H375" s="491"/>
      <c r="I375" s="491"/>
      <c r="J375" s="491"/>
      <c r="K375" s="491"/>
      <c r="L375" s="491"/>
      <c r="M375" s="491"/>
      <c r="N375" s="491"/>
      <c r="O375" s="491"/>
      <c r="P375" s="492"/>
      <c r="Q375" s="492"/>
      <c r="R375" s="491"/>
      <c r="S375" s="491"/>
      <c r="T375" s="491"/>
      <c r="U375" s="491"/>
      <c r="V375" s="491"/>
      <c r="W375" s="491"/>
      <c r="X375" s="510"/>
      <c r="Y375" s="510"/>
      <c r="Z375" s="510"/>
      <c r="AA375" s="510"/>
      <c r="AB375" s="510"/>
      <c r="AC375" s="510"/>
    </row>
    <row r="376" spans="1:29" ht="12.75" customHeight="1" x14ac:dyDescent="0.2">
      <c r="A376" s="491"/>
      <c r="B376" s="491"/>
      <c r="C376" s="491"/>
      <c r="D376" s="491"/>
      <c r="E376" s="491"/>
      <c r="F376" s="491"/>
      <c r="G376" s="491"/>
      <c r="H376" s="491"/>
      <c r="I376" s="491"/>
      <c r="J376" s="491"/>
      <c r="K376" s="491"/>
      <c r="L376" s="491"/>
      <c r="M376" s="491"/>
      <c r="N376" s="491"/>
      <c r="O376" s="491"/>
      <c r="P376" s="492"/>
      <c r="Q376" s="492"/>
      <c r="R376" s="491"/>
      <c r="S376" s="491"/>
      <c r="T376" s="491"/>
      <c r="U376" s="491"/>
      <c r="V376" s="491"/>
      <c r="W376" s="491"/>
      <c r="X376" s="510"/>
      <c r="Y376" s="510"/>
      <c r="Z376" s="510"/>
      <c r="AA376" s="510"/>
      <c r="AB376" s="510"/>
      <c r="AC376" s="510"/>
    </row>
    <row r="377" spans="1:29" ht="12.75" customHeight="1" x14ac:dyDescent="0.2">
      <c r="A377" s="491"/>
      <c r="B377" s="491"/>
      <c r="C377" s="491"/>
      <c r="D377" s="491"/>
      <c r="E377" s="491"/>
      <c r="F377" s="491"/>
      <c r="G377" s="491"/>
      <c r="H377" s="491"/>
      <c r="I377" s="491"/>
      <c r="J377" s="491"/>
      <c r="K377" s="491"/>
      <c r="L377" s="491"/>
      <c r="M377" s="491"/>
      <c r="N377" s="491"/>
      <c r="O377" s="491"/>
      <c r="P377" s="492"/>
      <c r="Q377" s="492"/>
      <c r="R377" s="491"/>
      <c r="S377" s="491"/>
      <c r="T377" s="491"/>
      <c r="U377" s="491"/>
      <c r="V377" s="491"/>
      <c r="W377" s="491"/>
      <c r="X377" s="510"/>
      <c r="Y377" s="510"/>
      <c r="Z377" s="510"/>
      <c r="AA377" s="510"/>
      <c r="AB377" s="510"/>
      <c r="AC377" s="510"/>
    </row>
    <row r="378" spans="1:29" ht="12.75" customHeight="1" x14ac:dyDescent="0.2">
      <c r="A378" s="491"/>
      <c r="B378" s="491"/>
      <c r="C378" s="491"/>
      <c r="D378" s="491"/>
      <c r="E378" s="491"/>
      <c r="F378" s="491"/>
      <c r="G378" s="491"/>
      <c r="H378" s="491"/>
      <c r="I378" s="491"/>
      <c r="J378" s="491"/>
      <c r="K378" s="491"/>
      <c r="L378" s="491"/>
      <c r="M378" s="491"/>
      <c r="N378" s="491"/>
      <c r="O378" s="491"/>
      <c r="P378" s="492"/>
      <c r="Q378" s="492"/>
      <c r="R378" s="491"/>
      <c r="S378" s="491"/>
      <c r="T378" s="491"/>
      <c r="U378" s="491"/>
      <c r="V378" s="491"/>
      <c r="W378" s="491"/>
      <c r="X378" s="510"/>
      <c r="Y378" s="510"/>
      <c r="Z378" s="510"/>
      <c r="AA378" s="510"/>
      <c r="AB378" s="510"/>
      <c r="AC378" s="510"/>
    </row>
    <row r="379" spans="1:29" ht="12.75" customHeight="1" x14ac:dyDescent="0.2">
      <c r="A379" s="491"/>
      <c r="B379" s="491"/>
      <c r="C379" s="491"/>
      <c r="D379" s="491"/>
      <c r="E379" s="491"/>
      <c r="F379" s="491"/>
      <c r="G379" s="491"/>
      <c r="H379" s="491"/>
      <c r="I379" s="491"/>
      <c r="J379" s="491"/>
      <c r="K379" s="491"/>
      <c r="L379" s="491"/>
      <c r="M379" s="491"/>
      <c r="N379" s="491"/>
      <c r="O379" s="491"/>
      <c r="P379" s="492"/>
      <c r="Q379" s="492"/>
      <c r="R379" s="491"/>
      <c r="S379" s="491"/>
      <c r="T379" s="491"/>
      <c r="U379" s="491"/>
      <c r="V379" s="491"/>
      <c r="W379" s="491"/>
      <c r="X379" s="510"/>
      <c r="Y379" s="510"/>
      <c r="Z379" s="510"/>
      <c r="AA379" s="510"/>
      <c r="AB379" s="510"/>
      <c r="AC379" s="510"/>
    </row>
    <row r="380" spans="1:29" ht="12.75" customHeight="1" x14ac:dyDescent="0.2">
      <c r="A380" s="491"/>
      <c r="B380" s="491"/>
      <c r="C380" s="491"/>
      <c r="D380" s="491"/>
      <c r="E380" s="491"/>
      <c r="F380" s="491"/>
      <c r="G380" s="491"/>
      <c r="H380" s="491"/>
      <c r="I380" s="491"/>
      <c r="J380" s="491"/>
      <c r="K380" s="491"/>
      <c r="L380" s="491"/>
      <c r="M380" s="491"/>
      <c r="N380" s="491"/>
      <c r="O380" s="491"/>
      <c r="P380" s="492"/>
      <c r="Q380" s="492"/>
      <c r="R380" s="491"/>
      <c r="S380" s="491"/>
      <c r="T380" s="491"/>
      <c r="U380" s="491"/>
      <c r="V380" s="491"/>
      <c r="W380" s="491"/>
      <c r="X380" s="510"/>
      <c r="Y380" s="510"/>
      <c r="Z380" s="510"/>
      <c r="AA380" s="510"/>
      <c r="AB380" s="510"/>
      <c r="AC380" s="510"/>
    </row>
    <row r="381" spans="1:29" ht="12.75" customHeight="1" x14ac:dyDescent="0.2">
      <c r="A381" s="491"/>
      <c r="B381" s="491"/>
      <c r="C381" s="491"/>
      <c r="D381" s="491"/>
      <c r="E381" s="491"/>
      <c r="F381" s="491"/>
      <c r="G381" s="491"/>
      <c r="H381" s="491"/>
      <c r="I381" s="491"/>
      <c r="J381" s="491"/>
      <c r="K381" s="491"/>
      <c r="L381" s="491"/>
      <c r="M381" s="491"/>
      <c r="N381" s="491"/>
      <c r="O381" s="491"/>
      <c r="P381" s="492"/>
      <c r="Q381" s="492"/>
      <c r="R381" s="491"/>
      <c r="S381" s="491"/>
      <c r="T381" s="491"/>
      <c r="U381" s="491"/>
      <c r="V381" s="491"/>
      <c r="W381" s="491"/>
      <c r="X381" s="510"/>
      <c r="Y381" s="510"/>
      <c r="Z381" s="510"/>
      <c r="AA381" s="510"/>
      <c r="AB381" s="510"/>
      <c r="AC381" s="510"/>
    </row>
    <row r="382" spans="1:29" ht="12.75" customHeight="1" x14ac:dyDescent="0.2">
      <c r="A382" s="491"/>
      <c r="B382" s="491"/>
      <c r="C382" s="491"/>
      <c r="D382" s="491"/>
      <c r="E382" s="491"/>
      <c r="F382" s="491"/>
      <c r="G382" s="491"/>
      <c r="H382" s="491"/>
      <c r="I382" s="491"/>
      <c r="J382" s="491"/>
      <c r="K382" s="491"/>
      <c r="L382" s="491"/>
      <c r="M382" s="491"/>
      <c r="N382" s="491"/>
      <c r="O382" s="491"/>
      <c r="P382" s="492"/>
      <c r="Q382" s="492"/>
      <c r="R382" s="491"/>
      <c r="S382" s="491"/>
      <c r="T382" s="491"/>
      <c r="U382" s="491"/>
      <c r="V382" s="491"/>
      <c r="W382" s="491"/>
      <c r="X382" s="510"/>
      <c r="Y382" s="510"/>
      <c r="Z382" s="510"/>
      <c r="AA382" s="510"/>
      <c r="AB382" s="510"/>
      <c r="AC382" s="510"/>
    </row>
    <row r="383" spans="1:29" ht="12.75" customHeight="1" x14ac:dyDescent="0.2">
      <c r="A383" s="491"/>
      <c r="B383" s="491"/>
      <c r="C383" s="491"/>
      <c r="D383" s="491"/>
      <c r="E383" s="491"/>
      <c r="F383" s="491"/>
      <c r="G383" s="491"/>
      <c r="H383" s="491"/>
      <c r="I383" s="491"/>
      <c r="J383" s="491"/>
      <c r="K383" s="491"/>
      <c r="L383" s="491"/>
      <c r="M383" s="491"/>
      <c r="N383" s="491"/>
      <c r="O383" s="491"/>
      <c r="P383" s="492"/>
      <c r="Q383" s="492"/>
      <c r="R383" s="491"/>
      <c r="S383" s="491"/>
      <c r="T383" s="491"/>
      <c r="U383" s="491"/>
      <c r="V383" s="491"/>
      <c r="W383" s="491"/>
      <c r="X383" s="510"/>
      <c r="Y383" s="510"/>
      <c r="Z383" s="510"/>
      <c r="AA383" s="510"/>
      <c r="AB383" s="510"/>
      <c r="AC383" s="510"/>
    </row>
    <row r="384" spans="1:29" ht="12.75" customHeight="1" x14ac:dyDescent="0.2">
      <c r="A384" s="491"/>
      <c r="B384" s="491"/>
      <c r="C384" s="491"/>
      <c r="D384" s="491"/>
      <c r="E384" s="491"/>
      <c r="F384" s="491"/>
      <c r="G384" s="491"/>
      <c r="H384" s="491"/>
      <c r="I384" s="491"/>
      <c r="J384" s="491"/>
      <c r="K384" s="491"/>
      <c r="L384" s="491"/>
      <c r="M384" s="491"/>
      <c r="N384" s="491"/>
      <c r="O384" s="491"/>
      <c r="P384" s="492"/>
      <c r="Q384" s="492"/>
      <c r="R384" s="491"/>
      <c r="S384" s="491"/>
      <c r="T384" s="491"/>
      <c r="U384" s="491"/>
      <c r="V384" s="491"/>
      <c r="W384" s="491"/>
      <c r="X384" s="510"/>
      <c r="Y384" s="510"/>
      <c r="Z384" s="510"/>
      <c r="AA384" s="510"/>
      <c r="AB384" s="510"/>
      <c r="AC384" s="510"/>
    </row>
    <row r="385" spans="1:29" ht="12.75" customHeight="1" x14ac:dyDescent="0.2">
      <c r="A385" s="491"/>
      <c r="B385" s="491"/>
      <c r="C385" s="491"/>
      <c r="D385" s="491"/>
      <c r="E385" s="491"/>
      <c r="F385" s="491"/>
      <c r="G385" s="491"/>
      <c r="H385" s="491"/>
      <c r="I385" s="491"/>
      <c r="J385" s="491"/>
      <c r="K385" s="491"/>
      <c r="L385" s="491"/>
      <c r="M385" s="491"/>
      <c r="N385" s="491"/>
      <c r="O385" s="491"/>
      <c r="P385" s="492"/>
      <c r="Q385" s="492"/>
      <c r="R385" s="491"/>
      <c r="S385" s="491"/>
      <c r="T385" s="491"/>
      <c r="U385" s="491"/>
      <c r="V385" s="491"/>
      <c r="W385" s="491"/>
      <c r="X385" s="510"/>
      <c r="Y385" s="510"/>
      <c r="Z385" s="510"/>
      <c r="AA385" s="510"/>
      <c r="AB385" s="510"/>
      <c r="AC385" s="510"/>
    </row>
    <row r="386" spans="1:29" ht="12.75" customHeight="1" x14ac:dyDescent="0.2">
      <c r="A386" s="491"/>
      <c r="B386" s="491"/>
      <c r="C386" s="491"/>
      <c r="D386" s="491"/>
      <c r="E386" s="491"/>
      <c r="F386" s="491"/>
      <c r="G386" s="491"/>
      <c r="H386" s="491"/>
      <c r="I386" s="491"/>
      <c r="J386" s="491"/>
      <c r="K386" s="491"/>
      <c r="L386" s="491"/>
      <c r="M386" s="491"/>
      <c r="N386" s="491"/>
      <c r="O386" s="491"/>
      <c r="P386" s="492"/>
      <c r="Q386" s="492"/>
      <c r="R386" s="491"/>
      <c r="S386" s="491"/>
      <c r="T386" s="491"/>
      <c r="U386" s="491"/>
      <c r="V386" s="491"/>
      <c r="W386" s="491"/>
      <c r="X386" s="510"/>
      <c r="Y386" s="510"/>
      <c r="Z386" s="510"/>
      <c r="AA386" s="510"/>
      <c r="AB386" s="510"/>
      <c r="AC386" s="510"/>
    </row>
    <row r="387" spans="1:29" ht="12.75" customHeight="1" x14ac:dyDescent="0.2">
      <c r="A387" s="491"/>
      <c r="B387" s="491"/>
      <c r="C387" s="491"/>
      <c r="D387" s="491"/>
      <c r="E387" s="491"/>
      <c r="F387" s="491"/>
      <c r="G387" s="491"/>
      <c r="H387" s="491"/>
      <c r="I387" s="491"/>
      <c r="J387" s="491"/>
      <c r="K387" s="491"/>
      <c r="L387" s="491"/>
      <c r="M387" s="491"/>
      <c r="N387" s="491"/>
      <c r="O387" s="491"/>
      <c r="P387" s="492"/>
      <c r="Q387" s="492"/>
      <c r="R387" s="491"/>
      <c r="S387" s="491"/>
      <c r="T387" s="491"/>
      <c r="U387" s="491"/>
      <c r="V387" s="491"/>
      <c r="W387" s="491"/>
      <c r="X387" s="510"/>
      <c r="Y387" s="510"/>
      <c r="Z387" s="510"/>
      <c r="AA387" s="510"/>
      <c r="AB387" s="510"/>
      <c r="AC387" s="510"/>
    </row>
    <row r="388" spans="1:29" ht="12.75" customHeight="1" x14ac:dyDescent="0.2">
      <c r="A388" s="491"/>
      <c r="B388" s="491"/>
      <c r="C388" s="491"/>
      <c r="D388" s="491"/>
      <c r="E388" s="491"/>
      <c r="F388" s="491"/>
      <c r="G388" s="491"/>
      <c r="H388" s="491"/>
      <c r="I388" s="491"/>
      <c r="J388" s="491"/>
      <c r="K388" s="491"/>
      <c r="L388" s="491"/>
      <c r="M388" s="491"/>
      <c r="N388" s="491"/>
      <c r="O388" s="491"/>
      <c r="P388" s="492"/>
      <c r="Q388" s="492"/>
      <c r="R388" s="491"/>
      <c r="S388" s="491"/>
      <c r="T388" s="491"/>
      <c r="U388" s="491"/>
      <c r="V388" s="491"/>
      <c r="W388" s="491"/>
      <c r="X388" s="510"/>
      <c r="Y388" s="510"/>
      <c r="Z388" s="510"/>
      <c r="AA388" s="510"/>
      <c r="AB388" s="510"/>
      <c r="AC388" s="510"/>
    </row>
    <row r="389" spans="1:29" ht="12.75" customHeight="1" x14ac:dyDescent="0.2">
      <c r="A389" s="491"/>
      <c r="B389" s="491"/>
      <c r="C389" s="491"/>
      <c r="D389" s="491"/>
      <c r="E389" s="491"/>
      <c r="F389" s="491"/>
      <c r="G389" s="491"/>
      <c r="H389" s="491"/>
      <c r="I389" s="491"/>
      <c r="J389" s="491"/>
      <c r="K389" s="491"/>
      <c r="L389" s="491"/>
      <c r="M389" s="491"/>
      <c r="N389" s="491"/>
      <c r="O389" s="491"/>
      <c r="P389" s="492"/>
      <c r="Q389" s="492"/>
      <c r="R389" s="491"/>
      <c r="S389" s="491"/>
      <c r="T389" s="491"/>
      <c r="U389" s="491"/>
      <c r="V389" s="491"/>
      <c r="W389" s="491"/>
      <c r="X389" s="510"/>
      <c r="Y389" s="510"/>
      <c r="Z389" s="510"/>
      <c r="AA389" s="510"/>
      <c r="AB389" s="510"/>
      <c r="AC389" s="510"/>
    </row>
    <row r="390" spans="1:29" ht="12.75" customHeight="1" x14ac:dyDescent="0.2">
      <c r="A390" s="491"/>
      <c r="B390" s="491"/>
      <c r="C390" s="491"/>
      <c r="D390" s="491"/>
      <c r="E390" s="491"/>
      <c r="F390" s="491"/>
      <c r="G390" s="491"/>
      <c r="H390" s="491"/>
      <c r="I390" s="491"/>
      <c r="J390" s="491"/>
      <c r="K390" s="491"/>
      <c r="L390" s="491"/>
      <c r="M390" s="491"/>
      <c r="N390" s="491"/>
      <c r="O390" s="491"/>
      <c r="P390" s="492"/>
      <c r="Q390" s="492"/>
      <c r="R390" s="491"/>
      <c r="S390" s="491"/>
      <c r="T390" s="491"/>
      <c r="U390" s="491"/>
      <c r="V390" s="491"/>
      <c r="W390" s="491"/>
      <c r="X390" s="510"/>
      <c r="Y390" s="510"/>
      <c r="Z390" s="510"/>
      <c r="AA390" s="510"/>
      <c r="AB390" s="510"/>
      <c r="AC390" s="510"/>
    </row>
    <row r="391" spans="1:29" ht="12.75" customHeight="1" x14ac:dyDescent="0.2">
      <c r="A391" s="491"/>
      <c r="B391" s="491"/>
      <c r="C391" s="491"/>
      <c r="D391" s="491"/>
      <c r="E391" s="491"/>
      <c r="F391" s="491"/>
      <c r="G391" s="491"/>
      <c r="H391" s="491"/>
      <c r="I391" s="491"/>
      <c r="J391" s="491"/>
      <c r="K391" s="491"/>
      <c r="L391" s="491"/>
      <c r="M391" s="491"/>
      <c r="N391" s="491"/>
      <c r="O391" s="491"/>
      <c r="P391" s="492"/>
      <c r="Q391" s="492"/>
      <c r="R391" s="491"/>
      <c r="S391" s="491"/>
      <c r="T391" s="491"/>
      <c r="U391" s="491"/>
      <c r="V391" s="491"/>
      <c r="W391" s="491"/>
      <c r="X391" s="510"/>
      <c r="Y391" s="510"/>
      <c r="Z391" s="510"/>
      <c r="AA391" s="510"/>
      <c r="AB391" s="510"/>
      <c r="AC391" s="510"/>
    </row>
    <row r="392" spans="1:29" ht="12.75" customHeight="1" x14ac:dyDescent="0.2">
      <c r="A392" s="491"/>
      <c r="B392" s="491"/>
      <c r="C392" s="491"/>
      <c r="D392" s="491"/>
      <c r="E392" s="491"/>
      <c r="F392" s="491"/>
      <c r="G392" s="491"/>
      <c r="H392" s="491"/>
      <c r="I392" s="491"/>
      <c r="J392" s="491"/>
      <c r="K392" s="491"/>
      <c r="L392" s="491"/>
      <c r="M392" s="491"/>
      <c r="N392" s="491"/>
      <c r="O392" s="491"/>
      <c r="P392" s="492"/>
      <c r="Q392" s="492"/>
      <c r="R392" s="491"/>
      <c r="S392" s="491"/>
      <c r="T392" s="491"/>
      <c r="U392" s="491"/>
      <c r="V392" s="491"/>
      <c r="W392" s="491"/>
      <c r="X392" s="510"/>
      <c r="Y392" s="510"/>
      <c r="Z392" s="510"/>
      <c r="AA392" s="510"/>
      <c r="AB392" s="510"/>
      <c r="AC392" s="510"/>
    </row>
    <row r="393" spans="1:29" ht="12.75" customHeight="1" x14ac:dyDescent="0.2">
      <c r="A393" s="491"/>
      <c r="B393" s="491"/>
      <c r="C393" s="491"/>
      <c r="D393" s="491"/>
      <c r="E393" s="491"/>
      <c r="F393" s="491"/>
      <c r="G393" s="491"/>
      <c r="H393" s="491"/>
      <c r="I393" s="491"/>
      <c r="J393" s="491"/>
      <c r="K393" s="491"/>
      <c r="L393" s="491"/>
      <c r="M393" s="491"/>
      <c r="N393" s="491"/>
      <c r="O393" s="491"/>
      <c r="P393" s="492"/>
      <c r="Q393" s="492"/>
      <c r="R393" s="491"/>
      <c r="S393" s="491"/>
      <c r="T393" s="491"/>
      <c r="U393" s="491"/>
      <c r="V393" s="491"/>
      <c r="W393" s="491"/>
      <c r="X393" s="510"/>
      <c r="Y393" s="510"/>
      <c r="Z393" s="510"/>
      <c r="AA393" s="510"/>
      <c r="AB393" s="510"/>
      <c r="AC393" s="510"/>
    </row>
    <row r="394" spans="1:29" ht="12.75" customHeight="1" x14ac:dyDescent="0.2">
      <c r="A394" s="491"/>
      <c r="B394" s="491"/>
      <c r="C394" s="491"/>
      <c r="D394" s="491"/>
      <c r="E394" s="491"/>
      <c r="F394" s="491"/>
      <c r="G394" s="491"/>
      <c r="H394" s="491"/>
      <c r="I394" s="491"/>
      <c r="J394" s="491"/>
      <c r="K394" s="491"/>
      <c r="L394" s="491"/>
      <c r="M394" s="491"/>
      <c r="N394" s="491"/>
      <c r="O394" s="491"/>
      <c r="P394" s="492"/>
      <c r="Q394" s="492"/>
      <c r="R394" s="491"/>
      <c r="S394" s="491"/>
      <c r="T394" s="491"/>
      <c r="U394" s="491"/>
      <c r="V394" s="491"/>
      <c r="W394" s="491"/>
      <c r="X394" s="510"/>
      <c r="Y394" s="510"/>
      <c r="Z394" s="510"/>
      <c r="AA394" s="510"/>
      <c r="AB394" s="510"/>
      <c r="AC394" s="510"/>
    </row>
    <row r="395" spans="1:29" ht="12.75" customHeight="1" x14ac:dyDescent="0.2">
      <c r="A395" s="491"/>
      <c r="B395" s="491"/>
      <c r="C395" s="491"/>
      <c r="D395" s="491"/>
      <c r="E395" s="491"/>
      <c r="F395" s="491"/>
      <c r="G395" s="491"/>
      <c r="H395" s="491"/>
      <c r="I395" s="491"/>
      <c r="J395" s="491"/>
      <c r="K395" s="491"/>
      <c r="L395" s="491"/>
      <c r="M395" s="491"/>
      <c r="N395" s="491"/>
      <c r="O395" s="491"/>
      <c r="P395" s="492"/>
      <c r="Q395" s="492"/>
      <c r="R395" s="491"/>
      <c r="S395" s="491"/>
      <c r="T395" s="491"/>
      <c r="U395" s="491"/>
      <c r="V395" s="491"/>
      <c r="W395" s="491"/>
      <c r="X395" s="510"/>
      <c r="Y395" s="510"/>
      <c r="Z395" s="510"/>
      <c r="AA395" s="510"/>
      <c r="AB395" s="510"/>
      <c r="AC395" s="510"/>
    </row>
    <row r="396" spans="1:29" ht="12.75" customHeight="1" x14ac:dyDescent="0.2">
      <c r="A396" s="491"/>
      <c r="B396" s="491"/>
      <c r="C396" s="491"/>
      <c r="D396" s="491"/>
      <c r="E396" s="491"/>
      <c r="F396" s="491"/>
      <c r="G396" s="491"/>
      <c r="H396" s="491"/>
      <c r="I396" s="491"/>
      <c r="J396" s="491"/>
      <c r="K396" s="491"/>
      <c r="L396" s="491"/>
      <c r="M396" s="491"/>
      <c r="N396" s="491"/>
      <c r="O396" s="491"/>
      <c r="P396" s="492"/>
      <c r="Q396" s="492"/>
      <c r="R396" s="491"/>
      <c r="S396" s="491"/>
      <c r="T396" s="491"/>
      <c r="U396" s="491"/>
      <c r="V396" s="491"/>
      <c r="W396" s="491"/>
      <c r="X396" s="510"/>
      <c r="Y396" s="510"/>
      <c r="Z396" s="510"/>
      <c r="AA396" s="510"/>
      <c r="AB396" s="510"/>
      <c r="AC396" s="510"/>
    </row>
    <row r="397" spans="1:29" ht="12.75" customHeight="1" x14ac:dyDescent="0.2">
      <c r="A397" s="491"/>
      <c r="B397" s="491"/>
      <c r="C397" s="491"/>
      <c r="D397" s="491"/>
      <c r="E397" s="491"/>
      <c r="F397" s="491"/>
      <c r="G397" s="491"/>
      <c r="H397" s="491"/>
      <c r="I397" s="491"/>
      <c r="J397" s="491"/>
      <c r="K397" s="491"/>
      <c r="L397" s="491"/>
      <c r="M397" s="491"/>
      <c r="N397" s="491"/>
      <c r="O397" s="491"/>
      <c r="P397" s="492"/>
      <c r="Q397" s="492"/>
      <c r="R397" s="491"/>
      <c r="S397" s="491"/>
      <c r="T397" s="491"/>
      <c r="U397" s="491"/>
      <c r="V397" s="491"/>
      <c r="W397" s="491"/>
      <c r="X397" s="510"/>
      <c r="Y397" s="510"/>
      <c r="Z397" s="510"/>
      <c r="AA397" s="510"/>
      <c r="AB397" s="510"/>
      <c r="AC397" s="510"/>
    </row>
    <row r="398" spans="1:29" ht="12.75" customHeight="1" x14ac:dyDescent="0.2">
      <c r="A398" s="491"/>
      <c r="B398" s="491"/>
      <c r="C398" s="491"/>
      <c r="D398" s="491"/>
      <c r="E398" s="491"/>
      <c r="F398" s="491"/>
      <c r="G398" s="491"/>
      <c r="H398" s="491"/>
      <c r="I398" s="491"/>
      <c r="J398" s="491"/>
      <c r="K398" s="491"/>
      <c r="L398" s="491"/>
      <c r="M398" s="491"/>
      <c r="N398" s="491"/>
      <c r="O398" s="491"/>
      <c r="P398" s="492"/>
      <c r="Q398" s="492"/>
      <c r="R398" s="491"/>
      <c r="S398" s="491"/>
      <c r="T398" s="491"/>
      <c r="U398" s="491"/>
      <c r="V398" s="491"/>
      <c r="W398" s="491"/>
      <c r="X398" s="510"/>
      <c r="Y398" s="510"/>
      <c r="Z398" s="510"/>
      <c r="AA398" s="510"/>
      <c r="AB398" s="510"/>
      <c r="AC398" s="510"/>
    </row>
    <row r="399" spans="1:29" ht="12.75" customHeight="1" x14ac:dyDescent="0.2">
      <c r="A399" s="491"/>
      <c r="B399" s="491"/>
      <c r="C399" s="491"/>
      <c r="D399" s="491"/>
      <c r="E399" s="491"/>
      <c r="F399" s="491"/>
      <c r="G399" s="491"/>
      <c r="H399" s="491"/>
      <c r="I399" s="491"/>
      <c r="J399" s="491"/>
      <c r="K399" s="491"/>
      <c r="L399" s="491"/>
      <c r="M399" s="491"/>
      <c r="N399" s="491"/>
      <c r="O399" s="491"/>
      <c r="P399" s="492"/>
      <c r="Q399" s="492"/>
      <c r="R399" s="491"/>
      <c r="S399" s="491"/>
      <c r="T399" s="491"/>
      <c r="U399" s="491"/>
      <c r="V399" s="491"/>
      <c r="W399" s="491"/>
      <c r="X399" s="510"/>
      <c r="Y399" s="510"/>
      <c r="Z399" s="510"/>
      <c r="AA399" s="510"/>
      <c r="AB399" s="510"/>
      <c r="AC399" s="510"/>
    </row>
    <row r="400" spans="1:29" ht="12.75" customHeight="1" x14ac:dyDescent="0.2">
      <c r="A400" s="491"/>
      <c r="B400" s="491"/>
      <c r="C400" s="491"/>
      <c r="D400" s="491"/>
      <c r="E400" s="491"/>
      <c r="F400" s="491"/>
      <c r="G400" s="491"/>
      <c r="H400" s="491"/>
      <c r="I400" s="491"/>
      <c r="J400" s="491"/>
      <c r="K400" s="491"/>
      <c r="L400" s="491"/>
      <c r="M400" s="491"/>
      <c r="N400" s="491"/>
      <c r="O400" s="491"/>
      <c r="P400" s="492"/>
      <c r="Q400" s="492"/>
      <c r="R400" s="491"/>
      <c r="S400" s="491"/>
      <c r="T400" s="491"/>
      <c r="U400" s="491"/>
      <c r="V400" s="491"/>
      <c r="W400" s="491"/>
      <c r="X400" s="510"/>
      <c r="Y400" s="510"/>
      <c r="Z400" s="510"/>
      <c r="AA400" s="510"/>
      <c r="AB400" s="510"/>
      <c r="AC400" s="510"/>
    </row>
    <row r="401" spans="1:29" ht="12.75" customHeight="1" x14ac:dyDescent="0.2">
      <c r="A401" s="491"/>
      <c r="B401" s="491"/>
      <c r="C401" s="491"/>
      <c r="D401" s="491"/>
      <c r="E401" s="491"/>
      <c r="F401" s="491"/>
      <c r="G401" s="491"/>
      <c r="H401" s="491"/>
      <c r="I401" s="491"/>
      <c r="J401" s="491"/>
      <c r="K401" s="491"/>
      <c r="L401" s="491"/>
      <c r="M401" s="491"/>
      <c r="N401" s="491"/>
      <c r="O401" s="491"/>
      <c r="P401" s="492"/>
      <c r="Q401" s="492"/>
      <c r="R401" s="491"/>
      <c r="S401" s="491"/>
      <c r="T401" s="491"/>
      <c r="U401" s="491"/>
      <c r="V401" s="491"/>
      <c r="W401" s="491"/>
      <c r="X401" s="510"/>
      <c r="Y401" s="510"/>
      <c r="Z401" s="510"/>
      <c r="AA401" s="510"/>
      <c r="AB401" s="510"/>
      <c r="AC401" s="510"/>
    </row>
    <row r="402" spans="1:29" ht="12.75" customHeight="1" x14ac:dyDescent="0.2">
      <c r="A402" s="491"/>
      <c r="B402" s="491"/>
      <c r="C402" s="491"/>
      <c r="D402" s="491"/>
      <c r="E402" s="491"/>
      <c r="F402" s="491"/>
      <c r="G402" s="491"/>
      <c r="H402" s="491"/>
      <c r="I402" s="491"/>
      <c r="J402" s="491"/>
      <c r="K402" s="491"/>
      <c r="L402" s="491"/>
      <c r="M402" s="491"/>
      <c r="N402" s="491"/>
      <c r="O402" s="491"/>
      <c r="P402" s="492"/>
      <c r="Q402" s="492"/>
      <c r="R402" s="491"/>
      <c r="S402" s="491"/>
      <c r="T402" s="491"/>
      <c r="U402" s="491"/>
      <c r="V402" s="491"/>
      <c r="W402" s="491"/>
      <c r="X402" s="510"/>
      <c r="Y402" s="510"/>
      <c r="Z402" s="510"/>
      <c r="AA402" s="510"/>
      <c r="AB402" s="510"/>
      <c r="AC402" s="510"/>
    </row>
    <row r="403" spans="1:29" ht="12.75" customHeight="1" x14ac:dyDescent="0.2">
      <c r="A403" s="491"/>
      <c r="B403" s="491"/>
      <c r="C403" s="491"/>
      <c r="D403" s="491"/>
      <c r="E403" s="491"/>
      <c r="F403" s="491"/>
      <c r="G403" s="491"/>
      <c r="H403" s="491"/>
      <c r="I403" s="491"/>
      <c r="J403" s="491"/>
      <c r="K403" s="491"/>
      <c r="L403" s="491"/>
      <c r="M403" s="491"/>
      <c r="N403" s="491"/>
      <c r="O403" s="491"/>
      <c r="P403" s="492"/>
      <c r="Q403" s="492"/>
      <c r="R403" s="491"/>
      <c r="S403" s="491"/>
      <c r="T403" s="491"/>
      <c r="U403" s="491"/>
      <c r="V403" s="491"/>
      <c r="W403" s="491"/>
      <c r="X403" s="510"/>
      <c r="Y403" s="510"/>
      <c r="Z403" s="510"/>
      <c r="AA403" s="510"/>
      <c r="AB403" s="510"/>
      <c r="AC403" s="510"/>
    </row>
    <row r="404" spans="1:29" ht="12.75" customHeight="1" x14ac:dyDescent="0.2">
      <c r="A404" s="491"/>
      <c r="B404" s="491"/>
      <c r="C404" s="491"/>
      <c r="D404" s="491"/>
      <c r="E404" s="491"/>
      <c r="F404" s="491"/>
      <c r="G404" s="491"/>
      <c r="H404" s="491"/>
      <c r="I404" s="491"/>
      <c r="J404" s="491"/>
      <c r="K404" s="491"/>
      <c r="L404" s="491"/>
      <c r="M404" s="491"/>
      <c r="N404" s="491"/>
      <c r="O404" s="491"/>
      <c r="P404" s="492"/>
      <c r="Q404" s="492"/>
      <c r="R404" s="491"/>
      <c r="S404" s="491"/>
      <c r="T404" s="491"/>
      <c r="U404" s="491"/>
      <c r="V404" s="491"/>
      <c r="W404" s="491"/>
      <c r="X404" s="510"/>
      <c r="Y404" s="510"/>
      <c r="Z404" s="510"/>
      <c r="AA404" s="510"/>
      <c r="AB404" s="510"/>
      <c r="AC404" s="510"/>
    </row>
    <row r="405" spans="1:29" ht="12.75" customHeight="1" x14ac:dyDescent="0.2">
      <c r="A405" s="491"/>
      <c r="B405" s="491"/>
      <c r="C405" s="491"/>
      <c r="D405" s="491"/>
      <c r="E405" s="491"/>
      <c r="F405" s="491"/>
      <c r="G405" s="491"/>
      <c r="H405" s="491"/>
      <c r="I405" s="491"/>
      <c r="J405" s="491"/>
      <c r="K405" s="491"/>
      <c r="L405" s="491"/>
      <c r="M405" s="491"/>
      <c r="N405" s="491"/>
      <c r="O405" s="491"/>
      <c r="P405" s="492"/>
      <c r="Q405" s="492"/>
      <c r="R405" s="491"/>
      <c r="S405" s="491"/>
      <c r="T405" s="491"/>
      <c r="U405" s="491"/>
      <c r="V405" s="491"/>
      <c r="W405" s="491"/>
      <c r="X405" s="510"/>
      <c r="Y405" s="510"/>
      <c r="Z405" s="510"/>
      <c r="AA405" s="510"/>
      <c r="AB405" s="510"/>
      <c r="AC405" s="510"/>
    </row>
    <row r="406" spans="1:29" ht="12.75" customHeight="1" x14ac:dyDescent="0.2">
      <c r="A406" s="491"/>
      <c r="B406" s="491"/>
      <c r="C406" s="491"/>
      <c r="D406" s="491"/>
      <c r="E406" s="491"/>
      <c r="F406" s="491"/>
      <c r="G406" s="491"/>
      <c r="H406" s="491"/>
      <c r="I406" s="491"/>
      <c r="J406" s="491"/>
      <c r="K406" s="491"/>
      <c r="L406" s="491"/>
      <c r="M406" s="491"/>
      <c r="N406" s="491"/>
      <c r="O406" s="491"/>
      <c r="P406" s="492"/>
      <c r="Q406" s="492"/>
      <c r="R406" s="491"/>
      <c r="S406" s="491"/>
      <c r="T406" s="491"/>
      <c r="U406" s="491"/>
      <c r="V406" s="491"/>
      <c r="W406" s="491"/>
      <c r="X406" s="510"/>
      <c r="Y406" s="510"/>
      <c r="Z406" s="510"/>
      <c r="AA406" s="510"/>
      <c r="AB406" s="510"/>
      <c r="AC406" s="510"/>
    </row>
    <row r="407" spans="1:29" ht="12.75" customHeight="1" x14ac:dyDescent="0.2">
      <c r="A407" s="491"/>
      <c r="B407" s="491"/>
      <c r="C407" s="491"/>
      <c r="D407" s="491"/>
      <c r="E407" s="491"/>
      <c r="F407" s="491"/>
      <c r="G407" s="491"/>
      <c r="H407" s="491"/>
      <c r="I407" s="491"/>
      <c r="J407" s="491"/>
      <c r="K407" s="491"/>
      <c r="L407" s="491"/>
      <c r="M407" s="491"/>
      <c r="N407" s="491"/>
      <c r="O407" s="491"/>
      <c r="P407" s="492"/>
      <c r="Q407" s="492"/>
      <c r="R407" s="491"/>
      <c r="S407" s="491"/>
      <c r="T407" s="491"/>
      <c r="U407" s="491"/>
      <c r="V407" s="491"/>
      <c r="W407" s="491"/>
      <c r="X407" s="510"/>
      <c r="Y407" s="510"/>
      <c r="Z407" s="510"/>
      <c r="AA407" s="510"/>
      <c r="AB407" s="510"/>
      <c r="AC407" s="510"/>
    </row>
    <row r="408" spans="1:29" ht="12.75" customHeight="1" x14ac:dyDescent="0.2">
      <c r="A408" s="491"/>
      <c r="B408" s="491"/>
      <c r="C408" s="491"/>
      <c r="D408" s="491"/>
      <c r="E408" s="491"/>
      <c r="F408" s="491"/>
      <c r="G408" s="491"/>
      <c r="H408" s="491"/>
      <c r="I408" s="491"/>
      <c r="J408" s="491"/>
      <c r="K408" s="491"/>
      <c r="L408" s="491"/>
      <c r="M408" s="491"/>
      <c r="N408" s="491"/>
      <c r="O408" s="491"/>
      <c r="P408" s="492"/>
      <c r="Q408" s="492"/>
      <c r="R408" s="491"/>
      <c r="S408" s="491"/>
      <c r="T408" s="491"/>
      <c r="U408" s="491"/>
      <c r="V408" s="491"/>
      <c r="W408" s="491"/>
      <c r="X408" s="510"/>
      <c r="Y408" s="510"/>
      <c r="Z408" s="510"/>
      <c r="AA408" s="510"/>
      <c r="AB408" s="510"/>
      <c r="AC408" s="510"/>
    </row>
    <row r="409" spans="1:29" ht="12.75" customHeight="1" x14ac:dyDescent="0.2">
      <c r="A409" s="491"/>
      <c r="B409" s="491"/>
      <c r="C409" s="491"/>
      <c r="D409" s="491"/>
      <c r="E409" s="491"/>
      <c r="F409" s="491"/>
      <c r="G409" s="491"/>
      <c r="H409" s="491"/>
      <c r="I409" s="491"/>
      <c r="J409" s="491"/>
      <c r="K409" s="491"/>
      <c r="L409" s="491"/>
      <c r="M409" s="491"/>
      <c r="N409" s="491"/>
      <c r="O409" s="491"/>
      <c r="P409" s="492"/>
      <c r="Q409" s="492"/>
      <c r="R409" s="491"/>
      <c r="S409" s="491"/>
      <c r="T409" s="491"/>
      <c r="U409" s="491"/>
      <c r="V409" s="491"/>
      <c r="W409" s="491"/>
      <c r="X409" s="510"/>
      <c r="Y409" s="510"/>
      <c r="Z409" s="510"/>
      <c r="AA409" s="510"/>
      <c r="AB409" s="510"/>
      <c r="AC409" s="510"/>
    </row>
    <row r="410" spans="1:29" ht="12.75" customHeight="1" x14ac:dyDescent="0.2">
      <c r="A410" s="491"/>
      <c r="B410" s="491"/>
      <c r="C410" s="491"/>
      <c r="D410" s="491"/>
      <c r="E410" s="491"/>
      <c r="F410" s="491"/>
      <c r="G410" s="491"/>
      <c r="H410" s="491"/>
      <c r="I410" s="491"/>
      <c r="J410" s="491"/>
      <c r="K410" s="491"/>
      <c r="L410" s="491"/>
      <c r="M410" s="491"/>
      <c r="N410" s="491"/>
      <c r="O410" s="491"/>
      <c r="P410" s="492"/>
      <c r="Q410" s="492"/>
      <c r="R410" s="491"/>
      <c r="S410" s="491"/>
      <c r="T410" s="491"/>
      <c r="U410" s="491"/>
      <c r="V410" s="491"/>
      <c r="W410" s="491"/>
      <c r="X410" s="510"/>
      <c r="Y410" s="510"/>
      <c r="Z410" s="510"/>
      <c r="AA410" s="510"/>
      <c r="AB410" s="510"/>
      <c r="AC410" s="510"/>
    </row>
    <row r="411" spans="1:29" ht="12.75" customHeight="1" x14ac:dyDescent="0.2">
      <c r="A411" s="491"/>
      <c r="B411" s="491"/>
      <c r="C411" s="491"/>
      <c r="D411" s="491"/>
      <c r="E411" s="491"/>
      <c r="F411" s="491"/>
      <c r="G411" s="491"/>
      <c r="H411" s="491"/>
      <c r="I411" s="491"/>
      <c r="J411" s="491"/>
      <c r="K411" s="491"/>
      <c r="L411" s="491"/>
      <c r="M411" s="491"/>
      <c r="N411" s="491"/>
      <c r="O411" s="491"/>
      <c r="P411" s="492"/>
      <c r="Q411" s="492"/>
      <c r="R411" s="491"/>
      <c r="S411" s="491"/>
      <c r="T411" s="491"/>
      <c r="U411" s="491"/>
      <c r="V411" s="491"/>
      <c r="W411" s="491"/>
      <c r="X411" s="510"/>
      <c r="Y411" s="510"/>
      <c r="Z411" s="510"/>
      <c r="AA411" s="510"/>
      <c r="AB411" s="510"/>
      <c r="AC411" s="510"/>
    </row>
    <row r="412" spans="1:29" ht="12.75" customHeight="1" x14ac:dyDescent="0.2">
      <c r="A412" s="491"/>
      <c r="B412" s="491"/>
      <c r="C412" s="491"/>
      <c r="D412" s="491"/>
      <c r="E412" s="491"/>
      <c r="F412" s="491"/>
      <c r="G412" s="491"/>
      <c r="H412" s="491"/>
      <c r="I412" s="491"/>
      <c r="J412" s="491"/>
      <c r="K412" s="491"/>
      <c r="L412" s="491"/>
      <c r="M412" s="491"/>
      <c r="N412" s="491"/>
      <c r="O412" s="491"/>
      <c r="P412" s="492"/>
      <c r="Q412" s="492"/>
      <c r="R412" s="491"/>
      <c r="S412" s="491"/>
      <c r="T412" s="491"/>
      <c r="U412" s="491"/>
      <c r="V412" s="491"/>
      <c r="W412" s="491"/>
      <c r="X412" s="510"/>
      <c r="Y412" s="510"/>
      <c r="Z412" s="510"/>
      <c r="AA412" s="510"/>
      <c r="AB412" s="510"/>
      <c r="AC412" s="510"/>
    </row>
    <row r="413" spans="1:29" ht="12.75" customHeight="1" x14ac:dyDescent="0.2">
      <c r="A413" s="491"/>
      <c r="B413" s="491"/>
      <c r="C413" s="491"/>
      <c r="D413" s="491"/>
      <c r="E413" s="491"/>
      <c r="F413" s="491"/>
      <c r="G413" s="491"/>
      <c r="H413" s="491"/>
      <c r="I413" s="491"/>
      <c r="J413" s="491"/>
      <c r="K413" s="491"/>
      <c r="L413" s="491"/>
      <c r="M413" s="491"/>
      <c r="N413" s="491"/>
      <c r="O413" s="491"/>
      <c r="P413" s="492"/>
      <c r="Q413" s="492"/>
      <c r="R413" s="491"/>
      <c r="S413" s="491"/>
      <c r="T413" s="491"/>
      <c r="U413" s="491"/>
      <c r="V413" s="491"/>
      <c r="W413" s="491"/>
      <c r="X413" s="510"/>
      <c r="Y413" s="510"/>
      <c r="Z413" s="510"/>
      <c r="AA413" s="510"/>
      <c r="AB413" s="510"/>
      <c r="AC413" s="510"/>
    </row>
    <row r="414" spans="1:29" ht="12.75" customHeight="1" x14ac:dyDescent="0.2">
      <c r="A414" s="491"/>
      <c r="B414" s="491"/>
      <c r="C414" s="491"/>
      <c r="D414" s="491"/>
      <c r="E414" s="491"/>
      <c r="F414" s="491"/>
      <c r="G414" s="491"/>
      <c r="H414" s="491"/>
      <c r="I414" s="491"/>
      <c r="J414" s="491"/>
      <c r="K414" s="491"/>
      <c r="L414" s="491"/>
      <c r="M414" s="491"/>
      <c r="N414" s="491"/>
      <c r="O414" s="491"/>
      <c r="P414" s="492"/>
      <c r="Q414" s="492"/>
      <c r="R414" s="491"/>
      <c r="S414" s="491"/>
      <c r="T414" s="491"/>
      <c r="U414" s="491"/>
      <c r="V414" s="491"/>
      <c r="W414" s="491"/>
      <c r="X414" s="510"/>
      <c r="Y414" s="510"/>
      <c r="Z414" s="510"/>
      <c r="AA414" s="510"/>
      <c r="AB414" s="510"/>
      <c r="AC414" s="510"/>
    </row>
    <row r="415" spans="1:29" ht="12.75" customHeight="1" x14ac:dyDescent="0.2">
      <c r="A415" s="491"/>
      <c r="B415" s="491"/>
      <c r="C415" s="491"/>
      <c r="D415" s="491"/>
      <c r="E415" s="491"/>
      <c r="F415" s="491"/>
      <c r="G415" s="491"/>
      <c r="H415" s="491"/>
      <c r="I415" s="491"/>
      <c r="J415" s="491"/>
      <c r="K415" s="491"/>
      <c r="L415" s="491"/>
      <c r="M415" s="491"/>
      <c r="N415" s="491"/>
      <c r="O415" s="491"/>
      <c r="P415" s="492"/>
      <c r="Q415" s="492"/>
      <c r="R415" s="491"/>
      <c r="S415" s="491"/>
      <c r="T415" s="491"/>
      <c r="U415" s="491"/>
      <c r="V415" s="491"/>
      <c r="W415" s="491"/>
      <c r="X415" s="510"/>
      <c r="Y415" s="510"/>
      <c r="Z415" s="510"/>
      <c r="AA415" s="510"/>
      <c r="AB415" s="510"/>
      <c r="AC415" s="510"/>
    </row>
    <row r="416" spans="1:29" ht="12.75" customHeight="1" x14ac:dyDescent="0.2">
      <c r="A416" s="491"/>
      <c r="B416" s="491"/>
      <c r="C416" s="491"/>
      <c r="D416" s="491"/>
      <c r="E416" s="491"/>
      <c r="F416" s="491"/>
      <c r="G416" s="491"/>
      <c r="H416" s="491"/>
      <c r="I416" s="491"/>
      <c r="J416" s="491"/>
      <c r="K416" s="491"/>
      <c r="L416" s="491"/>
      <c r="M416" s="491"/>
      <c r="N416" s="491"/>
      <c r="O416" s="491"/>
      <c r="P416" s="492"/>
      <c r="Q416" s="492"/>
      <c r="R416" s="491"/>
      <c r="S416" s="491"/>
      <c r="T416" s="491"/>
      <c r="U416" s="491"/>
      <c r="V416" s="491"/>
      <c r="W416" s="491"/>
      <c r="X416" s="510"/>
      <c r="Y416" s="510"/>
      <c r="Z416" s="510"/>
      <c r="AA416" s="510"/>
      <c r="AB416" s="510"/>
      <c r="AC416" s="510"/>
    </row>
    <row r="417" spans="1:29" ht="12.75" customHeight="1" x14ac:dyDescent="0.2">
      <c r="A417" s="491"/>
      <c r="B417" s="491"/>
      <c r="C417" s="491"/>
      <c r="D417" s="491"/>
      <c r="E417" s="491"/>
      <c r="F417" s="491"/>
      <c r="G417" s="491"/>
      <c r="H417" s="491"/>
      <c r="I417" s="491"/>
      <c r="J417" s="491"/>
      <c r="K417" s="491"/>
      <c r="L417" s="491"/>
      <c r="M417" s="491"/>
      <c r="N417" s="491"/>
      <c r="O417" s="491"/>
      <c r="P417" s="492"/>
      <c r="Q417" s="492"/>
      <c r="R417" s="491"/>
      <c r="S417" s="491"/>
      <c r="T417" s="491"/>
      <c r="U417" s="491"/>
      <c r="V417" s="491"/>
      <c r="W417" s="491"/>
      <c r="X417" s="510"/>
      <c r="Y417" s="510"/>
      <c r="Z417" s="510"/>
      <c r="AA417" s="510"/>
      <c r="AB417" s="510"/>
      <c r="AC417" s="510"/>
    </row>
    <row r="418" spans="1:29" ht="12.75" customHeight="1" x14ac:dyDescent="0.2">
      <c r="A418" s="491"/>
      <c r="B418" s="491"/>
      <c r="C418" s="491"/>
      <c r="D418" s="491"/>
      <c r="E418" s="491"/>
      <c r="F418" s="491"/>
      <c r="G418" s="491"/>
      <c r="H418" s="491"/>
      <c r="I418" s="491"/>
      <c r="J418" s="491"/>
      <c r="K418" s="491"/>
      <c r="L418" s="491"/>
      <c r="M418" s="491"/>
      <c r="N418" s="491"/>
      <c r="O418" s="491"/>
      <c r="P418" s="492"/>
      <c r="Q418" s="492"/>
      <c r="R418" s="491"/>
      <c r="S418" s="491"/>
      <c r="T418" s="491"/>
      <c r="U418" s="491"/>
      <c r="V418" s="491"/>
      <c r="W418" s="491"/>
      <c r="X418" s="510"/>
      <c r="Y418" s="510"/>
      <c r="Z418" s="510"/>
      <c r="AA418" s="510"/>
      <c r="AB418" s="510"/>
      <c r="AC418" s="510"/>
    </row>
    <row r="419" spans="1:29" ht="12.75" customHeight="1" x14ac:dyDescent="0.2">
      <c r="A419" s="491"/>
      <c r="B419" s="491"/>
      <c r="C419" s="491"/>
      <c r="D419" s="491"/>
      <c r="E419" s="491"/>
      <c r="F419" s="491"/>
      <c r="G419" s="491"/>
      <c r="H419" s="491"/>
      <c r="I419" s="491"/>
      <c r="J419" s="491"/>
      <c r="K419" s="491"/>
      <c r="L419" s="491"/>
      <c r="M419" s="491"/>
      <c r="N419" s="491"/>
      <c r="O419" s="491"/>
      <c r="P419" s="492"/>
      <c r="Q419" s="492"/>
      <c r="R419" s="491"/>
      <c r="S419" s="491"/>
      <c r="T419" s="491"/>
      <c r="U419" s="491"/>
      <c r="V419" s="491"/>
      <c r="W419" s="491"/>
      <c r="X419" s="510"/>
      <c r="Y419" s="510"/>
      <c r="Z419" s="510"/>
      <c r="AA419" s="510"/>
      <c r="AB419" s="510"/>
      <c r="AC419" s="510"/>
    </row>
    <row r="420" spans="1:29" ht="12.75" customHeight="1" x14ac:dyDescent="0.2">
      <c r="A420" s="491"/>
      <c r="B420" s="491"/>
      <c r="C420" s="491"/>
      <c r="D420" s="491"/>
      <c r="E420" s="491"/>
      <c r="F420" s="491"/>
      <c r="G420" s="491"/>
      <c r="H420" s="491"/>
      <c r="I420" s="491"/>
      <c r="J420" s="491"/>
      <c r="K420" s="491"/>
      <c r="L420" s="491"/>
      <c r="M420" s="491"/>
      <c r="N420" s="491"/>
      <c r="O420" s="491"/>
      <c r="P420" s="492"/>
      <c r="Q420" s="492"/>
      <c r="R420" s="491"/>
      <c r="S420" s="491"/>
      <c r="T420" s="491"/>
      <c r="U420" s="491"/>
      <c r="V420" s="491"/>
      <c r="W420" s="491"/>
      <c r="X420" s="510"/>
      <c r="Y420" s="510"/>
      <c r="Z420" s="510"/>
      <c r="AA420" s="510"/>
      <c r="AB420" s="510"/>
      <c r="AC420" s="510"/>
    </row>
    <row r="421" spans="1:29" ht="12.75" customHeight="1" x14ac:dyDescent="0.2">
      <c r="A421" s="491"/>
      <c r="B421" s="491"/>
      <c r="C421" s="491"/>
      <c r="D421" s="491"/>
      <c r="E421" s="491"/>
      <c r="F421" s="491"/>
      <c r="G421" s="491"/>
      <c r="H421" s="491"/>
      <c r="I421" s="491"/>
      <c r="J421" s="491"/>
      <c r="K421" s="491"/>
      <c r="L421" s="491"/>
      <c r="M421" s="491"/>
      <c r="N421" s="491"/>
      <c r="O421" s="491"/>
      <c r="P421" s="492"/>
      <c r="Q421" s="492"/>
      <c r="R421" s="491"/>
      <c r="S421" s="491"/>
      <c r="T421" s="491"/>
      <c r="U421" s="491"/>
      <c r="V421" s="491"/>
      <c r="W421" s="491"/>
      <c r="X421" s="510"/>
      <c r="Y421" s="510"/>
      <c r="Z421" s="510"/>
      <c r="AA421" s="510"/>
      <c r="AB421" s="510"/>
      <c r="AC421" s="510"/>
    </row>
    <row r="422" spans="1:29" ht="12.75" customHeight="1" x14ac:dyDescent="0.2">
      <c r="A422" s="491"/>
      <c r="B422" s="491"/>
      <c r="C422" s="491"/>
      <c r="D422" s="491"/>
      <c r="E422" s="491"/>
      <c r="F422" s="491"/>
      <c r="G422" s="491"/>
      <c r="H422" s="491"/>
      <c r="I422" s="491"/>
      <c r="J422" s="491"/>
      <c r="K422" s="491"/>
      <c r="L422" s="491"/>
      <c r="M422" s="491"/>
      <c r="N422" s="491"/>
      <c r="O422" s="491"/>
      <c r="P422" s="492"/>
      <c r="Q422" s="492"/>
      <c r="R422" s="491"/>
      <c r="S422" s="491"/>
      <c r="T422" s="491"/>
      <c r="U422" s="491"/>
      <c r="V422" s="491"/>
      <c r="W422" s="491"/>
      <c r="X422" s="510"/>
      <c r="Y422" s="510"/>
      <c r="Z422" s="510"/>
      <c r="AA422" s="510"/>
      <c r="AB422" s="510"/>
      <c r="AC422" s="510"/>
    </row>
    <row r="423" spans="1:29" ht="12.75" customHeight="1" x14ac:dyDescent="0.2">
      <c r="A423" s="491"/>
      <c r="B423" s="491"/>
      <c r="C423" s="491"/>
      <c r="D423" s="491"/>
      <c r="E423" s="491"/>
      <c r="F423" s="491"/>
      <c r="G423" s="491"/>
      <c r="H423" s="491"/>
      <c r="I423" s="491"/>
      <c r="J423" s="491"/>
      <c r="K423" s="491"/>
      <c r="L423" s="491"/>
      <c r="M423" s="491"/>
      <c r="N423" s="491"/>
      <c r="O423" s="491"/>
      <c r="P423" s="492"/>
      <c r="Q423" s="492"/>
      <c r="R423" s="491"/>
      <c r="S423" s="491"/>
      <c r="T423" s="491"/>
      <c r="U423" s="491"/>
      <c r="V423" s="491"/>
      <c r="W423" s="491"/>
      <c r="X423" s="510"/>
      <c r="Y423" s="510"/>
      <c r="Z423" s="510"/>
      <c r="AA423" s="510"/>
      <c r="AB423" s="510"/>
      <c r="AC423" s="510"/>
    </row>
    <row r="424" spans="1:29" ht="12.75" customHeight="1" x14ac:dyDescent="0.2">
      <c r="A424" s="491"/>
      <c r="B424" s="491"/>
      <c r="C424" s="491"/>
      <c r="D424" s="491"/>
      <c r="E424" s="491"/>
      <c r="F424" s="491"/>
      <c r="G424" s="491"/>
      <c r="H424" s="491"/>
      <c r="I424" s="491"/>
      <c r="J424" s="491"/>
      <c r="K424" s="491"/>
      <c r="L424" s="491"/>
      <c r="M424" s="491"/>
      <c r="N424" s="491"/>
      <c r="O424" s="491"/>
      <c r="P424" s="492"/>
      <c r="Q424" s="492"/>
      <c r="R424" s="491"/>
      <c r="S424" s="491"/>
      <c r="T424" s="491"/>
      <c r="U424" s="491"/>
      <c r="V424" s="491"/>
      <c r="W424" s="491"/>
      <c r="X424" s="510"/>
      <c r="Y424" s="510"/>
      <c r="Z424" s="510"/>
      <c r="AA424" s="510"/>
      <c r="AB424" s="510"/>
      <c r="AC424" s="510"/>
    </row>
    <row r="425" spans="1:29" ht="12.75" customHeight="1" x14ac:dyDescent="0.2">
      <c r="A425" s="491"/>
      <c r="B425" s="491"/>
      <c r="C425" s="491"/>
      <c r="D425" s="491"/>
      <c r="E425" s="491"/>
      <c r="F425" s="491"/>
      <c r="G425" s="491"/>
      <c r="H425" s="491"/>
      <c r="I425" s="491"/>
      <c r="J425" s="491"/>
      <c r="K425" s="491"/>
      <c r="L425" s="491"/>
      <c r="M425" s="491"/>
      <c r="N425" s="491"/>
      <c r="O425" s="491"/>
      <c r="P425" s="492"/>
      <c r="Q425" s="492"/>
      <c r="R425" s="491"/>
      <c r="S425" s="491"/>
      <c r="T425" s="491"/>
      <c r="U425" s="491"/>
      <c r="V425" s="491"/>
      <c r="W425" s="491"/>
      <c r="X425" s="510"/>
      <c r="Y425" s="510"/>
      <c r="Z425" s="510"/>
      <c r="AA425" s="510"/>
      <c r="AB425" s="510"/>
      <c r="AC425" s="510"/>
    </row>
    <row r="426" spans="1:29" ht="12.75" customHeight="1" x14ac:dyDescent="0.2">
      <c r="A426" s="491"/>
      <c r="B426" s="491"/>
      <c r="C426" s="491"/>
      <c r="D426" s="491"/>
      <c r="E426" s="491"/>
      <c r="F426" s="491"/>
      <c r="G426" s="491"/>
      <c r="H426" s="491"/>
      <c r="I426" s="491"/>
      <c r="J426" s="491"/>
      <c r="K426" s="491"/>
      <c r="L426" s="491"/>
      <c r="M426" s="491"/>
      <c r="N426" s="491"/>
      <c r="O426" s="491"/>
      <c r="P426" s="492"/>
      <c r="Q426" s="492"/>
      <c r="R426" s="491"/>
      <c r="S426" s="491"/>
      <c r="T426" s="491"/>
      <c r="U426" s="491"/>
      <c r="V426" s="491"/>
      <c r="W426" s="491"/>
      <c r="X426" s="510"/>
      <c r="Y426" s="510"/>
      <c r="Z426" s="510"/>
      <c r="AA426" s="510"/>
      <c r="AB426" s="510"/>
      <c r="AC426" s="510"/>
    </row>
    <row r="427" spans="1:29" ht="12.75" customHeight="1" x14ac:dyDescent="0.2">
      <c r="A427" s="491"/>
      <c r="B427" s="491"/>
      <c r="C427" s="491"/>
      <c r="D427" s="491"/>
      <c r="E427" s="491"/>
      <c r="F427" s="491"/>
      <c r="G427" s="491"/>
      <c r="H427" s="491"/>
      <c r="I427" s="491"/>
      <c r="J427" s="491"/>
      <c r="K427" s="491"/>
      <c r="L427" s="491"/>
      <c r="M427" s="491"/>
      <c r="N427" s="491"/>
      <c r="O427" s="491"/>
      <c r="P427" s="492"/>
      <c r="Q427" s="492"/>
      <c r="R427" s="491"/>
      <c r="S427" s="491"/>
      <c r="T427" s="491"/>
      <c r="U427" s="491"/>
      <c r="V427" s="491"/>
      <c r="W427" s="491"/>
      <c r="X427" s="510"/>
      <c r="Y427" s="510"/>
      <c r="Z427" s="510"/>
      <c r="AA427" s="510"/>
      <c r="AB427" s="510"/>
      <c r="AC427" s="510"/>
    </row>
    <row r="428" spans="1:29" ht="12.75" customHeight="1" x14ac:dyDescent="0.2">
      <c r="A428" s="491"/>
      <c r="B428" s="491"/>
      <c r="C428" s="491"/>
      <c r="D428" s="491"/>
      <c r="E428" s="491"/>
      <c r="F428" s="491"/>
      <c r="G428" s="491"/>
      <c r="H428" s="491"/>
      <c r="I428" s="491"/>
      <c r="J428" s="491"/>
      <c r="K428" s="491"/>
      <c r="L428" s="491"/>
      <c r="M428" s="491"/>
      <c r="N428" s="491"/>
      <c r="O428" s="491"/>
      <c r="P428" s="492"/>
      <c r="Q428" s="492"/>
      <c r="R428" s="491"/>
      <c r="S428" s="491"/>
      <c r="T428" s="491"/>
      <c r="U428" s="491"/>
      <c r="V428" s="491"/>
      <c r="W428" s="491"/>
      <c r="X428" s="510"/>
      <c r="Y428" s="510"/>
      <c r="Z428" s="510"/>
      <c r="AA428" s="510"/>
      <c r="AB428" s="510"/>
      <c r="AC428" s="510"/>
    </row>
    <row r="429" spans="1:29" ht="12.75" customHeight="1" x14ac:dyDescent="0.2">
      <c r="A429" s="491"/>
      <c r="B429" s="491"/>
      <c r="C429" s="491"/>
      <c r="D429" s="491"/>
      <c r="E429" s="491"/>
      <c r="F429" s="491"/>
      <c r="G429" s="491"/>
      <c r="H429" s="491"/>
      <c r="I429" s="491"/>
      <c r="J429" s="491"/>
      <c r="K429" s="491"/>
      <c r="L429" s="491"/>
      <c r="M429" s="491"/>
      <c r="N429" s="491"/>
      <c r="O429" s="491"/>
      <c r="P429" s="492"/>
      <c r="Q429" s="492"/>
      <c r="R429" s="491"/>
      <c r="S429" s="491"/>
      <c r="T429" s="491"/>
      <c r="U429" s="491"/>
      <c r="V429" s="491"/>
      <c r="W429" s="491"/>
      <c r="X429" s="510"/>
      <c r="Y429" s="510"/>
      <c r="Z429" s="510"/>
      <c r="AA429" s="510"/>
      <c r="AB429" s="510"/>
      <c r="AC429" s="510"/>
    </row>
    <row r="430" spans="1:29" ht="12.75" customHeight="1" x14ac:dyDescent="0.2">
      <c r="A430" s="491"/>
      <c r="B430" s="491"/>
      <c r="C430" s="491"/>
      <c r="D430" s="491"/>
      <c r="E430" s="491"/>
      <c r="F430" s="491"/>
      <c r="G430" s="491"/>
      <c r="H430" s="491"/>
      <c r="I430" s="491"/>
      <c r="J430" s="491"/>
      <c r="K430" s="491"/>
      <c r="L430" s="491"/>
      <c r="M430" s="491"/>
      <c r="N430" s="491"/>
      <c r="O430" s="491"/>
      <c r="P430" s="492"/>
      <c r="Q430" s="492"/>
      <c r="R430" s="491"/>
      <c r="S430" s="491"/>
      <c r="T430" s="491"/>
      <c r="U430" s="491"/>
      <c r="V430" s="491"/>
      <c r="W430" s="491"/>
      <c r="X430" s="510"/>
      <c r="Y430" s="510"/>
      <c r="Z430" s="510"/>
      <c r="AA430" s="510"/>
      <c r="AB430" s="510"/>
      <c r="AC430" s="510"/>
    </row>
    <row r="431" spans="1:29" ht="12.75" customHeight="1" x14ac:dyDescent="0.2">
      <c r="A431" s="491"/>
      <c r="B431" s="491"/>
      <c r="C431" s="491"/>
      <c r="D431" s="491"/>
      <c r="E431" s="491"/>
      <c r="F431" s="491"/>
      <c r="G431" s="491"/>
      <c r="H431" s="491"/>
      <c r="I431" s="491"/>
      <c r="J431" s="491"/>
      <c r="K431" s="491"/>
      <c r="L431" s="491"/>
      <c r="M431" s="491"/>
      <c r="N431" s="491"/>
      <c r="O431" s="491"/>
      <c r="P431" s="492"/>
      <c r="Q431" s="492"/>
      <c r="R431" s="491"/>
      <c r="S431" s="491"/>
      <c r="T431" s="491"/>
      <c r="U431" s="491"/>
      <c r="V431" s="491"/>
      <c r="W431" s="491"/>
      <c r="X431" s="510"/>
      <c r="Y431" s="510"/>
      <c r="Z431" s="510"/>
      <c r="AA431" s="510"/>
      <c r="AB431" s="510"/>
      <c r="AC431" s="510"/>
    </row>
    <row r="432" spans="1:29" ht="12.75" customHeight="1" x14ac:dyDescent="0.2">
      <c r="A432" s="491"/>
      <c r="B432" s="491"/>
      <c r="C432" s="491"/>
      <c r="D432" s="491"/>
      <c r="E432" s="491"/>
      <c r="F432" s="491"/>
      <c r="G432" s="491"/>
      <c r="H432" s="491"/>
      <c r="I432" s="491"/>
      <c r="J432" s="491"/>
      <c r="K432" s="491"/>
      <c r="L432" s="491"/>
      <c r="M432" s="491"/>
      <c r="N432" s="491"/>
      <c r="O432" s="491"/>
      <c r="P432" s="492"/>
      <c r="Q432" s="492"/>
      <c r="R432" s="491"/>
      <c r="S432" s="491"/>
      <c r="T432" s="491"/>
      <c r="U432" s="491"/>
      <c r="V432" s="491"/>
      <c r="W432" s="491"/>
      <c r="X432" s="510"/>
      <c r="Y432" s="510"/>
      <c r="Z432" s="510"/>
      <c r="AA432" s="510"/>
      <c r="AB432" s="510"/>
      <c r="AC432" s="510"/>
    </row>
    <row r="433" spans="1:29" ht="12.75" customHeight="1" x14ac:dyDescent="0.2">
      <c r="A433" s="491"/>
      <c r="B433" s="491"/>
      <c r="C433" s="491"/>
      <c r="D433" s="491"/>
      <c r="E433" s="491"/>
      <c r="F433" s="491"/>
      <c r="G433" s="491"/>
      <c r="H433" s="491"/>
      <c r="I433" s="491"/>
      <c r="J433" s="491"/>
      <c r="K433" s="491"/>
      <c r="L433" s="491"/>
      <c r="M433" s="491"/>
      <c r="N433" s="491"/>
      <c r="O433" s="491"/>
      <c r="P433" s="492"/>
      <c r="Q433" s="492"/>
      <c r="R433" s="491"/>
      <c r="S433" s="491"/>
      <c r="T433" s="491"/>
      <c r="U433" s="491"/>
      <c r="V433" s="491"/>
      <c r="W433" s="491"/>
      <c r="X433" s="510"/>
      <c r="Y433" s="510"/>
      <c r="Z433" s="510"/>
      <c r="AA433" s="510"/>
      <c r="AB433" s="510"/>
      <c r="AC433" s="510"/>
    </row>
    <row r="434" spans="1:29" ht="12.75" customHeight="1" x14ac:dyDescent="0.2">
      <c r="A434" s="491"/>
      <c r="B434" s="491"/>
      <c r="C434" s="491"/>
      <c r="D434" s="491"/>
      <c r="E434" s="491"/>
      <c r="F434" s="491"/>
      <c r="G434" s="491"/>
      <c r="H434" s="491"/>
      <c r="I434" s="491"/>
      <c r="J434" s="491"/>
      <c r="K434" s="491"/>
      <c r="L434" s="491"/>
      <c r="M434" s="491"/>
      <c r="N434" s="491"/>
      <c r="O434" s="491"/>
      <c r="P434" s="492"/>
      <c r="Q434" s="492"/>
      <c r="R434" s="491"/>
      <c r="S434" s="491"/>
      <c r="T434" s="491"/>
      <c r="U434" s="491"/>
      <c r="V434" s="491"/>
      <c r="W434" s="491"/>
      <c r="X434" s="510"/>
      <c r="Y434" s="510"/>
      <c r="Z434" s="510"/>
      <c r="AA434" s="510"/>
      <c r="AB434" s="510"/>
      <c r="AC434" s="510"/>
    </row>
    <row r="435" spans="1:29" ht="12.75" customHeight="1" x14ac:dyDescent="0.2">
      <c r="A435" s="491"/>
      <c r="B435" s="491"/>
      <c r="C435" s="491"/>
      <c r="D435" s="491"/>
      <c r="E435" s="491"/>
      <c r="F435" s="491"/>
      <c r="G435" s="491"/>
      <c r="H435" s="491"/>
      <c r="I435" s="491"/>
      <c r="J435" s="491"/>
      <c r="K435" s="491"/>
      <c r="L435" s="491"/>
      <c r="M435" s="491"/>
      <c r="N435" s="491"/>
      <c r="O435" s="491"/>
      <c r="P435" s="492"/>
      <c r="Q435" s="492"/>
      <c r="R435" s="491"/>
      <c r="S435" s="491"/>
      <c r="T435" s="491"/>
      <c r="U435" s="491"/>
      <c r="V435" s="491"/>
      <c r="W435" s="491"/>
      <c r="X435" s="510"/>
      <c r="Y435" s="510"/>
      <c r="Z435" s="510"/>
      <c r="AA435" s="510"/>
      <c r="AB435" s="510"/>
      <c r="AC435" s="510"/>
    </row>
    <row r="436" spans="1:29" ht="12.75" customHeight="1" x14ac:dyDescent="0.2">
      <c r="A436" s="491"/>
      <c r="B436" s="491"/>
      <c r="C436" s="491"/>
      <c r="D436" s="491"/>
      <c r="E436" s="491"/>
      <c r="F436" s="491"/>
      <c r="G436" s="491"/>
      <c r="H436" s="491"/>
      <c r="I436" s="491"/>
      <c r="J436" s="491"/>
      <c r="K436" s="491"/>
      <c r="L436" s="491"/>
      <c r="M436" s="491"/>
      <c r="N436" s="491"/>
      <c r="O436" s="491"/>
      <c r="P436" s="492"/>
      <c r="Q436" s="492"/>
      <c r="R436" s="491"/>
      <c r="S436" s="491"/>
      <c r="T436" s="491"/>
      <c r="U436" s="491"/>
      <c r="V436" s="491"/>
      <c r="W436" s="491"/>
      <c r="X436" s="510"/>
      <c r="Y436" s="510"/>
      <c r="Z436" s="510"/>
      <c r="AA436" s="510"/>
      <c r="AB436" s="510"/>
      <c r="AC436" s="510"/>
    </row>
    <row r="437" spans="1:29" ht="12.75" customHeight="1" x14ac:dyDescent="0.2">
      <c r="A437" s="491"/>
      <c r="B437" s="491"/>
      <c r="C437" s="491"/>
      <c r="D437" s="491"/>
      <c r="E437" s="491"/>
      <c r="F437" s="491"/>
      <c r="G437" s="491"/>
      <c r="H437" s="491"/>
      <c r="I437" s="491"/>
      <c r="J437" s="491"/>
      <c r="K437" s="491"/>
      <c r="L437" s="491"/>
      <c r="M437" s="491"/>
      <c r="N437" s="491"/>
      <c r="O437" s="491"/>
      <c r="P437" s="492"/>
      <c r="Q437" s="492"/>
      <c r="R437" s="491"/>
      <c r="S437" s="491"/>
      <c r="T437" s="491"/>
      <c r="U437" s="491"/>
      <c r="V437" s="491"/>
      <c r="W437" s="491"/>
      <c r="X437" s="510"/>
      <c r="Y437" s="510"/>
      <c r="Z437" s="510"/>
      <c r="AA437" s="510"/>
      <c r="AB437" s="510"/>
      <c r="AC437" s="510"/>
    </row>
    <row r="438" spans="1:29" ht="12.75" customHeight="1" x14ac:dyDescent="0.2">
      <c r="A438" s="491"/>
      <c r="B438" s="491"/>
      <c r="C438" s="491"/>
      <c r="D438" s="491"/>
      <c r="E438" s="491"/>
      <c r="F438" s="491"/>
      <c r="G438" s="491"/>
      <c r="H438" s="491"/>
      <c r="I438" s="491"/>
      <c r="J438" s="491"/>
      <c r="K438" s="491"/>
      <c r="L438" s="491"/>
      <c r="M438" s="491"/>
      <c r="N438" s="491"/>
      <c r="O438" s="491"/>
      <c r="P438" s="492"/>
      <c r="Q438" s="492"/>
      <c r="R438" s="491"/>
      <c r="S438" s="491"/>
      <c r="T438" s="491"/>
      <c r="U438" s="491"/>
      <c r="V438" s="491"/>
      <c r="W438" s="491"/>
      <c r="X438" s="510"/>
      <c r="Y438" s="510"/>
      <c r="Z438" s="510"/>
      <c r="AA438" s="510"/>
      <c r="AB438" s="510"/>
      <c r="AC438" s="510"/>
    </row>
    <row r="439" spans="1:29" ht="12.75" customHeight="1" x14ac:dyDescent="0.2">
      <c r="A439" s="491"/>
      <c r="B439" s="491"/>
      <c r="C439" s="491"/>
      <c r="D439" s="491"/>
      <c r="E439" s="491"/>
      <c r="F439" s="491"/>
      <c r="G439" s="491"/>
      <c r="H439" s="491"/>
      <c r="I439" s="491"/>
      <c r="J439" s="491"/>
      <c r="K439" s="491"/>
      <c r="L439" s="491"/>
      <c r="M439" s="491"/>
      <c r="N439" s="491"/>
      <c r="O439" s="491"/>
      <c r="P439" s="492"/>
      <c r="Q439" s="492"/>
      <c r="R439" s="491"/>
      <c r="S439" s="491"/>
      <c r="T439" s="491"/>
      <c r="U439" s="491"/>
      <c r="V439" s="491"/>
      <c r="W439" s="491"/>
      <c r="X439" s="510"/>
      <c r="Y439" s="510"/>
      <c r="Z439" s="510"/>
      <c r="AA439" s="510"/>
      <c r="AB439" s="510"/>
      <c r="AC439" s="510"/>
    </row>
    <row r="440" spans="1:29" ht="12.75" customHeight="1" x14ac:dyDescent="0.2">
      <c r="A440" s="491"/>
      <c r="B440" s="491"/>
      <c r="C440" s="491"/>
      <c r="D440" s="491"/>
      <c r="E440" s="491"/>
      <c r="F440" s="491"/>
      <c r="G440" s="491"/>
      <c r="H440" s="491"/>
      <c r="I440" s="491"/>
      <c r="J440" s="491"/>
      <c r="K440" s="491"/>
      <c r="L440" s="491"/>
      <c r="M440" s="491"/>
      <c r="N440" s="491"/>
      <c r="O440" s="491"/>
      <c r="P440" s="492"/>
      <c r="Q440" s="492"/>
      <c r="R440" s="491"/>
      <c r="S440" s="491"/>
      <c r="T440" s="491"/>
      <c r="U440" s="491"/>
      <c r="V440" s="491"/>
      <c r="W440" s="491"/>
      <c r="X440" s="510"/>
      <c r="Y440" s="510"/>
      <c r="Z440" s="510"/>
      <c r="AA440" s="510"/>
      <c r="AB440" s="510"/>
      <c r="AC440" s="510"/>
    </row>
    <row r="441" spans="1:29" ht="12.75" customHeight="1" x14ac:dyDescent="0.2">
      <c r="A441" s="491"/>
      <c r="B441" s="491"/>
      <c r="C441" s="491"/>
      <c r="D441" s="491"/>
      <c r="E441" s="491"/>
      <c r="F441" s="491"/>
      <c r="G441" s="491"/>
      <c r="H441" s="491"/>
      <c r="I441" s="491"/>
      <c r="J441" s="491"/>
      <c r="K441" s="491"/>
      <c r="L441" s="491"/>
      <c r="M441" s="491"/>
      <c r="N441" s="491"/>
      <c r="O441" s="491"/>
      <c r="P441" s="492"/>
      <c r="Q441" s="492"/>
      <c r="R441" s="491"/>
      <c r="S441" s="491"/>
      <c r="T441" s="491"/>
      <c r="U441" s="491"/>
      <c r="V441" s="491"/>
      <c r="W441" s="491"/>
      <c r="X441" s="510"/>
      <c r="Y441" s="510"/>
      <c r="Z441" s="510"/>
      <c r="AA441" s="510"/>
      <c r="AB441" s="510"/>
      <c r="AC441" s="510"/>
    </row>
    <row r="442" spans="1:29" ht="12.75" customHeight="1" x14ac:dyDescent="0.2">
      <c r="A442" s="491"/>
      <c r="B442" s="491"/>
      <c r="C442" s="491"/>
      <c r="D442" s="491"/>
      <c r="E442" s="491"/>
      <c r="F442" s="491"/>
      <c r="G442" s="491"/>
      <c r="H442" s="491"/>
      <c r="I442" s="491"/>
      <c r="J442" s="491"/>
      <c r="K442" s="491"/>
      <c r="L442" s="491"/>
      <c r="M442" s="491"/>
      <c r="N442" s="491"/>
      <c r="O442" s="491"/>
      <c r="P442" s="492"/>
      <c r="Q442" s="492"/>
      <c r="R442" s="491"/>
      <c r="S442" s="491"/>
      <c r="T442" s="491"/>
      <c r="U442" s="491"/>
      <c r="V442" s="491"/>
      <c r="W442" s="491"/>
      <c r="X442" s="510"/>
      <c r="Y442" s="510"/>
      <c r="Z442" s="510"/>
      <c r="AA442" s="510"/>
      <c r="AB442" s="510"/>
      <c r="AC442" s="510"/>
    </row>
    <row r="443" spans="1:29" ht="12.75" customHeight="1" x14ac:dyDescent="0.2">
      <c r="A443" s="491"/>
      <c r="B443" s="491"/>
      <c r="C443" s="491"/>
      <c r="D443" s="491"/>
      <c r="E443" s="491"/>
      <c r="F443" s="491"/>
      <c r="G443" s="491"/>
      <c r="H443" s="491"/>
      <c r="I443" s="491"/>
      <c r="J443" s="491"/>
      <c r="K443" s="491"/>
      <c r="L443" s="491"/>
      <c r="M443" s="491"/>
      <c r="N443" s="491"/>
      <c r="O443" s="491"/>
      <c r="P443" s="492"/>
      <c r="Q443" s="492"/>
      <c r="R443" s="491"/>
      <c r="S443" s="491"/>
      <c r="T443" s="491"/>
      <c r="U443" s="491"/>
      <c r="V443" s="491"/>
      <c r="W443" s="491"/>
      <c r="X443" s="510"/>
      <c r="Y443" s="510"/>
      <c r="Z443" s="510"/>
      <c r="AA443" s="510"/>
      <c r="AB443" s="510"/>
      <c r="AC443" s="510"/>
    </row>
    <row r="444" spans="1:29" ht="12.75" customHeight="1" x14ac:dyDescent="0.2">
      <c r="A444" s="491"/>
      <c r="B444" s="491"/>
      <c r="C444" s="491"/>
      <c r="D444" s="491"/>
      <c r="E444" s="491"/>
      <c r="F444" s="491"/>
      <c r="G444" s="491"/>
      <c r="H444" s="491"/>
      <c r="I444" s="491"/>
      <c r="J444" s="491"/>
      <c r="K444" s="491"/>
      <c r="L444" s="491"/>
      <c r="M444" s="491"/>
      <c r="N444" s="491"/>
      <c r="O444" s="491"/>
      <c r="P444" s="492"/>
      <c r="Q444" s="492"/>
      <c r="R444" s="491"/>
      <c r="S444" s="491"/>
      <c r="T444" s="491"/>
      <c r="U444" s="491"/>
      <c r="V444" s="491"/>
      <c r="W444" s="491"/>
      <c r="X444" s="510"/>
      <c r="Y444" s="510"/>
      <c r="Z444" s="510"/>
      <c r="AA444" s="510"/>
      <c r="AB444" s="510"/>
      <c r="AC444" s="510"/>
    </row>
    <row r="445" spans="1:29" ht="12.75" customHeight="1" x14ac:dyDescent="0.2">
      <c r="A445" s="491"/>
      <c r="B445" s="491"/>
      <c r="C445" s="491"/>
      <c r="D445" s="491"/>
      <c r="E445" s="491"/>
      <c r="F445" s="491"/>
      <c r="G445" s="491"/>
      <c r="H445" s="491"/>
      <c r="I445" s="491"/>
      <c r="J445" s="491"/>
      <c r="K445" s="491"/>
      <c r="L445" s="491"/>
      <c r="M445" s="491"/>
      <c r="N445" s="491"/>
      <c r="O445" s="491"/>
      <c r="P445" s="492"/>
      <c r="Q445" s="492"/>
      <c r="R445" s="491"/>
      <c r="S445" s="491"/>
      <c r="T445" s="491"/>
      <c r="U445" s="491"/>
      <c r="V445" s="491"/>
      <c r="W445" s="491"/>
      <c r="X445" s="510"/>
      <c r="Y445" s="510"/>
      <c r="Z445" s="510"/>
      <c r="AA445" s="510"/>
      <c r="AB445" s="510"/>
      <c r="AC445" s="510"/>
    </row>
    <row r="446" spans="1:29" ht="12.75" customHeight="1" x14ac:dyDescent="0.2">
      <c r="A446" s="491"/>
      <c r="B446" s="491"/>
      <c r="C446" s="491"/>
      <c r="D446" s="491"/>
      <c r="E446" s="491"/>
      <c r="F446" s="491"/>
      <c r="G446" s="491"/>
      <c r="H446" s="491"/>
      <c r="I446" s="491"/>
      <c r="J446" s="491"/>
      <c r="K446" s="491"/>
      <c r="L446" s="491"/>
      <c r="M446" s="491"/>
      <c r="N446" s="491"/>
      <c r="O446" s="491"/>
      <c r="P446" s="492"/>
      <c r="Q446" s="492"/>
      <c r="R446" s="491"/>
      <c r="S446" s="491"/>
      <c r="T446" s="491"/>
      <c r="U446" s="491"/>
      <c r="V446" s="491"/>
      <c r="W446" s="491"/>
      <c r="X446" s="510"/>
      <c r="Y446" s="510"/>
      <c r="Z446" s="510"/>
      <c r="AA446" s="510"/>
      <c r="AB446" s="510"/>
      <c r="AC446" s="510"/>
    </row>
    <row r="447" spans="1:29" ht="12.75" customHeight="1" x14ac:dyDescent="0.2">
      <c r="A447" s="491"/>
      <c r="B447" s="491"/>
      <c r="C447" s="491"/>
      <c r="D447" s="491"/>
      <c r="E447" s="491"/>
      <c r="F447" s="491"/>
      <c r="G447" s="491"/>
      <c r="H447" s="491"/>
      <c r="I447" s="491"/>
      <c r="J447" s="491"/>
      <c r="K447" s="491"/>
      <c r="L447" s="491"/>
      <c r="M447" s="491"/>
      <c r="N447" s="491"/>
      <c r="O447" s="491"/>
      <c r="P447" s="492"/>
      <c r="Q447" s="492"/>
      <c r="R447" s="491"/>
      <c r="S447" s="491"/>
      <c r="T447" s="491"/>
      <c r="U447" s="491"/>
      <c r="V447" s="491"/>
      <c r="W447" s="491"/>
      <c r="X447" s="510"/>
      <c r="Y447" s="510"/>
      <c r="Z447" s="510"/>
      <c r="AA447" s="510"/>
      <c r="AB447" s="510"/>
      <c r="AC447" s="510"/>
    </row>
    <row r="448" spans="1:29" ht="12.75" customHeight="1" x14ac:dyDescent="0.2">
      <c r="A448" s="491"/>
      <c r="B448" s="491"/>
      <c r="C448" s="491"/>
      <c r="D448" s="491"/>
      <c r="E448" s="491"/>
      <c r="F448" s="491"/>
      <c r="G448" s="491"/>
      <c r="H448" s="491"/>
      <c r="I448" s="491"/>
      <c r="J448" s="491"/>
      <c r="K448" s="491"/>
      <c r="L448" s="491"/>
      <c r="M448" s="491"/>
      <c r="N448" s="491"/>
      <c r="O448" s="491"/>
      <c r="P448" s="492"/>
      <c r="Q448" s="492"/>
      <c r="R448" s="491"/>
      <c r="S448" s="491"/>
      <c r="T448" s="491"/>
      <c r="U448" s="491"/>
      <c r="V448" s="491"/>
      <c r="W448" s="491"/>
      <c r="X448" s="510"/>
      <c r="Y448" s="510"/>
      <c r="Z448" s="510"/>
      <c r="AA448" s="510"/>
      <c r="AB448" s="510"/>
      <c r="AC448" s="510"/>
    </row>
    <row r="449" spans="1:29" ht="12.75" customHeight="1" x14ac:dyDescent="0.2">
      <c r="A449" s="491"/>
      <c r="B449" s="491"/>
      <c r="C449" s="491"/>
      <c r="D449" s="491"/>
      <c r="E449" s="491"/>
      <c r="F449" s="491"/>
      <c r="G449" s="491"/>
      <c r="H449" s="491"/>
      <c r="I449" s="491"/>
      <c r="J449" s="491"/>
      <c r="K449" s="491"/>
      <c r="L449" s="491"/>
      <c r="M449" s="491"/>
      <c r="N449" s="491"/>
      <c r="O449" s="491"/>
      <c r="P449" s="492"/>
      <c r="Q449" s="492"/>
      <c r="R449" s="491"/>
      <c r="S449" s="491"/>
      <c r="T449" s="491"/>
      <c r="U449" s="491"/>
      <c r="V449" s="491"/>
      <c r="W449" s="491"/>
      <c r="X449" s="510"/>
      <c r="Y449" s="510"/>
      <c r="Z449" s="510"/>
      <c r="AA449" s="510"/>
      <c r="AB449" s="510"/>
      <c r="AC449" s="510"/>
    </row>
    <row r="450" spans="1:29" ht="12.75" customHeight="1" x14ac:dyDescent="0.2">
      <c r="A450" s="491"/>
      <c r="B450" s="491"/>
      <c r="C450" s="491"/>
      <c r="D450" s="491"/>
      <c r="E450" s="491"/>
      <c r="F450" s="491"/>
      <c r="G450" s="491"/>
      <c r="H450" s="491"/>
      <c r="I450" s="491"/>
      <c r="J450" s="491"/>
      <c r="K450" s="491"/>
      <c r="L450" s="491"/>
      <c r="M450" s="491"/>
      <c r="N450" s="491"/>
      <c r="O450" s="491"/>
      <c r="P450" s="492"/>
      <c r="Q450" s="492"/>
      <c r="R450" s="491"/>
      <c r="S450" s="491"/>
      <c r="T450" s="491"/>
      <c r="U450" s="491"/>
      <c r="V450" s="491"/>
      <c r="W450" s="491"/>
      <c r="X450" s="510"/>
      <c r="Y450" s="510"/>
      <c r="Z450" s="510"/>
      <c r="AA450" s="510"/>
      <c r="AB450" s="510"/>
      <c r="AC450" s="510"/>
    </row>
    <row r="451" spans="1:29" ht="12.75" customHeight="1" x14ac:dyDescent="0.2">
      <c r="A451" s="491"/>
      <c r="B451" s="491"/>
      <c r="C451" s="491"/>
      <c r="D451" s="491"/>
      <c r="E451" s="491"/>
      <c r="F451" s="491"/>
      <c r="G451" s="491"/>
      <c r="H451" s="491"/>
      <c r="I451" s="491"/>
      <c r="J451" s="491"/>
      <c r="K451" s="491"/>
      <c r="L451" s="491"/>
      <c r="M451" s="491"/>
      <c r="N451" s="491"/>
      <c r="O451" s="491"/>
      <c r="P451" s="492"/>
      <c r="Q451" s="492"/>
      <c r="R451" s="491"/>
      <c r="S451" s="491"/>
      <c r="T451" s="491"/>
      <c r="U451" s="491"/>
      <c r="V451" s="491"/>
      <c r="W451" s="491"/>
      <c r="X451" s="510"/>
      <c r="Y451" s="510"/>
      <c r="Z451" s="510"/>
      <c r="AA451" s="510"/>
      <c r="AB451" s="510"/>
      <c r="AC451" s="510"/>
    </row>
    <row r="452" spans="1:29" ht="12.75" customHeight="1" x14ac:dyDescent="0.2">
      <c r="A452" s="491"/>
      <c r="B452" s="491"/>
      <c r="C452" s="491"/>
      <c r="D452" s="491"/>
      <c r="E452" s="491"/>
      <c r="F452" s="491"/>
      <c r="G452" s="491"/>
      <c r="H452" s="491"/>
      <c r="I452" s="491"/>
      <c r="J452" s="491"/>
      <c r="K452" s="491"/>
      <c r="L452" s="491"/>
      <c r="M452" s="491"/>
      <c r="N452" s="491"/>
      <c r="O452" s="491"/>
      <c r="P452" s="492"/>
      <c r="Q452" s="492"/>
      <c r="R452" s="491"/>
      <c r="S452" s="491"/>
      <c r="T452" s="491"/>
      <c r="U452" s="491"/>
      <c r="V452" s="491"/>
      <c r="W452" s="491"/>
      <c r="X452" s="510"/>
      <c r="Y452" s="510"/>
      <c r="Z452" s="510"/>
      <c r="AA452" s="510"/>
      <c r="AB452" s="510"/>
      <c r="AC452" s="510"/>
    </row>
    <row r="453" spans="1:29" ht="12.75" customHeight="1" x14ac:dyDescent="0.2">
      <c r="A453" s="491"/>
      <c r="B453" s="491"/>
      <c r="C453" s="491"/>
      <c r="D453" s="491"/>
      <c r="E453" s="491"/>
      <c r="F453" s="491"/>
      <c r="G453" s="491"/>
      <c r="H453" s="491"/>
      <c r="I453" s="491"/>
      <c r="J453" s="491"/>
      <c r="K453" s="491"/>
      <c r="L453" s="491"/>
      <c r="M453" s="491"/>
      <c r="N453" s="491"/>
      <c r="O453" s="491"/>
      <c r="P453" s="492"/>
      <c r="Q453" s="492"/>
      <c r="R453" s="491"/>
      <c r="S453" s="491"/>
      <c r="T453" s="491"/>
      <c r="U453" s="491"/>
      <c r="V453" s="491"/>
      <c r="W453" s="491"/>
      <c r="X453" s="510"/>
      <c r="Y453" s="510"/>
      <c r="Z453" s="510"/>
      <c r="AA453" s="510"/>
      <c r="AB453" s="510"/>
      <c r="AC453" s="510"/>
    </row>
    <row r="454" spans="1:29" ht="12.75" customHeight="1" x14ac:dyDescent="0.2">
      <c r="A454" s="491"/>
      <c r="B454" s="491"/>
      <c r="C454" s="491"/>
      <c r="D454" s="491"/>
      <c r="E454" s="491"/>
      <c r="F454" s="491"/>
      <c r="G454" s="491"/>
      <c r="H454" s="491"/>
      <c r="I454" s="491"/>
      <c r="J454" s="491"/>
      <c r="K454" s="491"/>
      <c r="L454" s="491"/>
      <c r="M454" s="491"/>
      <c r="N454" s="491"/>
      <c r="O454" s="491"/>
      <c r="P454" s="492"/>
      <c r="Q454" s="492"/>
      <c r="R454" s="491"/>
      <c r="S454" s="491"/>
      <c r="T454" s="491"/>
      <c r="U454" s="491"/>
      <c r="V454" s="491"/>
      <c r="W454" s="491"/>
      <c r="X454" s="510"/>
      <c r="Y454" s="510"/>
      <c r="Z454" s="510"/>
      <c r="AA454" s="510"/>
      <c r="AB454" s="510"/>
      <c r="AC454" s="510"/>
    </row>
    <row r="455" spans="1:29" ht="12.75" customHeight="1" x14ac:dyDescent="0.2">
      <c r="A455" s="491"/>
      <c r="B455" s="491"/>
      <c r="C455" s="491"/>
      <c r="D455" s="491"/>
      <c r="E455" s="491"/>
      <c r="F455" s="491"/>
      <c r="G455" s="491"/>
      <c r="H455" s="491"/>
      <c r="I455" s="491"/>
      <c r="J455" s="491"/>
      <c r="K455" s="491"/>
      <c r="L455" s="491"/>
      <c r="M455" s="491"/>
      <c r="N455" s="491"/>
      <c r="O455" s="491"/>
      <c r="P455" s="492"/>
      <c r="Q455" s="492"/>
      <c r="R455" s="491"/>
      <c r="S455" s="491"/>
      <c r="T455" s="491"/>
      <c r="U455" s="491"/>
      <c r="V455" s="491"/>
      <c r="W455" s="491"/>
      <c r="X455" s="510"/>
      <c r="Y455" s="510"/>
      <c r="Z455" s="510"/>
      <c r="AA455" s="510"/>
      <c r="AB455" s="510"/>
      <c r="AC455" s="510"/>
    </row>
    <row r="456" spans="1:29" ht="12.75" customHeight="1" x14ac:dyDescent="0.2">
      <c r="A456" s="491"/>
      <c r="B456" s="491"/>
      <c r="C456" s="491"/>
      <c r="D456" s="491"/>
      <c r="E456" s="491"/>
      <c r="F456" s="491"/>
      <c r="G456" s="491"/>
      <c r="H456" s="491"/>
      <c r="I456" s="491"/>
      <c r="J456" s="491"/>
      <c r="K456" s="491"/>
      <c r="L456" s="491"/>
      <c r="M456" s="491"/>
      <c r="N456" s="491"/>
      <c r="O456" s="491"/>
      <c r="P456" s="492"/>
      <c r="Q456" s="492"/>
      <c r="R456" s="491"/>
      <c r="S456" s="491"/>
      <c r="T456" s="491"/>
      <c r="U456" s="491"/>
      <c r="V456" s="491"/>
      <c r="W456" s="491"/>
      <c r="X456" s="510"/>
      <c r="Y456" s="510"/>
      <c r="Z456" s="510"/>
      <c r="AA456" s="510"/>
      <c r="AB456" s="510"/>
      <c r="AC456" s="510"/>
    </row>
    <row r="457" spans="1:29" ht="12.75" customHeight="1" x14ac:dyDescent="0.2">
      <c r="A457" s="491"/>
      <c r="B457" s="491"/>
      <c r="C457" s="491"/>
      <c r="D457" s="491"/>
      <c r="E457" s="491"/>
      <c r="F457" s="491"/>
      <c r="G457" s="491"/>
      <c r="H457" s="491"/>
      <c r="I457" s="491"/>
      <c r="J457" s="491"/>
      <c r="K457" s="491"/>
      <c r="L457" s="491"/>
      <c r="M457" s="491"/>
      <c r="N457" s="491"/>
      <c r="O457" s="491"/>
      <c r="P457" s="492"/>
      <c r="Q457" s="492"/>
      <c r="R457" s="491"/>
      <c r="S457" s="491"/>
      <c r="T457" s="491"/>
      <c r="U457" s="491"/>
      <c r="V457" s="491"/>
      <c r="W457" s="491"/>
      <c r="X457" s="510"/>
      <c r="Y457" s="510"/>
      <c r="Z457" s="510"/>
      <c r="AA457" s="510"/>
      <c r="AB457" s="510"/>
      <c r="AC457" s="510"/>
    </row>
    <row r="458" spans="1:29" ht="12.75" customHeight="1" x14ac:dyDescent="0.2">
      <c r="A458" s="491"/>
      <c r="B458" s="491"/>
      <c r="C458" s="491"/>
      <c r="D458" s="491"/>
      <c r="E458" s="491"/>
      <c r="F458" s="491"/>
      <c r="G458" s="491"/>
      <c r="H458" s="491"/>
      <c r="I458" s="491"/>
      <c r="J458" s="491"/>
      <c r="K458" s="491"/>
      <c r="L458" s="491"/>
      <c r="M458" s="491"/>
      <c r="N458" s="491"/>
      <c r="O458" s="491"/>
      <c r="P458" s="492"/>
      <c r="Q458" s="492"/>
      <c r="R458" s="491"/>
      <c r="S458" s="491"/>
      <c r="T458" s="491"/>
      <c r="U458" s="491"/>
      <c r="V458" s="491"/>
      <c r="W458" s="491"/>
      <c r="X458" s="510"/>
      <c r="Y458" s="510"/>
      <c r="Z458" s="510"/>
      <c r="AA458" s="510"/>
      <c r="AB458" s="510"/>
      <c r="AC458" s="510"/>
    </row>
    <row r="459" spans="1:29" ht="12.75" customHeight="1" x14ac:dyDescent="0.2">
      <c r="A459" s="491"/>
      <c r="B459" s="491"/>
      <c r="C459" s="491"/>
      <c r="D459" s="491"/>
      <c r="E459" s="491"/>
      <c r="F459" s="491"/>
      <c r="G459" s="491"/>
      <c r="H459" s="491"/>
      <c r="I459" s="491"/>
      <c r="J459" s="491"/>
      <c r="K459" s="491"/>
      <c r="L459" s="491"/>
      <c r="M459" s="491"/>
      <c r="N459" s="491"/>
      <c r="O459" s="491"/>
      <c r="P459" s="492"/>
      <c r="Q459" s="492"/>
      <c r="R459" s="491"/>
      <c r="S459" s="491"/>
      <c r="T459" s="491"/>
      <c r="U459" s="491"/>
      <c r="V459" s="491"/>
      <c r="W459" s="491"/>
      <c r="X459" s="510"/>
      <c r="Y459" s="510"/>
      <c r="Z459" s="510"/>
      <c r="AA459" s="510"/>
      <c r="AB459" s="510"/>
      <c r="AC459" s="510"/>
    </row>
    <row r="460" spans="1:29" ht="12.75" customHeight="1" x14ac:dyDescent="0.2">
      <c r="A460" s="491"/>
      <c r="B460" s="491"/>
      <c r="C460" s="491"/>
      <c r="D460" s="491"/>
      <c r="E460" s="491"/>
      <c r="F460" s="491"/>
      <c r="G460" s="491"/>
      <c r="H460" s="491"/>
      <c r="I460" s="491"/>
      <c r="J460" s="491"/>
      <c r="K460" s="491"/>
      <c r="L460" s="491"/>
      <c r="M460" s="491"/>
      <c r="N460" s="491"/>
      <c r="O460" s="491"/>
      <c r="P460" s="492"/>
      <c r="Q460" s="492"/>
      <c r="R460" s="491"/>
      <c r="S460" s="491"/>
      <c r="T460" s="491"/>
      <c r="U460" s="491"/>
      <c r="V460" s="491"/>
      <c r="W460" s="491"/>
      <c r="X460" s="510"/>
      <c r="Y460" s="510"/>
      <c r="Z460" s="510"/>
      <c r="AA460" s="510"/>
      <c r="AB460" s="510"/>
      <c r="AC460" s="510"/>
    </row>
    <row r="461" spans="1:29" ht="12.75" customHeight="1" x14ac:dyDescent="0.2">
      <c r="A461" s="491"/>
      <c r="B461" s="491"/>
      <c r="C461" s="491"/>
      <c r="D461" s="491"/>
      <c r="E461" s="491"/>
      <c r="F461" s="491"/>
      <c r="G461" s="491"/>
      <c r="H461" s="491"/>
      <c r="I461" s="491"/>
      <c r="J461" s="491"/>
      <c r="K461" s="491"/>
      <c r="L461" s="491"/>
      <c r="M461" s="491"/>
      <c r="N461" s="491"/>
      <c r="O461" s="491"/>
      <c r="P461" s="492"/>
      <c r="Q461" s="492"/>
      <c r="R461" s="491"/>
      <c r="S461" s="491"/>
      <c r="T461" s="491"/>
      <c r="U461" s="491"/>
      <c r="V461" s="491"/>
      <c r="W461" s="491"/>
      <c r="X461" s="510"/>
      <c r="Y461" s="510"/>
      <c r="Z461" s="510"/>
      <c r="AA461" s="510"/>
      <c r="AB461" s="510"/>
      <c r="AC461" s="510"/>
    </row>
    <row r="462" spans="1:29" ht="12.75" customHeight="1" x14ac:dyDescent="0.2">
      <c r="A462" s="491"/>
      <c r="B462" s="491"/>
      <c r="C462" s="491"/>
      <c r="D462" s="491"/>
      <c r="E462" s="491"/>
      <c r="F462" s="491"/>
      <c r="G462" s="491"/>
      <c r="H462" s="491"/>
      <c r="I462" s="491"/>
      <c r="J462" s="491"/>
      <c r="K462" s="491"/>
      <c r="L462" s="491"/>
      <c r="M462" s="491"/>
      <c r="N462" s="491"/>
      <c r="O462" s="491"/>
      <c r="P462" s="492"/>
      <c r="Q462" s="492"/>
      <c r="R462" s="491"/>
      <c r="S462" s="491"/>
      <c r="T462" s="491"/>
      <c r="U462" s="491"/>
      <c r="V462" s="491"/>
      <c r="W462" s="491"/>
      <c r="X462" s="510"/>
      <c r="Y462" s="510"/>
      <c r="Z462" s="510"/>
      <c r="AA462" s="510"/>
      <c r="AB462" s="510"/>
      <c r="AC462" s="510"/>
    </row>
    <row r="463" spans="1:29" ht="12.75" customHeight="1" x14ac:dyDescent="0.2">
      <c r="A463" s="491"/>
      <c r="B463" s="491"/>
      <c r="C463" s="491"/>
      <c r="D463" s="491"/>
      <c r="E463" s="491"/>
      <c r="F463" s="491"/>
      <c r="G463" s="491"/>
      <c r="H463" s="491"/>
      <c r="I463" s="491"/>
      <c r="J463" s="491"/>
      <c r="K463" s="491"/>
      <c r="L463" s="491"/>
      <c r="M463" s="491"/>
      <c r="N463" s="491"/>
      <c r="O463" s="491"/>
      <c r="P463" s="492"/>
      <c r="Q463" s="492"/>
      <c r="R463" s="491"/>
      <c r="S463" s="491"/>
      <c r="T463" s="491"/>
      <c r="U463" s="491"/>
      <c r="V463" s="491"/>
      <c r="W463" s="491"/>
      <c r="X463" s="510"/>
      <c r="Y463" s="510"/>
      <c r="Z463" s="510"/>
      <c r="AA463" s="510"/>
      <c r="AB463" s="510"/>
      <c r="AC463" s="510"/>
    </row>
    <row r="464" spans="1:29" ht="12.75" customHeight="1" x14ac:dyDescent="0.2">
      <c r="A464" s="491"/>
      <c r="B464" s="491"/>
      <c r="C464" s="491"/>
      <c r="D464" s="491"/>
      <c r="E464" s="491"/>
      <c r="F464" s="491"/>
      <c r="G464" s="491"/>
      <c r="H464" s="491"/>
      <c r="I464" s="491"/>
      <c r="J464" s="491"/>
      <c r="K464" s="491"/>
      <c r="L464" s="491"/>
      <c r="M464" s="491"/>
      <c r="N464" s="491"/>
      <c r="O464" s="491"/>
      <c r="P464" s="492"/>
      <c r="Q464" s="492"/>
      <c r="R464" s="491"/>
      <c r="S464" s="491"/>
      <c r="T464" s="491"/>
      <c r="U464" s="491"/>
      <c r="V464" s="491"/>
      <c r="W464" s="491"/>
      <c r="X464" s="510"/>
      <c r="Y464" s="510"/>
      <c r="Z464" s="510"/>
      <c r="AA464" s="510"/>
      <c r="AB464" s="510"/>
      <c r="AC464" s="510"/>
    </row>
    <row r="465" spans="1:29" ht="12.75" customHeight="1" x14ac:dyDescent="0.2">
      <c r="A465" s="491"/>
      <c r="B465" s="491"/>
      <c r="C465" s="491"/>
      <c r="D465" s="491"/>
      <c r="E465" s="491"/>
      <c r="F465" s="491"/>
      <c r="G465" s="491"/>
      <c r="H465" s="491"/>
      <c r="I465" s="491"/>
      <c r="J465" s="491"/>
      <c r="K465" s="491"/>
      <c r="L465" s="491"/>
      <c r="M465" s="491"/>
      <c r="N465" s="491"/>
      <c r="O465" s="491"/>
      <c r="P465" s="492"/>
      <c r="Q465" s="492"/>
      <c r="R465" s="491"/>
      <c r="S465" s="491"/>
      <c r="T465" s="491"/>
      <c r="U465" s="491"/>
      <c r="V465" s="491"/>
      <c r="W465" s="491"/>
      <c r="X465" s="510"/>
      <c r="Y465" s="510"/>
      <c r="Z465" s="510"/>
      <c r="AA465" s="510"/>
      <c r="AB465" s="510"/>
      <c r="AC465" s="510"/>
    </row>
    <row r="466" spans="1:29" ht="12.75" customHeight="1" x14ac:dyDescent="0.2">
      <c r="A466" s="491"/>
      <c r="B466" s="491"/>
      <c r="C466" s="491"/>
      <c r="D466" s="491"/>
      <c r="E466" s="491"/>
      <c r="F466" s="491"/>
      <c r="G466" s="491"/>
      <c r="H466" s="491"/>
      <c r="I466" s="491"/>
      <c r="J466" s="491"/>
      <c r="K466" s="491"/>
      <c r="L466" s="491"/>
      <c r="M466" s="491"/>
      <c r="N466" s="491"/>
      <c r="O466" s="491"/>
      <c r="P466" s="492"/>
      <c r="Q466" s="492"/>
      <c r="R466" s="491"/>
      <c r="S466" s="491"/>
      <c r="T466" s="491"/>
      <c r="U466" s="491"/>
      <c r="V466" s="491"/>
      <c r="W466" s="491"/>
      <c r="X466" s="510"/>
      <c r="Y466" s="510"/>
      <c r="Z466" s="510"/>
      <c r="AA466" s="510"/>
      <c r="AB466" s="510"/>
      <c r="AC466" s="510"/>
    </row>
    <row r="467" spans="1:29" ht="12.75" customHeight="1" x14ac:dyDescent="0.2">
      <c r="A467" s="491"/>
      <c r="B467" s="491"/>
      <c r="C467" s="491"/>
      <c r="D467" s="491"/>
      <c r="E467" s="491"/>
      <c r="F467" s="491"/>
      <c r="G467" s="491"/>
      <c r="H467" s="491"/>
      <c r="I467" s="491"/>
      <c r="J467" s="491"/>
      <c r="K467" s="491"/>
      <c r="L467" s="491"/>
      <c r="M467" s="491"/>
      <c r="N467" s="491"/>
      <c r="O467" s="491"/>
      <c r="P467" s="492"/>
      <c r="Q467" s="492"/>
      <c r="R467" s="491"/>
      <c r="S467" s="491"/>
      <c r="T467" s="491"/>
      <c r="U467" s="491"/>
      <c r="V467" s="491"/>
      <c r="W467" s="491"/>
      <c r="X467" s="510"/>
      <c r="Y467" s="510"/>
      <c r="Z467" s="510"/>
      <c r="AA467" s="510"/>
      <c r="AB467" s="510"/>
      <c r="AC467" s="510"/>
    </row>
    <row r="468" spans="1:29" ht="12.75" customHeight="1" x14ac:dyDescent="0.2">
      <c r="A468" s="491"/>
      <c r="B468" s="491"/>
      <c r="C468" s="491"/>
      <c r="D468" s="491"/>
      <c r="E468" s="491"/>
      <c r="F468" s="491"/>
      <c r="G468" s="491"/>
      <c r="H468" s="491"/>
      <c r="I468" s="491"/>
      <c r="J468" s="491"/>
      <c r="K468" s="491"/>
      <c r="L468" s="491"/>
      <c r="M468" s="491"/>
      <c r="N468" s="491"/>
      <c r="O468" s="491"/>
      <c r="P468" s="492"/>
      <c r="Q468" s="492"/>
      <c r="R468" s="491"/>
      <c r="S468" s="491"/>
      <c r="T468" s="491"/>
      <c r="U468" s="491"/>
      <c r="V468" s="491"/>
      <c r="W468" s="491"/>
      <c r="X468" s="510"/>
      <c r="Y468" s="510"/>
      <c r="Z468" s="510"/>
      <c r="AA468" s="510"/>
      <c r="AB468" s="510"/>
      <c r="AC468" s="510"/>
    </row>
    <row r="469" spans="1:29" ht="12.75" customHeight="1" x14ac:dyDescent="0.2">
      <c r="A469" s="491"/>
      <c r="B469" s="491"/>
      <c r="C469" s="491"/>
      <c r="D469" s="491"/>
      <c r="E469" s="491"/>
      <c r="F469" s="491"/>
      <c r="G469" s="491"/>
      <c r="H469" s="491"/>
      <c r="I469" s="491"/>
      <c r="J469" s="491"/>
      <c r="K469" s="491"/>
      <c r="L469" s="491"/>
      <c r="M469" s="491"/>
      <c r="N469" s="491"/>
      <c r="O469" s="491"/>
      <c r="P469" s="492"/>
      <c r="Q469" s="492"/>
      <c r="R469" s="491"/>
      <c r="S469" s="491"/>
      <c r="T469" s="491"/>
      <c r="U469" s="491"/>
      <c r="V469" s="491"/>
      <c r="W469" s="491"/>
      <c r="X469" s="510"/>
      <c r="Y469" s="510"/>
      <c r="Z469" s="510"/>
      <c r="AA469" s="510"/>
      <c r="AB469" s="510"/>
      <c r="AC469" s="510"/>
    </row>
    <row r="470" spans="1:29" ht="12.75" customHeight="1" x14ac:dyDescent="0.2">
      <c r="A470" s="491"/>
      <c r="B470" s="491"/>
      <c r="C470" s="491"/>
      <c r="D470" s="491"/>
      <c r="E470" s="491"/>
      <c r="F470" s="491"/>
      <c r="G470" s="491"/>
      <c r="H470" s="491"/>
      <c r="I470" s="491"/>
      <c r="J470" s="491"/>
      <c r="K470" s="491"/>
      <c r="L470" s="491"/>
      <c r="M470" s="491"/>
      <c r="N470" s="491"/>
      <c r="O470" s="491"/>
      <c r="P470" s="492"/>
      <c r="Q470" s="492"/>
      <c r="R470" s="491"/>
      <c r="S470" s="491"/>
      <c r="T470" s="491"/>
      <c r="U470" s="491"/>
      <c r="V470" s="491"/>
      <c r="W470" s="491"/>
      <c r="X470" s="510"/>
      <c r="Y470" s="510"/>
      <c r="Z470" s="510"/>
      <c r="AA470" s="510"/>
      <c r="AB470" s="510"/>
      <c r="AC470" s="510"/>
    </row>
    <row r="471" spans="1:29" ht="12.75" customHeight="1" x14ac:dyDescent="0.2">
      <c r="A471" s="491"/>
      <c r="B471" s="491"/>
      <c r="C471" s="491"/>
      <c r="D471" s="491"/>
      <c r="E471" s="491"/>
      <c r="F471" s="491"/>
      <c r="G471" s="491"/>
      <c r="H471" s="491"/>
      <c r="I471" s="491"/>
      <c r="J471" s="491"/>
      <c r="K471" s="491"/>
      <c r="L471" s="491"/>
      <c r="M471" s="491"/>
      <c r="N471" s="491"/>
      <c r="O471" s="491"/>
      <c r="P471" s="492"/>
      <c r="Q471" s="492"/>
      <c r="R471" s="491"/>
      <c r="S471" s="491"/>
      <c r="T471" s="491"/>
      <c r="U471" s="491"/>
      <c r="V471" s="491"/>
      <c r="W471" s="491"/>
      <c r="X471" s="510"/>
      <c r="Y471" s="510"/>
      <c r="Z471" s="510"/>
      <c r="AA471" s="510"/>
      <c r="AB471" s="510"/>
      <c r="AC471" s="510"/>
    </row>
    <row r="472" spans="1:29" ht="12.75" customHeight="1" x14ac:dyDescent="0.2">
      <c r="A472" s="491"/>
      <c r="B472" s="491"/>
      <c r="C472" s="491"/>
      <c r="D472" s="491"/>
      <c r="E472" s="491"/>
      <c r="F472" s="491"/>
      <c r="G472" s="491"/>
      <c r="H472" s="491"/>
      <c r="I472" s="491"/>
      <c r="J472" s="491"/>
      <c r="K472" s="491"/>
      <c r="L472" s="491"/>
      <c r="M472" s="491"/>
      <c r="N472" s="491"/>
      <c r="O472" s="491"/>
      <c r="P472" s="492"/>
      <c r="Q472" s="492"/>
      <c r="R472" s="491"/>
      <c r="S472" s="491"/>
      <c r="T472" s="491"/>
      <c r="U472" s="491"/>
      <c r="V472" s="491"/>
      <c r="W472" s="491"/>
      <c r="X472" s="510"/>
      <c r="Y472" s="510"/>
      <c r="Z472" s="510"/>
      <c r="AA472" s="510"/>
      <c r="AB472" s="510"/>
      <c r="AC472" s="510"/>
    </row>
    <row r="473" spans="1:29" ht="12.75" customHeight="1" x14ac:dyDescent="0.2">
      <c r="A473" s="491"/>
      <c r="B473" s="491"/>
      <c r="C473" s="491"/>
      <c r="D473" s="491"/>
      <c r="E473" s="491"/>
      <c r="F473" s="491"/>
      <c r="G473" s="491"/>
      <c r="H473" s="491"/>
      <c r="I473" s="491"/>
      <c r="J473" s="491"/>
      <c r="K473" s="491"/>
      <c r="L473" s="491"/>
      <c r="M473" s="491"/>
      <c r="N473" s="491"/>
      <c r="O473" s="491"/>
      <c r="P473" s="492"/>
      <c r="Q473" s="492"/>
      <c r="R473" s="491"/>
      <c r="S473" s="491"/>
      <c r="T473" s="491"/>
      <c r="U473" s="491"/>
      <c r="V473" s="491"/>
      <c r="W473" s="491"/>
      <c r="X473" s="510"/>
      <c r="Y473" s="510"/>
      <c r="Z473" s="510"/>
      <c r="AA473" s="510"/>
      <c r="AB473" s="510"/>
      <c r="AC473" s="510"/>
    </row>
    <row r="474" spans="1:29" ht="12.75" customHeight="1" x14ac:dyDescent="0.2">
      <c r="A474" s="491"/>
      <c r="B474" s="491"/>
      <c r="C474" s="491"/>
      <c r="D474" s="491"/>
      <c r="E474" s="491"/>
      <c r="F474" s="491"/>
      <c r="G474" s="491"/>
      <c r="H474" s="491"/>
      <c r="I474" s="491"/>
      <c r="J474" s="491"/>
      <c r="K474" s="491"/>
      <c r="L474" s="491"/>
      <c r="M474" s="491"/>
      <c r="N474" s="491"/>
      <c r="O474" s="491"/>
      <c r="P474" s="492"/>
      <c r="Q474" s="492"/>
      <c r="R474" s="491"/>
      <c r="S474" s="491"/>
      <c r="T474" s="491"/>
      <c r="U474" s="491"/>
      <c r="V474" s="491"/>
      <c r="W474" s="491"/>
      <c r="X474" s="510"/>
      <c r="Y474" s="510"/>
      <c r="Z474" s="510"/>
      <c r="AA474" s="510"/>
      <c r="AB474" s="510"/>
      <c r="AC474" s="510"/>
    </row>
    <row r="475" spans="1:29" ht="12.75" customHeight="1" x14ac:dyDescent="0.2">
      <c r="A475" s="491"/>
      <c r="B475" s="491"/>
      <c r="C475" s="491"/>
      <c r="D475" s="491"/>
      <c r="E475" s="491"/>
      <c r="F475" s="491"/>
      <c r="G475" s="491"/>
      <c r="H475" s="491"/>
      <c r="I475" s="491"/>
      <c r="J475" s="491"/>
      <c r="K475" s="491"/>
      <c r="L475" s="491"/>
      <c r="M475" s="491"/>
      <c r="N475" s="491"/>
      <c r="O475" s="491"/>
      <c r="P475" s="492"/>
      <c r="Q475" s="492"/>
      <c r="R475" s="491"/>
      <c r="S475" s="491"/>
      <c r="T475" s="491"/>
      <c r="U475" s="491"/>
      <c r="V475" s="491"/>
      <c r="W475" s="491"/>
      <c r="X475" s="510"/>
      <c r="Y475" s="510"/>
      <c r="Z475" s="510"/>
      <c r="AA475" s="510"/>
      <c r="AB475" s="510"/>
      <c r="AC475" s="510"/>
    </row>
    <row r="476" spans="1:29" ht="12.75" customHeight="1" x14ac:dyDescent="0.2">
      <c r="A476" s="491"/>
      <c r="B476" s="491"/>
      <c r="C476" s="491"/>
      <c r="D476" s="491"/>
      <c r="E476" s="491"/>
      <c r="F476" s="491"/>
      <c r="G476" s="491"/>
      <c r="H476" s="491"/>
      <c r="I476" s="491"/>
      <c r="J476" s="491"/>
      <c r="K476" s="491"/>
      <c r="L476" s="491"/>
      <c r="M476" s="491"/>
      <c r="N476" s="491"/>
      <c r="O476" s="491"/>
      <c r="P476" s="492"/>
      <c r="Q476" s="492"/>
      <c r="R476" s="491"/>
      <c r="S476" s="491"/>
      <c r="T476" s="491"/>
      <c r="U476" s="491"/>
      <c r="V476" s="491"/>
      <c r="W476" s="491"/>
      <c r="X476" s="510"/>
      <c r="Y476" s="510"/>
      <c r="Z476" s="510"/>
      <c r="AA476" s="510"/>
      <c r="AB476" s="510"/>
      <c r="AC476" s="510"/>
    </row>
    <row r="477" spans="1:29" ht="12.75" customHeight="1" x14ac:dyDescent="0.2">
      <c r="A477" s="491"/>
      <c r="B477" s="491"/>
      <c r="C477" s="491"/>
      <c r="D477" s="491"/>
      <c r="E477" s="491"/>
      <c r="F477" s="491"/>
      <c r="G477" s="491"/>
      <c r="H477" s="491"/>
      <c r="I477" s="491"/>
      <c r="J477" s="491"/>
      <c r="K477" s="491"/>
      <c r="L477" s="491"/>
      <c r="M477" s="491"/>
      <c r="N477" s="491"/>
      <c r="O477" s="491"/>
      <c r="P477" s="492"/>
      <c r="Q477" s="492"/>
      <c r="R477" s="491"/>
      <c r="S477" s="491"/>
      <c r="T477" s="491"/>
      <c r="U477" s="491"/>
      <c r="V477" s="491"/>
      <c r="W477" s="491"/>
      <c r="X477" s="510"/>
      <c r="Y477" s="510"/>
      <c r="Z477" s="510"/>
      <c r="AA477" s="510"/>
      <c r="AB477" s="510"/>
      <c r="AC477" s="510"/>
    </row>
    <row r="478" spans="1:29" ht="12.75" customHeight="1" x14ac:dyDescent="0.2">
      <c r="A478" s="491"/>
      <c r="B478" s="491"/>
      <c r="C478" s="491"/>
      <c r="D478" s="491"/>
      <c r="E478" s="491"/>
      <c r="F478" s="491"/>
      <c r="G478" s="491"/>
      <c r="H478" s="491"/>
      <c r="I478" s="491"/>
      <c r="J478" s="491"/>
      <c r="K478" s="491"/>
      <c r="L478" s="491"/>
      <c r="M478" s="491"/>
      <c r="N478" s="491"/>
      <c r="O478" s="491"/>
      <c r="P478" s="492"/>
      <c r="Q478" s="492"/>
      <c r="R478" s="491"/>
      <c r="S478" s="491"/>
      <c r="T478" s="491"/>
      <c r="U478" s="491"/>
      <c r="V478" s="491"/>
      <c r="W478" s="491"/>
      <c r="X478" s="510"/>
      <c r="Y478" s="510"/>
      <c r="Z478" s="510"/>
      <c r="AA478" s="510"/>
      <c r="AB478" s="510"/>
      <c r="AC478" s="510"/>
    </row>
    <row r="479" spans="1:29" ht="12.75" customHeight="1" x14ac:dyDescent="0.2">
      <c r="A479" s="491"/>
      <c r="B479" s="491"/>
      <c r="C479" s="491"/>
      <c r="D479" s="491"/>
      <c r="E479" s="491"/>
      <c r="F479" s="491"/>
      <c r="G479" s="491"/>
      <c r="H479" s="491"/>
      <c r="I479" s="491"/>
      <c r="J479" s="491"/>
      <c r="K479" s="491"/>
      <c r="L479" s="491"/>
      <c r="M479" s="491"/>
      <c r="N479" s="491"/>
      <c r="O479" s="491"/>
      <c r="P479" s="492"/>
      <c r="Q479" s="492"/>
      <c r="R479" s="491"/>
      <c r="S479" s="491"/>
      <c r="T479" s="491"/>
      <c r="U479" s="491"/>
      <c r="V479" s="491"/>
      <c r="W479" s="491"/>
      <c r="X479" s="510"/>
      <c r="Y479" s="510"/>
      <c r="Z479" s="510"/>
      <c r="AA479" s="510"/>
      <c r="AB479" s="510"/>
      <c r="AC479" s="510"/>
    </row>
    <row r="480" spans="1:29" ht="12.75" customHeight="1" x14ac:dyDescent="0.2">
      <c r="A480" s="491"/>
      <c r="B480" s="491"/>
      <c r="C480" s="491"/>
      <c r="D480" s="491"/>
      <c r="E480" s="491"/>
      <c r="F480" s="491"/>
      <c r="G480" s="491"/>
      <c r="H480" s="491"/>
      <c r="I480" s="491"/>
      <c r="J480" s="491"/>
      <c r="K480" s="491"/>
      <c r="L480" s="491"/>
      <c r="M480" s="491"/>
      <c r="N480" s="491"/>
      <c r="O480" s="491"/>
      <c r="P480" s="492"/>
      <c r="Q480" s="492"/>
      <c r="R480" s="491"/>
      <c r="S480" s="491"/>
      <c r="T480" s="491"/>
      <c r="U480" s="491"/>
      <c r="V480" s="491"/>
      <c r="W480" s="491"/>
      <c r="X480" s="510"/>
      <c r="Y480" s="510"/>
      <c r="Z480" s="510"/>
      <c r="AA480" s="510"/>
      <c r="AB480" s="510"/>
      <c r="AC480" s="510"/>
    </row>
    <row r="481" spans="1:29" ht="12.75" customHeight="1" x14ac:dyDescent="0.2">
      <c r="A481" s="491"/>
      <c r="B481" s="491"/>
      <c r="C481" s="491"/>
      <c r="D481" s="491"/>
      <c r="E481" s="491"/>
      <c r="F481" s="491"/>
      <c r="G481" s="491"/>
      <c r="H481" s="491"/>
      <c r="I481" s="491"/>
      <c r="J481" s="491"/>
      <c r="K481" s="491"/>
      <c r="L481" s="491"/>
      <c r="M481" s="491"/>
      <c r="N481" s="491"/>
      <c r="O481" s="491"/>
      <c r="P481" s="492"/>
      <c r="Q481" s="492"/>
      <c r="R481" s="491"/>
      <c r="S481" s="491"/>
      <c r="T481" s="491"/>
      <c r="U481" s="491"/>
      <c r="V481" s="491"/>
      <c r="W481" s="491"/>
      <c r="X481" s="510"/>
      <c r="Y481" s="510"/>
      <c r="Z481" s="510"/>
      <c r="AA481" s="510"/>
      <c r="AB481" s="510"/>
      <c r="AC481" s="510"/>
    </row>
    <row r="482" spans="1:29" ht="12.75" customHeight="1" x14ac:dyDescent="0.2">
      <c r="A482" s="491"/>
      <c r="B482" s="491"/>
      <c r="C482" s="491"/>
      <c r="D482" s="491"/>
      <c r="E482" s="491"/>
      <c r="F482" s="491"/>
      <c r="G482" s="491"/>
      <c r="H482" s="491"/>
      <c r="I482" s="491"/>
      <c r="J482" s="491"/>
      <c r="K482" s="491"/>
      <c r="L482" s="491"/>
      <c r="M482" s="491"/>
      <c r="N482" s="491"/>
      <c r="O482" s="491"/>
      <c r="P482" s="492"/>
      <c r="Q482" s="492"/>
      <c r="R482" s="491"/>
      <c r="S482" s="491"/>
      <c r="T482" s="491"/>
      <c r="U482" s="491"/>
      <c r="V482" s="491"/>
      <c r="W482" s="491"/>
      <c r="X482" s="510"/>
      <c r="Y482" s="510"/>
      <c r="Z482" s="510"/>
      <c r="AA482" s="510"/>
      <c r="AB482" s="510"/>
      <c r="AC482" s="510"/>
    </row>
    <row r="483" spans="1:29" ht="12.75" customHeight="1" x14ac:dyDescent="0.2">
      <c r="A483" s="491"/>
      <c r="B483" s="491"/>
      <c r="C483" s="491"/>
      <c r="D483" s="491"/>
      <c r="E483" s="491"/>
      <c r="F483" s="491"/>
      <c r="G483" s="491"/>
      <c r="H483" s="491"/>
      <c r="I483" s="491"/>
      <c r="J483" s="491"/>
      <c r="K483" s="491"/>
      <c r="L483" s="491"/>
      <c r="M483" s="491"/>
      <c r="N483" s="491"/>
      <c r="O483" s="491"/>
      <c r="P483" s="492"/>
      <c r="Q483" s="492"/>
      <c r="R483" s="491"/>
      <c r="S483" s="491"/>
      <c r="T483" s="491"/>
      <c r="U483" s="491"/>
      <c r="V483" s="491"/>
      <c r="W483" s="491"/>
      <c r="X483" s="510"/>
      <c r="Y483" s="510"/>
      <c r="Z483" s="510"/>
      <c r="AA483" s="510"/>
      <c r="AB483" s="510"/>
      <c r="AC483" s="510"/>
    </row>
    <row r="484" spans="1:29" ht="12.75" customHeight="1" x14ac:dyDescent="0.2">
      <c r="A484" s="491"/>
      <c r="B484" s="491"/>
      <c r="C484" s="491"/>
      <c r="D484" s="491"/>
      <c r="E484" s="491"/>
      <c r="F484" s="491"/>
      <c r="G484" s="491"/>
      <c r="H484" s="491"/>
      <c r="I484" s="491"/>
      <c r="J484" s="491"/>
      <c r="K484" s="491"/>
      <c r="L484" s="491"/>
      <c r="M484" s="491"/>
      <c r="N484" s="491"/>
      <c r="O484" s="491"/>
      <c r="P484" s="492"/>
      <c r="Q484" s="492"/>
      <c r="R484" s="491"/>
      <c r="S484" s="491"/>
      <c r="T484" s="491"/>
      <c r="U484" s="491"/>
      <c r="V484" s="491"/>
      <c r="W484" s="491"/>
      <c r="X484" s="510"/>
      <c r="Y484" s="510"/>
      <c r="Z484" s="510"/>
      <c r="AA484" s="510"/>
      <c r="AB484" s="510"/>
      <c r="AC484" s="510"/>
    </row>
    <row r="485" spans="1:29" ht="12.75" customHeight="1" x14ac:dyDescent="0.2">
      <c r="A485" s="491"/>
      <c r="B485" s="491"/>
      <c r="C485" s="491"/>
      <c r="D485" s="491"/>
      <c r="E485" s="491"/>
      <c r="F485" s="491"/>
      <c r="G485" s="491"/>
      <c r="H485" s="491"/>
      <c r="I485" s="491"/>
      <c r="J485" s="491"/>
      <c r="K485" s="491"/>
      <c r="L485" s="491"/>
      <c r="M485" s="491"/>
      <c r="N485" s="491"/>
      <c r="O485" s="491"/>
      <c r="P485" s="492"/>
      <c r="Q485" s="492"/>
      <c r="R485" s="491"/>
      <c r="S485" s="491"/>
      <c r="T485" s="491"/>
      <c r="U485" s="491"/>
      <c r="V485" s="491"/>
      <c r="W485" s="491"/>
      <c r="X485" s="510"/>
      <c r="Y485" s="510"/>
      <c r="Z485" s="510"/>
      <c r="AA485" s="510"/>
      <c r="AB485" s="510"/>
      <c r="AC485" s="510"/>
    </row>
    <row r="486" spans="1:29" ht="12.75" customHeight="1" x14ac:dyDescent="0.2">
      <c r="A486" s="491"/>
      <c r="B486" s="491"/>
      <c r="C486" s="491"/>
      <c r="D486" s="491"/>
      <c r="E486" s="491"/>
      <c r="F486" s="491"/>
      <c r="G486" s="491"/>
      <c r="H486" s="491"/>
      <c r="I486" s="491"/>
      <c r="J486" s="491"/>
      <c r="K486" s="491"/>
      <c r="L486" s="491"/>
      <c r="M486" s="491"/>
      <c r="N486" s="491"/>
      <c r="O486" s="491"/>
      <c r="P486" s="492"/>
      <c r="Q486" s="492"/>
      <c r="R486" s="491"/>
      <c r="S486" s="491"/>
      <c r="T486" s="491"/>
      <c r="U486" s="491"/>
      <c r="V486" s="491"/>
      <c r="W486" s="491"/>
      <c r="X486" s="510"/>
      <c r="Y486" s="510"/>
      <c r="Z486" s="510"/>
      <c r="AA486" s="510"/>
      <c r="AB486" s="510"/>
      <c r="AC486" s="510"/>
    </row>
    <row r="487" spans="1:29" ht="12.75" customHeight="1" x14ac:dyDescent="0.2">
      <c r="A487" s="491"/>
      <c r="B487" s="491"/>
      <c r="C487" s="491"/>
      <c r="D487" s="491"/>
      <c r="E487" s="491"/>
      <c r="F487" s="491"/>
      <c r="G487" s="491"/>
      <c r="H487" s="491"/>
      <c r="I487" s="491"/>
      <c r="J487" s="491"/>
      <c r="K487" s="491"/>
      <c r="L487" s="491"/>
      <c r="M487" s="491"/>
      <c r="N487" s="491"/>
      <c r="O487" s="491"/>
      <c r="P487" s="492"/>
      <c r="Q487" s="492"/>
      <c r="R487" s="491"/>
      <c r="S487" s="491"/>
      <c r="T487" s="491"/>
      <c r="U487" s="491"/>
      <c r="V487" s="491"/>
      <c r="W487" s="491"/>
      <c r="X487" s="510"/>
      <c r="Y487" s="510"/>
      <c r="Z487" s="510"/>
      <c r="AA487" s="510"/>
      <c r="AB487" s="510"/>
      <c r="AC487" s="510"/>
    </row>
    <row r="488" spans="1:29" ht="12.75" customHeight="1" x14ac:dyDescent="0.2">
      <c r="A488" s="491"/>
      <c r="B488" s="491"/>
      <c r="C488" s="491"/>
      <c r="D488" s="491"/>
      <c r="E488" s="491"/>
      <c r="F488" s="491"/>
      <c r="G488" s="491"/>
      <c r="H488" s="491"/>
      <c r="I488" s="491"/>
      <c r="J488" s="491"/>
      <c r="K488" s="491"/>
      <c r="L488" s="491"/>
      <c r="M488" s="491"/>
      <c r="N488" s="491"/>
      <c r="O488" s="491"/>
      <c r="P488" s="492"/>
      <c r="Q488" s="492"/>
      <c r="R488" s="491"/>
      <c r="S488" s="491"/>
      <c r="T488" s="491"/>
      <c r="U488" s="491"/>
      <c r="V488" s="491"/>
      <c r="W488" s="491"/>
      <c r="X488" s="510"/>
      <c r="Y488" s="510"/>
      <c r="Z488" s="510"/>
      <c r="AA488" s="510"/>
      <c r="AB488" s="510"/>
      <c r="AC488" s="510"/>
    </row>
    <row r="489" spans="1:29" ht="12.75" customHeight="1" x14ac:dyDescent="0.2">
      <c r="A489" s="491"/>
      <c r="B489" s="491"/>
      <c r="C489" s="491"/>
      <c r="D489" s="491"/>
      <c r="E489" s="491"/>
      <c r="F489" s="491"/>
      <c r="G489" s="491"/>
      <c r="H489" s="491"/>
      <c r="I489" s="491"/>
      <c r="J489" s="491"/>
      <c r="K489" s="491"/>
      <c r="L489" s="491"/>
      <c r="M489" s="491"/>
      <c r="N489" s="491"/>
      <c r="O489" s="491"/>
      <c r="P489" s="492"/>
      <c r="Q489" s="492"/>
      <c r="R489" s="491"/>
      <c r="S489" s="491"/>
      <c r="T489" s="491"/>
      <c r="U489" s="491"/>
      <c r="V489" s="491"/>
      <c r="W489" s="491"/>
      <c r="X489" s="510"/>
      <c r="Y489" s="510"/>
      <c r="Z489" s="510"/>
      <c r="AA489" s="510"/>
      <c r="AB489" s="510"/>
      <c r="AC489" s="510"/>
    </row>
    <row r="490" spans="1:29" ht="12.75" customHeight="1" x14ac:dyDescent="0.2">
      <c r="A490" s="491"/>
      <c r="B490" s="491"/>
      <c r="C490" s="491"/>
      <c r="D490" s="491"/>
      <c r="E490" s="491"/>
      <c r="F490" s="491"/>
      <c r="G490" s="491"/>
      <c r="H490" s="491"/>
      <c r="I490" s="491"/>
      <c r="J490" s="491"/>
      <c r="K490" s="491"/>
      <c r="L490" s="491"/>
      <c r="M490" s="491"/>
      <c r="N490" s="491"/>
      <c r="O490" s="491"/>
      <c r="P490" s="492"/>
      <c r="Q490" s="492"/>
      <c r="R490" s="491"/>
      <c r="S490" s="491"/>
      <c r="T490" s="491"/>
      <c r="U490" s="491"/>
      <c r="V490" s="491"/>
      <c r="W490" s="491"/>
      <c r="X490" s="510"/>
      <c r="Y490" s="510"/>
      <c r="Z490" s="510"/>
      <c r="AA490" s="510"/>
      <c r="AB490" s="510"/>
      <c r="AC490" s="510"/>
    </row>
    <row r="491" spans="1:29" ht="12.75" customHeight="1" x14ac:dyDescent="0.2">
      <c r="A491" s="491"/>
      <c r="B491" s="491"/>
      <c r="C491" s="491"/>
      <c r="D491" s="491"/>
      <c r="E491" s="491"/>
      <c r="F491" s="491"/>
      <c r="G491" s="491"/>
      <c r="H491" s="491"/>
      <c r="I491" s="491"/>
      <c r="J491" s="491"/>
      <c r="K491" s="491"/>
      <c r="L491" s="491"/>
      <c r="M491" s="491"/>
      <c r="N491" s="491"/>
      <c r="O491" s="491"/>
      <c r="P491" s="492"/>
      <c r="Q491" s="492"/>
      <c r="R491" s="491"/>
      <c r="S491" s="491"/>
      <c r="T491" s="491"/>
      <c r="U491" s="491"/>
      <c r="V491" s="491"/>
      <c r="W491" s="491"/>
      <c r="X491" s="510"/>
      <c r="Y491" s="510"/>
      <c r="Z491" s="510"/>
      <c r="AA491" s="510"/>
      <c r="AB491" s="510"/>
      <c r="AC491" s="510"/>
    </row>
    <row r="492" spans="1:29" ht="12.75" customHeight="1" x14ac:dyDescent="0.2">
      <c r="A492" s="491"/>
      <c r="B492" s="491"/>
      <c r="C492" s="491"/>
      <c r="D492" s="491"/>
      <c r="E492" s="491"/>
      <c r="F492" s="491"/>
      <c r="G492" s="491"/>
      <c r="H492" s="491"/>
      <c r="I492" s="491"/>
      <c r="J492" s="491"/>
      <c r="K492" s="491"/>
      <c r="L492" s="491"/>
      <c r="M492" s="491"/>
      <c r="N492" s="491"/>
      <c r="O492" s="491"/>
      <c r="P492" s="492"/>
      <c r="Q492" s="492"/>
      <c r="R492" s="491"/>
      <c r="S492" s="491"/>
      <c r="T492" s="491"/>
      <c r="U492" s="491"/>
      <c r="V492" s="491"/>
      <c r="W492" s="491"/>
      <c r="X492" s="510"/>
      <c r="Y492" s="510"/>
      <c r="Z492" s="510"/>
      <c r="AA492" s="510"/>
      <c r="AB492" s="510"/>
      <c r="AC492" s="510"/>
    </row>
    <row r="493" spans="1:29" ht="12.75" customHeight="1" x14ac:dyDescent="0.2">
      <c r="A493" s="491"/>
      <c r="B493" s="491"/>
      <c r="C493" s="491"/>
      <c r="D493" s="491"/>
      <c r="E493" s="491"/>
      <c r="F493" s="491"/>
      <c r="G493" s="491"/>
      <c r="H493" s="491"/>
      <c r="I493" s="491"/>
      <c r="J493" s="491"/>
      <c r="K493" s="491"/>
      <c r="L493" s="491"/>
      <c r="M493" s="491"/>
      <c r="N493" s="491"/>
      <c r="O493" s="491"/>
      <c r="P493" s="492"/>
      <c r="Q493" s="492"/>
      <c r="R493" s="491"/>
      <c r="S493" s="491"/>
      <c r="T493" s="491"/>
      <c r="U493" s="491"/>
      <c r="V493" s="491"/>
      <c r="W493" s="491"/>
      <c r="X493" s="510"/>
      <c r="Y493" s="510"/>
      <c r="Z493" s="510"/>
      <c r="AA493" s="510"/>
      <c r="AB493" s="510"/>
      <c r="AC493" s="510"/>
    </row>
    <row r="494" spans="1:29" ht="12.75" customHeight="1" x14ac:dyDescent="0.2">
      <c r="A494" s="491"/>
      <c r="B494" s="491"/>
      <c r="C494" s="491"/>
      <c r="D494" s="491"/>
      <c r="E494" s="491"/>
      <c r="F494" s="491"/>
      <c r="G494" s="491"/>
      <c r="H494" s="491"/>
      <c r="I494" s="491"/>
      <c r="J494" s="491"/>
      <c r="K494" s="491"/>
      <c r="L494" s="491"/>
      <c r="M494" s="491"/>
      <c r="N494" s="491"/>
      <c r="O494" s="491"/>
      <c r="P494" s="492"/>
      <c r="Q494" s="492"/>
      <c r="R494" s="491"/>
      <c r="S494" s="491"/>
      <c r="T494" s="491"/>
      <c r="U494" s="491"/>
      <c r="V494" s="491"/>
      <c r="W494" s="491"/>
      <c r="X494" s="510"/>
      <c r="Y494" s="510"/>
      <c r="Z494" s="510"/>
      <c r="AA494" s="510"/>
      <c r="AB494" s="510"/>
      <c r="AC494" s="510"/>
    </row>
    <row r="495" spans="1:29" ht="12.75" customHeight="1" x14ac:dyDescent="0.2">
      <c r="A495" s="491"/>
      <c r="B495" s="491"/>
      <c r="C495" s="491"/>
      <c r="D495" s="491"/>
      <c r="E495" s="491"/>
      <c r="F495" s="491"/>
      <c r="G495" s="491"/>
      <c r="H495" s="491"/>
      <c r="I495" s="491"/>
      <c r="J495" s="491"/>
      <c r="K495" s="491"/>
      <c r="L495" s="491"/>
      <c r="M495" s="491"/>
      <c r="N495" s="491"/>
      <c r="O495" s="491"/>
      <c r="P495" s="492"/>
      <c r="Q495" s="492"/>
      <c r="R495" s="491"/>
      <c r="S495" s="491"/>
      <c r="T495" s="491"/>
      <c r="U495" s="491"/>
      <c r="V495" s="491"/>
      <c r="W495" s="491"/>
      <c r="X495" s="510"/>
      <c r="Y495" s="510"/>
      <c r="Z495" s="510"/>
      <c r="AA495" s="510"/>
      <c r="AB495" s="510"/>
      <c r="AC495" s="510"/>
    </row>
    <row r="496" spans="1:29" ht="12.75" customHeight="1" x14ac:dyDescent="0.2">
      <c r="A496" s="491"/>
      <c r="B496" s="491"/>
      <c r="C496" s="491"/>
      <c r="D496" s="491"/>
      <c r="E496" s="491"/>
      <c r="F496" s="491"/>
      <c r="G496" s="491"/>
      <c r="H496" s="491"/>
      <c r="I496" s="491"/>
      <c r="J496" s="491"/>
      <c r="K496" s="491"/>
      <c r="L496" s="491"/>
      <c r="M496" s="491"/>
      <c r="N496" s="491"/>
      <c r="O496" s="491"/>
      <c r="P496" s="492"/>
      <c r="Q496" s="492"/>
      <c r="R496" s="491"/>
      <c r="S496" s="491"/>
      <c r="T496" s="491"/>
      <c r="U496" s="491"/>
      <c r="V496" s="491"/>
      <c r="W496" s="491"/>
      <c r="X496" s="510"/>
      <c r="Y496" s="510"/>
      <c r="Z496" s="510"/>
      <c r="AA496" s="510"/>
      <c r="AB496" s="510"/>
      <c r="AC496" s="510"/>
    </row>
    <row r="497" spans="1:29" ht="12.75" customHeight="1" x14ac:dyDescent="0.2">
      <c r="A497" s="491"/>
      <c r="B497" s="491"/>
      <c r="C497" s="491"/>
      <c r="D497" s="491"/>
      <c r="E497" s="491"/>
      <c r="F497" s="491"/>
      <c r="G497" s="491"/>
      <c r="H497" s="491"/>
      <c r="I497" s="491"/>
      <c r="J497" s="491"/>
      <c r="K497" s="491"/>
      <c r="L497" s="491"/>
      <c r="M497" s="491"/>
      <c r="N497" s="491"/>
      <c r="O497" s="491"/>
      <c r="P497" s="492"/>
      <c r="Q497" s="492"/>
      <c r="R497" s="491"/>
      <c r="S497" s="491"/>
      <c r="T497" s="491"/>
      <c r="U497" s="491"/>
      <c r="V497" s="491"/>
      <c r="W497" s="491"/>
      <c r="X497" s="510"/>
      <c r="Y497" s="510"/>
      <c r="Z497" s="510"/>
      <c r="AA497" s="510"/>
      <c r="AB497" s="510"/>
      <c r="AC497" s="510"/>
    </row>
    <row r="498" spans="1:29" ht="12.75" customHeight="1" x14ac:dyDescent="0.2">
      <c r="A498" s="491"/>
      <c r="B498" s="491"/>
      <c r="C498" s="491"/>
      <c r="D498" s="491"/>
      <c r="E498" s="491"/>
      <c r="F498" s="491"/>
      <c r="G498" s="491"/>
      <c r="H498" s="491"/>
      <c r="I498" s="491"/>
      <c r="J498" s="491"/>
      <c r="K498" s="491"/>
      <c r="L498" s="491"/>
      <c r="M498" s="491"/>
      <c r="N498" s="491"/>
      <c r="O498" s="491"/>
      <c r="P498" s="492"/>
      <c r="Q498" s="492"/>
      <c r="R498" s="491"/>
      <c r="S498" s="491"/>
      <c r="T498" s="491"/>
      <c r="U498" s="491"/>
      <c r="V498" s="491"/>
      <c r="W498" s="491"/>
      <c r="X498" s="510"/>
      <c r="Y498" s="510"/>
      <c r="Z498" s="510"/>
      <c r="AA498" s="510"/>
      <c r="AB498" s="510"/>
      <c r="AC498" s="510"/>
    </row>
    <row r="499" spans="1:29" ht="12.75" customHeight="1" x14ac:dyDescent="0.2">
      <c r="A499" s="491"/>
      <c r="B499" s="491"/>
      <c r="C499" s="491"/>
      <c r="D499" s="491"/>
      <c r="E499" s="491"/>
      <c r="F499" s="491"/>
      <c r="G499" s="491"/>
      <c r="H499" s="491"/>
      <c r="I499" s="491"/>
      <c r="J499" s="491"/>
      <c r="K499" s="491"/>
      <c r="L499" s="491"/>
      <c r="M499" s="491"/>
      <c r="N499" s="491"/>
      <c r="O499" s="491"/>
      <c r="P499" s="492"/>
      <c r="Q499" s="492"/>
      <c r="R499" s="491"/>
      <c r="S499" s="491"/>
      <c r="T499" s="491"/>
      <c r="U499" s="491"/>
      <c r="V499" s="491"/>
      <c r="W499" s="491"/>
      <c r="X499" s="510"/>
      <c r="Y499" s="510"/>
      <c r="Z499" s="510"/>
      <c r="AA499" s="510"/>
      <c r="AB499" s="510"/>
      <c r="AC499" s="510"/>
    </row>
    <row r="500" spans="1:29" ht="12.75" customHeight="1" x14ac:dyDescent="0.2">
      <c r="A500" s="491"/>
      <c r="B500" s="491"/>
      <c r="C500" s="491"/>
      <c r="D500" s="491"/>
      <c r="E500" s="491"/>
      <c r="F500" s="491"/>
      <c r="G500" s="491"/>
      <c r="H500" s="491"/>
      <c r="I500" s="491"/>
      <c r="J500" s="491"/>
      <c r="K500" s="491"/>
      <c r="L500" s="491"/>
      <c r="M500" s="491"/>
      <c r="N500" s="491"/>
      <c r="O500" s="491"/>
      <c r="P500" s="492"/>
      <c r="Q500" s="492"/>
      <c r="R500" s="491"/>
      <c r="S500" s="491"/>
      <c r="T500" s="491"/>
      <c r="U500" s="491"/>
      <c r="V500" s="491"/>
      <c r="W500" s="491"/>
      <c r="X500" s="510"/>
      <c r="Y500" s="510"/>
      <c r="Z500" s="510"/>
      <c r="AA500" s="510"/>
      <c r="AB500" s="510"/>
      <c r="AC500" s="510"/>
    </row>
    <row r="501" spans="1:29" ht="12.75" customHeight="1" x14ac:dyDescent="0.2">
      <c r="A501" s="491"/>
      <c r="B501" s="491"/>
      <c r="C501" s="491"/>
      <c r="D501" s="491"/>
      <c r="E501" s="491"/>
      <c r="F501" s="491"/>
      <c r="G501" s="491"/>
      <c r="H501" s="491"/>
      <c r="I501" s="491"/>
      <c r="J501" s="491"/>
      <c r="K501" s="491"/>
      <c r="L501" s="491"/>
      <c r="M501" s="491"/>
      <c r="N501" s="491"/>
      <c r="O501" s="491"/>
      <c r="P501" s="492"/>
      <c r="Q501" s="492"/>
      <c r="R501" s="491"/>
      <c r="S501" s="491"/>
      <c r="T501" s="491"/>
      <c r="U501" s="491"/>
      <c r="V501" s="491"/>
      <c r="W501" s="491"/>
      <c r="X501" s="510"/>
      <c r="Y501" s="510"/>
      <c r="Z501" s="510"/>
      <c r="AA501" s="510"/>
      <c r="AB501" s="510"/>
      <c r="AC501" s="510"/>
    </row>
    <row r="502" spans="1:29" ht="12.75" customHeight="1" x14ac:dyDescent="0.2">
      <c r="A502" s="491"/>
      <c r="B502" s="491"/>
      <c r="C502" s="491"/>
      <c r="D502" s="491"/>
      <c r="E502" s="491"/>
      <c r="F502" s="491"/>
      <c r="G502" s="491"/>
      <c r="H502" s="491"/>
      <c r="I502" s="491"/>
      <c r="J502" s="491"/>
      <c r="K502" s="491"/>
      <c r="L502" s="491"/>
      <c r="M502" s="491"/>
      <c r="N502" s="491"/>
      <c r="O502" s="491"/>
      <c r="P502" s="492"/>
      <c r="Q502" s="492"/>
      <c r="R502" s="491"/>
      <c r="S502" s="491"/>
      <c r="T502" s="491"/>
      <c r="U502" s="491"/>
      <c r="V502" s="491"/>
      <c r="W502" s="491"/>
      <c r="X502" s="510"/>
      <c r="Y502" s="510"/>
      <c r="Z502" s="510"/>
      <c r="AA502" s="510"/>
      <c r="AB502" s="510"/>
      <c r="AC502" s="510"/>
    </row>
    <row r="503" spans="1:29" ht="12.75" customHeight="1" x14ac:dyDescent="0.2">
      <c r="A503" s="491"/>
      <c r="B503" s="491"/>
      <c r="C503" s="491"/>
      <c r="D503" s="491"/>
      <c r="E503" s="491"/>
      <c r="F503" s="491"/>
      <c r="G503" s="491"/>
      <c r="H503" s="491"/>
      <c r="I503" s="491"/>
      <c r="J503" s="491"/>
      <c r="K503" s="491"/>
      <c r="L503" s="491"/>
      <c r="M503" s="491"/>
      <c r="N503" s="491"/>
      <c r="O503" s="491"/>
      <c r="P503" s="492"/>
      <c r="Q503" s="492"/>
      <c r="R503" s="491"/>
      <c r="S503" s="491"/>
      <c r="T503" s="491"/>
      <c r="U503" s="491"/>
      <c r="V503" s="491"/>
      <c r="W503" s="491"/>
      <c r="X503" s="510"/>
      <c r="Y503" s="510"/>
      <c r="Z503" s="510"/>
      <c r="AA503" s="510"/>
      <c r="AB503" s="510"/>
      <c r="AC503" s="510"/>
    </row>
    <row r="504" spans="1:29" ht="12.75" customHeight="1" x14ac:dyDescent="0.2">
      <c r="A504" s="491"/>
      <c r="B504" s="491"/>
      <c r="C504" s="491"/>
      <c r="D504" s="491"/>
      <c r="E504" s="491"/>
      <c r="F504" s="491"/>
      <c r="G504" s="491"/>
      <c r="H504" s="491"/>
      <c r="I504" s="491"/>
      <c r="J504" s="491"/>
      <c r="K504" s="491"/>
      <c r="L504" s="491"/>
      <c r="M504" s="491"/>
      <c r="N504" s="491"/>
      <c r="O504" s="491"/>
      <c r="P504" s="492"/>
      <c r="Q504" s="492"/>
      <c r="R504" s="491"/>
      <c r="S504" s="491"/>
      <c r="T504" s="491"/>
      <c r="U504" s="491"/>
      <c r="V504" s="491"/>
      <c r="W504" s="491"/>
      <c r="X504" s="510"/>
      <c r="Y504" s="510"/>
      <c r="Z504" s="510"/>
      <c r="AA504" s="510"/>
      <c r="AB504" s="510"/>
      <c r="AC504" s="510"/>
    </row>
    <row r="505" spans="1:29" ht="12.75" customHeight="1" x14ac:dyDescent="0.2">
      <c r="A505" s="491"/>
      <c r="B505" s="491"/>
      <c r="C505" s="491"/>
      <c r="D505" s="491"/>
      <c r="E505" s="491"/>
      <c r="F505" s="491"/>
      <c r="G505" s="491"/>
      <c r="H505" s="491"/>
      <c r="I505" s="491"/>
      <c r="J505" s="491"/>
      <c r="K505" s="491"/>
      <c r="L505" s="491"/>
      <c r="M505" s="491"/>
      <c r="N505" s="491"/>
      <c r="O505" s="491"/>
      <c r="P505" s="492"/>
      <c r="Q505" s="492"/>
      <c r="R505" s="491"/>
      <c r="S505" s="491"/>
      <c r="T505" s="491"/>
      <c r="U505" s="491"/>
      <c r="V505" s="491"/>
      <c r="W505" s="491"/>
      <c r="X505" s="510"/>
      <c r="Y505" s="510"/>
      <c r="Z505" s="510"/>
      <c r="AA505" s="510"/>
      <c r="AB505" s="510"/>
      <c r="AC505" s="510"/>
    </row>
    <row r="506" spans="1:29" ht="12.75" customHeight="1" x14ac:dyDescent="0.2">
      <c r="A506" s="491"/>
      <c r="B506" s="491"/>
      <c r="C506" s="491"/>
      <c r="D506" s="491"/>
      <c r="E506" s="491"/>
      <c r="F506" s="491"/>
      <c r="G506" s="491"/>
      <c r="H506" s="491"/>
      <c r="I506" s="491"/>
      <c r="J506" s="491"/>
      <c r="K506" s="491"/>
      <c r="L506" s="491"/>
      <c r="M506" s="491"/>
      <c r="N506" s="491"/>
      <c r="O506" s="491"/>
      <c r="P506" s="492"/>
      <c r="Q506" s="492"/>
      <c r="R506" s="491"/>
      <c r="S506" s="491"/>
      <c r="T506" s="491"/>
      <c r="U506" s="491"/>
      <c r="V506" s="491"/>
      <c r="W506" s="491"/>
      <c r="X506" s="510"/>
      <c r="Y506" s="510"/>
      <c r="Z506" s="510"/>
      <c r="AA506" s="510"/>
      <c r="AB506" s="510"/>
      <c r="AC506" s="510"/>
    </row>
    <row r="507" spans="1:29" ht="12.75" customHeight="1" x14ac:dyDescent="0.2">
      <c r="A507" s="491"/>
      <c r="B507" s="491"/>
      <c r="C507" s="491"/>
      <c r="D507" s="491"/>
      <c r="E507" s="491"/>
      <c r="F507" s="491"/>
      <c r="G507" s="491"/>
      <c r="H507" s="491"/>
      <c r="I507" s="491"/>
      <c r="J507" s="491"/>
      <c r="K507" s="491"/>
      <c r="L507" s="491"/>
      <c r="M507" s="491"/>
      <c r="N507" s="491"/>
      <c r="O507" s="491"/>
      <c r="P507" s="492"/>
      <c r="Q507" s="492"/>
      <c r="R507" s="491"/>
      <c r="S507" s="491"/>
      <c r="T507" s="491"/>
      <c r="U507" s="491"/>
      <c r="V507" s="491"/>
      <c r="W507" s="491"/>
      <c r="X507" s="510"/>
      <c r="Y507" s="510"/>
      <c r="Z507" s="510"/>
      <c r="AA507" s="510"/>
      <c r="AB507" s="510"/>
      <c r="AC507" s="510"/>
    </row>
    <row r="508" spans="1:29" ht="12.75" customHeight="1" x14ac:dyDescent="0.2">
      <c r="A508" s="491"/>
      <c r="B508" s="491"/>
      <c r="C508" s="491"/>
      <c r="D508" s="491"/>
      <c r="E508" s="491"/>
      <c r="F508" s="491"/>
      <c r="G508" s="491"/>
      <c r="H508" s="491"/>
      <c r="I508" s="491"/>
      <c r="J508" s="491"/>
      <c r="K508" s="491"/>
      <c r="L508" s="491"/>
      <c r="M508" s="491"/>
      <c r="N508" s="491"/>
      <c r="O508" s="491"/>
      <c r="P508" s="492"/>
      <c r="Q508" s="492"/>
      <c r="R508" s="491"/>
      <c r="S508" s="491"/>
      <c r="T508" s="491"/>
      <c r="U508" s="491"/>
      <c r="V508" s="491"/>
      <c r="W508" s="491"/>
      <c r="X508" s="510"/>
      <c r="Y508" s="510"/>
      <c r="Z508" s="510"/>
      <c r="AA508" s="510"/>
      <c r="AB508" s="510"/>
      <c r="AC508" s="510"/>
    </row>
    <row r="509" spans="1:29" ht="12.75" customHeight="1" x14ac:dyDescent="0.2">
      <c r="A509" s="491"/>
      <c r="B509" s="491"/>
      <c r="C509" s="491"/>
      <c r="D509" s="491"/>
      <c r="E509" s="491"/>
      <c r="F509" s="491"/>
      <c r="G509" s="491"/>
      <c r="H509" s="491"/>
      <c r="I509" s="491"/>
      <c r="J509" s="491"/>
      <c r="K509" s="491"/>
      <c r="L509" s="491"/>
      <c r="M509" s="491"/>
      <c r="N509" s="491"/>
      <c r="O509" s="491"/>
      <c r="P509" s="492"/>
      <c r="Q509" s="492"/>
      <c r="R509" s="491"/>
      <c r="S509" s="491"/>
      <c r="T509" s="491"/>
      <c r="U509" s="491"/>
      <c r="V509" s="491"/>
      <c r="W509" s="491"/>
      <c r="X509" s="510"/>
      <c r="Y509" s="510"/>
      <c r="Z509" s="510"/>
      <c r="AA509" s="510"/>
      <c r="AB509" s="510"/>
      <c r="AC509" s="510"/>
    </row>
    <row r="510" spans="1:29" ht="12.75" customHeight="1" x14ac:dyDescent="0.2">
      <c r="A510" s="491"/>
      <c r="B510" s="491"/>
      <c r="C510" s="491"/>
      <c r="D510" s="491"/>
      <c r="E510" s="491"/>
      <c r="F510" s="491"/>
      <c r="G510" s="491"/>
      <c r="H510" s="491"/>
      <c r="I510" s="491"/>
      <c r="J510" s="491"/>
      <c r="K510" s="491"/>
      <c r="L510" s="491"/>
      <c r="M510" s="491"/>
      <c r="N510" s="491"/>
      <c r="O510" s="491"/>
      <c r="P510" s="492"/>
      <c r="Q510" s="492"/>
      <c r="R510" s="491"/>
      <c r="S510" s="491"/>
      <c r="T510" s="491"/>
      <c r="U510" s="491"/>
      <c r="V510" s="491"/>
      <c r="W510" s="491"/>
      <c r="X510" s="510"/>
      <c r="Y510" s="510"/>
      <c r="Z510" s="510"/>
      <c r="AA510" s="510"/>
      <c r="AB510" s="510"/>
      <c r="AC510" s="510"/>
    </row>
    <row r="511" spans="1:29" ht="12.75" customHeight="1" x14ac:dyDescent="0.2">
      <c r="A511" s="491"/>
      <c r="B511" s="491"/>
      <c r="C511" s="491"/>
      <c r="D511" s="491"/>
      <c r="E511" s="491"/>
      <c r="F511" s="491"/>
      <c r="G511" s="491"/>
      <c r="H511" s="491"/>
      <c r="I511" s="491"/>
      <c r="J511" s="491"/>
      <c r="K511" s="491"/>
      <c r="L511" s="491"/>
      <c r="M511" s="491"/>
      <c r="N511" s="491"/>
      <c r="O511" s="491"/>
      <c r="P511" s="492"/>
      <c r="Q511" s="492"/>
      <c r="R511" s="491"/>
      <c r="S511" s="491"/>
      <c r="T511" s="491"/>
      <c r="U511" s="491"/>
      <c r="V511" s="491"/>
      <c r="W511" s="491"/>
      <c r="X511" s="510"/>
      <c r="Y511" s="510"/>
      <c r="Z511" s="510"/>
      <c r="AA511" s="510"/>
      <c r="AB511" s="510"/>
      <c r="AC511" s="510"/>
    </row>
    <row r="512" spans="1:29" ht="12.75" customHeight="1" x14ac:dyDescent="0.2">
      <c r="A512" s="491"/>
      <c r="B512" s="491"/>
      <c r="C512" s="491"/>
      <c r="D512" s="491"/>
      <c r="E512" s="491"/>
      <c r="F512" s="491"/>
      <c r="G512" s="491"/>
      <c r="H512" s="491"/>
      <c r="I512" s="491"/>
      <c r="J512" s="491"/>
      <c r="K512" s="491"/>
      <c r="L512" s="491"/>
      <c r="M512" s="491"/>
      <c r="N512" s="491"/>
      <c r="O512" s="491"/>
      <c r="P512" s="492"/>
      <c r="Q512" s="492"/>
      <c r="R512" s="491"/>
      <c r="S512" s="491"/>
      <c r="T512" s="491"/>
      <c r="U512" s="491"/>
      <c r="V512" s="491"/>
      <c r="W512" s="491"/>
      <c r="X512" s="510"/>
      <c r="Y512" s="510"/>
      <c r="Z512" s="510"/>
      <c r="AA512" s="510"/>
      <c r="AB512" s="510"/>
      <c r="AC512" s="510"/>
    </row>
    <row r="513" spans="1:29" ht="12.75" customHeight="1" x14ac:dyDescent="0.2">
      <c r="A513" s="491"/>
      <c r="B513" s="491"/>
      <c r="C513" s="491"/>
      <c r="D513" s="491"/>
      <c r="E513" s="491"/>
      <c r="F513" s="491"/>
      <c r="G513" s="491"/>
      <c r="H513" s="491"/>
      <c r="I513" s="491"/>
      <c r="J513" s="491"/>
      <c r="K513" s="491"/>
      <c r="L513" s="491"/>
      <c r="M513" s="491"/>
      <c r="N513" s="491"/>
      <c r="O513" s="491"/>
      <c r="P513" s="492"/>
      <c r="Q513" s="492"/>
      <c r="R513" s="491"/>
      <c r="S513" s="491"/>
      <c r="T513" s="491"/>
      <c r="U513" s="491"/>
      <c r="V513" s="491"/>
      <c r="W513" s="491"/>
      <c r="X513" s="510"/>
      <c r="Y513" s="510"/>
      <c r="Z513" s="510"/>
      <c r="AA513" s="510"/>
      <c r="AB513" s="510"/>
      <c r="AC513" s="510"/>
    </row>
    <row r="514" spans="1:29" ht="12.75" customHeight="1" x14ac:dyDescent="0.2">
      <c r="A514" s="491"/>
      <c r="B514" s="491"/>
      <c r="C514" s="491"/>
      <c r="D514" s="491"/>
      <c r="E514" s="491"/>
      <c r="F514" s="491"/>
      <c r="G514" s="491"/>
      <c r="H514" s="491"/>
      <c r="I514" s="491"/>
      <c r="J514" s="491"/>
      <c r="K514" s="491"/>
      <c r="L514" s="491"/>
      <c r="M514" s="491"/>
      <c r="N514" s="491"/>
      <c r="O514" s="491"/>
      <c r="P514" s="492"/>
      <c r="Q514" s="492"/>
      <c r="R514" s="491"/>
      <c r="S514" s="491"/>
      <c r="T514" s="491"/>
      <c r="U514" s="491"/>
      <c r="V514" s="491"/>
      <c r="W514" s="491"/>
      <c r="X514" s="510"/>
      <c r="Y514" s="510"/>
      <c r="Z514" s="510"/>
      <c r="AA514" s="510"/>
      <c r="AB514" s="510"/>
      <c r="AC514" s="510"/>
    </row>
    <row r="515" spans="1:29" ht="12.75" customHeight="1" x14ac:dyDescent="0.2">
      <c r="A515" s="491"/>
      <c r="B515" s="491"/>
      <c r="C515" s="491"/>
      <c r="D515" s="491"/>
      <c r="E515" s="491"/>
      <c r="F515" s="491"/>
      <c r="G515" s="491"/>
      <c r="H515" s="491"/>
      <c r="I515" s="491"/>
      <c r="J515" s="491"/>
      <c r="K515" s="491"/>
      <c r="L515" s="491"/>
      <c r="M515" s="491"/>
      <c r="N515" s="491"/>
      <c r="O515" s="491"/>
      <c r="P515" s="492"/>
      <c r="Q515" s="492"/>
      <c r="R515" s="491"/>
      <c r="S515" s="491"/>
      <c r="T515" s="491"/>
      <c r="U515" s="491"/>
      <c r="V515" s="491"/>
      <c r="W515" s="491"/>
      <c r="X515" s="510"/>
      <c r="Y515" s="510"/>
      <c r="Z515" s="510"/>
      <c r="AA515" s="510"/>
      <c r="AB515" s="510"/>
      <c r="AC515" s="510"/>
    </row>
    <row r="516" spans="1:29" ht="12.75" customHeight="1" x14ac:dyDescent="0.2">
      <c r="A516" s="491"/>
      <c r="B516" s="491"/>
      <c r="C516" s="491"/>
      <c r="D516" s="491"/>
      <c r="E516" s="491"/>
      <c r="F516" s="491"/>
      <c r="G516" s="491"/>
      <c r="H516" s="491"/>
      <c r="I516" s="491"/>
      <c r="J516" s="491"/>
      <c r="K516" s="491"/>
      <c r="L516" s="491"/>
      <c r="M516" s="491"/>
      <c r="N516" s="491"/>
      <c r="O516" s="491"/>
      <c r="P516" s="492"/>
      <c r="Q516" s="492"/>
      <c r="R516" s="491"/>
      <c r="S516" s="491"/>
      <c r="T516" s="491"/>
      <c r="U516" s="491"/>
      <c r="V516" s="491"/>
      <c r="W516" s="491"/>
      <c r="X516" s="510"/>
      <c r="Y516" s="510"/>
      <c r="Z516" s="510"/>
      <c r="AA516" s="510"/>
      <c r="AB516" s="510"/>
      <c r="AC516" s="510"/>
    </row>
    <row r="517" spans="1:29" ht="12.75" customHeight="1" x14ac:dyDescent="0.2">
      <c r="A517" s="491"/>
      <c r="B517" s="491"/>
      <c r="C517" s="491"/>
      <c r="D517" s="491"/>
      <c r="E517" s="491"/>
      <c r="F517" s="491"/>
      <c r="G517" s="491"/>
      <c r="H517" s="491"/>
      <c r="I517" s="491"/>
      <c r="J517" s="491"/>
      <c r="K517" s="491"/>
      <c r="L517" s="491"/>
      <c r="M517" s="491"/>
      <c r="N517" s="491"/>
      <c r="O517" s="491"/>
      <c r="P517" s="492"/>
      <c r="Q517" s="492"/>
      <c r="R517" s="491"/>
      <c r="S517" s="491"/>
      <c r="T517" s="491"/>
      <c r="U517" s="491"/>
      <c r="V517" s="491"/>
      <c r="W517" s="491"/>
      <c r="X517" s="510"/>
      <c r="Y517" s="510"/>
      <c r="Z517" s="510"/>
      <c r="AA517" s="510"/>
      <c r="AB517" s="510"/>
      <c r="AC517" s="510"/>
    </row>
    <row r="518" spans="1:29" ht="12.75" customHeight="1" x14ac:dyDescent="0.2">
      <c r="A518" s="491"/>
      <c r="B518" s="491"/>
      <c r="C518" s="491"/>
      <c r="D518" s="491"/>
      <c r="E518" s="491"/>
      <c r="F518" s="491"/>
      <c r="G518" s="491"/>
      <c r="H518" s="491"/>
      <c r="I518" s="491"/>
      <c r="J518" s="491"/>
      <c r="K518" s="491"/>
      <c r="L518" s="491"/>
      <c r="M518" s="491"/>
      <c r="N518" s="491"/>
      <c r="O518" s="491"/>
      <c r="P518" s="492"/>
      <c r="Q518" s="492"/>
      <c r="R518" s="491"/>
      <c r="S518" s="491"/>
      <c r="T518" s="491"/>
      <c r="U518" s="491"/>
      <c r="V518" s="491"/>
      <c r="W518" s="491"/>
      <c r="X518" s="510"/>
      <c r="Y518" s="510"/>
      <c r="Z518" s="510"/>
      <c r="AA518" s="510"/>
      <c r="AB518" s="510"/>
      <c r="AC518" s="510"/>
    </row>
    <row r="519" spans="1:29" ht="12.75" customHeight="1" x14ac:dyDescent="0.2">
      <c r="A519" s="491"/>
      <c r="B519" s="491"/>
      <c r="C519" s="491"/>
      <c r="D519" s="491"/>
      <c r="E519" s="491"/>
      <c r="F519" s="491"/>
      <c r="G519" s="491"/>
      <c r="H519" s="491"/>
      <c r="I519" s="491"/>
      <c r="J519" s="491"/>
      <c r="K519" s="491"/>
      <c r="L519" s="491"/>
      <c r="M519" s="491"/>
      <c r="N519" s="491"/>
      <c r="O519" s="491"/>
      <c r="P519" s="492"/>
      <c r="Q519" s="492"/>
      <c r="R519" s="491"/>
      <c r="S519" s="491"/>
      <c r="T519" s="491"/>
      <c r="U519" s="491"/>
      <c r="V519" s="491"/>
      <c r="W519" s="491"/>
      <c r="X519" s="510"/>
      <c r="Y519" s="510"/>
      <c r="Z519" s="510"/>
      <c r="AA519" s="510"/>
      <c r="AB519" s="510"/>
      <c r="AC519" s="510"/>
    </row>
    <row r="520" spans="1:29" ht="12.75" customHeight="1" x14ac:dyDescent="0.2">
      <c r="A520" s="491"/>
      <c r="B520" s="491"/>
      <c r="C520" s="491"/>
      <c r="D520" s="491"/>
      <c r="E520" s="491"/>
      <c r="F520" s="491"/>
      <c r="G520" s="491"/>
      <c r="H520" s="491"/>
      <c r="I520" s="491"/>
      <c r="J520" s="491"/>
      <c r="K520" s="491"/>
      <c r="L520" s="491"/>
      <c r="M520" s="491"/>
      <c r="N520" s="491"/>
      <c r="O520" s="491"/>
      <c r="P520" s="492"/>
      <c r="Q520" s="492"/>
      <c r="R520" s="491"/>
      <c r="S520" s="491"/>
      <c r="T520" s="491"/>
      <c r="U520" s="491"/>
      <c r="V520" s="491"/>
      <c r="W520" s="491"/>
      <c r="X520" s="510"/>
      <c r="Y520" s="510"/>
      <c r="Z520" s="510"/>
      <c r="AA520" s="510"/>
      <c r="AB520" s="510"/>
      <c r="AC520" s="510"/>
    </row>
    <row r="521" spans="1:29" ht="12.75" customHeight="1" x14ac:dyDescent="0.2">
      <c r="A521" s="491"/>
      <c r="B521" s="491"/>
      <c r="C521" s="491"/>
      <c r="D521" s="491"/>
      <c r="E521" s="491"/>
      <c r="F521" s="491"/>
      <c r="G521" s="491"/>
      <c r="H521" s="491"/>
      <c r="I521" s="491"/>
      <c r="J521" s="491"/>
      <c r="K521" s="491"/>
      <c r="L521" s="491"/>
      <c r="M521" s="491"/>
      <c r="N521" s="491"/>
      <c r="O521" s="491"/>
      <c r="P521" s="492"/>
      <c r="Q521" s="492"/>
      <c r="R521" s="491"/>
      <c r="S521" s="491"/>
      <c r="T521" s="491"/>
      <c r="U521" s="491"/>
      <c r="V521" s="491"/>
      <c r="W521" s="491"/>
      <c r="X521" s="510"/>
      <c r="Y521" s="510"/>
      <c r="Z521" s="510"/>
      <c r="AA521" s="510"/>
      <c r="AB521" s="510"/>
      <c r="AC521" s="510"/>
    </row>
    <row r="522" spans="1:29" ht="12.75" customHeight="1" x14ac:dyDescent="0.2">
      <c r="A522" s="491"/>
      <c r="B522" s="491"/>
      <c r="C522" s="491"/>
      <c r="D522" s="491"/>
      <c r="E522" s="491"/>
      <c r="F522" s="491"/>
      <c r="G522" s="491"/>
      <c r="H522" s="491"/>
      <c r="I522" s="491"/>
      <c r="J522" s="491"/>
      <c r="K522" s="491"/>
      <c r="L522" s="491"/>
      <c r="M522" s="491"/>
      <c r="N522" s="491"/>
      <c r="O522" s="491"/>
      <c r="P522" s="492"/>
      <c r="Q522" s="492"/>
      <c r="R522" s="491"/>
      <c r="S522" s="491"/>
      <c r="T522" s="491"/>
      <c r="U522" s="491"/>
      <c r="V522" s="491"/>
      <c r="W522" s="491"/>
      <c r="X522" s="510"/>
      <c r="Y522" s="510"/>
      <c r="Z522" s="510"/>
      <c r="AA522" s="510"/>
      <c r="AB522" s="510"/>
      <c r="AC522" s="510"/>
    </row>
    <row r="523" spans="1:29" ht="12.75" customHeight="1" x14ac:dyDescent="0.2">
      <c r="A523" s="491"/>
      <c r="B523" s="491"/>
      <c r="C523" s="491"/>
      <c r="D523" s="491"/>
      <c r="E523" s="491"/>
      <c r="F523" s="491"/>
      <c r="G523" s="491"/>
      <c r="H523" s="491"/>
      <c r="I523" s="491"/>
      <c r="J523" s="491"/>
      <c r="K523" s="491"/>
      <c r="L523" s="491"/>
      <c r="M523" s="491"/>
      <c r="N523" s="491"/>
      <c r="O523" s="491"/>
      <c r="P523" s="492"/>
      <c r="Q523" s="492"/>
      <c r="R523" s="491"/>
      <c r="S523" s="491"/>
      <c r="T523" s="491"/>
      <c r="U523" s="491"/>
      <c r="V523" s="491"/>
      <c r="W523" s="491"/>
      <c r="X523" s="510"/>
      <c r="Y523" s="510"/>
      <c r="Z523" s="510"/>
      <c r="AA523" s="510"/>
      <c r="AB523" s="510"/>
      <c r="AC523" s="510"/>
    </row>
    <row r="524" spans="1:29" ht="12.75" customHeight="1" x14ac:dyDescent="0.2">
      <c r="A524" s="491"/>
      <c r="B524" s="491"/>
      <c r="C524" s="491"/>
      <c r="D524" s="491"/>
      <c r="E524" s="491"/>
      <c r="F524" s="491"/>
      <c r="G524" s="491"/>
      <c r="H524" s="491"/>
      <c r="I524" s="491"/>
      <c r="J524" s="491"/>
      <c r="K524" s="491"/>
      <c r="L524" s="491"/>
      <c r="M524" s="491"/>
      <c r="N524" s="491"/>
      <c r="O524" s="491"/>
      <c r="P524" s="492"/>
      <c r="Q524" s="492"/>
      <c r="R524" s="491"/>
      <c r="S524" s="491"/>
      <c r="T524" s="491"/>
      <c r="U524" s="491"/>
      <c r="V524" s="491"/>
      <c r="W524" s="491"/>
      <c r="X524" s="510"/>
      <c r="Y524" s="510"/>
      <c r="Z524" s="510"/>
      <c r="AA524" s="510"/>
      <c r="AB524" s="510"/>
      <c r="AC524" s="510"/>
    </row>
    <row r="525" spans="1:29" ht="12.75" customHeight="1" x14ac:dyDescent="0.2">
      <c r="A525" s="491"/>
      <c r="B525" s="491"/>
      <c r="C525" s="491"/>
      <c r="D525" s="491"/>
      <c r="E525" s="491"/>
      <c r="F525" s="491"/>
      <c r="G525" s="491"/>
      <c r="H525" s="491"/>
      <c r="I525" s="491"/>
      <c r="J525" s="491"/>
      <c r="K525" s="491"/>
      <c r="L525" s="491"/>
      <c r="M525" s="491"/>
      <c r="N525" s="491"/>
      <c r="O525" s="491"/>
      <c r="P525" s="492"/>
      <c r="Q525" s="492"/>
      <c r="R525" s="491"/>
      <c r="S525" s="491"/>
      <c r="T525" s="491"/>
      <c r="U525" s="491"/>
      <c r="V525" s="491"/>
      <c r="W525" s="491"/>
      <c r="X525" s="510"/>
      <c r="Y525" s="510"/>
      <c r="Z525" s="510"/>
      <c r="AA525" s="510"/>
      <c r="AB525" s="510"/>
      <c r="AC525" s="510"/>
    </row>
    <row r="526" spans="1:29" ht="12.75" customHeight="1" x14ac:dyDescent="0.2">
      <c r="A526" s="491"/>
      <c r="B526" s="491"/>
      <c r="C526" s="491"/>
      <c r="D526" s="491"/>
      <c r="E526" s="491"/>
      <c r="F526" s="491"/>
      <c r="G526" s="491"/>
      <c r="H526" s="491"/>
      <c r="I526" s="491"/>
      <c r="J526" s="491"/>
      <c r="K526" s="491"/>
      <c r="L526" s="491"/>
      <c r="M526" s="491"/>
      <c r="N526" s="491"/>
      <c r="O526" s="491"/>
      <c r="P526" s="492"/>
      <c r="Q526" s="492"/>
      <c r="R526" s="491"/>
      <c r="S526" s="491"/>
      <c r="T526" s="491"/>
      <c r="U526" s="491"/>
      <c r="V526" s="491"/>
      <c r="W526" s="491"/>
      <c r="X526" s="510"/>
      <c r="Y526" s="510"/>
      <c r="Z526" s="510"/>
      <c r="AA526" s="510"/>
      <c r="AB526" s="510"/>
      <c r="AC526" s="510"/>
    </row>
    <row r="527" spans="1:29" ht="12.75" customHeight="1" x14ac:dyDescent="0.2">
      <c r="A527" s="491"/>
      <c r="B527" s="491"/>
      <c r="C527" s="491"/>
      <c r="D527" s="491"/>
      <c r="E527" s="491"/>
      <c r="F527" s="491"/>
      <c r="G527" s="491"/>
      <c r="H527" s="491"/>
      <c r="I527" s="491"/>
      <c r="J527" s="491"/>
      <c r="K527" s="491"/>
      <c r="L527" s="491"/>
      <c r="M527" s="491"/>
      <c r="N527" s="491"/>
      <c r="O527" s="491"/>
      <c r="P527" s="492"/>
      <c r="Q527" s="492"/>
      <c r="R527" s="491"/>
      <c r="S527" s="491"/>
      <c r="T527" s="491"/>
      <c r="U527" s="491"/>
      <c r="V527" s="491"/>
      <c r="W527" s="491"/>
      <c r="X527" s="510"/>
      <c r="Y527" s="510"/>
      <c r="Z527" s="510"/>
      <c r="AA527" s="510"/>
      <c r="AB527" s="510"/>
      <c r="AC527" s="510"/>
    </row>
    <row r="528" spans="1:29" ht="12.75" customHeight="1" x14ac:dyDescent="0.2">
      <c r="A528" s="491"/>
      <c r="B528" s="491"/>
      <c r="C528" s="491"/>
      <c r="D528" s="491"/>
      <c r="E528" s="491"/>
      <c r="F528" s="491"/>
      <c r="G528" s="491"/>
      <c r="H528" s="491"/>
      <c r="I528" s="491"/>
      <c r="J528" s="491"/>
      <c r="K528" s="491"/>
      <c r="L528" s="491"/>
      <c r="M528" s="491"/>
      <c r="N528" s="491"/>
      <c r="O528" s="491"/>
      <c r="P528" s="492"/>
      <c r="Q528" s="492"/>
      <c r="R528" s="491"/>
      <c r="S528" s="491"/>
      <c r="T528" s="491"/>
      <c r="U528" s="491"/>
      <c r="V528" s="491"/>
      <c r="W528" s="491"/>
      <c r="X528" s="510"/>
      <c r="Y528" s="510"/>
      <c r="Z528" s="510"/>
      <c r="AA528" s="510"/>
      <c r="AB528" s="510"/>
      <c r="AC528" s="510"/>
    </row>
    <row r="529" spans="1:29" ht="12.75" customHeight="1" x14ac:dyDescent="0.2">
      <c r="A529" s="491"/>
      <c r="B529" s="491"/>
      <c r="C529" s="491"/>
      <c r="D529" s="491"/>
      <c r="E529" s="491"/>
      <c r="F529" s="491"/>
      <c r="G529" s="491"/>
      <c r="H529" s="491"/>
      <c r="I529" s="491"/>
      <c r="J529" s="491"/>
      <c r="K529" s="491"/>
      <c r="L529" s="491"/>
      <c r="M529" s="491"/>
      <c r="N529" s="491"/>
      <c r="O529" s="491"/>
      <c r="P529" s="492"/>
      <c r="Q529" s="492"/>
      <c r="R529" s="491"/>
      <c r="S529" s="491"/>
      <c r="T529" s="491"/>
      <c r="U529" s="491"/>
      <c r="V529" s="491"/>
      <c r="W529" s="491"/>
      <c r="X529" s="510"/>
      <c r="Y529" s="510"/>
      <c r="Z529" s="510"/>
      <c r="AA529" s="510"/>
      <c r="AB529" s="510"/>
      <c r="AC529" s="510"/>
    </row>
    <row r="530" spans="1:29" ht="12.75" customHeight="1" x14ac:dyDescent="0.2">
      <c r="A530" s="491"/>
      <c r="B530" s="491"/>
      <c r="C530" s="491"/>
      <c r="D530" s="491"/>
      <c r="E530" s="491"/>
      <c r="F530" s="491"/>
      <c r="G530" s="491"/>
      <c r="H530" s="491"/>
      <c r="I530" s="491"/>
      <c r="J530" s="491"/>
      <c r="K530" s="491"/>
      <c r="L530" s="491"/>
      <c r="M530" s="491"/>
      <c r="N530" s="491"/>
      <c r="O530" s="491"/>
      <c r="P530" s="492"/>
      <c r="Q530" s="492"/>
      <c r="R530" s="491"/>
      <c r="S530" s="491"/>
      <c r="T530" s="491"/>
      <c r="U530" s="491"/>
      <c r="V530" s="491"/>
      <c r="W530" s="491"/>
      <c r="X530" s="510"/>
      <c r="Y530" s="510"/>
      <c r="Z530" s="510"/>
      <c r="AA530" s="510"/>
      <c r="AB530" s="510"/>
      <c r="AC530" s="510"/>
    </row>
    <row r="531" spans="1:29" ht="12.75" customHeight="1" x14ac:dyDescent="0.2">
      <c r="A531" s="491"/>
      <c r="B531" s="491"/>
      <c r="C531" s="491"/>
      <c r="D531" s="491"/>
      <c r="E531" s="491"/>
      <c r="F531" s="491"/>
      <c r="G531" s="491"/>
      <c r="H531" s="491"/>
      <c r="I531" s="491"/>
      <c r="J531" s="491"/>
      <c r="K531" s="491"/>
      <c r="L531" s="491"/>
      <c r="M531" s="491"/>
      <c r="N531" s="491"/>
      <c r="O531" s="491"/>
      <c r="P531" s="492"/>
      <c r="Q531" s="492"/>
      <c r="R531" s="491"/>
      <c r="S531" s="491"/>
      <c r="T531" s="491"/>
      <c r="U531" s="491"/>
      <c r="V531" s="491"/>
      <c r="W531" s="491"/>
      <c r="X531" s="510"/>
      <c r="Y531" s="510"/>
      <c r="Z531" s="510"/>
      <c r="AA531" s="510"/>
      <c r="AB531" s="510"/>
      <c r="AC531" s="510"/>
    </row>
    <row r="532" spans="1:29" ht="12.75" customHeight="1" x14ac:dyDescent="0.2">
      <c r="A532" s="491"/>
      <c r="B532" s="491"/>
      <c r="C532" s="491"/>
      <c r="D532" s="491"/>
      <c r="E532" s="491"/>
      <c r="F532" s="491"/>
      <c r="G532" s="491"/>
      <c r="H532" s="491"/>
      <c r="I532" s="491"/>
      <c r="J532" s="491"/>
      <c r="K532" s="491"/>
      <c r="L532" s="491"/>
      <c r="M532" s="491"/>
      <c r="N532" s="491"/>
      <c r="O532" s="491"/>
      <c r="P532" s="492"/>
      <c r="Q532" s="492"/>
      <c r="R532" s="491"/>
      <c r="S532" s="491"/>
      <c r="T532" s="491"/>
      <c r="U532" s="491"/>
      <c r="V532" s="491"/>
      <c r="W532" s="491"/>
      <c r="X532" s="510"/>
      <c r="Y532" s="510"/>
      <c r="Z532" s="510"/>
      <c r="AA532" s="510"/>
      <c r="AB532" s="510"/>
      <c r="AC532" s="510"/>
    </row>
    <row r="533" spans="1:29" ht="12.75" customHeight="1" x14ac:dyDescent="0.2">
      <c r="A533" s="491"/>
      <c r="B533" s="491"/>
      <c r="C533" s="491"/>
      <c r="D533" s="491"/>
      <c r="E533" s="491"/>
      <c r="F533" s="491"/>
      <c r="G533" s="491"/>
      <c r="H533" s="491"/>
      <c r="I533" s="491"/>
      <c r="J533" s="491"/>
      <c r="K533" s="491"/>
      <c r="L533" s="491"/>
      <c r="M533" s="491"/>
      <c r="N533" s="491"/>
      <c r="O533" s="491"/>
      <c r="P533" s="492"/>
      <c r="Q533" s="492"/>
      <c r="R533" s="491"/>
      <c r="S533" s="491"/>
      <c r="T533" s="491"/>
      <c r="U533" s="491"/>
      <c r="V533" s="491"/>
      <c r="W533" s="491"/>
      <c r="X533" s="510"/>
      <c r="Y533" s="510"/>
      <c r="Z533" s="510"/>
      <c r="AA533" s="510"/>
      <c r="AB533" s="510"/>
      <c r="AC533" s="510"/>
    </row>
    <row r="534" spans="1:29" ht="12.75" customHeight="1" x14ac:dyDescent="0.2">
      <c r="A534" s="491"/>
      <c r="B534" s="491"/>
      <c r="C534" s="491"/>
      <c r="D534" s="491"/>
      <c r="E534" s="491"/>
      <c r="F534" s="491"/>
      <c r="G534" s="491"/>
      <c r="H534" s="491"/>
      <c r="I534" s="491"/>
      <c r="J534" s="491"/>
      <c r="K534" s="491"/>
      <c r="L534" s="491"/>
      <c r="M534" s="491"/>
      <c r="N534" s="491"/>
      <c r="O534" s="491"/>
      <c r="P534" s="492"/>
      <c r="Q534" s="492"/>
      <c r="R534" s="491"/>
      <c r="S534" s="491"/>
      <c r="T534" s="491"/>
      <c r="U534" s="491"/>
      <c r="V534" s="491"/>
      <c r="W534" s="491"/>
      <c r="X534" s="510"/>
      <c r="Y534" s="510"/>
      <c r="Z534" s="510"/>
      <c r="AA534" s="510"/>
      <c r="AB534" s="510"/>
      <c r="AC534" s="510"/>
    </row>
    <row r="535" spans="1:29" ht="12.75" customHeight="1" x14ac:dyDescent="0.2">
      <c r="A535" s="491"/>
      <c r="B535" s="491"/>
      <c r="C535" s="491"/>
      <c r="D535" s="491"/>
      <c r="E535" s="491"/>
      <c r="F535" s="491"/>
      <c r="G535" s="491"/>
      <c r="H535" s="491"/>
      <c r="I535" s="491"/>
      <c r="J535" s="491"/>
      <c r="K535" s="491"/>
      <c r="L535" s="491"/>
      <c r="M535" s="491"/>
      <c r="N535" s="491"/>
      <c r="O535" s="491"/>
      <c r="P535" s="492"/>
      <c r="Q535" s="492"/>
      <c r="R535" s="491"/>
      <c r="S535" s="491"/>
      <c r="T535" s="491"/>
      <c r="U535" s="491"/>
      <c r="V535" s="491"/>
      <c r="W535" s="491"/>
      <c r="X535" s="510"/>
      <c r="Y535" s="510"/>
      <c r="Z535" s="510"/>
      <c r="AA535" s="510"/>
      <c r="AB535" s="510"/>
      <c r="AC535" s="510"/>
    </row>
    <row r="536" spans="1:29" ht="12.75" customHeight="1" x14ac:dyDescent="0.2">
      <c r="A536" s="491"/>
      <c r="B536" s="491"/>
      <c r="C536" s="491"/>
      <c r="D536" s="491"/>
      <c r="E536" s="491"/>
      <c r="F536" s="491"/>
      <c r="G536" s="491"/>
      <c r="H536" s="491"/>
      <c r="I536" s="491"/>
      <c r="J536" s="491"/>
      <c r="K536" s="491"/>
      <c r="L536" s="491"/>
      <c r="M536" s="491"/>
      <c r="N536" s="491"/>
      <c r="O536" s="491"/>
      <c r="P536" s="492"/>
      <c r="Q536" s="492"/>
      <c r="R536" s="491"/>
      <c r="S536" s="491"/>
      <c r="T536" s="491"/>
      <c r="U536" s="491"/>
      <c r="V536" s="491"/>
      <c r="W536" s="491"/>
      <c r="X536" s="510"/>
      <c r="Y536" s="510"/>
      <c r="Z536" s="510"/>
      <c r="AA536" s="510"/>
      <c r="AB536" s="510"/>
      <c r="AC536" s="510"/>
    </row>
    <row r="537" spans="1:29" ht="12.75" customHeight="1" x14ac:dyDescent="0.2">
      <c r="A537" s="491"/>
      <c r="B537" s="491"/>
      <c r="C537" s="491"/>
      <c r="D537" s="491"/>
      <c r="E537" s="491"/>
      <c r="F537" s="491"/>
      <c r="G537" s="491"/>
      <c r="H537" s="491"/>
      <c r="I537" s="491"/>
      <c r="J537" s="491"/>
      <c r="K537" s="491"/>
      <c r="L537" s="491"/>
      <c r="M537" s="491"/>
      <c r="N537" s="491"/>
      <c r="O537" s="491"/>
      <c r="P537" s="492"/>
      <c r="Q537" s="492"/>
      <c r="R537" s="491"/>
      <c r="S537" s="491"/>
      <c r="T537" s="491"/>
      <c r="U537" s="491"/>
      <c r="V537" s="491"/>
      <c r="W537" s="491"/>
      <c r="X537" s="510"/>
      <c r="Y537" s="510"/>
      <c r="Z537" s="510"/>
      <c r="AA537" s="510"/>
      <c r="AB537" s="510"/>
      <c r="AC537" s="510"/>
    </row>
    <row r="538" spans="1:29" ht="12.75" customHeight="1" x14ac:dyDescent="0.2">
      <c r="A538" s="491"/>
      <c r="B538" s="491"/>
      <c r="C538" s="491"/>
      <c r="D538" s="491"/>
      <c r="E538" s="491"/>
      <c r="F538" s="491"/>
      <c r="G538" s="491"/>
      <c r="H538" s="491"/>
      <c r="I538" s="491"/>
      <c r="J538" s="491"/>
      <c r="K538" s="491"/>
      <c r="L538" s="491"/>
      <c r="M538" s="491"/>
      <c r="N538" s="491"/>
      <c r="O538" s="491"/>
      <c r="P538" s="492"/>
      <c r="Q538" s="492"/>
      <c r="R538" s="491"/>
      <c r="S538" s="491"/>
      <c r="T538" s="491"/>
      <c r="U538" s="491"/>
      <c r="V538" s="491"/>
      <c r="W538" s="491"/>
      <c r="X538" s="510"/>
      <c r="Y538" s="510"/>
      <c r="Z538" s="510"/>
      <c r="AA538" s="510"/>
      <c r="AB538" s="510"/>
      <c r="AC538" s="510"/>
    </row>
    <row r="539" spans="1:29" ht="12.75" customHeight="1" x14ac:dyDescent="0.2">
      <c r="A539" s="491"/>
      <c r="B539" s="491"/>
      <c r="C539" s="491"/>
      <c r="D539" s="491"/>
      <c r="E539" s="491"/>
      <c r="F539" s="491"/>
      <c r="G539" s="491"/>
      <c r="H539" s="491"/>
      <c r="I539" s="491"/>
      <c r="J539" s="491"/>
      <c r="K539" s="491"/>
      <c r="L539" s="491"/>
      <c r="M539" s="491"/>
      <c r="N539" s="491"/>
      <c r="O539" s="491"/>
      <c r="P539" s="492"/>
      <c r="Q539" s="492"/>
      <c r="R539" s="491"/>
      <c r="S539" s="491"/>
      <c r="T539" s="491"/>
      <c r="U539" s="491"/>
      <c r="V539" s="491"/>
      <c r="W539" s="491"/>
      <c r="X539" s="510"/>
      <c r="Y539" s="510"/>
      <c r="Z539" s="510"/>
      <c r="AA539" s="510"/>
      <c r="AB539" s="510"/>
      <c r="AC539" s="510"/>
    </row>
    <row r="540" spans="1:29" ht="12.75" customHeight="1" x14ac:dyDescent="0.2">
      <c r="A540" s="491"/>
      <c r="B540" s="491"/>
      <c r="C540" s="491"/>
      <c r="D540" s="491"/>
      <c r="E540" s="491"/>
      <c r="F540" s="491"/>
      <c r="G540" s="491"/>
      <c r="H540" s="491"/>
      <c r="I540" s="491"/>
      <c r="J540" s="491"/>
      <c r="K540" s="491"/>
      <c r="L540" s="491"/>
      <c r="M540" s="491"/>
      <c r="N540" s="491"/>
      <c r="O540" s="491"/>
      <c r="P540" s="492"/>
      <c r="Q540" s="492"/>
      <c r="R540" s="491"/>
      <c r="S540" s="491"/>
      <c r="T540" s="491"/>
      <c r="U540" s="491"/>
      <c r="V540" s="491"/>
      <c r="W540" s="491"/>
      <c r="X540" s="510"/>
      <c r="Y540" s="510"/>
      <c r="Z540" s="510"/>
      <c r="AA540" s="510"/>
      <c r="AB540" s="510"/>
      <c r="AC540" s="510"/>
    </row>
    <row r="541" spans="1:29" ht="12.75" customHeight="1" x14ac:dyDescent="0.2">
      <c r="A541" s="491"/>
      <c r="B541" s="491"/>
      <c r="C541" s="491"/>
      <c r="D541" s="491"/>
      <c r="E541" s="491"/>
      <c r="F541" s="491"/>
      <c r="G541" s="491"/>
      <c r="H541" s="491"/>
      <c r="I541" s="491"/>
      <c r="J541" s="491"/>
      <c r="K541" s="491"/>
      <c r="L541" s="491"/>
      <c r="M541" s="491"/>
      <c r="N541" s="491"/>
      <c r="O541" s="491"/>
      <c r="P541" s="492"/>
      <c r="Q541" s="492"/>
      <c r="R541" s="491"/>
      <c r="S541" s="491"/>
      <c r="T541" s="491"/>
      <c r="U541" s="491"/>
      <c r="V541" s="491"/>
      <c r="W541" s="491"/>
      <c r="X541" s="510"/>
      <c r="Y541" s="510"/>
      <c r="Z541" s="510"/>
      <c r="AA541" s="510"/>
      <c r="AB541" s="510"/>
      <c r="AC541" s="510"/>
    </row>
    <row r="542" spans="1:29" ht="12.75" customHeight="1" x14ac:dyDescent="0.2">
      <c r="A542" s="491"/>
      <c r="B542" s="491"/>
      <c r="C542" s="491"/>
      <c r="D542" s="491"/>
      <c r="E542" s="491"/>
      <c r="F542" s="491"/>
      <c r="G542" s="491"/>
      <c r="H542" s="491"/>
      <c r="I542" s="491"/>
      <c r="J542" s="491"/>
      <c r="K542" s="491"/>
      <c r="L542" s="491"/>
      <c r="M542" s="491"/>
      <c r="N542" s="491"/>
      <c r="O542" s="491"/>
      <c r="P542" s="492"/>
      <c r="Q542" s="492"/>
      <c r="R542" s="491"/>
      <c r="S542" s="491"/>
      <c r="T542" s="491"/>
      <c r="U542" s="491"/>
      <c r="V542" s="491"/>
      <c r="W542" s="491"/>
      <c r="X542" s="510"/>
      <c r="Y542" s="510"/>
      <c r="Z542" s="510"/>
      <c r="AA542" s="510"/>
      <c r="AB542" s="510"/>
      <c r="AC542" s="510"/>
    </row>
    <row r="543" spans="1:29" ht="12.75" customHeight="1" x14ac:dyDescent="0.2">
      <c r="A543" s="491"/>
      <c r="B543" s="491"/>
      <c r="C543" s="491"/>
      <c r="D543" s="491"/>
      <c r="E543" s="491"/>
      <c r="F543" s="491"/>
      <c r="G543" s="491"/>
      <c r="H543" s="491"/>
      <c r="I543" s="491"/>
      <c r="J543" s="491"/>
      <c r="K543" s="491"/>
      <c r="L543" s="491"/>
      <c r="M543" s="491"/>
      <c r="N543" s="491"/>
      <c r="O543" s="491"/>
      <c r="P543" s="492"/>
      <c r="Q543" s="492"/>
      <c r="R543" s="491"/>
      <c r="S543" s="491"/>
      <c r="T543" s="491"/>
      <c r="U543" s="491"/>
      <c r="V543" s="491"/>
      <c r="W543" s="491"/>
      <c r="X543" s="510"/>
      <c r="Y543" s="510"/>
      <c r="Z543" s="510"/>
      <c r="AA543" s="510"/>
      <c r="AB543" s="510"/>
      <c r="AC543" s="510"/>
    </row>
    <row r="544" spans="1:29" ht="12.75" customHeight="1" x14ac:dyDescent="0.2">
      <c r="A544" s="491"/>
      <c r="B544" s="491"/>
      <c r="C544" s="491"/>
      <c r="D544" s="491"/>
      <c r="E544" s="491"/>
      <c r="F544" s="491"/>
      <c r="G544" s="491"/>
      <c r="H544" s="491"/>
      <c r="I544" s="491"/>
      <c r="J544" s="491"/>
      <c r="K544" s="491"/>
      <c r="L544" s="491"/>
      <c r="M544" s="491"/>
      <c r="N544" s="491"/>
      <c r="O544" s="491"/>
      <c r="P544" s="492"/>
      <c r="Q544" s="492"/>
      <c r="R544" s="491"/>
      <c r="S544" s="491"/>
      <c r="T544" s="491"/>
      <c r="U544" s="491"/>
      <c r="V544" s="491"/>
      <c r="W544" s="491"/>
      <c r="X544" s="510"/>
      <c r="Y544" s="510"/>
      <c r="Z544" s="510"/>
      <c r="AA544" s="510"/>
      <c r="AB544" s="510"/>
      <c r="AC544" s="510"/>
    </row>
    <row r="545" spans="1:29" ht="12.75" customHeight="1" x14ac:dyDescent="0.2">
      <c r="A545" s="491"/>
      <c r="B545" s="491"/>
      <c r="C545" s="491"/>
      <c r="D545" s="491"/>
      <c r="E545" s="491"/>
      <c r="F545" s="491"/>
      <c r="G545" s="491"/>
      <c r="H545" s="491"/>
      <c r="I545" s="491"/>
      <c r="J545" s="491"/>
      <c r="K545" s="491"/>
      <c r="L545" s="491"/>
      <c r="M545" s="491"/>
      <c r="N545" s="491"/>
      <c r="O545" s="491"/>
      <c r="P545" s="492"/>
      <c r="Q545" s="492"/>
      <c r="R545" s="491"/>
      <c r="S545" s="491"/>
      <c r="T545" s="491"/>
      <c r="U545" s="491"/>
      <c r="V545" s="491"/>
      <c r="W545" s="491"/>
      <c r="X545" s="510"/>
      <c r="Y545" s="510"/>
      <c r="Z545" s="510"/>
      <c r="AA545" s="510"/>
      <c r="AB545" s="510"/>
      <c r="AC545" s="510"/>
    </row>
    <row r="546" spans="1:29" ht="12.75" customHeight="1" x14ac:dyDescent="0.2">
      <c r="A546" s="491"/>
      <c r="B546" s="491"/>
      <c r="C546" s="491"/>
      <c r="D546" s="491"/>
      <c r="E546" s="491"/>
      <c r="F546" s="491"/>
      <c r="G546" s="491"/>
      <c r="H546" s="491"/>
      <c r="I546" s="491"/>
      <c r="J546" s="491"/>
      <c r="K546" s="491"/>
      <c r="L546" s="491"/>
      <c r="M546" s="491"/>
      <c r="N546" s="491"/>
      <c r="O546" s="491"/>
      <c r="P546" s="492"/>
      <c r="Q546" s="492"/>
      <c r="R546" s="491"/>
      <c r="S546" s="491"/>
      <c r="T546" s="491"/>
      <c r="U546" s="491"/>
      <c r="V546" s="491"/>
      <c r="W546" s="491"/>
      <c r="X546" s="510"/>
      <c r="Y546" s="510"/>
      <c r="Z546" s="510"/>
      <c r="AA546" s="510"/>
      <c r="AB546" s="510"/>
      <c r="AC546" s="510"/>
    </row>
    <row r="547" spans="1:29" ht="12.75" customHeight="1" x14ac:dyDescent="0.2">
      <c r="A547" s="491"/>
      <c r="B547" s="491"/>
      <c r="C547" s="491"/>
      <c r="D547" s="491"/>
      <c r="E547" s="491"/>
      <c r="F547" s="491"/>
      <c r="G547" s="491"/>
      <c r="H547" s="491"/>
      <c r="I547" s="491"/>
      <c r="J547" s="491"/>
      <c r="K547" s="491"/>
      <c r="L547" s="491"/>
      <c r="M547" s="491"/>
      <c r="N547" s="491"/>
      <c r="O547" s="491"/>
      <c r="P547" s="492"/>
      <c r="Q547" s="492"/>
      <c r="R547" s="491"/>
      <c r="S547" s="491"/>
      <c r="T547" s="491"/>
      <c r="U547" s="491"/>
      <c r="V547" s="491"/>
      <c r="W547" s="491"/>
      <c r="X547" s="510"/>
      <c r="Y547" s="510"/>
      <c r="Z547" s="510"/>
      <c r="AA547" s="510"/>
      <c r="AB547" s="510"/>
      <c r="AC547" s="510"/>
    </row>
    <row r="548" spans="1:29" ht="12.75" customHeight="1" x14ac:dyDescent="0.2">
      <c r="A548" s="491"/>
      <c r="B548" s="491"/>
      <c r="C548" s="491"/>
      <c r="D548" s="491"/>
      <c r="E548" s="491"/>
      <c r="F548" s="491"/>
      <c r="G548" s="491"/>
      <c r="H548" s="491"/>
      <c r="I548" s="491"/>
      <c r="J548" s="491"/>
      <c r="K548" s="491"/>
      <c r="L548" s="491"/>
      <c r="M548" s="491"/>
      <c r="N548" s="491"/>
      <c r="O548" s="491"/>
      <c r="P548" s="492"/>
      <c r="Q548" s="492"/>
      <c r="R548" s="491"/>
      <c r="S548" s="491"/>
      <c r="T548" s="491"/>
      <c r="U548" s="491"/>
      <c r="V548" s="491"/>
      <c r="W548" s="491"/>
      <c r="X548" s="510"/>
      <c r="Y548" s="510"/>
      <c r="Z548" s="510"/>
      <c r="AA548" s="510"/>
      <c r="AB548" s="510"/>
      <c r="AC548" s="510"/>
    </row>
    <row r="549" spans="1:29" ht="12.75" customHeight="1" x14ac:dyDescent="0.2">
      <c r="A549" s="491"/>
      <c r="B549" s="491"/>
      <c r="C549" s="491"/>
      <c r="D549" s="491"/>
      <c r="E549" s="491"/>
      <c r="F549" s="491"/>
      <c r="G549" s="491"/>
      <c r="H549" s="491"/>
      <c r="I549" s="491"/>
      <c r="J549" s="491"/>
      <c r="K549" s="491"/>
      <c r="L549" s="491"/>
      <c r="M549" s="491"/>
      <c r="N549" s="491"/>
      <c r="O549" s="491"/>
      <c r="P549" s="492"/>
      <c r="Q549" s="492"/>
      <c r="R549" s="491"/>
      <c r="S549" s="491"/>
      <c r="T549" s="491"/>
      <c r="U549" s="491"/>
      <c r="V549" s="491"/>
      <c r="W549" s="491"/>
      <c r="X549" s="510"/>
      <c r="Y549" s="510"/>
      <c r="Z549" s="510"/>
      <c r="AA549" s="510"/>
      <c r="AB549" s="510"/>
      <c r="AC549" s="510"/>
    </row>
    <row r="550" spans="1:29" ht="12.75" customHeight="1" x14ac:dyDescent="0.2">
      <c r="A550" s="491"/>
      <c r="B550" s="491"/>
      <c r="C550" s="491"/>
      <c r="D550" s="491"/>
      <c r="E550" s="491"/>
      <c r="F550" s="491"/>
      <c r="G550" s="491"/>
      <c r="H550" s="491"/>
      <c r="I550" s="491"/>
      <c r="J550" s="491"/>
      <c r="K550" s="491"/>
      <c r="L550" s="491"/>
      <c r="M550" s="491"/>
      <c r="N550" s="491"/>
      <c r="O550" s="491"/>
      <c r="P550" s="492"/>
      <c r="Q550" s="492"/>
      <c r="R550" s="491"/>
      <c r="S550" s="491"/>
      <c r="T550" s="491"/>
      <c r="U550" s="491"/>
      <c r="V550" s="491"/>
      <c r="W550" s="491"/>
      <c r="X550" s="510"/>
      <c r="Y550" s="510"/>
      <c r="Z550" s="510"/>
      <c r="AA550" s="510"/>
      <c r="AB550" s="510"/>
      <c r="AC550" s="510"/>
    </row>
    <row r="551" spans="1:29" ht="12.75" customHeight="1" x14ac:dyDescent="0.2">
      <c r="A551" s="491"/>
      <c r="B551" s="491"/>
      <c r="C551" s="491"/>
      <c r="D551" s="491"/>
      <c r="E551" s="491"/>
      <c r="F551" s="491"/>
      <c r="G551" s="491"/>
      <c r="H551" s="491"/>
      <c r="I551" s="491"/>
      <c r="J551" s="491"/>
      <c r="K551" s="491"/>
      <c r="L551" s="491"/>
      <c r="M551" s="491"/>
      <c r="N551" s="491"/>
      <c r="O551" s="491"/>
      <c r="P551" s="492"/>
      <c r="Q551" s="492"/>
      <c r="R551" s="491"/>
      <c r="S551" s="491"/>
      <c r="T551" s="491"/>
      <c r="U551" s="491"/>
      <c r="V551" s="491"/>
      <c r="W551" s="491"/>
      <c r="X551" s="510"/>
      <c r="Y551" s="510"/>
      <c r="Z551" s="510"/>
      <c r="AA551" s="510"/>
      <c r="AB551" s="510"/>
      <c r="AC551" s="510"/>
    </row>
    <row r="552" spans="1:29" ht="12.75" customHeight="1" x14ac:dyDescent="0.2">
      <c r="A552" s="491"/>
      <c r="B552" s="491"/>
      <c r="C552" s="491"/>
      <c r="D552" s="491"/>
      <c r="E552" s="491"/>
      <c r="F552" s="491"/>
      <c r="G552" s="491"/>
      <c r="H552" s="491"/>
      <c r="I552" s="491"/>
      <c r="J552" s="491"/>
      <c r="K552" s="491"/>
      <c r="L552" s="491"/>
      <c r="M552" s="491"/>
      <c r="N552" s="491"/>
      <c r="O552" s="491"/>
      <c r="P552" s="492"/>
      <c r="Q552" s="492"/>
      <c r="R552" s="491"/>
      <c r="S552" s="491"/>
      <c r="T552" s="491"/>
      <c r="U552" s="491"/>
      <c r="V552" s="491"/>
      <c r="W552" s="491"/>
      <c r="X552" s="510"/>
      <c r="Y552" s="510"/>
      <c r="Z552" s="510"/>
      <c r="AA552" s="510"/>
      <c r="AB552" s="510"/>
      <c r="AC552" s="510"/>
    </row>
    <row r="553" spans="1:29" ht="12.75" customHeight="1" x14ac:dyDescent="0.2">
      <c r="A553" s="491"/>
      <c r="B553" s="491"/>
      <c r="C553" s="491"/>
      <c r="D553" s="491"/>
      <c r="E553" s="491"/>
      <c r="F553" s="491"/>
      <c r="G553" s="491"/>
      <c r="H553" s="491"/>
      <c r="I553" s="491"/>
      <c r="J553" s="491"/>
      <c r="K553" s="491"/>
      <c r="L553" s="491"/>
      <c r="M553" s="491"/>
      <c r="N553" s="491"/>
      <c r="O553" s="491"/>
      <c r="P553" s="492"/>
      <c r="Q553" s="492"/>
      <c r="R553" s="491"/>
      <c r="S553" s="491"/>
      <c r="T553" s="491"/>
      <c r="U553" s="491"/>
      <c r="V553" s="491"/>
      <c r="W553" s="491"/>
      <c r="X553" s="510"/>
      <c r="Y553" s="510"/>
      <c r="Z553" s="510"/>
      <c r="AA553" s="510"/>
      <c r="AB553" s="510"/>
      <c r="AC553" s="510"/>
    </row>
    <row r="554" spans="1:29" ht="12.75" customHeight="1" x14ac:dyDescent="0.2">
      <c r="A554" s="491"/>
      <c r="B554" s="491"/>
      <c r="C554" s="491"/>
      <c r="D554" s="491"/>
      <c r="E554" s="491"/>
      <c r="F554" s="491"/>
      <c r="G554" s="491"/>
      <c r="H554" s="491"/>
      <c r="I554" s="491"/>
      <c r="J554" s="491"/>
      <c r="K554" s="491"/>
      <c r="L554" s="491"/>
      <c r="M554" s="491"/>
      <c r="N554" s="491"/>
      <c r="O554" s="491"/>
      <c r="P554" s="492"/>
      <c r="Q554" s="492"/>
      <c r="R554" s="491"/>
      <c r="S554" s="491"/>
      <c r="T554" s="491"/>
      <c r="U554" s="491"/>
      <c r="V554" s="491"/>
      <c r="W554" s="491"/>
      <c r="X554" s="510"/>
      <c r="Y554" s="510"/>
      <c r="Z554" s="510"/>
      <c r="AA554" s="510"/>
      <c r="AB554" s="510"/>
      <c r="AC554" s="510"/>
    </row>
    <row r="555" spans="1:29" ht="12.75" customHeight="1" x14ac:dyDescent="0.2">
      <c r="A555" s="491"/>
      <c r="B555" s="491"/>
      <c r="C555" s="491"/>
      <c r="D555" s="491"/>
      <c r="E555" s="491"/>
      <c r="F555" s="491"/>
      <c r="G555" s="491"/>
      <c r="H555" s="491"/>
      <c r="I555" s="491"/>
      <c r="J555" s="491"/>
      <c r="K555" s="491"/>
      <c r="L555" s="491"/>
      <c r="M555" s="491"/>
      <c r="N555" s="491"/>
      <c r="O555" s="491"/>
      <c r="P555" s="492"/>
      <c r="Q555" s="492"/>
      <c r="R555" s="491"/>
      <c r="S555" s="491"/>
      <c r="T555" s="491"/>
      <c r="U555" s="491"/>
      <c r="V555" s="491"/>
      <c r="W555" s="491"/>
      <c r="X555" s="510"/>
      <c r="Y555" s="510"/>
      <c r="Z555" s="510"/>
      <c r="AA555" s="510"/>
      <c r="AB555" s="510"/>
      <c r="AC555" s="510"/>
    </row>
    <row r="556" spans="1:29" ht="12.75" customHeight="1" x14ac:dyDescent="0.2">
      <c r="A556" s="491"/>
      <c r="B556" s="491"/>
      <c r="C556" s="491"/>
      <c r="D556" s="491"/>
      <c r="E556" s="491"/>
      <c r="F556" s="491"/>
      <c r="G556" s="491"/>
      <c r="H556" s="491"/>
      <c r="I556" s="491"/>
      <c r="J556" s="491"/>
      <c r="K556" s="491"/>
      <c r="L556" s="491"/>
      <c r="M556" s="491"/>
      <c r="N556" s="491"/>
      <c r="O556" s="491"/>
      <c r="P556" s="492"/>
      <c r="Q556" s="492"/>
      <c r="R556" s="491"/>
      <c r="S556" s="491"/>
      <c r="T556" s="491"/>
      <c r="U556" s="491"/>
      <c r="V556" s="491"/>
      <c r="W556" s="491"/>
      <c r="X556" s="510"/>
      <c r="Y556" s="510"/>
      <c r="Z556" s="510"/>
      <c r="AA556" s="510"/>
      <c r="AB556" s="510"/>
      <c r="AC556" s="510"/>
    </row>
    <row r="557" spans="1:29" ht="12.75" customHeight="1" x14ac:dyDescent="0.2">
      <c r="A557" s="491"/>
      <c r="B557" s="491"/>
      <c r="C557" s="491"/>
      <c r="D557" s="491"/>
      <c r="E557" s="491"/>
      <c r="F557" s="491"/>
      <c r="G557" s="491"/>
      <c r="H557" s="491"/>
      <c r="I557" s="491"/>
      <c r="J557" s="491"/>
      <c r="K557" s="491"/>
      <c r="L557" s="491"/>
      <c r="M557" s="491"/>
      <c r="N557" s="491"/>
      <c r="O557" s="491"/>
      <c r="P557" s="492"/>
      <c r="Q557" s="492"/>
      <c r="R557" s="491"/>
      <c r="S557" s="491"/>
      <c r="T557" s="491"/>
      <c r="U557" s="491"/>
      <c r="V557" s="491"/>
      <c r="W557" s="491"/>
      <c r="X557" s="510"/>
      <c r="Y557" s="510"/>
      <c r="Z557" s="510"/>
      <c r="AA557" s="510"/>
      <c r="AB557" s="510"/>
      <c r="AC557" s="510"/>
    </row>
    <row r="558" spans="1:29" ht="12.75" customHeight="1" x14ac:dyDescent="0.2">
      <c r="A558" s="491"/>
      <c r="B558" s="491"/>
      <c r="C558" s="491"/>
      <c r="D558" s="491"/>
      <c r="E558" s="491"/>
      <c r="F558" s="491"/>
      <c r="G558" s="491"/>
      <c r="H558" s="491"/>
      <c r="I558" s="491"/>
      <c r="J558" s="491"/>
      <c r="K558" s="491"/>
      <c r="L558" s="491"/>
      <c r="M558" s="491"/>
      <c r="N558" s="491"/>
      <c r="O558" s="491"/>
      <c r="P558" s="492"/>
      <c r="Q558" s="492"/>
      <c r="R558" s="491"/>
      <c r="S558" s="491"/>
      <c r="T558" s="491"/>
      <c r="U558" s="491"/>
      <c r="V558" s="491"/>
      <c r="W558" s="491"/>
      <c r="X558" s="510"/>
      <c r="Y558" s="510"/>
      <c r="Z558" s="510"/>
      <c r="AA558" s="510"/>
      <c r="AB558" s="510"/>
      <c r="AC558" s="510"/>
    </row>
    <row r="559" spans="1:29" ht="12.75" customHeight="1" x14ac:dyDescent="0.2">
      <c r="A559" s="491"/>
      <c r="B559" s="491"/>
      <c r="C559" s="491"/>
      <c r="D559" s="491"/>
      <c r="E559" s="491"/>
      <c r="F559" s="491"/>
      <c r="G559" s="491"/>
      <c r="H559" s="491"/>
      <c r="I559" s="491"/>
      <c r="J559" s="491"/>
      <c r="K559" s="491"/>
      <c r="L559" s="491"/>
      <c r="M559" s="491"/>
      <c r="N559" s="491"/>
      <c r="O559" s="491"/>
      <c r="P559" s="492"/>
      <c r="Q559" s="492"/>
      <c r="R559" s="491"/>
      <c r="S559" s="491"/>
      <c r="T559" s="491"/>
      <c r="U559" s="491"/>
      <c r="V559" s="491"/>
      <c r="W559" s="491"/>
      <c r="X559" s="510"/>
      <c r="Y559" s="510"/>
      <c r="Z559" s="510"/>
      <c r="AA559" s="510"/>
      <c r="AB559" s="510"/>
      <c r="AC559" s="510"/>
    </row>
    <row r="560" spans="1:29" ht="12.75" customHeight="1" x14ac:dyDescent="0.2">
      <c r="A560" s="491"/>
      <c r="B560" s="491"/>
      <c r="C560" s="491"/>
      <c r="D560" s="491"/>
      <c r="E560" s="491"/>
      <c r="F560" s="491"/>
      <c r="G560" s="491"/>
      <c r="H560" s="491"/>
      <c r="I560" s="491"/>
      <c r="J560" s="491"/>
      <c r="K560" s="491"/>
      <c r="L560" s="491"/>
      <c r="M560" s="491"/>
      <c r="N560" s="491"/>
      <c r="O560" s="491"/>
      <c r="P560" s="492"/>
      <c r="Q560" s="492"/>
      <c r="R560" s="491"/>
      <c r="S560" s="491"/>
      <c r="T560" s="491"/>
      <c r="U560" s="491"/>
      <c r="V560" s="491"/>
      <c r="W560" s="491"/>
      <c r="X560" s="510"/>
      <c r="Y560" s="510"/>
      <c r="Z560" s="510"/>
      <c r="AA560" s="510"/>
      <c r="AB560" s="510"/>
      <c r="AC560" s="510"/>
    </row>
    <row r="561" spans="1:29" ht="12.75" customHeight="1" x14ac:dyDescent="0.2">
      <c r="A561" s="491"/>
      <c r="B561" s="491"/>
      <c r="C561" s="491"/>
      <c r="D561" s="491"/>
      <c r="E561" s="491"/>
      <c r="F561" s="491"/>
      <c r="G561" s="491"/>
      <c r="H561" s="491"/>
      <c r="I561" s="491"/>
      <c r="J561" s="491"/>
      <c r="K561" s="491"/>
      <c r="L561" s="491"/>
      <c r="M561" s="491"/>
      <c r="N561" s="491"/>
      <c r="O561" s="491"/>
      <c r="P561" s="492"/>
      <c r="Q561" s="492"/>
      <c r="R561" s="491"/>
      <c r="S561" s="491"/>
      <c r="T561" s="491"/>
      <c r="U561" s="491"/>
      <c r="V561" s="491"/>
      <c r="W561" s="491"/>
      <c r="X561" s="510"/>
      <c r="Y561" s="510"/>
      <c r="Z561" s="510"/>
      <c r="AA561" s="510"/>
      <c r="AB561" s="510"/>
      <c r="AC561" s="510"/>
    </row>
    <row r="562" spans="1:29" ht="12.75" customHeight="1" x14ac:dyDescent="0.2">
      <c r="A562" s="491"/>
      <c r="B562" s="491"/>
      <c r="C562" s="491"/>
      <c r="D562" s="491"/>
      <c r="E562" s="491"/>
      <c r="F562" s="491"/>
      <c r="G562" s="491"/>
      <c r="H562" s="491"/>
      <c r="I562" s="491"/>
      <c r="J562" s="491"/>
      <c r="K562" s="491"/>
      <c r="L562" s="491"/>
      <c r="M562" s="491"/>
      <c r="N562" s="491"/>
      <c r="O562" s="491"/>
      <c r="P562" s="492"/>
      <c r="Q562" s="492"/>
      <c r="R562" s="491"/>
      <c r="S562" s="491"/>
      <c r="T562" s="491"/>
      <c r="U562" s="491"/>
      <c r="V562" s="491"/>
      <c r="W562" s="491"/>
      <c r="X562" s="510"/>
      <c r="Y562" s="510"/>
      <c r="Z562" s="510"/>
      <c r="AA562" s="510"/>
      <c r="AB562" s="510"/>
      <c r="AC562" s="510"/>
    </row>
    <row r="563" spans="1:29" ht="12.75" customHeight="1" x14ac:dyDescent="0.2">
      <c r="A563" s="491"/>
      <c r="B563" s="491"/>
      <c r="C563" s="491"/>
      <c r="D563" s="491"/>
      <c r="E563" s="491"/>
      <c r="F563" s="491"/>
      <c r="G563" s="491"/>
      <c r="H563" s="491"/>
      <c r="I563" s="491"/>
      <c r="J563" s="491"/>
      <c r="K563" s="491"/>
      <c r="L563" s="491"/>
      <c r="M563" s="491"/>
      <c r="N563" s="491"/>
      <c r="O563" s="491"/>
      <c r="P563" s="492"/>
      <c r="Q563" s="492"/>
      <c r="R563" s="491"/>
      <c r="S563" s="491"/>
      <c r="T563" s="491"/>
      <c r="U563" s="491"/>
      <c r="V563" s="491"/>
      <c r="W563" s="491"/>
      <c r="X563" s="510"/>
      <c r="Y563" s="510"/>
      <c r="Z563" s="510"/>
      <c r="AA563" s="510"/>
      <c r="AB563" s="510"/>
      <c r="AC563" s="510"/>
    </row>
    <row r="564" spans="1:29" ht="12.75" customHeight="1" x14ac:dyDescent="0.2">
      <c r="A564" s="491"/>
      <c r="B564" s="491"/>
      <c r="C564" s="491"/>
      <c r="D564" s="491"/>
      <c r="E564" s="491"/>
      <c r="F564" s="491"/>
      <c r="G564" s="491"/>
      <c r="H564" s="491"/>
      <c r="I564" s="491"/>
      <c r="J564" s="491"/>
      <c r="K564" s="491"/>
      <c r="L564" s="491"/>
      <c r="M564" s="491"/>
      <c r="N564" s="491"/>
      <c r="O564" s="491"/>
      <c r="P564" s="492"/>
      <c r="Q564" s="492"/>
      <c r="R564" s="491"/>
      <c r="S564" s="491"/>
      <c r="T564" s="491"/>
      <c r="U564" s="491"/>
      <c r="V564" s="491"/>
      <c r="W564" s="491"/>
      <c r="X564" s="510"/>
      <c r="Y564" s="510"/>
      <c r="Z564" s="510"/>
      <c r="AA564" s="510"/>
      <c r="AB564" s="510"/>
      <c r="AC564" s="510"/>
    </row>
    <row r="565" spans="1:29" ht="12.75" customHeight="1" x14ac:dyDescent="0.2">
      <c r="A565" s="491"/>
      <c r="B565" s="491"/>
      <c r="C565" s="491"/>
      <c r="D565" s="491"/>
      <c r="E565" s="491"/>
      <c r="F565" s="491"/>
      <c r="G565" s="491"/>
      <c r="H565" s="491"/>
      <c r="I565" s="491"/>
      <c r="J565" s="491"/>
      <c r="K565" s="491"/>
      <c r="L565" s="491"/>
      <c r="M565" s="491"/>
      <c r="N565" s="491"/>
      <c r="O565" s="491"/>
      <c r="P565" s="492"/>
      <c r="Q565" s="492"/>
      <c r="R565" s="491"/>
      <c r="S565" s="491"/>
      <c r="T565" s="491"/>
      <c r="U565" s="491"/>
      <c r="V565" s="491"/>
      <c r="W565" s="491"/>
      <c r="X565" s="510"/>
      <c r="Y565" s="510"/>
      <c r="Z565" s="510"/>
      <c r="AA565" s="510"/>
      <c r="AB565" s="510"/>
      <c r="AC565" s="510"/>
    </row>
    <row r="566" spans="1:29" ht="12.75" customHeight="1" x14ac:dyDescent="0.2">
      <c r="A566" s="491"/>
      <c r="B566" s="491"/>
      <c r="C566" s="491"/>
      <c r="D566" s="491"/>
      <c r="E566" s="491"/>
      <c r="F566" s="491"/>
      <c r="G566" s="491"/>
      <c r="H566" s="491"/>
      <c r="I566" s="491"/>
      <c r="J566" s="491"/>
      <c r="K566" s="491"/>
      <c r="L566" s="491"/>
      <c r="M566" s="491"/>
      <c r="N566" s="491"/>
      <c r="O566" s="491"/>
      <c r="P566" s="492"/>
      <c r="Q566" s="492"/>
      <c r="R566" s="491"/>
      <c r="S566" s="491"/>
      <c r="T566" s="491"/>
      <c r="U566" s="491"/>
      <c r="V566" s="491"/>
      <c r="W566" s="491"/>
      <c r="X566" s="510"/>
      <c r="Y566" s="510"/>
      <c r="Z566" s="510"/>
      <c r="AA566" s="510"/>
      <c r="AB566" s="510"/>
      <c r="AC566" s="510"/>
    </row>
    <row r="567" spans="1:29" ht="12.75" customHeight="1" x14ac:dyDescent="0.2">
      <c r="A567" s="491"/>
      <c r="B567" s="491"/>
      <c r="C567" s="491"/>
      <c r="D567" s="491"/>
      <c r="E567" s="491"/>
      <c r="F567" s="491"/>
      <c r="G567" s="491"/>
      <c r="H567" s="491"/>
      <c r="I567" s="491"/>
      <c r="J567" s="491"/>
      <c r="K567" s="491"/>
      <c r="L567" s="491"/>
      <c r="M567" s="491"/>
      <c r="N567" s="491"/>
      <c r="O567" s="491"/>
      <c r="P567" s="492"/>
      <c r="Q567" s="492"/>
      <c r="R567" s="491"/>
      <c r="S567" s="491"/>
      <c r="T567" s="491"/>
      <c r="U567" s="491"/>
      <c r="V567" s="491"/>
      <c r="W567" s="491"/>
      <c r="X567" s="510"/>
      <c r="Y567" s="510"/>
      <c r="Z567" s="510"/>
      <c r="AA567" s="510"/>
      <c r="AB567" s="510"/>
      <c r="AC567" s="510"/>
    </row>
    <row r="568" spans="1:29" ht="12.75" customHeight="1" x14ac:dyDescent="0.2">
      <c r="A568" s="491"/>
      <c r="B568" s="491"/>
      <c r="C568" s="491"/>
      <c r="D568" s="491"/>
      <c r="E568" s="491"/>
      <c r="F568" s="491"/>
      <c r="G568" s="491"/>
      <c r="H568" s="491"/>
      <c r="I568" s="491"/>
      <c r="J568" s="491"/>
      <c r="K568" s="491"/>
      <c r="L568" s="491"/>
      <c r="M568" s="491"/>
      <c r="N568" s="491"/>
      <c r="O568" s="491"/>
      <c r="P568" s="492"/>
      <c r="Q568" s="492"/>
      <c r="R568" s="491"/>
      <c r="S568" s="491"/>
      <c r="T568" s="491"/>
      <c r="U568" s="491"/>
      <c r="V568" s="491"/>
      <c r="W568" s="491"/>
      <c r="X568" s="510"/>
      <c r="Y568" s="510"/>
      <c r="Z568" s="510"/>
      <c r="AA568" s="510"/>
      <c r="AB568" s="510"/>
      <c r="AC568" s="510"/>
    </row>
    <row r="569" spans="1:29" ht="12.75" customHeight="1" x14ac:dyDescent="0.2">
      <c r="A569" s="491"/>
      <c r="B569" s="491"/>
      <c r="C569" s="491"/>
      <c r="D569" s="491"/>
      <c r="E569" s="491"/>
      <c r="F569" s="491"/>
      <c r="G569" s="491"/>
      <c r="H569" s="491"/>
      <c r="I569" s="491"/>
      <c r="J569" s="491"/>
      <c r="K569" s="491"/>
      <c r="L569" s="491"/>
      <c r="M569" s="491"/>
      <c r="N569" s="491"/>
      <c r="O569" s="491"/>
      <c r="P569" s="492"/>
      <c r="Q569" s="492"/>
      <c r="R569" s="491"/>
      <c r="S569" s="491"/>
      <c r="T569" s="491"/>
      <c r="U569" s="491"/>
      <c r="V569" s="491"/>
      <c r="W569" s="491"/>
      <c r="X569" s="510"/>
      <c r="Y569" s="510"/>
      <c r="Z569" s="510"/>
      <c r="AA569" s="510"/>
      <c r="AB569" s="510"/>
      <c r="AC569" s="510"/>
    </row>
    <row r="570" spans="1:29" ht="12.75" customHeight="1" x14ac:dyDescent="0.2">
      <c r="A570" s="491"/>
      <c r="B570" s="491"/>
      <c r="C570" s="491"/>
      <c r="D570" s="491"/>
      <c r="E570" s="491"/>
      <c r="F570" s="491"/>
      <c r="G570" s="491"/>
      <c r="H570" s="491"/>
      <c r="I570" s="491"/>
      <c r="J570" s="491"/>
      <c r="K570" s="491"/>
      <c r="L570" s="491"/>
      <c r="M570" s="491"/>
      <c r="N570" s="491"/>
      <c r="O570" s="491"/>
      <c r="P570" s="492"/>
      <c r="Q570" s="492"/>
      <c r="R570" s="491"/>
      <c r="S570" s="491"/>
      <c r="T570" s="491"/>
      <c r="U570" s="491"/>
      <c r="V570" s="491"/>
      <c r="W570" s="491"/>
      <c r="X570" s="510"/>
      <c r="Y570" s="510"/>
      <c r="Z570" s="510"/>
      <c r="AA570" s="510"/>
      <c r="AB570" s="510"/>
      <c r="AC570" s="510"/>
    </row>
    <row r="571" spans="1:29" ht="12.75" customHeight="1" x14ac:dyDescent="0.2">
      <c r="A571" s="491"/>
      <c r="B571" s="491"/>
      <c r="C571" s="491"/>
      <c r="D571" s="491"/>
      <c r="E571" s="491"/>
      <c r="F571" s="491"/>
      <c r="G571" s="491"/>
      <c r="H571" s="491"/>
      <c r="I571" s="491"/>
      <c r="J571" s="491"/>
      <c r="K571" s="491"/>
      <c r="L571" s="491"/>
      <c r="M571" s="491"/>
      <c r="N571" s="491"/>
      <c r="O571" s="491"/>
      <c r="P571" s="492"/>
      <c r="Q571" s="492"/>
      <c r="R571" s="491"/>
      <c r="S571" s="491"/>
      <c r="T571" s="491"/>
      <c r="U571" s="491"/>
      <c r="V571" s="491"/>
      <c r="W571" s="491"/>
      <c r="X571" s="510"/>
      <c r="Y571" s="510"/>
      <c r="Z571" s="510"/>
      <c r="AA571" s="510"/>
      <c r="AB571" s="510"/>
      <c r="AC571" s="510"/>
    </row>
    <row r="572" spans="1:29" ht="12.75" customHeight="1" x14ac:dyDescent="0.2">
      <c r="A572" s="491"/>
      <c r="B572" s="491"/>
      <c r="C572" s="491"/>
      <c r="D572" s="491"/>
      <c r="E572" s="491"/>
      <c r="F572" s="491"/>
      <c r="G572" s="491"/>
      <c r="H572" s="491"/>
      <c r="I572" s="491"/>
      <c r="J572" s="491"/>
      <c r="K572" s="491"/>
      <c r="L572" s="491"/>
      <c r="M572" s="491"/>
      <c r="N572" s="491"/>
      <c r="O572" s="491"/>
      <c r="P572" s="492"/>
      <c r="Q572" s="492"/>
      <c r="R572" s="491"/>
      <c r="S572" s="491"/>
      <c r="T572" s="491"/>
      <c r="U572" s="491"/>
      <c r="V572" s="491"/>
      <c r="W572" s="491"/>
      <c r="X572" s="510"/>
      <c r="Y572" s="510"/>
      <c r="Z572" s="510"/>
      <c r="AA572" s="510"/>
      <c r="AB572" s="510"/>
      <c r="AC572" s="510"/>
    </row>
    <row r="573" spans="1:29" ht="12.75" customHeight="1" x14ac:dyDescent="0.2">
      <c r="A573" s="491"/>
      <c r="B573" s="491"/>
      <c r="C573" s="491"/>
      <c r="D573" s="491"/>
      <c r="E573" s="491"/>
      <c r="F573" s="491"/>
      <c r="G573" s="491"/>
      <c r="H573" s="491"/>
      <c r="I573" s="491"/>
      <c r="J573" s="491"/>
      <c r="K573" s="491"/>
      <c r="L573" s="491"/>
      <c r="M573" s="491"/>
      <c r="N573" s="491"/>
      <c r="O573" s="491"/>
      <c r="P573" s="492"/>
      <c r="Q573" s="492"/>
      <c r="R573" s="491"/>
      <c r="S573" s="491"/>
      <c r="T573" s="491"/>
      <c r="U573" s="491"/>
      <c r="V573" s="491"/>
      <c r="W573" s="491"/>
      <c r="X573" s="510"/>
      <c r="Y573" s="510"/>
      <c r="Z573" s="510"/>
      <c r="AA573" s="510"/>
      <c r="AB573" s="510"/>
      <c r="AC573" s="510"/>
    </row>
    <row r="574" spans="1:29" ht="12.75" customHeight="1" x14ac:dyDescent="0.2">
      <c r="A574" s="491"/>
      <c r="B574" s="491"/>
      <c r="C574" s="491"/>
      <c r="D574" s="491"/>
      <c r="E574" s="491"/>
      <c r="F574" s="491"/>
      <c r="G574" s="491"/>
      <c r="H574" s="491"/>
      <c r="I574" s="491"/>
      <c r="J574" s="491"/>
      <c r="K574" s="491"/>
      <c r="L574" s="491"/>
      <c r="M574" s="491"/>
      <c r="N574" s="491"/>
      <c r="O574" s="491"/>
      <c r="P574" s="492"/>
      <c r="Q574" s="492"/>
      <c r="R574" s="491"/>
      <c r="S574" s="491"/>
      <c r="T574" s="491"/>
      <c r="U574" s="491"/>
      <c r="V574" s="491"/>
      <c r="W574" s="491"/>
      <c r="X574" s="510"/>
      <c r="Y574" s="510"/>
      <c r="Z574" s="510"/>
      <c r="AA574" s="510"/>
      <c r="AB574" s="510"/>
      <c r="AC574" s="510"/>
    </row>
    <row r="575" spans="1:29" ht="12.75" customHeight="1" x14ac:dyDescent="0.2">
      <c r="A575" s="491"/>
      <c r="B575" s="491"/>
      <c r="C575" s="491"/>
      <c r="D575" s="491"/>
      <c r="E575" s="491"/>
      <c r="F575" s="491"/>
      <c r="G575" s="491"/>
      <c r="H575" s="491"/>
      <c r="I575" s="491"/>
      <c r="J575" s="491"/>
      <c r="K575" s="491"/>
      <c r="L575" s="491"/>
      <c r="M575" s="491"/>
      <c r="N575" s="491"/>
      <c r="O575" s="491"/>
      <c r="P575" s="492"/>
      <c r="Q575" s="492"/>
      <c r="R575" s="491"/>
      <c r="S575" s="491"/>
      <c r="T575" s="491"/>
      <c r="U575" s="491"/>
      <c r="V575" s="491"/>
      <c r="W575" s="491"/>
      <c r="X575" s="510"/>
      <c r="Y575" s="510"/>
      <c r="Z575" s="510"/>
      <c r="AA575" s="510"/>
      <c r="AB575" s="510"/>
      <c r="AC575" s="510"/>
    </row>
    <row r="576" spans="1:29" ht="12.75" customHeight="1" x14ac:dyDescent="0.2">
      <c r="A576" s="491"/>
      <c r="B576" s="491"/>
      <c r="C576" s="491"/>
      <c r="D576" s="491"/>
      <c r="E576" s="491"/>
      <c r="F576" s="491"/>
      <c r="G576" s="491"/>
      <c r="H576" s="491"/>
      <c r="I576" s="491"/>
      <c r="J576" s="491"/>
      <c r="K576" s="491"/>
      <c r="L576" s="491"/>
      <c r="M576" s="491"/>
      <c r="N576" s="491"/>
      <c r="O576" s="491"/>
      <c r="P576" s="492"/>
      <c r="Q576" s="492"/>
      <c r="R576" s="491"/>
      <c r="S576" s="491"/>
      <c r="T576" s="491"/>
      <c r="U576" s="491"/>
      <c r="V576" s="491"/>
      <c r="W576" s="491"/>
      <c r="X576" s="510"/>
      <c r="Y576" s="510"/>
      <c r="Z576" s="510"/>
      <c r="AA576" s="510"/>
      <c r="AB576" s="510"/>
      <c r="AC576" s="510"/>
    </row>
    <row r="577" spans="1:29" ht="12.75" customHeight="1" x14ac:dyDescent="0.2">
      <c r="A577" s="491"/>
      <c r="B577" s="491"/>
      <c r="C577" s="491"/>
      <c r="D577" s="491"/>
      <c r="E577" s="491"/>
      <c r="F577" s="491"/>
      <c r="G577" s="491"/>
      <c r="H577" s="491"/>
      <c r="I577" s="491"/>
      <c r="J577" s="491"/>
      <c r="K577" s="491"/>
      <c r="L577" s="491"/>
      <c r="M577" s="491"/>
      <c r="N577" s="491"/>
      <c r="O577" s="491"/>
      <c r="P577" s="492"/>
      <c r="Q577" s="492"/>
      <c r="R577" s="491"/>
      <c r="S577" s="491"/>
      <c r="T577" s="491"/>
      <c r="U577" s="491"/>
      <c r="V577" s="491"/>
      <c r="W577" s="491"/>
      <c r="X577" s="510"/>
      <c r="Y577" s="510"/>
      <c r="Z577" s="510"/>
      <c r="AA577" s="510"/>
      <c r="AB577" s="510"/>
      <c r="AC577" s="510"/>
    </row>
    <row r="578" spans="1:29" ht="12.75" customHeight="1" x14ac:dyDescent="0.2">
      <c r="A578" s="491"/>
      <c r="B578" s="491"/>
      <c r="C578" s="491"/>
      <c r="D578" s="491"/>
      <c r="E578" s="491"/>
      <c r="F578" s="491"/>
      <c r="G578" s="491"/>
      <c r="H578" s="491"/>
      <c r="I578" s="491"/>
      <c r="J578" s="491"/>
      <c r="K578" s="491"/>
      <c r="L578" s="491"/>
      <c r="M578" s="491"/>
      <c r="N578" s="491"/>
      <c r="O578" s="491"/>
      <c r="P578" s="492"/>
      <c r="Q578" s="492"/>
      <c r="R578" s="491"/>
      <c r="S578" s="491"/>
      <c r="T578" s="491"/>
      <c r="U578" s="491"/>
      <c r="V578" s="491"/>
      <c r="W578" s="491"/>
      <c r="X578" s="510"/>
      <c r="Y578" s="510"/>
      <c r="Z578" s="510"/>
      <c r="AA578" s="510"/>
      <c r="AB578" s="510"/>
      <c r="AC578" s="510"/>
    </row>
    <row r="579" spans="1:29" ht="12.75" customHeight="1" x14ac:dyDescent="0.2">
      <c r="A579" s="491"/>
      <c r="B579" s="491"/>
      <c r="C579" s="491"/>
      <c r="D579" s="491"/>
      <c r="E579" s="491"/>
      <c r="F579" s="491"/>
      <c r="G579" s="491"/>
      <c r="H579" s="491"/>
      <c r="I579" s="491"/>
      <c r="J579" s="491"/>
      <c r="K579" s="491"/>
      <c r="L579" s="491"/>
      <c r="M579" s="491"/>
      <c r="N579" s="491"/>
      <c r="O579" s="491"/>
      <c r="P579" s="492"/>
      <c r="Q579" s="492"/>
      <c r="R579" s="491"/>
      <c r="S579" s="491"/>
      <c r="T579" s="491"/>
      <c r="U579" s="491"/>
      <c r="V579" s="491"/>
      <c r="W579" s="491"/>
      <c r="X579" s="510"/>
      <c r="Y579" s="510"/>
      <c r="Z579" s="510"/>
      <c r="AA579" s="510"/>
      <c r="AB579" s="510"/>
      <c r="AC579" s="510"/>
    </row>
    <row r="580" spans="1:29" ht="12.75" customHeight="1" x14ac:dyDescent="0.2">
      <c r="A580" s="491"/>
      <c r="B580" s="491"/>
      <c r="C580" s="491"/>
      <c r="D580" s="491"/>
      <c r="E580" s="491"/>
      <c r="F580" s="491"/>
      <c r="G580" s="491"/>
      <c r="H580" s="491"/>
      <c r="I580" s="491"/>
      <c r="J580" s="491"/>
      <c r="K580" s="491"/>
      <c r="L580" s="491"/>
      <c r="M580" s="491"/>
      <c r="N580" s="491"/>
      <c r="O580" s="491"/>
      <c r="P580" s="492"/>
      <c r="Q580" s="492"/>
      <c r="R580" s="491"/>
      <c r="S580" s="491"/>
      <c r="T580" s="491"/>
      <c r="U580" s="491"/>
      <c r="V580" s="491"/>
      <c r="W580" s="491"/>
      <c r="X580" s="510"/>
      <c r="Y580" s="510"/>
      <c r="Z580" s="510"/>
      <c r="AA580" s="510"/>
      <c r="AB580" s="510"/>
      <c r="AC580" s="510"/>
    </row>
    <row r="581" spans="1:29" ht="12.75" customHeight="1" x14ac:dyDescent="0.2">
      <c r="A581" s="491"/>
      <c r="B581" s="491"/>
      <c r="C581" s="491"/>
      <c r="D581" s="491"/>
      <c r="E581" s="491"/>
      <c r="F581" s="491"/>
      <c r="G581" s="491"/>
      <c r="H581" s="491"/>
      <c r="I581" s="491"/>
      <c r="J581" s="491"/>
      <c r="K581" s="491"/>
      <c r="L581" s="491"/>
      <c r="M581" s="491"/>
      <c r="N581" s="491"/>
      <c r="O581" s="491"/>
      <c r="P581" s="492"/>
      <c r="Q581" s="492"/>
      <c r="R581" s="491"/>
      <c r="S581" s="491"/>
      <c r="T581" s="491"/>
      <c r="U581" s="491"/>
      <c r="V581" s="491"/>
      <c r="W581" s="491"/>
      <c r="X581" s="510"/>
      <c r="Y581" s="510"/>
      <c r="Z581" s="510"/>
      <c r="AA581" s="510"/>
      <c r="AB581" s="510"/>
      <c r="AC581" s="510"/>
    </row>
    <row r="582" spans="1:29" ht="12.75" customHeight="1" x14ac:dyDescent="0.2">
      <c r="A582" s="491"/>
      <c r="B582" s="491"/>
      <c r="C582" s="491"/>
      <c r="D582" s="491"/>
      <c r="E582" s="491"/>
      <c r="F582" s="491"/>
      <c r="G582" s="491"/>
      <c r="H582" s="491"/>
      <c r="I582" s="491"/>
      <c r="J582" s="491"/>
      <c r="K582" s="491"/>
      <c r="L582" s="491"/>
      <c r="M582" s="491"/>
      <c r="N582" s="491"/>
      <c r="O582" s="491"/>
      <c r="P582" s="492"/>
      <c r="Q582" s="492"/>
      <c r="R582" s="491"/>
      <c r="S582" s="491"/>
      <c r="T582" s="491"/>
      <c r="U582" s="491"/>
      <c r="V582" s="491"/>
      <c r="W582" s="491"/>
      <c r="X582" s="510"/>
      <c r="Y582" s="510"/>
      <c r="Z582" s="510"/>
      <c r="AA582" s="510"/>
      <c r="AB582" s="510"/>
      <c r="AC582" s="510"/>
    </row>
    <row r="583" spans="1:29" ht="12.75" customHeight="1" x14ac:dyDescent="0.2">
      <c r="A583" s="491"/>
      <c r="B583" s="491"/>
      <c r="C583" s="491"/>
      <c r="D583" s="491"/>
      <c r="E583" s="491"/>
      <c r="F583" s="491"/>
      <c r="G583" s="491"/>
      <c r="H583" s="491"/>
      <c r="I583" s="491"/>
      <c r="J583" s="491"/>
      <c r="K583" s="491"/>
      <c r="L583" s="491"/>
      <c r="M583" s="491"/>
      <c r="N583" s="491"/>
      <c r="O583" s="491"/>
      <c r="P583" s="492"/>
      <c r="Q583" s="492"/>
      <c r="R583" s="491"/>
      <c r="S583" s="491"/>
      <c r="T583" s="491"/>
      <c r="U583" s="491"/>
      <c r="V583" s="491"/>
      <c r="W583" s="491"/>
      <c r="X583" s="510"/>
      <c r="Y583" s="510"/>
      <c r="Z583" s="510"/>
      <c r="AA583" s="510"/>
      <c r="AB583" s="510"/>
      <c r="AC583" s="510"/>
    </row>
    <row r="584" spans="1:29" ht="12.75" customHeight="1" x14ac:dyDescent="0.2">
      <c r="A584" s="491"/>
      <c r="B584" s="491"/>
      <c r="C584" s="491"/>
      <c r="D584" s="491"/>
      <c r="E584" s="491"/>
      <c r="F584" s="491"/>
      <c r="G584" s="491"/>
      <c r="H584" s="491"/>
      <c r="I584" s="491"/>
      <c r="J584" s="491"/>
      <c r="K584" s="491"/>
      <c r="L584" s="491"/>
      <c r="M584" s="491"/>
      <c r="N584" s="491"/>
      <c r="O584" s="491"/>
      <c r="P584" s="492"/>
      <c r="Q584" s="492"/>
      <c r="R584" s="491"/>
      <c r="S584" s="491"/>
      <c r="T584" s="491"/>
      <c r="U584" s="491"/>
      <c r="V584" s="491"/>
      <c r="W584" s="491"/>
      <c r="X584" s="510"/>
      <c r="Y584" s="510"/>
      <c r="Z584" s="510"/>
      <c r="AA584" s="510"/>
      <c r="AB584" s="510"/>
      <c r="AC584" s="510"/>
    </row>
    <row r="585" spans="1:29" ht="12.75" customHeight="1" x14ac:dyDescent="0.2">
      <c r="A585" s="491"/>
      <c r="B585" s="491"/>
      <c r="C585" s="491"/>
      <c r="D585" s="491"/>
      <c r="E585" s="491"/>
      <c r="F585" s="491"/>
      <c r="G585" s="491"/>
      <c r="H585" s="491"/>
      <c r="I585" s="491"/>
      <c r="J585" s="491"/>
      <c r="K585" s="491"/>
      <c r="L585" s="491"/>
      <c r="M585" s="491"/>
      <c r="N585" s="491"/>
      <c r="O585" s="491"/>
      <c r="P585" s="492"/>
      <c r="Q585" s="492"/>
      <c r="R585" s="491"/>
      <c r="S585" s="491"/>
      <c r="T585" s="491"/>
      <c r="U585" s="491"/>
      <c r="V585" s="491"/>
      <c r="W585" s="491"/>
      <c r="X585" s="510"/>
      <c r="Y585" s="510"/>
      <c r="Z585" s="510"/>
      <c r="AA585" s="510"/>
      <c r="AB585" s="510"/>
      <c r="AC585" s="510"/>
    </row>
    <row r="586" spans="1:29" ht="12.75" customHeight="1" x14ac:dyDescent="0.2">
      <c r="A586" s="491"/>
      <c r="B586" s="491"/>
      <c r="C586" s="491"/>
      <c r="D586" s="491"/>
      <c r="E586" s="491"/>
      <c r="F586" s="491"/>
      <c r="G586" s="491"/>
      <c r="H586" s="491"/>
      <c r="I586" s="491"/>
      <c r="J586" s="491"/>
      <c r="K586" s="491"/>
      <c r="L586" s="491"/>
      <c r="M586" s="491"/>
      <c r="N586" s="491"/>
      <c r="O586" s="491"/>
      <c r="P586" s="492"/>
      <c r="Q586" s="492"/>
      <c r="R586" s="491"/>
      <c r="S586" s="491"/>
      <c r="T586" s="491"/>
      <c r="U586" s="491"/>
      <c r="V586" s="491"/>
      <c r="W586" s="491"/>
      <c r="X586" s="510"/>
      <c r="Y586" s="510"/>
      <c r="Z586" s="510"/>
      <c r="AA586" s="510"/>
      <c r="AB586" s="510"/>
      <c r="AC586" s="510"/>
    </row>
    <row r="587" spans="1:29" ht="12.75" customHeight="1" x14ac:dyDescent="0.2">
      <c r="A587" s="491"/>
      <c r="B587" s="491"/>
      <c r="C587" s="491"/>
      <c r="D587" s="491"/>
      <c r="E587" s="491"/>
      <c r="F587" s="491"/>
      <c r="G587" s="491"/>
      <c r="H587" s="491"/>
      <c r="I587" s="491"/>
      <c r="J587" s="491"/>
      <c r="K587" s="491"/>
      <c r="L587" s="491"/>
      <c r="M587" s="491"/>
      <c r="N587" s="491"/>
      <c r="O587" s="491"/>
      <c r="P587" s="492"/>
      <c r="Q587" s="492"/>
      <c r="R587" s="491"/>
      <c r="S587" s="491"/>
      <c r="T587" s="491"/>
      <c r="U587" s="491"/>
      <c r="V587" s="491"/>
      <c r="W587" s="491"/>
      <c r="X587" s="510"/>
      <c r="Y587" s="510"/>
      <c r="Z587" s="510"/>
      <c r="AA587" s="510"/>
      <c r="AB587" s="510"/>
      <c r="AC587" s="510"/>
    </row>
    <row r="588" spans="1:29" ht="12.75" customHeight="1" x14ac:dyDescent="0.2">
      <c r="A588" s="491"/>
      <c r="B588" s="491"/>
      <c r="C588" s="491"/>
      <c r="D588" s="491"/>
      <c r="E588" s="491"/>
      <c r="F588" s="491"/>
      <c r="G588" s="491"/>
      <c r="H588" s="491"/>
      <c r="I588" s="491"/>
      <c r="J588" s="491"/>
      <c r="K588" s="491"/>
      <c r="L588" s="491"/>
      <c r="M588" s="491"/>
      <c r="N588" s="491"/>
      <c r="O588" s="491"/>
      <c r="P588" s="492"/>
      <c r="Q588" s="492"/>
      <c r="R588" s="491"/>
      <c r="S588" s="491"/>
      <c r="T588" s="491"/>
      <c r="U588" s="491"/>
      <c r="V588" s="491"/>
      <c r="W588" s="491"/>
      <c r="X588" s="510"/>
      <c r="Y588" s="510"/>
      <c r="Z588" s="510"/>
      <c r="AA588" s="510"/>
      <c r="AB588" s="510"/>
      <c r="AC588" s="510"/>
    </row>
    <row r="589" spans="1:29" ht="12.75" customHeight="1" x14ac:dyDescent="0.2">
      <c r="A589" s="491"/>
      <c r="B589" s="491"/>
      <c r="C589" s="491"/>
      <c r="D589" s="491"/>
      <c r="E589" s="491"/>
      <c r="F589" s="491"/>
      <c r="G589" s="491"/>
      <c r="H589" s="491"/>
      <c r="I589" s="491"/>
      <c r="J589" s="491"/>
      <c r="K589" s="491"/>
      <c r="L589" s="491"/>
      <c r="M589" s="491"/>
      <c r="N589" s="491"/>
      <c r="O589" s="491"/>
      <c r="P589" s="492"/>
      <c r="Q589" s="492"/>
      <c r="R589" s="491"/>
      <c r="S589" s="491"/>
      <c r="T589" s="491"/>
      <c r="U589" s="491"/>
      <c r="V589" s="491"/>
      <c r="W589" s="491"/>
      <c r="X589" s="510"/>
      <c r="Y589" s="510"/>
      <c r="Z589" s="510"/>
      <c r="AA589" s="510"/>
      <c r="AB589" s="510"/>
      <c r="AC589" s="510"/>
    </row>
    <row r="590" spans="1:29" ht="12.75" customHeight="1" x14ac:dyDescent="0.2">
      <c r="A590" s="491"/>
      <c r="B590" s="491"/>
      <c r="C590" s="491"/>
      <c r="D590" s="491"/>
      <c r="E590" s="491"/>
      <c r="F590" s="491"/>
      <c r="G590" s="491"/>
      <c r="H590" s="491"/>
      <c r="I590" s="491"/>
      <c r="J590" s="491"/>
      <c r="K590" s="491"/>
      <c r="L590" s="491"/>
      <c r="M590" s="491"/>
      <c r="N590" s="491"/>
      <c r="O590" s="491"/>
      <c r="P590" s="492"/>
      <c r="Q590" s="492"/>
      <c r="R590" s="491"/>
      <c r="S590" s="491"/>
      <c r="T590" s="491"/>
      <c r="U590" s="491"/>
      <c r="V590" s="491"/>
      <c r="W590" s="491"/>
      <c r="X590" s="510"/>
      <c r="Y590" s="510"/>
      <c r="Z590" s="510"/>
      <c r="AA590" s="510"/>
      <c r="AB590" s="510"/>
      <c r="AC590" s="510"/>
    </row>
    <row r="591" spans="1:29" ht="12.75" customHeight="1" x14ac:dyDescent="0.2">
      <c r="A591" s="491"/>
      <c r="B591" s="491"/>
      <c r="C591" s="491"/>
      <c r="D591" s="491"/>
      <c r="E591" s="491"/>
      <c r="F591" s="491"/>
      <c r="G591" s="491"/>
      <c r="H591" s="491"/>
      <c r="I591" s="491"/>
      <c r="J591" s="491"/>
      <c r="K591" s="491"/>
      <c r="L591" s="491"/>
      <c r="M591" s="491"/>
      <c r="N591" s="491"/>
      <c r="O591" s="491"/>
      <c r="P591" s="492"/>
      <c r="Q591" s="492"/>
      <c r="R591" s="491"/>
      <c r="S591" s="491"/>
      <c r="T591" s="491"/>
      <c r="U591" s="491"/>
      <c r="V591" s="491"/>
      <c r="W591" s="491"/>
      <c r="X591" s="510"/>
      <c r="Y591" s="510"/>
      <c r="Z591" s="510"/>
      <c r="AA591" s="510"/>
      <c r="AB591" s="510"/>
      <c r="AC591" s="510"/>
    </row>
    <row r="592" spans="1:29" ht="12.75" customHeight="1" x14ac:dyDescent="0.2">
      <c r="A592" s="491"/>
      <c r="B592" s="491"/>
      <c r="C592" s="491"/>
      <c r="D592" s="491"/>
      <c r="E592" s="491"/>
      <c r="F592" s="491"/>
      <c r="G592" s="491"/>
      <c r="H592" s="491"/>
      <c r="I592" s="491"/>
      <c r="J592" s="491"/>
      <c r="K592" s="491"/>
      <c r="L592" s="491"/>
      <c r="M592" s="491"/>
      <c r="N592" s="491"/>
      <c r="O592" s="491"/>
      <c r="P592" s="492"/>
      <c r="Q592" s="492"/>
      <c r="R592" s="491"/>
      <c r="S592" s="491"/>
      <c r="T592" s="491"/>
      <c r="U592" s="491"/>
      <c r="V592" s="491"/>
      <c r="W592" s="491"/>
      <c r="X592" s="510"/>
      <c r="Y592" s="510"/>
      <c r="Z592" s="510"/>
      <c r="AA592" s="510"/>
      <c r="AB592" s="510"/>
      <c r="AC592" s="510"/>
    </row>
    <row r="593" spans="1:29" ht="12.75" customHeight="1" x14ac:dyDescent="0.2">
      <c r="A593" s="491"/>
      <c r="B593" s="491"/>
      <c r="C593" s="491"/>
      <c r="D593" s="491"/>
      <c r="E593" s="491"/>
      <c r="F593" s="491"/>
      <c r="G593" s="491"/>
      <c r="H593" s="491"/>
      <c r="I593" s="491"/>
      <c r="J593" s="491"/>
      <c r="K593" s="491"/>
      <c r="L593" s="491"/>
      <c r="M593" s="491"/>
      <c r="N593" s="491"/>
      <c r="O593" s="491"/>
      <c r="P593" s="492"/>
      <c r="Q593" s="492"/>
      <c r="R593" s="491"/>
      <c r="S593" s="491"/>
      <c r="T593" s="491"/>
      <c r="U593" s="491"/>
      <c r="V593" s="491"/>
      <c r="W593" s="491"/>
      <c r="X593" s="510"/>
      <c r="Y593" s="510"/>
      <c r="Z593" s="510"/>
      <c r="AA593" s="510"/>
      <c r="AB593" s="510"/>
      <c r="AC593" s="510"/>
    </row>
    <row r="594" spans="1:29" ht="12.75" customHeight="1" x14ac:dyDescent="0.2">
      <c r="A594" s="491"/>
      <c r="B594" s="491"/>
      <c r="C594" s="491"/>
      <c r="D594" s="491"/>
      <c r="E594" s="491"/>
      <c r="F594" s="491"/>
      <c r="G594" s="491"/>
      <c r="H594" s="491"/>
      <c r="I594" s="491"/>
      <c r="J594" s="491"/>
      <c r="K594" s="491"/>
      <c r="L594" s="491"/>
      <c r="M594" s="491"/>
      <c r="N594" s="491"/>
      <c r="O594" s="491"/>
      <c r="P594" s="492"/>
      <c r="Q594" s="492"/>
      <c r="R594" s="491"/>
      <c r="S594" s="491"/>
      <c r="T594" s="491"/>
      <c r="U594" s="491"/>
      <c r="V594" s="491"/>
      <c r="W594" s="491"/>
      <c r="X594" s="510"/>
      <c r="Y594" s="510"/>
      <c r="Z594" s="510"/>
      <c r="AA594" s="510"/>
      <c r="AB594" s="510"/>
      <c r="AC594" s="510"/>
    </row>
    <row r="595" spans="1:29" ht="12.75" customHeight="1" x14ac:dyDescent="0.2">
      <c r="A595" s="491"/>
      <c r="B595" s="491"/>
      <c r="C595" s="491"/>
      <c r="D595" s="491"/>
      <c r="E595" s="491"/>
      <c r="F595" s="491"/>
      <c r="G595" s="491"/>
      <c r="H595" s="491"/>
      <c r="I595" s="491"/>
      <c r="J595" s="491"/>
      <c r="K595" s="491"/>
      <c r="L595" s="491"/>
      <c r="M595" s="491"/>
      <c r="N595" s="491"/>
      <c r="O595" s="491"/>
      <c r="P595" s="492"/>
      <c r="Q595" s="492"/>
      <c r="R595" s="491"/>
      <c r="S595" s="491"/>
      <c r="T595" s="491"/>
      <c r="U595" s="491"/>
      <c r="V595" s="491"/>
      <c r="W595" s="491"/>
      <c r="X595" s="510"/>
      <c r="Y595" s="510"/>
      <c r="Z595" s="510"/>
      <c r="AA595" s="510"/>
      <c r="AB595" s="510"/>
      <c r="AC595" s="510"/>
    </row>
    <row r="596" spans="1:29" ht="12.75" customHeight="1" x14ac:dyDescent="0.2">
      <c r="A596" s="491"/>
      <c r="B596" s="491"/>
      <c r="C596" s="491"/>
      <c r="D596" s="491"/>
      <c r="E596" s="491"/>
      <c r="F596" s="491"/>
      <c r="G596" s="491"/>
      <c r="H596" s="491"/>
      <c r="I596" s="491"/>
      <c r="J596" s="491"/>
      <c r="K596" s="491"/>
      <c r="L596" s="491"/>
      <c r="M596" s="491"/>
      <c r="N596" s="491"/>
      <c r="O596" s="491"/>
      <c r="P596" s="492"/>
      <c r="Q596" s="492"/>
      <c r="R596" s="491"/>
      <c r="S596" s="491"/>
      <c r="T596" s="491"/>
      <c r="U596" s="491"/>
      <c r="V596" s="491"/>
      <c r="W596" s="491"/>
      <c r="X596" s="510"/>
      <c r="Y596" s="510"/>
      <c r="Z596" s="510"/>
      <c r="AA596" s="510"/>
      <c r="AB596" s="510"/>
      <c r="AC596" s="510"/>
    </row>
    <row r="597" spans="1:29" ht="12.75" customHeight="1" x14ac:dyDescent="0.2">
      <c r="A597" s="491"/>
      <c r="B597" s="491"/>
      <c r="C597" s="491"/>
      <c r="D597" s="491"/>
      <c r="E597" s="491"/>
      <c r="F597" s="491"/>
      <c r="G597" s="491"/>
      <c r="H597" s="491"/>
      <c r="I597" s="491"/>
      <c r="J597" s="491"/>
      <c r="K597" s="491"/>
      <c r="L597" s="491"/>
      <c r="M597" s="491"/>
      <c r="N597" s="491"/>
      <c r="O597" s="491"/>
      <c r="P597" s="492"/>
      <c r="Q597" s="492"/>
      <c r="R597" s="491"/>
      <c r="S597" s="491"/>
      <c r="T597" s="491"/>
      <c r="U597" s="491"/>
      <c r="V597" s="491"/>
      <c r="W597" s="491"/>
      <c r="X597" s="510"/>
      <c r="Y597" s="510"/>
      <c r="Z597" s="510"/>
      <c r="AA597" s="510"/>
      <c r="AB597" s="510"/>
      <c r="AC597" s="510"/>
    </row>
    <row r="598" spans="1:29" ht="12.75" customHeight="1" x14ac:dyDescent="0.2">
      <c r="A598" s="491"/>
      <c r="B598" s="491"/>
      <c r="C598" s="491"/>
      <c r="D598" s="491"/>
      <c r="E598" s="491"/>
      <c r="F598" s="491"/>
      <c r="G598" s="491"/>
      <c r="H598" s="491"/>
      <c r="I598" s="491"/>
      <c r="J598" s="491"/>
      <c r="K598" s="491"/>
      <c r="L598" s="491"/>
      <c r="M598" s="491"/>
      <c r="N598" s="491"/>
      <c r="O598" s="491"/>
      <c r="P598" s="492"/>
      <c r="Q598" s="492"/>
      <c r="R598" s="491"/>
      <c r="S598" s="491"/>
      <c r="T598" s="491"/>
      <c r="U598" s="491"/>
      <c r="V598" s="491"/>
      <c r="W598" s="491"/>
      <c r="X598" s="510"/>
      <c r="Y598" s="510"/>
      <c r="Z598" s="510"/>
      <c r="AA598" s="510"/>
      <c r="AB598" s="510"/>
      <c r="AC598" s="510"/>
    </row>
    <row r="599" spans="1:29" ht="12.75" customHeight="1" x14ac:dyDescent="0.2">
      <c r="A599" s="491"/>
      <c r="B599" s="491"/>
      <c r="C599" s="491"/>
      <c r="D599" s="491"/>
      <c r="E599" s="491"/>
      <c r="F599" s="491"/>
      <c r="G599" s="491"/>
      <c r="H599" s="491"/>
      <c r="I599" s="491"/>
      <c r="J599" s="491"/>
      <c r="K599" s="491"/>
      <c r="L599" s="491"/>
      <c r="M599" s="491"/>
      <c r="N599" s="491"/>
      <c r="O599" s="491"/>
      <c r="P599" s="492"/>
      <c r="Q599" s="492"/>
      <c r="R599" s="491"/>
      <c r="S599" s="491"/>
      <c r="T599" s="491"/>
      <c r="U599" s="491"/>
      <c r="V599" s="491"/>
      <c r="W599" s="491"/>
      <c r="X599" s="510"/>
      <c r="Y599" s="510"/>
      <c r="Z599" s="510"/>
      <c r="AA599" s="510"/>
      <c r="AB599" s="510"/>
      <c r="AC599" s="510"/>
    </row>
    <row r="600" spans="1:29" ht="12.75" customHeight="1" x14ac:dyDescent="0.2">
      <c r="A600" s="491"/>
      <c r="B600" s="491"/>
      <c r="C600" s="491"/>
      <c r="D600" s="491"/>
      <c r="E600" s="491"/>
      <c r="F600" s="491"/>
      <c r="G600" s="491"/>
      <c r="H600" s="491"/>
      <c r="I600" s="491"/>
      <c r="J600" s="491"/>
      <c r="K600" s="491"/>
      <c r="L600" s="491"/>
      <c r="M600" s="491"/>
      <c r="N600" s="491"/>
      <c r="O600" s="491"/>
      <c r="P600" s="492"/>
      <c r="Q600" s="492"/>
      <c r="R600" s="491"/>
      <c r="S600" s="491"/>
      <c r="T600" s="491"/>
      <c r="U600" s="491"/>
      <c r="V600" s="491"/>
      <c r="W600" s="491"/>
      <c r="X600" s="510"/>
      <c r="Y600" s="510"/>
      <c r="Z600" s="510"/>
      <c r="AA600" s="510"/>
      <c r="AB600" s="510"/>
      <c r="AC600" s="510"/>
    </row>
    <row r="601" spans="1:29" ht="12.75" customHeight="1" x14ac:dyDescent="0.2">
      <c r="A601" s="491"/>
      <c r="B601" s="491"/>
      <c r="C601" s="491"/>
      <c r="D601" s="491"/>
      <c r="E601" s="491"/>
      <c r="F601" s="491"/>
      <c r="G601" s="491"/>
      <c r="H601" s="491"/>
      <c r="I601" s="491"/>
      <c r="J601" s="491"/>
      <c r="K601" s="491"/>
      <c r="L601" s="491"/>
      <c r="M601" s="491"/>
      <c r="N601" s="491"/>
      <c r="O601" s="491"/>
      <c r="P601" s="492"/>
      <c r="Q601" s="492"/>
      <c r="R601" s="491"/>
      <c r="S601" s="491"/>
      <c r="T601" s="491"/>
      <c r="U601" s="491"/>
      <c r="V601" s="491"/>
      <c r="W601" s="491"/>
      <c r="X601" s="510"/>
      <c r="Y601" s="510"/>
      <c r="Z601" s="510"/>
      <c r="AA601" s="510"/>
      <c r="AB601" s="510"/>
      <c r="AC601" s="510"/>
    </row>
    <row r="602" spans="1:29" ht="12.75" customHeight="1" x14ac:dyDescent="0.2">
      <c r="A602" s="491"/>
      <c r="B602" s="491"/>
      <c r="C602" s="491"/>
      <c r="D602" s="491"/>
      <c r="E602" s="491"/>
      <c r="F602" s="491"/>
      <c r="G602" s="491"/>
      <c r="H602" s="491"/>
      <c r="I602" s="491"/>
      <c r="J602" s="491"/>
      <c r="K602" s="491"/>
      <c r="L602" s="491"/>
      <c r="M602" s="491"/>
      <c r="N602" s="491"/>
      <c r="O602" s="491"/>
      <c r="P602" s="492"/>
      <c r="Q602" s="492"/>
      <c r="R602" s="491"/>
      <c r="S602" s="491"/>
      <c r="T602" s="491"/>
      <c r="U602" s="491"/>
      <c r="V602" s="491"/>
      <c r="W602" s="491"/>
      <c r="X602" s="510"/>
      <c r="Y602" s="510"/>
      <c r="Z602" s="510"/>
      <c r="AA602" s="510"/>
      <c r="AB602" s="510"/>
      <c r="AC602" s="510"/>
    </row>
    <row r="603" spans="1:29" ht="12.75" customHeight="1" x14ac:dyDescent="0.2">
      <c r="A603" s="491"/>
      <c r="B603" s="491"/>
      <c r="C603" s="491"/>
      <c r="D603" s="491"/>
      <c r="E603" s="491"/>
      <c r="F603" s="491"/>
      <c r="G603" s="491"/>
      <c r="H603" s="491"/>
      <c r="I603" s="491"/>
      <c r="J603" s="491"/>
      <c r="K603" s="491"/>
      <c r="L603" s="491"/>
      <c r="M603" s="491"/>
      <c r="N603" s="491"/>
      <c r="O603" s="491"/>
      <c r="P603" s="492"/>
      <c r="Q603" s="492"/>
      <c r="R603" s="491"/>
      <c r="S603" s="491"/>
      <c r="T603" s="491"/>
      <c r="U603" s="491"/>
      <c r="V603" s="491"/>
      <c r="W603" s="491"/>
      <c r="X603" s="510"/>
      <c r="Y603" s="510"/>
      <c r="Z603" s="510"/>
      <c r="AA603" s="510"/>
      <c r="AB603" s="510"/>
      <c r="AC603" s="510"/>
    </row>
    <row r="604" spans="1:29" ht="12.75" customHeight="1" x14ac:dyDescent="0.2">
      <c r="A604" s="491"/>
      <c r="B604" s="491"/>
      <c r="C604" s="491"/>
      <c r="D604" s="491"/>
      <c r="E604" s="491"/>
      <c r="F604" s="491"/>
      <c r="G604" s="491"/>
      <c r="H604" s="491"/>
      <c r="I604" s="491"/>
      <c r="J604" s="491"/>
      <c r="K604" s="491"/>
      <c r="L604" s="491"/>
      <c r="M604" s="491"/>
      <c r="N604" s="491"/>
      <c r="O604" s="491"/>
      <c r="P604" s="492"/>
      <c r="Q604" s="492"/>
      <c r="R604" s="491"/>
      <c r="S604" s="491"/>
      <c r="T604" s="491"/>
      <c r="U604" s="491"/>
      <c r="V604" s="491"/>
      <c r="W604" s="491"/>
      <c r="X604" s="510"/>
      <c r="Y604" s="510"/>
      <c r="Z604" s="510"/>
      <c r="AA604" s="510"/>
      <c r="AB604" s="510"/>
      <c r="AC604" s="510"/>
    </row>
    <row r="605" spans="1:29" ht="12.75" customHeight="1" x14ac:dyDescent="0.2">
      <c r="A605" s="491"/>
      <c r="B605" s="491"/>
      <c r="C605" s="491"/>
      <c r="D605" s="491"/>
      <c r="E605" s="491"/>
      <c r="F605" s="491"/>
      <c r="G605" s="491"/>
      <c r="H605" s="491"/>
      <c r="I605" s="491"/>
      <c r="J605" s="491"/>
      <c r="K605" s="491"/>
      <c r="L605" s="491"/>
      <c r="M605" s="491"/>
      <c r="N605" s="491"/>
      <c r="O605" s="491"/>
      <c r="P605" s="492"/>
      <c r="Q605" s="492"/>
      <c r="R605" s="491"/>
      <c r="S605" s="491"/>
      <c r="T605" s="491"/>
      <c r="U605" s="491"/>
      <c r="V605" s="491"/>
      <c r="W605" s="491"/>
      <c r="X605" s="510"/>
      <c r="Y605" s="510"/>
      <c r="Z605" s="510"/>
      <c r="AA605" s="510"/>
      <c r="AB605" s="510"/>
      <c r="AC605" s="510"/>
    </row>
    <row r="606" spans="1:29" ht="12.75" customHeight="1" x14ac:dyDescent="0.2">
      <c r="A606" s="491"/>
      <c r="B606" s="491"/>
      <c r="C606" s="491"/>
      <c r="D606" s="491"/>
      <c r="E606" s="491"/>
      <c r="F606" s="491"/>
      <c r="G606" s="491"/>
      <c r="H606" s="491"/>
      <c r="I606" s="491"/>
      <c r="J606" s="491"/>
      <c r="K606" s="491"/>
      <c r="L606" s="491"/>
      <c r="M606" s="491"/>
      <c r="N606" s="491"/>
      <c r="O606" s="491"/>
      <c r="P606" s="492"/>
      <c r="Q606" s="492"/>
      <c r="R606" s="491"/>
      <c r="S606" s="491"/>
      <c r="T606" s="491"/>
      <c r="U606" s="491"/>
      <c r="V606" s="491"/>
      <c r="W606" s="491"/>
      <c r="X606" s="510"/>
      <c r="Y606" s="510"/>
      <c r="Z606" s="510"/>
      <c r="AA606" s="510"/>
      <c r="AB606" s="510"/>
      <c r="AC606" s="510"/>
    </row>
    <row r="607" spans="1:29" ht="12.75" customHeight="1" x14ac:dyDescent="0.2">
      <c r="A607" s="491"/>
      <c r="B607" s="491"/>
      <c r="C607" s="491"/>
      <c r="D607" s="491"/>
      <c r="E607" s="491"/>
      <c r="F607" s="491"/>
      <c r="G607" s="491"/>
      <c r="H607" s="491"/>
      <c r="I607" s="491"/>
      <c r="J607" s="491"/>
      <c r="K607" s="491"/>
      <c r="L607" s="491"/>
      <c r="M607" s="491"/>
      <c r="N607" s="491"/>
      <c r="O607" s="491"/>
      <c r="P607" s="492"/>
      <c r="Q607" s="492"/>
      <c r="R607" s="491"/>
      <c r="S607" s="491"/>
      <c r="T607" s="491"/>
      <c r="U607" s="491"/>
      <c r="V607" s="491"/>
      <c r="W607" s="491"/>
      <c r="X607" s="510"/>
      <c r="Y607" s="510"/>
      <c r="Z607" s="510"/>
      <c r="AA607" s="510"/>
      <c r="AB607" s="510"/>
      <c r="AC607" s="510"/>
    </row>
    <row r="608" spans="1:29" ht="12.75" customHeight="1" x14ac:dyDescent="0.2">
      <c r="A608" s="491"/>
      <c r="B608" s="491"/>
      <c r="C608" s="491"/>
      <c r="D608" s="491"/>
      <c r="E608" s="491"/>
      <c r="F608" s="491"/>
      <c r="G608" s="491"/>
      <c r="H608" s="491"/>
      <c r="I608" s="491"/>
      <c r="J608" s="491"/>
      <c r="K608" s="491"/>
      <c r="L608" s="491"/>
      <c r="M608" s="491"/>
      <c r="N608" s="491"/>
      <c r="O608" s="491"/>
      <c r="P608" s="492"/>
      <c r="Q608" s="492"/>
      <c r="R608" s="491"/>
      <c r="S608" s="491"/>
      <c r="T608" s="491"/>
      <c r="U608" s="491"/>
      <c r="V608" s="491"/>
      <c r="W608" s="491"/>
      <c r="X608" s="510"/>
      <c r="Y608" s="510"/>
      <c r="Z608" s="510"/>
      <c r="AA608" s="510"/>
      <c r="AB608" s="510"/>
      <c r="AC608" s="510"/>
    </row>
    <row r="609" spans="1:29" ht="12.75" customHeight="1" x14ac:dyDescent="0.2">
      <c r="A609" s="491"/>
      <c r="B609" s="491"/>
      <c r="C609" s="491"/>
      <c r="D609" s="491"/>
      <c r="E609" s="491"/>
      <c r="F609" s="491"/>
      <c r="G609" s="491"/>
      <c r="H609" s="491"/>
      <c r="I609" s="491"/>
      <c r="J609" s="491"/>
      <c r="K609" s="491"/>
      <c r="L609" s="491"/>
      <c r="M609" s="491"/>
      <c r="N609" s="491"/>
      <c r="O609" s="491"/>
      <c r="P609" s="492"/>
      <c r="Q609" s="492"/>
      <c r="R609" s="491"/>
      <c r="S609" s="491"/>
      <c r="T609" s="491"/>
      <c r="U609" s="491"/>
      <c r="V609" s="491"/>
      <c r="W609" s="491"/>
      <c r="X609" s="510"/>
      <c r="Y609" s="510"/>
      <c r="Z609" s="510"/>
      <c r="AA609" s="510"/>
      <c r="AB609" s="510"/>
      <c r="AC609" s="510"/>
    </row>
    <row r="610" spans="1:29" ht="12.75" customHeight="1" x14ac:dyDescent="0.2">
      <c r="A610" s="491"/>
      <c r="B610" s="491"/>
      <c r="C610" s="491"/>
      <c r="D610" s="491"/>
      <c r="E610" s="491"/>
      <c r="F610" s="491"/>
      <c r="G610" s="491"/>
      <c r="H610" s="491"/>
      <c r="I610" s="491"/>
      <c r="J610" s="491"/>
      <c r="K610" s="491"/>
      <c r="L610" s="491"/>
      <c r="M610" s="491"/>
      <c r="N610" s="491"/>
      <c r="O610" s="491"/>
      <c r="P610" s="492"/>
      <c r="Q610" s="492"/>
      <c r="R610" s="491"/>
      <c r="S610" s="491"/>
      <c r="T610" s="491"/>
      <c r="U610" s="491"/>
      <c r="V610" s="491"/>
      <c r="W610" s="491"/>
      <c r="X610" s="510"/>
      <c r="Y610" s="510"/>
      <c r="Z610" s="510"/>
      <c r="AA610" s="510"/>
      <c r="AB610" s="510"/>
      <c r="AC610" s="510"/>
    </row>
    <row r="611" spans="1:29" ht="12.75" customHeight="1" x14ac:dyDescent="0.2">
      <c r="A611" s="491"/>
      <c r="B611" s="491"/>
      <c r="C611" s="491"/>
      <c r="D611" s="491"/>
      <c r="E611" s="491"/>
      <c r="F611" s="491"/>
      <c r="G611" s="491"/>
      <c r="H611" s="491"/>
      <c r="I611" s="491"/>
      <c r="J611" s="491"/>
      <c r="K611" s="491"/>
      <c r="L611" s="491"/>
      <c r="M611" s="491"/>
      <c r="N611" s="491"/>
      <c r="O611" s="491"/>
      <c r="P611" s="492"/>
      <c r="Q611" s="492"/>
      <c r="R611" s="491"/>
      <c r="S611" s="491"/>
      <c r="T611" s="491"/>
      <c r="U611" s="491"/>
      <c r="V611" s="491"/>
      <c r="W611" s="491"/>
      <c r="X611" s="510"/>
      <c r="Y611" s="510"/>
      <c r="Z611" s="510"/>
      <c r="AA611" s="510"/>
      <c r="AB611" s="510"/>
      <c r="AC611" s="510"/>
    </row>
    <row r="612" spans="1:29" ht="12.75" customHeight="1" x14ac:dyDescent="0.2">
      <c r="A612" s="491"/>
      <c r="B612" s="491"/>
      <c r="C612" s="491"/>
      <c r="D612" s="491"/>
      <c r="E612" s="491"/>
      <c r="F612" s="491"/>
      <c r="G612" s="491"/>
      <c r="H612" s="491"/>
      <c r="I612" s="491"/>
      <c r="J612" s="491"/>
      <c r="K612" s="491"/>
      <c r="L612" s="491"/>
      <c r="M612" s="491"/>
      <c r="N612" s="491"/>
      <c r="O612" s="491"/>
      <c r="P612" s="492"/>
      <c r="Q612" s="492"/>
      <c r="R612" s="491"/>
      <c r="S612" s="491"/>
      <c r="T612" s="491"/>
      <c r="U612" s="491"/>
      <c r="V612" s="491"/>
      <c r="W612" s="491"/>
      <c r="X612" s="510"/>
      <c r="Y612" s="510"/>
      <c r="Z612" s="510"/>
      <c r="AA612" s="510"/>
      <c r="AB612" s="510"/>
      <c r="AC612" s="510"/>
    </row>
    <row r="613" spans="1:29" ht="12.75" customHeight="1" x14ac:dyDescent="0.2">
      <c r="A613" s="491"/>
      <c r="B613" s="491"/>
      <c r="C613" s="491"/>
      <c r="D613" s="491"/>
      <c r="E613" s="491"/>
      <c r="F613" s="491"/>
      <c r="G613" s="491"/>
      <c r="H613" s="491"/>
      <c r="I613" s="491"/>
      <c r="J613" s="491"/>
      <c r="K613" s="491"/>
      <c r="L613" s="491"/>
      <c r="M613" s="491"/>
      <c r="N613" s="491"/>
      <c r="O613" s="491"/>
      <c r="P613" s="492"/>
      <c r="Q613" s="492"/>
      <c r="R613" s="491"/>
      <c r="S613" s="491"/>
      <c r="T613" s="491"/>
      <c r="U613" s="491"/>
      <c r="V613" s="491"/>
      <c r="W613" s="491"/>
      <c r="X613" s="510"/>
      <c r="Y613" s="510"/>
      <c r="Z613" s="510"/>
      <c r="AA613" s="510"/>
      <c r="AB613" s="510"/>
      <c r="AC613" s="510"/>
    </row>
    <row r="614" spans="1:29" ht="12.75" customHeight="1" x14ac:dyDescent="0.2">
      <c r="A614" s="491"/>
      <c r="B614" s="491"/>
      <c r="C614" s="491"/>
      <c r="D614" s="491"/>
      <c r="E614" s="491"/>
      <c r="F614" s="491"/>
      <c r="G614" s="491"/>
      <c r="H614" s="491"/>
      <c r="I614" s="491"/>
      <c r="J614" s="491"/>
      <c r="K614" s="491"/>
      <c r="L614" s="491"/>
      <c r="M614" s="491"/>
      <c r="N614" s="491"/>
      <c r="O614" s="491"/>
      <c r="P614" s="492"/>
      <c r="Q614" s="492"/>
      <c r="R614" s="491"/>
      <c r="S614" s="491"/>
      <c r="T614" s="491"/>
      <c r="U614" s="491"/>
      <c r="V614" s="491"/>
      <c r="W614" s="491"/>
      <c r="X614" s="510"/>
      <c r="Y614" s="510"/>
      <c r="Z614" s="510"/>
      <c r="AA614" s="510"/>
      <c r="AB614" s="510"/>
      <c r="AC614" s="510"/>
    </row>
    <row r="615" spans="1:29" ht="12.75" customHeight="1" x14ac:dyDescent="0.2">
      <c r="A615" s="491"/>
      <c r="B615" s="491"/>
      <c r="C615" s="491"/>
      <c r="D615" s="491"/>
      <c r="E615" s="491"/>
      <c r="F615" s="491"/>
      <c r="G615" s="491"/>
      <c r="H615" s="491"/>
      <c r="I615" s="491"/>
      <c r="J615" s="491"/>
      <c r="K615" s="491"/>
      <c r="L615" s="491"/>
      <c r="M615" s="491"/>
      <c r="N615" s="491"/>
      <c r="O615" s="491"/>
      <c r="P615" s="492"/>
      <c r="Q615" s="492"/>
      <c r="R615" s="491"/>
      <c r="S615" s="491"/>
      <c r="T615" s="491"/>
      <c r="U615" s="491"/>
      <c r="V615" s="491"/>
      <c r="W615" s="491"/>
      <c r="X615" s="510"/>
      <c r="Y615" s="510"/>
      <c r="Z615" s="510"/>
      <c r="AA615" s="510"/>
      <c r="AB615" s="510"/>
      <c r="AC615" s="510"/>
    </row>
    <row r="616" spans="1:29" ht="12.75" customHeight="1" x14ac:dyDescent="0.2">
      <c r="A616" s="491"/>
      <c r="B616" s="491"/>
      <c r="C616" s="491"/>
      <c r="D616" s="491"/>
      <c r="E616" s="491"/>
      <c r="F616" s="491"/>
      <c r="G616" s="491"/>
      <c r="H616" s="491"/>
      <c r="I616" s="491"/>
      <c r="J616" s="491"/>
      <c r="K616" s="491"/>
      <c r="L616" s="491"/>
      <c r="M616" s="491"/>
      <c r="N616" s="491"/>
      <c r="O616" s="491"/>
      <c r="P616" s="492"/>
      <c r="Q616" s="492"/>
      <c r="R616" s="491"/>
      <c r="S616" s="491"/>
      <c r="T616" s="491"/>
      <c r="U616" s="491"/>
      <c r="V616" s="491"/>
      <c r="W616" s="491"/>
      <c r="X616" s="510"/>
      <c r="Y616" s="510"/>
      <c r="Z616" s="510"/>
      <c r="AA616" s="510"/>
      <c r="AB616" s="510"/>
      <c r="AC616" s="510"/>
    </row>
    <row r="617" spans="1:29" ht="12.75" customHeight="1" x14ac:dyDescent="0.2">
      <c r="A617" s="491"/>
      <c r="B617" s="491"/>
      <c r="C617" s="491"/>
      <c r="D617" s="491"/>
      <c r="E617" s="491"/>
      <c r="F617" s="491"/>
      <c r="G617" s="491"/>
      <c r="H617" s="491"/>
      <c r="I617" s="491"/>
      <c r="J617" s="491"/>
      <c r="K617" s="491"/>
      <c r="L617" s="491"/>
      <c r="M617" s="491"/>
      <c r="N617" s="491"/>
      <c r="O617" s="491"/>
      <c r="P617" s="492"/>
      <c r="Q617" s="492"/>
      <c r="R617" s="491"/>
      <c r="S617" s="491"/>
      <c r="T617" s="491"/>
      <c r="U617" s="491"/>
      <c r="V617" s="491"/>
      <c r="W617" s="491"/>
      <c r="X617" s="510"/>
      <c r="Y617" s="510"/>
      <c r="Z617" s="510"/>
      <c r="AA617" s="510"/>
      <c r="AB617" s="510"/>
      <c r="AC617" s="510"/>
    </row>
    <row r="618" spans="1:29" ht="12.75" customHeight="1" x14ac:dyDescent="0.2">
      <c r="A618" s="491"/>
      <c r="B618" s="491"/>
      <c r="C618" s="491"/>
      <c r="D618" s="491"/>
      <c r="E618" s="491"/>
      <c r="F618" s="491"/>
      <c r="G618" s="491"/>
      <c r="H618" s="491"/>
      <c r="I618" s="491"/>
      <c r="J618" s="491"/>
      <c r="K618" s="491"/>
      <c r="L618" s="491"/>
      <c r="M618" s="491"/>
      <c r="N618" s="491"/>
      <c r="O618" s="491"/>
      <c r="P618" s="492"/>
      <c r="Q618" s="492"/>
      <c r="R618" s="491"/>
      <c r="S618" s="491"/>
      <c r="T618" s="491"/>
      <c r="U618" s="491"/>
      <c r="V618" s="491"/>
      <c r="W618" s="491"/>
      <c r="X618" s="510"/>
      <c r="Y618" s="510"/>
      <c r="Z618" s="510"/>
      <c r="AA618" s="510"/>
      <c r="AB618" s="510"/>
      <c r="AC618" s="510"/>
    </row>
    <row r="619" spans="1:29" ht="12.75" customHeight="1" x14ac:dyDescent="0.2">
      <c r="A619" s="491"/>
      <c r="B619" s="491"/>
      <c r="C619" s="491"/>
      <c r="D619" s="491"/>
      <c r="E619" s="491"/>
      <c r="F619" s="491"/>
      <c r="G619" s="491"/>
      <c r="H619" s="491"/>
      <c r="I619" s="491"/>
      <c r="J619" s="491"/>
      <c r="K619" s="491"/>
      <c r="L619" s="491"/>
      <c r="M619" s="491"/>
      <c r="N619" s="491"/>
      <c r="O619" s="491"/>
      <c r="P619" s="492"/>
      <c r="Q619" s="492"/>
      <c r="R619" s="491"/>
      <c r="S619" s="491"/>
      <c r="T619" s="491"/>
      <c r="U619" s="491"/>
      <c r="V619" s="491"/>
      <c r="W619" s="491"/>
      <c r="X619" s="510"/>
      <c r="Y619" s="510"/>
      <c r="Z619" s="510"/>
      <c r="AA619" s="510"/>
      <c r="AB619" s="510"/>
      <c r="AC619" s="510"/>
    </row>
    <row r="620" spans="1:29" ht="12.75" customHeight="1" x14ac:dyDescent="0.2">
      <c r="A620" s="491"/>
      <c r="B620" s="491"/>
      <c r="C620" s="491"/>
      <c r="D620" s="491"/>
      <c r="E620" s="491"/>
      <c r="F620" s="491"/>
      <c r="G620" s="491"/>
      <c r="H620" s="491"/>
      <c r="I620" s="491"/>
      <c r="J620" s="491"/>
      <c r="K620" s="491"/>
      <c r="L620" s="491"/>
      <c r="M620" s="491"/>
      <c r="N620" s="491"/>
      <c r="O620" s="491"/>
      <c r="P620" s="492"/>
      <c r="Q620" s="492"/>
      <c r="R620" s="491"/>
      <c r="S620" s="491"/>
      <c r="T620" s="491"/>
      <c r="U620" s="491"/>
      <c r="V620" s="491"/>
      <c r="W620" s="491"/>
      <c r="X620" s="510"/>
      <c r="Y620" s="510"/>
      <c r="Z620" s="510"/>
      <c r="AA620" s="510"/>
      <c r="AB620" s="510"/>
      <c r="AC620" s="510"/>
    </row>
    <row r="621" spans="1:29" ht="12.75" customHeight="1" x14ac:dyDescent="0.2">
      <c r="A621" s="491"/>
      <c r="B621" s="491"/>
      <c r="C621" s="491"/>
      <c r="D621" s="491"/>
      <c r="E621" s="491"/>
      <c r="F621" s="491"/>
      <c r="G621" s="491"/>
      <c r="H621" s="491"/>
      <c r="I621" s="491"/>
      <c r="J621" s="491"/>
      <c r="K621" s="491"/>
      <c r="L621" s="491"/>
      <c r="M621" s="491"/>
      <c r="N621" s="491"/>
      <c r="O621" s="491"/>
      <c r="P621" s="492"/>
      <c r="Q621" s="492"/>
      <c r="R621" s="491"/>
      <c r="S621" s="491"/>
      <c r="T621" s="491"/>
      <c r="U621" s="491"/>
      <c r="V621" s="491"/>
      <c r="W621" s="491"/>
      <c r="X621" s="510"/>
      <c r="Y621" s="510"/>
      <c r="Z621" s="510"/>
      <c r="AA621" s="510"/>
      <c r="AB621" s="510"/>
      <c r="AC621" s="510"/>
    </row>
    <row r="622" spans="1:29" ht="12.75" customHeight="1" x14ac:dyDescent="0.2">
      <c r="A622" s="491"/>
      <c r="B622" s="491"/>
      <c r="C622" s="491"/>
      <c r="D622" s="491"/>
      <c r="E622" s="491"/>
      <c r="F622" s="491"/>
      <c r="G622" s="491"/>
      <c r="H622" s="491"/>
      <c r="I622" s="491"/>
      <c r="J622" s="491"/>
      <c r="K622" s="491"/>
      <c r="L622" s="491"/>
      <c r="M622" s="491"/>
      <c r="N622" s="491"/>
      <c r="O622" s="491"/>
      <c r="P622" s="492"/>
      <c r="Q622" s="492"/>
      <c r="R622" s="491"/>
      <c r="S622" s="491"/>
      <c r="T622" s="491"/>
      <c r="U622" s="491"/>
      <c r="V622" s="491"/>
      <c r="W622" s="491"/>
      <c r="X622" s="510"/>
      <c r="Y622" s="510"/>
      <c r="Z622" s="510"/>
      <c r="AA622" s="510"/>
      <c r="AB622" s="510"/>
      <c r="AC622" s="510"/>
    </row>
    <row r="623" spans="1:29" ht="12.75" customHeight="1" x14ac:dyDescent="0.2">
      <c r="A623" s="491"/>
      <c r="B623" s="491"/>
      <c r="C623" s="491"/>
      <c r="D623" s="491"/>
      <c r="E623" s="491"/>
      <c r="F623" s="491"/>
      <c r="G623" s="491"/>
      <c r="H623" s="491"/>
      <c r="I623" s="491"/>
      <c r="J623" s="491"/>
      <c r="K623" s="491"/>
      <c r="L623" s="491"/>
      <c r="M623" s="491"/>
      <c r="N623" s="491"/>
      <c r="O623" s="491"/>
      <c r="P623" s="492"/>
      <c r="Q623" s="492"/>
      <c r="R623" s="491"/>
      <c r="S623" s="491"/>
      <c r="T623" s="491"/>
      <c r="U623" s="491"/>
      <c r="V623" s="491"/>
      <c r="W623" s="491"/>
      <c r="X623" s="510"/>
      <c r="Y623" s="510"/>
      <c r="Z623" s="510"/>
      <c r="AA623" s="510"/>
      <c r="AB623" s="510"/>
      <c r="AC623" s="510"/>
    </row>
    <row r="624" spans="1:29" ht="12.75" customHeight="1" x14ac:dyDescent="0.2">
      <c r="A624" s="491"/>
      <c r="B624" s="491"/>
      <c r="C624" s="491"/>
      <c r="D624" s="491"/>
      <c r="E624" s="491"/>
      <c r="F624" s="491"/>
      <c r="G624" s="491"/>
      <c r="H624" s="491"/>
      <c r="I624" s="491"/>
      <c r="J624" s="491"/>
      <c r="K624" s="491"/>
      <c r="L624" s="491"/>
      <c r="M624" s="491"/>
      <c r="N624" s="491"/>
      <c r="O624" s="491"/>
      <c r="P624" s="492"/>
      <c r="Q624" s="492"/>
      <c r="R624" s="491"/>
      <c r="S624" s="491"/>
      <c r="T624" s="491"/>
      <c r="U624" s="491"/>
      <c r="V624" s="491"/>
      <c r="W624" s="491"/>
      <c r="X624" s="510"/>
      <c r="Y624" s="510"/>
      <c r="Z624" s="510"/>
      <c r="AA624" s="510"/>
      <c r="AB624" s="510"/>
      <c r="AC624" s="510"/>
    </row>
    <row r="625" spans="1:29" ht="12.75" customHeight="1" x14ac:dyDescent="0.2">
      <c r="A625" s="491"/>
      <c r="B625" s="491"/>
      <c r="C625" s="491"/>
      <c r="D625" s="491"/>
      <c r="E625" s="491"/>
      <c r="F625" s="491"/>
      <c r="G625" s="491"/>
      <c r="H625" s="491"/>
      <c r="I625" s="491"/>
      <c r="J625" s="491"/>
      <c r="K625" s="491"/>
      <c r="L625" s="491"/>
      <c r="M625" s="491"/>
      <c r="N625" s="491"/>
      <c r="O625" s="491"/>
      <c r="P625" s="492"/>
      <c r="Q625" s="492"/>
      <c r="R625" s="491"/>
      <c r="S625" s="491"/>
      <c r="T625" s="491"/>
      <c r="U625" s="491"/>
      <c r="V625" s="491"/>
      <c r="W625" s="491"/>
      <c r="X625" s="510"/>
      <c r="Y625" s="510"/>
      <c r="Z625" s="510"/>
      <c r="AA625" s="510"/>
      <c r="AB625" s="510"/>
      <c r="AC625" s="510"/>
    </row>
    <row r="626" spans="1:29" ht="12.75" customHeight="1" x14ac:dyDescent="0.2">
      <c r="A626" s="491"/>
      <c r="B626" s="491"/>
      <c r="C626" s="491"/>
      <c r="D626" s="491"/>
      <c r="E626" s="491"/>
      <c r="F626" s="491"/>
      <c r="G626" s="491"/>
      <c r="H626" s="491"/>
      <c r="I626" s="491"/>
      <c r="J626" s="491"/>
      <c r="K626" s="491"/>
      <c r="L626" s="491"/>
      <c r="M626" s="491"/>
      <c r="N626" s="491"/>
      <c r="O626" s="491"/>
      <c r="P626" s="492"/>
      <c r="Q626" s="492"/>
      <c r="R626" s="491"/>
      <c r="S626" s="491"/>
      <c r="T626" s="491"/>
      <c r="U626" s="491"/>
      <c r="V626" s="491"/>
      <c r="W626" s="491"/>
      <c r="X626" s="510"/>
      <c r="Y626" s="510"/>
      <c r="Z626" s="510"/>
      <c r="AA626" s="510"/>
      <c r="AB626" s="510"/>
      <c r="AC626" s="510"/>
    </row>
    <row r="627" spans="1:29" ht="12.75" customHeight="1" x14ac:dyDescent="0.2">
      <c r="A627" s="491"/>
      <c r="B627" s="491"/>
      <c r="C627" s="491"/>
      <c r="D627" s="491"/>
      <c r="E627" s="491"/>
      <c r="F627" s="491"/>
      <c r="G627" s="491"/>
      <c r="H627" s="491"/>
      <c r="I627" s="491"/>
      <c r="J627" s="491"/>
      <c r="K627" s="491"/>
      <c r="L627" s="491"/>
      <c r="M627" s="491"/>
      <c r="N627" s="491"/>
      <c r="O627" s="491"/>
      <c r="P627" s="492"/>
      <c r="Q627" s="492"/>
      <c r="R627" s="491"/>
      <c r="S627" s="491"/>
      <c r="T627" s="491"/>
      <c r="U627" s="491"/>
      <c r="V627" s="491"/>
      <c r="W627" s="491"/>
      <c r="X627" s="510"/>
      <c r="Y627" s="510"/>
      <c r="Z627" s="510"/>
      <c r="AA627" s="510"/>
      <c r="AB627" s="510"/>
      <c r="AC627" s="510"/>
    </row>
    <row r="628" spans="1:29" ht="12.75" customHeight="1" x14ac:dyDescent="0.2">
      <c r="A628" s="491"/>
      <c r="B628" s="491"/>
      <c r="C628" s="491"/>
      <c r="D628" s="491"/>
      <c r="E628" s="491"/>
      <c r="F628" s="491"/>
      <c r="G628" s="491"/>
      <c r="H628" s="491"/>
      <c r="I628" s="491"/>
      <c r="J628" s="491"/>
      <c r="K628" s="491"/>
      <c r="L628" s="491"/>
      <c r="M628" s="491"/>
      <c r="N628" s="491"/>
      <c r="O628" s="491"/>
      <c r="P628" s="492"/>
      <c r="Q628" s="492"/>
      <c r="R628" s="491"/>
      <c r="S628" s="491"/>
      <c r="T628" s="491"/>
      <c r="U628" s="491"/>
      <c r="V628" s="491"/>
      <c r="W628" s="491"/>
      <c r="X628" s="510"/>
      <c r="Y628" s="510"/>
      <c r="Z628" s="510"/>
      <c r="AA628" s="510"/>
      <c r="AB628" s="510"/>
      <c r="AC628" s="510"/>
    </row>
    <row r="629" spans="1:29" ht="12.75" customHeight="1" x14ac:dyDescent="0.2">
      <c r="A629" s="491"/>
      <c r="B629" s="491"/>
      <c r="C629" s="491"/>
      <c r="D629" s="491"/>
      <c r="E629" s="491"/>
      <c r="F629" s="491"/>
      <c r="G629" s="491"/>
      <c r="H629" s="491"/>
      <c r="I629" s="491"/>
      <c r="J629" s="491"/>
      <c r="K629" s="491"/>
      <c r="L629" s="491"/>
      <c r="M629" s="491"/>
      <c r="N629" s="491"/>
      <c r="O629" s="491"/>
      <c r="P629" s="492"/>
      <c r="Q629" s="492"/>
      <c r="R629" s="491"/>
      <c r="S629" s="491"/>
      <c r="T629" s="491"/>
      <c r="U629" s="491"/>
      <c r="V629" s="491"/>
      <c r="W629" s="491"/>
      <c r="X629" s="510"/>
      <c r="Y629" s="510"/>
      <c r="Z629" s="510"/>
      <c r="AA629" s="510"/>
      <c r="AB629" s="510"/>
      <c r="AC629" s="510"/>
    </row>
    <row r="630" spans="1:29" ht="12.75" customHeight="1" x14ac:dyDescent="0.2">
      <c r="A630" s="491"/>
      <c r="B630" s="491"/>
      <c r="C630" s="491"/>
      <c r="D630" s="491"/>
      <c r="E630" s="491"/>
      <c r="F630" s="491"/>
      <c r="G630" s="491"/>
      <c r="H630" s="491"/>
      <c r="I630" s="491"/>
      <c r="J630" s="491"/>
      <c r="K630" s="491"/>
      <c r="L630" s="491"/>
      <c r="M630" s="491"/>
      <c r="N630" s="491"/>
      <c r="O630" s="491"/>
      <c r="P630" s="492"/>
      <c r="Q630" s="492"/>
      <c r="R630" s="491"/>
      <c r="S630" s="491"/>
      <c r="T630" s="491"/>
      <c r="U630" s="491"/>
      <c r="V630" s="491"/>
      <c r="W630" s="491"/>
      <c r="X630" s="510"/>
      <c r="Y630" s="510"/>
      <c r="Z630" s="510"/>
      <c r="AA630" s="510"/>
      <c r="AB630" s="510"/>
      <c r="AC630" s="510"/>
    </row>
    <row r="631" spans="1:29" ht="12.75" customHeight="1" x14ac:dyDescent="0.2">
      <c r="A631" s="491"/>
      <c r="B631" s="491"/>
      <c r="C631" s="491"/>
      <c r="D631" s="491"/>
      <c r="E631" s="491"/>
      <c r="F631" s="491"/>
      <c r="G631" s="491"/>
      <c r="H631" s="491"/>
      <c r="I631" s="491"/>
      <c r="J631" s="491"/>
      <c r="K631" s="491"/>
      <c r="L631" s="491"/>
      <c r="M631" s="491"/>
      <c r="N631" s="491"/>
      <c r="O631" s="491"/>
      <c r="P631" s="492"/>
      <c r="Q631" s="492"/>
      <c r="R631" s="491"/>
      <c r="S631" s="491"/>
      <c r="T631" s="491"/>
      <c r="U631" s="491"/>
      <c r="V631" s="491"/>
      <c r="W631" s="491"/>
      <c r="X631" s="510"/>
      <c r="Y631" s="510"/>
      <c r="Z631" s="510"/>
      <c r="AA631" s="510"/>
      <c r="AB631" s="510"/>
      <c r="AC631" s="510"/>
    </row>
    <row r="632" spans="1:29" ht="12.75" customHeight="1" x14ac:dyDescent="0.2">
      <c r="A632" s="491"/>
      <c r="B632" s="491"/>
      <c r="C632" s="491"/>
      <c r="D632" s="491"/>
      <c r="E632" s="491"/>
      <c r="F632" s="491"/>
      <c r="G632" s="491"/>
      <c r="H632" s="491"/>
      <c r="I632" s="491"/>
      <c r="J632" s="491"/>
      <c r="K632" s="491"/>
      <c r="L632" s="491"/>
      <c r="M632" s="491"/>
      <c r="N632" s="491"/>
      <c r="O632" s="491"/>
      <c r="P632" s="492"/>
      <c r="Q632" s="492"/>
      <c r="R632" s="491"/>
      <c r="S632" s="491"/>
      <c r="T632" s="491"/>
      <c r="U632" s="491"/>
      <c r="V632" s="491"/>
      <c r="W632" s="491"/>
      <c r="X632" s="510"/>
      <c r="Y632" s="510"/>
      <c r="Z632" s="510"/>
      <c r="AA632" s="510"/>
      <c r="AB632" s="510"/>
      <c r="AC632" s="510"/>
    </row>
    <row r="633" spans="1:29" ht="12.75" customHeight="1" x14ac:dyDescent="0.2">
      <c r="A633" s="491"/>
      <c r="B633" s="491"/>
      <c r="C633" s="491"/>
      <c r="D633" s="491"/>
      <c r="E633" s="491"/>
      <c r="F633" s="491"/>
      <c r="G633" s="491"/>
      <c r="H633" s="491"/>
      <c r="I633" s="491"/>
      <c r="J633" s="491"/>
      <c r="K633" s="491"/>
      <c r="L633" s="491"/>
      <c r="M633" s="491"/>
      <c r="N633" s="491"/>
      <c r="O633" s="491"/>
      <c r="P633" s="492"/>
      <c r="Q633" s="492"/>
      <c r="R633" s="491"/>
      <c r="S633" s="491"/>
      <c r="T633" s="491"/>
      <c r="U633" s="491"/>
      <c r="V633" s="491"/>
      <c r="W633" s="491"/>
      <c r="X633" s="510"/>
      <c r="Y633" s="510"/>
      <c r="Z633" s="510"/>
      <c r="AA633" s="510"/>
      <c r="AB633" s="510"/>
      <c r="AC633" s="510"/>
    </row>
    <row r="634" spans="1:29" ht="12.75" customHeight="1" x14ac:dyDescent="0.2">
      <c r="A634" s="491"/>
      <c r="B634" s="491"/>
      <c r="C634" s="491"/>
      <c r="D634" s="491"/>
      <c r="E634" s="491"/>
      <c r="F634" s="491"/>
      <c r="G634" s="491"/>
      <c r="H634" s="491"/>
      <c r="I634" s="491"/>
      <c r="J634" s="491"/>
      <c r="K634" s="491"/>
      <c r="L634" s="491"/>
      <c r="M634" s="491"/>
      <c r="N634" s="491"/>
      <c r="O634" s="491"/>
      <c r="P634" s="492"/>
      <c r="Q634" s="492"/>
      <c r="R634" s="491"/>
      <c r="S634" s="491"/>
      <c r="T634" s="491"/>
      <c r="U634" s="491"/>
      <c r="V634" s="491"/>
      <c r="W634" s="491"/>
      <c r="X634" s="510"/>
      <c r="Y634" s="510"/>
      <c r="Z634" s="510"/>
      <c r="AA634" s="510"/>
      <c r="AB634" s="510"/>
      <c r="AC634" s="510"/>
    </row>
    <row r="635" spans="1:29" ht="12.75" customHeight="1" x14ac:dyDescent="0.2">
      <c r="A635" s="491"/>
      <c r="B635" s="491"/>
      <c r="C635" s="491"/>
      <c r="D635" s="491"/>
      <c r="E635" s="491"/>
      <c r="F635" s="491"/>
      <c r="G635" s="491"/>
      <c r="H635" s="491"/>
      <c r="I635" s="491"/>
      <c r="J635" s="491"/>
      <c r="K635" s="491"/>
      <c r="L635" s="491"/>
      <c r="M635" s="491"/>
      <c r="N635" s="491"/>
      <c r="O635" s="491"/>
      <c r="P635" s="492"/>
      <c r="Q635" s="492"/>
      <c r="R635" s="491"/>
      <c r="S635" s="491"/>
      <c r="T635" s="491"/>
      <c r="U635" s="491"/>
      <c r="V635" s="491"/>
      <c r="W635" s="491"/>
      <c r="X635" s="510"/>
      <c r="Y635" s="510"/>
      <c r="Z635" s="510"/>
      <c r="AA635" s="510"/>
      <c r="AB635" s="510"/>
      <c r="AC635" s="510"/>
    </row>
    <row r="636" spans="1:29" ht="12.75" customHeight="1" x14ac:dyDescent="0.2">
      <c r="A636" s="491"/>
      <c r="B636" s="491"/>
      <c r="C636" s="491"/>
      <c r="D636" s="491"/>
      <c r="E636" s="491"/>
      <c r="F636" s="491"/>
      <c r="G636" s="491"/>
      <c r="H636" s="491"/>
      <c r="I636" s="491"/>
      <c r="J636" s="491"/>
      <c r="K636" s="491"/>
      <c r="L636" s="491"/>
      <c r="M636" s="491"/>
      <c r="N636" s="491"/>
      <c r="O636" s="491"/>
      <c r="P636" s="492"/>
      <c r="Q636" s="492"/>
      <c r="R636" s="491"/>
      <c r="S636" s="491"/>
      <c r="T636" s="491"/>
      <c r="U636" s="491"/>
      <c r="V636" s="491"/>
      <c r="W636" s="491"/>
      <c r="X636" s="510"/>
      <c r="Y636" s="510"/>
      <c r="Z636" s="510"/>
      <c r="AA636" s="510"/>
      <c r="AB636" s="510"/>
      <c r="AC636" s="510"/>
    </row>
    <row r="637" spans="1:29" ht="12.75" customHeight="1" x14ac:dyDescent="0.2">
      <c r="A637" s="491"/>
      <c r="B637" s="491"/>
      <c r="C637" s="491"/>
      <c r="D637" s="491"/>
      <c r="E637" s="491"/>
      <c r="F637" s="491"/>
      <c r="G637" s="491"/>
      <c r="H637" s="491"/>
      <c r="I637" s="491"/>
      <c r="J637" s="491"/>
      <c r="K637" s="491"/>
      <c r="L637" s="491"/>
      <c r="M637" s="491"/>
      <c r="N637" s="491"/>
      <c r="O637" s="491"/>
      <c r="P637" s="492"/>
      <c r="Q637" s="492"/>
      <c r="R637" s="491"/>
      <c r="S637" s="491"/>
      <c r="T637" s="491"/>
      <c r="U637" s="491"/>
      <c r="V637" s="491"/>
      <c r="W637" s="491"/>
      <c r="X637" s="510"/>
      <c r="Y637" s="510"/>
      <c r="Z637" s="510"/>
      <c r="AA637" s="510"/>
      <c r="AB637" s="510"/>
      <c r="AC637" s="510"/>
    </row>
    <row r="638" spans="1:29" ht="12.75" customHeight="1" x14ac:dyDescent="0.2">
      <c r="A638" s="491"/>
      <c r="B638" s="491"/>
      <c r="C638" s="491"/>
      <c r="D638" s="491"/>
      <c r="E638" s="491"/>
      <c r="F638" s="491"/>
      <c r="G638" s="491"/>
      <c r="H638" s="491"/>
      <c r="I638" s="491"/>
      <c r="J638" s="491"/>
      <c r="K638" s="491"/>
      <c r="L638" s="491"/>
      <c r="M638" s="491"/>
      <c r="N638" s="491"/>
      <c r="O638" s="491"/>
      <c r="P638" s="492"/>
      <c r="Q638" s="492"/>
      <c r="R638" s="491"/>
      <c r="S638" s="491"/>
      <c r="T638" s="491"/>
      <c r="U638" s="491"/>
      <c r="V638" s="491"/>
      <c r="W638" s="491"/>
      <c r="X638" s="510"/>
      <c r="Y638" s="510"/>
      <c r="Z638" s="510"/>
      <c r="AA638" s="510"/>
      <c r="AB638" s="510"/>
      <c r="AC638" s="510"/>
    </row>
    <row r="639" spans="1:29" ht="12.75" customHeight="1" x14ac:dyDescent="0.2">
      <c r="A639" s="491"/>
      <c r="B639" s="491"/>
      <c r="C639" s="491"/>
      <c r="D639" s="491"/>
      <c r="E639" s="491"/>
      <c r="F639" s="491"/>
      <c r="G639" s="491"/>
      <c r="H639" s="491"/>
      <c r="I639" s="491"/>
      <c r="J639" s="491"/>
      <c r="K639" s="491"/>
      <c r="L639" s="491"/>
      <c r="M639" s="491"/>
      <c r="N639" s="491"/>
      <c r="O639" s="491"/>
      <c r="P639" s="492"/>
      <c r="Q639" s="492"/>
      <c r="R639" s="491"/>
      <c r="S639" s="491"/>
      <c r="T639" s="491"/>
      <c r="U639" s="491"/>
      <c r="V639" s="491"/>
      <c r="W639" s="491"/>
      <c r="X639" s="510"/>
      <c r="Y639" s="510"/>
      <c r="Z639" s="510"/>
      <c r="AA639" s="510"/>
      <c r="AB639" s="510"/>
      <c r="AC639" s="510"/>
    </row>
    <row r="640" spans="1:29" ht="12.75" customHeight="1" x14ac:dyDescent="0.2">
      <c r="A640" s="491"/>
      <c r="B640" s="491"/>
      <c r="C640" s="491"/>
      <c r="D640" s="491"/>
      <c r="E640" s="491"/>
      <c r="F640" s="491"/>
      <c r="G640" s="491"/>
      <c r="H640" s="491"/>
      <c r="I640" s="491"/>
      <c r="J640" s="491"/>
      <c r="K640" s="491"/>
      <c r="L640" s="491"/>
      <c r="M640" s="491"/>
      <c r="N640" s="491"/>
      <c r="O640" s="491"/>
      <c r="P640" s="492"/>
      <c r="Q640" s="492"/>
      <c r="R640" s="491"/>
      <c r="S640" s="491"/>
      <c r="T640" s="491"/>
      <c r="U640" s="491"/>
      <c r="V640" s="491"/>
      <c r="W640" s="491"/>
      <c r="X640" s="510"/>
      <c r="Y640" s="510"/>
      <c r="Z640" s="510"/>
      <c r="AA640" s="510"/>
      <c r="AB640" s="510"/>
      <c r="AC640" s="510"/>
    </row>
    <row r="641" spans="1:29" ht="12.75" customHeight="1" x14ac:dyDescent="0.2">
      <c r="A641" s="491"/>
      <c r="B641" s="491"/>
      <c r="C641" s="491"/>
      <c r="D641" s="491"/>
      <c r="E641" s="491"/>
      <c r="F641" s="491"/>
      <c r="G641" s="491"/>
      <c r="H641" s="491"/>
      <c r="I641" s="491"/>
      <c r="J641" s="491"/>
      <c r="K641" s="491"/>
      <c r="L641" s="491"/>
      <c r="M641" s="491"/>
      <c r="N641" s="491"/>
      <c r="O641" s="491"/>
      <c r="P641" s="492"/>
      <c r="Q641" s="492"/>
      <c r="R641" s="491"/>
      <c r="S641" s="491"/>
      <c r="T641" s="491"/>
      <c r="U641" s="491"/>
      <c r="V641" s="491"/>
      <c r="W641" s="491"/>
      <c r="X641" s="510"/>
      <c r="Y641" s="510"/>
      <c r="Z641" s="510"/>
      <c r="AA641" s="510"/>
      <c r="AB641" s="510"/>
      <c r="AC641" s="510"/>
    </row>
    <row r="642" spans="1:29" ht="12.75" customHeight="1" x14ac:dyDescent="0.2">
      <c r="A642" s="491"/>
      <c r="B642" s="491"/>
      <c r="C642" s="491"/>
      <c r="D642" s="491"/>
      <c r="E642" s="491"/>
      <c r="F642" s="491"/>
      <c r="G642" s="491"/>
      <c r="H642" s="491"/>
      <c r="I642" s="491"/>
      <c r="J642" s="491"/>
      <c r="K642" s="491"/>
      <c r="L642" s="491"/>
      <c r="M642" s="491"/>
      <c r="N642" s="491"/>
      <c r="O642" s="491"/>
      <c r="P642" s="492"/>
      <c r="Q642" s="492"/>
      <c r="R642" s="491"/>
      <c r="S642" s="491"/>
      <c r="T642" s="491"/>
      <c r="U642" s="491"/>
      <c r="V642" s="491"/>
      <c r="W642" s="491"/>
      <c r="X642" s="510"/>
      <c r="Y642" s="510"/>
      <c r="Z642" s="510"/>
      <c r="AA642" s="510"/>
      <c r="AB642" s="510"/>
      <c r="AC642" s="510"/>
    </row>
    <row r="643" spans="1:29" ht="12.75" customHeight="1" x14ac:dyDescent="0.2">
      <c r="A643" s="491"/>
      <c r="B643" s="491"/>
      <c r="C643" s="491"/>
      <c r="D643" s="491"/>
      <c r="E643" s="491"/>
      <c r="F643" s="491"/>
      <c r="G643" s="491"/>
      <c r="H643" s="491"/>
      <c r="I643" s="491"/>
      <c r="J643" s="491"/>
      <c r="K643" s="491"/>
      <c r="L643" s="491"/>
      <c r="M643" s="491"/>
      <c r="N643" s="491"/>
      <c r="O643" s="491"/>
      <c r="P643" s="492"/>
      <c r="Q643" s="492"/>
      <c r="R643" s="491"/>
      <c r="S643" s="491"/>
      <c r="T643" s="491"/>
      <c r="U643" s="491"/>
      <c r="V643" s="491"/>
      <c r="W643" s="491"/>
      <c r="X643" s="510"/>
      <c r="Y643" s="510"/>
      <c r="Z643" s="510"/>
      <c r="AA643" s="510"/>
      <c r="AB643" s="510"/>
      <c r="AC643" s="510"/>
    </row>
    <row r="644" spans="1:29" ht="12.75" customHeight="1" x14ac:dyDescent="0.2">
      <c r="A644" s="491"/>
      <c r="B644" s="491"/>
      <c r="C644" s="491"/>
      <c r="D644" s="491"/>
      <c r="E644" s="491"/>
      <c r="F644" s="491"/>
      <c r="G644" s="491"/>
      <c r="H644" s="491"/>
      <c r="I644" s="491"/>
      <c r="J644" s="491"/>
      <c r="K644" s="491"/>
      <c r="L644" s="491"/>
      <c r="M644" s="491"/>
      <c r="N644" s="491"/>
      <c r="O644" s="491"/>
      <c r="P644" s="492"/>
      <c r="Q644" s="492"/>
      <c r="R644" s="491"/>
      <c r="S644" s="491"/>
      <c r="T644" s="491"/>
      <c r="U644" s="491"/>
      <c r="V644" s="491"/>
      <c r="W644" s="491"/>
      <c r="X644" s="510"/>
      <c r="Y644" s="510"/>
      <c r="Z644" s="510"/>
      <c r="AA644" s="510"/>
      <c r="AB644" s="510"/>
      <c r="AC644" s="510"/>
    </row>
    <row r="645" spans="1:29" ht="12.75" customHeight="1" x14ac:dyDescent="0.2">
      <c r="A645" s="491"/>
      <c r="B645" s="491"/>
      <c r="C645" s="491"/>
      <c r="D645" s="491"/>
      <c r="E645" s="491"/>
      <c r="F645" s="491"/>
      <c r="G645" s="491"/>
      <c r="H645" s="491"/>
      <c r="I645" s="491"/>
      <c r="J645" s="491"/>
      <c r="K645" s="491"/>
      <c r="L645" s="491"/>
      <c r="M645" s="491"/>
      <c r="N645" s="491"/>
      <c r="O645" s="491"/>
      <c r="P645" s="492"/>
      <c r="Q645" s="492"/>
      <c r="R645" s="491"/>
      <c r="S645" s="491"/>
      <c r="T645" s="491"/>
      <c r="U645" s="491"/>
      <c r="V645" s="491"/>
      <c r="W645" s="491"/>
      <c r="X645" s="510"/>
      <c r="Y645" s="510"/>
      <c r="Z645" s="510"/>
      <c r="AA645" s="510"/>
      <c r="AB645" s="510"/>
      <c r="AC645" s="510"/>
    </row>
    <row r="646" spans="1:29" ht="12.75" customHeight="1" x14ac:dyDescent="0.2">
      <c r="A646" s="491"/>
      <c r="B646" s="491"/>
      <c r="C646" s="491"/>
      <c r="D646" s="491"/>
      <c r="E646" s="491"/>
      <c r="F646" s="491"/>
      <c r="G646" s="491"/>
      <c r="H646" s="491"/>
      <c r="I646" s="491"/>
      <c r="J646" s="491"/>
      <c r="K646" s="491"/>
      <c r="L646" s="491"/>
      <c r="M646" s="491"/>
      <c r="N646" s="491"/>
      <c r="O646" s="491"/>
      <c r="P646" s="492"/>
      <c r="Q646" s="492"/>
      <c r="R646" s="491"/>
      <c r="S646" s="491"/>
      <c r="T646" s="491"/>
      <c r="U646" s="491"/>
      <c r="V646" s="491"/>
      <c r="W646" s="491"/>
      <c r="X646" s="510"/>
      <c r="Y646" s="510"/>
      <c r="Z646" s="510"/>
      <c r="AA646" s="510"/>
      <c r="AB646" s="510"/>
      <c r="AC646" s="510"/>
    </row>
    <row r="647" spans="1:29" ht="12.75" customHeight="1" x14ac:dyDescent="0.2">
      <c r="A647" s="491"/>
      <c r="B647" s="491"/>
      <c r="C647" s="491"/>
      <c r="D647" s="491"/>
      <c r="E647" s="491"/>
      <c r="F647" s="491"/>
      <c r="G647" s="491"/>
      <c r="H647" s="491"/>
      <c r="I647" s="491"/>
      <c r="J647" s="491"/>
      <c r="K647" s="491"/>
      <c r="L647" s="491"/>
      <c r="M647" s="491"/>
      <c r="N647" s="491"/>
      <c r="O647" s="491"/>
      <c r="P647" s="492"/>
      <c r="Q647" s="492"/>
      <c r="R647" s="491"/>
      <c r="S647" s="491"/>
      <c r="T647" s="491"/>
      <c r="U647" s="491"/>
      <c r="V647" s="491"/>
      <c r="W647" s="491"/>
      <c r="X647" s="510"/>
      <c r="Y647" s="510"/>
      <c r="Z647" s="510"/>
      <c r="AA647" s="510"/>
      <c r="AB647" s="510"/>
      <c r="AC647" s="510"/>
    </row>
    <row r="648" spans="1:29" ht="12.75" customHeight="1" x14ac:dyDescent="0.2">
      <c r="A648" s="491"/>
      <c r="B648" s="491"/>
      <c r="C648" s="491"/>
      <c r="D648" s="491"/>
      <c r="E648" s="491"/>
      <c r="F648" s="491"/>
      <c r="G648" s="491"/>
      <c r="H648" s="491"/>
      <c r="I648" s="491"/>
      <c r="J648" s="491"/>
      <c r="K648" s="491"/>
      <c r="L648" s="491"/>
      <c r="M648" s="491"/>
      <c r="N648" s="491"/>
      <c r="O648" s="491"/>
      <c r="P648" s="492"/>
      <c r="Q648" s="492"/>
      <c r="R648" s="491"/>
      <c r="S648" s="491"/>
      <c r="T648" s="491"/>
      <c r="U648" s="491"/>
      <c r="V648" s="491"/>
      <c r="W648" s="491"/>
      <c r="X648" s="510"/>
      <c r="Y648" s="510"/>
      <c r="Z648" s="510"/>
      <c r="AA648" s="510"/>
      <c r="AB648" s="510"/>
      <c r="AC648" s="510"/>
    </row>
    <row r="649" spans="1:29" ht="12.75" customHeight="1" x14ac:dyDescent="0.2">
      <c r="A649" s="491"/>
      <c r="B649" s="491"/>
      <c r="C649" s="491"/>
      <c r="D649" s="491"/>
      <c r="E649" s="491"/>
      <c r="F649" s="491"/>
      <c r="G649" s="491"/>
      <c r="H649" s="491"/>
      <c r="I649" s="491"/>
      <c r="J649" s="491"/>
      <c r="K649" s="491"/>
      <c r="L649" s="491"/>
      <c r="M649" s="491"/>
      <c r="N649" s="491"/>
      <c r="O649" s="491"/>
      <c r="P649" s="492"/>
      <c r="Q649" s="492"/>
      <c r="R649" s="491"/>
      <c r="S649" s="491"/>
      <c r="T649" s="491"/>
      <c r="U649" s="491"/>
      <c r="V649" s="491"/>
      <c r="W649" s="491"/>
      <c r="X649" s="510"/>
      <c r="Y649" s="510"/>
      <c r="Z649" s="510"/>
      <c r="AA649" s="510"/>
      <c r="AB649" s="510"/>
      <c r="AC649" s="510"/>
    </row>
    <row r="650" spans="1:29" ht="12.75" customHeight="1" x14ac:dyDescent="0.2">
      <c r="A650" s="491"/>
      <c r="B650" s="491"/>
      <c r="C650" s="491"/>
      <c r="D650" s="491"/>
      <c r="E650" s="491"/>
      <c r="F650" s="491"/>
      <c r="G650" s="491"/>
      <c r="H650" s="491"/>
      <c r="I650" s="491"/>
      <c r="J650" s="491"/>
      <c r="K650" s="491"/>
      <c r="L650" s="491"/>
      <c r="M650" s="491"/>
      <c r="N650" s="491"/>
      <c r="O650" s="491"/>
      <c r="P650" s="492"/>
      <c r="Q650" s="492"/>
      <c r="R650" s="491"/>
      <c r="S650" s="491"/>
      <c r="T650" s="491"/>
      <c r="U650" s="491"/>
      <c r="V650" s="491"/>
      <c r="W650" s="491"/>
      <c r="X650" s="510"/>
      <c r="Y650" s="510"/>
      <c r="Z650" s="510"/>
      <c r="AA650" s="510"/>
      <c r="AB650" s="510"/>
      <c r="AC650" s="510"/>
    </row>
    <row r="651" spans="1:29" ht="12.75" customHeight="1" x14ac:dyDescent="0.2">
      <c r="A651" s="491"/>
      <c r="B651" s="491"/>
      <c r="C651" s="491"/>
      <c r="D651" s="491"/>
      <c r="E651" s="491"/>
      <c r="F651" s="491"/>
      <c r="G651" s="491"/>
      <c r="H651" s="491"/>
      <c r="I651" s="491"/>
      <c r="J651" s="491"/>
      <c r="K651" s="491"/>
      <c r="L651" s="491"/>
      <c r="M651" s="491"/>
      <c r="N651" s="491"/>
      <c r="O651" s="491"/>
      <c r="P651" s="492"/>
      <c r="Q651" s="492"/>
      <c r="R651" s="491"/>
      <c r="S651" s="491"/>
      <c r="T651" s="491"/>
      <c r="U651" s="491"/>
      <c r="V651" s="491"/>
      <c r="W651" s="491"/>
      <c r="X651" s="510"/>
      <c r="Y651" s="510"/>
      <c r="Z651" s="510"/>
      <c r="AA651" s="510"/>
      <c r="AB651" s="510"/>
      <c r="AC651" s="510"/>
    </row>
    <row r="652" spans="1:29" ht="12.75" customHeight="1" x14ac:dyDescent="0.2">
      <c r="A652" s="491"/>
      <c r="B652" s="491"/>
      <c r="C652" s="491"/>
      <c r="D652" s="491"/>
      <c r="E652" s="491"/>
      <c r="F652" s="491"/>
      <c r="G652" s="491"/>
      <c r="H652" s="491"/>
      <c r="I652" s="491"/>
      <c r="J652" s="491"/>
      <c r="K652" s="491"/>
      <c r="L652" s="491"/>
      <c r="M652" s="491"/>
      <c r="N652" s="491"/>
      <c r="O652" s="491"/>
      <c r="P652" s="492"/>
      <c r="Q652" s="492"/>
      <c r="R652" s="491"/>
      <c r="S652" s="491"/>
      <c r="T652" s="491"/>
      <c r="U652" s="491"/>
      <c r="V652" s="491"/>
      <c r="W652" s="491"/>
      <c r="X652" s="510"/>
      <c r="Y652" s="510"/>
      <c r="Z652" s="510"/>
      <c r="AA652" s="510"/>
      <c r="AB652" s="510"/>
      <c r="AC652" s="510"/>
    </row>
    <row r="653" spans="1:29" ht="12.75" customHeight="1" x14ac:dyDescent="0.2">
      <c r="A653" s="491"/>
      <c r="B653" s="491"/>
      <c r="C653" s="491"/>
      <c r="D653" s="491"/>
      <c r="E653" s="491"/>
      <c r="F653" s="491"/>
      <c r="G653" s="491"/>
      <c r="H653" s="491"/>
      <c r="I653" s="491"/>
      <c r="J653" s="491"/>
      <c r="K653" s="491"/>
      <c r="L653" s="491"/>
      <c r="M653" s="491"/>
      <c r="N653" s="491"/>
      <c r="O653" s="491"/>
      <c r="P653" s="492"/>
      <c r="Q653" s="492"/>
      <c r="R653" s="491"/>
      <c r="S653" s="491"/>
      <c r="T653" s="491"/>
      <c r="U653" s="491"/>
      <c r="V653" s="491"/>
      <c r="W653" s="491"/>
      <c r="X653" s="510"/>
      <c r="Y653" s="510"/>
      <c r="Z653" s="510"/>
      <c r="AA653" s="510"/>
      <c r="AB653" s="510"/>
      <c r="AC653" s="510"/>
    </row>
    <row r="654" spans="1:29" ht="12.75" customHeight="1" x14ac:dyDescent="0.2">
      <c r="A654" s="491"/>
      <c r="B654" s="491"/>
      <c r="C654" s="491"/>
      <c r="D654" s="491"/>
      <c r="E654" s="491"/>
      <c r="F654" s="491"/>
      <c r="G654" s="491"/>
      <c r="H654" s="491"/>
      <c r="I654" s="491"/>
      <c r="J654" s="491"/>
      <c r="K654" s="491"/>
      <c r="L654" s="491"/>
      <c r="M654" s="491"/>
      <c r="N654" s="491"/>
      <c r="O654" s="491"/>
      <c r="P654" s="492"/>
      <c r="Q654" s="492"/>
      <c r="R654" s="491"/>
      <c r="S654" s="491"/>
      <c r="T654" s="491"/>
      <c r="U654" s="491"/>
      <c r="V654" s="491"/>
      <c r="W654" s="491"/>
      <c r="X654" s="510"/>
      <c r="Y654" s="510"/>
      <c r="Z654" s="510"/>
      <c r="AA654" s="510"/>
      <c r="AB654" s="510"/>
      <c r="AC654" s="510"/>
    </row>
    <row r="655" spans="1:29" ht="12.75" customHeight="1" x14ac:dyDescent="0.2">
      <c r="A655" s="491"/>
      <c r="B655" s="491"/>
      <c r="C655" s="491"/>
      <c r="D655" s="491"/>
      <c r="E655" s="491"/>
      <c r="F655" s="491"/>
      <c r="G655" s="491"/>
      <c r="H655" s="491"/>
      <c r="I655" s="491"/>
      <c r="J655" s="491"/>
      <c r="K655" s="491"/>
      <c r="L655" s="491"/>
      <c r="M655" s="491"/>
      <c r="N655" s="491"/>
      <c r="O655" s="491"/>
      <c r="P655" s="492"/>
      <c r="Q655" s="492"/>
      <c r="R655" s="491"/>
      <c r="S655" s="491"/>
      <c r="T655" s="491"/>
      <c r="U655" s="491"/>
      <c r="V655" s="491"/>
      <c r="W655" s="491"/>
      <c r="X655" s="510"/>
      <c r="Y655" s="510"/>
      <c r="Z655" s="510"/>
      <c r="AA655" s="510"/>
      <c r="AB655" s="510"/>
      <c r="AC655" s="510"/>
    </row>
    <row r="656" spans="1:29" ht="12.75" customHeight="1" x14ac:dyDescent="0.2">
      <c r="A656" s="491"/>
      <c r="B656" s="491"/>
      <c r="C656" s="491"/>
      <c r="D656" s="491"/>
      <c r="E656" s="491"/>
      <c r="F656" s="491"/>
      <c r="G656" s="491"/>
      <c r="H656" s="491"/>
      <c r="I656" s="491"/>
      <c r="J656" s="491"/>
      <c r="K656" s="491"/>
      <c r="L656" s="491"/>
      <c r="M656" s="491"/>
      <c r="N656" s="491"/>
      <c r="O656" s="491"/>
      <c r="P656" s="492"/>
      <c r="Q656" s="492"/>
      <c r="R656" s="491"/>
      <c r="S656" s="491"/>
      <c r="T656" s="491"/>
      <c r="U656" s="491"/>
      <c r="V656" s="491"/>
      <c r="W656" s="491"/>
      <c r="X656" s="510"/>
      <c r="Y656" s="510"/>
      <c r="Z656" s="510"/>
      <c r="AA656" s="510"/>
      <c r="AB656" s="510"/>
      <c r="AC656" s="510"/>
    </row>
    <row r="657" spans="1:29" ht="12.75" customHeight="1" x14ac:dyDescent="0.2">
      <c r="A657" s="491"/>
      <c r="B657" s="491"/>
      <c r="C657" s="491"/>
      <c r="D657" s="491"/>
      <c r="E657" s="491"/>
      <c r="F657" s="491"/>
      <c r="G657" s="491"/>
      <c r="H657" s="491"/>
      <c r="I657" s="491"/>
      <c r="J657" s="491"/>
      <c r="K657" s="491"/>
      <c r="L657" s="491"/>
      <c r="M657" s="491"/>
      <c r="N657" s="491"/>
      <c r="O657" s="491"/>
      <c r="P657" s="492"/>
      <c r="Q657" s="492"/>
      <c r="R657" s="491"/>
      <c r="S657" s="491"/>
      <c r="T657" s="491"/>
      <c r="U657" s="491"/>
      <c r="V657" s="491"/>
      <c r="W657" s="491"/>
      <c r="X657" s="510"/>
      <c r="Y657" s="510"/>
      <c r="Z657" s="510"/>
      <c r="AA657" s="510"/>
      <c r="AB657" s="510"/>
      <c r="AC657" s="510"/>
    </row>
    <row r="658" spans="1:29" ht="12.75" customHeight="1" x14ac:dyDescent="0.2">
      <c r="A658" s="491"/>
      <c r="B658" s="491"/>
      <c r="C658" s="491"/>
      <c r="D658" s="491"/>
      <c r="E658" s="491"/>
      <c r="F658" s="491"/>
      <c r="G658" s="491"/>
      <c r="H658" s="491"/>
      <c r="I658" s="491"/>
      <c r="J658" s="491"/>
      <c r="K658" s="491"/>
      <c r="L658" s="491"/>
      <c r="M658" s="491"/>
      <c r="N658" s="491"/>
      <c r="O658" s="491"/>
      <c r="P658" s="492"/>
      <c r="Q658" s="492"/>
      <c r="R658" s="491"/>
      <c r="S658" s="491"/>
      <c r="T658" s="491"/>
      <c r="U658" s="491"/>
      <c r="V658" s="491"/>
      <c r="W658" s="491"/>
      <c r="X658" s="510"/>
      <c r="Y658" s="510"/>
      <c r="Z658" s="510"/>
      <c r="AA658" s="510"/>
      <c r="AB658" s="510"/>
      <c r="AC658" s="510"/>
    </row>
    <row r="659" spans="1:29" ht="12.75" customHeight="1" x14ac:dyDescent="0.2">
      <c r="A659" s="491"/>
      <c r="B659" s="491"/>
      <c r="C659" s="491"/>
      <c r="D659" s="491"/>
      <c r="E659" s="491"/>
      <c r="F659" s="491"/>
      <c r="G659" s="491"/>
      <c r="H659" s="491"/>
      <c r="I659" s="491"/>
      <c r="J659" s="491"/>
      <c r="K659" s="491"/>
      <c r="L659" s="491"/>
      <c r="M659" s="491"/>
      <c r="N659" s="491"/>
      <c r="O659" s="491"/>
      <c r="P659" s="492"/>
      <c r="Q659" s="492"/>
      <c r="R659" s="491"/>
      <c r="S659" s="491"/>
      <c r="T659" s="491"/>
      <c r="U659" s="491"/>
      <c r="V659" s="491"/>
      <c r="W659" s="491"/>
      <c r="X659" s="510"/>
      <c r="Y659" s="510"/>
      <c r="Z659" s="510"/>
      <c r="AA659" s="510"/>
      <c r="AB659" s="510"/>
      <c r="AC659" s="510"/>
    </row>
    <row r="660" spans="1:29" ht="12.75" customHeight="1" x14ac:dyDescent="0.2">
      <c r="A660" s="491"/>
      <c r="B660" s="491"/>
      <c r="C660" s="491"/>
      <c r="D660" s="491"/>
      <c r="E660" s="491"/>
      <c r="F660" s="491"/>
      <c r="G660" s="491"/>
      <c r="H660" s="491"/>
      <c r="I660" s="491"/>
      <c r="J660" s="491"/>
      <c r="K660" s="491"/>
      <c r="L660" s="491"/>
      <c r="M660" s="491"/>
      <c r="N660" s="491"/>
      <c r="O660" s="491"/>
      <c r="P660" s="492"/>
      <c r="Q660" s="492"/>
      <c r="R660" s="491"/>
      <c r="S660" s="491"/>
      <c r="T660" s="491"/>
      <c r="U660" s="491"/>
      <c r="V660" s="491"/>
      <c r="W660" s="491"/>
      <c r="X660" s="510"/>
      <c r="Y660" s="510"/>
      <c r="Z660" s="510"/>
      <c r="AA660" s="510"/>
      <c r="AB660" s="510"/>
      <c r="AC660" s="510"/>
    </row>
    <row r="661" spans="1:29" ht="12.75" customHeight="1" x14ac:dyDescent="0.2">
      <c r="A661" s="491"/>
      <c r="B661" s="491"/>
      <c r="C661" s="491"/>
      <c r="D661" s="491"/>
      <c r="E661" s="491"/>
      <c r="F661" s="491"/>
      <c r="G661" s="491"/>
      <c r="H661" s="491"/>
      <c r="I661" s="491"/>
      <c r="J661" s="491"/>
      <c r="K661" s="491"/>
      <c r="L661" s="491"/>
      <c r="M661" s="491"/>
      <c r="N661" s="491"/>
      <c r="O661" s="491"/>
      <c r="P661" s="492"/>
      <c r="Q661" s="492"/>
      <c r="R661" s="491"/>
      <c r="S661" s="491"/>
      <c r="T661" s="491"/>
      <c r="U661" s="491"/>
      <c r="V661" s="491"/>
      <c r="W661" s="491"/>
      <c r="X661" s="510"/>
      <c r="Y661" s="510"/>
      <c r="Z661" s="510"/>
      <c r="AA661" s="510"/>
      <c r="AB661" s="510"/>
      <c r="AC661" s="510"/>
    </row>
    <row r="662" spans="1:29" ht="12.75" customHeight="1" x14ac:dyDescent="0.2">
      <c r="A662" s="491"/>
      <c r="B662" s="491"/>
      <c r="C662" s="491"/>
      <c r="D662" s="491"/>
      <c r="E662" s="491"/>
      <c r="F662" s="491"/>
      <c r="G662" s="491"/>
      <c r="H662" s="491"/>
      <c r="I662" s="491"/>
      <c r="J662" s="491"/>
      <c r="K662" s="491"/>
      <c r="L662" s="491"/>
      <c r="M662" s="491"/>
      <c r="N662" s="491"/>
      <c r="O662" s="491"/>
      <c r="P662" s="492"/>
      <c r="Q662" s="492"/>
      <c r="R662" s="491"/>
      <c r="S662" s="491"/>
      <c r="T662" s="491"/>
      <c r="U662" s="491"/>
      <c r="V662" s="491"/>
      <c r="W662" s="491"/>
      <c r="X662" s="510"/>
      <c r="Y662" s="510"/>
      <c r="Z662" s="510"/>
      <c r="AA662" s="510"/>
      <c r="AB662" s="510"/>
      <c r="AC662" s="510"/>
    </row>
    <row r="663" spans="1:29" ht="12.75" customHeight="1" x14ac:dyDescent="0.2">
      <c r="A663" s="491"/>
      <c r="B663" s="491"/>
      <c r="C663" s="491"/>
      <c r="D663" s="491"/>
      <c r="E663" s="491"/>
      <c r="F663" s="491"/>
      <c r="G663" s="491"/>
      <c r="H663" s="491"/>
      <c r="I663" s="491"/>
      <c r="J663" s="491"/>
      <c r="K663" s="491"/>
      <c r="L663" s="491"/>
      <c r="M663" s="491"/>
      <c r="N663" s="491"/>
      <c r="O663" s="491"/>
      <c r="P663" s="492"/>
      <c r="Q663" s="492"/>
      <c r="R663" s="491"/>
      <c r="S663" s="491"/>
      <c r="T663" s="491"/>
      <c r="U663" s="491"/>
      <c r="V663" s="491"/>
      <c r="W663" s="491"/>
      <c r="X663" s="510"/>
      <c r="Y663" s="510"/>
      <c r="Z663" s="510"/>
      <c r="AA663" s="510"/>
      <c r="AB663" s="510"/>
      <c r="AC663" s="510"/>
    </row>
    <row r="664" spans="1:29" ht="12.75" customHeight="1" x14ac:dyDescent="0.2">
      <c r="A664" s="491"/>
      <c r="B664" s="491"/>
      <c r="C664" s="491"/>
      <c r="D664" s="491"/>
      <c r="E664" s="491"/>
      <c r="F664" s="491"/>
      <c r="G664" s="491"/>
      <c r="H664" s="491"/>
      <c r="I664" s="491"/>
      <c r="J664" s="491"/>
      <c r="K664" s="491"/>
      <c r="L664" s="491"/>
      <c r="M664" s="491"/>
      <c r="N664" s="491"/>
      <c r="O664" s="491"/>
      <c r="P664" s="492"/>
      <c r="Q664" s="492"/>
      <c r="R664" s="491"/>
      <c r="S664" s="491"/>
      <c r="T664" s="491"/>
      <c r="U664" s="491"/>
      <c r="V664" s="491"/>
      <c r="W664" s="491"/>
      <c r="X664" s="510"/>
      <c r="Y664" s="510"/>
      <c r="Z664" s="510"/>
      <c r="AA664" s="510"/>
      <c r="AB664" s="510"/>
      <c r="AC664" s="510"/>
    </row>
    <row r="665" spans="1:29" ht="12.75" customHeight="1" x14ac:dyDescent="0.2">
      <c r="A665" s="491"/>
      <c r="B665" s="491"/>
      <c r="C665" s="491"/>
      <c r="D665" s="491"/>
      <c r="E665" s="491"/>
      <c r="F665" s="491"/>
      <c r="G665" s="491"/>
      <c r="H665" s="491"/>
      <c r="I665" s="491"/>
      <c r="J665" s="491"/>
      <c r="K665" s="491"/>
      <c r="L665" s="491"/>
      <c r="M665" s="491"/>
      <c r="N665" s="491"/>
      <c r="O665" s="491"/>
      <c r="P665" s="492"/>
      <c r="Q665" s="492"/>
      <c r="R665" s="491"/>
      <c r="S665" s="491"/>
      <c r="T665" s="491"/>
      <c r="U665" s="491"/>
      <c r="V665" s="491"/>
      <c r="W665" s="491"/>
      <c r="X665" s="510"/>
      <c r="Y665" s="510"/>
      <c r="Z665" s="510"/>
      <c r="AA665" s="510"/>
      <c r="AB665" s="510"/>
      <c r="AC665" s="510"/>
    </row>
    <row r="666" spans="1:29" ht="12.75" customHeight="1" x14ac:dyDescent="0.2">
      <c r="A666" s="491"/>
      <c r="B666" s="491"/>
      <c r="C666" s="491"/>
      <c r="D666" s="491"/>
      <c r="E666" s="491"/>
      <c r="F666" s="491"/>
      <c r="G666" s="491"/>
      <c r="H666" s="491"/>
      <c r="I666" s="491"/>
      <c r="J666" s="491"/>
      <c r="K666" s="491"/>
      <c r="L666" s="491"/>
      <c r="M666" s="491"/>
      <c r="N666" s="491"/>
      <c r="O666" s="491"/>
      <c r="P666" s="492"/>
      <c r="Q666" s="492"/>
      <c r="R666" s="491"/>
      <c r="S666" s="491"/>
      <c r="T666" s="491"/>
      <c r="U666" s="491"/>
      <c r="V666" s="491"/>
      <c r="W666" s="491"/>
      <c r="X666" s="510"/>
      <c r="Y666" s="510"/>
      <c r="Z666" s="510"/>
      <c r="AA666" s="510"/>
      <c r="AB666" s="510"/>
      <c r="AC666" s="510"/>
    </row>
    <row r="667" spans="1:29" ht="12.75" customHeight="1" x14ac:dyDescent="0.2">
      <c r="A667" s="491"/>
      <c r="B667" s="491"/>
      <c r="C667" s="491"/>
      <c r="D667" s="491"/>
      <c r="E667" s="491"/>
      <c r="F667" s="491"/>
      <c r="G667" s="491"/>
      <c r="H667" s="491"/>
      <c r="I667" s="491"/>
      <c r="J667" s="491"/>
      <c r="K667" s="491"/>
      <c r="L667" s="491"/>
      <c r="M667" s="491"/>
      <c r="N667" s="491"/>
      <c r="O667" s="491"/>
      <c r="P667" s="492"/>
      <c r="Q667" s="492"/>
      <c r="R667" s="491"/>
      <c r="S667" s="491"/>
      <c r="T667" s="491"/>
      <c r="U667" s="491"/>
      <c r="V667" s="491"/>
      <c r="W667" s="491"/>
      <c r="X667" s="510"/>
      <c r="Y667" s="510"/>
      <c r="Z667" s="510"/>
      <c r="AA667" s="510"/>
      <c r="AB667" s="510"/>
      <c r="AC667" s="510"/>
    </row>
    <row r="668" spans="1:29" ht="12.75" customHeight="1" x14ac:dyDescent="0.2">
      <c r="A668" s="491"/>
      <c r="B668" s="491"/>
      <c r="C668" s="491"/>
      <c r="D668" s="491"/>
      <c r="E668" s="491"/>
      <c r="F668" s="491"/>
      <c r="G668" s="491"/>
      <c r="H668" s="491"/>
      <c r="I668" s="491"/>
      <c r="J668" s="491"/>
      <c r="K668" s="491"/>
      <c r="L668" s="491"/>
      <c r="M668" s="491"/>
      <c r="N668" s="491"/>
      <c r="O668" s="491"/>
      <c r="P668" s="492"/>
      <c r="Q668" s="492"/>
      <c r="R668" s="491"/>
      <c r="S668" s="491"/>
      <c r="T668" s="491"/>
      <c r="U668" s="491"/>
      <c r="V668" s="491"/>
      <c r="W668" s="491"/>
      <c r="X668" s="510"/>
      <c r="Y668" s="510"/>
      <c r="Z668" s="510"/>
      <c r="AA668" s="510"/>
      <c r="AB668" s="510"/>
      <c r="AC668" s="510"/>
    </row>
    <row r="669" spans="1:29" ht="12.75" customHeight="1" x14ac:dyDescent="0.2">
      <c r="A669" s="491"/>
      <c r="B669" s="491"/>
      <c r="C669" s="491"/>
      <c r="D669" s="491"/>
      <c r="E669" s="491"/>
      <c r="F669" s="491"/>
      <c r="G669" s="491"/>
      <c r="H669" s="491"/>
      <c r="I669" s="491"/>
      <c r="J669" s="491"/>
      <c r="K669" s="491"/>
      <c r="L669" s="491"/>
      <c r="M669" s="491"/>
      <c r="N669" s="491"/>
      <c r="O669" s="491"/>
      <c r="P669" s="492"/>
      <c r="Q669" s="492"/>
      <c r="R669" s="491"/>
      <c r="S669" s="491"/>
      <c r="T669" s="491"/>
      <c r="U669" s="491"/>
      <c r="V669" s="491"/>
      <c r="W669" s="491"/>
      <c r="X669" s="510"/>
      <c r="Y669" s="510"/>
      <c r="Z669" s="510"/>
      <c r="AA669" s="510"/>
      <c r="AB669" s="510"/>
      <c r="AC669" s="510"/>
    </row>
    <row r="670" spans="1:29" ht="12.75" customHeight="1" x14ac:dyDescent="0.2">
      <c r="A670" s="491"/>
      <c r="B670" s="491"/>
      <c r="C670" s="491"/>
      <c r="D670" s="491"/>
      <c r="E670" s="491"/>
      <c r="F670" s="491"/>
      <c r="G670" s="491"/>
      <c r="H670" s="491"/>
      <c r="I670" s="491"/>
      <c r="J670" s="491"/>
      <c r="K670" s="491"/>
      <c r="L670" s="491"/>
      <c r="M670" s="491"/>
      <c r="N670" s="491"/>
      <c r="O670" s="491"/>
      <c r="P670" s="492"/>
      <c r="Q670" s="492"/>
      <c r="R670" s="491"/>
      <c r="S670" s="491"/>
      <c r="T670" s="491"/>
      <c r="U670" s="491"/>
      <c r="V670" s="491"/>
      <c r="W670" s="491"/>
      <c r="X670" s="510"/>
      <c r="Y670" s="510"/>
      <c r="Z670" s="510"/>
      <c r="AA670" s="510"/>
      <c r="AB670" s="510"/>
      <c r="AC670" s="510"/>
    </row>
    <row r="671" spans="1:29" ht="12.75" customHeight="1" x14ac:dyDescent="0.2">
      <c r="A671" s="491"/>
      <c r="B671" s="491"/>
      <c r="C671" s="491"/>
      <c r="D671" s="491"/>
      <c r="E671" s="491"/>
      <c r="F671" s="491"/>
      <c r="G671" s="491"/>
      <c r="H671" s="491"/>
      <c r="I671" s="491"/>
      <c r="J671" s="491"/>
      <c r="K671" s="491"/>
      <c r="L671" s="491"/>
      <c r="M671" s="491"/>
      <c r="N671" s="491"/>
      <c r="O671" s="491"/>
      <c r="P671" s="492"/>
      <c r="Q671" s="492"/>
      <c r="R671" s="491"/>
      <c r="S671" s="491"/>
      <c r="T671" s="491"/>
      <c r="U671" s="491"/>
      <c r="V671" s="491"/>
      <c r="W671" s="491"/>
      <c r="X671" s="510"/>
      <c r="Y671" s="510"/>
      <c r="Z671" s="510"/>
      <c r="AA671" s="510"/>
      <c r="AB671" s="510"/>
      <c r="AC671" s="510"/>
    </row>
    <row r="672" spans="1:29" ht="12.75" customHeight="1" x14ac:dyDescent="0.2">
      <c r="A672" s="491"/>
      <c r="B672" s="491"/>
      <c r="C672" s="491"/>
      <c r="D672" s="491"/>
      <c r="E672" s="491"/>
      <c r="F672" s="491"/>
      <c r="G672" s="491"/>
      <c r="H672" s="491"/>
      <c r="I672" s="491"/>
      <c r="J672" s="491"/>
      <c r="K672" s="491"/>
      <c r="L672" s="491"/>
      <c r="M672" s="491"/>
      <c r="N672" s="491"/>
      <c r="O672" s="491"/>
      <c r="P672" s="492"/>
      <c r="Q672" s="492"/>
      <c r="R672" s="491"/>
      <c r="S672" s="491"/>
      <c r="T672" s="491"/>
      <c r="U672" s="491"/>
      <c r="V672" s="491"/>
      <c r="W672" s="491"/>
      <c r="X672" s="510"/>
      <c r="Y672" s="510"/>
      <c r="Z672" s="510"/>
      <c r="AA672" s="510"/>
      <c r="AB672" s="510"/>
      <c r="AC672" s="510"/>
    </row>
    <row r="673" spans="1:29" ht="12.75" customHeight="1" x14ac:dyDescent="0.2">
      <c r="A673" s="491"/>
      <c r="B673" s="491"/>
      <c r="C673" s="491"/>
      <c r="D673" s="491"/>
      <c r="E673" s="491"/>
      <c r="F673" s="491"/>
      <c r="G673" s="491"/>
      <c r="H673" s="491"/>
      <c r="I673" s="491"/>
      <c r="J673" s="491"/>
      <c r="K673" s="491"/>
      <c r="L673" s="491"/>
      <c r="M673" s="491"/>
      <c r="N673" s="491"/>
      <c r="O673" s="491"/>
      <c r="P673" s="492"/>
      <c r="Q673" s="492"/>
      <c r="R673" s="491"/>
      <c r="S673" s="491"/>
      <c r="T673" s="491"/>
      <c r="U673" s="491"/>
      <c r="V673" s="491"/>
      <c r="W673" s="491"/>
      <c r="X673" s="510"/>
      <c r="Y673" s="510"/>
      <c r="Z673" s="510"/>
      <c r="AA673" s="510"/>
      <c r="AB673" s="510"/>
      <c r="AC673" s="510"/>
    </row>
    <row r="674" spans="1:29" ht="12.75" customHeight="1" x14ac:dyDescent="0.2">
      <c r="A674" s="491"/>
      <c r="B674" s="491"/>
      <c r="C674" s="491"/>
      <c r="D674" s="491"/>
      <c r="E674" s="491"/>
      <c r="F674" s="491"/>
      <c r="G674" s="491"/>
      <c r="H674" s="491"/>
      <c r="I674" s="491"/>
      <c r="J674" s="491"/>
      <c r="K674" s="491"/>
      <c r="L674" s="491"/>
      <c r="M674" s="491"/>
      <c r="N674" s="491"/>
      <c r="O674" s="491"/>
      <c r="P674" s="492"/>
      <c r="Q674" s="492"/>
      <c r="R674" s="491"/>
      <c r="S674" s="491"/>
      <c r="T674" s="491"/>
      <c r="U674" s="491"/>
      <c r="V674" s="491"/>
      <c r="W674" s="491"/>
      <c r="X674" s="510"/>
      <c r="Y674" s="510"/>
      <c r="Z674" s="510"/>
      <c r="AA674" s="510"/>
      <c r="AB674" s="510"/>
      <c r="AC674" s="510"/>
    </row>
    <row r="675" spans="1:29" ht="12.75" customHeight="1" x14ac:dyDescent="0.2">
      <c r="A675" s="491"/>
      <c r="B675" s="491"/>
      <c r="C675" s="491"/>
      <c r="D675" s="491"/>
      <c r="E675" s="491"/>
      <c r="F675" s="491"/>
      <c r="G675" s="491"/>
      <c r="H675" s="491"/>
      <c r="I675" s="491"/>
      <c r="J675" s="491"/>
      <c r="K675" s="491"/>
      <c r="L675" s="491"/>
      <c r="M675" s="491"/>
      <c r="N675" s="491"/>
      <c r="O675" s="491"/>
      <c r="P675" s="492"/>
      <c r="Q675" s="492"/>
      <c r="R675" s="491"/>
      <c r="S675" s="491"/>
      <c r="T675" s="491"/>
      <c r="U675" s="491"/>
      <c r="V675" s="491"/>
      <c r="W675" s="491"/>
      <c r="X675" s="510"/>
      <c r="Y675" s="510"/>
      <c r="Z675" s="510"/>
      <c r="AA675" s="510"/>
      <c r="AB675" s="510"/>
      <c r="AC675" s="510"/>
    </row>
    <row r="676" spans="1:29" ht="12.75" customHeight="1" x14ac:dyDescent="0.2">
      <c r="A676" s="491"/>
      <c r="B676" s="491"/>
      <c r="C676" s="491"/>
      <c r="D676" s="491"/>
      <c r="E676" s="491"/>
      <c r="F676" s="491"/>
      <c r="G676" s="491"/>
      <c r="H676" s="491"/>
      <c r="I676" s="491"/>
      <c r="J676" s="491"/>
      <c r="K676" s="491"/>
      <c r="L676" s="491"/>
      <c r="M676" s="491"/>
      <c r="N676" s="491"/>
      <c r="O676" s="491"/>
      <c r="P676" s="492"/>
      <c r="Q676" s="492"/>
      <c r="R676" s="491"/>
      <c r="S676" s="491"/>
      <c r="T676" s="491"/>
      <c r="U676" s="491"/>
      <c r="V676" s="491"/>
      <c r="W676" s="491"/>
      <c r="X676" s="510"/>
      <c r="Y676" s="510"/>
      <c r="Z676" s="510"/>
      <c r="AA676" s="510"/>
      <c r="AB676" s="510"/>
      <c r="AC676" s="510"/>
    </row>
    <row r="677" spans="1:29" ht="12.75" customHeight="1" x14ac:dyDescent="0.2">
      <c r="A677" s="491"/>
      <c r="B677" s="491"/>
      <c r="C677" s="491"/>
      <c r="D677" s="491"/>
      <c r="E677" s="491"/>
      <c r="F677" s="491"/>
      <c r="G677" s="491"/>
      <c r="H677" s="491"/>
      <c r="I677" s="491"/>
      <c r="J677" s="491"/>
      <c r="K677" s="491"/>
      <c r="L677" s="491"/>
      <c r="M677" s="491"/>
      <c r="N677" s="491"/>
      <c r="O677" s="491"/>
      <c r="P677" s="492"/>
      <c r="Q677" s="492"/>
      <c r="R677" s="491"/>
      <c r="S677" s="491"/>
      <c r="T677" s="491"/>
      <c r="U677" s="491"/>
      <c r="V677" s="491"/>
      <c r="W677" s="491"/>
      <c r="X677" s="510"/>
      <c r="Y677" s="510"/>
      <c r="Z677" s="510"/>
      <c r="AA677" s="510"/>
      <c r="AB677" s="510"/>
      <c r="AC677" s="510"/>
    </row>
    <row r="678" spans="1:29" ht="12.75" customHeight="1" x14ac:dyDescent="0.2">
      <c r="A678" s="491"/>
      <c r="B678" s="491"/>
      <c r="C678" s="491"/>
      <c r="D678" s="491"/>
      <c r="E678" s="491"/>
      <c r="F678" s="491"/>
      <c r="G678" s="491"/>
      <c r="H678" s="491"/>
      <c r="I678" s="491"/>
      <c r="J678" s="491"/>
      <c r="K678" s="491"/>
      <c r="L678" s="491"/>
      <c r="M678" s="491"/>
      <c r="N678" s="491"/>
      <c r="O678" s="491"/>
      <c r="P678" s="492"/>
      <c r="Q678" s="492"/>
      <c r="R678" s="491"/>
      <c r="S678" s="491"/>
      <c r="T678" s="491"/>
      <c r="U678" s="491"/>
      <c r="V678" s="491"/>
      <c r="W678" s="491"/>
      <c r="X678" s="510"/>
      <c r="Y678" s="510"/>
      <c r="Z678" s="510"/>
      <c r="AA678" s="510"/>
      <c r="AB678" s="510"/>
      <c r="AC678" s="510"/>
    </row>
    <row r="679" spans="1:29" ht="12.75" customHeight="1" x14ac:dyDescent="0.2">
      <c r="A679" s="491"/>
      <c r="B679" s="491"/>
      <c r="C679" s="491"/>
      <c r="D679" s="491"/>
      <c r="E679" s="491"/>
      <c r="F679" s="491"/>
      <c r="G679" s="491"/>
      <c r="H679" s="491"/>
      <c r="I679" s="491"/>
      <c r="J679" s="491"/>
      <c r="K679" s="491"/>
      <c r="L679" s="491"/>
      <c r="M679" s="491"/>
      <c r="N679" s="491"/>
      <c r="O679" s="491"/>
      <c r="P679" s="492"/>
      <c r="Q679" s="492"/>
      <c r="R679" s="491"/>
      <c r="S679" s="491"/>
      <c r="T679" s="491"/>
      <c r="U679" s="491"/>
      <c r="V679" s="491"/>
      <c r="W679" s="491"/>
      <c r="X679" s="510"/>
      <c r="Y679" s="510"/>
      <c r="Z679" s="510"/>
      <c r="AA679" s="510"/>
      <c r="AB679" s="510"/>
      <c r="AC679" s="510"/>
    </row>
    <row r="680" spans="1:29" ht="12.75" customHeight="1" x14ac:dyDescent="0.2">
      <c r="A680" s="491"/>
      <c r="B680" s="491"/>
      <c r="C680" s="491"/>
      <c r="D680" s="491"/>
      <c r="E680" s="491"/>
      <c r="F680" s="491"/>
      <c r="G680" s="491"/>
      <c r="H680" s="491"/>
      <c r="I680" s="491"/>
      <c r="J680" s="491"/>
      <c r="K680" s="491"/>
      <c r="L680" s="491"/>
      <c r="M680" s="491"/>
      <c r="N680" s="491"/>
      <c r="O680" s="491"/>
      <c r="P680" s="492"/>
      <c r="Q680" s="492"/>
      <c r="R680" s="491"/>
      <c r="S680" s="491"/>
      <c r="T680" s="491"/>
      <c r="U680" s="491"/>
      <c r="V680" s="491"/>
      <c r="W680" s="491"/>
      <c r="X680" s="510"/>
      <c r="Y680" s="510"/>
      <c r="Z680" s="510"/>
      <c r="AA680" s="510"/>
      <c r="AB680" s="510"/>
      <c r="AC680" s="510"/>
    </row>
    <row r="681" spans="1:29" ht="12.75" customHeight="1" x14ac:dyDescent="0.2">
      <c r="A681" s="491"/>
      <c r="B681" s="491"/>
      <c r="C681" s="491"/>
      <c r="D681" s="491"/>
      <c r="E681" s="491"/>
      <c r="F681" s="491"/>
      <c r="G681" s="491"/>
      <c r="H681" s="491"/>
      <c r="I681" s="491"/>
      <c r="J681" s="491"/>
      <c r="K681" s="491"/>
      <c r="L681" s="491"/>
      <c r="M681" s="491"/>
      <c r="N681" s="491"/>
      <c r="O681" s="491"/>
      <c r="P681" s="492"/>
      <c r="Q681" s="492"/>
      <c r="R681" s="491"/>
      <c r="S681" s="491"/>
      <c r="T681" s="491"/>
      <c r="U681" s="491"/>
      <c r="V681" s="491"/>
      <c r="W681" s="491"/>
      <c r="X681" s="510"/>
      <c r="Y681" s="510"/>
      <c r="Z681" s="510"/>
      <c r="AA681" s="510"/>
      <c r="AB681" s="510"/>
      <c r="AC681" s="510"/>
    </row>
    <row r="682" spans="1:29" ht="12.75" customHeight="1" x14ac:dyDescent="0.2">
      <c r="A682" s="491"/>
      <c r="B682" s="491"/>
      <c r="C682" s="491"/>
      <c r="D682" s="491"/>
      <c r="E682" s="491"/>
      <c r="F682" s="491"/>
      <c r="G682" s="491"/>
      <c r="H682" s="491"/>
      <c r="I682" s="491"/>
      <c r="J682" s="491"/>
      <c r="K682" s="491"/>
      <c r="L682" s="491"/>
      <c r="M682" s="491"/>
      <c r="N682" s="491"/>
      <c r="O682" s="491"/>
      <c r="P682" s="492"/>
      <c r="Q682" s="492"/>
      <c r="R682" s="491"/>
      <c r="S682" s="491"/>
      <c r="T682" s="491"/>
      <c r="U682" s="491"/>
      <c r="V682" s="491"/>
      <c r="W682" s="491"/>
      <c r="X682" s="510"/>
      <c r="Y682" s="510"/>
      <c r="Z682" s="510"/>
      <c r="AA682" s="510"/>
      <c r="AB682" s="510"/>
      <c r="AC682" s="510"/>
    </row>
    <row r="683" spans="1:29" ht="12.75" customHeight="1" x14ac:dyDescent="0.2">
      <c r="A683" s="491"/>
      <c r="B683" s="491"/>
      <c r="C683" s="491"/>
      <c r="D683" s="491"/>
      <c r="E683" s="491"/>
      <c r="F683" s="491"/>
      <c r="G683" s="491"/>
      <c r="H683" s="491"/>
      <c r="I683" s="491"/>
      <c r="J683" s="491"/>
      <c r="K683" s="491"/>
      <c r="L683" s="491"/>
      <c r="M683" s="491"/>
      <c r="N683" s="491"/>
      <c r="O683" s="491"/>
      <c r="P683" s="492"/>
      <c r="Q683" s="492"/>
      <c r="R683" s="491"/>
      <c r="S683" s="491"/>
      <c r="T683" s="491"/>
      <c r="U683" s="491"/>
      <c r="V683" s="491"/>
      <c r="W683" s="491"/>
      <c r="X683" s="510"/>
      <c r="Y683" s="510"/>
      <c r="Z683" s="510"/>
      <c r="AA683" s="510"/>
      <c r="AB683" s="510"/>
      <c r="AC683" s="510"/>
    </row>
    <row r="684" spans="1:29" ht="12.75" customHeight="1" x14ac:dyDescent="0.2">
      <c r="A684" s="491"/>
      <c r="B684" s="491"/>
      <c r="C684" s="491"/>
      <c r="D684" s="491"/>
      <c r="E684" s="491"/>
      <c r="F684" s="491"/>
      <c r="G684" s="491"/>
      <c r="H684" s="491"/>
      <c r="I684" s="491"/>
      <c r="J684" s="491"/>
      <c r="K684" s="491"/>
      <c r="L684" s="491"/>
      <c r="M684" s="491"/>
      <c r="N684" s="491"/>
      <c r="O684" s="491"/>
      <c r="P684" s="492"/>
      <c r="Q684" s="492"/>
      <c r="R684" s="491"/>
      <c r="S684" s="491"/>
      <c r="T684" s="491"/>
      <c r="U684" s="491"/>
      <c r="V684" s="491"/>
      <c r="W684" s="491"/>
      <c r="X684" s="510"/>
      <c r="Y684" s="510"/>
      <c r="Z684" s="510"/>
      <c r="AA684" s="510"/>
      <c r="AB684" s="510"/>
      <c r="AC684" s="510"/>
    </row>
    <row r="685" spans="1:29" ht="12.75" customHeight="1" x14ac:dyDescent="0.2">
      <c r="A685" s="491"/>
      <c r="B685" s="491"/>
      <c r="C685" s="491"/>
      <c r="D685" s="491"/>
      <c r="E685" s="491"/>
      <c r="F685" s="491"/>
      <c r="G685" s="491"/>
      <c r="H685" s="491"/>
      <c r="I685" s="491"/>
      <c r="J685" s="491"/>
      <c r="K685" s="491"/>
      <c r="L685" s="491"/>
      <c r="M685" s="491"/>
      <c r="N685" s="491"/>
      <c r="O685" s="491"/>
      <c r="P685" s="492"/>
      <c r="Q685" s="492"/>
      <c r="R685" s="491"/>
      <c r="S685" s="491"/>
      <c r="T685" s="491"/>
      <c r="U685" s="491"/>
      <c r="V685" s="491"/>
      <c r="W685" s="491"/>
      <c r="X685" s="510"/>
      <c r="Y685" s="510"/>
      <c r="Z685" s="510"/>
      <c r="AA685" s="510"/>
      <c r="AB685" s="510"/>
      <c r="AC685" s="510"/>
    </row>
    <row r="686" spans="1:29" ht="12.75" customHeight="1" x14ac:dyDescent="0.2">
      <c r="A686" s="491"/>
      <c r="B686" s="491"/>
      <c r="C686" s="491"/>
      <c r="D686" s="491"/>
      <c r="E686" s="491"/>
      <c r="F686" s="491"/>
      <c r="G686" s="491"/>
      <c r="H686" s="491"/>
      <c r="I686" s="491"/>
      <c r="J686" s="491"/>
      <c r="K686" s="491"/>
      <c r="L686" s="491"/>
      <c r="M686" s="491"/>
      <c r="N686" s="491"/>
      <c r="O686" s="491"/>
      <c r="P686" s="492"/>
      <c r="Q686" s="492"/>
      <c r="R686" s="491"/>
      <c r="S686" s="491"/>
      <c r="T686" s="491"/>
      <c r="U686" s="491"/>
      <c r="V686" s="491"/>
      <c r="W686" s="491"/>
      <c r="X686" s="510"/>
      <c r="Y686" s="510"/>
      <c r="Z686" s="510"/>
      <c r="AA686" s="510"/>
      <c r="AB686" s="510"/>
      <c r="AC686" s="510"/>
    </row>
    <row r="687" spans="1:29" ht="12.75" customHeight="1" x14ac:dyDescent="0.2">
      <c r="A687" s="491"/>
      <c r="B687" s="491"/>
      <c r="C687" s="491"/>
      <c r="D687" s="491"/>
      <c r="E687" s="491"/>
      <c r="F687" s="491"/>
      <c r="G687" s="491"/>
      <c r="H687" s="491"/>
      <c r="I687" s="491"/>
      <c r="J687" s="491"/>
      <c r="K687" s="491"/>
      <c r="L687" s="491"/>
      <c r="M687" s="491"/>
      <c r="N687" s="491"/>
      <c r="O687" s="491"/>
      <c r="P687" s="492"/>
      <c r="Q687" s="492"/>
      <c r="R687" s="491"/>
      <c r="S687" s="491"/>
      <c r="T687" s="491"/>
      <c r="U687" s="491"/>
      <c r="V687" s="491"/>
      <c r="W687" s="491"/>
      <c r="X687" s="510"/>
      <c r="Y687" s="510"/>
      <c r="Z687" s="510"/>
      <c r="AA687" s="510"/>
      <c r="AB687" s="510"/>
      <c r="AC687" s="510"/>
    </row>
    <row r="688" spans="1:29" ht="12.75" customHeight="1" x14ac:dyDescent="0.2">
      <c r="A688" s="491"/>
      <c r="B688" s="491"/>
      <c r="C688" s="491"/>
      <c r="D688" s="491"/>
      <c r="E688" s="491"/>
      <c r="F688" s="491"/>
      <c r="G688" s="491"/>
      <c r="H688" s="491"/>
      <c r="I688" s="491"/>
      <c r="J688" s="491"/>
      <c r="K688" s="491"/>
      <c r="L688" s="491"/>
      <c r="M688" s="491"/>
      <c r="N688" s="491"/>
      <c r="O688" s="491"/>
      <c r="P688" s="492"/>
      <c r="Q688" s="492"/>
      <c r="R688" s="491"/>
      <c r="S688" s="491"/>
      <c r="T688" s="491"/>
      <c r="U688" s="491"/>
      <c r="V688" s="491"/>
      <c r="W688" s="491"/>
      <c r="X688" s="510"/>
      <c r="Y688" s="510"/>
      <c r="Z688" s="510"/>
      <c r="AA688" s="510"/>
      <c r="AB688" s="510"/>
      <c r="AC688" s="510"/>
    </row>
    <row r="689" spans="1:29" ht="12.75" customHeight="1" x14ac:dyDescent="0.2">
      <c r="A689" s="491"/>
      <c r="B689" s="491"/>
      <c r="C689" s="491"/>
      <c r="D689" s="491"/>
      <c r="E689" s="491"/>
      <c r="F689" s="491"/>
      <c r="G689" s="491"/>
      <c r="H689" s="491"/>
      <c r="I689" s="491"/>
      <c r="J689" s="491"/>
      <c r="K689" s="491"/>
      <c r="L689" s="491"/>
      <c r="M689" s="491"/>
      <c r="N689" s="491"/>
      <c r="O689" s="491"/>
      <c r="P689" s="492"/>
      <c r="Q689" s="492"/>
      <c r="R689" s="491"/>
      <c r="S689" s="491"/>
      <c r="T689" s="491"/>
      <c r="U689" s="491"/>
      <c r="V689" s="491"/>
      <c r="W689" s="491"/>
      <c r="X689" s="510"/>
      <c r="Y689" s="510"/>
      <c r="Z689" s="510"/>
      <c r="AA689" s="510"/>
      <c r="AB689" s="510"/>
      <c r="AC689" s="510"/>
    </row>
    <row r="690" spans="1:29" ht="12.75" customHeight="1" x14ac:dyDescent="0.2">
      <c r="A690" s="491"/>
      <c r="B690" s="491"/>
      <c r="C690" s="491"/>
      <c r="D690" s="491"/>
      <c r="E690" s="491"/>
      <c r="F690" s="491"/>
      <c r="G690" s="491"/>
      <c r="H690" s="491"/>
      <c r="I690" s="491"/>
      <c r="J690" s="491"/>
      <c r="K690" s="491"/>
      <c r="L690" s="491"/>
      <c r="M690" s="491"/>
      <c r="N690" s="491"/>
      <c r="O690" s="491"/>
      <c r="P690" s="492"/>
      <c r="Q690" s="492"/>
      <c r="R690" s="491"/>
      <c r="S690" s="491"/>
      <c r="T690" s="491"/>
      <c r="U690" s="491"/>
      <c r="V690" s="491"/>
      <c r="W690" s="491"/>
      <c r="X690" s="510"/>
      <c r="Y690" s="510"/>
      <c r="Z690" s="510"/>
      <c r="AA690" s="510"/>
      <c r="AB690" s="510"/>
      <c r="AC690" s="510"/>
    </row>
    <row r="691" spans="1:29" ht="12.75" customHeight="1" x14ac:dyDescent="0.2">
      <c r="A691" s="491"/>
      <c r="B691" s="491"/>
      <c r="C691" s="491"/>
      <c r="D691" s="491"/>
      <c r="E691" s="491"/>
      <c r="F691" s="491"/>
      <c r="G691" s="491"/>
      <c r="H691" s="491"/>
      <c r="I691" s="491"/>
      <c r="J691" s="491"/>
      <c r="K691" s="491"/>
      <c r="L691" s="491"/>
      <c r="M691" s="491"/>
      <c r="N691" s="491"/>
      <c r="O691" s="491"/>
      <c r="P691" s="492"/>
      <c r="Q691" s="492"/>
      <c r="R691" s="491"/>
      <c r="S691" s="491"/>
      <c r="T691" s="491"/>
      <c r="U691" s="491"/>
      <c r="V691" s="491"/>
      <c r="W691" s="491"/>
      <c r="X691" s="510"/>
      <c r="Y691" s="510"/>
      <c r="Z691" s="510"/>
      <c r="AA691" s="510"/>
      <c r="AB691" s="510"/>
      <c r="AC691" s="510"/>
    </row>
    <row r="692" spans="1:29" ht="12.75" customHeight="1" x14ac:dyDescent="0.2">
      <c r="A692" s="491"/>
      <c r="B692" s="491"/>
      <c r="C692" s="491"/>
      <c r="D692" s="491"/>
      <c r="E692" s="491"/>
      <c r="F692" s="491"/>
      <c r="G692" s="491"/>
      <c r="H692" s="491"/>
      <c r="I692" s="491"/>
      <c r="J692" s="491"/>
      <c r="K692" s="491"/>
      <c r="L692" s="491"/>
      <c r="M692" s="491"/>
      <c r="N692" s="491"/>
      <c r="O692" s="491"/>
      <c r="P692" s="492"/>
      <c r="Q692" s="492"/>
      <c r="R692" s="491"/>
      <c r="S692" s="491"/>
      <c r="T692" s="491"/>
      <c r="U692" s="491"/>
      <c r="V692" s="491"/>
      <c r="W692" s="491"/>
      <c r="X692" s="510"/>
      <c r="Y692" s="510"/>
      <c r="Z692" s="510"/>
      <c r="AA692" s="510"/>
      <c r="AB692" s="510"/>
      <c r="AC692" s="510"/>
    </row>
    <row r="693" spans="1:29" ht="12.75" customHeight="1" x14ac:dyDescent="0.2">
      <c r="A693" s="491"/>
      <c r="B693" s="491"/>
      <c r="C693" s="491"/>
      <c r="D693" s="491"/>
      <c r="E693" s="491"/>
      <c r="F693" s="491"/>
      <c r="G693" s="491"/>
      <c r="H693" s="491"/>
      <c r="I693" s="491"/>
      <c r="J693" s="491"/>
      <c r="K693" s="491"/>
      <c r="L693" s="491"/>
      <c r="M693" s="491"/>
      <c r="N693" s="491"/>
      <c r="O693" s="491"/>
      <c r="P693" s="492"/>
      <c r="Q693" s="492"/>
      <c r="R693" s="491"/>
      <c r="S693" s="491"/>
      <c r="T693" s="491"/>
      <c r="U693" s="491"/>
      <c r="V693" s="491"/>
      <c r="W693" s="491"/>
      <c r="X693" s="510"/>
      <c r="Y693" s="510"/>
      <c r="Z693" s="510"/>
      <c r="AA693" s="510"/>
      <c r="AB693" s="510"/>
      <c r="AC693" s="510"/>
    </row>
    <row r="694" spans="1:29" ht="12.75" customHeight="1" x14ac:dyDescent="0.2">
      <c r="A694" s="491"/>
      <c r="B694" s="491"/>
      <c r="C694" s="491"/>
      <c r="D694" s="491"/>
      <c r="E694" s="491"/>
      <c r="F694" s="491"/>
      <c r="G694" s="491"/>
      <c r="H694" s="491"/>
      <c r="I694" s="491"/>
      <c r="J694" s="491"/>
      <c r="K694" s="491"/>
      <c r="L694" s="491"/>
      <c r="M694" s="491"/>
      <c r="N694" s="491"/>
      <c r="O694" s="491"/>
      <c r="P694" s="492"/>
      <c r="Q694" s="492"/>
      <c r="R694" s="491"/>
      <c r="S694" s="491"/>
      <c r="T694" s="491"/>
      <c r="U694" s="491"/>
      <c r="V694" s="491"/>
      <c r="W694" s="491"/>
      <c r="X694" s="510"/>
      <c r="Y694" s="510"/>
      <c r="Z694" s="510"/>
      <c r="AA694" s="510"/>
      <c r="AB694" s="510"/>
      <c r="AC694" s="510"/>
    </row>
    <row r="695" spans="1:29" ht="12.75" customHeight="1" x14ac:dyDescent="0.2">
      <c r="A695" s="491"/>
      <c r="B695" s="491"/>
      <c r="C695" s="491"/>
      <c r="D695" s="491"/>
      <c r="E695" s="491"/>
      <c r="F695" s="491"/>
      <c r="G695" s="491"/>
      <c r="H695" s="491"/>
      <c r="I695" s="491"/>
      <c r="J695" s="491"/>
      <c r="K695" s="491"/>
      <c r="L695" s="491"/>
      <c r="M695" s="491"/>
      <c r="N695" s="491"/>
      <c r="O695" s="491"/>
      <c r="P695" s="492"/>
      <c r="Q695" s="492"/>
      <c r="R695" s="491"/>
      <c r="S695" s="491"/>
      <c r="T695" s="491"/>
      <c r="U695" s="491"/>
      <c r="V695" s="491"/>
      <c r="W695" s="491"/>
      <c r="X695" s="510"/>
      <c r="Y695" s="510"/>
      <c r="Z695" s="510"/>
      <c r="AA695" s="510"/>
      <c r="AB695" s="510"/>
      <c r="AC695" s="510"/>
    </row>
    <row r="696" spans="1:29" ht="12.75" customHeight="1" x14ac:dyDescent="0.2">
      <c r="A696" s="491"/>
      <c r="B696" s="491"/>
      <c r="C696" s="491"/>
      <c r="D696" s="491"/>
      <c r="E696" s="491"/>
      <c r="F696" s="491"/>
      <c r="G696" s="491"/>
      <c r="H696" s="491"/>
      <c r="I696" s="491"/>
      <c r="J696" s="491"/>
      <c r="K696" s="491"/>
      <c r="L696" s="491"/>
      <c r="M696" s="491"/>
      <c r="N696" s="491"/>
      <c r="O696" s="491"/>
      <c r="P696" s="492"/>
      <c r="Q696" s="492"/>
      <c r="R696" s="491"/>
      <c r="S696" s="491"/>
      <c r="T696" s="491"/>
      <c r="U696" s="491"/>
      <c r="V696" s="491"/>
      <c r="W696" s="491"/>
      <c r="X696" s="510"/>
      <c r="Y696" s="510"/>
      <c r="Z696" s="510"/>
      <c r="AA696" s="510"/>
      <c r="AB696" s="510"/>
      <c r="AC696" s="510"/>
    </row>
    <row r="697" spans="1:29" ht="12.75" customHeight="1" x14ac:dyDescent="0.2">
      <c r="A697" s="491"/>
      <c r="B697" s="491"/>
      <c r="C697" s="491"/>
      <c r="D697" s="491"/>
      <c r="E697" s="491"/>
      <c r="F697" s="491"/>
      <c r="G697" s="491"/>
      <c r="H697" s="491"/>
      <c r="I697" s="491"/>
      <c r="J697" s="491"/>
      <c r="K697" s="491"/>
      <c r="L697" s="491"/>
      <c r="M697" s="491"/>
      <c r="N697" s="491"/>
      <c r="O697" s="491"/>
      <c r="P697" s="492"/>
      <c r="Q697" s="492"/>
      <c r="R697" s="491"/>
      <c r="S697" s="491"/>
      <c r="T697" s="491"/>
      <c r="U697" s="491"/>
      <c r="V697" s="491"/>
      <c r="W697" s="491"/>
      <c r="X697" s="510"/>
      <c r="Y697" s="510"/>
      <c r="Z697" s="510"/>
      <c r="AA697" s="510"/>
      <c r="AB697" s="510"/>
      <c r="AC697" s="510"/>
    </row>
    <row r="698" spans="1:29" ht="12.75" customHeight="1" x14ac:dyDescent="0.2">
      <c r="A698" s="491"/>
      <c r="B698" s="491"/>
      <c r="C698" s="491"/>
      <c r="D698" s="491"/>
      <c r="E698" s="491"/>
      <c r="F698" s="491"/>
      <c r="G698" s="491"/>
      <c r="H698" s="491"/>
      <c r="I698" s="491"/>
      <c r="J698" s="491"/>
      <c r="K698" s="491"/>
      <c r="L698" s="491"/>
      <c r="M698" s="491"/>
      <c r="N698" s="491"/>
      <c r="O698" s="491"/>
      <c r="P698" s="492"/>
      <c r="Q698" s="492"/>
      <c r="R698" s="491"/>
      <c r="S698" s="491"/>
      <c r="T698" s="491"/>
      <c r="U698" s="491"/>
      <c r="V698" s="491"/>
      <c r="W698" s="491"/>
      <c r="X698" s="510"/>
      <c r="Y698" s="510"/>
      <c r="Z698" s="510"/>
      <c r="AA698" s="510"/>
      <c r="AB698" s="510"/>
      <c r="AC698" s="510"/>
    </row>
    <row r="699" spans="1:29" ht="12.75" customHeight="1" x14ac:dyDescent="0.2">
      <c r="A699" s="491"/>
      <c r="B699" s="491"/>
      <c r="C699" s="491"/>
      <c r="D699" s="491"/>
      <c r="E699" s="491"/>
      <c r="F699" s="491"/>
      <c r="G699" s="491"/>
      <c r="H699" s="491"/>
      <c r="I699" s="491"/>
      <c r="J699" s="491"/>
      <c r="K699" s="491"/>
      <c r="L699" s="491"/>
      <c r="M699" s="491"/>
      <c r="N699" s="491"/>
      <c r="O699" s="491"/>
      <c r="P699" s="492"/>
      <c r="Q699" s="492"/>
      <c r="R699" s="491"/>
      <c r="S699" s="491"/>
      <c r="T699" s="491"/>
      <c r="U699" s="491"/>
      <c r="V699" s="491"/>
      <c r="W699" s="491"/>
      <c r="X699" s="510"/>
      <c r="Y699" s="510"/>
      <c r="Z699" s="510"/>
      <c r="AA699" s="510"/>
      <c r="AB699" s="510"/>
      <c r="AC699" s="510"/>
    </row>
    <row r="700" spans="1:29" ht="12.75" customHeight="1" x14ac:dyDescent="0.2">
      <c r="A700" s="491"/>
      <c r="B700" s="491"/>
      <c r="C700" s="491"/>
      <c r="D700" s="491"/>
      <c r="E700" s="491"/>
      <c r="F700" s="491"/>
      <c r="G700" s="491"/>
      <c r="H700" s="491"/>
      <c r="I700" s="491"/>
      <c r="J700" s="491"/>
      <c r="K700" s="491"/>
      <c r="L700" s="491"/>
      <c r="M700" s="491"/>
      <c r="N700" s="491"/>
      <c r="O700" s="491"/>
      <c r="P700" s="492"/>
      <c r="Q700" s="492"/>
      <c r="R700" s="491"/>
      <c r="S700" s="491"/>
      <c r="T700" s="491"/>
      <c r="U700" s="491"/>
      <c r="V700" s="491"/>
      <c r="W700" s="491"/>
      <c r="X700" s="510"/>
      <c r="Y700" s="510"/>
      <c r="Z700" s="510"/>
      <c r="AA700" s="510"/>
      <c r="AB700" s="510"/>
      <c r="AC700" s="510"/>
    </row>
    <row r="701" spans="1:29" ht="12.75" customHeight="1" x14ac:dyDescent="0.2">
      <c r="A701" s="491"/>
      <c r="B701" s="491"/>
      <c r="C701" s="491"/>
      <c r="D701" s="491"/>
      <c r="E701" s="491"/>
      <c r="F701" s="491"/>
      <c r="G701" s="491"/>
      <c r="H701" s="491"/>
      <c r="I701" s="491"/>
      <c r="J701" s="491"/>
      <c r="K701" s="491"/>
      <c r="L701" s="491"/>
      <c r="M701" s="491"/>
      <c r="N701" s="491"/>
      <c r="O701" s="491"/>
      <c r="P701" s="492"/>
      <c r="Q701" s="492"/>
      <c r="R701" s="491"/>
      <c r="S701" s="491"/>
      <c r="T701" s="491"/>
      <c r="U701" s="491"/>
      <c r="V701" s="491"/>
      <c r="W701" s="491"/>
      <c r="X701" s="510"/>
      <c r="Y701" s="510"/>
      <c r="Z701" s="510"/>
      <c r="AA701" s="510"/>
      <c r="AB701" s="510"/>
      <c r="AC701" s="510"/>
    </row>
    <row r="702" spans="1:29" ht="12.75" customHeight="1" x14ac:dyDescent="0.2">
      <c r="A702" s="491"/>
      <c r="B702" s="491"/>
      <c r="C702" s="491"/>
      <c r="D702" s="491"/>
      <c r="E702" s="491"/>
      <c r="F702" s="491"/>
      <c r="G702" s="491"/>
      <c r="H702" s="491"/>
      <c r="I702" s="491"/>
      <c r="J702" s="491"/>
      <c r="K702" s="491"/>
      <c r="L702" s="491"/>
      <c r="M702" s="491"/>
      <c r="N702" s="491"/>
      <c r="O702" s="491"/>
      <c r="P702" s="492"/>
      <c r="Q702" s="492"/>
      <c r="R702" s="491"/>
      <c r="S702" s="491"/>
      <c r="T702" s="491"/>
      <c r="U702" s="491"/>
      <c r="V702" s="491"/>
      <c r="W702" s="491"/>
      <c r="X702" s="510"/>
      <c r="Y702" s="510"/>
      <c r="Z702" s="510"/>
      <c r="AA702" s="510"/>
      <c r="AB702" s="510"/>
      <c r="AC702" s="510"/>
    </row>
    <row r="703" spans="1:29" ht="12.75" customHeight="1" x14ac:dyDescent="0.2">
      <c r="A703" s="491"/>
      <c r="B703" s="491"/>
      <c r="C703" s="491"/>
      <c r="D703" s="491"/>
      <c r="E703" s="491"/>
      <c r="F703" s="491"/>
      <c r="G703" s="491"/>
      <c r="H703" s="491"/>
      <c r="I703" s="491"/>
      <c r="J703" s="491"/>
      <c r="K703" s="491"/>
      <c r="L703" s="491"/>
      <c r="M703" s="491"/>
      <c r="N703" s="491"/>
      <c r="O703" s="491"/>
      <c r="P703" s="492"/>
      <c r="Q703" s="492"/>
      <c r="R703" s="491"/>
      <c r="S703" s="491"/>
      <c r="T703" s="491"/>
      <c r="U703" s="491"/>
      <c r="V703" s="491"/>
      <c r="W703" s="491"/>
      <c r="X703" s="510"/>
      <c r="Y703" s="510"/>
      <c r="Z703" s="510"/>
      <c r="AA703" s="510"/>
      <c r="AB703" s="510"/>
      <c r="AC703" s="510"/>
    </row>
    <row r="704" spans="1:29" ht="12.75" customHeight="1" x14ac:dyDescent="0.2">
      <c r="A704" s="491"/>
      <c r="B704" s="491"/>
      <c r="C704" s="491"/>
      <c r="D704" s="491"/>
      <c r="E704" s="491"/>
      <c r="F704" s="491"/>
      <c r="G704" s="491"/>
      <c r="H704" s="491"/>
      <c r="I704" s="491"/>
      <c r="J704" s="491"/>
      <c r="K704" s="491"/>
      <c r="L704" s="491"/>
      <c r="M704" s="491"/>
      <c r="N704" s="491"/>
      <c r="O704" s="491"/>
      <c r="P704" s="492"/>
      <c r="Q704" s="492"/>
      <c r="R704" s="491"/>
      <c r="S704" s="491"/>
      <c r="T704" s="491"/>
      <c r="U704" s="491"/>
      <c r="V704" s="491"/>
      <c r="W704" s="491"/>
      <c r="X704" s="510"/>
      <c r="Y704" s="510"/>
      <c r="Z704" s="510"/>
      <c r="AA704" s="510"/>
      <c r="AB704" s="510"/>
      <c r="AC704" s="510"/>
    </row>
    <row r="705" spans="1:29" ht="12.75" customHeight="1" x14ac:dyDescent="0.2">
      <c r="A705" s="491"/>
      <c r="B705" s="491"/>
      <c r="C705" s="491"/>
      <c r="D705" s="491"/>
      <c r="E705" s="491"/>
      <c r="F705" s="491"/>
      <c r="G705" s="491"/>
      <c r="H705" s="491"/>
      <c r="I705" s="491"/>
      <c r="J705" s="491"/>
      <c r="K705" s="491"/>
      <c r="L705" s="491"/>
      <c r="M705" s="491"/>
      <c r="N705" s="491"/>
      <c r="O705" s="491"/>
      <c r="P705" s="492"/>
      <c r="Q705" s="492"/>
      <c r="R705" s="491"/>
      <c r="S705" s="491"/>
      <c r="T705" s="491"/>
      <c r="U705" s="491"/>
      <c r="V705" s="491"/>
      <c r="W705" s="491"/>
      <c r="X705" s="510"/>
      <c r="Y705" s="510"/>
      <c r="Z705" s="510"/>
      <c r="AA705" s="510"/>
      <c r="AB705" s="510"/>
      <c r="AC705" s="510"/>
    </row>
    <row r="706" spans="1:29" ht="12.75" customHeight="1" x14ac:dyDescent="0.2">
      <c r="A706" s="491"/>
      <c r="B706" s="491"/>
      <c r="C706" s="491"/>
      <c r="D706" s="491"/>
      <c r="E706" s="491"/>
      <c r="F706" s="491"/>
      <c r="G706" s="491"/>
      <c r="H706" s="491"/>
      <c r="I706" s="491"/>
      <c r="J706" s="491"/>
      <c r="K706" s="491"/>
      <c r="L706" s="491"/>
      <c r="M706" s="491"/>
      <c r="N706" s="491"/>
      <c r="O706" s="491"/>
      <c r="P706" s="492"/>
      <c r="Q706" s="492"/>
      <c r="R706" s="491"/>
      <c r="S706" s="491"/>
      <c r="T706" s="491"/>
      <c r="U706" s="491"/>
      <c r="V706" s="491"/>
      <c r="W706" s="491"/>
      <c r="X706" s="510"/>
      <c r="Y706" s="510"/>
      <c r="Z706" s="510"/>
      <c r="AA706" s="510"/>
      <c r="AB706" s="510"/>
      <c r="AC706" s="510"/>
    </row>
    <row r="707" spans="1:29" ht="12.75" customHeight="1" x14ac:dyDescent="0.2">
      <c r="A707" s="491"/>
      <c r="B707" s="491"/>
      <c r="C707" s="491"/>
      <c r="D707" s="491"/>
      <c r="E707" s="491"/>
      <c r="F707" s="491"/>
      <c r="G707" s="491"/>
      <c r="H707" s="491"/>
      <c r="I707" s="491"/>
      <c r="J707" s="491"/>
      <c r="K707" s="491"/>
      <c r="L707" s="491"/>
      <c r="M707" s="491"/>
      <c r="N707" s="491"/>
      <c r="O707" s="491"/>
      <c r="P707" s="492"/>
      <c r="Q707" s="492"/>
      <c r="R707" s="491"/>
      <c r="S707" s="491"/>
      <c r="T707" s="491"/>
      <c r="U707" s="491"/>
      <c r="V707" s="491"/>
      <c r="W707" s="491"/>
      <c r="X707" s="510"/>
      <c r="Y707" s="510"/>
      <c r="Z707" s="510"/>
      <c r="AA707" s="510"/>
      <c r="AB707" s="510"/>
      <c r="AC707" s="510"/>
    </row>
    <row r="708" spans="1:29" ht="12.75" customHeight="1" x14ac:dyDescent="0.2">
      <c r="A708" s="491"/>
      <c r="B708" s="491"/>
      <c r="C708" s="491"/>
      <c r="D708" s="491"/>
      <c r="E708" s="491"/>
      <c r="F708" s="491"/>
      <c r="G708" s="491"/>
      <c r="H708" s="491"/>
      <c r="I708" s="491"/>
      <c r="J708" s="491"/>
      <c r="K708" s="491"/>
      <c r="L708" s="491"/>
      <c r="M708" s="491"/>
      <c r="N708" s="491"/>
      <c r="O708" s="491"/>
      <c r="P708" s="492"/>
      <c r="Q708" s="492"/>
      <c r="R708" s="491"/>
      <c r="S708" s="491"/>
      <c r="T708" s="491"/>
      <c r="U708" s="491"/>
      <c r="V708" s="491"/>
      <c r="W708" s="491"/>
      <c r="X708" s="510"/>
      <c r="Y708" s="510"/>
      <c r="Z708" s="510"/>
      <c r="AA708" s="510"/>
      <c r="AB708" s="510"/>
      <c r="AC708" s="510"/>
    </row>
    <row r="709" spans="1:29" ht="12.75" customHeight="1" x14ac:dyDescent="0.2">
      <c r="A709" s="491"/>
      <c r="B709" s="491"/>
      <c r="C709" s="491"/>
      <c r="D709" s="491"/>
      <c r="E709" s="491"/>
      <c r="F709" s="491"/>
      <c r="G709" s="491"/>
      <c r="H709" s="491"/>
      <c r="I709" s="491"/>
      <c r="J709" s="491"/>
      <c r="K709" s="491"/>
      <c r="L709" s="491"/>
      <c r="M709" s="491"/>
      <c r="N709" s="491"/>
      <c r="O709" s="491"/>
      <c r="P709" s="492"/>
      <c r="Q709" s="492"/>
      <c r="R709" s="491"/>
      <c r="S709" s="491"/>
      <c r="T709" s="491"/>
      <c r="U709" s="491"/>
      <c r="V709" s="491"/>
      <c r="W709" s="491"/>
      <c r="X709" s="510"/>
      <c r="Y709" s="510"/>
      <c r="Z709" s="510"/>
      <c r="AA709" s="510"/>
      <c r="AB709" s="510"/>
      <c r="AC709" s="510"/>
    </row>
    <row r="710" spans="1:29" ht="12.75" customHeight="1" x14ac:dyDescent="0.2">
      <c r="A710" s="491"/>
      <c r="B710" s="491"/>
      <c r="C710" s="491"/>
      <c r="D710" s="491"/>
      <c r="E710" s="491"/>
      <c r="F710" s="491"/>
      <c r="G710" s="491"/>
      <c r="H710" s="491"/>
      <c r="I710" s="491"/>
      <c r="J710" s="491"/>
      <c r="K710" s="491"/>
      <c r="L710" s="491"/>
      <c r="M710" s="491"/>
      <c r="N710" s="491"/>
      <c r="O710" s="491"/>
      <c r="P710" s="492"/>
      <c r="Q710" s="492"/>
      <c r="R710" s="491"/>
      <c r="S710" s="491"/>
      <c r="T710" s="491"/>
      <c r="U710" s="491"/>
      <c r="V710" s="491"/>
      <c r="W710" s="491"/>
      <c r="X710" s="510"/>
      <c r="Y710" s="510"/>
      <c r="Z710" s="510"/>
      <c r="AA710" s="510"/>
      <c r="AB710" s="510"/>
      <c r="AC710" s="510"/>
    </row>
    <row r="711" spans="1:29" ht="12.75" customHeight="1" x14ac:dyDescent="0.2">
      <c r="A711" s="491"/>
      <c r="B711" s="491"/>
      <c r="C711" s="491"/>
      <c r="D711" s="491"/>
      <c r="E711" s="491"/>
      <c r="F711" s="491"/>
      <c r="G711" s="491"/>
      <c r="H711" s="491"/>
      <c r="I711" s="491"/>
      <c r="J711" s="491"/>
      <c r="K711" s="491"/>
      <c r="L711" s="491"/>
      <c r="M711" s="491"/>
      <c r="N711" s="491"/>
      <c r="O711" s="491"/>
      <c r="P711" s="492"/>
      <c r="Q711" s="492"/>
      <c r="R711" s="491"/>
      <c r="S711" s="491"/>
      <c r="T711" s="491"/>
      <c r="U711" s="491"/>
      <c r="V711" s="491"/>
      <c r="W711" s="491"/>
      <c r="X711" s="510"/>
      <c r="Y711" s="510"/>
      <c r="Z711" s="510"/>
      <c r="AA711" s="510"/>
      <c r="AB711" s="510"/>
      <c r="AC711" s="510"/>
    </row>
    <row r="712" spans="1:29" ht="12.75" customHeight="1" x14ac:dyDescent="0.2">
      <c r="A712" s="491"/>
      <c r="B712" s="491"/>
      <c r="C712" s="491"/>
      <c r="D712" s="491"/>
      <c r="E712" s="491"/>
      <c r="F712" s="491"/>
      <c r="G712" s="491"/>
      <c r="H712" s="491"/>
      <c r="I712" s="491"/>
      <c r="J712" s="491"/>
      <c r="K712" s="491"/>
      <c r="L712" s="491"/>
      <c r="M712" s="491"/>
      <c r="N712" s="491"/>
      <c r="O712" s="491"/>
      <c r="P712" s="492"/>
      <c r="Q712" s="492"/>
      <c r="R712" s="491"/>
      <c r="S712" s="491"/>
      <c r="T712" s="491"/>
      <c r="U712" s="491"/>
      <c r="V712" s="491"/>
      <c r="W712" s="491"/>
      <c r="X712" s="510"/>
      <c r="Y712" s="510"/>
      <c r="Z712" s="510"/>
      <c r="AA712" s="510"/>
      <c r="AB712" s="510"/>
      <c r="AC712" s="510"/>
    </row>
    <row r="713" spans="1:29" ht="12.75" customHeight="1" x14ac:dyDescent="0.2">
      <c r="A713" s="491"/>
      <c r="B713" s="491"/>
      <c r="C713" s="491"/>
      <c r="D713" s="491"/>
      <c r="E713" s="491"/>
      <c r="F713" s="491"/>
      <c r="G713" s="491"/>
      <c r="H713" s="491"/>
      <c r="I713" s="491"/>
      <c r="J713" s="491"/>
      <c r="K713" s="491"/>
      <c r="L713" s="491"/>
      <c r="M713" s="491"/>
      <c r="N713" s="491"/>
      <c r="O713" s="491"/>
      <c r="P713" s="492"/>
      <c r="Q713" s="492"/>
      <c r="R713" s="491"/>
      <c r="S713" s="491"/>
      <c r="T713" s="491"/>
      <c r="U713" s="491"/>
      <c r="V713" s="491"/>
      <c r="W713" s="491"/>
      <c r="X713" s="510"/>
      <c r="Y713" s="510"/>
      <c r="Z713" s="510"/>
      <c r="AA713" s="510"/>
      <c r="AB713" s="510"/>
      <c r="AC713" s="510"/>
    </row>
    <row r="714" spans="1:29" ht="12.75" customHeight="1" x14ac:dyDescent="0.2">
      <c r="A714" s="491"/>
      <c r="B714" s="491"/>
      <c r="C714" s="491"/>
      <c r="D714" s="491"/>
      <c r="E714" s="491"/>
      <c r="F714" s="491"/>
      <c r="G714" s="491"/>
      <c r="H714" s="491"/>
      <c r="I714" s="491"/>
      <c r="J714" s="491"/>
      <c r="K714" s="491"/>
      <c r="L714" s="491"/>
      <c r="M714" s="491"/>
      <c r="N714" s="491"/>
      <c r="O714" s="491"/>
      <c r="P714" s="492"/>
      <c r="Q714" s="492"/>
      <c r="R714" s="491"/>
      <c r="S714" s="491"/>
      <c r="T714" s="491"/>
      <c r="U714" s="491"/>
      <c r="V714" s="491"/>
      <c r="W714" s="491"/>
      <c r="X714" s="510"/>
      <c r="Y714" s="510"/>
      <c r="Z714" s="510"/>
      <c r="AA714" s="510"/>
      <c r="AB714" s="510"/>
      <c r="AC714" s="510"/>
    </row>
    <row r="715" spans="1:29" ht="12.75" customHeight="1" x14ac:dyDescent="0.2">
      <c r="A715" s="491"/>
      <c r="B715" s="491"/>
      <c r="C715" s="491"/>
      <c r="D715" s="491"/>
      <c r="E715" s="491"/>
      <c r="F715" s="491"/>
      <c r="G715" s="491"/>
      <c r="H715" s="491"/>
      <c r="I715" s="491"/>
      <c r="J715" s="491"/>
      <c r="K715" s="491"/>
      <c r="L715" s="491"/>
      <c r="M715" s="491"/>
      <c r="N715" s="491"/>
      <c r="O715" s="491"/>
      <c r="P715" s="492"/>
      <c r="Q715" s="492"/>
      <c r="R715" s="491"/>
      <c r="S715" s="491"/>
      <c r="T715" s="491"/>
      <c r="U715" s="491"/>
      <c r="V715" s="491"/>
      <c r="W715" s="491"/>
      <c r="X715" s="510"/>
      <c r="Y715" s="510"/>
      <c r="Z715" s="510"/>
      <c r="AA715" s="510"/>
      <c r="AB715" s="510"/>
      <c r="AC715" s="510"/>
    </row>
    <row r="716" spans="1:29" ht="12.75" customHeight="1" x14ac:dyDescent="0.2">
      <c r="A716" s="491"/>
      <c r="B716" s="491"/>
      <c r="C716" s="491"/>
      <c r="D716" s="491"/>
      <c r="E716" s="491"/>
      <c r="F716" s="491"/>
      <c r="G716" s="491"/>
      <c r="H716" s="491"/>
      <c r="I716" s="491"/>
      <c r="J716" s="491"/>
      <c r="K716" s="491"/>
      <c r="L716" s="491"/>
      <c r="M716" s="491"/>
      <c r="N716" s="491"/>
      <c r="O716" s="491"/>
      <c r="P716" s="492"/>
      <c r="Q716" s="492"/>
      <c r="R716" s="491"/>
      <c r="S716" s="491"/>
      <c r="T716" s="491"/>
      <c r="U716" s="491"/>
      <c r="V716" s="491"/>
      <c r="W716" s="491"/>
      <c r="X716" s="510"/>
      <c r="Y716" s="510"/>
      <c r="Z716" s="510"/>
      <c r="AA716" s="510"/>
      <c r="AB716" s="510"/>
      <c r="AC716" s="510"/>
    </row>
    <row r="717" spans="1:29" ht="12.75" customHeight="1" x14ac:dyDescent="0.2">
      <c r="A717" s="491"/>
      <c r="B717" s="491"/>
      <c r="C717" s="491"/>
      <c r="D717" s="491"/>
      <c r="E717" s="491"/>
      <c r="F717" s="491"/>
      <c r="G717" s="491"/>
      <c r="H717" s="491"/>
      <c r="I717" s="491"/>
      <c r="J717" s="491"/>
      <c r="K717" s="491"/>
      <c r="L717" s="491"/>
      <c r="M717" s="491"/>
      <c r="N717" s="491"/>
      <c r="O717" s="491"/>
      <c r="P717" s="492"/>
      <c r="Q717" s="492"/>
      <c r="R717" s="491"/>
      <c r="S717" s="491"/>
      <c r="T717" s="491"/>
      <c r="U717" s="491"/>
      <c r="V717" s="491"/>
      <c r="W717" s="491"/>
      <c r="X717" s="510"/>
      <c r="Y717" s="510"/>
      <c r="Z717" s="510"/>
      <c r="AA717" s="510"/>
      <c r="AB717" s="510"/>
      <c r="AC717" s="510"/>
    </row>
    <row r="718" spans="1:29" ht="12.75" customHeight="1" x14ac:dyDescent="0.2">
      <c r="A718" s="491"/>
      <c r="B718" s="491"/>
      <c r="C718" s="491"/>
      <c r="D718" s="491"/>
      <c r="E718" s="491"/>
      <c r="F718" s="491"/>
      <c r="G718" s="491"/>
      <c r="H718" s="491"/>
      <c r="I718" s="491"/>
      <c r="J718" s="491"/>
      <c r="K718" s="491"/>
      <c r="L718" s="491"/>
      <c r="M718" s="491"/>
      <c r="N718" s="491"/>
      <c r="O718" s="491"/>
      <c r="P718" s="492"/>
      <c r="Q718" s="492"/>
      <c r="R718" s="491"/>
      <c r="S718" s="491"/>
      <c r="T718" s="491"/>
      <c r="U718" s="491"/>
      <c r="V718" s="491"/>
      <c r="W718" s="491"/>
      <c r="X718" s="510"/>
      <c r="Y718" s="510"/>
      <c r="Z718" s="510"/>
      <c r="AA718" s="510"/>
      <c r="AB718" s="510"/>
      <c r="AC718" s="510"/>
    </row>
    <row r="719" spans="1:29" ht="12.75" customHeight="1" x14ac:dyDescent="0.2">
      <c r="A719" s="491"/>
      <c r="B719" s="491"/>
      <c r="C719" s="491"/>
      <c r="D719" s="491"/>
      <c r="E719" s="491"/>
      <c r="F719" s="491"/>
      <c r="G719" s="491"/>
      <c r="H719" s="491"/>
      <c r="I719" s="491"/>
      <c r="J719" s="491"/>
      <c r="K719" s="491"/>
      <c r="L719" s="491"/>
      <c r="M719" s="491"/>
      <c r="N719" s="491"/>
      <c r="O719" s="491"/>
      <c r="P719" s="492"/>
      <c r="Q719" s="492"/>
      <c r="R719" s="491"/>
      <c r="S719" s="491"/>
      <c r="T719" s="491"/>
      <c r="U719" s="491"/>
      <c r="V719" s="491"/>
      <c r="W719" s="491"/>
      <c r="X719" s="510"/>
      <c r="Y719" s="510"/>
      <c r="Z719" s="510"/>
      <c r="AA719" s="510"/>
      <c r="AB719" s="510"/>
      <c r="AC719" s="510"/>
    </row>
    <row r="720" spans="1:29" ht="12.75" customHeight="1" x14ac:dyDescent="0.2">
      <c r="A720" s="491"/>
      <c r="B720" s="491"/>
      <c r="C720" s="491"/>
      <c r="D720" s="491"/>
      <c r="E720" s="491"/>
      <c r="F720" s="491"/>
      <c r="G720" s="491"/>
      <c r="H720" s="491"/>
      <c r="I720" s="491"/>
      <c r="J720" s="491"/>
      <c r="K720" s="491"/>
      <c r="L720" s="491"/>
      <c r="M720" s="491"/>
      <c r="N720" s="491"/>
      <c r="O720" s="491"/>
      <c r="P720" s="492"/>
      <c r="Q720" s="492"/>
      <c r="R720" s="491"/>
      <c r="S720" s="491"/>
      <c r="T720" s="491"/>
      <c r="U720" s="491"/>
      <c r="V720" s="491"/>
      <c r="W720" s="491"/>
      <c r="X720" s="510"/>
      <c r="Y720" s="510"/>
      <c r="Z720" s="510"/>
      <c r="AA720" s="510"/>
      <c r="AB720" s="510"/>
      <c r="AC720" s="510"/>
    </row>
    <row r="721" spans="1:29" ht="12.75" customHeight="1" x14ac:dyDescent="0.2">
      <c r="A721" s="491"/>
      <c r="B721" s="491"/>
      <c r="C721" s="491"/>
      <c r="D721" s="491"/>
      <c r="E721" s="491"/>
      <c r="F721" s="491"/>
      <c r="G721" s="491"/>
      <c r="H721" s="491"/>
      <c r="I721" s="491"/>
      <c r="J721" s="491"/>
      <c r="K721" s="491"/>
      <c r="L721" s="491"/>
      <c r="M721" s="491"/>
      <c r="N721" s="491"/>
      <c r="O721" s="491"/>
      <c r="P721" s="492"/>
      <c r="Q721" s="492"/>
      <c r="R721" s="491"/>
      <c r="S721" s="491"/>
      <c r="T721" s="491"/>
      <c r="U721" s="491"/>
      <c r="V721" s="491"/>
      <c r="W721" s="491"/>
      <c r="X721" s="510"/>
      <c r="Y721" s="510"/>
      <c r="Z721" s="510"/>
      <c r="AA721" s="510"/>
      <c r="AB721" s="510"/>
      <c r="AC721" s="510"/>
    </row>
    <row r="722" spans="1:29" ht="12.75" customHeight="1" x14ac:dyDescent="0.2">
      <c r="A722" s="491"/>
      <c r="B722" s="491"/>
      <c r="C722" s="491"/>
      <c r="D722" s="491"/>
      <c r="E722" s="491"/>
      <c r="F722" s="491"/>
      <c r="G722" s="491"/>
      <c r="H722" s="491"/>
      <c r="I722" s="491"/>
      <c r="J722" s="491"/>
      <c r="K722" s="491"/>
      <c r="L722" s="491"/>
      <c r="M722" s="491"/>
      <c r="N722" s="491"/>
      <c r="O722" s="491"/>
      <c r="P722" s="492"/>
      <c r="Q722" s="492"/>
      <c r="R722" s="491"/>
      <c r="S722" s="491"/>
      <c r="T722" s="491"/>
      <c r="U722" s="491"/>
      <c r="V722" s="491"/>
      <c r="W722" s="491"/>
      <c r="X722" s="510"/>
      <c r="Y722" s="510"/>
      <c r="Z722" s="510"/>
      <c r="AA722" s="510"/>
      <c r="AB722" s="510"/>
      <c r="AC722" s="510"/>
    </row>
    <row r="723" spans="1:29" ht="12.75" customHeight="1" x14ac:dyDescent="0.2">
      <c r="A723" s="491"/>
      <c r="B723" s="491"/>
      <c r="C723" s="491"/>
      <c r="D723" s="491"/>
      <c r="E723" s="491"/>
      <c r="F723" s="491"/>
      <c r="G723" s="491"/>
      <c r="H723" s="491"/>
      <c r="I723" s="491"/>
      <c r="J723" s="491"/>
      <c r="K723" s="491"/>
      <c r="L723" s="491"/>
      <c r="M723" s="491"/>
      <c r="N723" s="491"/>
      <c r="O723" s="491"/>
      <c r="P723" s="492"/>
      <c r="Q723" s="492"/>
      <c r="R723" s="491"/>
      <c r="S723" s="491"/>
      <c r="T723" s="491"/>
      <c r="U723" s="491"/>
      <c r="V723" s="491"/>
      <c r="W723" s="491"/>
      <c r="X723" s="510"/>
      <c r="Y723" s="510"/>
      <c r="Z723" s="510"/>
      <c r="AA723" s="510"/>
      <c r="AB723" s="510"/>
      <c r="AC723" s="510"/>
    </row>
    <row r="724" spans="1:29" ht="12.75" customHeight="1" x14ac:dyDescent="0.2">
      <c r="A724" s="491"/>
      <c r="B724" s="491"/>
      <c r="C724" s="491"/>
      <c r="D724" s="491"/>
      <c r="E724" s="491"/>
      <c r="F724" s="491"/>
      <c r="G724" s="491"/>
      <c r="H724" s="491"/>
      <c r="I724" s="491"/>
      <c r="J724" s="491"/>
      <c r="K724" s="491"/>
      <c r="L724" s="491"/>
      <c r="M724" s="491"/>
      <c r="N724" s="491"/>
      <c r="O724" s="491"/>
      <c r="P724" s="492"/>
      <c r="Q724" s="492"/>
      <c r="R724" s="491"/>
      <c r="S724" s="491"/>
      <c r="T724" s="491"/>
      <c r="U724" s="491"/>
      <c r="V724" s="491"/>
      <c r="W724" s="491"/>
      <c r="X724" s="510"/>
      <c r="Y724" s="510"/>
      <c r="Z724" s="510"/>
      <c r="AA724" s="510"/>
      <c r="AB724" s="510"/>
      <c r="AC724" s="510"/>
    </row>
    <row r="725" spans="1:29" ht="12.75" customHeight="1" x14ac:dyDescent="0.2">
      <c r="A725" s="491"/>
      <c r="B725" s="491"/>
      <c r="C725" s="491"/>
      <c r="D725" s="491"/>
      <c r="E725" s="491"/>
      <c r="F725" s="491"/>
      <c r="G725" s="491"/>
      <c r="H725" s="491"/>
      <c r="I725" s="491"/>
      <c r="J725" s="491"/>
      <c r="K725" s="491"/>
      <c r="L725" s="491"/>
      <c r="M725" s="491"/>
      <c r="N725" s="491"/>
      <c r="O725" s="491"/>
      <c r="P725" s="492"/>
      <c r="Q725" s="492"/>
      <c r="R725" s="491"/>
      <c r="S725" s="491"/>
      <c r="T725" s="491"/>
      <c r="U725" s="491"/>
      <c r="V725" s="491"/>
      <c r="W725" s="491"/>
      <c r="X725" s="510"/>
      <c r="Y725" s="510"/>
      <c r="Z725" s="510"/>
      <c r="AA725" s="510"/>
      <c r="AB725" s="510"/>
      <c r="AC725" s="510"/>
    </row>
    <row r="726" spans="1:29" ht="12.75" customHeight="1" x14ac:dyDescent="0.2">
      <c r="A726" s="491"/>
      <c r="B726" s="491"/>
      <c r="C726" s="491"/>
      <c r="D726" s="491"/>
      <c r="E726" s="491"/>
      <c r="F726" s="491"/>
      <c r="G726" s="491"/>
      <c r="H726" s="491"/>
      <c r="I726" s="491"/>
      <c r="J726" s="491"/>
      <c r="K726" s="491"/>
      <c r="L726" s="491"/>
      <c r="M726" s="491"/>
      <c r="N726" s="491"/>
      <c r="O726" s="491"/>
      <c r="P726" s="492"/>
      <c r="Q726" s="492"/>
      <c r="R726" s="491"/>
      <c r="S726" s="491"/>
      <c r="T726" s="491"/>
      <c r="U726" s="491"/>
      <c r="V726" s="491"/>
      <c r="W726" s="491"/>
      <c r="X726" s="510"/>
      <c r="Y726" s="510"/>
      <c r="Z726" s="510"/>
      <c r="AA726" s="510"/>
      <c r="AB726" s="510"/>
      <c r="AC726" s="510"/>
    </row>
    <row r="727" spans="1:29" ht="12.75" customHeight="1" x14ac:dyDescent="0.2">
      <c r="A727" s="491"/>
      <c r="B727" s="491"/>
      <c r="C727" s="491"/>
      <c r="D727" s="491"/>
      <c r="E727" s="491"/>
      <c r="F727" s="491"/>
      <c r="G727" s="491"/>
      <c r="H727" s="491"/>
      <c r="I727" s="491"/>
      <c r="J727" s="491"/>
      <c r="K727" s="491"/>
      <c r="L727" s="491"/>
      <c r="M727" s="491"/>
      <c r="N727" s="491"/>
      <c r="O727" s="491"/>
      <c r="P727" s="492"/>
      <c r="Q727" s="492"/>
      <c r="R727" s="491"/>
      <c r="S727" s="491"/>
      <c r="T727" s="491"/>
      <c r="U727" s="491"/>
      <c r="V727" s="491"/>
      <c r="W727" s="491"/>
      <c r="X727" s="510"/>
      <c r="Y727" s="510"/>
      <c r="Z727" s="510"/>
      <c r="AA727" s="510"/>
      <c r="AB727" s="510"/>
      <c r="AC727" s="510"/>
    </row>
    <row r="728" spans="1:29" ht="12.75" customHeight="1" x14ac:dyDescent="0.2">
      <c r="A728" s="491"/>
      <c r="B728" s="491"/>
      <c r="C728" s="491"/>
      <c r="D728" s="491"/>
      <c r="E728" s="491"/>
      <c r="F728" s="491"/>
      <c r="G728" s="491"/>
      <c r="H728" s="491"/>
      <c r="I728" s="491"/>
      <c r="J728" s="491"/>
      <c r="K728" s="491"/>
      <c r="L728" s="491"/>
      <c r="M728" s="491"/>
      <c r="N728" s="491"/>
      <c r="O728" s="491"/>
      <c r="P728" s="492"/>
      <c r="Q728" s="492"/>
      <c r="R728" s="491"/>
      <c r="S728" s="491"/>
      <c r="T728" s="491"/>
      <c r="U728" s="491"/>
      <c r="V728" s="491"/>
      <c r="W728" s="491"/>
      <c r="X728" s="510"/>
      <c r="Y728" s="510"/>
      <c r="Z728" s="510"/>
      <c r="AA728" s="510"/>
      <c r="AB728" s="510"/>
      <c r="AC728" s="510"/>
    </row>
    <row r="729" spans="1:29" ht="12.75" customHeight="1" x14ac:dyDescent="0.2">
      <c r="A729" s="491"/>
      <c r="B729" s="491"/>
      <c r="C729" s="491"/>
      <c r="D729" s="491"/>
      <c r="E729" s="491"/>
      <c r="F729" s="491"/>
      <c r="G729" s="491"/>
      <c r="H729" s="491"/>
      <c r="I729" s="491"/>
      <c r="J729" s="491"/>
      <c r="K729" s="491"/>
      <c r="L729" s="491"/>
      <c r="M729" s="491"/>
      <c r="N729" s="491"/>
      <c r="O729" s="491"/>
      <c r="P729" s="492"/>
      <c r="Q729" s="492"/>
      <c r="R729" s="491"/>
      <c r="S729" s="491"/>
      <c r="T729" s="491"/>
      <c r="U729" s="491"/>
      <c r="V729" s="491"/>
      <c r="W729" s="491"/>
      <c r="X729" s="510"/>
      <c r="Y729" s="510"/>
      <c r="Z729" s="510"/>
      <c r="AA729" s="510"/>
      <c r="AB729" s="510"/>
      <c r="AC729" s="510"/>
    </row>
    <row r="730" spans="1:29" ht="12.75" customHeight="1" x14ac:dyDescent="0.2">
      <c r="A730" s="491"/>
      <c r="B730" s="491"/>
      <c r="C730" s="491"/>
      <c r="D730" s="491"/>
      <c r="E730" s="491"/>
      <c r="F730" s="491"/>
      <c r="G730" s="491"/>
      <c r="H730" s="491"/>
      <c r="I730" s="491"/>
      <c r="J730" s="491"/>
      <c r="K730" s="491"/>
      <c r="L730" s="491"/>
      <c r="M730" s="491"/>
      <c r="N730" s="491"/>
      <c r="O730" s="491"/>
      <c r="P730" s="492"/>
      <c r="Q730" s="492"/>
      <c r="R730" s="491"/>
      <c r="S730" s="491"/>
      <c r="T730" s="491"/>
      <c r="U730" s="491"/>
      <c r="V730" s="491"/>
      <c r="W730" s="491"/>
      <c r="X730" s="510"/>
      <c r="Y730" s="510"/>
      <c r="Z730" s="510"/>
      <c r="AA730" s="510"/>
      <c r="AB730" s="510"/>
      <c r="AC730" s="510"/>
    </row>
    <row r="731" spans="1:29" ht="12.75" customHeight="1" x14ac:dyDescent="0.2">
      <c r="A731" s="491"/>
      <c r="B731" s="491"/>
      <c r="C731" s="491"/>
      <c r="D731" s="491"/>
      <c r="E731" s="491"/>
      <c r="F731" s="491"/>
      <c r="G731" s="491"/>
      <c r="H731" s="491"/>
      <c r="I731" s="491"/>
      <c r="J731" s="491"/>
      <c r="K731" s="491"/>
      <c r="L731" s="491"/>
      <c r="M731" s="491"/>
      <c r="N731" s="491"/>
      <c r="O731" s="491"/>
      <c r="P731" s="492"/>
      <c r="Q731" s="492"/>
      <c r="R731" s="491"/>
      <c r="S731" s="491"/>
      <c r="T731" s="491"/>
      <c r="U731" s="491"/>
      <c r="V731" s="491"/>
      <c r="W731" s="491"/>
      <c r="X731" s="510"/>
      <c r="Y731" s="510"/>
      <c r="Z731" s="510"/>
      <c r="AA731" s="510"/>
      <c r="AB731" s="510"/>
      <c r="AC731" s="510"/>
    </row>
    <row r="732" spans="1:29" ht="12.75" customHeight="1" x14ac:dyDescent="0.2">
      <c r="A732" s="491"/>
      <c r="B732" s="491"/>
      <c r="C732" s="491"/>
      <c r="D732" s="491"/>
      <c r="E732" s="491"/>
      <c r="F732" s="491"/>
      <c r="G732" s="491"/>
      <c r="H732" s="491"/>
      <c r="I732" s="491"/>
      <c r="J732" s="491"/>
      <c r="K732" s="491"/>
      <c r="L732" s="491"/>
      <c r="M732" s="491"/>
      <c r="N732" s="491"/>
      <c r="O732" s="491"/>
      <c r="P732" s="492"/>
      <c r="Q732" s="492"/>
      <c r="R732" s="491"/>
      <c r="S732" s="491"/>
      <c r="T732" s="491"/>
      <c r="U732" s="491"/>
      <c r="V732" s="491"/>
      <c r="W732" s="491"/>
      <c r="X732" s="510"/>
      <c r="Y732" s="510"/>
      <c r="Z732" s="510"/>
      <c r="AA732" s="510"/>
      <c r="AB732" s="510"/>
      <c r="AC732" s="510"/>
    </row>
    <row r="733" spans="1:29" ht="12.75" customHeight="1" x14ac:dyDescent="0.2">
      <c r="A733" s="491"/>
      <c r="B733" s="491"/>
      <c r="C733" s="491"/>
      <c r="D733" s="491"/>
      <c r="E733" s="491"/>
      <c r="F733" s="491"/>
      <c r="G733" s="491"/>
      <c r="H733" s="491"/>
      <c r="I733" s="491"/>
      <c r="J733" s="491"/>
      <c r="K733" s="491"/>
      <c r="L733" s="491"/>
      <c r="M733" s="491"/>
      <c r="N733" s="491"/>
      <c r="O733" s="491"/>
      <c r="P733" s="492"/>
      <c r="Q733" s="492"/>
      <c r="R733" s="491"/>
      <c r="S733" s="491"/>
      <c r="T733" s="491"/>
      <c r="U733" s="491"/>
      <c r="V733" s="491"/>
      <c r="W733" s="491"/>
      <c r="X733" s="510"/>
      <c r="Y733" s="510"/>
      <c r="Z733" s="510"/>
      <c r="AA733" s="510"/>
      <c r="AB733" s="510"/>
      <c r="AC733" s="510"/>
    </row>
    <row r="734" spans="1:29" ht="12.75" customHeight="1" x14ac:dyDescent="0.2">
      <c r="A734" s="491"/>
      <c r="B734" s="491"/>
      <c r="C734" s="491"/>
      <c r="D734" s="491"/>
      <c r="E734" s="491"/>
      <c r="F734" s="491"/>
      <c r="G734" s="491"/>
      <c r="H734" s="491"/>
      <c r="I734" s="491"/>
      <c r="J734" s="491"/>
      <c r="K734" s="491"/>
      <c r="L734" s="491"/>
      <c r="M734" s="491"/>
      <c r="N734" s="491"/>
      <c r="O734" s="491"/>
      <c r="P734" s="492"/>
      <c r="Q734" s="492"/>
      <c r="R734" s="491"/>
      <c r="S734" s="491"/>
      <c r="T734" s="491"/>
      <c r="U734" s="491"/>
      <c r="V734" s="491"/>
      <c r="W734" s="491"/>
      <c r="X734" s="510"/>
      <c r="Y734" s="510"/>
      <c r="Z734" s="510"/>
      <c r="AA734" s="510"/>
      <c r="AB734" s="510"/>
      <c r="AC734" s="510"/>
    </row>
    <row r="735" spans="1:29" ht="12.75" customHeight="1" x14ac:dyDescent="0.2">
      <c r="A735" s="491"/>
      <c r="B735" s="491"/>
      <c r="C735" s="491"/>
      <c r="D735" s="491"/>
      <c r="E735" s="491"/>
      <c r="F735" s="491"/>
      <c r="G735" s="491"/>
      <c r="H735" s="491"/>
      <c r="I735" s="491"/>
      <c r="J735" s="491"/>
      <c r="K735" s="491"/>
      <c r="L735" s="491"/>
      <c r="M735" s="491"/>
      <c r="N735" s="491"/>
      <c r="O735" s="491"/>
      <c r="P735" s="492"/>
      <c r="Q735" s="492"/>
      <c r="R735" s="491"/>
      <c r="S735" s="491"/>
      <c r="T735" s="491"/>
      <c r="U735" s="491"/>
      <c r="V735" s="491"/>
      <c r="W735" s="491"/>
      <c r="X735" s="510"/>
      <c r="Y735" s="510"/>
      <c r="Z735" s="510"/>
      <c r="AA735" s="510"/>
      <c r="AB735" s="510"/>
      <c r="AC735" s="510"/>
    </row>
    <row r="736" spans="1:29" ht="12.75" customHeight="1" x14ac:dyDescent="0.2">
      <c r="A736" s="491"/>
      <c r="B736" s="491"/>
      <c r="C736" s="491"/>
      <c r="D736" s="491"/>
      <c r="E736" s="491"/>
      <c r="F736" s="491"/>
      <c r="G736" s="491"/>
      <c r="H736" s="491"/>
      <c r="I736" s="491"/>
      <c r="J736" s="491"/>
      <c r="K736" s="491"/>
      <c r="L736" s="491"/>
      <c r="M736" s="491"/>
      <c r="N736" s="491"/>
      <c r="O736" s="491"/>
      <c r="P736" s="492"/>
      <c r="Q736" s="492"/>
      <c r="R736" s="491"/>
      <c r="S736" s="491"/>
      <c r="T736" s="491"/>
      <c r="U736" s="491"/>
      <c r="V736" s="491"/>
      <c r="W736" s="491"/>
      <c r="X736" s="510"/>
      <c r="Y736" s="510"/>
      <c r="Z736" s="510"/>
      <c r="AA736" s="510"/>
      <c r="AB736" s="510"/>
      <c r="AC736" s="510"/>
    </row>
    <row r="737" spans="1:29" ht="12.75" customHeight="1" x14ac:dyDescent="0.2">
      <c r="A737" s="491"/>
      <c r="B737" s="491"/>
      <c r="C737" s="491"/>
      <c r="D737" s="491"/>
      <c r="E737" s="491"/>
      <c r="F737" s="491"/>
      <c r="G737" s="491"/>
      <c r="H737" s="491"/>
      <c r="I737" s="491"/>
      <c r="J737" s="491"/>
      <c r="K737" s="491"/>
      <c r="L737" s="491"/>
      <c r="M737" s="491"/>
      <c r="N737" s="491"/>
      <c r="O737" s="491"/>
      <c r="P737" s="492"/>
      <c r="Q737" s="492"/>
      <c r="R737" s="491"/>
      <c r="S737" s="491"/>
      <c r="T737" s="491"/>
      <c r="U737" s="491"/>
      <c r="V737" s="491"/>
      <c r="W737" s="491"/>
      <c r="X737" s="510"/>
      <c r="Y737" s="510"/>
      <c r="Z737" s="510"/>
      <c r="AA737" s="510"/>
      <c r="AB737" s="510"/>
      <c r="AC737" s="510"/>
    </row>
    <row r="738" spans="1:29" ht="12.75" customHeight="1" x14ac:dyDescent="0.2">
      <c r="A738" s="491"/>
      <c r="B738" s="491"/>
      <c r="C738" s="491"/>
      <c r="D738" s="491"/>
      <c r="E738" s="491"/>
      <c r="F738" s="491"/>
      <c r="G738" s="491"/>
      <c r="H738" s="491"/>
      <c r="I738" s="491"/>
      <c r="J738" s="491"/>
      <c r="K738" s="491"/>
      <c r="L738" s="491"/>
      <c r="M738" s="491"/>
      <c r="N738" s="491"/>
      <c r="O738" s="491"/>
      <c r="P738" s="492"/>
      <c r="Q738" s="492"/>
      <c r="R738" s="491"/>
      <c r="S738" s="491"/>
      <c r="T738" s="491"/>
      <c r="U738" s="491"/>
      <c r="V738" s="491"/>
      <c r="W738" s="491"/>
      <c r="X738" s="510"/>
      <c r="Y738" s="510"/>
      <c r="Z738" s="510"/>
      <c r="AA738" s="510"/>
      <c r="AB738" s="510"/>
      <c r="AC738" s="510"/>
    </row>
    <row r="739" spans="1:29" ht="12.75" customHeight="1" x14ac:dyDescent="0.2">
      <c r="A739" s="491"/>
      <c r="B739" s="491"/>
      <c r="C739" s="491"/>
      <c r="D739" s="491"/>
      <c r="E739" s="491"/>
      <c r="F739" s="491"/>
      <c r="G739" s="491"/>
      <c r="H739" s="491"/>
      <c r="I739" s="491"/>
      <c r="J739" s="491"/>
      <c r="K739" s="491"/>
      <c r="L739" s="491"/>
      <c r="M739" s="491"/>
      <c r="N739" s="491"/>
      <c r="O739" s="491"/>
      <c r="P739" s="492"/>
      <c r="Q739" s="492"/>
      <c r="R739" s="491"/>
      <c r="S739" s="491"/>
      <c r="T739" s="491"/>
      <c r="U739" s="491"/>
      <c r="V739" s="491"/>
      <c r="W739" s="491"/>
      <c r="X739" s="510"/>
      <c r="Y739" s="510"/>
      <c r="Z739" s="510"/>
      <c r="AA739" s="510"/>
      <c r="AB739" s="510"/>
      <c r="AC739" s="510"/>
    </row>
    <row r="740" spans="1:29" ht="12.75" customHeight="1" x14ac:dyDescent="0.2">
      <c r="A740" s="491"/>
      <c r="B740" s="491"/>
      <c r="C740" s="491"/>
      <c r="D740" s="491"/>
      <c r="E740" s="491"/>
      <c r="F740" s="491"/>
      <c r="G740" s="491"/>
      <c r="H740" s="491"/>
      <c r="I740" s="491"/>
      <c r="J740" s="491"/>
      <c r="K740" s="491"/>
      <c r="L740" s="491"/>
      <c r="M740" s="491"/>
      <c r="N740" s="491"/>
      <c r="O740" s="491"/>
      <c r="P740" s="492"/>
      <c r="Q740" s="492"/>
      <c r="R740" s="491"/>
      <c r="S740" s="491"/>
      <c r="T740" s="491"/>
      <c r="U740" s="491"/>
      <c r="V740" s="491"/>
      <c r="W740" s="491"/>
      <c r="X740" s="510"/>
      <c r="Y740" s="510"/>
      <c r="Z740" s="510"/>
      <c r="AA740" s="510"/>
      <c r="AB740" s="510"/>
      <c r="AC740" s="510"/>
    </row>
    <row r="741" spans="1:29" ht="12.75" customHeight="1" x14ac:dyDescent="0.2">
      <c r="A741" s="491"/>
      <c r="B741" s="491"/>
      <c r="C741" s="491"/>
      <c r="D741" s="491"/>
      <c r="E741" s="491"/>
      <c r="F741" s="491"/>
      <c r="G741" s="491"/>
      <c r="H741" s="491"/>
      <c r="I741" s="491"/>
      <c r="J741" s="491"/>
      <c r="K741" s="491"/>
      <c r="L741" s="491"/>
      <c r="M741" s="491"/>
      <c r="N741" s="491"/>
      <c r="O741" s="491"/>
      <c r="P741" s="492"/>
      <c r="Q741" s="492"/>
      <c r="R741" s="491"/>
      <c r="S741" s="491"/>
      <c r="T741" s="491"/>
      <c r="U741" s="491"/>
      <c r="V741" s="491"/>
      <c r="W741" s="491"/>
      <c r="X741" s="510"/>
      <c r="Y741" s="510"/>
      <c r="Z741" s="510"/>
      <c r="AA741" s="510"/>
      <c r="AB741" s="510"/>
      <c r="AC741" s="510"/>
    </row>
    <row r="742" spans="1:29" ht="12.75" customHeight="1" x14ac:dyDescent="0.2">
      <c r="A742" s="491"/>
      <c r="B742" s="491"/>
      <c r="C742" s="491"/>
      <c r="D742" s="491"/>
      <c r="E742" s="491"/>
      <c r="F742" s="491"/>
      <c r="G742" s="491"/>
      <c r="H742" s="491"/>
      <c r="I742" s="491"/>
      <c r="J742" s="491"/>
      <c r="K742" s="491"/>
      <c r="L742" s="491"/>
      <c r="M742" s="491"/>
      <c r="N742" s="491"/>
      <c r="O742" s="491"/>
      <c r="P742" s="492"/>
      <c r="Q742" s="492"/>
      <c r="R742" s="491"/>
      <c r="S742" s="491"/>
      <c r="T742" s="491"/>
      <c r="U742" s="491"/>
      <c r="V742" s="491"/>
      <c r="W742" s="491"/>
      <c r="X742" s="510"/>
      <c r="Y742" s="510"/>
      <c r="Z742" s="510"/>
      <c r="AA742" s="510"/>
      <c r="AB742" s="510"/>
      <c r="AC742" s="510"/>
    </row>
    <row r="743" spans="1:29" ht="12.75" customHeight="1" x14ac:dyDescent="0.2">
      <c r="A743" s="491"/>
      <c r="B743" s="491"/>
      <c r="C743" s="491"/>
      <c r="D743" s="491"/>
      <c r="E743" s="491"/>
      <c r="F743" s="491"/>
      <c r="G743" s="491"/>
      <c r="H743" s="491"/>
      <c r="I743" s="491"/>
      <c r="J743" s="491"/>
      <c r="K743" s="491"/>
      <c r="L743" s="491"/>
      <c r="M743" s="491"/>
      <c r="N743" s="491"/>
      <c r="O743" s="491"/>
      <c r="P743" s="492"/>
      <c r="Q743" s="492"/>
      <c r="R743" s="491"/>
      <c r="S743" s="491"/>
      <c r="T743" s="491"/>
      <c r="U743" s="491"/>
      <c r="V743" s="491"/>
      <c r="W743" s="491"/>
      <c r="X743" s="510"/>
      <c r="Y743" s="510"/>
      <c r="Z743" s="510"/>
      <c r="AA743" s="510"/>
      <c r="AB743" s="510"/>
      <c r="AC743" s="510"/>
    </row>
    <row r="744" spans="1:29" ht="12.75" customHeight="1" x14ac:dyDescent="0.2">
      <c r="A744" s="491"/>
      <c r="B744" s="491"/>
      <c r="C744" s="491"/>
      <c r="D744" s="491"/>
      <c r="E744" s="491"/>
      <c r="F744" s="491"/>
      <c r="G744" s="491"/>
      <c r="H744" s="491"/>
      <c r="I744" s="491"/>
      <c r="J744" s="491"/>
      <c r="K744" s="491"/>
      <c r="L744" s="491"/>
      <c r="M744" s="491"/>
      <c r="N744" s="491"/>
      <c r="O744" s="491"/>
      <c r="P744" s="492"/>
      <c r="Q744" s="492"/>
      <c r="R744" s="491"/>
      <c r="S744" s="491"/>
      <c r="T744" s="491"/>
      <c r="U744" s="491"/>
      <c r="V744" s="491"/>
      <c r="W744" s="491"/>
      <c r="X744" s="510"/>
      <c r="Y744" s="510"/>
      <c r="Z744" s="510"/>
      <c r="AA744" s="510"/>
      <c r="AB744" s="510"/>
      <c r="AC744" s="510"/>
    </row>
    <row r="745" spans="1:29" ht="12.75" customHeight="1" x14ac:dyDescent="0.2">
      <c r="A745" s="491"/>
      <c r="B745" s="491"/>
      <c r="C745" s="491"/>
      <c r="D745" s="491"/>
      <c r="E745" s="491"/>
      <c r="F745" s="491"/>
      <c r="G745" s="491"/>
      <c r="H745" s="491"/>
      <c r="I745" s="491"/>
      <c r="J745" s="491"/>
      <c r="K745" s="491"/>
      <c r="L745" s="491"/>
      <c r="M745" s="491"/>
      <c r="N745" s="491"/>
      <c r="O745" s="491"/>
      <c r="P745" s="492"/>
      <c r="Q745" s="492"/>
      <c r="R745" s="491"/>
      <c r="S745" s="491"/>
      <c r="T745" s="491"/>
      <c r="U745" s="491"/>
      <c r="V745" s="491"/>
      <c r="W745" s="491"/>
      <c r="X745" s="510"/>
      <c r="Y745" s="510"/>
      <c r="Z745" s="510"/>
      <c r="AA745" s="510"/>
      <c r="AB745" s="510"/>
      <c r="AC745" s="510"/>
    </row>
    <row r="746" spans="1:29" ht="12.75" customHeight="1" x14ac:dyDescent="0.2">
      <c r="A746" s="491"/>
      <c r="B746" s="491"/>
      <c r="C746" s="491"/>
      <c r="D746" s="491"/>
      <c r="E746" s="491"/>
      <c r="F746" s="491"/>
      <c r="G746" s="491"/>
      <c r="H746" s="491"/>
      <c r="I746" s="491"/>
      <c r="J746" s="491"/>
      <c r="K746" s="491"/>
      <c r="L746" s="491"/>
      <c r="M746" s="491"/>
      <c r="N746" s="491"/>
      <c r="O746" s="491"/>
      <c r="P746" s="492"/>
      <c r="Q746" s="492"/>
      <c r="R746" s="491"/>
      <c r="S746" s="491"/>
      <c r="T746" s="491"/>
      <c r="U746" s="491"/>
      <c r="V746" s="491"/>
      <c r="W746" s="491"/>
      <c r="X746" s="510"/>
      <c r="Y746" s="510"/>
      <c r="Z746" s="510"/>
      <c r="AA746" s="510"/>
      <c r="AB746" s="510"/>
      <c r="AC746" s="510"/>
    </row>
    <row r="747" spans="1:29" ht="12.75" customHeight="1" x14ac:dyDescent="0.2">
      <c r="A747" s="491"/>
      <c r="B747" s="491"/>
      <c r="C747" s="491"/>
      <c r="D747" s="491"/>
      <c r="E747" s="491"/>
      <c r="F747" s="491"/>
      <c r="G747" s="491"/>
      <c r="H747" s="491"/>
      <c r="I747" s="491"/>
      <c r="J747" s="491"/>
      <c r="K747" s="491"/>
      <c r="L747" s="491"/>
      <c r="M747" s="491"/>
      <c r="N747" s="491"/>
      <c r="O747" s="491"/>
      <c r="P747" s="492"/>
      <c r="Q747" s="492"/>
      <c r="R747" s="491"/>
      <c r="S747" s="491"/>
      <c r="T747" s="491"/>
      <c r="U747" s="491"/>
      <c r="V747" s="491"/>
      <c r="W747" s="491"/>
      <c r="X747" s="510"/>
      <c r="Y747" s="510"/>
      <c r="Z747" s="510"/>
      <c r="AA747" s="510"/>
      <c r="AB747" s="510"/>
      <c r="AC747" s="510"/>
    </row>
    <row r="748" spans="1:29" ht="12.75" customHeight="1" x14ac:dyDescent="0.2">
      <c r="A748" s="491"/>
      <c r="B748" s="491"/>
      <c r="C748" s="491"/>
      <c r="D748" s="491"/>
      <c r="E748" s="491"/>
      <c r="F748" s="491"/>
      <c r="G748" s="491"/>
      <c r="H748" s="491"/>
      <c r="I748" s="491"/>
      <c r="J748" s="491"/>
      <c r="K748" s="491"/>
      <c r="L748" s="491"/>
      <c r="M748" s="491"/>
      <c r="N748" s="491"/>
      <c r="O748" s="491"/>
      <c r="P748" s="492"/>
      <c r="Q748" s="492"/>
      <c r="R748" s="491"/>
      <c r="S748" s="491"/>
      <c r="T748" s="491"/>
      <c r="U748" s="491"/>
      <c r="V748" s="491"/>
      <c r="W748" s="491"/>
      <c r="X748" s="510"/>
      <c r="Y748" s="510"/>
      <c r="Z748" s="510"/>
      <c r="AA748" s="510"/>
      <c r="AB748" s="510"/>
      <c r="AC748" s="510"/>
    </row>
    <row r="749" spans="1:29" ht="12.75" customHeight="1" x14ac:dyDescent="0.2">
      <c r="A749" s="491"/>
      <c r="B749" s="491"/>
      <c r="C749" s="491"/>
      <c r="D749" s="491"/>
      <c r="E749" s="491"/>
      <c r="F749" s="491"/>
      <c r="G749" s="491"/>
      <c r="H749" s="491"/>
      <c r="I749" s="491"/>
      <c r="J749" s="491"/>
      <c r="K749" s="491"/>
      <c r="L749" s="491"/>
      <c r="M749" s="491"/>
      <c r="N749" s="491"/>
      <c r="O749" s="491"/>
      <c r="P749" s="492"/>
      <c r="Q749" s="492"/>
      <c r="R749" s="491"/>
      <c r="S749" s="491"/>
      <c r="T749" s="491"/>
      <c r="U749" s="491"/>
      <c r="V749" s="491"/>
      <c r="W749" s="491"/>
      <c r="X749" s="510"/>
      <c r="Y749" s="510"/>
      <c r="Z749" s="510"/>
      <c r="AA749" s="510"/>
      <c r="AB749" s="510"/>
      <c r="AC749" s="510"/>
    </row>
    <row r="750" spans="1:29" ht="12.75" customHeight="1" x14ac:dyDescent="0.2">
      <c r="A750" s="491"/>
      <c r="B750" s="491"/>
      <c r="C750" s="491"/>
      <c r="D750" s="491"/>
      <c r="E750" s="491"/>
      <c r="F750" s="491"/>
      <c r="G750" s="491"/>
      <c r="H750" s="491"/>
      <c r="I750" s="491"/>
      <c r="J750" s="491"/>
      <c r="K750" s="491"/>
      <c r="L750" s="491"/>
      <c r="M750" s="491"/>
      <c r="N750" s="491"/>
      <c r="O750" s="491"/>
      <c r="P750" s="492"/>
      <c r="Q750" s="492"/>
      <c r="R750" s="491"/>
      <c r="S750" s="491"/>
      <c r="T750" s="491"/>
      <c r="U750" s="491"/>
      <c r="V750" s="491"/>
      <c r="W750" s="491"/>
      <c r="X750" s="510"/>
      <c r="Y750" s="510"/>
      <c r="Z750" s="510"/>
      <c r="AA750" s="510"/>
      <c r="AB750" s="510"/>
      <c r="AC750" s="510"/>
    </row>
    <row r="751" spans="1:29" ht="12.75" customHeight="1" x14ac:dyDescent="0.2">
      <c r="A751" s="491"/>
      <c r="B751" s="491"/>
      <c r="C751" s="491"/>
      <c r="D751" s="491"/>
      <c r="E751" s="491"/>
      <c r="F751" s="491"/>
      <c r="G751" s="491"/>
      <c r="H751" s="491"/>
      <c r="I751" s="491"/>
      <c r="J751" s="491"/>
      <c r="K751" s="491"/>
      <c r="L751" s="491"/>
      <c r="M751" s="491"/>
      <c r="N751" s="491"/>
      <c r="O751" s="491"/>
      <c r="P751" s="492"/>
      <c r="Q751" s="492"/>
      <c r="R751" s="491"/>
      <c r="S751" s="491"/>
      <c r="T751" s="491"/>
      <c r="U751" s="491"/>
      <c r="V751" s="491"/>
      <c r="W751" s="491"/>
      <c r="X751" s="510"/>
      <c r="Y751" s="510"/>
      <c r="Z751" s="510"/>
      <c r="AA751" s="510"/>
      <c r="AB751" s="510"/>
      <c r="AC751" s="510"/>
    </row>
    <row r="752" spans="1:29" ht="12.75" customHeight="1" x14ac:dyDescent="0.2">
      <c r="A752" s="491"/>
      <c r="B752" s="491"/>
      <c r="C752" s="491"/>
      <c r="D752" s="491"/>
      <c r="E752" s="491"/>
      <c r="F752" s="491"/>
      <c r="G752" s="491"/>
      <c r="H752" s="491"/>
      <c r="I752" s="491"/>
      <c r="J752" s="491"/>
      <c r="K752" s="491"/>
      <c r="L752" s="491"/>
      <c r="M752" s="491"/>
      <c r="N752" s="491"/>
      <c r="O752" s="491"/>
      <c r="P752" s="492"/>
      <c r="Q752" s="492"/>
      <c r="R752" s="491"/>
      <c r="S752" s="491"/>
      <c r="T752" s="491"/>
      <c r="U752" s="491"/>
      <c r="V752" s="491"/>
      <c r="W752" s="491"/>
      <c r="X752" s="510"/>
      <c r="Y752" s="510"/>
      <c r="Z752" s="510"/>
      <c r="AA752" s="510"/>
      <c r="AB752" s="510"/>
      <c r="AC752" s="510"/>
    </row>
    <row r="753" spans="1:29" ht="12.75" customHeight="1" x14ac:dyDescent="0.2">
      <c r="A753" s="491"/>
      <c r="B753" s="491"/>
      <c r="C753" s="491"/>
      <c r="D753" s="491"/>
      <c r="E753" s="491"/>
      <c r="F753" s="491"/>
      <c r="G753" s="491"/>
      <c r="H753" s="491"/>
      <c r="I753" s="491"/>
      <c r="J753" s="491"/>
      <c r="K753" s="491"/>
      <c r="L753" s="491"/>
      <c r="M753" s="491"/>
      <c r="N753" s="491"/>
      <c r="O753" s="491"/>
      <c r="P753" s="492"/>
      <c r="Q753" s="492"/>
      <c r="R753" s="491"/>
      <c r="S753" s="491"/>
      <c r="T753" s="491"/>
      <c r="U753" s="491"/>
      <c r="V753" s="491"/>
      <c r="W753" s="491"/>
      <c r="X753" s="510"/>
      <c r="Y753" s="510"/>
      <c r="Z753" s="510"/>
      <c r="AA753" s="510"/>
      <c r="AB753" s="510"/>
      <c r="AC753" s="510"/>
    </row>
    <row r="754" spans="1:29" ht="12.75" customHeight="1" x14ac:dyDescent="0.2">
      <c r="A754" s="491"/>
      <c r="B754" s="491"/>
      <c r="C754" s="491"/>
      <c r="D754" s="491"/>
      <c r="E754" s="491"/>
      <c r="F754" s="491"/>
      <c r="G754" s="491"/>
      <c r="H754" s="491"/>
      <c r="I754" s="491"/>
      <c r="J754" s="491"/>
      <c r="K754" s="491"/>
      <c r="L754" s="491"/>
      <c r="M754" s="491"/>
      <c r="N754" s="491"/>
      <c r="O754" s="491"/>
      <c r="P754" s="492"/>
      <c r="Q754" s="492"/>
      <c r="R754" s="491"/>
      <c r="S754" s="491"/>
      <c r="T754" s="491"/>
      <c r="U754" s="491"/>
      <c r="V754" s="491"/>
      <c r="W754" s="491"/>
      <c r="X754" s="510"/>
      <c r="Y754" s="510"/>
      <c r="Z754" s="510"/>
      <c r="AA754" s="510"/>
      <c r="AB754" s="510"/>
      <c r="AC754" s="510"/>
    </row>
    <row r="755" spans="1:29" ht="12.75" customHeight="1" x14ac:dyDescent="0.2">
      <c r="A755" s="491"/>
      <c r="B755" s="491"/>
      <c r="C755" s="491"/>
      <c r="D755" s="491"/>
      <c r="E755" s="491"/>
      <c r="F755" s="491"/>
      <c r="G755" s="491"/>
      <c r="H755" s="491"/>
      <c r="I755" s="491"/>
      <c r="J755" s="491"/>
      <c r="K755" s="491"/>
      <c r="L755" s="491"/>
      <c r="M755" s="491"/>
      <c r="N755" s="491"/>
      <c r="O755" s="491"/>
      <c r="P755" s="492"/>
      <c r="Q755" s="492"/>
      <c r="R755" s="491"/>
      <c r="S755" s="491"/>
      <c r="T755" s="491"/>
      <c r="U755" s="491"/>
      <c r="V755" s="491"/>
      <c r="W755" s="491"/>
      <c r="X755" s="510"/>
      <c r="Y755" s="510"/>
      <c r="Z755" s="510"/>
      <c r="AA755" s="510"/>
      <c r="AB755" s="510"/>
      <c r="AC755" s="510"/>
    </row>
    <row r="756" spans="1:29" ht="12.75" customHeight="1" x14ac:dyDescent="0.2">
      <c r="A756" s="491"/>
      <c r="B756" s="491"/>
      <c r="C756" s="491"/>
      <c r="D756" s="491"/>
      <c r="E756" s="491"/>
      <c r="F756" s="491"/>
      <c r="G756" s="491"/>
      <c r="H756" s="491"/>
      <c r="I756" s="491"/>
      <c r="J756" s="491"/>
      <c r="K756" s="491"/>
      <c r="L756" s="491"/>
      <c r="M756" s="491"/>
      <c r="N756" s="491"/>
      <c r="O756" s="491"/>
      <c r="P756" s="492"/>
      <c r="Q756" s="492"/>
      <c r="R756" s="491"/>
      <c r="S756" s="491"/>
      <c r="T756" s="491"/>
      <c r="U756" s="491"/>
      <c r="V756" s="491"/>
      <c r="W756" s="491"/>
      <c r="X756" s="510"/>
      <c r="Y756" s="510"/>
      <c r="Z756" s="510"/>
      <c r="AA756" s="510"/>
      <c r="AB756" s="510"/>
      <c r="AC756" s="510"/>
    </row>
    <row r="757" spans="1:29" ht="12.75" customHeight="1" x14ac:dyDescent="0.2">
      <c r="A757" s="491"/>
      <c r="B757" s="491"/>
      <c r="C757" s="491"/>
      <c r="D757" s="491"/>
      <c r="E757" s="491"/>
      <c r="F757" s="491"/>
      <c r="G757" s="491"/>
      <c r="H757" s="491"/>
      <c r="I757" s="491"/>
      <c r="J757" s="491"/>
      <c r="K757" s="491"/>
      <c r="L757" s="491"/>
      <c r="M757" s="491"/>
      <c r="N757" s="491"/>
      <c r="O757" s="491"/>
      <c r="P757" s="492"/>
      <c r="Q757" s="492"/>
      <c r="R757" s="491"/>
      <c r="S757" s="491"/>
      <c r="T757" s="491"/>
      <c r="U757" s="491"/>
      <c r="V757" s="491"/>
      <c r="W757" s="491"/>
      <c r="X757" s="510"/>
      <c r="Y757" s="510"/>
      <c r="Z757" s="510"/>
      <c r="AA757" s="510"/>
      <c r="AB757" s="510"/>
      <c r="AC757" s="510"/>
    </row>
    <row r="758" spans="1:29" ht="12.75" customHeight="1" x14ac:dyDescent="0.2">
      <c r="A758" s="491"/>
      <c r="B758" s="491"/>
      <c r="C758" s="491"/>
      <c r="D758" s="491"/>
      <c r="E758" s="491"/>
      <c r="F758" s="491"/>
      <c r="G758" s="491"/>
      <c r="H758" s="491"/>
      <c r="I758" s="491"/>
      <c r="J758" s="491"/>
      <c r="K758" s="491"/>
      <c r="L758" s="491"/>
      <c r="M758" s="491"/>
      <c r="N758" s="491"/>
      <c r="O758" s="491"/>
      <c r="P758" s="492"/>
      <c r="Q758" s="492"/>
      <c r="R758" s="491"/>
      <c r="S758" s="491"/>
      <c r="T758" s="491"/>
      <c r="U758" s="491"/>
      <c r="V758" s="491"/>
      <c r="W758" s="491"/>
      <c r="X758" s="510"/>
      <c r="Y758" s="510"/>
      <c r="Z758" s="510"/>
      <c r="AA758" s="510"/>
      <c r="AB758" s="510"/>
      <c r="AC758" s="510"/>
    </row>
    <row r="759" spans="1:29" ht="12.75" customHeight="1" x14ac:dyDescent="0.2">
      <c r="A759" s="491"/>
      <c r="B759" s="491"/>
      <c r="C759" s="491"/>
      <c r="D759" s="491"/>
      <c r="E759" s="491"/>
      <c r="F759" s="491"/>
      <c r="G759" s="491"/>
      <c r="H759" s="491"/>
      <c r="I759" s="491"/>
      <c r="J759" s="491"/>
      <c r="K759" s="491"/>
      <c r="L759" s="491"/>
      <c r="M759" s="491"/>
      <c r="N759" s="491"/>
      <c r="O759" s="491"/>
      <c r="P759" s="492"/>
      <c r="Q759" s="492"/>
      <c r="R759" s="491"/>
      <c r="S759" s="491"/>
      <c r="T759" s="491"/>
      <c r="U759" s="491"/>
      <c r="V759" s="491"/>
      <c r="W759" s="491"/>
      <c r="X759" s="510"/>
      <c r="Y759" s="510"/>
      <c r="Z759" s="510"/>
      <c r="AA759" s="510"/>
      <c r="AB759" s="510"/>
      <c r="AC759" s="510"/>
    </row>
    <row r="760" spans="1:29" ht="12.75" customHeight="1" x14ac:dyDescent="0.2">
      <c r="A760" s="491"/>
      <c r="B760" s="491"/>
      <c r="C760" s="491"/>
      <c r="D760" s="491"/>
      <c r="E760" s="491"/>
      <c r="F760" s="491"/>
      <c r="G760" s="491"/>
      <c r="H760" s="491"/>
      <c r="I760" s="491"/>
      <c r="J760" s="491"/>
      <c r="K760" s="491"/>
      <c r="L760" s="491"/>
      <c r="M760" s="491"/>
      <c r="N760" s="491"/>
      <c r="O760" s="491"/>
      <c r="P760" s="492"/>
      <c r="Q760" s="492"/>
      <c r="R760" s="491"/>
      <c r="S760" s="491"/>
      <c r="T760" s="491"/>
      <c r="U760" s="491"/>
      <c r="V760" s="491"/>
      <c r="W760" s="491"/>
      <c r="X760" s="510"/>
      <c r="Y760" s="510"/>
      <c r="Z760" s="510"/>
      <c r="AA760" s="510"/>
      <c r="AB760" s="510"/>
      <c r="AC760" s="510"/>
    </row>
    <row r="761" spans="1:29" ht="12.75" customHeight="1" x14ac:dyDescent="0.2">
      <c r="A761" s="491"/>
      <c r="B761" s="491"/>
      <c r="C761" s="491"/>
      <c r="D761" s="491"/>
      <c r="E761" s="491"/>
      <c r="F761" s="491"/>
      <c r="G761" s="491"/>
      <c r="H761" s="491"/>
      <c r="I761" s="491"/>
      <c r="J761" s="491"/>
      <c r="K761" s="491"/>
      <c r="L761" s="491"/>
      <c r="M761" s="491"/>
      <c r="N761" s="491"/>
      <c r="O761" s="491"/>
      <c r="P761" s="492"/>
      <c r="Q761" s="492"/>
      <c r="R761" s="491"/>
      <c r="S761" s="491"/>
      <c r="T761" s="491"/>
      <c r="U761" s="491"/>
      <c r="V761" s="491"/>
      <c r="W761" s="491"/>
      <c r="X761" s="510"/>
      <c r="Y761" s="510"/>
      <c r="Z761" s="510"/>
      <c r="AA761" s="510"/>
      <c r="AB761" s="510"/>
      <c r="AC761" s="510"/>
    </row>
    <row r="762" spans="1:29" ht="12.75" customHeight="1" x14ac:dyDescent="0.2">
      <c r="A762" s="491"/>
      <c r="B762" s="491"/>
      <c r="C762" s="491"/>
      <c r="D762" s="491"/>
      <c r="E762" s="491"/>
      <c r="F762" s="491"/>
      <c r="G762" s="491"/>
      <c r="H762" s="491"/>
      <c r="I762" s="491"/>
      <c r="J762" s="491"/>
      <c r="K762" s="491"/>
      <c r="L762" s="491"/>
      <c r="M762" s="491"/>
      <c r="N762" s="491"/>
      <c r="O762" s="491"/>
      <c r="P762" s="492"/>
      <c r="Q762" s="492"/>
      <c r="R762" s="491"/>
      <c r="S762" s="491"/>
      <c r="T762" s="491"/>
      <c r="U762" s="491"/>
      <c r="V762" s="491"/>
      <c r="W762" s="491"/>
      <c r="X762" s="510"/>
      <c r="Y762" s="510"/>
      <c r="Z762" s="510"/>
      <c r="AA762" s="510"/>
      <c r="AB762" s="510"/>
      <c r="AC762" s="510"/>
    </row>
    <row r="763" spans="1:29" ht="12.75" customHeight="1" x14ac:dyDescent="0.2">
      <c r="A763" s="491"/>
      <c r="B763" s="491"/>
      <c r="C763" s="491"/>
      <c r="D763" s="491"/>
      <c r="E763" s="491"/>
      <c r="F763" s="491"/>
      <c r="G763" s="491"/>
      <c r="H763" s="491"/>
      <c r="I763" s="491"/>
      <c r="J763" s="491"/>
      <c r="K763" s="491"/>
      <c r="L763" s="491"/>
      <c r="M763" s="491"/>
      <c r="N763" s="491"/>
      <c r="O763" s="491"/>
      <c r="P763" s="492"/>
      <c r="Q763" s="492"/>
      <c r="R763" s="491"/>
      <c r="S763" s="491"/>
      <c r="T763" s="491"/>
      <c r="U763" s="491"/>
      <c r="V763" s="491"/>
      <c r="W763" s="491"/>
      <c r="X763" s="510"/>
      <c r="Y763" s="510"/>
      <c r="Z763" s="510"/>
      <c r="AA763" s="510"/>
      <c r="AB763" s="510"/>
      <c r="AC763" s="510"/>
    </row>
    <row r="764" spans="1:29" ht="12.75" customHeight="1" x14ac:dyDescent="0.2">
      <c r="A764" s="491"/>
      <c r="B764" s="491"/>
      <c r="C764" s="491"/>
      <c r="D764" s="491"/>
      <c r="E764" s="491"/>
      <c r="F764" s="491"/>
      <c r="G764" s="491"/>
      <c r="H764" s="491"/>
      <c r="I764" s="491"/>
      <c r="J764" s="491"/>
      <c r="K764" s="491"/>
      <c r="L764" s="491"/>
      <c r="M764" s="491"/>
      <c r="N764" s="491"/>
      <c r="O764" s="491"/>
      <c r="P764" s="492"/>
      <c r="Q764" s="492"/>
      <c r="R764" s="491"/>
      <c r="S764" s="491"/>
      <c r="T764" s="491"/>
      <c r="U764" s="491"/>
      <c r="V764" s="491"/>
      <c r="W764" s="491"/>
      <c r="X764" s="510"/>
      <c r="Y764" s="510"/>
      <c r="Z764" s="510"/>
      <c r="AA764" s="510"/>
      <c r="AB764" s="510"/>
      <c r="AC764" s="510"/>
    </row>
    <row r="765" spans="1:29" ht="12.75" customHeight="1" x14ac:dyDescent="0.2">
      <c r="A765" s="491"/>
      <c r="B765" s="491"/>
      <c r="C765" s="491"/>
      <c r="D765" s="491"/>
      <c r="E765" s="491"/>
      <c r="F765" s="491"/>
      <c r="G765" s="491"/>
      <c r="H765" s="491"/>
      <c r="I765" s="491"/>
      <c r="J765" s="491"/>
      <c r="K765" s="491"/>
      <c r="L765" s="491"/>
      <c r="M765" s="491"/>
      <c r="N765" s="491"/>
      <c r="O765" s="491"/>
      <c r="P765" s="492"/>
      <c r="Q765" s="492"/>
      <c r="R765" s="491"/>
      <c r="S765" s="491"/>
      <c r="T765" s="491"/>
      <c r="U765" s="491"/>
      <c r="V765" s="491"/>
      <c r="W765" s="491"/>
      <c r="X765" s="510"/>
      <c r="Y765" s="510"/>
      <c r="Z765" s="510"/>
      <c r="AA765" s="510"/>
      <c r="AB765" s="510"/>
      <c r="AC765" s="510"/>
    </row>
    <row r="766" spans="1:29" ht="12.75" customHeight="1" x14ac:dyDescent="0.2">
      <c r="A766" s="491"/>
      <c r="B766" s="491"/>
      <c r="C766" s="491"/>
      <c r="D766" s="491"/>
      <c r="E766" s="491"/>
      <c r="F766" s="491"/>
      <c r="G766" s="491"/>
      <c r="H766" s="491"/>
      <c r="I766" s="491"/>
      <c r="J766" s="491"/>
      <c r="K766" s="491"/>
      <c r="L766" s="491"/>
      <c r="M766" s="491"/>
      <c r="N766" s="491"/>
      <c r="O766" s="491"/>
      <c r="P766" s="492"/>
      <c r="Q766" s="492"/>
      <c r="R766" s="491"/>
      <c r="S766" s="491"/>
      <c r="T766" s="491"/>
      <c r="U766" s="491"/>
      <c r="V766" s="491"/>
      <c r="W766" s="491"/>
      <c r="X766" s="510"/>
      <c r="Y766" s="510"/>
      <c r="Z766" s="510"/>
      <c r="AA766" s="510"/>
      <c r="AB766" s="510"/>
      <c r="AC766" s="510"/>
    </row>
    <row r="767" spans="1:29" ht="12.75" customHeight="1" x14ac:dyDescent="0.2">
      <c r="A767" s="491"/>
      <c r="B767" s="491"/>
      <c r="C767" s="491"/>
      <c r="D767" s="491"/>
      <c r="E767" s="491"/>
      <c r="F767" s="491"/>
      <c r="G767" s="491"/>
      <c r="H767" s="491"/>
      <c r="I767" s="491"/>
      <c r="J767" s="491"/>
      <c r="K767" s="491"/>
      <c r="L767" s="491"/>
      <c r="M767" s="491"/>
      <c r="N767" s="491"/>
      <c r="O767" s="491"/>
      <c r="P767" s="492"/>
      <c r="Q767" s="492"/>
      <c r="R767" s="491"/>
      <c r="S767" s="491"/>
      <c r="T767" s="491"/>
      <c r="U767" s="491"/>
      <c r="V767" s="491"/>
      <c r="W767" s="491"/>
      <c r="X767" s="510"/>
      <c r="Y767" s="510"/>
      <c r="Z767" s="510"/>
      <c r="AA767" s="510"/>
      <c r="AB767" s="510"/>
      <c r="AC767" s="510"/>
    </row>
    <row r="768" spans="1:29" ht="12.75" customHeight="1" x14ac:dyDescent="0.2">
      <c r="A768" s="491"/>
      <c r="B768" s="491"/>
      <c r="C768" s="491"/>
      <c r="D768" s="491"/>
      <c r="E768" s="491"/>
      <c r="F768" s="491"/>
      <c r="G768" s="491"/>
      <c r="H768" s="491"/>
      <c r="I768" s="491"/>
      <c r="J768" s="491"/>
      <c r="K768" s="491"/>
      <c r="L768" s="491"/>
      <c r="M768" s="491"/>
      <c r="N768" s="491"/>
      <c r="O768" s="491"/>
      <c r="P768" s="492"/>
      <c r="Q768" s="492"/>
      <c r="R768" s="491"/>
      <c r="S768" s="491"/>
      <c r="T768" s="491"/>
      <c r="U768" s="491"/>
      <c r="V768" s="491"/>
      <c r="W768" s="491"/>
      <c r="X768" s="510"/>
      <c r="Y768" s="510"/>
      <c r="Z768" s="510"/>
      <c r="AA768" s="510"/>
      <c r="AB768" s="510"/>
      <c r="AC768" s="510"/>
    </row>
    <row r="769" spans="1:29" ht="12.75" customHeight="1" x14ac:dyDescent="0.2">
      <c r="A769" s="491"/>
      <c r="B769" s="491"/>
      <c r="C769" s="491"/>
      <c r="D769" s="491"/>
      <c r="E769" s="491"/>
      <c r="F769" s="491"/>
      <c r="G769" s="491"/>
      <c r="H769" s="491"/>
      <c r="I769" s="491"/>
      <c r="J769" s="491"/>
      <c r="K769" s="491"/>
      <c r="L769" s="491"/>
      <c r="M769" s="491"/>
      <c r="N769" s="491"/>
      <c r="O769" s="491"/>
      <c r="P769" s="492"/>
      <c r="Q769" s="492"/>
      <c r="R769" s="491"/>
      <c r="S769" s="491"/>
      <c r="T769" s="491"/>
      <c r="U769" s="491"/>
      <c r="V769" s="491"/>
      <c r="W769" s="491"/>
      <c r="X769" s="510"/>
      <c r="Y769" s="510"/>
      <c r="Z769" s="510"/>
      <c r="AA769" s="510"/>
      <c r="AB769" s="510"/>
      <c r="AC769" s="510"/>
    </row>
    <row r="770" spans="1:29" ht="12.75" customHeight="1" x14ac:dyDescent="0.2">
      <c r="A770" s="491"/>
      <c r="B770" s="491"/>
      <c r="C770" s="491"/>
      <c r="D770" s="491"/>
      <c r="E770" s="491"/>
      <c r="F770" s="491"/>
      <c r="G770" s="491"/>
      <c r="H770" s="491"/>
      <c r="I770" s="491"/>
      <c r="J770" s="491"/>
      <c r="K770" s="491"/>
      <c r="L770" s="491"/>
      <c r="M770" s="491"/>
      <c r="N770" s="491"/>
      <c r="O770" s="491"/>
      <c r="P770" s="492"/>
      <c r="Q770" s="492"/>
      <c r="R770" s="491"/>
      <c r="S770" s="491"/>
      <c r="T770" s="491"/>
      <c r="U770" s="491"/>
      <c r="V770" s="491"/>
      <c r="W770" s="491"/>
      <c r="X770" s="510"/>
      <c r="Y770" s="510"/>
      <c r="Z770" s="510"/>
      <c r="AA770" s="510"/>
      <c r="AB770" s="510"/>
      <c r="AC770" s="510"/>
    </row>
    <row r="771" spans="1:29" ht="12.75" customHeight="1" x14ac:dyDescent="0.2">
      <c r="A771" s="491"/>
      <c r="B771" s="491"/>
      <c r="C771" s="491"/>
      <c r="D771" s="491"/>
      <c r="E771" s="491"/>
      <c r="F771" s="491"/>
      <c r="G771" s="491"/>
      <c r="H771" s="491"/>
      <c r="I771" s="491"/>
      <c r="J771" s="491"/>
      <c r="K771" s="491"/>
      <c r="L771" s="491"/>
      <c r="M771" s="491"/>
      <c r="N771" s="491"/>
      <c r="O771" s="491"/>
      <c r="P771" s="492"/>
      <c r="Q771" s="492"/>
      <c r="R771" s="491"/>
      <c r="S771" s="491"/>
      <c r="T771" s="491"/>
      <c r="U771" s="491"/>
      <c r="V771" s="491"/>
      <c r="W771" s="491"/>
      <c r="X771" s="510"/>
      <c r="Y771" s="510"/>
      <c r="Z771" s="510"/>
      <c r="AA771" s="510"/>
      <c r="AB771" s="510"/>
      <c r="AC771" s="510"/>
    </row>
    <row r="772" spans="1:29" ht="12.75" customHeight="1" x14ac:dyDescent="0.2">
      <c r="A772" s="491"/>
      <c r="B772" s="491"/>
      <c r="C772" s="491"/>
      <c r="D772" s="491"/>
      <c r="E772" s="491"/>
      <c r="F772" s="491"/>
      <c r="G772" s="491"/>
      <c r="H772" s="491"/>
      <c r="I772" s="491"/>
      <c r="J772" s="491"/>
      <c r="K772" s="491"/>
      <c r="L772" s="491"/>
      <c r="M772" s="491"/>
      <c r="N772" s="491"/>
      <c r="O772" s="491"/>
      <c r="P772" s="492"/>
      <c r="Q772" s="492"/>
      <c r="R772" s="491"/>
      <c r="S772" s="491"/>
      <c r="T772" s="491"/>
      <c r="U772" s="491"/>
      <c r="V772" s="491"/>
      <c r="W772" s="491"/>
      <c r="X772" s="510"/>
      <c r="Y772" s="510"/>
      <c r="Z772" s="510"/>
      <c r="AA772" s="510"/>
      <c r="AB772" s="510"/>
      <c r="AC772" s="510"/>
    </row>
    <row r="773" spans="1:29" ht="12.75" customHeight="1" x14ac:dyDescent="0.2">
      <c r="A773" s="491"/>
      <c r="B773" s="491"/>
      <c r="C773" s="491"/>
      <c r="D773" s="491"/>
      <c r="E773" s="491"/>
      <c r="F773" s="491"/>
      <c r="G773" s="491"/>
      <c r="H773" s="491"/>
      <c r="I773" s="491"/>
      <c r="J773" s="491"/>
      <c r="K773" s="491"/>
      <c r="L773" s="491"/>
      <c r="M773" s="491"/>
      <c r="N773" s="491"/>
      <c r="O773" s="491"/>
      <c r="P773" s="492"/>
      <c r="Q773" s="492"/>
      <c r="R773" s="491"/>
      <c r="S773" s="491"/>
      <c r="T773" s="491"/>
      <c r="U773" s="491"/>
      <c r="V773" s="491"/>
      <c r="W773" s="491"/>
      <c r="X773" s="510"/>
      <c r="Y773" s="510"/>
      <c r="Z773" s="510"/>
      <c r="AA773" s="510"/>
      <c r="AB773" s="510"/>
      <c r="AC773" s="510"/>
    </row>
    <row r="774" spans="1:29" ht="12.75" customHeight="1" x14ac:dyDescent="0.2">
      <c r="A774" s="491"/>
      <c r="B774" s="491"/>
      <c r="C774" s="491"/>
      <c r="D774" s="491"/>
      <c r="E774" s="491"/>
      <c r="F774" s="491"/>
      <c r="G774" s="491"/>
      <c r="H774" s="491"/>
      <c r="I774" s="491"/>
      <c r="J774" s="491"/>
      <c r="K774" s="491"/>
      <c r="L774" s="491"/>
      <c r="M774" s="491"/>
      <c r="N774" s="491"/>
      <c r="O774" s="491"/>
      <c r="P774" s="492"/>
      <c r="Q774" s="492"/>
      <c r="R774" s="491"/>
      <c r="S774" s="491"/>
      <c r="T774" s="491"/>
      <c r="U774" s="491"/>
      <c r="V774" s="491"/>
      <c r="W774" s="491"/>
      <c r="X774" s="510"/>
      <c r="Y774" s="510"/>
      <c r="Z774" s="510"/>
      <c r="AA774" s="510"/>
      <c r="AB774" s="510"/>
      <c r="AC774" s="510"/>
    </row>
    <row r="775" spans="1:29" ht="12.75" customHeight="1" x14ac:dyDescent="0.2">
      <c r="A775" s="491"/>
      <c r="B775" s="491"/>
      <c r="C775" s="491"/>
      <c r="D775" s="491"/>
      <c r="E775" s="491"/>
      <c r="F775" s="491"/>
      <c r="G775" s="491"/>
      <c r="H775" s="491"/>
      <c r="I775" s="491"/>
      <c r="J775" s="491"/>
      <c r="K775" s="491"/>
      <c r="L775" s="491"/>
      <c r="M775" s="491"/>
      <c r="N775" s="491"/>
      <c r="O775" s="491"/>
      <c r="P775" s="492"/>
      <c r="Q775" s="492"/>
      <c r="R775" s="491"/>
      <c r="S775" s="491"/>
      <c r="T775" s="491"/>
      <c r="U775" s="491"/>
      <c r="V775" s="491"/>
      <c r="W775" s="491"/>
      <c r="X775" s="510"/>
      <c r="Y775" s="510"/>
      <c r="Z775" s="510"/>
      <c r="AA775" s="510"/>
      <c r="AB775" s="510"/>
      <c r="AC775" s="510"/>
    </row>
    <row r="776" spans="1:29" ht="12.75" customHeight="1" x14ac:dyDescent="0.2">
      <c r="A776" s="491"/>
      <c r="B776" s="491"/>
      <c r="C776" s="491"/>
      <c r="D776" s="491"/>
      <c r="E776" s="491"/>
      <c r="F776" s="491"/>
      <c r="G776" s="491"/>
      <c r="H776" s="491"/>
      <c r="I776" s="491"/>
      <c r="J776" s="491"/>
      <c r="K776" s="491"/>
      <c r="L776" s="491"/>
      <c r="M776" s="491"/>
      <c r="N776" s="491"/>
      <c r="O776" s="491"/>
      <c r="P776" s="492"/>
      <c r="Q776" s="492"/>
      <c r="R776" s="491"/>
      <c r="S776" s="491"/>
      <c r="T776" s="491"/>
      <c r="U776" s="491"/>
      <c r="V776" s="491"/>
      <c r="W776" s="491"/>
      <c r="X776" s="510"/>
      <c r="Y776" s="510"/>
      <c r="Z776" s="510"/>
      <c r="AA776" s="510"/>
      <c r="AB776" s="510"/>
      <c r="AC776" s="510"/>
    </row>
    <row r="777" spans="1:29" ht="12.75" customHeight="1" x14ac:dyDescent="0.2">
      <c r="A777" s="491"/>
      <c r="B777" s="491"/>
      <c r="C777" s="491"/>
      <c r="D777" s="491"/>
      <c r="E777" s="491"/>
      <c r="F777" s="491"/>
      <c r="G777" s="491"/>
      <c r="H777" s="491"/>
      <c r="I777" s="491"/>
      <c r="J777" s="491"/>
      <c r="K777" s="491"/>
      <c r="L777" s="491"/>
      <c r="M777" s="491"/>
      <c r="N777" s="491"/>
      <c r="O777" s="491"/>
      <c r="P777" s="492"/>
      <c r="Q777" s="492"/>
      <c r="R777" s="491"/>
      <c r="S777" s="491"/>
      <c r="T777" s="491"/>
      <c r="U777" s="491"/>
      <c r="V777" s="491"/>
      <c r="W777" s="491"/>
      <c r="X777" s="510"/>
      <c r="Y777" s="510"/>
      <c r="Z777" s="510"/>
      <c r="AA777" s="510"/>
      <c r="AB777" s="510"/>
      <c r="AC777" s="510"/>
    </row>
    <row r="778" spans="1:29" ht="12.75" customHeight="1" x14ac:dyDescent="0.2">
      <c r="A778" s="491"/>
      <c r="B778" s="491"/>
      <c r="C778" s="491"/>
      <c r="D778" s="491"/>
      <c r="E778" s="491"/>
      <c r="F778" s="491"/>
      <c r="G778" s="491"/>
      <c r="H778" s="491"/>
      <c r="I778" s="491"/>
      <c r="J778" s="491"/>
      <c r="K778" s="491"/>
      <c r="L778" s="491"/>
      <c r="M778" s="491"/>
      <c r="N778" s="491"/>
      <c r="O778" s="491"/>
      <c r="P778" s="492"/>
      <c r="Q778" s="492"/>
      <c r="R778" s="491"/>
      <c r="S778" s="491"/>
      <c r="T778" s="491"/>
      <c r="U778" s="491"/>
      <c r="V778" s="491"/>
      <c r="W778" s="491"/>
      <c r="X778" s="510"/>
      <c r="Y778" s="510"/>
      <c r="Z778" s="510"/>
      <c r="AA778" s="510"/>
      <c r="AB778" s="510"/>
      <c r="AC778" s="510"/>
    </row>
    <row r="779" spans="1:29" ht="12.75" customHeight="1" x14ac:dyDescent="0.2">
      <c r="A779" s="491"/>
      <c r="B779" s="491"/>
      <c r="C779" s="491"/>
      <c r="D779" s="491"/>
      <c r="E779" s="491"/>
      <c r="F779" s="491"/>
      <c r="G779" s="491"/>
      <c r="H779" s="491"/>
      <c r="I779" s="491"/>
      <c r="J779" s="491"/>
      <c r="K779" s="491"/>
      <c r="L779" s="491"/>
      <c r="M779" s="491"/>
      <c r="N779" s="491"/>
      <c r="O779" s="491"/>
      <c r="P779" s="492"/>
      <c r="Q779" s="492"/>
      <c r="R779" s="491"/>
      <c r="S779" s="491"/>
      <c r="T779" s="491"/>
      <c r="U779" s="491"/>
      <c r="V779" s="491"/>
      <c r="W779" s="491"/>
      <c r="X779" s="510"/>
      <c r="Y779" s="510"/>
      <c r="Z779" s="510"/>
      <c r="AA779" s="510"/>
      <c r="AB779" s="510"/>
      <c r="AC779" s="510"/>
    </row>
    <row r="780" spans="1:29" ht="12.75" customHeight="1" x14ac:dyDescent="0.2">
      <c r="A780" s="491"/>
      <c r="B780" s="491"/>
      <c r="C780" s="491"/>
      <c r="D780" s="491"/>
      <c r="E780" s="491"/>
      <c r="F780" s="491"/>
      <c r="G780" s="491"/>
      <c r="H780" s="491"/>
      <c r="I780" s="491"/>
      <c r="J780" s="491"/>
      <c r="K780" s="491"/>
      <c r="L780" s="491"/>
      <c r="M780" s="491"/>
      <c r="N780" s="491"/>
      <c r="O780" s="491"/>
      <c r="P780" s="492"/>
      <c r="Q780" s="492"/>
      <c r="R780" s="491"/>
      <c r="S780" s="491"/>
      <c r="T780" s="491"/>
      <c r="U780" s="491"/>
      <c r="V780" s="491"/>
      <c r="W780" s="491"/>
      <c r="X780" s="510"/>
      <c r="Y780" s="510"/>
      <c r="Z780" s="510"/>
      <c r="AA780" s="510"/>
      <c r="AB780" s="510"/>
      <c r="AC780" s="510"/>
    </row>
    <row r="781" spans="1:29" ht="12.75" customHeight="1" x14ac:dyDescent="0.2">
      <c r="A781" s="491"/>
      <c r="B781" s="491"/>
      <c r="C781" s="491"/>
      <c r="D781" s="491"/>
      <c r="E781" s="491"/>
      <c r="F781" s="491"/>
      <c r="G781" s="491"/>
      <c r="H781" s="491"/>
      <c r="I781" s="491"/>
      <c r="J781" s="491"/>
      <c r="K781" s="491"/>
      <c r="L781" s="491"/>
      <c r="M781" s="491"/>
      <c r="N781" s="491"/>
      <c r="O781" s="491"/>
      <c r="P781" s="492"/>
      <c r="Q781" s="492"/>
      <c r="R781" s="491"/>
      <c r="S781" s="491"/>
      <c r="T781" s="491"/>
      <c r="U781" s="491"/>
      <c r="V781" s="491"/>
      <c r="W781" s="491"/>
      <c r="X781" s="510"/>
      <c r="Y781" s="510"/>
      <c r="Z781" s="510"/>
      <c r="AA781" s="510"/>
      <c r="AB781" s="510"/>
      <c r="AC781" s="510"/>
    </row>
    <row r="782" spans="1:29" ht="12.75" customHeight="1" x14ac:dyDescent="0.2">
      <c r="A782" s="491"/>
      <c r="B782" s="491"/>
      <c r="C782" s="491"/>
      <c r="D782" s="491"/>
      <c r="E782" s="491"/>
      <c r="F782" s="491"/>
      <c r="G782" s="491"/>
      <c r="H782" s="491"/>
      <c r="I782" s="491"/>
      <c r="J782" s="491"/>
      <c r="K782" s="491"/>
      <c r="L782" s="491"/>
      <c r="M782" s="491"/>
      <c r="N782" s="491"/>
      <c r="O782" s="491"/>
      <c r="P782" s="492"/>
      <c r="Q782" s="492"/>
      <c r="R782" s="491"/>
      <c r="S782" s="491"/>
      <c r="T782" s="491"/>
      <c r="U782" s="491"/>
      <c r="V782" s="491"/>
      <c r="W782" s="491"/>
      <c r="X782" s="510"/>
      <c r="Y782" s="510"/>
      <c r="Z782" s="510"/>
      <c r="AA782" s="510"/>
      <c r="AB782" s="510"/>
      <c r="AC782" s="510"/>
    </row>
    <row r="783" spans="1:29" ht="12.75" customHeight="1" x14ac:dyDescent="0.2">
      <c r="A783" s="491"/>
      <c r="B783" s="491"/>
      <c r="C783" s="491"/>
      <c r="D783" s="491"/>
      <c r="E783" s="491"/>
      <c r="F783" s="491"/>
      <c r="G783" s="491"/>
      <c r="H783" s="491"/>
      <c r="I783" s="491"/>
      <c r="J783" s="491"/>
      <c r="K783" s="491"/>
      <c r="L783" s="491"/>
      <c r="M783" s="491"/>
      <c r="N783" s="491"/>
      <c r="O783" s="491"/>
      <c r="P783" s="492"/>
      <c r="Q783" s="492"/>
      <c r="R783" s="491"/>
      <c r="S783" s="491"/>
      <c r="T783" s="491"/>
      <c r="U783" s="491"/>
      <c r="V783" s="491"/>
      <c r="W783" s="491"/>
      <c r="X783" s="510"/>
      <c r="Y783" s="510"/>
      <c r="Z783" s="510"/>
      <c r="AA783" s="510"/>
      <c r="AB783" s="510"/>
      <c r="AC783" s="510"/>
    </row>
    <row r="784" spans="1:29" ht="12.75" customHeight="1" x14ac:dyDescent="0.2">
      <c r="A784" s="491"/>
      <c r="B784" s="491"/>
      <c r="C784" s="491"/>
      <c r="D784" s="491"/>
      <c r="E784" s="491"/>
      <c r="F784" s="491"/>
      <c r="G784" s="491"/>
      <c r="H784" s="491"/>
      <c r="I784" s="491"/>
      <c r="J784" s="491"/>
      <c r="K784" s="491"/>
      <c r="L784" s="491"/>
      <c r="M784" s="491"/>
      <c r="N784" s="491"/>
      <c r="O784" s="491"/>
      <c r="P784" s="492"/>
      <c r="Q784" s="492"/>
      <c r="R784" s="491"/>
      <c r="S784" s="491"/>
      <c r="T784" s="491"/>
      <c r="U784" s="491"/>
      <c r="V784" s="491"/>
      <c r="W784" s="491"/>
      <c r="X784" s="510"/>
      <c r="Y784" s="510"/>
      <c r="Z784" s="510"/>
      <c r="AA784" s="510"/>
      <c r="AB784" s="510"/>
      <c r="AC784" s="510"/>
    </row>
    <row r="785" spans="1:29" ht="12.75" customHeight="1" x14ac:dyDescent="0.2">
      <c r="A785" s="491"/>
      <c r="B785" s="491"/>
      <c r="C785" s="491"/>
      <c r="D785" s="491"/>
      <c r="E785" s="491"/>
      <c r="F785" s="491"/>
      <c r="G785" s="491"/>
      <c r="H785" s="491"/>
      <c r="I785" s="491"/>
      <c r="J785" s="491"/>
      <c r="K785" s="491"/>
      <c r="L785" s="491"/>
      <c r="M785" s="491"/>
      <c r="N785" s="491"/>
      <c r="O785" s="491"/>
      <c r="P785" s="492"/>
      <c r="Q785" s="492"/>
      <c r="R785" s="491"/>
      <c r="S785" s="491"/>
      <c r="T785" s="491"/>
      <c r="U785" s="491"/>
      <c r="V785" s="491"/>
      <c r="W785" s="491"/>
      <c r="X785" s="510"/>
      <c r="Y785" s="510"/>
      <c r="Z785" s="510"/>
      <c r="AA785" s="510"/>
      <c r="AB785" s="510"/>
      <c r="AC785" s="510"/>
    </row>
    <row r="786" spans="1:29" ht="12.75" customHeight="1" x14ac:dyDescent="0.2">
      <c r="A786" s="491"/>
      <c r="B786" s="491"/>
      <c r="C786" s="491"/>
      <c r="D786" s="491"/>
      <c r="E786" s="491"/>
      <c r="F786" s="491"/>
      <c r="G786" s="491"/>
      <c r="H786" s="491"/>
      <c r="I786" s="491"/>
      <c r="J786" s="491"/>
      <c r="K786" s="491"/>
      <c r="L786" s="491"/>
      <c r="M786" s="491"/>
      <c r="N786" s="491"/>
      <c r="O786" s="491"/>
      <c r="P786" s="492"/>
      <c r="Q786" s="492"/>
      <c r="R786" s="491"/>
      <c r="S786" s="491"/>
      <c r="T786" s="491"/>
      <c r="U786" s="491"/>
      <c r="V786" s="491"/>
      <c r="W786" s="491"/>
      <c r="X786" s="510"/>
      <c r="Y786" s="510"/>
      <c r="Z786" s="510"/>
      <c r="AA786" s="510"/>
      <c r="AB786" s="510"/>
      <c r="AC786" s="510"/>
    </row>
    <row r="787" spans="1:29" ht="12.75" customHeight="1" x14ac:dyDescent="0.2">
      <c r="A787" s="491"/>
      <c r="B787" s="491"/>
      <c r="C787" s="491"/>
      <c r="D787" s="491"/>
      <c r="E787" s="491"/>
      <c r="F787" s="491"/>
      <c r="G787" s="491"/>
      <c r="H787" s="491"/>
      <c r="I787" s="491"/>
      <c r="J787" s="491"/>
      <c r="K787" s="491"/>
      <c r="L787" s="491"/>
      <c r="M787" s="491"/>
      <c r="N787" s="491"/>
      <c r="O787" s="491"/>
      <c r="P787" s="492"/>
      <c r="Q787" s="492"/>
      <c r="R787" s="491"/>
      <c r="S787" s="491"/>
      <c r="T787" s="491"/>
      <c r="U787" s="491"/>
      <c r="V787" s="491"/>
      <c r="W787" s="491"/>
      <c r="X787" s="510"/>
      <c r="Y787" s="510"/>
      <c r="Z787" s="510"/>
      <c r="AA787" s="510"/>
      <c r="AB787" s="510"/>
      <c r="AC787" s="510"/>
    </row>
    <row r="788" spans="1:29" ht="12.75" customHeight="1" x14ac:dyDescent="0.2">
      <c r="A788" s="491"/>
      <c r="B788" s="491"/>
      <c r="C788" s="491"/>
      <c r="D788" s="491"/>
      <c r="E788" s="491"/>
      <c r="F788" s="491"/>
      <c r="G788" s="491"/>
      <c r="H788" s="491"/>
      <c r="I788" s="491"/>
      <c r="J788" s="491"/>
      <c r="K788" s="491"/>
      <c r="L788" s="491"/>
      <c r="M788" s="491"/>
      <c r="N788" s="491"/>
      <c r="O788" s="491"/>
      <c r="P788" s="492"/>
      <c r="Q788" s="492"/>
      <c r="R788" s="491"/>
      <c r="S788" s="491"/>
      <c r="T788" s="491"/>
      <c r="U788" s="491"/>
      <c r="V788" s="491"/>
      <c r="W788" s="491"/>
      <c r="X788" s="510"/>
      <c r="Y788" s="510"/>
      <c r="Z788" s="510"/>
      <c r="AA788" s="510"/>
      <c r="AB788" s="510"/>
      <c r="AC788" s="510"/>
    </row>
    <row r="789" spans="1:29" ht="12.75" customHeight="1" x14ac:dyDescent="0.2">
      <c r="A789" s="491"/>
      <c r="B789" s="491"/>
      <c r="C789" s="491"/>
      <c r="D789" s="491"/>
      <c r="E789" s="491"/>
      <c r="F789" s="491"/>
      <c r="G789" s="491"/>
      <c r="H789" s="491"/>
      <c r="I789" s="491"/>
      <c r="J789" s="491"/>
      <c r="K789" s="491"/>
      <c r="L789" s="491"/>
      <c r="M789" s="491"/>
      <c r="N789" s="491"/>
      <c r="O789" s="491"/>
      <c r="P789" s="492"/>
      <c r="Q789" s="492"/>
      <c r="R789" s="491"/>
      <c r="S789" s="491"/>
      <c r="T789" s="491"/>
      <c r="U789" s="491"/>
      <c r="V789" s="491"/>
      <c r="W789" s="491"/>
      <c r="X789" s="510"/>
      <c r="Y789" s="510"/>
      <c r="Z789" s="510"/>
      <c r="AA789" s="510"/>
      <c r="AB789" s="510"/>
      <c r="AC789" s="510"/>
    </row>
    <row r="790" spans="1:29" ht="12.75" customHeight="1" x14ac:dyDescent="0.2">
      <c r="A790" s="491"/>
      <c r="B790" s="491"/>
      <c r="C790" s="491"/>
      <c r="D790" s="491"/>
      <c r="E790" s="491"/>
      <c r="F790" s="491"/>
      <c r="G790" s="491"/>
      <c r="H790" s="491"/>
      <c r="I790" s="491"/>
      <c r="J790" s="491"/>
      <c r="K790" s="491"/>
      <c r="L790" s="491"/>
      <c r="M790" s="491"/>
      <c r="N790" s="491"/>
      <c r="O790" s="491"/>
      <c r="P790" s="492"/>
      <c r="Q790" s="492"/>
      <c r="R790" s="491"/>
      <c r="S790" s="491"/>
      <c r="T790" s="491"/>
      <c r="U790" s="491"/>
      <c r="V790" s="491"/>
      <c r="W790" s="491"/>
      <c r="X790" s="510"/>
      <c r="Y790" s="510"/>
      <c r="Z790" s="510"/>
      <c r="AA790" s="510"/>
      <c r="AB790" s="510"/>
      <c r="AC790" s="510"/>
    </row>
    <row r="791" spans="1:29" ht="12.75" customHeight="1" x14ac:dyDescent="0.2">
      <c r="A791" s="491"/>
      <c r="B791" s="491"/>
      <c r="C791" s="491"/>
      <c r="D791" s="491"/>
      <c r="E791" s="491"/>
      <c r="F791" s="491"/>
      <c r="G791" s="491"/>
      <c r="H791" s="491"/>
      <c r="I791" s="491"/>
      <c r="J791" s="491"/>
      <c r="K791" s="491"/>
      <c r="L791" s="491"/>
      <c r="M791" s="491"/>
      <c r="N791" s="491"/>
      <c r="O791" s="491"/>
      <c r="P791" s="492"/>
      <c r="Q791" s="492"/>
      <c r="R791" s="491"/>
      <c r="S791" s="491"/>
      <c r="T791" s="491"/>
      <c r="U791" s="491"/>
      <c r="V791" s="491"/>
      <c r="W791" s="491"/>
      <c r="X791" s="510"/>
      <c r="Y791" s="510"/>
      <c r="Z791" s="510"/>
      <c r="AA791" s="510"/>
      <c r="AB791" s="510"/>
      <c r="AC791" s="510"/>
    </row>
    <row r="792" spans="1:29" ht="12.75" customHeight="1" x14ac:dyDescent="0.2">
      <c r="A792" s="491"/>
      <c r="B792" s="491"/>
      <c r="C792" s="491"/>
      <c r="D792" s="491"/>
      <c r="E792" s="491"/>
      <c r="F792" s="491"/>
      <c r="G792" s="491"/>
      <c r="H792" s="491"/>
      <c r="I792" s="491"/>
      <c r="J792" s="491"/>
      <c r="K792" s="491"/>
      <c r="L792" s="491"/>
      <c r="M792" s="491"/>
      <c r="N792" s="491"/>
      <c r="O792" s="491"/>
      <c r="P792" s="492"/>
      <c r="Q792" s="492"/>
      <c r="R792" s="491"/>
      <c r="S792" s="491"/>
      <c r="T792" s="491"/>
      <c r="U792" s="491"/>
      <c r="V792" s="491"/>
      <c r="W792" s="491"/>
      <c r="X792" s="510"/>
      <c r="Y792" s="510"/>
      <c r="Z792" s="510"/>
      <c r="AA792" s="510"/>
      <c r="AB792" s="510"/>
      <c r="AC792" s="510"/>
    </row>
    <row r="793" spans="1:29" ht="12.75" customHeight="1" x14ac:dyDescent="0.2">
      <c r="A793" s="491"/>
      <c r="B793" s="491"/>
      <c r="C793" s="491"/>
      <c r="D793" s="491"/>
      <c r="E793" s="491"/>
      <c r="F793" s="491"/>
      <c r="G793" s="491"/>
      <c r="H793" s="491"/>
      <c r="I793" s="491"/>
      <c r="J793" s="491"/>
      <c r="K793" s="491"/>
      <c r="L793" s="491"/>
      <c r="M793" s="491"/>
      <c r="N793" s="491"/>
      <c r="O793" s="491"/>
      <c r="P793" s="492"/>
      <c r="Q793" s="492"/>
      <c r="R793" s="491"/>
      <c r="S793" s="491"/>
      <c r="T793" s="491"/>
      <c r="U793" s="491"/>
      <c r="V793" s="491"/>
      <c r="W793" s="491"/>
      <c r="X793" s="510"/>
      <c r="Y793" s="510"/>
      <c r="Z793" s="510"/>
      <c r="AA793" s="510"/>
      <c r="AB793" s="510"/>
      <c r="AC793" s="510"/>
    </row>
    <row r="794" spans="1:29" ht="12.75" customHeight="1" x14ac:dyDescent="0.2">
      <c r="A794" s="491"/>
      <c r="B794" s="491"/>
      <c r="C794" s="491"/>
      <c r="D794" s="491"/>
      <c r="E794" s="491"/>
      <c r="F794" s="491"/>
      <c r="G794" s="491"/>
      <c r="H794" s="491"/>
      <c r="I794" s="491"/>
      <c r="J794" s="491"/>
      <c r="K794" s="491"/>
      <c r="L794" s="491"/>
      <c r="M794" s="491"/>
      <c r="N794" s="491"/>
      <c r="O794" s="491"/>
      <c r="P794" s="492"/>
      <c r="Q794" s="492"/>
      <c r="R794" s="491"/>
      <c r="S794" s="491"/>
      <c r="T794" s="491"/>
      <c r="U794" s="491"/>
      <c r="V794" s="491"/>
      <c r="W794" s="491"/>
      <c r="X794" s="510"/>
      <c r="Y794" s="510"/>
      <c r="Z794" s="510"/>
      <c r="AA794" s="510"/>
      <c r="AB794" s="510"/>
      <c r="AC794" s="510"/>
    </row>
    <row r="795" spans="1:29" ht="12.75" customHeight="1" x14ac:dyDescent="0.2">
      <c r="A795" s="491"/>
      <c r="B795" s="491"/>
      <c r="C795" s="491"/>
      <c r="D795" s="491"/>
      <c r="E795" s="491"/>
      <c r="F795" s="491"/>
      <c r="G795" s="491"/>
      <c r="H795" s="491"/>
      <c r="I795" s="491"/>
      <c r="J795" s="491"/>
      <c r="K795" s="491"/>
      <c r="L795" s="491"/>
      <c r="M795" s="491"/>
      <c r="N795" s="491"/>
      <c r="O795" s="491"/>
      <c r="P795" s="492"/>
      <c r="Q795" s="492"/>
      <c r="R795" s="491"/>
      <c r="S795" s="491"/>
      <c r="T795" s="491"/>
      <c r="U795" s="491"/>
      <c r="V795" s="491"/>
      <c r="W795" s="491"/>
      <c r="X795" s="510"/>
      <c r="Y795" s="510"/>
      <c r="Z795" s="510"/>
      <c r="AA795" s="510"/>
      <c r="AB795" s="510"/>
      <c r="AC795" s="510"/>
    </row>
    <row r="796" spans="1:29" ht="12.75" customHeight="1" x14ac:dyDescent="0.2">
      <c r="A796" s="491"/>
      <c r="B796" s="491"/>
      <c r="C796" s="491"/>
      <c r="D796" s="491"/>
      <c r="E796" s="491"/>
      <c r="F796" s="491"/>
      <c r="G796" s="491"/>
      <c r="H796" s="491"/>
      <c r="I796" s="491"/>
      <c r="J796" s="491"/>
      <c r="K796" s="491"/>
      <c r="L796" s="491"/>
      <c r="M796" s="491"/>
      <c r="N796" s="491"/>
      <c r="O796" s="491"/>
      <c r="P796" s="492"/>
      <c r="Q796" s="492"/>
      <c r="R796" s="491"/>
      <c r="S796" s="491"/>
      <c r="T796" s="491"/>
      <c r="U796" s="491"/>
      <c r="V796" s="491"/>
      <c r="W796" s="491"/>
      <c r="X796" s="510"/>
      <c r="Y796" s="510"/>
      <c r="Z796" s="510"/>
      <c r="AA796" s="510"/>
      <c r="AB796" s="510"/>
      <c r="AC796" s="510"/>
    </row>
    <row r="797" spans="1:29" ht="12.75" customHeight="1" x14ac:dyDescent="0.2">
      <c r="A797" s="491"/>
      <c r="B797" s="491"/>
      <c r="C797" s="491"/>
      <c r="D797" s="491"/>
      <c r="E797" s="491"/>
      <c r="F797" s="491"/>
      <c r="G797" s="491"/>
      <c r="H797" s="491"/>
      <c r="I797" s="491"/>
      <c r="J797" s="491"/>
      <c r="K797" s="491"/>
      <c r="L797" s="491"/>
      <c r="M797" s="491"/>
      <c r="N797" s="491"/>
      <c r="O797" s="491"/>
      <c r="P797" s="492"/>
      <c r="Q797" s="492"/>
      <c r="R797" s="491"/>
      <c r="S797" s="491"/>
      <c r="T797" s="491"/>
      <c r="U797" s="491"/>
      <c r="V797" s="491"/>
      <c r="W797" s="491"/>
      <c r="X797" s="510"/>
      <c r="Y797" s="510"/>
      <c r="Z797" s="510"/>
      <c r="AA797" s="510"/>
      <c r="AB797" s="510"/>
      <c r="AC797" s="510"/>
    </row>
    <row r="798" spans="1:29" ht="12.75" customHeight="1" x14ac:dyDescent="0.2">
      <c r="A798" s="491"/>
      <c r="B798" s="491"/>
      <c r="C798" s="491"/>
      <c r="D798" s="491"/>
      <c r="E798" s="491"/>
      <c r="F798" s="491"/>
      <c r="G798" s="491"/>
      <c r="H798" s="491"/>
      <c r="I798" s="491"/>
      <c r="J798" s="491"/>
      <c r="K798" s="491"/>
      <c r="L798" s="491"/>
      <c r="M798" s="491"/>
      <c r="N798" s="491"/>
      <c r="O798" s="491"/>
      <c r="P798" s="492"/>
      <c r="Q798" s="492"/>
      <c r="R798" s="491"/>
      <c r="S798" s="491"/>
      <c r="T798" s="491"/>
      <c r="U798" s="491"/>
      <c r="V798" s="491"/>
      <c r="W798" s="491"/>
      <c r="X798" s="510"/>
      <c r="Y798" s="510"/>
      <c r="Z798" s="510"/>
      <c r="AA798" s="510"/>
      <c r="AB798" s="510"/>
      <c r="AC798" s="510"/>
    </row>
    <row r="799" spans="1:29" ht="12.75" customHeight="1" x14ac:dyDescent="0.2">
      <c r="A799" s="491"/>
      <c r="B799" s="491"/>
      <c r="C799" s="491"/>
      <c r="D799" s="491"/>
      <c r="E799" s="491"/>
      <c r="F799" s="491"/>
      <c r="G799" s="491"/>
      <c r="H799" s="491"/>
      <c r="I799" s="491"/>
      <c r="J799" s="491"/>
      <c r="K799" s="491"/>
      <c r="L799" s="491"/>
      <c r="M799" s="491"/>
      <c r="N799" s="491"/>
      <c r="O799" s="491"/>
      <c r="P799" s="492"/>
      <c r="Q799" s="492"/>
      <c r="R799" s="491"/>
      <c r="S799" s="491"/>
      <c r="T799" s="491"/>
      <c r="U799" s="491"/>
      <c r="V799" s="491"/>
      <c r="W799" s="491"/>
      <c r="X799" s="510"/>
      <c r="Y799" s="510"/>
      <c r="Z799" s="510"/>
      <c r="AA799" s="510"/>
      <c r="AB799" s="510"/>
      <c r="AC799" s="510"/>
    </row>
    <row r="800" spans="1:29" ht="12.75" customHeight="1" x14ac:dyDescent="0.2">
      <c r="A800" s="491"/>
      <c r="B800" s="491"/>
      <c r="C800" s="491"/>
      <c r="D800" s="491"/>
      <c r="E800" s="491"/>
      <c r="F800" s="491"/>
      <c r="G800" s="491"/>
      <c r="H800" s="491"/>
      <c r="I800" s="491"/>
      <c r="J800" s="491"/>
      <c r="K800" s="491"/>
      <c r="L800" s="491"/>
      <c r="M800" s="491"/>
      <c r="N800" s="491"/>
      <c r="O800" s="491"/>
      <c r="P800" s="492"/>
      <c r="Q800" s="492"/>
      <c r="R800" s="491"/>
      <c r="S800" s="491"/>
      <c r="T800" s="491"/>
      <c r="U800" s="491"/>
      <c r="V800" s="491"/>
      <c r="W800" s="491"/>
      <c r="X800" s="510"/>
      <c r="Y800" s="510"/>
      <c r="Z800" s="510"/>
      <c r="AA800" s="510"/>
      <c r="AB800" s="510"/>
      <c r="AC800" s="510"/>
    </row>
    <row r="801" spans="1:29" ht="12.75" customHeight="1" x14ac:dyDescent="0.2">
      <c r="A801" s="491"/>
      <c r="B801" s="491"/>
      <c r="C801" s="491"/>
      <c r="D801" s="491"/>
      <c r="E801" s="491"/>
      <c r="F801" s="491"/>
      <c r="G801" s="491"/>
      <c r="H801" s="491"/>
      <c r="I801" s="491"/>
      <c r="J801" s="491"/>
      <c r="K801" s="491"/>
      <c r="L801" s="491"/>
      <c r="M801" s="491"/>
      <c r="N801" s="491"/>
      <c r="O801" s="491"/>
      <c r="P801" s="492"/>
      <c r="Q801" s="492"/>
      <c r="R801" s="491"/>
      <c r="S801" s="491"/>
      <c r="T801" s="491"/>
      <c r="U801" s="491"/>
      <c r="V801" s="491"/>
      <c r="W801" s="491"/>
      <c r="X801" s="510"/>
      <c r="Y801" s="510"/>
      <c r="Z801" s="510"/>
      <c r="AA801" s="510"/>
      <c r="AB801" s="510"/>
      <c r="AC801" s="510"/>
    </row>
    <row r="802" spans="1:29" ht="12.75" customHeight="1" x14ac:dyDescent="0.2">
      <c r="A802" s="491"/>
      <c r="B802" s="491"/>
      <c r="C802" s="491"/>
      <c r="D802" s="491"/>
      <c r="E802" s="491"/>
      <c r="F802" s="491"/>
      <c r="G802" s="491"/>
      <c r="H802" s="491"/>
      <c r="I802" s="491"/>
      <c r="J802" s="491"/>
      <c r="K802" s="491"/>
      <c r="L802" s="491"/>
      <c r="M802" s="491"/>
      <c r="N802" s="491"/>
      <c r="O802" s="491"/>
      <c r="P802" s="492"/>
      <c r="Q802" s="492"/>
      <c r="R802" s="491"/>
      <c r="S802" s="491"/>
      <c r="T802" s="491"/>
      <c r="U802" s="491"/>
      <c r="V802" s="491"/>
      <c r="W802" s="491"/>
      <c r="X802" s="510"/>
      <c r="Y802" s="510"/>
      <c r="Z802" s="510"/>
      <c r="AA802" s="510"/>
      <c r="AB802" s="510"/>
      <c r="AC802" s="510"/>
    </row>
    <row r="803" spans="1:29" ht="12.75" customHeight="1" x14ac:dyDescent="0.2">
      <c r="A803" s="491"/>
      <c r="B803" s="491"/>
      <c r="C803" s="491"/>
      <c r="D803" s="491"/>
      <c r="E803" s="491"/>
      <c r="F803" s="491"/>
      <c r="G803" s="491"/>
      <c r="H803" s="491"/>
      <c r="I803" s="491"/>
      <c r="J803" s="491"/>
      <c r="K803" s="491"/>
      <c r="L803" s="491"/>
      <c r="M803" s="491"/>
      <c r="N803" s="491"/>
      <c r="O803" s="491"/>
      <c r="P803" s="492"/>
      <c r="Q803" s="492"/>
      <c r="R803" s="491"/>
      <c r="S803" s="491"/>
      <c r="T803" s="491"/>
      <c r="U803" s="491"/>
      <c r="V803" s="491"/>
      <c r="W803" s="491"/>
      <c r="X803" s="510"/>
      <c r="Y803" s="510"/>
      <c r="Z803" s="510"/>
      <c r="AA803" s="510"/>
      <c r="AB803" s="510"/>
      <c r="AC803" s="510"/>
    </row>
    <row r="804" spans="1:29" ht="12.75" customHeight="1" x14ac:dyDescent="0.2">
      <c r="A804" s="491"/>
      <c r="B804" s="491"/>
      <c r="C804" s="491"/>
      <c r="D804" s="491"/>
      <c r="E804" s="491"/>
      <c r="F804" s="491"/>
      <c r="G804" s="491"/>
      <c r="H804" s="491"/>
      <c r="I804" s="491"/>
      <c r="J804" s="491"/>
      <c r="K804" s="491"/>
      <c r="L804" s="491"/>
      <c r="M804" s="491"/>
      <c r="N804" s="491"/>
      <c r="O804" s="491"/>
      <c r="P804" s="492"/>
      <c r="Q804" s="492"/>
      <c r="R804" s="491"/>
      <c r="S804" s="491"/>
      <c r="T804" s="491"/>
      <c r="U804" s="491"/>
      <c r="V804" s="491"/>
      <c r="W804" s="491"/>
      <c r="X804" s="510"/>
      <c r="Y804" s="510"/>
      <c r="Z804" s="510"/>
      <c r="AA804" s="510"/>
      <c r="AB804" s="510"/>
      <c r="AC804" s="510"/>
    </row>
    <row r="805" spans="1:29" ht="12.75" customHeight="1" x14ac:dyDescent="0.2">
      <c r="A805" s="491"/>
      <c r="B805" s="491"/>
      <c r="C805" s="491"/>
      <c r="D805" s="491"/>
      <c r="E805" s="491"/>
      <c r="F805" s="491"/>
      <c r="G805" s="491"/>
      <c r="H805" s="491"/>
      <c r="I805" s="491"/>
      <c r="J805" s="491"/>
      <c r="K805" s="491"/>
      <c r="L805" s="491"/>
      <c r="M805" s="491"/>
      <c r="N805" s="491"/>
      <c r="O805" s="491"/>
      <c r="P805" s="492"/>
      <c r="Q805" s="492"/>
      <c r="R805" s="491"/>
      <c r="S805" s="491"/>
      <c r="T805" s="491"/>
      <c r="U805" s="491"/>
      <c r="V805" s="491"/>
      <c r="W805" s="491"/>
      <c r="X805" s="510"/>
      <c r="Y805" s="510"/>
      <c r="Z805" s="510"/>
      <c r="AA805" s="510"/>
      <c r="AB805" s="510"/>
      <c r="AC805" s="510"/>
    </row>
    <row r="806" spans="1:29" ht="12.75" customHeight="1" x14ac:dyDescent="0.2">
      <c r="A806" s="491"/>
      <c r="B806" s="491"/>
      <c r="C806" s="491"/>
      <c r="D806" s="491"/>
      <c r="E806" s="491"/>
      <c r="F806" s="491"/>
      <c r="G806" s="491"/>
      <c r="H806" s="491"/>
      <c r="I806" s="491"/>
      <c r="J806" s="491"/>
      <c r="K806" s="491"/>
      <c r="L806" s="491"/>
      <c r="M806" s="491"/>
      <c r="N806" s="491"/>
      <c r="O806" s="491"/>
      <c r="P806" s="492"/>
      <c r="Q806" s="492"/>
      <c r="R806" s="491"/>
      <c r="S806" s="491"/>
      <c r="T806" s="491"/>
      <c r="U806" s="491"/>
      <c r="V806" s="491"/>
      <c r="W806" s="491"/>
      <c r="X806" s="510"/>
      <c r="Y806" s="510"/>
      <c r="Z806" s="510"/>
      <c r="AA806" s="510"/>
      <c r="AB806" s="510"/>
      <c r="AC806" s="510"/>
    </row>
    <row r="807" spans="1:29" ht="12.75" customHeight="1" x14ac:dyDescent="0.2">
      <c r="A807" s="491"/>
      <c r="B807" s="491"/>
      <c r="C807" s="491"/>
      <c r="D807" s="491"/>
      <c r="E807" s="491"/>
      <c r="F807" s="491"/>
      <c r="G807" s="491"/>
      <c r="H807" s="491"/>
      <c r="I807" s="491"/>
      <c r="J807" s="491"/>
      <c r="K807" s="491"/>
      <c r="L807" s="491"/>
      <c r="M807" s="491"/>
      <c r="N807" s="491"/>
      <c r="O807" s="491"/>
      <c r="P807" s="492"/>
      <c r="Q807" s="492"/>
      <c r="R807" s="491"/>
      <c r="S807" s="491"/>
      <c r="T807" s="491"/>
      <c r="U807" s="491"/>
      <c r="V807" s="491"/>
      <c r="W807" s="491"/>
      <c r="X807" s="510"/>
      <c r="Y807" s="510"/>
      <c r="Z807" s="510"/>
      <c r="AA807" s="510"/>
      <c r="AB807" s="510"/>
      <c r="AC807" s="510"/>
    </row>
    <row r="808" spans="1:29" ht="12.75" customHeight="1" x14ac:dyDescent="0.2">
      <c r="A808" s="491"/>
      <c r="B808" s="491"/>
      <c r="C808" s="491"/>
      <c r="D808" s="491"/>
      <c r="E808" s="491"/>
      <c r="F808" s="491"/>
      <c r="G808" s="491"/>
      <c r="H808" s="491"/>
      <c r="I808" s="491"/>
      <c r="J808" s="491"/>
      <c r="K808" s="491"/>
      <c r="L808" s="491"/>
      <c r="M808" s="491"/>
      <c r="N808" s="491"/>
      <c r="O808" s="491"/>
      <c r="P808" s="492"/>
      <c r="Q808" s="492"/>
      <c r="R808" s="491"/>
      <c r="S808" s="491"/>
      <c r="T808" s="491"/>
      <c r="U808" s="491"/>
      <c r="V808" s="491"/>
      <c r="W808" s="491"/>
      <c r="X808" s="510"/>
      <c r="Y808" s="510"/>
      <c r="Z808" s="510"/>
      <c r="AA808" s="510"/>
      <c r="AB808" s="510"/>
      <c r="AC808" s="510"/>
    </row>
    <row r="809" spans="1:29" ht="12.75" customHeight="1" x14ac:dyDescent="0.2">
      <c r="A809" s="491"/>
      <c r="B809" s="491"/>
      <c r="C809" s="491"/>
      <c r="D809" s="491"/>
      <c r="E809" s="491"/>
      <c r="F809" s="491"/>
      <c r="G809" s="491"/>
      <c r="H809" s="491"/>
      <c r="I809" s="491"/>
      <c r="J809" s="491"/>
      <c r="K809" s="491"/>
      <c r="L809" s="491"/>
      <c r="M809" s="491"/>
      <c r="N809" s="491"/>
      <c r="O809" s="491"/>
      <c r="P809" s="492"/>
      <c r="Q809" s="492"/>
      <c r="R809" s="491"/>
      <c r="S809" s="491"/>
      <c r="T809" s="491"/>
      <c r="U809" s="491"/>
      <c r="V809" s="491"/>
      <c r="W809" s="491"/>
      <c r="X809" s="510"/>
      <c r="Y809" s="510"/>
      <c r="Z809" s="510"/>
      <c r="AA809" s="510"/>
      <c r="AB809" s="510"/>
      <c r="AC809" s="510"/>
    </row>
    <row r="810" spans="1:29" ht="12.75" customHeight="1" x14ac:dyDescent="0.2">
      <c r="A810" s="491"/>
      <c r="B810" s="491"/>
      <c r="C810" s="491"/>
      <c r="D810" s="491"/>
      <c r="E810" s="491"/>
      <c r="F810" s="491"/>
      <c r="G810" s="491"/>
      <c r="H810" s="491"/>
      <c r="I810" s="491"/>
      <c r="J810" s="491"/>
      <c r="K810" s="491"/>
      <c r="L810" s="491"/>
      <c r="M810" s="491"/>
      <c r="N810" s="491"/>
      <c r="O810" s="491"/>
      <c r="P810" s="492"/>
      <c r="Q810" s="492"/>
      <c r="R810" s="491"/>
      <c r="S810" s="491"/>
      <c r="T810" s="491"/>
      <c r="U810" s="491"/>
      <c r="V810" s="491"/>
      <c r="W810" s="491"/>
      <c r="X810" s="510"/>
      <c r="Y810" s="510"/>
      <c r="Z810" s="510"/>
      <c r="AA810" s="510"/>
      <c r="AB810" s="510"/>
      <c r="AC810" s="510"/>
    </row>
    <row r="811" spans="1:29" ht="12.75" customHeight="1" x14ac:dyDescent="0.2">
      <c r="A811" s="491"/>
      <c r="B811" s="491"/>
      <c r="C811" s="491"/>
      <c r="D811" s="491"/>
      <c r="E811" s="491"/>
      <c r="F811" s="491"/>
      <c r="G811" s="491"/>
      <c r="H811" s="491"/>
      <c r="I811" s="491"/>
      <c r="J811" s="491"/>
      <c r="K811" s="491"/>
      <c r="L811" s="491"/>
      <c r="M811" s="491"/>
      <c r="N811" s="491"/>
      <c r="O811" s="491"/>
      <c r="P811" s="492"/>
      <c r="Q811" s="492"/>
      <c r="R811" s="491"/>
      <c r="S811" s="491"/>
      <c r="T811" s="491"/>
      <c r="U811" s="491"/>
      <c r="V811" s="491"/>
      <c r="W811" s="491"/>
      <c r="X811" s="510"/>
      <c r="Y811" s="510"/>
      <c r="Z811" s="510"/>
      <c r="AA811" s="510"/>
      <c r="AB811" s="510"/>
      <c r="AC811" s="510"/>
    </row>
    <row r="812" spans="1:29" ht="12.75" customHeight="1" x14ac:dyDescent="0.2">
      <c r="A812" s="491"/>
      <c r="B812" s="491"/>
      <c r="C812" s="491"/>
      <c r="D812" s="491"/>
      <c r="E812" s="491"/>
      <c r="F812" s="491"/>
      <c r="G812" s="491"/>
      <c r="H812" s="491"/>
      <c r="I812" s="491"/>
      <c r="J812" s="491"/>
      <c r="K812" s="491"/>
      <c r="L812" s="491"/>
      <c r="M812" s="491"/>
      <c r="N812" s="491"/>
      <c r="O812" s="491"/>
      <c r="P812" s="492"/>
      <c r="Q812" s="492"/>
      <c r="R812" s="491"/>
      <c r="S812" s="491"/>
      <c r="T812" s="491"/>
      <c r="U812" s="491"/>
      <c r="V812" s="491"/>
      <c r="W812" s="491"/>
      <c r="X812" s="510"/>
      <c r="Y812" s="510"/>
      <c r="Z812" s="510"/>
      <c r="AA812" s="510"/>
      <c r="AB812" s="510"/>
      <c r="AC812" s="510"/>
    </row>
    <row r="813" spans="1:29" ht="12.75" customHeight="1" x14ac:dyDescent="0.2">
      <c r="A813" s="491"/>
      <c r="B813" s="491"/>
      <c r="C813" s="491"/>
      <c r="D813" s="491"/>
      <c r="E813" s="491"/>
      <c r="F813" s="491"/>
      <c r="G813" s="491"/>
      <c r="H813" s="491"/>
      <c r="I813" s="491"/>
      <c r="J813" s="491"/>
      <c r="K813" s="491"/>
      <c r="L813" s="491"/>
      <c r="M813" s="491"/>
      <c r="N813" s="491"/>
      <c r="O813" s="491"/>
      <c r="P813" s="492"/>
      <c r="Q813" s="492"/>
      <c r="R813" s="491"/>
      <c r="S813" s="491"/>
      <c r="T813" s="491"/>
      <c r="U813" s="491"/>
      <c r="V813" s="491"/>
      <c r="W813" s="491"/>
      <c r="X813" s="510"/>
      <c r="Y813" s="510"/>
      <c r="Z813" s="510"/>
      <c r="AA813" s="510"/>
      <c r="AB813" s="510"/>
      <c r="AC813" s="510"/>
    </row>
    <row r="814" spans="1:29" ht="12.75" customHeight="1" x14ac:dyDescent="0.2">
      <c r="A814" s="491"/>
      <c r="B814" s="491"/>
      <c r="C814" s="491"/>
      <c r="D814" s="491"/>
      <c r="E814" s="491"/>
      <c r="F814" s="491"/>
      <c r="G814" s="491"/>
      <c r="H814" s="491"/>
      <c r="I814" s="491"/>
      <c r="J814" s="491"/>
      <c r="K814" s="491"/>
      <c r="L814" s="491"/>
      <c r="M814" s="491"/>
      <c r="N814" s="491"/>
      <c r="O814" s="491"/>
      <c r="P814" s="492"/>
      <c r="Q814" s="492"/>
      <c r="R814" s="491"/>
      <c r="S814" s="491"/>
      <c r="T814" s="491"/>
      <c r="U814" s="491"/>
      <c r="V814" s="491"/>
      <c r="W814" s="491"/>
      <c r="X814" s="510"/>
      <c r="Y814" s="510"/>
      <c r="Z814" s="510"/>
      <c r="AA814" s="510"/>
      <c r="AB814" s="510"/>
      <c r="AC814" s="510"/>
    </row>
    <row r="815" spans="1:29" ht="12.75" customHeight="1" x14ac:dyDescent="0.2">
      <c r="A815" s="491"/>
      <c r="B815" s="491"/>
      <c r="C815" s="491"/>
      <c r="D815" s="491"/>
      <c r="E815" s="491"/>
      <c r="F815" s="491"/>
      <c r="G815" s="491"/>
      <c r="H815" s="491"/>
      <c r="I815" s="491"/>
      <c r="J815" s="491"/>
      <c r="K815" s="491"/>
      <c r="L815" s="491"/>
      <c r="M815" s="491"/>
      <c r="N815" s="491"/>
      <c r="O815" s="491"/>
      <c r="P815" s="492"/>
      <c r="Q815" s="492"/>
      <c r="R815" s="491"/>
      <c r="S815" s="491"/>
      <c r="T815" s="491"/>
      <c r="U815" s="491"/>
      <c r="V815" s="491"/>
      <c r="W815" s="491"/>
      <c r="X815" s="510"/>
      <c r="Y815" s="510"/>
      <c r="Z815" s="510"/>
      <c r="AA815" s="510"/>
      <c r="AB815" s="510"/>
      <c r="AC815" s="510"/>
    </row>
    <row r="816" spans="1:29" ht="12.75" customHeight="1" x14ac:dyDescent="0.2">
      <c r="A816" s="491"/>
      <c r="B816" s="491"/>
      <c r="C816" s="491"/>
      <c r="D816" s="491"/>
      <c r="E816" s="491"/>
      <c r="F816" s="491"/>
      <c r="G816" s="491"/>
      <c r="H816" s="491"/>
      <c r="I816" s="491"/>
      <c r="J816" s="491"/>
      <c r="K816" s="491"/>
      <c r="L816" s="491"/>
      <c r="M816" s="491"/>
      <c r="N816" s="491"/>
      <c r="O816" s="491"/>
      <c r="P816" s="492"/>
      <c r="Q816" s="492"/>
      <c r="R816" s="491"/>
      <c r="S816" s="491"/>
      <c r="T816" s="491"/>
      <c r="U816" s="491"/>
      <c r="V816" s="491"/>
      <c r="W816" s="491"/>
      <c r="X816" s="510"/>
      <c r="Y816" s="510"/>
      <c r="Z816" s="510"/>
      <c r="AA816" s="510"/>
      <c r="AB816" s="510"/>
      <c r="AC816" s="510"/>
    </row>
    <row r="817" spans="1:29" ht="12.75" customHeight="1" x14ac:dyDescent="0.2">
      <c r="A817" s="491"/>
      <c r="B817" s="491"/>
      <c r="C817" s="491"/>
      <c r="D817" s="491"/>
      <c r="E817" s="491"/>
      <c r="F817" s="491"/>
      <c r="G817" s="491"/>
      <c r="H817" s="491"/>
      <c r="I817" s="491"/>
      <c r="J817" s="491"/>
      <c r="K817" s="491"/>
      <c r="L817" s="491"/>
      <c r="M817" s="491"/>
      <c r="N817" s="491"/>
      <c r="O817" s="491"/>
      <c r="P817" s="492"/>
      <c r="Q817" s="492"/>
      <c r="R817" s="491"/>
      <c r="S817" s="491"/>
      <c r="T817" s="491"/>
      <c r="U817" s="491"/>
      <c r="V817" s="491"/>
      <c r="W817" s="491"/>
      <c r="X817" s="510"/>
      <c r="Y817" s="510"/>
      <c r="Z817" s="510"/>
      <c r="AA817" s="510"/>
      <c r="AB817" s="510"/>
      <c r="AC817" s="510"/>
    </row>
    <row r="818" spans="1:29" ht="12.75" customHeight="1" x14ac:dyDescent="0.2">
      <c r="A818" s="491"/>
      <c r="B818" s="491"/>
      <c r="C818" s="491"/>
      <c r="D818" s="491"/>
      <c r="E818" s="491"/>
      <c r="F818" s="491"/>
      <c r="G818" s="491"/>
      <c r="H818" s="491"/>
      <c r="I818" s="491"/>
      <c r="J818" s="491"/>
      <c r="K818" s="491"/>
      <c r="L818" s="491"/>
      <c r="M818" s="491"/>
      <c r="N818" s="491"/>
      <c r="O818" s="491"/>
      <c r="P818" s="492"/>
      <c r="Q818" s="492"/>
      <c r="R818" s="491"/>
      <c r="S818" s="491"/>
      <c r="T818" s="491"/>
      <c r="U818" s="491"/>
      <c r="V818" s="491"/>
      <c r="W818" s="491"/>
      <c r="X818" s="510"/>
      <c r="Y818" s="510"/>
      <c r="Z818" s="510"/>
      <c r="AA818" s="510"/>
      <c r="AB818" s="510"/>
      <c r="AC818" s="510"/>
    </row>
    <row r="819" spans="1:29" ht="12.75" customHeight="1" x14ac:dyDescent="0.2">
      <c r="A819" s="491"/>
      <c r="B819" s="491"/>
      <c r="C819" s="491"/>
      <c r="D819" s="491"/>
      <c r="E819" s="491"/>
      <c r="F819" s="491"/>
      <c r="G819" s="491"/>
      <c r="H819" s="491"/>
      <c r="I819" s="491"/>
      <c r="J819" s="491"/>
      <c r="K819" s="491"/>
      <c r="L819" s="491"/>
      <c r="M819" s="491"/>
      <c r="N819" s="491"/>
      <c r="O819" s="491"/>
      <c r="P819" s="492"/>
      <c r="Q819" s="492"/>
      <c r="R819" s="491"/>
      <c r="S819" s="491"/>
      <c r="T819" s="491"/>
      <c r="U819" s="491"/>
      <c r="V819" s="491"/>
      <c r="W819" s="491"/>
      <c r="X819" s="510"/>
      <c r="Y819" s="510"/>
      <c r="Z819" s="510"/>
      <c r="AA819" s="510"/>
      <c r="AB819" s="510"/>
      <c r="AC819" s="510"/>
    </row>
    <row r="820" spans="1:29" ht="12.75" customHeight="1" x14ac:dyDescent="0.2">
      <c r="A820" s="491"/>
      <c r="B820" s="491"/>
      <c r="C820" s="491"/>
      <c r="D820" s="491"/>
      <c r="E820" s="491"/>
      <c r="F820" s="491"/>
      <c r="G820" s="491"/>
      <c r="H820" s="491"/>
      <c r="I820" s="491"/>
      <c r="J820" s="491"/>
      <c r="K820" s="491"/>
      <c r="L820" s="491"/>
      <c r="M820" s="491"/>
      <c r="N820" s="491"/>
      <c r="O820" s="491"/>
      <c r="P820" s="492"/>
      <c r="Q820" s="492"/>
      <c r="R820" s="491"/>
      <c r="S820" s="491"/>
      <c r="T820" s="491"/>
      <c r="U820" s="491"/>
      <c r="V820" s="491"/>
      <c r="W820" s="491"/>
      <c r="X820" s="510"/>
      <c r="Y820" s="510"/>
      <c r="Z820" s="510"/>
      <c r="AA820" s="510"/>
      <c r="AB820" s="510"/>
      <c r="AC820" s="510"/>
    </row>
    <row r="821" spans="1:29" ht="12.75" customHeight="1" x14ac:dyDescent="0.2">
      <c r="A821" s="491"/>
      <c r="B821" s="491"/>
      <c r="C821" s="491"/>
      <c r="D821" s="491"/>
      <c r="E821" s="491"/>
      <c r="F821" s="491"/>
      <c r="G821" s="491"/>
      <c r="H821" s="491"/>
      <c r="I821" s="491"/>
      <c r="J821" s="491"/>
      <c r="K821" s="491"/>
      <c r="L821" s="491"/>
      <c r="M821" s="491"/>
      <c r="N821" s="491"/>
      <c r="O821" s="491"/>
      <c r="P821" s="492"/>
      <c r="Q821" s="492"/>
      <c r="R821" s="491"/>
      <c r="S821" s="491"/>
      <c r="T821" s="491"/>
      <c r="U821" s="491"/>
      <c r="V821" s="491"/>
      <c r="W821" s="491"/>
      <c r="X821" s="510"/>
      <c r="Y821" s="510"/>
      <c r="Z821" s="510"/>
      <c r="AA821" s="510"/>
      <c r="AB821" s="510"/>
      <c r="AC821" s="510"/>
    </row>
    <row r="822" spans="1:29" ht="12.75" customHeight="1" x14ac:dyDescent="0.2">
      <c r="A822" s="491"/>
      <c r="B822" s="491"/>
      <c r="C822" s="491"/>
      <c r="D822" s="491"/>
      <c r="E822" s="491"/>
      <c r="F822" s="491"/>
      <c r="G822" s="491"/>
      <c r="H822" s="491"/>
      <c r="I822" s="491"/>
      <c r="J822" s="491"/>
      <c r="K822" s="491"/>
      <c r="L822" s="491"/>
      <c r="M822" s="491"/>
      <c r="N822" s="491"/>
      <c r="O822" s="491"/>
      <c r="P822" s="492"/>
      <c r="Q822" s="492"/>
      <c r="R822" s="491"/>
      <c r="S822" s="491"/>
      <c r="T822" s="491"/>
      <c r="U822" s="491"/>
      <c r="V822" s="491"/>
      <c r="W822" s="491"/>
      <c r="X822" s="510"/>
      <c r="Y822" s="510"/>
      <c r="Z822" s="510"/>
      <c r="AA822" s="510"/>
      <c r="AB822" s="510"/>
      <c r="AC822" s="510"/>
    </row>
    <row r="823" spans="1:29" ht="12.75" customHeight="1" x14ac:dyDescent="0.2">
      <c r="A823" s="491"/>
      <c r="B823" s="491"/>
      <c r="C823" s="491"/>
      <c r="D823" s="491"/>
      <c r="E823" s="491"/>
      <c r="F823" s="491"/>
      <c r="G823" s="491"/>
      <c r="H823" s="491"/>
      <c r="I823" s="491"/>
      <c r="J823" s="491"/>
      <c r="K823" s="491"/>
      <c r="L823" s="491"/>
      <c r="M823" s="491"/>
      <c r="N823" s="491"/>
      <c r="O823" s="491"/>
      <c r="P823" s="492"/>
      <c r="Q823" s="492"/>
      <c r="R823" s="491"/>
      <c r="S823" s="491"/>
      <c r="T823" s="491"/>
      <c r="U823" s="491"/>
      <c r="V823" s="491"/>
      <c r="W823" s="491"/>
      <c r="X823" s="510"/>
      <c r="Y823" s="510"/>
      <c r="Z823" s="510"/>
      <c r="AA823" s="510"/>
      <c r="AB823" s="510"/>
      <c r="AC823" s="510"/>
    </row>
    <row r="824" spans="1:29" ht="12.75" customHeight="1" x14ac:dyDescent="0.2">
      <c r="A824" s="491"/>
      <c r="B824" s="491"/>
      <c r="C824" s="491"/>
      <c r="D824" s="491"/>
      <c r="E824" s="491"/>
      <c r="F824" s="491"/>
      <c r="G824" s="491"/>
      <c r="H824" s="491"/>
      <c r="I824" s="491"/>
      <c r="J824" s="491"/>
      <c r="K824" s="491"/>
      <c r="L824" s="491"/>
      <c r="M824" s="491"/>
      <c r="N824" s="491"/>
      <c r="O824" s="491"/>
      <c r="P824" s="492"/>
      <c r="Q824" s="492"/>
      <c r="R824" s="491"/>
      <c r="S824" s="491"/>
      <c r="T824" s="491"/>
      <c r="U824" s="491"/>
      <c r="V824" s="491"/>
      <c r="W824" s="491"/>
      <c r="X824" s="510"/>
      <c r="Y824" s="510"/>
      <c r="Z824" s="510"/>
      <c r="AA824" s="510"/>
      <c r="AB824" s="510"/>
      <c r="AC824" s="510"/>
    </row>
    <row r="825" spans="1:29" ht="12.75" customHeight="1" x14ac:dyDescent="0.2">
      <c r="A825" s="491"/>
      <c r="B825" s="491"/>
      <c r="C825" s="491"/>
      <c r="D825" s="491"/>
      <c r="E825" s="491"/>
      <c r="F825" s="491"/>
      <c r="G825" s="491"/>
      <c r="H825" s="491"/>
      <c r="I825" s="491"/>
      <c r="J825" s="491"/>
      <c r="K825" s="491"/>
      <c r="L825" s="491"/>
      <c r="M825" s="491"/>
      <c r="N825" s="491"/>
      <c r="O825" s="491"/>
      <c r="P825" s="492"/>
      <c r="Q825" s="492"/>
      <c r="R825" s="491"/>
      <c r="S825" s="491"/>
      <c r="T825" s="491"/>
      <c r="U825" s="491"/>
      <c r="V825" s="491"/>
      <c r="W825" s="491"/>
      <c r="X825" s="510"/>
      <c r="Y825" s="510"/>
      <c r="Z825" s="510"/>
      <c r="AA825" s="510"/>
      <c r="AB825" s="510"/>
      <c r="AC825" s="510"/>
    </row>
    <row r="826" spans="1:29" ht="12.75" customHeight="1" x14ac:dyDescent="0.2">
      <c r="A826" s="491"/>
      <c r="B826" s="491"/>
      <c r="C826" s="491"/>
      <c r="D826" s="491"/>
      <c r="E826" s="491"/>
      <c r="F826" s="491"/>
      <c r="G826" s="491"/>
      <c r="H826" s="491"/>
      <c r="I826" s="491"/>
      <c r="J826" s="491"/>
      <c r="K826" s="491"/>
      <c r="L826" s="491"/>
      <c r="M826" s="491"/>
      <c r="N826" s="491"/>
      <c r="O826" s="491"/>
      <c r="P826" s="492"/>
      <c r="Q826" s="492"/>
      <c r="R826" s="491"/>
      <c r="S826" s="491"/>
      <c r="T826" s="491"/>
      <c r="U826" s="491"/>
      <c r="V826" s="491"/>
      <c r="W826" s="491"/>
      <c r="X826" s="510"/>
      <c r="Y826" s="510"/>
      <c r="Z826" s="510"/>
      <c r="AA826" s="510"/>
      <c r="AB826" s="510"/>
      <c r="AC826" s="510"/>
    </row>
    <row r="827" spans="1:29" ht="12.75" customHeight="1" x14ac:dyDescent="0.2">
      <c r="A827" s="491"/>
      <c r="B827" s="491"/>
      <c r="C827" s="491"/>
      <c r="D827" s="491"/>
      <c r="E827" s="491"/>
      <c r="F827" s="491"/>
      <c r="G827" s="491"/>
      <c r="H827" s="491"/>
      <c r="I827" s="491"/>
      <c r="J827" s="491"/>
      <c r="K827" s="491"/>
      <c r="L827" s="491"/>
      <c r="M827" s="491"/>
      <c r="N827" s="491"/>
      <c r="O827" s="491"/>
      <c r="P827" s="492"/>
      <c r="Q827" s="492"/>
      <c r="R827" s="491"/>
      <c r="S827" s="491"/>
      <c r="T827" s="491"/>
      <c r="U827" s="491"/>
      <c r="V827" s="491"/>
      <c r="W827" s="491"/>
      <c r="X827" s="510"/>
      <c r="Y827" s="510"/>
      <c r="Z827" s="510"/>
      <c r="AA827" s="510"/>
      <c r="AB827" s="510"/>
      <c r="AC827" s="510"/>
    </row>
    <row r="828" spans="1:29" ht="12.75" customHeight="1" x14ac:dyDescent="0.2">
      <c r="A828" s="491"/>
      <c r="B828" s="491"/>
      <c r="C828" s="491"/>
      <c r="D828" s="491"/>
      <c r="E828" s="491"/>
      <c r="F828" s="491"/>
      <c r="G828" s="491"/>
      <c r="H828" s="491"/>
      <c r="I828" s="491"/>
      <c r="J828" s="491"/>
      <c r="K828" s="491"/>
      <c r="L828" s="491"/>
      <c r="M828" s="491"/>
      <c r="N828" s="491"/>
      <c r="O828" s="491"/>
      <c r="P828" s="492"/>
      <c r="Q828" s="492"/>
      <c r="R828" s="491"/>
      <c r="S828" s="491"/>
      <c r="T828" s="491"/>
      <c r="U828" s="491"/>
      <c r="V828" s="491"/>
      <c r="W828" s="491"/>
      <c r="X828" s="510"/>
      <c r="Y828" s="510"/>
      <c r="Z828" s="510"/>
      <c r="AA828" s="510"/>
      <c r="AB828" s="510"/>
      <c r="AC828" s="510"/>
    </row>
    <row r="829" spans="1:29" ht="12.75" customHeight="1" x14ac:dyDescent="0.2">
      <c r="A829" s="491"/>
      <c r="B829" s="491"/>
      <c r="C829" s="491"/>
      <c r="D829" s="491"/>
      <c r="E829" s="491"/>
      <c r="F829" s="491"/>
      <c r="G829" s="491"/>
      <c r="H829" s="491"/>
      <c r="I829" s="491"/>
      <c r="J829" s="491"/>
      <c r="K829" s="491"/>
      <c r="L829" s="491"/>
      <c r="M829" s="491"/>
      <c r="N829" s="491"/>
      <c r="O829" s="491"/>
      <c r="P829" s="492"/>
      <c r="Q829" s="492"/>
      <c r="R829" s="491"/>
      <c r="S829" s="491"/>
      <c r="T829" s="491"/>
      <c r="U829" s="491"/>
      <c r="V829" s="491"/>
      <c r="W829" s="491"/>
      <c r="X829" s="510"/>
      <c r="Y829" s="510"/>
      <c r="Z829" s="510"/>
      <c r="AA829" s="510"/>
      <c r="AB829" s="510"/>
      <c r="AC829" s="510"/>
    </row>
    <row r="830" spans="1:29" ht="12.75" customHeight="1" x14ac:dyDescent="0.2">
      <c r="A830" s="491"/>
      <c r="B830" s="491"/>
      <c r="C830" s="491"/>
      <c r="D830" s="491"/>
      <c r="E830" s="491"/>
      <c r="F830" s="491"/>
      <c r="G830" s="491"/>
      <c r="H830" s="491"/>
      <c r="I830" s="491"/>
      <c r="J830" s="491"/>
      <c r="K830" s="491"/>
      <c r="L830" s="491"/>
      <c r="M830" s="491"/>
      <c r="N830" s="491"/>
      <c r="O830" s="491"/>
      <c r="P830" s="492"/>
      <c r="Q830" s="492"/>
      <c r="R830" s="491"/>
      <c r="S830" s="491"/>
      <c r="T830" s="491"/>
      <c r="U830" s="491"/>
      <c r="V830" s="491"/>
      <c r="W830" s="491"/>
      <c r="X830" s="510"/>
      <c r="Y830" s="510"/>
      <c r="Z830" s="510"/>
      <c r="AA830" s="510"/>
      <c r="AB830" s="510"/>
      <c r="AC830" s="510"/>
    </row>
    <row r="831" spans="1:29" ht="12.75" customHeight="1" x14ac:dyDescent="0.2">
      <c r="A831" s="491"/>
      <c r="B831" s="491"/>
      <c r="C831" s="491"/>
      <c r="D831" s="491"/>
      <c r="E831" s="491"/>
      <c r="F831" s="491"/>
      <c r="G831" s="491"/>
      <c r="H831" s="491"/>
      <c r="I831" s="491"/>
      <c r="J831" s="491"/>
      <c r="K831" s="491"/>
      <c r="L831" s="491"/>
      <c r="M831" s="491"/>
      <c r="N831" s="491"/>
      <c r="O831" s="491"/>
      <c r="P831" s="492"/>
      <c r="Q831" s="492"/>
      <c r="R831" s="491"/>
      <c r="S831" s="491"/>
      <c r="T831" s="491"/>
      <c r="U831" s="491"/>
      <c r="V831" s="491"/>
      <c r="W831" s="491"/>
      <c r="X831" s="510"/>
      <c r="Y831" s="510"/>
      <c r="Z831" s="510"/>
      <c r="AA831" s="510"/>
      <c r="AB831" s="510"/>
      <c r="AC831" s="510"/>
    </row>
    <row r="832" spans="1:29" ht="12.75" customHeight="1" x14ac:dyDescent="0.2">
      <c r="A832" s="491"/>
      <c r="B832" s="491"/>
      <c r="C832" s="491"/>
      <c r="D832" s="491"/>
      <c r="E832" s="491"/>
      <c r="F832" s="491"/>
      <c r="G832" s="491"/>
      <c r="H832" s="491"/>
      <c r="I832" s="491"/>
      <c r="J832" s="491"/>
      <c r="K832" s="491"/>
      <c r="L832" s="491"/>
      <c r="M832" s="491"/>
      <c r="N832" s="491"/>
      <c r="O832" s="491"/>
      <c r="P832" s="492"/>
      <c r="Q832" s="492"/>
      <c r="R832" s="491"/>
      <c r="S832" s="491"/>
      <c r="T832" s="491"/>
      <c r="U832" s="491"/>
      <c r="V832" s="491"/>
      <c r="W832" s="491"/>
      <c r="X832" s="510"/>
      <c r="Y832" s="510"/>
      <c r="Z832" s="510"/>
      <c r="AA832" s="510"/>
      <c r="AB832" s="510"/>
      <c r="AC832" s="510"/>
    </row>
    <row r="833" spans="1:29" ht="12.75" customHeight="1" x14ac:dyDescent="0.2">
      <c r="A833" s="491"/>
      <c r="B833" s="491"/>
      <c r="C833" s="491"/>
      <c r="D833" s="491"/>
      <c r="E833" s="491"/>
      <c r="F833" s="491"/>
      <c r="G833" s="491"/>
      <c r="H833" s="491"/>
      <c r="I833" s="491"/>
      <c r="J833" s="491"/>
      <c r="K833" s="491"/>
      <c r="L833" s="491"/>
      <c r="M833" s="491"/>
      <c r="N833" s="491"/>
      <c r="O833" s="491"/>
      <c r="P833" s="492"/>
      <c r="Q833" s="492"/>
      <c r="R833" s="491"/>
      <c r="S833" s="491"/>
      <c r="T833" s="491"/>
      <c r="U833" s="491"/>
      <c r="V833" s="491"/>
      <c r="W833" s="491"/>
      <c r="X833" s="510"/>
      <c r="Y833" s="510"/>
      <c r="Z833" s="510"/>
      <c r="AA833" s="510"/>
      <c r="AB833" s="510"/>
      <c r="AC833" s="510"/>
    </row>
    <row r="834" spans="1:29" ht="12.75" customHeight="1" x14ac:dyDescent="0.2">
      <c r="A834" s="491"/>
      <c r="B834" s="491"/>
      <c r="C834" s="491"/>
      <c r="D834" s="491"/>
      <c r="E834" s="491"/>
      <c r="F834" s="491"/>
      <c r="G834" s="491"/>
      <c r="H834" s="491"/>
      <c r="I834" s="491"/>
      <c r="J834" s="491"/>
      <c r="K834" s="491"/>
      <c r="L834" s="491"/>
      <c r="M834" s="491"/>
      <c r="N834" s="491"/>
      <c r="O834" s="491"/>
      <c r="P834" s="492"/>
      <c r="Q834" s="492"/>
      <c r="R834" s="491"/>
      <c r="S834" s="491"/>
      <c r="T834" s="491"/>
      <c r="U834" s="491"/>
      <c r="V834" s="491"/>
      <c r="W834" s="491"/>
      <c r="X834" s="510"/>
      <c r="Y834" s="510"/>
      <c r="Z834" s="510"/>
      <c r="AA834" s="510"/>
      <c r="AB834" s="510"/>
      <c r="AC834" s="510"/>
    </row>
    <row r="835" spans="1:29" ht="12.75" customHeight="1" x14ac:dyDescent="0.2">
      <c r="A835" s="491"/>
      <c r="B835" s="491"/>
      <c r="C835" s="491"/>
      <c r="D835" s="491"/>
      <c r="E835" s="491"/>
      <c r="F835" s="491"/>
      <c r="G835" s="491"/>
      <c r="H835" s="491"/>
      <c r="I835" s="491"/>
      <c r="J835" s="491"/>
      <c r="K835" s="491"/>
      <c r="L835" s="491"/>
      <c r="M835" s="491"/>
      <c r="N835" s="491"/>
      <c r="O835" s="491"/>
      <c r="P835" s="492"/>
      <c r="Q835" s="492"/>
      <c r="R835" s="491"/>
      <c r="S835" s="491"/>
      <c r="T835" s="491"/>
      <c r="U835" s="491"/>
      <c r="V835" s="491"/>
      <c r="W835" s="491"/>
      <c r="X835" s="510"/>
      <c r="Y835" s="510"/>
      <c r="Z835" s="510"/>
      <c r="AA835" s="510"/>
      <c r="AB835" s="510"/>
      <c r="AC835" s="510"/>
    </row>
    <row r="836" spans="1:29" ht="12.75" customHeight="1" x14ac:dyDescent="0.2">
      <c r="A836" s="491"/>
      <c r="B836" s="491"/>
      <c r="C836" s="491"/>
      <c r="D836" s="491"/>
      <c r="E836" s="491"/>
      <c r="F836" s="491"/>
      <c r="G836" s="491"/>
      <c r="H836" s="491"/>
      <c r="I836" s="491"/>
      <c r="J836" s="491"/>
      <c r="K836" s="491"/>
      <c r="L836" s="491"/>
      <c r="M836" s="491"/>
      <c r="N836" s="491"/>
      <c r="O836" s="491"/>
      <c r="P836" s="492"/>
      <c r="Q836" s="492"/>
      <c r="R836" s="491"/>
      <c r="S836" s="491"/>
      <c r="T836" s="491"/>
      <c r="U836" s="491"/>
      <c r="V836" s="491"/>
      <c r="W836" s="491"/>
      <c r="X836" s="510"/>
      <c r="Y836" s="510"/>
      <c r="Z836" s="510"/>
      <c r="AA836" s="510"/>
      <c r="AB836" s="510"/>
      <c r="AC836" s="510"/>
    </row>
    <row r="837" spans="1:29" ht="12.75" customHeight="1" x14ac:dyDescent="0.2">
      <c r="A837" s="491"/>
      <c r="B837" s="491"/>
      <c r="C837" s="491"/>
      <c r="D837" s="491"/>
      <c r="E837" s="491"/>
      <c r="F837" s="491"/>
      <c r="G837" s="491"/>
      <c r="H837" s="491"/>
      <c r="I837" s="491"/>
      <c r="J837" s="491"/>
      <c r="K837" s="491"/>
      <c r="L837" s="491"/>
      <c r="M837" s="491"/>
      <c r="N837" s="491"/>
      <c r="O837" s="491"/>
      <c r="P837" s="492"/>
      <c r="Q837" s="492"/>
      <c r="R837" s="491"/>
      <c r="S837" s="491"/>
      <c r="T837" s="491"/>
      <c r="U837" s="491"/>
      <c r="V837" s="491"/>
      <c r="W837" s="491"/>
      <c r="X837" s="510"/>
      <c r="Y837" s="510"/>
      <c r="Z837" s="510"/>
      <c r="AA837" s="510"/>
      <c r="AB837" s="510"/>
      <c r="AC837" s="510"/>
    </row>
    <row r="838" spans="1:29" ht="12.75" customHeight="1" x14ac:dyDescent="0.2">
      <c r="A838" s="491"/>
      <c r="B838" s="491"/>
      <c r="C838" s="491"/>
      <c r="D838" s="491"/>
      <c r="E838" s="491"/>
      <c r="F838" s="491"/>
      <c r="G838" s="491"/>
      <c r="H838" s="491"/>
      <c r="I838" s="491"/>
      <c r="J838" s="491"/>
      <c r="K838" s="491"/>
      <c r="L838" s="491"/>
      <c r="M838" s="491"/>
      <c r="N838" s="491"/>
      <c r="O838" s="491"/>
      <c r="P838" s="492"/>
      <c r="Q838" s="492"/>
      <c r="R838" s="491"/>
      <c r="S838" s="491"/>
      <c r="T838" s="491"/>
      <c r="U838" s="491"/>
      <c r="V838" s="491"/>
      <c r="W838" s="491"/>
      <c r="X838" s="510"/>
      <c r="Y838" s="510"/>
      <c r="Z838" s="510"/>
      <c r="AA838" s="510"/>
      <c r="AB838" s="510"/>
      <c r="AC838" s="510"/>
    </row>
    <row r="839" spans="1:29" ht="12.75" customHeight="1" x14ac:dyDescent="0.2">
      <c r="A839" s="491"/>
      <c r="B839" s="491"/>
      <c r="C839" s="491"/>
      <c r="D839" s="491"/>
      <c r="E839" s="491"/>
      <c r="F839" s="491"/>
      <c r="G839" s="491"/>
      <c r="H839" s="491"/>
      <c r="I839" s="491"/>
      <c r="J839" s="491"/>
      <c r="K839" s="491"/>
      <c r="L839" s="491"/>
      <c r="M839" s="491"/>
      <c r="N839" s="491"/>
      <c r="O839" s="491"/>
      <c r="P839" s="492"/>
      <c r="Q839" s="492"/>
      <c r="R839" s="491"/>
      <c r="S839" s="491"/>
      <c r="T839" s="491"/>
      <c r="U839" s="491"/>
      <c r="V839" s="491"/>
      <c r="W839" s="491"/>
      <c r="X839" s="510"/>
      <c r="Y839" s="510"/>
      <c r="Z839" s="510"/>
      <c r="AA839" s="510"/>
      <c r="AB839" s="510"/>
      <c r="AC839" s="510"/>
    </row>
    <row r="840" spans="1:29" ht="12.75" customHeight="1" x14ac:dyDescent="0.2">
      <c r="A840" s="491"/>
      <c r="B840" s="491"/>
      <c r="C840" s="491"/>
      <c r="D840" s="491"/>
      <c r="E840" s="491"/>
      <c r="F840" s="491"/>
      <c r="G840" s="491"/>
      <c r="H840" s="491"/>
      <c r="I840" s="491"/>
      <c r="J840" s="491"/>
      <c r="K840" s="491"/>
      <c r="L840" s="491"/>
      <c r="M840" s="491"/>
      <c r="N840" s="491"/>
      <c r="O840" s="491"/>
      <c r="P840" s="492"/>
      <c r="Q840" s="492"/>
      <c r="R840" s="491"/>
      <c r="S840" s="491"/>
      <c r="T840" s="491"/>
      <c r="U840" s="491"/>
      <c r="V840" s="491"/>
      <c r="W840" s="491"/>
      <c r="X840" s="510"/>
      <c r="Y840" s="510"/>
      <c r="Z840" s="510"/>
      <c r="AA840" s="510"/>
      <c r="AB840" s="510"/>
      <c r="AC840" s="510"/>
    </row>
    <row r="841" spans="1:29" ht="12.75" customHeight="1" x14ac:dyDescent="0.2">
      <c r="A841" s="491"/>
      <c r="B841" s="491"/>
      <c r="C841" s="491"/>
      <c r="D841" s="491"/>
      <c r="E841" s="491"/>
      <c r="F841" s="491"/>
      <c r="G841" s="491"/>
      <c r="H841" s="491"/>
      <c r="I841" s="491"/>
      <c r="J841" s="491"/>
      <c r="K841" s="491"/>
      <c r="L841" s="491"/>
      <c r="M841" s="491"/>
      <c r="N841" s="491"/>
      <c r="O841" s="491"/>
      <c r="P841" s="492"/>
      <c r="Q841" s="492"/>
      <c r="R841" s="491"/>
      <c r="S841" s="491"/>
      <c r="T841" s="491"/>
      <c r="U841" s="491"/>
      <c r="V841" s="491"/>
      <c r="W841" s="491"/>
      <c r="X841" s="510"/>
      <c r="Y841" s="510"/>
      <c r="Z841" s="510"/>
      <c r="AA841" s="510"/>
      <c r="AB841" s="510"/>
      <c r="AC841" s="510"/>
    </row>
    <row r="842" spans="1:29" ht="12.75" customHeight="1" x14ac:dyDescent="0.2">
      <c r="A842" s="491"/>
      <c r="B842" s="491"/>
      <c r="C842" s="491"/>
      <c r="D842" s="491"/>
      <c r="E842" s="491"/>
      <c r="F842" s="491"/>
      <c r="G842" s="491"/>
      <c r="H842" s="491"/>
      <c r="I842" s="491"/>
      <c r="J842" s="491"/>
      <c r="K842" s="491"/>
      <c r="L842" s="491"/>
      <c r="M842" s="491"/>
      <c r="N842" s="491"/>
      <c r="O842" s="491"/>
      <c r="P842" s="492"/>
      <c r="Q842" s="492"/>
      <c r="R842" s="491"/>
      <c r="S842" s="491"/>
      <c r="T842" s="491"/>
      <c r="U842" s="491"/>
      <c r="V842" s="491"/>
      <c r="W842" s="491"/>
      <c r="X842" s="510"/>
      <c r="Y842" s="510"/>
      <c r="Z842" s="510"/>
      <c r="AA842" s="510"/>
      <c r="AB842" s="510"/>
      <c r="AC842" s="510"/>
    </row>
    <row r="843" spans="1:29" ht="12.75" customHeight="1" x14ac:dyDescent="0.2">
      <c r="A843" s="491"/>
      <c r="B843" s="491"/>
      <c r="C843" s="491"/>
      <c r="D843" s="491"/>
      <c r="E843" s="491"/>
      <c r="F843" s="491"/>
      <c r="G843" s="491"/>
      <c r="H843" s="491"/>
      <c r="I843" s="491"/>
      <c r="J843" s="491"/>
      <c r="K843" s="491"/>
      <c r="L843" s="491"/>
      <c r="M843" s="491"/>
      <c r="N843" s="491"/>
      <c r="O843" s="491"/>
      <c r="P843" s="492"/>
      <c r="Q843" s="492"/>
      <c r="R843" s="491"/>
      <c r="S843" s="491"/>
      <c r="T843" s="491"/>
      <c r="U843" s="491"/>
      <c r="V843" s="491"/>
      <c r="W843" s="491"/>
      <c r="X843" s="510"/>
      <c r="Y843" s="510"/>
      <c r="Z843" s="510"/>
      <c r="AA843" s="510"/>
      <c r="AB843" s="510"/>
      <c r="AC843" s="510"/>
    </row>
    <row r="844" spans="1:29" ht="12.75" customHeight="1" x14ac:dyDescent="0.2">
      <c r="A844" s="491"/>
      <c r="B844" s="491"/>
      <c r="C844" s="491"/>
      <c r="D844" s="491"/>
      <c r="E844" s="491"/>
      <c r="F844" s="491"/>
      <c r="G844" s="491"/>
      <c r="H844" s="491"/>
      <c r="I844" s="491"/>
      <c r="J844" s="491"/>
      <c r="K844" s="491"/>
      <c r="L844" s="491"/>
      <c r="M844" s="491"/>
      <c r="N844" s="491"/>
      <c r="O844" s="491"/>
      <c r="P844" s="492"/>
      <c r="Q844" s="492"/>
      <c r="R844" s="491"/>
      <c r="S844" s="491"/>
      <c r="T844" s="491"/>
      <c r="U844" s="491"/>
      <c r="V844" s="491"/>
      <c r="W844" s="491"/>
      <c r="X844" s="510"/>
      <c r="Y844" s="510"/>
      <c r="Z844" s="510"/>
      <c r="AA844" s="510"/>
      <c r="AB844" s="510"/>
      <c r="AC844" s="510"/>
    </row>
    <row r="845" spans="1:29" ht="12.75" customHeight="1" x14ac:dyDescent="0.2">
      <c r="A845" s="491"/>
      <c r="B845" s="491"/>
      <c r="C845" s="491"/>
      <c r="D845" s="491"/>
      <c r="E845" s="491"/>
      <c r="F845" s="491"/>
      <c r="G845" s="491"/>
      <c r="H845" s="491"/>
      <c r="I845" s="491"/>
      <c r="J845" s="491"/>
      <c r="K845" s="491"/>
      <c r="L845" s="491"/>
      <c r="M845" s="491"/>
      <c r="N845" s="491"/>
      <c r="O845" s="491"/>
      <c r="P845" s="492"/>
      <c r="Q845" s="492"/>
      <c r="R845" s="491"/>
      <c r="S845" s="491"/>
      <c r="T845" s="491"/>
      <c r="U845" s="491"/>
      <c r="V845" s="491"/>
      <c r="W845" s="491"/>
      <c r="X845" s="510"/>
      <c r="Y845" s="510"/>
      <c r="Z845" s="510"/>
      <c r="AA845" s="510"/>
      <c r="AB845" s="510"/>
      <c r="AC845" s="510"/>
    </row>
    <row r="846" spans="1:29" ht="12.75" customHeight="1" x14ac:dyDescent="0.2">
      <c r="A846" s="491"/>
      <c r="B846" s="491"/>
      <c r="C846" s="491"/>
      <c r="D846" s="491"/>
      <c r="E846" s="491"/>
      <c r="F846" s="491"/>
      <c r="G846" s="491"/>
      <c r="H846" s="491"/>
      <c r="I846" s="491"/>
      <c r="J846" s="491"/>
      <c r="K846" s="491"/>
      <c r="L846" s="491"/>
      <c r="M846" s="491"/>
      <c r="N846" s="491"/>
      <c r="O846" s="491"/>
      <c r="P846" s="492"/>
      <c r="Q846" s="492"/>
      <c r="R846" s="491"/>
      <c r="S846" s="491"/>
      <c r="T846" s="491"/>
      <c r="U846" s="491"/>
      <c r="V846" s="491"/>
      <c r="W846" s="491"/>
      <c r="X846" s="510"/>
      <c r="Y846" s="510"/>
      <c r="Z846" s="510"/>
      <c r="AA846" s="510"/>
      <c r="AB846" s="510"/>
      <c r="AC846" s="510"/>
    </row>
    <row r="847" spans="1:29" ht="12.75" customHeight="1" x14ac:dyDescent="0.2">
      <c r="A847" s="491"/>
      <c r="B847" s="491"/>
      <c r="C847" s="491"/>
      <c r="D847" s="491"/>
      <c r="E847" s="491"/>
      <c r="F847" s="491"/>
      <c r="G847" s="491"/>
      <c r="H847" s="491"/>
      <c r="I847" s="491"/>
      <c r="J847" s="491"/>
      <c r="K847" s="491"/>
      <c r="L847" s="491"/>
      <c r="M847" s="491"/>
      <c r="N847" s="491"/>
      <c r="O847" s="491"/>
      <c r="P847" s="492"/>
      <c r="Q847" s="492"/>
      <c r="R847" s="491"/>
      <c r="S847" s="491"/>
      <c r="T847" s="491"/>
      <c r="U847" s="491"/>
      <c r="V847" s="491"/>
      <c r="W847" s="491"/>
      <c r="X847" s="510"/>
      <c r="Y847" s="510"/>
      <c r="Z847" s="510"/>
      <c r="AA847" s="510"/>
      <c r="AB847" s="510"/>
      <c r="AC847" s="510"/>
    </row>
    <row r="848" spans="1:29" ht="12.75" customHeight="1" x14ac:dyDescent="0.2">
      <c r="A848" s="491"/>
      <c r="B848" s="491"/>
      <c r="C848" s="491"/>
      <c r="D848" s="491"/>
      <c r="E848" s="491"/>
      <c r="F848" s="491"/>
      <c r="G848" s="491"/>
      <c r="H848" s="491"/>
      <c r="I848" s="491"/>
      <c r="J848" s="491"/>
      <c r="K848" s="491"/>
      <c r="L848" s="491"/>
      <c r="M848" s="491"/>
      <c r="N848" s="491"/>
      <c r="O848" s="491"/>
      <c r="P848" s="492"/>
      <c r="Q848" s="492"/>
      <c r="R848" s="491"/>
      <c r="S848" s="491"/>
      <c r="T848" s="491"/>
      <c r="U848" s="491"/>
      <c r="V848" s="491"/>
      <c r="W848" s="491"/>
      <c r="X848" s="510"/>
      <c r="Y848" s="510"/>
      <c r="Z848" s="510"/>
      <c r="AA848" s="510"/>
      <c r="AB848" s="510"/>
      <c r="AC848" s="510"/>
    </row>
    <row r="849" spans="1:29" ht="12.75" customHeight="1" x14ac:dyDescent="0.2">
      <c r="A849" s="491"/>
      <c r="B849" s="491"/>
      <c r="C849" s="491"/>
      <c r="D849" s="491"/>
      <c r="E849" s="491"/>
      <c r="F849" s="491"/>
      <c r="G849" s="491"/>
      <c r="H849" s="491"/>
      <c r="I849" s="491"/>
      <c r="J849" s="491"/>
      <c r="K849" s="491"/>
      <c r="L849" s="491"/>
      <c r="M849" s="491"/>
      <c r="N849" s="491"/>
      <c r="O849" s="491"/>
      <c r="P849" s="492"/>
      <c r="Q849" s="492"/>
      <c r="R849" s="491"/>
      <c r="S849" s="491"/>
      <c r="T849" s="491"/>
      <c r="U849" s="491"/>
      <c r="V849" s="491"/>
      <c r="W849" s="491"/>
      <c r="X849" s="510"/>
      <c r="Y849" s="510"/>
      <c r="Z849" s="510"/>
      <c r="AA849" s="510"/>
      <c r="AB849" s="510"/>
      <c r="AC849" s="510"/>
    </row>
    <row r="850" spans="1:29" ht="12.75" customHeight="1" x14ac:dyDescent="0.2">
      <c r="A850" s="491"/>
      <c r="B850" s="491"/>
      <c r="C850" s="491"/>
      <c r="D850" s="491"/>
      <c r="E850" s="491"/>
      <c r="F850" s="491"/>
      <c r="G850" s="491"/>
      <c r="H850" s="491"/>
      <c r="I850" s="491"/>
      <c r="J850" s="491"/>
      <c r="K850" s="491"/>
      <c r="L850" s="491"/>
      <c r="M850" s="491"/>
      <c r="N850" s="491"/>
      <c r="O850" s="491"/>
      <c r="P850" s="492"/>
      <c r="Q850" s="492"/>
      <c r="R850" s="491"/>
      <c r="S850" s="491"/>
      <c r="T850" s="491"/>
      <c r="U850" s="491"/>
      <c r="V850" s="491"/>
      <c r="W850" s="491"/>
      <c r="X850" s="510"/>
      <c r="Y850" s="510"/>
      <c r="Z850" s="510"/>
      <c r="AA850" s="510"/>
      <c r="AB850" s="510"/>
      <c r="AC850" s="510"/>
    </row>
    <row r="851" spans="1:29" ht="12.75" customHeight="1" x14ac:dyDescent="0.2">
      <c r="A851" s="491"/>
      <c r="B851" s="491"/>
      <c r="C851" s="491"/>
      <c r="D851" s="491"/>
      <c r="E851" s="491"/>
      <c r="F851" s="491"/>
      <c r="G851" s="491"/>
      <c r="H851" s="491"/>
      <c r="I851" s="491"/>
      <c r="J851" s="491"/>
      <c r="K851" s="491"/>
      <c r="L851" s="491"/>
      <c r="M851" s="491"/>
      <c r="N851" s="491"/>
      <c r="O851" s="491"/>
      <c r="P851" s="492"/>
      <c r="Q851" s="492"/>
      <c r="R851" s="491"/>
      <c r="S851" s="491"/>
      <c r="T851" s="491"/>
      <c r="U851" s="491"/>
      <c r="V851" s="491"/>
      <c r="W851" s="491"/>
      <c r="X851" s="510"/>
      <c r="Y851" s="510"/>
      <c r="Z851" s="510"/>
      <c r="AA851" s="510"/>
      <c r="AB851" s="510"/>
      <c r="AC851" s="510"/>
    </row>
    <row r="852" spans="1:29" ht="12.75" customHeight="1" x14ac:dyDescent="0.2">
      <c r="A852" s="491"/>
      <c r="B852" s="491"/>
      <c r="C852" s="491"/>
      <c r="D852" s="491"/>
      <c r="E852" s="491"/>
      <c r="F852" s="491"/>
      <c r="G852" s="491"/>
      <c r="H852" s="491"/>
      <c r="I852" s="491"/>
      <c r="J852" s="491"/>
      <c r="K852" s="491"/>
      <c r="L852" s="491"/>
      <c r="M852" s="491"/>
      <c r="N852" s="491"/>
      <c r="O852" s="491"/>
      <c r="P852" s="492"/>
      <c r="Q852" s="492"/>
      <c r="R852" s="491"/>
      <c r="S852" s="491"/>
      <c r="T852" s="491"/>
      <c r="U852" s="491"/>
      <c r="V852" s="491"/>
      <c r="W852" s="491"/>
      <c r="X852" s="510"/>
      <c r="Y852" s="510"/>
      <c r="Z852" s="510"/>
      <c r="AA852" s="510"/>
      <c r="AB852" s="510"/>
      <c r="AC852" s="510"/>
    </row>
    <row r="853" spans="1:29" ht="12.75" customHeight="1" x14ac:dyDescent="0.2">
      <c r="A853" s="491"/>
      <c r="B853" s="491"/>
      <c r="C853" s="491"/>
      <c r="D853" s="491"/>
      <c r="E853" s="491"/>
      <c r="F853" s="491"/>
      <c r="G853" s="491"/>
      <c r="H853" s="491"/>
      <c r="I853" s="491"/>
      <c r="J853" s="491"/>
      <c r="K853" s="491"/>
      <c r="L853" s="491"/>
      <c r="M853" s="491"/>
      <c r="N853" s="491"/>
      <c r="O853" s="491"/>
      <c r="P853" s="492"/>
      <c r="Q853" s="492"/>
      <c r="R853" s="491"/>
      <c r="S853" s="491"/>
      <c r="T853" s="491"/>
      <c r="U853" s="491"/>
      <c r="V853" s="491"/>
      <c r="W853" s="491"/>
      <c r="X853" s="510"/>
      <c r="Y853" s="510"/>
      <c r="Z853" s="510"/>
      <c r="AA853" s="510"/>
      <c r="AB853" s="510"/>
      <c r="AC853" s="510"/>
    </row>
    <row r="854" spans="1:29" ht="12.75" customHeight="1" x14ac:dyDescent="0.2">
      <c r="A854" s="491"/>
      <c r="B854" s="491"/>
      <c r="C854" s="491"/>
      <c r="D854" s="491"/>
      <c r="E854" s="491"/>
      <c r="F854" s="491"/>
      <c r="G854" s="491"/>
      <c r="H854" s="491"/>
      <c r="I854" s="491"/>
      <c r="J854" s="491"/>
      <c r="K854" s="491"/>
      <c r="L854" s="491"/>
      <c r="M854" s="491"/>
      <c r="N854" s="491"/>
      <c r="O854" s="491"/>
      <c r="P854" s="492"/>
      <c r="Q854" s="492"/>
      <c r="R854" s="491"/>
      <c r="S854" s="491"/>
      <c r="T854" s="491"/>
      <c r="U854" s="491"/>
      <c r="V854" s="491"/>
      <c r="W854" s="491"/>
      <c r="X854" s="510"/>
      <c r="Y854" s="510"/>
      <c r="Z854" s="510"/>
      <c r="AA854" s="510"/>
      <c r="AB854" s="510"/>
      <c r="AC854" s="510"/>
    </row>
    <row r="855" spans="1:29" ht="12.75" customHeight="1" x14ac:dyDescent="0.2">
      <c r="A855" s="491"/>
      <c r="B855" s="491"/>
      <c r="C855" s="491"/>
      <c r="D855" s="491"/>
      <c r="E855" s="491"/>
      <c r="F855" s="491"/>
      <c r="G855" s="491"/>
      <c r="H855" s="491"/>
      <c r="I855" s="491"/>
      <c r="J855" s="491"/>
      <c r="K855" s="491"/>
      <c r="L855" s="491"/>
      <c r="M855" s="491"/>
      <c r="N855" s="491"/>
      <c r="O855" s="491"/>
      <c r="P855" s="492"/>
      <c r="Q855" s="492"/>
      <c r="R855" s="491"/>
      <c r="S855" s="491"/>
      <c r="T855" s="491"/>
      <c r="U855" s="491"/>
      <c r="V855" s="491"/>
      <c r="W855" s="491"/>
      <c r="X855" s="510"/>
      <c r="Y855" s="510"/>
      <c r="Z855" s="510"/>
      <c r="AA855" s="510"/>
      <c r="AB855" s="510"/>
      <c r="AC855" s="510"/>
    </row>
    <row r="856" spans="1:29" ht="12.75" customHeight="1" x14ac:dyDescent="0.2">
      <c r="A856" s="491"/>
      <c r="B856" s="491"/>
      <c r="C856" s="491"/>
      <c r="D856" s="491"/>
      <c r="E856" s="491"/>
      <c r="F856" s="491"/>
      <c r="G856" s="491"/>
      <c r="H856" s="491"/>
      <c r="I856" s="491"/>
      <c r="J856" s="491"/>
      <c r="K856" s="491"/>
      <c r="L856" s="491"/>
      <c r="M856" s="491"/>
      <c r="N856" s="491"/>
      <c r="O856" s="491"/>
      <c r="P856" s="492"/>
      <c r="Q856" s="492"/>
      <c r="R856" s="491"/>
      <c r="S856" s="491"/>
      <c r="T856" s="491"/>
      <c r="U856" s="491"/>
      <c r="V856" s="491"/>
      <c r="W856" s="491"/>
      <c r="X856" s="510"/>
      <c r="Y856" s="510"/>
      <c r="Z856" s="510"/>
      <c r="AA856" s="510"/>
      <c r="AB856" s="510"/>
      <c r="AC856" s="510"/>
    </row>
    <row r="857" spans="1:29" ht="12.75" customHeight="1" x14ac:dyDescent="0.2">
      <c r="A857" s="491"/>
      <c r="B857" s="491"/>
      <c r="C857" s="491"/>
      <c r="D857" s="491"/>
      <c r="E857" s="491"/>
      <c r="F857" s="491"/>
      <c r="G857" s="491"/>
      <c r="H857" s="491"/>
      <c r="I857" s="491"/>
      <c r="J857" s="491"/>
      <c r="K857" s="491"/>
      <c r="L857" s="491"/>
      <c r="M857" s="491"/>
      <c r="N857" s="491"/>
      <c r="O857" s="491"/>
      <c r="P857" s="492"/>
      <c r="Q857" s="492"/>
      <c r="R857" s="491"/>
      <c r="S857" s="491"/>
      <c r="T857" s="491"/>
      <c r="U857" s="491"/>
      <c r="V857" s="491"/>
      <c r="W857" s="491"/>
      <c r="X857" s="510"/>
      <c r="Y857" s="510"/>
      <c r="Z857" s="510"/>
      <c r="AA857" s="510"/>
      <c r="AB857" s="510"/>
      <c r="AC857" s="510"/>
    </row>
    <row r="858" spans="1:29" ht="12.75" customHeight="1" x14ac:dyDescent="0.2">
      <c r="A858" s="491"/>
      <c r="B858" s="491"/>
      <c r="C858" s="491"/>
      <c r="D858" s="491"/>
      <c r="E858" s="491"/>
      <c r="F858" s="491"/>
      <c r="G858" s="491"/>
      <c r="H858" s="491"/>
      <c r="I858" s="491"/>
      <c r="J858" s="491"/>
      <c r="K858" s="491"/>
      <c r="L858" s="491"/>
      <c r="M858" s="491"/>
      <c r="N858" s="491"/>
      <c r="O858" s="491"/>
      <c r="P858" s="492"/>
      <c r="Q858" s="492"/>
      <c r="R858" s="491"/>
      <c r="S858" s="491"/>
      <c r="T858" s="491"/>
      <c r="U858" s="491"/>
      <c r="V858" s="491"/>
      <c r="W858" s="491"/>
      <c r="X858" s="510"/>
      <c r="Y858" s="510"/>
      <c r="Z858" s="510"/>
      <c r="AA858" s="510"/>
      <c r="AB858" s="510"/>
      <c r="AC858" s="510"/>
    </row>
    <row r="859" spans="1:29" ht="12.75" customHeight="1" x14ac:dyDescent="0.2">
      <c r="A859" s="491"/>
      <c r="B859" s="491"/>
      <c r="C859" s="491"/>
      <c r="D859" s="491"/>
      <c r="E859" s="491"/>
      <c r="F859" s="491"/>
      <c r="G859" s="491"/>
      <c r="H859" s="491"/>
      <c r="I859" s="491"/>
      <c r="J859" s="491"/>
      <c r="K859" s="491"/>
      <c r="L859" s="491"/>
      <c r="M859" s="491"/>
      <c r="N859" s="491"/>
      <c r="O859" s="491"/>
      <c r="P859" s="492"/>
      <c r="Q859" s="492"/>
      <c r="R859" s="491"/>
      <c r="S859" s="491"/>
      <c r="T859" s="491"/>
      <c r="U859" s="491"/>
      <c r="V859" s="491"/>
      <c r="W859" s="491"/>
      <c r="X859" s="510"/>
      <c r="Y859" s="510"/>
      <c r="Z859" s="510"/>
      <c r="AA859" s="510"/>
      <c r="AB859" s="510"/>
      <c r="AC859" s="510"/>
    </row>
    <row r="860" spans="1:29" ht="12.75" customHeight="1" x14ac:dyDescent="0.2">
      <c r="A860" s="491"/>
      <c r="B860" s="491"/>
      <c r="C860" s="491"/>
      <c r="D860" s="491"/>
      <c r="E860" s="491"/>
      <c r="F860" s="491"/>
      <c r="G860" s="491"/>
      <c r="H860" s="491"/>
      <c r="I860" s="491"/>
      <c r="J860" s="491"/>
      <c r="K860" s="491"/>
      <c r="L860" s="491"/>
      <c r="M860" s="491"/>
      <c r="N860" s="491"/>
      <c r="O860" s="491"/>
      <c r="P860" s="492"/>
      <c r="Q860" s="492"/>
      <c r="R860" s="491"/>
      <c r="S860" s="491"/>
      <c r="T860" s="491"/>
      <c r="U860" s="491"/>
      <c r="V860" s="491"/>
      <c r="W860" s="491"/>
      <c r="X860" s="510"/>
      <c r="Y860" s="510"/>
      <c r="Z860" s="510"/>
      <c r="AA860" s="510"/>
      <c r="AB860" s="510"/>
      <c r="AC860" s="510"/>
    </row>
    <row r="861" spans="1:29" ht="12.75" customHeight="1" x14ac:dyDescent="0.2">
      <c r="A861" s="491"/>
      <c r="B861" s="491"/>
      <c r="C861" s="491"/>
      <c r="D861" s="491"/>
      <c r="E861" s="491"/>
      <c r="F861" s="491"/>
      <c r="G861" s="491"/>
      <c r="H861" s="491"/>
      <c r="I861" s="491"/>
      <c r="J861" s="491"/>
      <c r="K861" s="491"/>
      <c r="L861" s="491"/>
      <c r="M861" s="491"/>
      <c r="N861" s="491"/>
      <c r="O861" s="491"/>
      <c r="P861" s="492"/>
      <c r="Q861" s="492"/>
      <c r="R861" s="491"/>
      <c r="S861" s="491"/>
      <c r="T861" s="491"/>
      <c r="U861" s="491"/>
      <c r="V861" s="491"/>
      <c r="W861" s="491"/>
      <c r="X861" s="510"/>
      <c r="Y861" s="510"/>
      <c r="Z861" s="510"/>
      <c r="AA861" s="510"/>
      <c r="AB861" s="510"/>
      <c r="AC861" s="510"/>
    </row>
    <row r="862" spans="1:29" ht="12.75" customHeight="1" x14ac:dyDescent="0.2">
      <c r="A862" s="491"/>
      <c r="B862" s="491"/>
      <c r="C862" s="491"/>
      <c r="D862" s="491"/>
      <c r="E862" s="491"/>
      <c r="F862" s="491"/>
      <c r="G862" s="491"/>
      <c r="H862" s="491"/>
      <c r="I862" s="491"/>
      <c r="J862" s="491"/>
      <c r="K862" s="491"/>
      <c r="L862" s="491"/>
      <c r="M862" s="491"/>
      <c r="N862" s="491"/>
      <c r="O862" s="491"/>
      <c r="P862" s="492"/>
      <c r="Q862" s="492"/>
      <c r="R862" s="491"/>
      <c r="S862" s="491"/>
      <c r="T862" s="491"/>
      <c r="U862" s="491"/>
      <c r="V862" s="491"/>
      <c r="W862" s="491"/>
      <c r="X862" s="510"/>
      <c r="Y862" s="510"/>
      <c r="Z862" s="510"/>
      <c r="AA862" s="510"/>
      <c r="AB862" s="510"/>
      <c r="AC862" s="510"/>
    </row>
    <row r="863" spans="1:29" ht="12.75" customHeight="1" x14ac:dyDescent="0.2">
      <c r="A863" s="491"/>
      <c r="B863" s="491"/>
      <c r="C863" s="491"/>
      <c r="D863" s="491"/>
      <c r="E863" s="491"/>
      <c r="F863" s="491"/>
      <c r="G863" s="491"/>
      <c r="H863" s="491"/>
      <c r="I863" s="491"/>
      <c r="J863" s="491"/>
      <c r="K863" s="491"/>
      <c r="L863" s="491"/>
      <c r="M863" s="491"/>
      <c r="N863" s="491"/>
      <c r="O863" s="491"/>
      <c r="P863" s="492"/>
      <c r="Q863" s="492"/>
      <c r="R863" s="491"/>
      <c r="S863" s="491"/>
      <c r="T863" s="491"/>
      <c r="U863" s="491"/>
      <c r="V863" s="491"/>
      <c r="W863" s="491"/>
      <c r="X863" s="510"/>
      <c r="Y863" s="510"/>
      <c r="Z863" s="510"/>
      <c r="AA863" s="510"/>
      <c r="AB863" s="510"/>
      <c r="AC863" s="510"/>
    </row>
    <row r="864" spans="1:29" ht="12.75" customHeight="1" x14ac:dyDescent="0.2">
      <c r="A864" s="491"/>
      <c r="B864" s="491"/>
      <c r="C864" s="491"/>
      <c r="D864" s="491"/>
      <c r="E864" s="491"/>
      <c r="F864" s="491"/>
      <c r="G864" s="491"/>
      <c r="H864" s="491"/>
      <c r="I864" s="491"/>
      <c r="J864" s="491"/>
      <c r="K864" s="491"/>
      <c r="L864" s="491"/>
      <c r="M864" s="491"/>
      <c r="N864" s="491"/>
      <c r="O864" s="491"/>
      <c r="P864" s="492"/>
      <c r="Q864" s="492"/>
      <c r="R864" s="491"/>
      <c r="S864" s="491"/>
      <c r="T864" s="491"/>
      <c r="U864" s="491"/>
      <c r="V864" s="491"/>
      <c r="W864" s="491"/>
      <c r="X864" s="510"/>
      <c r="Y864" s="510"/>
      <c r="Z864" s="510"/>
      <c r="AA864" s="510"/>
      <c r="AB864" s="510"/>
      <c r="AC864" s="510"/>
    </row>
    <row r="865" spans="1:29" ht="12.75" customHeight="1" x14ac:dyDescent="0.2">
      <c r="A865" s="491"/>
      <c r="B865" s="491"/>
      <c r="C865" s="491"/>
      <c r="D865" s="491"/>
      <c r="E865" s="491"/>
      <c r="F865" s="491"/>
      <c r="G865" s="491"/>
      <c r="H865" s="491"/>
      <c r="I865" s="491"/>
      <c r="J865" s="491"/>
      <c r="K865" s="491"/>
      <c r="L865" s="491"/>
      <c r="M865" s="491"/>
      <c r="N865" s="491"/>
      <c r="O865" s="491"/>
      <c r="P865" s="492"/>
      <c r="Q865" s="492"/>
      <c r="R865" s="491"/>
      <c r="S865" s="491"/>
      <c r="T865" s="491"/>
      <c r="U865" s="491"/>
      <c r="V865" s="491"/>
      <c r="W865" s="491"/>
      <c r="X865" s="510"/>
      <c r="Y865" s="510"/>
      <c r="Z865" s="510"/>
      <c r="AA865" s="510"/>
      <c r="AB865" s="510"/>
      <c r="AC865" s="510"/>
    </row>
    <row r="866" spans="1:29" ht="12.75" customHeight="1" x14ac:dyDescent="0.2">
      <c r="A866" s="491"/>
      <c r="B866" s="491"/>
      <c r="C866" s="491"/>
      <c r="D866" s="491"/>
      <c r="E866" s="491"/>
      <c r="F866" s="491"/>
      <c r="G866" s="491"/>
      <c r="H866" s="491"/>
      <c r="I866" s="491"/>
      <c r="J866" s="491"/>
      <c r="K866" s="491"/>
      <c r="L866" s="491"/>
      <c r="M866" s="491"/>
      <c r="N866" s="491"/>
      <c r="O866" s="491"/>
      <c r="P866" s="492"/>
      <c r="Q866" s="492"/>
      <c r="R866" s="491"/>
      <c r="S866" s="491"/>
      <c r="T866" s="491"/>
      <c r="U866" s="491"/>
      <c r="V866" s="491"/>
      <c r="W866" s="491"/>
      <c r="X866" s="510"/>
      <c r="Y866" s="510"/>
      <c r="Z866" s="510"/>
      <c r="AA866" s="510"/>
      <c r="AB866" s="510"/>
      <c r="AC866" s="510"/>
    </row>
    <row r="867" spans="1:29" ht="12.75" customHeight="1" x14ac:dyDescent="0.2">
      <c r="A867" s="491"/>
      <c r="B867" s="491"/>
      <c r="C867" s="491"/>
      <c r="D867" s="491"/>
      <c r="E867" s="491"/>
      <c r="F867" s="491"/>
      <c r="G867" s="491"/>
      <c r="H867" s="491"/>
      <c r="I867" s="491"/>
      <c r="J867" s="491"/>
      <c r="K867" s="491"/>
      <c r="L867" s="491"/>
      <c r="M867" s="491"/>
      <c r="N867" s="491"/>
      <c r="O867" s="491"/>
      <c r="P867" s="492"/>
      <c r="Q867" s="492"/>
      <c r="R867" s="491"/>
      <c r="S867" s="491"/>
      <c r="T867" s="491"/>
      <c r="U867" s="491"/>
      <c r="V867" s="491"/>
      <c r="W867" s="491"/>
      <c r="X867" s="510"/>
      <c r="Y867" s="510"/>
      <c r="Z867" s="510"/>
      <c r="AA867" s="510"/>
      <c r="AB867" s="510"/>
      <c r="AC867" s="510"/>
    </row>
    <row r="868" spans="1:29" ht="12.75" customHeight="1" x14ac:dyDescent="0.2">
      <c r="A868" s="491"/>
      <c r="B868" s="491"/>
      <c r="C868" s="491"/>
      <c r="D868" s="491"/>
      <c r="E868" s="491"/>
      <c r="F868" s="491"/>
      <c r="G868" s="491"/>
      <c r="H868" s="491"/>
      <c r="I868" s="491"/>
      <c r="J868" s="491"/>
      <c r="K868" s="491"/>
      <c r="L868" s="491"/>
      <c r="M868" s="491"/>
      <c r="N868" s="491"/>
      <c r="O868" s="491"/>
      <c r="P868" s="492"/>
      <c r="Q868" s="492"/>
      <c r="R868" s="491"/>
      <c r="S868" s="491"/>
      <c r="T868" s="491"/>
      <c r="U868" s="491"/>
      <c r="V868" s="491"/>
      <c r="W868" s="491"/>
      <c r="X868" s="510"/>
      <c r="Y868" s="510"/>
      <c r="Z868" s="510"/>
      <c r="AA868" s="510"/>
      <c r="AB868" s="510"/>
      <c r="AC868" s="510"/>
    </row>
    <row r="869" spans="1:29" ht="12.75" customHeight="1" x14ac:dyDescent="0.2">
      <c r="A869" s="491"/>
      <c r="B869" s="491"/>
      <c r="C869" s="491"/>
      <c r="D869" s="491"/>
      <c r="E869" s="491"/>
      <c r="F869" s="491"/>
      <c r="G869" s="491"/>
      <c r="H869" s="491"/>
      <c r="I869" s="491"/>
      <c r="J869" s="491"/>
      <c r="K869" s="491"/>
      <c r="L869" s="491"/>
      <c r="M869" s="491"/>
      <c r="N869" s="491"/>
      <c r="O869" s="491"/>
      <c r="P869" s="492"/>
      <c r="Q869" s="492"/>
      <c r="R869" s="491"/>
      <c r="S869" s="491"/>
      <c r="T869" s="491"/>
      <c r="U869" s="491"/>
      <c r="V869" s="491"/>
      <c r="W869" s="491"/>
      <c r="X869" s="510"/>
      <c r="Y869" s="510"/>
      <c r="Z869" s="510"/>
      <c r="AA869" s="510"/>
      <c r="AB869" s="510"/>
      <c r="AC869" s="510"/>
    </row>
    <row r="870" spans="1:29" ht="12.75" customHeight="1" x14ac:dyDescent="0.2">
      <c r="A870" s="491"/>
      <c r="B870" s="491"/>
      <c r="C870" s="491"/>
      <c r="D870" s="491"/>
      <c r="E870" s="491"/>
      <c r="F870" s="491"/>
      <c r="G870" s="491"/>
      <c r="H870" s="491"/>
      <c r="I870" s="491"/>
      <c r="J870" s="491"/>
      <c r="K870" s="491"/>
      <c r="L870" s="491"/>
      <c r="M870" s="491"/>
      <c r="N870" s="491"/>
      <c r="O870" s="491"/>
      <c r="P870" s="492"/>
      <c r="Q870" s="492"/>
      <c r="R870" s="491"/>
      <c r="S870" s="491"/>
      <c r="T870" s="491"/>
      <c r="U870" s="491"/>
      <c r="V870" s="491"/>
      <c r="W870" s="491"/>
      <c r="X870" s="510"/>
      <c r="Y870" s="510"/>
      <c r="Z870" s="510"/>
      <c r="AA870" s="510"/>
      <c r="AB870" s="510"/>
      <c r="AC870" s="510"/>
    </row>
    <row r="871" spans="1:29" ht="12.75" customHeight="1" x14ac:dyDescent="0.2">
      <c r="A871" s="491"/>
      <c r="B871" s="491"/>
      <c r="C871" s="491"/>
      <c r="D871" s="491"/>
      <c r="E871" s="491"/>
      <c r="F871" s="491"/>
      <c r="G871" s="491"/>
      <c r="H871" s="491"/>
      <c r="I871" s="491"/>
      <c r="J871" s="491"/>
      <c r="K871" s="491"/>
      <c r="L871" s="491"/>
      <c r="M871" s="491"/>
      <c r="N871" s="491"/>
      <c r="O871" s="491"/>
      <c r="P871" s="492"/>
      <c r="Q871" s="492"/>
      <c r="R871" s="491"/>
      <c r="S871" s="491"/>
      <c r="T871" s="491"/>
      <c r="U871" s="491"/>
      <c r="V871" s="491"/>
      <c r="W871" s="491"/>
      <c r="X871" s="510"/>
      <c r="Y871" s="510"/>
      <c r="Z871" s="510"/>
      <c r="AA871" s="510"/>
      <c r="AB871" s="510"/>
      <c r="AC871" s="510"/>
    </row>
    <row r="872" spans="1:29" ht="12.75" customHeight="1" x14ac:dyDescent="0.2">
      <c r="A872" s="491"/>
      <c r="B872" s="491"/>
      <c r="C872" s="491"/>
      <c r="D872" s="491"/>
      <c r="E872" s="491"/>
      <c r="F872" s="491"/>
      <c r="G872" s="491"/>
      <c r="H872" s="491"/>
      <c r="I872" s="491"/>
      <c r="J872" s="491"/>
      <c r="K872" s="491"/>
      <c r="L872" s="491"/>
      <c r="M872" s="491"/>
      <c r="N872" s="491"/>
      <c r="O872" s="491"/>
      <c r="P872" s="492"/>
      <c r="Q872" s="492"/>
      <c r="R872" s="491"/>
      <c r="S872" s="491"/>
      <c r="T872" s="491"/>
      <c r="U872" s="491"/>
      <c r="V872" s="491"/>
      <c r="W872" s="491"/>
      <c r="X872" s="510"/>
      <c r="Y872" s="510"/>
      <c r="Z872" s="510"/>
      <c r="AA872" s="510"/>
      <c r="AB872" s="510"/>
      <c r="AC872" s="510"/>
    </row>
    <row r="873" spans="1:29" ht="12.75" customHeight="1" x14ac:dyDescent="0.2">
      <c r="A873" s="491"/>
      <c r="B873" s="491"/>
      <c r="C873" s="491"/>
      <c r="D873" s="491"/>
      <c r="E873" s="491"/>
      <c r="F873" s="491"/>
      <c r="G873" s="491"/>
      <c r="H873" s="491"/>
      <c r="I873" s="491"/>
      <c r="J873" s="491"/>
      <c r="K873" s="491"/>
      <c r="L873" s="491"/>
      <c r="M873" s="491"/>
      <c r="N873" s="491"/>
      <c r="O873" s="491"/>
      <c r="P873" s="492"/>
      <c r="Q873" s="492"/>
      <c r="R873" s="491"/>
      <c r="S873" s="491"/>
      <c r="T873" s="491"/>
      <c r="U873" s="491"/>
      <c r="V873" s="491"/>
      <c r="W873" s="491"/>
      <c r="X873" s="510"/>
      <c r="Y873" s="510"/>
      <c r="Z873" s="510"/>
      <c r="AA873" s="510"/>
      <c r="AB873" s="510"/>
      <c r="AC873" s="510"/>
    </row>
    <row r="874" spans="1:29" ht="12.75" customHeight="1" x14ac:dyDescent="0.2">
      <c r="A874" s="491"/>
      <c r="B874" s="491"/>
      <c r="C874" s="491"/>
      <c r="D874" s="491"/>
      <c r="E874" s="491"/>
      <c r="F874" s="491"/>
      <c r="G874" s="491"/>
      <c r="H874" s="491"/>
      <c r="I874" s="491"/>
      <c r="J874" s="491"/>
      <c r="K874" s="491"/>
      <c r="L874" s="491"/>
      <c r="M874" s="491"/>
      <c r="N874" s="491"/>
      <c r="O874" s="491"/>
      <c r="P874" s="492"/>
      <c r="Q874" s="492"/>
      <c r="R874" s="491"/>
      <c r="S874" s="491"/>
      <c r="T874" s="491"/>
      <c r="U874" s="491"/>
      <c r="V874" s="491"/>
      <c r="W874" s="491"/>
      <c r="X874" s="510"/>
      <c r="Y874" s="510"/>
      <c r="Z874" s="510"/>
      <c r="AA874" s="510"/>
      <c r="AB874" s="510"/>
      <c r="AC874" s="510"/>
    </row>
    <row r="875" spans="1:29" ht="12.75" customHeight="1" x14ac:dyDescent="0.2">
      <c r="A875" s="491"/>
      <c r="B875" s="491"/>
      <c r="C875" s="491"/>
      <c r="D875" s="491"/>
      <c r="E875" s="491"/>
      <c r="F875" s="491"/>
      <c r="G875" s="491"/>
      <c r="H875" s="491"/>
      <c r="I875" s="491"/>
      <c r="J875" s="491"/>
      <c r="K875" s="491"/>
      <c r="L875" s="491"/>
      <c r="M875" s="491"/>
      <c r="N875" s="491"/>
      <c r="O875" s="491"/>
      <c r="P875" s="492"/>
      <c r="Q875" s="492"/>
      <c r="R875" s="491"/>
      <c r="S875" s="491"/>
      <c r="T875" s="491"/>
      <c r="U875" s="491"/>
      <c r="V875" s="491"/>
      <c r="W875" s="491"/>
      <c r="X875" s="510"/>
      <c r="Y875" s="510"/>
      <c r="Z875" s="510"/>
      <c r="AA875" s="510"/>
      <c r="AB875" s="510"/>
      <c r="AC875" s="510"/>
    </row>
    <row r="876" spans="1:29" ht="12.75" customHeight="1" x14ac:dyDescent="0.2">
      <c r="A876" s="491"/>
      <c r="B876" s="491"/>
      <c r="C876" s="491"/>
      <c r="D876" s="491"/>
      <c r="E876" s="491"/>
      <c r="F876" s="491"/>
      <c r="G876" s="491"/>
      <c r="H876" s="491"/>
      <c r="I876" s="491"/>
      <c r="J876" s="491"/>
      <c r="K876" s="491"/>
      <c r="L876" s="491"/>
      <c r="M876" s="491"/>
      <c r="N876" s="491"/>
      <c r="O876" s="491"/>
      <c r="P876" s="492"/>
      <c r="Q876" s="492"/>
      <c r="R876" s="491"/>
      <c r="S876" s="491"/>
      <c r="T876" s="491"/>
      <c r="U876" s="491"/>
      <c r="V876" s="491"/>
      <c r="W876" s="491"/>
      <c r="X876" s="510"/>
      <c r="Y876" s="510"/>
      <c r="Z876" s="510"/>
      <c r="AA876" s="510"/>
      <c r="AB876" s="510"/>
      <c r="AC876" s="510"/>
    </row>
    <row r="877" spans="1:29" ht="12.75" customHeight="1" x14ac:dyDescent="0.2">
      <c r="A877" s="491"/>
      <c r="B877" s="491"/>
      <c r="C877" s="491"/>
      <c r="D877" s="491"/>
      <c r="E877" s="491"/>
      <c r="F877" s="491"/>
      <c r="G877" s="491"/>
      <c r="H877" s="491"/>
      <c r="I877" s="491"/>
      <c r="J877" s="491"/>
      <c r="K877" s="491"/>
      <c r="L877" s="491"/>
      <c r="M877" s="491"/>
      <c r="N877" s="491"/>
      <c r="O877" s="491"/>
      <c r="P877" s="492"/>
      <c r="Q877" s="492"/>
      <c r="R877" s="491"/>
      <c r="S877" s="491"/>
      <c r="T877" s="491"/>
      <c r="U877" s="491"/>
      <c r="V877" s="491"/>
      <c r="W877" s="491"/>
      <c r="X877" s="510"/>
      <c r="Y877" s="510"/>
      <c r="Z877" s="510"/>
      <c r="AA877" s="510"/>
      <c r="AB877" s="510"/>
      <c r="AC877" s="510"/>
    </row>
    <row r="878" spans="1:29" ht="12.75" customHeight="1" x14ac:dyDescent="0.2">
      <c r="A878" s="491"/>
      <c r="B878" s="491"/>
      <c r="C878" s="491"/>
      <c r="D878" s="491"/>
      <c r="E878" s="491"/>
      <c r="F878" s="491"/>
      <c r="G878" s="491"/>
      <c r="H878" s="491"/>
      <c r="I878" s="491"/>
      <c r="J878" s="491"/>
      <c r="K878" s="491"/>
      <c r="L878" s="491"/>
      <c r="M878" s="491"/>
      <c r="N878" s="491"/>
      <c r="O878" s="491"/>
      <c r="P878" s="492"/>
      <c r="Q878" s="492"/>
      <c r="R878" s="491"/>
      <c r="S878" s="491"/>
      <c r="T878" s="491"/>
      <c r="U878" s="491"/>
      <c r="V878" s="491"/>
      <c r="W878" s="491"/>
      <c r="X878" s="510"/>
      <c r="Y878" s="510"/>
      <c r="Z878" s="510"/>
      <c r="AA878" s="510"/>
      <c r="AB878" s="510"/>
      <c r="AC878" s="510"/>
    </row>
    <row r="879" spans="1:29" ht="12.75" customHeight="1" x14ac:dyDescent="0.2">
      <c r="A879" s="491"/>
      <c r="B879" s="491"/>
      <c r="C879" s="491"/>
      <c r="D879" s="491"/>
      <c r="E879" s="491"/>
      <c r="F879" s="491"/>
      <c r="G879" s="491"/>
      <c r="H879" s="491"/>
      <c r="I879" s="491"/>
      <c r="J879" s="491"/>
      <c r="K879" s="491"/>
      <c r="L879" s="491"/>
      <c r="M879" s="491"/>
      <c r="N879" s="491"/>
      <c r="O879" s="491"/>
      <c r="P879" s="492"/>
      <c r="Q879" s="492"/>
      <c r="R879" s="491"/>
      <c r="S879" s="491"/>
      <c r="T879" s="491"/>
      <c r="U879" s="491"/>
      <c r="V879" s="491"/>
      <c r="W879" s="491"/>
      <c r="X879" s="510"/>
      <c r="Y879" s="510"/>
      <c r="Z879" s="510"/>
      <c r="AA879" s="510"/>
      <c r="AB879" s="510"/>
      <c r="AC879" s="510"/>
    </row>
    <row r="880" spans="1:29" ht="12.75" customHeight="1" x14ac:dyDescent="0.2">
      <c r="A880" s="491"/>
      <c r="B880" s="491"/>
      <c r="C880" s="491"/>
      <c r="D880" s="491"/>
      <c r="E880" s="491"/>
      <c r="F880" s="491"/>
      <c r="G880" s="491"/>
      <c r="H880" s="491"/>
      <c r="I880" s="491"/>
      <c r="J880" s="491"/>
      <c r="K880" s="491"/>
      <c r="L880" s="491"/>
      <c r="M880" s="491"/>
      <c r="N880" s="491"/>
      <c r="O880" s="491"/>
      <c r="P880" s="492"/>
      <c r="Q880" s="492"/>
      <c r="R880" s="491"/>
      <c r="S880" s="491"/>
      <c r="T880" s="491"/>
      <c r="U880" s="491"/>
      <c r="V880" s="491"/>
      <c r="W880" s="491"/>
      <c r="X880" s="510"/>
      <c r="Y880" s="510"/>
      <c r="Z880" s="510"/>
      <c r="AA880" s="510"/>
      <c r="AB880" s="510"/>
      <c r="AC880" s="510"/>
    </row>
    <row r="881" spans="1:29" ht="12.75" customHeight="1" x14ac:dyDescent="0.2">
      <c r="A881" s="491"/>
      <c r="B881" s="491"/>
      <c r="C881" s="491"/>
      <c r="D881" s="491"/>
      <c r="E881" s="491"/>
      <c r="F881" s="491"/>
      <c r="G881" s="491"/>
      <c r="H881" s="491"/>
      <c r="I881" s="491"/>
      <c r="J881" s="491"/>
      <c r="K881" s="491"/>
      <c r="L881" s="491"/>
      <c r="M881" s="491"/>
      <c r="N881" s="491"/>
      <c r="O881" s="491"/>
      <c r="P881" s="492"/>
      <c r="Q881" s="492"/>
      <c r="R881" s="491"/>
      <c r="S881" s="491"/>
      <c r="T881" s="491"/>
      <c r="U881" s="491"/>
      <c r="V881" s="491"/>
      <c r="W881" s="491"/>
      <c r="X881" s="510"/>
      <c r="Y881" s="510"/>
      <c r="Z881" s="510"/>
      <c r="AA881" s="510"/>
      <c r="AB881" s="510"/>
      <c r="AC881" s="510"/>
    </row>
    <row r="882" spans="1:29" ht="12.75" customHeight="1" x14ac:dyDescent="0.2">
      <c r="A882" s="491"/>
      <c r="B882" s="491"/>
      <c r="C882" s="491"/>
      <c r="D882" s="491"/>
      <c r="E882" s="491"/>
      <c r="F882" s="491"/>
      <c r="G882" s="491"/>
      <c r="H882" s="491"/>
      <c r="I882" s="491"/>
      <c r="J882" s="491"/>
      <c r="K882" s="491"/>
      <c r="L882" s="491"/>
      <c r="M882" s="491"/>
      <c r="N882" s="491"/>
      <c r="O882" s="491"/>
      <c r="P882" s="492"/>
      <c r="Q882" s="492"/>
      <c r="R882" s="491"/>
      <c r="S882" s="491"/>
      <c r="T882" s="491"/>
      <c r="U882" s="491"/>
      <c r="V882" s="491"/>
      <c r="W882" s="491"/>
      <c r="X882" s="510"/>
      <c r="Y882" s="510"/>
      <c r="Z882" s="510"/>
      <c r="AA882" s="510"/>
      <c r="AB882" s="510"/>
      <c r="AC882" s="510"/>
    </row>
    <row r="883" spans="1:29" ht="12.75" customHeight="1" x14ac:dyDescent="0.2">
      <c r="A883" s="491"/>
      <c r="B883" s="491"/>
      <c r="C883" s="491"/>
      <c r="D883" s="491"/>
      <c r="E883" s="491"/>
      <c r="F883" s="491"/>
      <c r="G883" s="491"/>
      <c r="H883" s="491"/>
      <c r="I883" s="491"/>
      <c r="J883" s="491"/>
      <c r="K883" s="491"/>
      <c r="L883" s="491"/>
      <c r="M883" s="491"/>
      <c r="N883" s="491"/>
      <c r="O883" s="491"/>
      <c r="P883" s="492"/>
      <c r="Q883" s="492"/>
      <c r="R883" s="491"/>
      <c r="S883" s="491"/>
      <c r="T883" s="491"/>
      <c r="U883" s="491"/>
      <c r="V883" s="491"/>
      <c r="W883" s="491"/>
      <c r="X883" s="510"/>
      <c r="Y883" s="510"/>
      <c r="Z883" s="510"/>
      <c r="AA883" s="510"/>
      <c r="AB883" s="510"/>
      <c r="AC883" s="510"/>
    </row>
    <row r="884" spans="1:29" ht="12.75" customHeight="1" x14ac:dyDescent="0.2">
      <c r="A884" s="491"/>
      <c r="B884" s="491"/>
      <c r="C884" s="491"/>
      <c r="D884" s="491"/>
      <c r="E884" s="491"/>
      <c r="F884" s="491"/>
      <c r="G884" s="491"/>
      <c r="H884" s="491"/>
      <c r="I884" s="491"/>
      <c r="J884" s="491"/>
      <c r="K884" s="491"/>
      <c r="L884" s="491"/>
      <c r="M884" s="491"/>
      <c r="N884" s="491"/>
      <c r="O884" s="491"/>
      <c r="P884" s="492"/>
      <c r="Q884" s="492"/>
      <c r="R884" s="491"/>
      <c r="S884" s="491"/>
      <c r="T884" s="491"/>
      <c r="U884" s="491"/>
      <c r="V884" s="491"/>
      <c r="W884" s="491"/>
      <c r="X884" s="510"/>
      <c r="Y884" s="510"/>
      <c r="Z884" s="510"/>
      <c r="AA884" s="510"/>
      <c r="AB884" s="510"/>
      <c r="AC884" s="510"/>
    </row>
    <row r="885" spans="1:29" ht="12.75" customHeight="1" x14ac:dyDescent="0.2">
      <c r="A885" s="491"/>
      <c r="B885" s="491"/>
      <c r="C885" s="491"/>
      <c r="D885" s="491"/>
      <c r="E885" s="491"/>
      <c r="F885" s="491"/>
      <c r="G885" s="491"/>
      <c r="H885" s="491"/>
      <c r="I885" s="491"/>
      <c r="J885" s="491"/>
      <c r="K885" s="491"/>
      <c r="L885" s="491"/>
      <c r="M885" s="491"/>
      <c r="N885" s="491"/>
      <c r="O885" s="491"/>
      <c r="P885" s="492"/>
      <c r="Q885" s="492"/>
      <c r="R885" s="491"/>
      <c r="S885" s="491"/>
      <c r="T885" s="491"/>
      <c r="U885" s="491"/>
      <c r="V885" s="491"/>
      <c r="W885" s="491"/>
      <c r="X885" s="510"/>
      <c r="Y885" s="510"/>
      <c r="Z885" s="510"/>
      <c r="AA885" s="510"/>
      <c r="AB885" s="510"/>
      <c r="AC885" s="510"/>
    </row>
    <row r="886" spans="1:29" ht="12.75" customHeight="1" x14ac:dyDescent="0.2">
      <c r="A886" s="491"/>
      <c r="B886" s="491"/>
      <c r="C886" s="491"/>
      <c r="D886" s="491"/>
      <c r="E886" s="491"/>
      <c r="F886" s="491"/>
      <c r="G886" s="491"/>
      <c r="H886" s="491"/>
      <c r="I886" s="491"/>
      <c r="J886" s="491"/>
      <c r="K886" s="491"/>
      <c r="L886" s="491"/>
      <c r="M886" s="491"/>
      <c r="N886" s="491"/>
      <c r="O886" s="491"/>
      <c r="P886" s="492"/>
      <c r="Q886" s="492"/>
      <c r="R886" s="491"/>
      <c r="S886" s="491"/>
      <c r="T886" s="491"/>
      <c r="U886" s="491"/>
      <c r="V886" s="491"/>
      <c r="W886" s="491"/>
      <c r="X886" s="510"/>
      <c r="Y886" s="510"/>
      <c r="Z886" s="510"/>
      <c r="AA886" s="510"/>
      <c r="AB886" s="510"/>
      <c r="AC886" s="510"/>
    </row>
    <row r="887" spans="1:29" ht="12.75" customHeight="1" x14ac:dyDescent="0.2">
      <c r="A887" s="491"/>
      <c r="B887" s="491"/>
      <c r="C887" s="491"/>
      <c r="D887" s="491"/>
      <c r="E887" s="491"/>
      <c r="F887" s="491"/>
      <c r="G887" s="491"/>
      <c r="H887" s="491"/>
      <c r="I887" s="491"/>
      <c r="J887" s="491"/>
      <c r="K887" s="491"/>
      <c r="L887" s="491"/>
      <c r="M887" s="491"/>
      <c r="N887" s="491"/>
      <c r="O887" s="491"/>
      <c r="P887" s="492"/>
      <c r="Q887" s="492"/>
      <c r="R887" s="491"/>
      <c r="S887" s="491"/>
      <c r="T887" s="491"/>
      <c r="U887" s="491"/>
      <c r="V887" s="491"/>
      <c r="W887" s="491"/>
      <c r="X887" s="510"/>
      <c r="Y887" s="510"/>
      <c r="Z887" s="510"/>
      <c r="AA887" s="510"/>
      <c r="AB887" s="510"/>
      <c r="AC887" s="510"/>
    </row>
    <row r="888" spans="1:29" ht="12.75" customHeight="1" x14ac:dyDescent="0.2">
      <c r="A888" s="491"/>
      <c r="B888" s="491"/>
      <c r="C888" s="491"/>
      <c r="D888" s="491"/>
      <c r="E888" s="491"/>
      <c r="F888" s="491"/>
      <c r="G888" s="491"/>
      <c r="H888" s="491"/>
      <c r="I888" s="491"/>
      <c r="J888" s="491"/>
      <c r="K888" s="491"/>
      <c r="L888" s="491"/>
      <c r="M888" s="491"/>
      <c r="N888" s="491"/>
      <c r="O888" s="491"/>
      <c r="P888" s="492"/>
      <c r="Q888" s="492"/>
      <c r="R888" s="491"/>
      <c r="S888" s="491"/>
      <c r="T888" s="491"/>
      <c r="U888" s="491"/>
      <c r="V888" s="491"/>
      <c r="W888" s="491"/>
      <c r="X888" s="510"/>
      <c r="Y888" s="510"/>
      <c r="Z888" s="510"/>
      <c r="AA888" s="510"/>
      <c r="AB888" s="510"/>
      <c r="AC888" s="510"/>
    </row>
    <row r="889" spans="1:29" ht="12.75" customHeight="1" x14ac:dyDescent="0.2">
      <c r="A889" s="491"/>
      <c r="B889" s="491"/>
      <c r="C889" s="491"/>
      <c r="D889" s="491"/>
      <c r="E889" s="491"/>
      <c r="F889" s="491"/>
      <c r="G889" s="491"/>
      <c r="H889" s="491"/>
      <c r="I889" s="491"/>
      <c r="J889" s="491"/>
      <c r="K889" s="491"/>
      <c r="L889" s="491"/>
      <c r="M889" s="491"/>
      <c r="N889" s="491"/>
      <c r="O889" s="491"/>
      <c r="P889" s="492"/>
      <c r="Q889" s="492"/>
      <c r="R889" s="491"/>
      <c r="S889" s="491"/>
      <c r="T889" s="491"/>
      <c r="U889" s="491"/>
      <c r="V889" s="491"/>
      <c r="W889" s="491"/>
      <c r="X889" s="510"/>
      <c r="Y889" s="510"/>
      <c r="Z889" s="510"/>
      <c r="AA889" s="510"/>
      <c r="AB889" s="510"/>
      <c r="AC889" s="510"/>
    </row>
    <row r="890" spans="1:29" ht="12.75" customHeight="1" x14ac:dyDescent="0.2">
      <c r="A890" s="491"/>
      <c r="B890" s="491"/>
      <c r="C890" s="491"/>
      <c r="D890" s="491"/>
      <c r="E890" s="491"/>
      <c r="F890" s="491"/>
      <c r="G890" s="491"/>
      <c r="H890" s="491"/>
      <c r="I890" s="491"/>
      <c r="J890" s="491"/>
      <c r="K890" s="491"/>
      <c r="L890" s="491"/>
      <c r="M890" s="491"/>
      <c r="N890" s="491"/>
      <c r="O890" s="491"/>
      <c r="P890" s="492"/>
      <c r="Q890" s="492"/>
      <c r="R890" s="491"/>
      <c r="S890" s="491"/>
      <c r="T890" s="491"/>
      <c r="U890" s="491"/>
      <c r="V890" s="491"/>
      <c r="W890" s="491"/>
      <c r="X890" s="510"/>
      <c r="Y890" s="510"/>
      <c r="Z890" s="510"/>
      <c r="AA890" s="510"/>
      <c r="AB890" s="510"/>
      <c r="AC890" s="510"/>
    </row>
    <row r="891" spans="1:29" ht="12.75" customHeight="1" x14ac:dyDescent="0.2">
      <c r="A891" s="491"/>
      <c r="B891" s="491"/>
      <c r="C891" s="491"/>
      <c r="D891" s="491"/>
      <c r="E891" s="491"/>
      <c r="F891" s="491"/>
      <c r="G891" s="491"/>
      <c r="H891" s="491"/>
      <c r="I891" s="491"/>
      <c r="J891" s="491"/>
      <c r="K891" s="491"/>
      <c r="L891" s="491"/>
      <c r="M891" s="491"/>
      <c r="N891" s="491"/>
      <c r="O891" s="491"/>
      <c r="P891" s="492"/>
      <c r="Q891" s="492"/>
      <c r="R891" s="491"/>
      <c r="S891" s="491"/>
      <c r="T891" s="491"/>
      <c r="U891" s="491"/>
      <c r="V891" s="491"/>
      <c r="W891" s="491"/>
      <c r="X891" s="510"/>
      <c r="Y891" s="510"/>
      <c r="Z891" s="510"/>
      <c r="AA891" s="510"/>
      <c r="AB891" s="510"/>
      <c r="AC891" s="510"/>
    </row>
    <row r="892" spans="1:29" ht="12.75" customHeight="1" x14ac:dyDescent="0.2">
      <c r="A892" s="491"/>
      <c r="B892" s="491"/>
      <c r="C892" s="491"/>
      <c r="D892" s="491"/>
      <c r="E892" s="491"/>
      <c r="F892" s="491"/>
      <c r="G892" s="491"/>
      <c r="H892" s="491"/>
      <c r="I892" s="491"/>
      <c r="J892" s="491"/>
      <c r="K892" s="491"/>
      <c r="L892" s="491"/>
      <c r="M892" s="491"/>
      <c r="N892" s="491"/>
      <c r="O892" s="491"/>
      <c r="P892" s="492"/>
      <c r="Q892" s="492"/>
      <c r="R892" s="491"/>
      <c r="S892" s="491"/>
      <c r="T892" s="491"/>
      <c r="U892" s="491"/>
      <c r="V892" s="491"/>
      <c r="W892" s="491"/>
      <c r="X892" s="510"/>
      <c r="Y892" s="510"/>
      <c r="Z892" s="510"/>
      <c r="AA892" s="510"/>
      <c r="AB892" s="510"/>
      <c r="AC892" s="510"/>
    </row>
    <row r="893" spans="1:29" ht="12.75" customHeight="1" x14ac:dyDescent="0.2">
      <c r="A893" s="491"/>
      <c r="B893" s="491"/>
      <c r="C893" s="491"/>
      <c r="D893" s="491"/>
      <c r="E893" s="491"/>
      <c r="F893" s="491"/>
      <c r="G893" s="491"/>
      <c r="H893" s="491"/>
      <c r="I893" s="491"/>
      <c r="J893" s="491"/>
      <c r="K893" s="491"/>
      <c r="L893" s="491"/>
      <c r="M893" s="491"/>
      <c r="N893" s="491"/>
      <c r="O893" s="491"/>
      <c r="P893" s="492"/>
      <c r="Q893" s="492"/>
      <c r="R893" s="491"/>
      <c r="S893" s="491"/>
      <c r="T893" s="491"/>
      <c r="U893" s="491"/>
      <c r="V893" s="491"/>
      <c r="W893" s="491"/>
      <c r="X893" s="510"/>
      <c r="Y893" s="510"/>
      <c r="Z893" s="510"/>
      <c r="AA893" s="510"/>
      <c r="AB893" s="510"/>
      <c r="AC893" s="510"/>
    </row>
    <row r="894" spans="1:29" ht="12.75" customHeight="1" x14ac:dyDescent="0.2">
      <c r="A894" s="491"/>
      <c r="B894" s="491"/>
      <c r="C894" s="491"/>
      <c r="D894" s="491"/>
      <c r="E894" s="491"/>
      <c r="F894" s="491"/>
      <c r="G894" s="491"/>
      <c r="H894" s="491"/>
      <c r="I894" s="491"/>
      <c r="J894" s="491"/>
      <c r="K894" s="491"/>
      <c r="L894" s="491"/>
      <c r="M894" s="491"/>
      <c r="N894" s="491"/>
      <c r="O894" s="491"/>
      <c r="P894" s="492"/>
      <c r="Q894" s="492"/>
      <c r="R894" s="491"/>
      <c r="S894" s="491"/>
      <c r="T894" s="491"/>
      <c r="U894" s="491"/>
      <c r="V894" s="491"/>
      <c r="W894" s="491"/>
      <c r="X894" s="510"/>
      <c r="Y894" s="510"/>
      <c r="Z894" s="510"/>
      <c r="AA894" s="510"/>
      <c r="AB894" s="510"/>
      <c r="AC894" s="510"/>
    </row>
    <row r="895" spans="1:29" ht="12.75" customHeight="1" x14ac:dyDescent="0.2">
      <c r="A895" s="491"/>
      <c r="B895" s="491"/>
      <c r="C895" s="491"/>
      <c r="D895" s="491"/>
      <c r="E895" s="491"/>
      <c r="F895" s="491"/>
      <c r="G895" s="491"/>
      <c r="H895" s="491"/>
      <c r="I895" s="491"/>
      <c r="J895" s="491"/>
      <c r="K895" s="491"/>
      <c r="L895" s="491"/>
      <c r="M895" s="491"/>
      <c r="N895" s="491"/>
      <c r="O895" s="491"/>
      <c r="P895" s="492"/>
      <c r="Q895" s="492"/>
      <c r="R895" s="491"/>
      <c r="S895" s="491"/>
      <c r="T895" s="491"/>
      <c r="U895" s="491"/>
      <c r="V895" s="491"/>
      <c r="W895" s="491"/>
      <c r="X895" s="510"/>
      <c r="Y895" s="510"/>
      <c r="Z895" s="510"/>
      <c r="AA895" s="510"/>
      <c r="AB895" s="510"/>
      <c r="AC895" s="510"/>
    </row>
    <row r="896" spans="1:29" ht="12.75" customHeight="1" x14ac:dyDescent="0.2">
      <c r="A896" s="491"/>
      <c r="B896" s="491"/>
      <c r="C896" s="491"/>
      <c r="D896" s="491"/>
      <c r="E896" s="491"/>
      <c r="F896" s="491"/>
      <c r="G896" s="491"/>
      <c r="H896" s="491"/>
      <c r="I896" s="491"/>
      <c r="J896" s="491"/>
      <c r="K896" s="491"/>
      <c r="L896" s="491"/>
      <c r="M896" s="491"/>
      <c r="N896" s="491"/>
      <c r="O896" s="491"/>
      <c r="P896" s="492"/>
      <c r="Q896" s="492"/>
      <c r="R896" s="491"/>
      <c r="S896" s="491"/>
      <c r="T896" s="491"/>
      <c r="U896" s="491"/>
      <c r="V896" s="491"/>
      <c r="W896" s="491"/>
      <c r="X896" s="510"/>
      <c r="Y896" s="510"/>
      <c r="Z896" s="510"/>
      <c r="AA896" s="510"/>
      <c r="AB896" s="510"/>
      <c r="AC896" s="510"/>
    </row>
    <row r="897" spans="1:29" ht="12.75" customHeight="1" x14ac:dyDescent="0.2">
      <c r="A897" s="491"/>
      <c r="B897" s="491"/>
      <c r="C897" s="491"/>
      <c r="D897" s="491"/>
      <c r="E897" s="491"/>
      <c r="F897" s="491"/>
      <c r="G897" s="491"/>
      <c r="H897" s="491"/>
      <c r="I897" s="491"/>
      <c r="J897" s="491"/>
      <c r="K897" s="491"/>
      <c r="L897" s="491"/>
      <c r="M897" s="491"/>
      <c r="N897" s="491"/>
      <c r="O897" s="491"/>
      <c r="P897" s="492"/>
      <c r="Q897" s="492"/>
      <c r="R897" s="491"/>
      <c r="S897" s="491"/>
      <c r="T897" s="491"/>
      <c r="U897" s="491"/>
      <c r="V897" s="491"/>
      <c r="W897" s="491"/>
      <c r="X897" s="510"/>
      <c r="Y897" s="510"/>
      <c r="Z897" s="510"/>
      <c r="AA897" s="510"/>
      <c r="AB897" s="510"/>
      <c r="AC897" s="510"/>
    </row>
    <row r="898" spans="1:29" ht="12.75" customHeight="1" x14ac:dyDescent="0.2">
      <c r="A898" s="491"/>
      <c r="B898" s="491"/>
      <c r="C898" s="491"/>
      <c r="D898" s="491"/>
      <c r="E898" s="491"/>
      <c r="F898" s="491"/>
      <c r="G898" s="491"/>
      <c r="H898" s="491"/>
      <c r="I898" s="491"/>
      <c r="J898" s="491"/>
      <c r="K898" s="491"/>
      <c r="L898" s="491"/>
      <c r="M898" s="491"/>
      <c r="N898" s="491"/>
      <c r="O898" s="491"/>
      <c r="P898" s="492"/>
      <c r="Q898" s="492"/>
      <c r="R898" s="491"/>
      <c r="S898" s="491"/>
      <c r="T898" s="491"/>
      <c r="U898" s="491"/>
      <c r="V898" s="491"/>
      <c r="W898" s="491"/>
      <c r="X898" s="510"/>
      <c r="Y898" s="510"/>
      <c r="Z898" s="510"/>
      <c r="AA898" s="510"/>
      <c r="AB898" s="510"/>
      <c r="AC898" s="510"/>
    </row>
    <row r="899" spans="1:29" ht="12.75" customHeight="1" x14ac:dyDescent="0.2">
      <c r="A899" s="491"/>
      <c r="B899" s="491"/>
      <c r="C899" s="491"/>
      <c r="D899" s="491"/>
      <c r="E899" s="491"/>
      <c r="F899" s="491"/>
      <c r="G899" s="491"/>
      <c r="H899" s="491"/>
      <c r="I899" s="491"/>
      <c r="J899" s="491"/>
      <c r="K899" s="491"/>
      <c r="L899" s="491"/>
      <c r="M899" s="491"/>
      <c r="N899" s="491"/>
      <c r="O899" s="491"/>
      <c r="P899" s="492"/>
      <c r="Q899" s="492"/>
      <c r="R899" s="491"/>
      <c r="S899" s="491"/>
      <c r="T899" s="491"/>
      <c r="U899" s="491"/>
      <c r="V899" s="491"/>
      <c r="W899" s="491"/>
      <c r="X899" s="510"/>
      <c r="Y899" s="510"/>
      <c r="Z899" s="510"/>
      <c r="AA899" s="510"/>
      <c r="AB899" s="510"/>
      <c r="AC899" s="510"/>
    </row>
    <row r="900" spans="1:29" ht="12.75" customHeight="1" x14ac:dyDescent="0.2">
      <c r="A900" s="491"/>
      <c r="B900" s="491"/>
      <c r="C900" s="491"/>
      <c r="D900" s="491"/>
      <c r="E900" s="491"/>
      <c r="F900" s="491"/>
      <c r="G900" s="491"/>
      <c r="H900" s="491"/>
      <c r="I900" s="491"/>
      <c r="J900" s="491"/>
      <c r="K900" s="491"/>
      <c r="L900" s="491"/>
      <c r="M900" s="491"/>
      <c r="N900" s="491"/>
      <c r="O900" s="491"/>
      <c r="P900" s="492"/>
      <c r="Q900" s="492"/>
      <c r="R900" s="491"/>
      <c r="S900" s="491"/>
      <c r="T900" s="491"/>
      <c r="U900" s="491"/>
      <c r="V900" s="491"/>
      <c r="W900" s="491"/>
      <c r="X900" s="510"/>
      <c r="Y900" s="510"/>
      <c r="Z900" s="510"/>
      <c r="AA900" s="510"/>
      <c r="AB900" s="510"/>
      <c r="AC900" s="510"/>
    </row>
    <row r="901" spans="1:29" ht="12.75" customHeight="1" x14ac:dyDescent="0.2">
      <c r="A901" s="491"/>
      <c r="B901" s="491"/>
      <c r="C901" s="491"/>
      <c r="D901" s="491"/>
      <c r="E901" s="491"/>
      <c r="F901" s="491"/>
      <c r="G901" s="491"/>
      <c r="H901" s="491"/>
      <c r="I901" s="491"/>
      <c r="J901" s="491"/>
      <c r="K901" s="491"/>
      <c r="L901" s="491"/>
      <c r="M901" s="491"/>
      <c r="N901" s="491"/>
      <c r="O901" s="491"/>
      <c r="P901" s="492"/>
      <c r="Q901" s="492"/>
      <c r="R901" s="491"/>
      <c r="S901" s="491"/>
      <c r="T901" s="491"/>
      <c r="U901" s="491"/>
      <c r="V901" s="491"/>
      <c r="W901" s="491"/>
      <c r="X901" s="510"/>
      <c r="Y901" s="510"/>
      <c r="Z901" s="510"/>
      <c r="AA901" s="510"/>
      <c r="AB901" s="510"/>
      <c r="AC901" s="510"/>
    </row>
    <row r="902" spans="1:29" ht="12.75" customHeight="1" x14ac:dyDescent="0.2">
      <c r="A902" s="491"/>
      <c r="B902" s="491"/>
      <c r="C902" s="491"/>
      <c r="D902" s="491"/>
      <c r="E902" s="491"/>
      <c r="F902" s="491"/>
      <c r="G902" s="491"/>
      <c r="H902" s="491"/>
      <c r="I902" s="491"/>
      <c r="J902" s="491"/>
      <c r="K902" s="491"/>
      <c r="L902" s="491"/>
      <c r="M902" s="491"/>
      <c r="N902" s="491"/>
      <c r="O902" s="491"/>
      <c r="P902" s="492"/>
      <c r="Q902" s="492"/>
      <c r="R902" s="491"/>
      <c r="S902" s="491"/>
      <c r="T902" s="491"/>
      <c r="U902" s="491"/>
      <c r="V902" s="491"/>
      <c r="W902" s="491"/>
      <c r="X902" s="510"/>
      <c r="Y902" s="510"/>
      <c r="Z902" s="510"/>
      <c r="AA902" s="510"/>
      <c r="AB902" s="510"/>
      <c r="AC902" s="510"/>
    </row>
    <row r="903" spans="1:29" ht="12.75" customHeight="1" x14ac:dyDescent="0.2">
      <c r="A903" s="491"/>
      <c r="B903" s="491"/>
      <c r="C903" s="491"/>
      <c r="D903" s="491"/>
      <c r="E903" s="491"/>
      <c r="F903" s="491"/>
      <c r="G903" s="491"/>
      <c r="H903" s="491"/>
      <c r="I903" s="491"/>
      <c r="J903" s="491"/>
      <c r="K903" s="491"/>
      <c r="L903" s="491"/>
      <c r="M903" s="491"/>
      <c r="N903" s="491"/>
      <c r="O903" s="491"/>
      <c r="P903" s="492"/>
      <c r="Q903" s="492"/>
      <c r="R903" s="491"/>
      <c r="S903" s="491"/>
      <c r="T903" s="491"/>
      <c r="U903" s="491"/>
      <c r="V903" s="491"/>
      <c r="W903" s="491"/>
      <c r="X903" s="510"/>
      <c r="Y903" s="510"/>
      <c r="Z903" s="510"/>
      <c r="AA903" s="510"/>
      <c r="AB903" s="510"/>
      <c r="AC903" s="510"/>
    </row>
    <row r="904" spans="1:29" ht="12.75" customHeight="1" x14ac:dyDescent="0.2">
      <c r="A904" s="491"/>
      <c r="B904" s="491"/>
      <c r="C904" s="491"/>
      <c r="D904" s="491"/>
      <c r="E904" s="491"/>
      <c r="F904" s="491"/>
      <c r="G904" s="491"/>
      <c r="H904" s="491"/>
      <c r="I904" s="491"/>
      <c r="J904" s="491"/>
      <c r="K904" s="491"/>
      <c r="L904" s="491"/>
      <c r="M904" s="491"/>
      <c r="N904" s="491"/>
      <c r="O904" s="491"/>
      <c r="P904" s="492"/>
      <c r="Q904" s="492"/>
      <c r="R904" s="491"/>
      <c r="S904" s="491"/>
      <c r="T904" s="491"/>
      <c r="U904" s="491"/>
      <c r="V904" s="491"/>
      <c r="W904" s="491"/>
      <c r="X904" s="510"/>
      <c r="Y904" s="510"/>
      <c r="Z904" s="510"/>
      <c r="AA904" s="510"/>
      <c r="AB904" s="510"/>
      <c r="AC904" s="510"/>
    </row>
    <row r="905" spans="1:29" ht="12.75" customHeight="1" x14ac:dyDescent="0.2">
      <c r="A905" s="491"/>
      <c r="B905" s="491"/>
      <c r="C905" s="491"/>
      <c r="D905" s="491"/>
      <c r="E905" s="491"/>
      <c r="F905" s="491"/>
      <c r="G905" s="491"/>
      <c r="H905" s="491"/>
      <c r="I905" s="491"/>
      <c r="J905" s="491"/>
      <c r="K905" s="491"/>
      <c r="L905" s="491"/>
      <c r="M905" s="491"/>
      <c r="N905" s="491"/>
      <c r="O905" s="491"/>
      <c r="P905" s="492"/>
      <c r="Q905" s="492"/>
      <c r="R905" s="491"/>
      <c r="S905" s="491"/>
      <c r="T905" s="491"/>
      <c r="U905" s="491"/>
      <c r="V905" s="491"/>
      <c r="W905" s="491"/>
      <c r="X905" s="510"/>
      <c r="Y905" s="510"/>
      <c r="Z905" s="510"/>
      <c r="AA905" s="510"/>
      <c r="AB905" s="510"/>
      <c r="AC905" s="510"/>
    </row>
    <row r="906" spans="1:29" ht="12.75" customHeight="1" x14ac:dyDescent="0.2">
      <c r="A906" s="491"/>
      <c r="B906" s="491"/>
      <c r="C906" s="491"/>
      <c r="D906" s="491"/>
      <c r="E906" s="491"/>
      <c r="F906" s="491"/>
      <c r="G906" s="491"/>
      <c r="H906" s="491"/>
      <c r="I906" s="491"/>
      <c r="J906" s="491"/>
      <c r="K906" s="491"/>
      <c r="L906" s="491"/>
      <c r="M906" s="491"/>
      <c r="N906" s="491"/>
      <c r="O906" s="491"/>
      <c r="P906" s="492"/>
      <c r="Q906" s="492"/>
      <c r="R906" s="491"/>
      <c r="S906" s="491"/>
      <c r="T906" s="491"/>
      <c r="U906" s="491"/>
      <c r="V906" s="491"/>
      <c r="W906" s="491"/>
      <c r="X906" s="510"/>
      <c r="Y906" s="510"/>
      <c r="Z906" s="510"/>
      <c r="AA906" s="510"/>
      <c r="AB906" s="510"/>
      <c r="AC906" s="510"/>
    </row>
    <row r="907" spans="1:29" ht="12.75" customHeight="1" x14ac:dyDescent="0.2">
      <c r="A907" s="491"/>
      <c r="B907" s="491"/>
      <c r="C907" s="491"/>
      <c r="D907" s="491"/>
      <c r="E907" s="491"/>
      <c r="F907" s="491"/>
      <c r="G907" s="491"/>
      <c r="H907" s="491"/>
      <c r="I907" s="491"/>
      <c r="J907" s="491"/>
      <c r="K907" s="491"/>
      <c r="L907" s="491"/>
      <c r="M907" s="491"/>
      <c r="N907" s="491"/>
      <c r="O907" s="491"/>
      <c r="P907" s="492"/>
      <c r="Q907" s="492"/>
      <c r="R907" s="491"/>
      <c r="S907" s="491"/>
      <c r="T907" s="491"/>
      <c r="U907" s="491"/>
      <c r="V907" s="491"/>
      <c r="W907" s="491"/>
      <c r="X907" s="510"/>
      <c r="Y907" s="510"/>
      <c r="Z907" s="510"/>
      <c r="AA907" s="510"/>
      <c r="AB907" s="510"/>
      <c r="AC907" s="510"/>
    </row>
    <row r="908" spans="1:29" ht="12.75" customHeight="1" x14ac:dyDescent="0.2">
      <c r="A908" s="491"/>
      <c r="B908" s="491"/>
      <c r="C908" s="491"/>
      <c r="D908" s="491"/>
      <c r="E908" s="491"/>
      <c r="F908" s="491"/>
      <c r="G908" s="491"/>
      <c r="H908" s="491"/>
      <c r="I908" s="491"/>
      <c r="J908" s="491"/>
      <c r="K908" s="491"/>
      <c r="L908" s="491"/>
      <c r="M908" s="491"/>
      <c r="N908" s="491"/>
      <c r="O908" s="491"/>
      <c r="P908" s="492"/>
      <c r="Q908" s="492"/>
      <c r="R908" s="491"/>
      <c r="S908" s="491"/>
      <c r="T908" s="491"/>
      <c r="U908" s="491"/>
      <c r="V908" s="491"/>
      <c r="W908" s="491"/>
      <c r="X908" s="510"/>
      <c r="Y908" s="510"/>
      <c r="Z908" s="510"/>
      <c r="AA908" s="510"/>
      <c r="AB908" s="510"/>
      <c r="AC908" s="510"/>
    </row>
    <row r="909" spans="1:29" ht="12.75" customHeight="1" x14ac:dyDescent="0.2">
      <c r="A909" s="491"/>
      <c r="B909" s="491"/>
      <c r="C909" s="491"/>
      <c r="D909" s="491"/>
      <c r="E909" s="491"/>
      <c r="F909" s="491"/>
      <c r="G909" s="491"/>
      <c r="H909" s="491"/>
      <c r="I909" s="491"/>
      <c r="J909" s="491"/>
      <c r="K909" s="491"/>
      <c r="L909" s="491"/>
      <c r="M909" s="491"/>
      <c r="N909" s="491"/>
      <c r="O909" s="491"/>
      <c r="P909" s="492"/>
      <c r="Q909" s="492"/>
      <c r="R909" s="491"/>
      <c r="S909" s="491"/>
      <c r="T909" s="491"/>
      <c r="U909" s="491"/>
      <c r="V909" s="491"/>
      <c r="W909" s="491"/>
      <c r="X909" s="510"/>
      <c r="Y909" s="510"/>
      <c r="Z909" s="510"/>
      <c r="AA909" s="510"/>
      <c r="AB909" s="510"/>
      <c r="AC909" s="510"/>
    </row>
    <row r="910" spans="1:29" ht="12.75" customHeight="1" x14ac:dyDescent="0.2">
      <c r="A910" s="491"/>
      <c r="B910" s="491"/>
      <c r="C910" s="491"/>
      <c r="D910" s="491"/>
      <c r="E910" s="491"/>
      <c r="F910" s="491"/>
      <c r="G910" s="491"/>
      <c r="H910" s="491"/>
      <c r="I910" s="491"/>
      <c r="J910" s="491"/>
      <c r="K910" s="491"/>
      <c r="L910" s="491"/>
      <c r="M910" s="491"/>
      <c r="N910" s="491"/>
      <c r="O910" s="491"/>
      <c r="P910" s="492"/>
      <c r="Q910" s="492"/>
      <c r="R910" s="491"/>
      <c r="S910" s="491"/>
      <c r="T910" s="491"/>
      <c r="U910" s="491"/>
      <c r="V910" s="491"/>
      <c r="W910" s="491"/>
      <c r="X910" s="510"/>
      <c r="Y910" s="510"/>
      <c r="Z910" s="510"/>
      <c r="AA910" s="510"/>
      <c r="AB910" s="510"/>
      <c r="AC910" s="510"/>
    </row>
    <row r="911" spans="1:29" ht="12.75" customHeight="1" x14ac:dyDescent="0.2">
      <c r="A911" s="491"/>
      <c r="B911" s="491"/>
      <c r="C911" s="491"/>
      <c r="D911" s="491"/>
      <c r="E911" s="491"/>
      <c r="F911" s="491"/>
      <c r="G911" s="491"/>
      <c r="H911" s="491"/>
      <c r="I911" s="491"/>
      <c r="J911" s="491"/>
      <c r="K911" s="491"/>
      <c r="L911" s="491"/>
      <c r="M911" s="491"/>
      <c r="N911" s="491"/>
      <c r="O911" s="491"/>
      <c r="P911" s="492"/>
      <c r="Q911" s="492"/>
      <c r="R911" s="491"/>
      <c r="S911" s="491"/>
      <c r="T911" s="491"/>
      <c r="U911" s="491"/>
      <c r="V911" s="491"/>
      <c r="W911" s="491"/>
      <c r="X911" s="510"/>
      <c r="Y911" s="510"/>
      <c r="Z911" s="510"/>
      <c r="AA911" s="510"/>
      <c r="AB911" s="510"/>
      <c r="AC911" s="510"/>
    </row>
    <row r="912" spans="1:29" ht="12.75" customHeight="1" x14ac:dyDescent="0.2">
      <c r="A912" s="491"/>
      <c r="B912" s="491"/>
      <c r="C912" s="491"/>
      <c r="D912" s="491"/>
      <c r="E912" s="491"/>
      <c r="F912" s="491"/>
      <c r="G912" s="491"/>
      <c r="H912" s="491"/>
      <c r="I912" s="491"/>
      <c r="J912" s="491"/>
      <c r="K912" s="491"/>
      <c r="L912" s="491"/>
      <c r="M912" s="491"/>
      <c r="N912" s="491"/>
      <c r="O912" s="491"/>
      <c r="P912" s="492"/>
      <c r="Q912" s="492"/>
      <c r="R912" s="491"/>
      <c r="S912" s="491"/>
      <c r="T912" s="491"/>
      <c r="U912" s="491"/>
      <c r="V912" s="491"/>
      <c r="W912" s="491"/>
      <c r="X912" s="510"/>
      <c r="Y912" s="510"/>
      <c r="Z912" s="510"/>
      <c r="AA912" s="510"/>
      <c r="AB912" s="510"/>
      <c r="AC912" s="510"/>
    </row>
    <row r="913" spans="1:29" ht="12.75" customHeight="1" x14ac:dyDescent="0.2">
      <c r="A913" s="491"/>
      <c r="B913" s="491"/>
      <c r="C913" s="491"/>
      <c r="D913" s="491"/>
      <c r="E913" s="491"/>
      <c r="F913" s="491"/>
      <c r="G913" s="491"/>
      <c r="H913" s="491"/>
      <c r="I913" s="491"/>
      <c r="J913" s="491"/>
      <c r="K913" s="491"/>
      <c r="L913" s="491"/>
      <c r="M913" s="491"/>
      <c r="N913" s="491"/>
      <c r="O913" s="491"/>
      <c r="P913" s="492"/>
      <c r="Q913" s="492"/>
      <c r="R913" s="491"/>
      <c r="S913" s="491"/>
      <c r="T913" s="491"/>
      <c r="U913" s="491"/>
      <c r="V913" s="491"/>
      <c r="W913" s="491"/>
      <c r="X913" s="510"/>
      <c r="Y913" s="510"/>
      <c r="Z913" s="510"/>
      <c r="AA913" s="510"/>
      <c r="AB913" s="510"/>
      <c r="AC913" s="510"/>
    </row>
    <row r="914" spans="1:29" ht="12.75" customHeight="1" x14ac:dyDescent="0.2">
      <c r="A914" s="491"/>
      <c r="B914" s="491"/>
      <c r="C914" s="491"/>
      <c r="D914" s="491"/>
      <c r="E914" s="491"/>
      <c r="F914" s="491"/>
      <c r="G914" s="491"/>
      <c r="H914" s="491"/>
      <c r="I914" s="491"/>
      <c r="J914" s="491"/>
      <c r="K914" s="491"/>
      <c r="L914" s="491"/>
      <c r="M914" s="491"/>
      <c r="N914" s="491"/>
      <c r="O914" s="491"/>
      <c r="P914" s="492"/>
      <c r="Q914" s="492"/>
      <c r="R914" s="491"/>
      <c r="S914" s="491"/>
      <c r="T914" s="491"/>
      <c r="U914" s="491"/>
      <c r="V914" s="491"/>
      <c r="W914" s="491"/>
      <c r="X914" s="510"/>
      <c r="Y914" s="510"/>
      <c r="Z914" s="510"/>
      <c r="AA914" s="510"/>
      <c r="AB914" s="510"/>
      <c r="AC914" s="510"/>
    </row>
    <row r="915" spans="1:29" ht="12.75" customHeight="1" x14ac:dyDescent="0.2">
      <c r="A915" s="491"/>
      <c r="B915" s="491"/>
      <c r="C915" s="491"/>
      <c r="D915" s="491"/>
      <c r="E915" s="491"/>
      <c r="F915" s="491"/>
      <c r="G915" s="491"/>
      <c r="H915" s="491"/>
      <c r="I915" s="491"/>
      <c r="J915" s="491"/>
      <c r="K915" s="491"/>
      <c r="L915" s="491"/>
      <c r="M915" s="491"/>
      <c r="N915" s="491"/>
      <c r="O915" s="491"/>
      <c r="P915" s="492"/>
      <c r="Q915" s="492"/>
      <c r="R915" s="491"/>
      <c r="S915" s="491"/>
      <c r="T915" s="491"/>
      <c r="U915" s="491"/>
      <c r="V915" s="491"/>
      <c r="W915" s="491"/>
      <c r="X915" s="510"/>
      <c r="Y915" s="510"/>
      <c r="Z915" s="510"/>
      <c r="AA915" s="510"/>
      <c r="AB915" s="510"/>
      <c r="AC915" s="510"/>
    </row>
    <row r="916" spans="1:29" ht="12.75" customHeight="1" x14ac:dyDescent="0.2">
      <c r="A916" s="491"/>
      <c r="B916" s="491"/>
      <c r="C916" s="491"/>
      <c r="D916" s="491"/>
      <c r="E916" s="491"/>
      <c r="F916" s="491"/>
      <c r="G916" s="491"/>
      <c r="H916" s="491"/>
      <c r="I916" s="491"/>
      <c r="J916" s="491"/>
      <c r="K916" s="491"/>
      <c r="L916" s="491"/>
      <c r="M916" s="491"/>
      <c r="N916" s="491"/>
      <c r="O916" s="491"/>
      <c r="P916" s="492"/>
      <c r="Q916" s="492"/>
      <c r="R916" s="491"/>
      <c r="S916" s="491"/>
      <c r="T916" s="491"/>
      <c r="U916" s="491"/>
      <c r="V916" s="491"/>
      <c r="W916" s="491"/>
      <c r="X916" s="510"/>
      <c r="Y916" s="510"/>
      <c r="Z916" s="510"/>
      <c r="AA916" s="510"/>
      <c r="AB916" s="510"/>
      <c r="AC916" s="510"/>
    </row>
    <row r="917" spans="1:29" ht="12.75" customHeight="1" x14ac:dyDescent="0.2">
      <c r="A917" s="491"/>
      <c r="B917" s="491"/>
      <c r="C917" s="491"/>
      <c r="D917" s="491"/>
      <c r="E917" s="491"/>
      <c r="F917" s="491"/>
      <c r="G917" s="491"/>
      <c r="H917" s="491"/>
      <c r="I917" s="491"/>
      <c r="J917" s="491"/>
      <c r="K917" s="491"/>
      <c r="L917" s="491"/>
      <c r="M917" s="491"/>
      <c r="N917" s="491"/>
      <c r="O917" s="491"/>
      <c r="P917" s="492"/>
      <c r="Q917" s="492"/>
      <c r="R917" s="491"/>
      <c r="S917" s="491"/>
      <c r="T917" s="491"/>
      <c r="U917" s="491"/>
      <c r="V917" s="491"/>
      <c r="W917" s="491"/>
      <c r="X917" s="510"/>
      <c r="Y917" s="510"/>
      <c r="Z917" s="510"/>
      <c r="AA917" s="510"/>
      <c r="AB917" s="510"/>
      <c r="AC917" s="510"/>
    </row>
    <row r="918" spans="1:29" ht="12.75" customHeight="1" x14ac:dyDescent="0.2">
      <c r="A918" s="491"/>
      <c r="B918" s="491"/>
      <c r="C918" s="491"/>
      <c r="D918" s="491"/>
      <c r="E918" s="491"/>
      <c r="F918" s="491"/>
      <c r="G918" s="491"/>
      <c r="H918" s="491"/>
      <c r="I918" s="491"/>
      <c r="J918" s="491"/>
      <c r="K918" s="491"/>
      <c r="L918" s="491"/>
      <c r="M918" s="491"/>
      <c r="N918" s="491"/>
      <c r="O918" s="491"/>
      <c r="P918" s="492"/>
      <c r="Q918" s="492"/>
      <c r="R918" s="491"/>
      <c r="S918" s="491"/>
      <c r="T918" s="491"/>
      <c r="U918" s="491"/>
      <c r="V918" s="491"/>
      <c r="W918" s="491"/>
      <c r="X918" s="510"/>
      <c r="Y918" s="510"/>
      <c r="Z918" s="510"/>
      <c r="AA918" s="510"/>
      <c r="AB918" s="510"/>
      <c r="AC918" s="510"/>
    </row>
    <row r="919" spans="1:29" ht="12.75" customHeight="1" x14ac:dyDescent="0.2">
      <c r="A919" s="491"/>
      <c r="B919" s="491"/>
      <c r="C919" s="491"/>
      <c r="D919" s="491"/>
      <c r="E919" s="491"/>
      <c r="F919" s="491"/>
      <c r="G919" s="491"/>
      <c r="H919" s="491"/>
      <c r="I919" s="491"/>
      <c r="J919" s="491"/>
      <c r="K919" s="491"/>
      <c r="L919" s="491"/>
      <c r="M919" s="491"/>
      <c r="N919" s="491"/>
      <c r="O919" s="491"/>
      <c r="P919" s="492"/>
      <c r="Q919" s="492"/>
      <c r="R919" s="491"/>
      <c r="S919" s="491"/>
      <c r="T919" s="491"/>
      <c r="U919" s="491"/>
      <c r="V919" s="491"/>
      <c r="W919" s="491"/>
      <c r="X919" s="510"/>
      <c r="Y919" s="510"/>
      <c r="Z919" s="510"/>
      <c r="AA919" s="510"/>
      <c r="AB919" s="510"/>
      <c r="AC919" s="510"/>
    </row>
    <row r="920" spans="1:29" ht="12.75" customHeight="1" x14ac:dyDescent="0.2">
      <c r="A920" s="491"/>
      <c r="B920" s="491"/>
      <c r="C920" s="491"/>
      <c r="D920" s="491"/>
      <c r="E920" s="491"/>
      <c r="F920" s="491"/>
      <c r="G920" s="491"/>
      <c r="H920" s="491"/>
      <c r="I920" s="491"/>
      <c r="J920" s="491"/>
      <c r="K920" s="491"/>
      <c r="L920" s="491"/>
      <c r="M920" s="491"/>
      <c r="N920" s="491"/>
      <c r="O920" s="491"/>
      <c r="P920" s="492"/>
      <c r="Q920" s="492"/>
      <c r="R920" s="491"/>
      <c r="S920" s="491"/>
      <c r="T920" s="491"/>
      <c r="U920" s="491"/>
      <c r="V920" s="491"/>
      <c r="W920" s="491"/>
      <c r="X920" s="510"/>
      <c r="Y920" s="510"/>
      <c r="Z920" s="510"/>
      <c r="AA920" s="510"/>
      <c r="AB920" s="510"/>
      <c r="AC920" s="510"/>
    </row>
    <row r="921" spans="1:29" ht="12.75" customHeight="1" x14ac:dyDescent="0.2">
      <c r="A921" s="491"/>
      <c r="B921" s="491"/>
      <c r="C921" s="491"/>
      <c r="D921" s="491"/>
      <c r="E921" s="491"/>
      <c r="F921" s="491"/>
      <c r="G921" s="491"/>
      <c r="H921" s="491"/>
      <c r="I921" s="491"/>
      <c r="J921" s="491"/>
      <c r="K921" s="491"/>
      <c r="L921" s="491"/>
      <c r="M921" s="491"/>
      <c r="N921" s="491"/>
      <c r="O921" s="491"/>
      <c r="P921" s="492"/>
      <c r="Q921" s="492"/>
      <c r="R921" s="491"/>
      <c r="S921" s="491"/>
      <c r="T921" s="491"/>
      <c r="U921" s="491"/>
      <c r="V921" s="491"/>
      <c r="W921" s="491"/>
      <c r="X921" s="510"/>
      <c r="Y921" s="510"/>
      <c r="Z921" s="510"/>
      <c r="AA921" s="510"/>
      <c r="AB921" s="510"/>
      <c r="AC921" s="510"/>
    </row>
    <row r="922" spans="1:29" ht="12.75" customHeight="1" x14ac:dyDescent="0.2">
      <c r="A922" s="491"/>
      <c r="B922" s="491"/>
      <c r="C922" s="491"/>
      <c r="D922" s="491"/>
      <c r="E922" s="491"/>
      <c r="F922" s="491"/>
      <c r="G922" s="491"/>
      <c r="H922" s="491"/>
      <c r="I922" s="491"/>
      <c r="J922" s="491"/>
      <c r="K922" s="491"/>
      <c r="L922" s="491"/>
      <c r="M922" s="491"/>
      <c r="N922" s="491"/>
      <c r="O922" s="491"/>
      <c r="P922" s="492"/>
      <c r="Q922" s="492"/>
      <c r="R922" s="491"/>
      <c r="S922" s="491"/>
      <c r="T922" s="491"/>
      <c r="U922" s="491"/>
      <c r="V922" s="491"/>
      <c r="W922" s="491"/>
      <c r="X922" s="510"/>
      <c r="Y922" s="510"/>
      <c r="Z922" s="510"/>
      <c r="AA922" s="510"/>
      <c r="AB922" s="510"/>
      <c r="AC922" s="510"/>
    </row>
    <row r="923" spans="1:29" ht="12.75" customHeight="1" x14ac:dyDescent="0.2">
      <c r="A923" s="491"/>
      <c r="B923" s="491"/>
      <c r="C923" s="491"/>
      <c r="D923" s="491"/>
      <c r="E923" s="491"/>
      <c r="F923" s="491"/>
      <c r="G923" s="491"/>
      <c r="H923" s="491"/>
      <c r="I923" s="491"/>
      <c r="J923" s="491"/>
      <c r="K923" s="491"/>
      <c r="L923" s="491"/>
      <c r="M923" s="491"/>
      <c r="N923" s="491"/>
      <c r="O923" s="491"/>
      <c r="P923" s="492"/>
      <c r="Q923" s="492"/>
      <c r="R923" s="491"/>
      <c r="S923" s="491"/>
      <c r="T923" s="491"/>
      <c r="U923" s="491"/>
      <c r="V923" s="491"/>
      <c r="W923" s="491"/>
      <c r="X923" s="510"/>
      <c r="Y923" s="510"/>
      <c r="Z923" s="510"/>
      <c r="AA923" s="510"/>
      <c r="AB923" s="510"/>
      <c r="AC923" s="510"/>
    </row>
    <row r="924" spans="1:29" ht="12.75" customHeight="1" x14ac:dyDescent="0.2">
      <c r="A924" s="491"/>
      <c r="B924" s="491"/>
      <c r="C924" s="491"/>
      <c r="D924" s="491"/>
      <c r="E924" s="491"/>
      <c r="F924" s="491"/>
      <c r="G924" s="491"/>
      <c r="H924" s="491"/>
      <c r="I924" s="491"/>
      <c r="J924" s="491"/>
      <c r="K924" s="491"/>
      <c r="L924" s="491"/>
      <c r="M924" s="491"/>
      <c r="N924" s="491"/>
      <c r="O924" s="491"/>
      <c r="P924" s="492"/>
      <c r="Q924" s="492"/>
      <c r="R924" s="491"/>
      <c r="S924" s="491"/>
      <c r="T924" s="491"/>
      <c r="U924" s="491"/>
      <c r="V924" s="491"/>
      <c r="W924" s="491"/>
      <c r="X924" s="510"/>
      <c r="Y924" s="510"/>
      <c r="Z924" s="510"/>
      <c r="AA924" s="510"/>
      <c r="AB924" s="510"/>
      <c r="AC924" s="510"/>
    </row>
    <row r="925" spans="1:29" ht="12.75" customHeight="1" x14ac:dyDescent="0.2">
      <c r="A925" s="491"/>
      <c r="B925" s="491"/>
      <c r="C925" s="491"/>
      <c r="D925" s="491"/>
      <c r="E925" s="491"/>
      <c r="F925" s="491"/>
      <c r="G925" s="491"/>
      <c r="H925" s="491"/>
      <c r="I925" s="491"/>
      <c r="J925" s="491"/>
      <c r="K925" s="491"/>
      <c r="L925" s="491"/>
      <c r="M925" s="491"/>
      <c r="N925" s="491"/>
      <c r="O925" s="491"/>
      <c r="P925" s="492"/>
      <c r="Q925" s="492"/>
      <c r="R925" s="491"/>
      <c r="S925" s="491"/>
      <c r="T925" s="491"/>
      <c r="U925" s="491"/>
      <c r="V925" s="491"/>
      <c r="W925" s="491"/>
      <c r="X925" s="510"/>
      <c r="Y925" s="510"/>
      <c r="Z925" s="510"/>
      <c r="AA925" s="510"/>
      <c r="AB925" s="510"/>
      <c r="AC925" s="510"/>
    </row>
    <row r="926" spans="1:29" ht="12.75" customHeight="1" x14ac:dyDescent="0.2">
      <c r="A926" s="491"/>
      <c r="B926" s="491"/>
      <c r="C926" s="491"/>
      <c r="D926" s="491"/>
      <c r="E926" s="491"/>
      <c r="F926" s="491"/>
      <c r="G926" s="491"/>
      <c r="H926" s="491"/>
      <c r="I926" s="491"/>
      <c r="J926" s="491"/>
      <c r="K926" s="491"/>
      <c r="L926" s="491"/>
      <c r="M926" s="491"/>
      <c r="N926" s="491"/>
      <c r="O926" s="491"/>
      <c r="P926" s="492"/>
      <c r="Q926" s="492"/>
      <c r="R926" s="491"/>
      <c r="S926" s="491"/>
      <c r="T926" s="491"/>
      <c r="U926" s="491"/>
      <c r="V926" s="491"/>
      <c r="W926" s="491"/>
      <c r="X926" s="510"/>
      <c r="Y926" s="510"/>
      <c r="Z926" s="510"/>
      <c r="AA926" s="510"/>
      <c r="AB926" s="510"/>
      <c r="AC926" s="510"/>
    </row>
    <row r="927" spans="1:29" ht="12.75" customHeight="1" x14ac:dyDescent="0.2">
      <c r="A927" s="491"/>
      <c r="B927" s="491"/>
      <c r="C927" s="491"/>
      <c r="D927" s="491"/>
      <c r="E927" s="491"/>
      <c r="F927" s="491"/>
      <c r="G927" s="491"/>
      <c r="H927" s="491"/>
      <c r="I927" s="491"/>
      <c r="J927" s="491"/>
      <c r="K927" s="491"/>
      <c r="L927" s="491"/>
      <c r="M927" s="491"/>
      <c r="N927" s="491"/>
      <c r="O927" s="491"/>
      <c r="P927" s="492"/>
      <c r="Q927" s="492"/>
      <c r="R927" s="491"/>
      <c r="S927" s="491"/>
      <c r="T927" s="491"/>
      <c r="U927" s="491"/>
      <c r="V927" s="491"/>
      <c r="W927" s="491"/>
      <c r="X927" s="510"/>
      <c r="Y927" s="510"/>
      <c r="Z927" s="510"/>
      <c r="AA927" s="510"/>
      <c r="AB927" s="510"/>
      <c r="AC927" s="510"/>
    </row>
    <row r="928" spans="1:29" ht="12.75" customHeight="1" x14ac:dyDescent="0.2">
      <c r="A928" s="491"/>
      <c r="B928" s="491"/>
      <c r="C928" s="491"/>
      <c r="D928" s="491"/>
      <c r="E928" s="491"/>
      <c r="F928" s="491"/>
      <c r="G928" s="491"/>
      <c r="H928" s="491"/>
      <c r="I928" s="491"/>
      <c r="J928" s="491"/>
      <c r="K928" s="491"/>
      <c r="L928" s="491"/>
      <c r="M928" s="491"/>
      <c r="N928" s="491"/>
      <c r="O928" s="491"/>
      <c r="P928" s="492"/>
      <c r="Q928" s="492"/>
      <c r="R928" s="491"/>
      <c r="S928" s="491"/>
      <c r="T928" s="491"/>
      <c r="U928" s="491"/>
      <c r="V928" s="491"/>
      <c r="W928" s="491"/>
      <c r="X928" s="510"/>
      <c r="Y928" s="510"/>
      <c r="Z928" s="510"/>
      <c r="AA928" s="510"/>
      <c r="AB928" s="510"/>
      <c r="AC928" s="510"/>
    </row>
    <row r="929" spans="1:29" ht="12.75" customHeight="1" x14ac:dyDescent="0.2">
      <c r="A929" s="491"/>
      <c r="B929" s="491"/>
      <c r="C929" s="491"/>
      <c r="D929" s="491"/>
      <c r="E929" s="491"/>
      <c r="F929" s="491"/>
      <c r="G929" s="491"/>
      <c r="H929" s="491"/>
      <c r="I929" s="491"/>
      <c r="J929" s="491"/>
      <c r="K929" s="491"/>
      <c r="L929" s="491"/>
      <c r="M929" s="491"/>
      <c r="N929" s="491"/>
      <c r="O929" s="491"/>
      <c r="P929" s="492"/>
      <c r="Q929" s="492"/>
      <c r="R929" s="491"/>
      <c r="S929" s="491"/>
      <c r="T929" s="491"/>
      <c r="U929" s="491"/>
      <c r="V929" s="491"/>
      <c r="W929" s="491"/>
      <c r="X929" s="510"/>
      <c r="Y929" s="510"/>
      <c r="Z929" s="510"/>
      <c r="AA929" s="510"/>
      <c r="AB929" s="510"/>
      <c r="AC929" s="510"/>
    </row>
    <row r="930" spans="1:29" ht="12.75" customHeight="1" x14ac:dyDescent="0.2">
      <c r="A930" s="491"/>
      <c r="B930" s="491"/>
      <c r="C930" s="491"/>
      <c r="D930" s="491"/>
      <c r="E930" s="491"/>
      <c r="F930" s="491"/>
      <c r="G930" s="491"/>
      <c r="H930" s="491"/>
      <c r="I930" s="491"/>
      <c r="J930" s="491"/>
      <c r="K930" s="491"/>
      <c r="L930" s="491"/>
      <c r="M930" s="491"/>
      <c r="N930" s="491"/>
      <c r="O930" s="491"/>
      <c r="P930" s="492"/>
      <c r="Q930" s="492"/>
      <c r="R930" s="491"/>
      <c r="S930" s="491"/>
      <c r="T930" s="491"/>
      <c r="U930" s="491"/>
      <c r="V930" s="491"/>
      <c r="W930" s="491"/>
      <c r="X930" s="510"/>
      <c r="Y930" s="510"/>
      <c r="Z930" s="510"/>
      <c r="AA930" s="510"/>
      <c r="AB930" s="510"/>
      <c r="AC930" s="510"/>
    </row>
    <row r="931" spans="1:29" ht="12.75" customHeight="1" x14ac:dyDescent="0.2">
      <c r="A931" s="491"/>
      <c r="B931" s="491"/>
      <c r="C931" s="491"/>
      <c r="D931" s="491"/>
      <c r="E931" s="491"/>
      <c r="F931" s="491"/>
      <c r="G931" s="491"/>
      <c r="H931" s="491"/>
      <c r="I931" s="491"/>
      <c r="J931" s="491"/>
      <c r="K931" s="491"/>
      <c r="L931" s="491"/>
      <c r="M931" s="491"/>
      <c r="N931" s="491"/>
      <c r="O931" s="491"/>
      <c r="P931" s="492"/>
      <c r="Q931" s="492"/>
      <c r="R931" s="491"/>
      <c r="S931" s="491"/>
      <c r="T931" s="491"/>
      <c r="U931" s="491"/>
      <c r="V931" s="491"/>
      <c r="W931" s="491"/>
      <c r="X931" s="510"/>
      <c r="Y931" s="510"/>
      <c r="Z931" s="510"/>
      <c r="AA931" s="510"/>
      <c r="AB931" s="510"/>
      <c r="AC931" s="510"/>
    </row>
    <row r="932" spans="1:29" ht="12.75" customHeight="1" x14ac:dyDescent="0.2">
      <c r="A932" s="491"/>
      <c r="B932" s="491"/>
      <c r="C932" s="491"/>
      <c r="D932" s="491"/>
      <c r="E932" s="491"/>
      <c r="F932" s="491"/>
      <c r="G932" s="491"/>
      <c r="H932" s="491"/>
      <c r="I932" s="491"/>
      <c r="J932" s="491"/>
      <c r="K932" s="491"/>
      <c r="L932" s="491"/>
      <c r="M932" s="491"/>
      <c r="N932" s="491"/>
      <c r="O932" s="491"/>
      <c r="P932" s="492"/>
      <c r="Q932" s="492"/>
      <c r="R932" s="491"/>
      <c r="S932" s="491"/>
      <c r="T932" s="491"/>
      <c r="U932" s="491"/>
      <c r="V932" s="491"/>
      <c r="W932" s="491"/>
      <c r="X932" s="510"/>
      <c r="Y932" s="510"/>
      <c r="Z932" s="510"/>
      <c r="AA932" s="510"/>
      <c r="AB932" s="510"/>
      <c r="AC932" s="510"/>
    </row>
    <row r="933" spans="1:29" ht="12.75" customHeight="1" x14ac:dyDescent="0.2">
      <c r="A933" s="491"/>
      <c r="B933" s="491"/>
      <c r="C933" s="491"/>
      <c r="D933" s="491"/>
      <c r="E933" s="491"/>
      <c r="F933" s="491"/>
      <c r="G933" s="491"/>
      <c r="H933" s="491"/>
      <c r="I933" s="491"/>
      <c r="J933" s="491"/>
      <c r="K933" s="491"/>
      <c r="L933" s="491"/>
      <c r="M933" s="491"/>
      <c r="N933" s="491"/>
      <c r="O933" s="491"/>
      <c r="P933" s="492"/>
      <c r="Q933" s="492"/>
      <c r="R933" s="491"/>
      <c r="S933" s="491"/>
      <c r="T933" s="491"/>
      <c r="U933" s="491"/>
      <c r="V933" s="491"/>
      <c r="W933" s="491"/>
      <c r="X933" s="510"/>
      <c r="Y933" s="510"/>
      <c r="Z933" s="510"/>
      <c r="AA933" s="510"/>
      <c r="AB933" s="510"/>
      <c r="AC933" s="510"/>
    </row>
    <row r="934" spans="1:29" ht="12.75" customHeight="1" x14ac:dyDescent="0.2">
      <c r="A934" s="491"/>
      <c r="B934" s="491"/>
      <c r="C934" s="491"/>
      <c r="D934" s="491"/>
      <c r="E934" s="491"/>
      <c r="F934" s="491"/>
      <c r="G934" s="491"/>
      <c r="H934" s="491"/>
      <c r="I934" s="491"/>
      <c r="J934" s="491"/>
      <c r="K934" s="491"/>
      <c r="L934" s="491"/>
      <c r="M934" s="491"/>
      <c r="N934" s="491"/>
      <c r="O934" s="491"/>
      <c r="P934" s="492"/>
      <c r="Q934" s="492"/>
      <c r="R934" s="491"/>
      <c r="S934" s="491"/>
      <c r="T934" s="491"/>
      <c r="U934" s="491"/>
      <c r="V934" s="491"/>
      <c r="W934" s="491"/>
      <c r="X934" s="510"/>
      <c r="Y934" s="510"/>
      <c r="Z934" s="510"/>
      <c r="AA934" s="510"/>
      <c r="AB934" s="510"/>
      <c r="AC934" s="510"/>
    </row>
    <row r="935" spans="1:29" ht="12.75" customHeight="1" x14ac:dyDescent="0.2">
      <c r="A935" s="491"/>
      <c r="B935" s="491"/>
      <c r="C935" s="491"/>
      <c r="D935" s="491"/>
      <c r="E935" s="491"/>
      <c r="F935" s="491"/>
      <c r="G935" s="491"/>
      <c r="H935" s="491"/>
      <c r="I935" s="491"/>
      <c r="J935" s="491"/>
      <c r="K935" s="491"/>
      <c r="L935" s="491"/>
      <c r="M935" s="491"/>
      <c r="N935" s="491"/>
      <c r="O935" s="491"/>
      <c r="P935" s="492"/>
      <c r="Q935" s="492"/>
      <c r="R935" s="491"/>
      <c r="S935" s="491"/>
      <c r="T935" s="491"/>
      <c r="U935" s="491"/>
      <c r="V935" s="491"/>
      <c r="W935" s="491"/>
      <c r="X935" s="510"/>
      <c r="Y935" s="510"/>
      <c r="Z935" s="510"/>
      <c r="AA935" s="510"/>
      <c r="AB935" s="510"/>
      <c r="AC935" s="510"/>
    </row>
    <row r="936" spans="1:29" ht="12.75" customHeight="1" x14ac:dyDescent="0.2">
      <c r="A936" s="491"/>
      <c r="B936" s="491"/>
      <c r="C936" s="491"/>
      <c r="D936" s="491"/>
      <c r="E936" s="491"/>
      <c r="F936" s="491"/>
      <c r="G936" s="491"/>
      <c r="H936" s="491"/>
      <c r="I936" s="491"/>
      <c r="J936" s="491"/>
      <c r="K936" s="491"/>
      <c r="L936" s="491"/>
      <c r="M936" s="491"/>
      <c r="N936" s="491"/>
      <c r="O936" s="491"/>
      <c r="P936" s="492"/>
      <c r="Q936" s="492"/>
      <c r="R936" s="491"/>
      <c r="S936" s="491"/>
      <c r="T936" s="491"/>
      <c r="U936" s="491"/>
      <c r="V936" s="491"/>
      <c r="W936" s="491"/>
      <c r="X936" s="510"/>
      <c r="Y936" s="510"/>
      <c r="Z936" s="510"/>
      <c r="AA936" s="510"/>
      <c r="AB936" s="510"/>
      <c r="AC936" s="510"/>
    </row>
    <row r="937" spans="1:29" ht="12.75" customHeight="1" x14ac:dyDescent="0.2">
      <c r="A937" s="491"/>
      <c r="B937" s="491"/>
      <c r="C937" s="491"/>
      <c r="D937" s="491"/>
      <c r="E937" s="491"/>
      <c r="F937" s="491"/>
      <c r="G937" s="491"/>
      <c r="H937" s="491"/>
      <c r="I937" s="491"/>
      <c r="J937" s="491"/>
      <c r="K937" s="491"/>
      <c r="L937" s="491"/>
      <c r="M937" s="491"/>
      <c r="N937" s="491"/>
      <c r="O937" s="491"/>
      <c r="P937" s="492"/>
      <c r="Q937" s="492"/>
      <c r="R937" s="491"/>
      <c r="S937" s="491"/>
      <c r="T937" s="491"/>
      <c r="U937" s="491"/>
      <c r="V937" s="491"/>
      <c r="W937" s="491"/>
      <c r="X937" s="510"/>
      <c r="Y937" s="510"/>
      <c r="Z937" s="510"/>
      <c r="AA937" s="510"/>
      <c r="AB937" s="510"/>
      <c r="AC937" s="510"/>
    </row>
    <row r="938" spans="1:29" ht="12.75" customHeight="1" x14ac:dyDescent="0.2">
      <c r="A938" s="491"/>
      <c r="B938" s="491"/>
      <c r="C938" s="491"/>
      <c r="D938" s="491"/>
      <c r="E938" s="491"/>
      <c r="F938" s="491"/>
      <c r="G938" s="491"/>
      <c r="H938" s="491"/>
      <c r="I938" s="491"/>
      <c r="J938" s="491"/>
      <c r="K938" s="491"/>
      <c r="L938" s="491"/>
      <c r="M938" s="491"/>
      <c r="N938" s="491"/>
      <c r="O938" s="491"/>
      <c r="P938" s="492"/>
      <c r="Q938" s="492"/>
      <c r="R938" s="491"/>
      <c r="S938" s="491"/>
      <c r="T938" s="491"/>
      <c r="U938" s="491"/>
      <c r="V938" s="491"/>
      <c r="W938" s="491"/>
      <c r="X938" s="510"/>
      <c r="Y938" s="510"/>
      <c r="Z938" s="510"/>
      <c r="AA938" s="510"/>
      <c r="AB938" s="510"/>
      <c r="AC938" s="510"/>
    </row>
    <row r="939" spans="1:29" ht="12.75" customHeight="1" x14ac:dyDescent="0.2">
      <c r="A939" s="491"/>
      <c r="B939" s="491"/>
      <c r="C939" s="491"/>
      <c r="D939" s="491"/>
      <c r="E939" s="491"/>
      <c r="F939" s="491"/>
      <c r="G939" s="491"/>
      <c r="H939" s="491"/>
      <c r="I939" s="491"/>
      <c r="J939" s="491"/>
      <c r="K939" s="491"/>
      <c r="L939" s="491"/>
      <c r="M939" s="491"/>
      <c r="N939" s="491"/>
      <c r="O939" s="491"/>
      <c r="P939" s="492"/>
      <c r="Q939" s="492"/>
      <c r="R939" s="491"/>
      <c r="S939" s="491"/>
      <c r="T939" s="491"/>
      <c r="U939" s="491"/>
      <c r="V939" s="491"/>
      <c r="W939" s="491"/>
      <c r="X939" s="510"/>
      <c r="Y939" s="510"/>
      <c r="Z939" s="510"/>
      <c r="AA939" s="510"/>
      <c r="AB939" s="510"/>
      <c r="AC939" s="510"/>
    </row>
    <row r="940" spans="1:29" ht="12.75" customHeight="1" x14ac:dyDescent="0.2">
      <c r="A940" s="491"/>
      <c r="B940" s="491"/>
      <c r="C940" s="491"/>
      <c r="D940" s="491"/>
      <c r="E940" s="491"/>
      <c r="F940" s="491"/>
      <c r="G940" s="491"/>
      <c r="H940" s="491"/>
      <c r="I940" s="491"/>
      <c r="J940" s="491"/>
      <c r="K940" s="491"/>
      <c r="L940" s="491"/>
      <c r="M940" s="491"/>
      <c r="N940" s="491"/>
      <c r="O940" s="491"/>
      <c r="P940" s="492"/>
      <c r="Q940" s="492"/>
      <c r="R940" s="491"/>
      <c r="S940" s="491"/>
      <c r="T940" s="491"/>
      <c r="U940" s="491"/>
      <c r="V940" s="491"/>
      <c r="W940" s="491"/>
      <c r="X940" s="510"/>
      <c r="Y940" s="510"/>
      <c r="Z940" s="510"/>
      <c r="AA940" s="510"/>
      <c r="AB940" s="510"/>
      <c r="AC940" s="510"/>
    </row>
    <row r="941" spans="1:29" ht="12.75" customHeight="1" x14ac:dyDescent="0.2">
      <c r="A941" s="491"/>
      <c r="B941" s="491"/>
      <c r="C941" s="491"/>
      <c r="D941" s="491"/>
      <c r="E941" s="491"/>
      <c r="F941" s="491"/>
      <c r="G941" s="491"/>
      <c r="H941" s="491"/>
      <c r="I941" s="491"/>
      <c r="J941" s="491"/>
      <c r="K941" s="491"/>
      <c r="L941" s="491"/>
      <c r="M941" s="491"/>
      <c r="N941" s="491"/>
      <c r="O941" s="491"/>
      <c r="P941" s="492"/>
      <c r="Q941" s="492"/>
      <c r="R941" s="491"/>
      <c r="S941" s="491"/>
      <c r="T941" s="491"/>
      <c r="U941" s="491"/>
      <c r="V941" s="491"/>
      <c r="W941" s="491"/>
      <c r="X941" s="510"/>
      <c r="Y941" s="510"/>
      <c r="Z941" s="510"/>
      <c r="AA941" s="510"/>
      <c r="AB941" s="510"/>
      <c r="AC941" s="510"/>
    </row>
    <row r="942" spans="1:29" ht="12.75" customHeight="1" x14ac:dyDescent="0.2">
      <c r="A942" s="491"/>
      <c r="B942" s="491"/>
      <c r="C942" s="491"/>
      <c r="D942" s="491"/>
      <c r="E942" s="491"/>
      <c r="F942" s="491"/>
      <c r="G942" s="491"/>
      <c r="H942" s="491"/>
      <c r="I942" s="491"/>
      <c r="J942" s="491"/>
      <c r="K942" s="491"/>
      <c r="L942" s="491"/>
      <c r="M942" s="491"/>
      <c r="N942" s="491"/>
      <c r="O942" s="491"/>
      <c r="P942" s="492"/>
      <c r="Q942" s="492"/>
      <c r="R942" s="491"/>
      <c r="S942" s="491"/>
      <c r="T942" s="491"/>
      <c r="U942" s="491"/>
      <c r="V942" s="491"/>
      <c r="W942" s="491"/>
      <c r="X942" s="510"/>
      <c r="Y942" s="510"/>
      <c r="Z942" s="510"/>
      <c r="AA942" s="510"/>
      <c r="AB942" s="510"/>
      <c r="AC942" s="510"/>
    </row>
    <row r="943" spans="1:29" ht="12.75" customHeight="1" x14ac:dyDescent="0.2">
      <c r="A943" s="491"/>
      <c r="B943" s="491"/>
      <c r="C943" s="491"/>
      <c r="D943" s="491"/>
      <c r="E943" s="491"/>
      <c r="F943" s="491"/>
      <c r="G943" s="491"/>
      <c r="H943" s="491"/>
      <c r="I943" s="491"/>
      <c r="J943" s="491"/>
      <c r="K943" s="491"/>
      <c r="L943" s="491"/>
      <c r="M943" s="491"/>
      <c r="N943" s="491"/>
      <c r="O943" s="491"/>
      <c r="P943" s="492"/>
      <c r="Q943" s="492"/>
      <c r="R943" s="491"/>
      <c r="S943" s="491"/>
      <c r="T943" s="491"/>
      <c r="U943" s="491"/>
      <c r="V943" s="491"/>
      <c r="W943" s="491"/>
      <c r="X943" s="510"/>
      <c r="Y943" s="510"/>
      <c r="Z943" s="510"/>
      <c r="AA943" s="510"/>
      <c r="AB943" s="510"/>
      <c r="AC943" s="510"/>
    </row>
    <row r="944" spans="1:29" ht="12.75" customHeight="1" x14ac:dyDescent="0.2">
      <c r="A944" s="491"/>
      <c r="B944" s="491"/>
      <c r="C944" s="491"/>
      <c r="D944" s="491"/>
      <c r="E944" s="491"/>
      <c r="F944" s="491"/>
      <c r="G944" s="491"/>
      <c r="H944" s="491"/>
      <c r="I944" s="491"/>
      <c r="J944" s="491"/>
      <c r="K944" s="491"/>
      <c r="L944" s="491"/>
      <c r="M944" s="491"/>
      <c r="N944" s="491"/>
      <c r="O944" s="491"/>
      <c r="P944" s="492"/>
      <c r="Q944" s="492"/>
      <c r="R944" s="491"/>
      <c r="S944" s="491"/>
      <c r="T944" s="491"/>
      <c r="U944" s="491"/>
      <c r="V944" s="491"/>
      <c r="W944" s="491"/>
      <c r="X944" s="510"/>
      <c r="Y944" s="510"/>
      <c r="Z944" s="510"/>
      <c r="AA944" s="510"/>
      <c r="AB944" s="510"/>
      <c r="AC944" s="510"/>
    </row>
    <row r="945" spans="1:29" ht="12.75" customHeight="1" x14ac:dyDescent="0.2">
      <c r="A945" s="491"/>
      <c r="B945" s="491"/>
      <c r="C945" s="491"/>
      <c r="D945" s="491"/>
      <c r="E945" s="491"/>
      <c r="F945" s="491"/>
      <c r="G945" s="491"/>
      <c r="H945" s="491"/>
      <c r="I945" s="491"/>
      <c r="J945" s="491"/>
      <c r="K945" s="491"/>
      <c r="L945" s="491"/>
      <c r="M945" s="491"/>
      <c r="N945" s="491"/>
      <c r="O945" s="491"/>
      <c r="P945" s="492"/>
      <c r="Q945" s="492"/>
      <c r="R945" s="491"/>
      <c r="S945" s="491"/>
      <c r="T945" s="491"/>
      <c r="U945" s="491"/>
      <c r="V945" s="491"/>
      <c r="W945" s="491"/>
      <c r="X945" s="510"/>
      <c r="Y945" s="510"/>
      <c r="Z945" s="510"/>
      <c r="AA945" s="510"/>
      <c r="AB945" s="510"/>
      <c r="AC945" s="510"/>
    </row>
    <row r="946" spans="1:29" ht="12.75" customHeight="1" x14ac:dyDescent="0.2">
      <c r="A946" s="491"/>
      <c r="B946" s="491"/>
      <c r="C946" s="491"/>
      <c r="D946" s="491"/>
      <c r="E946" s="491"/>
      <c r="F946" s="491"/>
      <c r="G946" s="491"/>
      <c r="H946" s="491"/>
      <c r="I946" s="491"/>
      <c r="J946" s="491"/>
      <c r="K946" s="491"/>
      <c r="L946" s="491"/>
      <c r="M946" s="491"/>
      <c r="N946" s="491"/>
      <c r="O946" s="491"/>
      <c r="P946" s="492"/>
      <c r="Q946" s="492"/>
      <c r="R946" s="491"/>
      <c r="S946" s="491"/>
      <c r="T946" s="491"/>
      <c r="U946" s="491"/>
      <c r="V946" s="491"/>
      <c r="W946" s="491"/>
      <c r="X946" s="510"/>
      <c r="Y946" s="510"/>
      <c r="Z946" s="510"/>
      <c r="AA946" s="510"/>
      <c r="AB946" s="510"/>
      <c r="AC946" s="510"/>
    </row>
    <row r="947" spans="1:29" ht="12.75" customHeight="1" x14ac:dyDescent="0.2">
      <c r="A947" s="491"/>
      <c r="B947" s="491"/>
      <c r="C947" s="491"/>
      <c r="D947" s="491"/>
      <c r="E947" s="491"/>
      <c r="F947" s="491"/>
      <c r="G947" s="491"/>
      <c r="H947" s="491"/>
      <c r="I947" s="491"/>
      <c r="J947" s="491"/>
      <c r="K947" s="491"/>
      <c r="L947" s="491"/>
      <c r="M947" s="491"/>
      <c r="N947" s="491"/>
      <c r="O947" s="491"/>
      <c r="P947" s="492"/>
      <c r="Q947" s="492"/>
      <c r="R947" s="491"/>
      <c r="S947" s="491"/>
      <c r="T947" s="491"/>
      <c r="U947" s="491"/>
      <c r="V947" s="491"/>
      <c r="W947" s="491"/>
      <c r="X947" s="510"/>
      <c r="Y947" s="510"/>
      <c r="Z947" s="510"/>
      <c r="AA947" s="510"/>
      <c r="AB947" s="510"/>
      <c r="AC947" s="510"/>
    </row>
    <row r="948" spans="1:29" ht="12.75" customHeight="1" x14ac:dyDescent="0.2">
      <c r="A948" s="491"/>
      <c r="B948" s="491"/>
      <c r="C948" s="491"/>
      <c r="D948" s="491"/>
      <c r="E948" s="491"/>
      <c r="F948" s="491"/>
      <c r="G948" s="491"/>
      <c r="H948" s="491"/>
      <c r="I948" s="491"/>
      <c r="J948" s="491"/>
      <c r="K948" s="491"/>
      <c r="L948" s="491"/>
      <c r="M948" s="491"/>
      <c r="N948" s="491"/>
      <c r="O948" s="491"/>
      <c r="P948" s="492"/>
      <c r="Q948" s="492"/>
      <c r="R948" s="491"/>
      <c r="S948" s="491"/>
      <c r="T948" s="491"/>
      <c r="U948" s="491"/>
      <c r="V948" s="491"/>
      <c r="W948" s="491"/>
      <c r="X948" s="510"/>
      <c r="Y948" s="510"/>
      <c r="Z948" s="510"/>
      <c r="AA948" s="510"/>
      <c r="AB948" s="510"/>
      <c r="AC948" s="510"/>
    </row>
    <row r="949" spans="1:29" ht="12.75" customHeight="1" x14ac:dyDescent="0.2">
      <c r="A949" s="491"/>
      <c r="B949" s="491"/>
      <c r="C949" s="491"/>
      <c r="D949" s="491"/>
      <c r="E949" s="491"/>
      <c r="F949" s="491"/>
      <c r="G949" s="491"/>
      <c r="H949" s="491"/>
      <c r="I949" s="491"/>
      <c r="J949" s="491"/>
      <c r="K949" s="491"/>
      <c r="L949" s="491"/>
      <c r="M949" s="491"/>
      <c r="N949" s="491"/>
      <c r="O949" s="491"/>
      <c r="P949" s="492"/>
      <c r="Q949" s="492"/>
      <c r="R949" s="491"/>
      <c r="S949" s="491"/>
      <c r="T949" s="491"/>
      <c r="U949" s="491"/>
      <c r="V949" s="491"/>
      <c r="W949" s="491"/>
      <c r="X949" s="510"/>
      <c r="Y949" s="510"/>
      <c r="Z949" s="510"/>
      <c r="AA949" s="510"/>
      <c r="AB949" s="510"/>
      <c r="AC949" s="510"/>
    </row>
    <row r="950" spans="1:29" ht="12.75" customHeight="1" x14ac:dyDescent="0.2">
      <c r="A950" s="491"/>
      <c r="B950" s="491"/>
      <c r="C950" s="491"/>
      <c r="D950" s="491"/>
      <c r="E950" s="491"/>
      <c r="F950" s="491"/>
      <c r="G950" s="491"/>
      <c r="H950" s="491"/>
      <c r="I950" s="491"/>
      <c r="J950" s="491"/>
      <c r="K950" s="491"/>
      <c r="L950" s="491"/>
      <c r="M950" s="491"/>
      <c r="N950" s="491"/>
      <c r="O950" s="491"/>
      <c r="P950" s="492"/>
      <c r="Q950" s="492"/>
      <c r="R950" s="491"/>
      <c r="S950" s="491"/>
      <c r="T950" s="491"/>
      <c r="U950" s="491"/>
      <c r="V950" s="491"/>
      <c r="W950" s="491"/>
      <c r="X950" s="510"/>
      <c r="Y950" s="510"/>
      <c r="Z950" s="510"/>
      <c r="AA950" s="510"/>
      <c r="AB950" s="510"/>
      <c r="AC950" s="510"/>
    </row>
    <row r="951" spans="1:29" ht="12.75" customHeight="1" x14ac:dyDescent="0.2">
      <c r="A951" s="491"/>
      <c r="B951" s="491"/>
      <c r="C951" s="491"/>
      <c r="D951" s="491"/>
      <c r="E951" s="491"/>
      <c r="F951" s="491"/>
      <c r="G951" s="491"/>
      <c r="H951" s="491"/>
      <c r="I951" s="491"/>
      <c r="J951" s="491"/>
      <c r="K951" s="491"/>
      <c r="L951" s="491"/>
      <c r="M951" s="491"/>
      <c r="N951" s="491"/>
      <c r="O951" s="491"/>
      <c r="P951" s="492"/>
      <c r="Q951" s="492"/>
      <c r="R951" s="491"/>
      <c r="S951" s="491"/>
      <c r="T951" s="491"/>
      <c r="U951" s="491"/>
      <c r="V951" s="491"/>
      <c r="W951" s="491"/>
      <c r="X951" s="510"/>
      <c r="Y951" s="510"/>
      <c r="Z951" s="510"/>
      <c r="AA951" s="510"/>
      <c r="AB951" s="510"/>
      <c r="AC951" s="510"/>
    </row>
    <row r="952" spans="1:29" ht="12.75" customHeight="1" x14ac:dyDescent="0.2">
      <c r="A952" s="491"/>
      <c r="B952" s="491"/>
      <c r="C952" s="491"/>
      <c r="D952" s="491"/>
      <c r="E952" s="491"/>
      <c r="F952" s="491"/>
      <c r="G952" s="491"/>
      <c r="H952" s="491"/>
      <c r="I952" s="491"/>
      <c r="J952" s="491"/>
      <c r="K952" s="491"/>
      <c r="L952" s="491"/>
      <c r="M952" s="491"/>
      <c r="N952" s="491"/>
      <c r="O952" s="491"/>
      <c r="P952" s="492"/>
      <c r="Q952" s="492"/>
      <c r="R952" s="491"/>
      <c r="S952" s="491"/>
      <c r="T952" s="491"/>
      <c r="U952" s="491"/>
      <c r="V952" s="491"/>
      <c r="W952" s="491"/>
      <c r="X952" s="510"/>
      <c r="Y952" s="510"/>
      <c r="Z952" s="510"/>
      <c r="AA952" s="510"/>
      <c r="AB952" s="510"/>
      <c r="AC952" s="510"/>
    </row>
    <row r="953" spans="1:29" ht="12.75" customHeight="1" x14ac:dyDescent="0.2">
      <c r="A953" s="491"/>
      <c r="B953" s="491"/>
      <c r="C953" s="491"/>
      <c r="D953" s="491"/>
      <c r="E953" s="491"/>
      <c r="F953" s="491"/>
      <c r="G953" s="491"/>
      <c r="H953" s="491"/>
      <c r="I953" s="491"/>
      <c r="J953" s="491"/>
      <c r="K953" s="491"/>
      <c r="L953" s="491"/>
      <c r="M953" s="491"/>
      <c r="N953" s="491"/>
      <c r="O953" s="491"/>
      <c r="P953" s="492"/>
      <c r="Q953" s="492"/>
      <c r="R953" s="491"/>
      <c r="S953" s="491"/>
      <c r="T953" s="491"/>
      <c r="U953" s="491"/>
      <c r="V953" s="491"/>
      <c r="W953" s="491"/>
      <c r="X953" s="510"/>
      <c r="Y953" s="510"/>
      <c r="Z953" s="510"/>
      <c r="AA953" s="510"/>
      <c r="AB953" s="510"/>
      <c r="AC953" s="510"/>
    </row>
    <row r="954" spans="1:29" ht="12.75" customHeight="1" x14ac:dyDescent="0.2">
      <c r="A954" s="491"/>
      <c r="B954" s="491"/>
      <c r="C954" s="491"/>
      <c r="D954" s="491"/>
      <c r="E954" s="491"/>
      <c r="F954" s="491"/>
      <c r="G954" s="491"/>
      <c r="H954" s="491"/>
      <c r="I954" s="491"/>
      <c r="J954" s="491"/>
      <c r="K954" s="491"/>
      <c r="L954" s="491"/>
      <c r="M954" s="491"/>
      <c r="N954" s="491"/>
      <c r="O954" s="491"/>
      <c r="P954" s="492"/>
      <c r="Q954" s="492"/>
      <c r="R954" s="491"/>
      <c r="S954" s="491"/>
      <c r="T954" s="491"/>
      <c r="U954" s="491"/>
      <c r="V954" s="491"/>
      <c r="W954" s="491"/>
      <c r="X954" s="510"/>
      <c r="Y954" s="510"/>
      <c r="Z954" s="510"/>
      <c r="AA954" s="510"/>
      <c r="AB954" s="510"/>
      <c r="AC954" s="510"/>
    </row>
    <row r="955" spans="1:29" ht="12.75" customHeight="1" x14ac:dyDescent="0.2">
      <c r="A955" s="491"/>
      <c r="B955" s="491"/>
      <c r="C955" s="491"/>
      <c r="D955" s="491"/>
      <c r="E955" s="491"/>
      <c r="F955" s="491"/>
      <c r="G955" s="491"/>
      <c r="H955" s="491"/>
      <c r="I955" s="491"/>
      <c r="J955" s="491"/>
      <c r="K955" s="491"/>
      <c r="L955" s="491"/>
      <c r="M955" s="491"/>
      <c r="N955" s="491"/>
      <c r="O955" s="491"/>
      <c r="P955" s="492"/>
      <c r="Q955" s="492"/>
      <c r="R955" s="491"/>
      <c r="S955" s="491"/>
      <c r="T955" s="491"/>
      <c r="U955" s="491"/>
      <c r="V955" s="491"/>
      <c r="W955" s="491"/>
      <c r="X955" s="510"/>
      <c r="Y955" s="510"/>
      <c r="Z955" s="510"/>
      <c r="AA955" s="510"/>
      <c r="AB955" s="510"/>
      <c r="AC955" s="510"/>
    </row>
    <row r="956" spans="1:29" ht="12.75" customHeight="1" x14ac:dyDescent="0.2">
      <c r="A956" s="491"/>
      <c r="B956" s="491"/>
      <c r="C956" s="491"/>
      <c r="D956" s="491"/>
      <c r="E956" s="491"/>
      <c r="F956" s="491"/>
      <c r="G956" s="491"/>
      <c r="H956" s="491"/>
      <c r="I956" s="491"/>
      <c r="J956" s="491"/>
      <c r="K956" s="491"/>
      <c r="L956" s="491"/>
      <c r="M956" s="491"/>
      <c r="N956" s="491"/>
      <c r="O956" s="491"/>
      <c r="P956" s="492"/>
      <c r="Q956" s="492"/>
      <c r="R956" s="491"/>
      <c r="S956" s="491"/>
      <c r="T956" s="491"/>
      <c r="U956" s="491"/>
      <c r="V956" s="491"/>
      <c r="W956" s="491"/>
      <c r="X956" s="510"/>
      <c r="Y956" s="510"/>
      <c r="Z956" s="510"/>
      <c r="AA956" s="510"/>
      <c r="AB956" s="510"/>
      <c r="AC956" s="510"/>
    </row>
    <row r="957" spans="1:29" ht="12.75" customHeight="1" x14ac:dyDescent="0.2">
      <c r="A957" s="491"/>
      <c r="B957" s="491"/>
      <c r="C957" s="491"/>
      <c r="D957" s="491"/>
      <c r="E957" s="491"/>
      <c r="F957" s="491"/>
      <c r="G957" s="491"/>
      <c r="H957" s="491"/>
      <c r="I957" s="491"/>
      <c r="J957" s="491"/>
      <c r="K957" s="491"/>
      <c r="L957" s="491"/>
      <c r="M957" s="491"/>
      <c r="N957" s="491"/>
      <c r="O957" s="491"/>
      <c r="P957" s="492"/>
      <c r="Q957" s="492"/>
      <c r="R957" s="491"/>
      <c r="S957" s="491"/>
      <c r="T957" s="491"/>
      <c r="U957" s="491"/>
      <c r="V957" s="491"/>
      <c r="W957" s="491"/>
      <c r="X957" s="510"/>
      <c r="Y957" s="510"/>
      <c r="Z957" s="510"/>
      <c r="AA957" s="510"/>
      <c r="AB957" s="510"/>
      <c r="AC957" s="510"/>
    </row>
    <row r="958" spans="1:29" ht="12.75" customHeight="1" x14ac:dyDescent="0.2">
      <c r="A958" s="491"/>
      <c r="B958" s="491"/>
      <c r="C958" s="491"/>
      <c r="D958" s="491"/>
      <c r="E958" s="491"/>
      <c r="F958" s="491"/>
      <c r="G958" s="491"/>
      <c r="H958" s="491"/>
      <c r="I958" s="491"/>
      <c r="J958" s="491"/>
      <c r="K958" s="491"/>
      <c r="L958" s="491"/>
      <c r="M958" s="491"/>
      <c r="N958" s="491"/>
      <c r="O958" s="491"/>
      <c r="P958" s="492"/>
      <c r="Q958" s="492"/>
      <c r="R958" s="491"/>
      <c r="S958" s="491"/>
      <c r="T958" s="491"/>
      <c r="U958" s="491"/>
      <c r="V958" s="491"/>
      <c r="W958" s="491"/>
      <c r="X958" s="510"/>
      <c r="Y958" s="510"/>
      <c r="Z958" s="510"/>
      <c r="AA958" s="510"/>
      <c r="AB958" s="510"/>
      <c r="AC958" s="510"/>
    </row>
    <row r="959" spans="1:29" ht="12.75" customHeight="1" x14ac:dyDescent="0.2">
      <c r="A959" s="491"/>
      <c r="B959" s="491"/>
      <c r="C959" s="491"/>
      <c r="D959" s="491"/>
      <c r="E959" s="491"/>
      <c r="F959" s="491"/>
      <c r="G959" s="491"/>
      <c r="H959" s="491"/>
      <c r="I959" s="491"/>
      <c r="J959" s="491"/>
      <c r="K959" s="491"/>
      <c r="L959" s="491"/>
      <c r="M959" s="491"/>
      <c r="N959" s="491"/>
      <c r="O959" s="491"/>
      <c r="P959" s="492"/>
      <c r="Q959" s="492"/>
      <c r="R959" s="491"/>
      <c r="S959" s="491"/>
      <c r="T959" s="491"/>
      <c r="U959" s="491"/>
      <c r="V959" s="491"/>
      <c r="W959" s="491"/>
      <c r="X959" s="510"/>
      <c r="Y959" s="510"/>
      <c r="Z959" s="510"/>
      <c r="AA959" s="510"/>
      <c r="AB959" s="510"/>
      <c r="AC959" s="510"/>
    </row>
    <row r="960" spans="1:29" ht="12.75" customHeight="1" x14ac:dyDescent="0.2">
      <c r="A960" s="491"/>
      <c r="B960" s="491"/>
      <c r="C960" s="491"/>
      <c r="D960" s="491"/>
      <c r="E960" s="491"/>
      <c r="F960" s="491"/>
      <c r="G960" s="491"/>
      <c r="H960" s="491"/>
      <c r="I960" s="491"/>
      <c r="J960" s="491"/>
      <c r="K960" s="491"/>
      <c r="L960" s="491"/>
      <c r="M960" s="491"/>
      <c r="N960" s="491"/>
      <c r="O960" s="491"/>
      <c r="P960" s="492"/>
      <c r="Q960" s="492"/>
      <c r="R960" s="491"/>
      <c r="S960" s="491"/>
      <c r="T960" s="491"/>
      <c r="U960" s="491"/>
      <c r="V960" s="491"/>
      <c r="W960" s="491"/>
      <c r="X960" s="510"/>
      <c r="Y960" s="510"/>
      <c r="Z960" s="510"/>
      <c r="AA960" s="510"/>
      <c r="AB960" s="510"/>
      <c r="AC960" s="510"/>
    </row>
    <row r="961" spans="1:29" ht="12.75" customHeight="1" x14ac:dyDescent="0.2">
      <c r="A961" s="491"/>
      <c r="B961" s="491"/>
      <c r="C961" s="491"/>
      <c r="D961" s="491"/>
      <c r="E961" s="491"/>
      <c r="F961" s="491"/>
      <c r="G961" s="491"/>
      <c r="H961" s="491"/>
      <c r="I961" s="491"/>
      <c r="J961" s="491"/>
      <c r="K961" s="491"/>
      <c r="L961" s="491"/>
      <c r="M961" s="491"/>
      <c r="N961" s="491"/>
      <c r="O961" s="491"/>
      <c r="P961" s="492"/>
      <c r="Q961" s="492"/>
      <c r="R961" s="491"/>
      <c r="S961" s="491"/>
      <c r="T961" s="491"/>
      <c r="U961" s="491"/>
      <c r="V961" s="491"/>
      <c r="W961" s="491"/>
      <c r="X961" s="510"/>
      <c r="Y961" s="510"/>
      <c r="Z961" s="510"/>
      <c r="AA961" s="510"/>
      <c r="AB961" s="510"/>
      <c r="AC961" s="510"/>
    </row>
    <row r="962" spans="1:29" ht="12.75" customHeight="1" x14ac:dyDescent="0.2">
      <c r="A962" s="491"/>
      <c r="B962" s="491"/>
      <c r="C962" s="491"/>
      <c r="D962" s="491"/>
      <c r="E962" s="491"/>
      <c r="F962" s="491"/>
      <c r="G962" s="491"/>
      <c r="H962" s="491"/>
      <c r="I962" s="491"/>
      <c r="J962" s="491"/>
      <c r="K962" s="491"/>
      <c r="L962" s="491"/>
      <c r="M962" s="491"/>
      <c r="N962" s="491"/>
      <c r="O962" s="491"/>
      <c r="P962" s="492"/>
      <c r="Q962" s="492"/>
      <c r="R962" s="491"/>
      <c r="S962" s="491"/>
      <c r="T962" s="491"/>
      <c r="U962" s="491"/>
      <c r="V962" s="491"/>
      <c r="W962" s="491"/>
      <c r="X962" s="510"/>
      <c r="Y962" s="510"/>
      <c r="Z962" s="510"/>
      <c r="AA962" s="510"/>
      <c r="AB962" s="510"/>
      <c r="AC962" s="510"/>
    </row>
    <row r="963" spans="1:29" ht="12.75" customHeight="1" x14ac:dyDescent="0.2">
      <c r="A963" s="491"/>
      <c r="B963" s="491"/>
      <c r="C963" s="491"/>
      <c r="D963" s="491"/>
      <c r="E963" s="491"/>
      <c r="F963" s="491"/>
      <c r="G963" s="491"/>
      <c r="H963" s="491"/>
      <c r="I963" s="491"/>
      <c r="J963" s="491"/>
      <c r="K963" s="491"/>
      <c r="L963" s="491"/>
      <c r="M963" s="491"/>
      <c r="N963" s="491"/>
      <c r="O963" s="491"/>
      <c r="P963" s="492"/>
      <c r="Q963" s="492"/>
      <c r="R963" s="491"/>
      <c r="S963" s="491"/>
      <c r="T963" s="491"/>
      <c r="U963" s="491"/>
      <c r="V963" s="491"/>
      <c r="W963" s="491"/>
      <c r="X963" s="510"/>
      <c r="Y963" s="510"/>
      <c r="Z963" s="510"/>
      <c r="AA963" s="510"/>
      <c r="AB963" s="510"/>
      <c r="AC963" s="510"/>
    </row>
    <row r="964" spans="1:29" ht="12.75" customHeight="1" x14ac:dyDescent="0.2">
      <c r="A964" s="491"/>
      <c r="B964" s="491"/>
      <c r="C964" s="491"/>
      <c r="D964" s="491"/>
      <c r="E964" s="491"/>
      <c r="F964" s="491"/>
      <c r="G964" s="491"/>
      <c r="H964" s="491"/>
      <c r="I964" s="491"/>
      <c r="J964" s="491"/>
      <c r="K964" s="491"/>
      <c r="L964" s="491"/>
      <c r="M964" s="491"/>
      <c r="N964" s="491"/>
      <c r="O964" s="491"/>
      <c r="P964" s="492"/>
      <c r="Q964" s="492"/>
      <c r="R964" s="491"/>
      <c r="S964" s="491"/>
      <c r="T964" s="491"/>
      <c r="U964" s="491"/>
      <c r="V964" s="491"/>
      <c r="W964" s="491"/>
      <c r="X964" s="510"/>
      <c r="Y964" s="510"/>
      <c r="Z964" s="510"/>
      <c r="AA964" s="510"/>
      <c r="AB964" s="510"/>
      <c r="AC964" s="510"/>
    </row>
    <row r="965" spans="1:29" ht="12.75" customHeight="1" x14ac:dyDescent="0.2">
      <c r="A965" s="491"/>
      <c r="B965" s="491"/>
      <c r="C965" s="491"/>
      <c r="D965" s="491"/>
      <c r="E965" s="491"/>
      <c r="F965" s="491"/>
      <c r="G965" s="491"/>
      <c r="H965" s="491"/>
      <c r="I965" s="491"/>
      <c r="J965" s="491"/>
      <c r="K965" s="491"/>
      <c r="L965" s="491"/>
      <c r="M965" s="491"/>
      <c r="N965" s="491"/>
      <c r="O965" s="491"/>
      <c r="P965" s="492"/>
      <c r="Q965" s="492"/>
      <c r="R965" s="491"/>
      <c r="S965" s="491"/>
      <c r="T965" s="491"/>
      <c r="U965" s="491"/>
      <c r="V965" s="491"/>
      <c r="W965" s="491"/>
      <c r="X965" s="510"/>
      <c r="Y965" s="510"/>
      <c r="Z965" s="510"/>
      <c r="AA965" s="510"/>
      <c r="AB965" s="510"/>
      <c r="AC965" s="510"/>
    </row>
    <row r="966" spans="1:29" ht="12.75" customHeight="1" x14ac:dyDescent="0.2">
      <c r="A966" s="491"/>
      <c r="B966" s="491"/>
      <c r="C966" s="491"/>
      <c r="D966" s="491"/>
      <c r="E966" s="491"/>
      <c r="F966" s="491"/>
      <c r="G966" s="491"/>
      <c r="H966" s="491"/>
      <c r="I966" s="491"/>
      <c r="J966" s="491"/>
      <c r="K966" s="491"/>
      <c r="L966" s="491"/>
      <c r="M966" s="491"/>
      <c r="N966" s="491"/>
      <c r="O966" s="491"/>
      <c r="P966" s="492"/>
      <c r="Q966" s="492"/>
      <c r="R966" s="491"/>
      <c r="S966" s="491"/>
      <c r="T966" s="491"/>
      <c r="U966" s="491"/>
      <c r="V966" s="491"/>
      <c r="W966" s="491"/>
      <c r="X966" s="510"/>
      <c r="Y966" s="510"/>
      <c r="Z966" s="510"/>
      <c r="AA966" s="510"/>
      <c r="AB966" s="510"/>
      <c r="AC966" s="510"/>
    </row>
    <row r="967" spans="1:29" ht="12.75" customHeight="1" x14ac:dyDescent="0.2">
      <c r="A967" s="491"/>
      <c r="B967" s="491"/>
      <c r="C967" s="491"/>
      <c r="D967" s="491"/>
      <c r="E967" s="491"/>
      <c r="F967" s="491"/>
      <c r="G967" s="491"/>
      <c r="H967" s="491"/>
      <c r="I967" s="491"/>
      <c r="J967" s="491"/>
      <c r="K967" s="491"/>
      <c r="L967" s="491"/>
      <c r="M967" s="491"/>
      <c r="N967" s="491"/>
      <c r="O967" s="491"/>
      <c r="P967" s="492"/>
      <c r="Q967" s="492"/>
      <c r="R967" s="491"/>
      <c r="S967" s="491"/>
      <c r="T967" s="491"/>
      <c r="U967" s="491"/>
      <c r="V967" s="491"/>
      <c r="W967" s="491"/>
      <c r="X967" s="510"/>
      <c r="Y967" s="510"/>
      <c r="Z967" s="510"/>
      <c r="AA967" s="510"/>
      <c r="AB967" s="510"/>
      <c r="AC967" s="510"/>
    </row>
    <row r="968" spans="1:29" ht="12.75" customHeight="1" x14ac:dyDescent="0.2">
      <c r="A968" s="491"/>
      <c r="B968" s="491"/>
      <c r="C968" s="491"/>
      <c r="D968" s="491"/>
      <c r="E968" s="491"/>
      <c r="F968" s="491"/>
      <c r="G968" s="491"/>
      <c r="H968" s="491"/>
      <c r="I968" s="491"/>
      <c r="J968" s="491"/>
      <c r="K968" s="491"/>
      <c r="L968" s="491"/>
      <c r="M968" s="491"/>
      <c r="N968" s="491"/>
      <c r="O968" s="491"/>
      <c r="P968" s="492"/>
      <c r="Q968" s="492"/>
      <c r="R968" s="491"/>
      <c r="S968" s="491"/>
      <c r="T968" s="491"/>
      <c r="U968" s="491"/>
      <c r="V968" s="491"/>
      <c r="W968" s="491"/>
      <c r="X968" s="510"/>
      <c r="Y968" s="510"/>
      <c r="Z968" s="510"/>
      <c r="AA968" s="510"/>
      <c r="AB968" s="510"/>
      <c r="AC968" s="510"/>
    </row>
    <row r="969" spans="1:29" ht="12.75" customHeight="1" x14ac:dyDescent="0.2">
      <c r="A969" s="491"/>
      <c r="B969" s="491"/>
      <c r="C969" s="491"/>
      <c r="D969" s="491"/>
      <c r="E969" s="491"/>
      <c r="F969" s="491"/>
      <c r="G969" s="491"/>
      <c r="H969" s="491"/>
      <c r="I969" s="491"/>
      <c r="J969" s="491"/>
      <c r="K969" s="491"/>
      <c r="L969" s="491"/>
      <c r="M969" s="491"/>
      <c r="N969" s="491"/>
      <c r="O969" s="491"/>
      <c r="P969" s="492"/>
      <c r="Q969" s="492"/>
      <c r="R969" s="491"/>
      <c r="S969" s="491"/>
      <c r="T969" s="491"/>
      <c r="U969" s="491"/>
      <c r="V969" s="491"/>
      <c r="W969" s="491"/>
      <c r="X969" s="510"/>
      <c r="Y969" s="510"/>
      <c r="Z969" s="510"/>
      <c r="AA969" s="510"/>
      <c r="AB969" s="510"/>
      <c r="AC969" s="510"/>
    </row>
    <row r="970" spans="1:29" ht="12.75" customHeight="1" x14ac:dyDescent="0.2">
      <c r="A970" s="491"/>
      <c r="B970" s="491"/>
      <c r="C970" s="491"/>
      <c r="D970" s="491"/>
      <c r="E970" s="491"/>
      <c r="F970" s="491"/>
      <c r="G970" s="491"/>
      <c r="H970" s="491"/>
      <c r="I970" s="491"/>
      <c r="J970" s="491"/>
      <c r="K970" s="491"/>
      <c r="L970" s="491"/>
      <c r="M970" s="491"/>
      <c r="N970" s="491"/>
      <c r="O970" s="491"/>
      <c r="P970" s="492"/>
      <c r="Q970" s="492"/>
      <c r="R970" s="491"/>
      <c r="S970" s="491"/>
      <c r="T970" s="491"/>
      <c r="U970" s="491"/>
      <c r="V970" s="491"/>
      <c r="W970" s="491"/>
      <c r="X970" s="510"/>
      <c r="Y970" s="510"/>
      <c r="Z970" s="510"/>
      <c r="AA970" s="510"/>
      <c r="AB970" s="510"/>
      <c r="AC970" s="510"/>
    </row>
    <row r="971" spans="1:29" ht="12.75" customHeight="1" x14ac:dyDescent="0.2">
      <c r="A971" s="491"/>
      <c r="B971" s="491"/>
      <c r="C971" s="491"/>
      <c r="D971" s="491"/>
      <c r="E971" s="491"/>
      <c r="F971" s="491"/>
      <c r="G971" s="491"/>
      <c r="H971" s="491"/>
      <c r="I971" s="491"/>
      <c r="J971" s="491"/>
      <c r="K971" s="491"/>
      <c r="L971" s="491"/>
      <c r="M971" s="491"/>
      <c r="N971" s="491"/>
      <c r="O971" s="491"/>
      <c r="P971" s="492"/>
      <c r="Q971" s="492"/>
      <c r="R971" s="491"/>
      <c r="S971" s="491"/>
      <c r="T971" s="491"/>
      <c r="U971" s="491"/>
      <c r="V971" s="491"/>
      <c r="W971" s="491"/>
      <c r="X971" s="510"/>
      <c r="Y971" s="510"/>
      <c r="Z971" s="510"/>
      <c r="AA971" s="510"/>
      <c r="AB971" s="510"/>
      <c r="AC971" s="510"/>
    </row>
    <row r="972" spans="1:29" ht="12.75" customHeight="1" x14ac:dyDescent="0.2">
      <c r="A972" s="491"/>
      <c r="B972" s="491"/>
      <c r="C972" s="491"/>
      <c r="D972" s="491"/>
      <c r="E972" s="491"/>
      <c r="F972" s="491"/>
      <c r="G972" s="491"/>
      <c r="H972" s="491"/>
      <c r="I972" s="491"/>
      <c r="J972" s="491"/>
      <c r="K972" s="491"/>
      <c r="L972" s="491"/>
      <c r="M972" s="491"/>
      <c r="N972" s="491"/>
      <c r="O972" s="491"/>
      <c r="P972" s="492"/>
      <c r="Q972" s="492"/>
      <c r="R972" s="491"/>
      <c r="S972" s="491"/>
      <c r="T972" s="491"/>
      <c r="U972" s="491"/>
      <c r="V972" s="491"/>
      <c r="W972" s="491"/>
      <c r="X972" s="510"/>
      <c r="Y972" s="510"/>
      <c r="Z972" s="510"/>
      <c r="AA972" s="510"/>
      <c r="AB972" s="510"/>
      <c r="AC972" s="510"/>
    </row>
    <row r="973" spans="1:29" ht="12.75" customHeight="1" x14ac:dyDescent="0.2">
      <c r="A973" s="491"/>
      <c r="B973" s="491"/>
      <c r="C973" s="491"/>
      <c r="D973" s="491"/>
      <c r="E973" s="491"/>
      <c r="F973" s="491"/>
      <c r="G973" s="491"/>
      <c r="H973" s="491"/>
      <c r="I973" s="491"/>
      <c r="J973" s="491"/>
      <c r="K973" s="491"/>
      <c r="L973" s="491"/>
      <c r="M973" s="491"/>
      <c r="N973" s="491"/>
      <c r="O973" s="491"/>
      <c r="P973" s="492"/>
      <c r="Q973" s="492"/>
      <c r="R973" s="491"/>
      <c r="S973" s="491"/>
      <c r="T973" s="491"/>
      <c r="U973" s="491"/>
      <c r="V973" s="491"/>
      <c r="W973" s="491"/>
      <c r="X973" s="510"/>
      <c r="Y973" s="510"/>
      <c r="Z973" s="510"/>
      <c r="AA973" s="510"/>
      <c r="AB973" s="510"/>
      <c r="AC973" s="510"/>
    </row>
    <row r="974" spans="1:29" ht="12.75" customHeight="1" x14ac:dyDescent="0.2">
      <c r="A974" s="491"/>
      <c r="B974" s="491"/>
      <c r="C974" s="491"/>
      <c r="D974" s="491"/>
      <c r="E974" s="491"/>
      <c r="F974" s="491"/>
      <c r="G974" s="491"/>
      <c r="H974" s="491"/>
      <c r="I974" s="491"/>
      <c r="J974" s="491"/>
      <c r="K974" s="491"/>
      <c r="L974" s="491"/>
      <c r="M974" s="491"/>
      <c r="N974" s="491"/>
      <c r="O974" s="491"/>
      <c r="P974" s="492"/>
      <c r="Q974" s="492"/>
      <c r="R974" s="491"/>
      <c r="S974" s="491"/>
      <c r="T974" s="491"/>
      <c r="U974" s="491"/>
      <c r="V974" s="491"/>
      <c r="W974" s="491"/>
      <c r="X974" s="510"/>
      <c r="Y974" s="510"/>
      <c r="Z974" s="510"/>
      <c r="AA974" s="510"/>
      <c r="AB974" s="510"/>
      <c r="AC974" s="510"/>
    </row>
    <row r="975" spans="1:29" ht="12.75" customHeight="1" x14ac:dyDescent="0.2">
      <c r="A975" s="491"/>
      <c r="B975" s="491"/>
      <c r="C975" s="491"/>
      <c r="D975" s="491"/>
      <c r="E975" s="491"/>
      <c r="F975" s="491"/>
      <c r="G975" s="491"/>
      <c r="H975" s="491"/>
      <c r="I975" s="491"/>
      <c r="J975" s="491"/>
      <c r="K975" s="491"/>
      <c r="L975" s="491"/>
      <c r="M975" s="491"/>
      <c r="N975" s="491"/>
      <c r="O975" s="491"/>
      <c r="P975" s="492"/>
      <c r="Q975" s="492"/>
      <c r="R975" s="491"/>
      <c r="S975" s="491"/>
      <c r="T975" s="491"/>
      <c r="U975" s="491"/>
      <c r="V975" s="491"/>
      <c r="W975" s="491"/>
      <c r="X975" s="510"/>
      <c r="Y975" s="510"/>
      <c r="Z975" s="510"/>
      <c r="AA975" s="510"/>
      <c r="AB975" s="510"/>
      <c r="AC975" s="510"/>
    </row>
    <row r="976" spans="1:29" ht="12.75" customHeight="1" x14ac:dyDescent="0.2">
      <c r="A976" s="491"/>
      <c r="B976" s="491"/>
      <c r="C976" s="491"/>
      <c r="D976" s="491"/>
      <c r="E976" s="491"/>
      <c r="F976" s="491"/>
      <c r="G976" s="491"/>
      <c r="H976" s="491"/>
      <c r="I976" s="491"/>
      <c r="J976" s="491"/>
      <c r="K976" s="491"/>
      <c r="L976" s="491"/>
      <c r="M976" s="491"/>
      <c r="N976" s="491"/>
      <c r="O976" s="491"/>
      <c r="P976" s="492"/>
      <c r="Q976" s="492"/>
      <c r="R976" s="491"/>
      <c r="S976" s="491"/>
      <c r="T976" s="491"/>
      <c r="U976" s="491"/>
      <c r="V976" s="491"/>
      <c r="W976" s="491"/>
      <c r="X976" s="510"/>
      <c r="Y976" s="510"/>
      <c r="Z976" s="510"/>
      <c r="AA976" s="510"/>
      <c r="AB976" s="510"/>
      <c r="AC976" s="510"/>
    </row>
    <row r="977" spans="1:29" ht="12.75" customHeight="1" x14ac:dyDescent="0.2">
      <c r="A977" s="491"/>
      <c r="B977" s="491"/>
      <c r="C977" s="491"/>
      <c r="D977" s="491"/>
      <c r="E977" s="491"/>
      <c r="F977" s="491"/>
      <c r="G977" s="491"/>
      <c r="H977" s="491"/>
      <c r="I977" s="491"/>
      <c r="J977" s="491"/>
      <c r="K977" s="491"/>
      <c r="L977" s="491"/>
      <c r="M977" s="491"/>
      <c r="N977" s="491"/>
      <c r="O977" s="491"/>
      <c r="P977" s="492"/>
      <c r="Q977" s="492"/>
      <c r="R977" s="491"/>
      <c r="S977" s="491"/>
      <c r="T977" s="491"/>
      <c r="U977" s="491"/>
      <c r="V977" s="491"/>
      <c r="W977" s="491"/>
      <c r="X977" s="510"/>
      <c r="Y977" s="510"/>
      <c r="Z977" s="510"/>
      <c r="AA977" s="510"/>
      <c r="AB977" s="510"/>
      <c r="AC977" s="510"/>
    </row>
    <row r="978" spans="1:29" ht="12.75" customHeight="1" x14ac:dyDescent="0.2">
      <c r="A978" s="491"/>
      <c r="B978" s="491"/>
      <c r="C978" s="491"/>
      <c r="D978" s="491"/>
      <c r="E978" s="491"/>
      <c r="F978" s="491"/>
      <c r="G978" s="491"/>
      <c r="H978" s="491"/>
      <c r="I978" s="491"/>
      <c r="J978" s="491"/>
      <c r="K978" s="491"/>
      <c r="L978" s="491"/>
      <c r="M978" s="491"/>
      <c r="N978" s="491"/>
      <c r="O978" s="491"/>
      <c r="P978" s="492"/>
      <c r="Q978" s="492"/>
      <c r="R978" s="491"/>
      <c r="S978" s="491"/>
      <c r="T978" s="491"/>
      <c r="U978" s="491"/>
      <c r="V978" s="491"/>
      <c r="W978" s="491"/>
      <c r="X978" s="510"/>
      <c r="Y978" s="510"/>
      <c r="Z978" s="510"/>
      <c r="AA978" s="510"/>
      <c r="AB978" s="510"/>
      <c r="AC978" s="510"/>
    </row>
    <row r="979" spans="1:29" ht="12.75" customHeight="1" x14ac:dyDescent="0.2">
      <c r="A979" s="491"/>
      <c r="B979" s="491"/>
      <c r="C979" s="491"/>
      <c r="D979" s="491"/>
      <c r="E979" s="491"/>
      <c r="F979" s="491"/>
      <c r="G979" s="491"/>
      <c r="H979" s="491"/>
      <c r="I979" s="491"/>
      <c r="J979" s="491"/>
      <c r="K979" s="491"/>
      <c r="L979" s="491"/>
      <c r="M979" s="491"/>
      <c r="N979" s="491"/>
      <c r="O979" s="491"/>
      <c r="P979" s="492"/>
      <c r="Q979" s="492"/>
      <c r="R979" s="491"/>
      <c r="S979" s="491"/>
      <c r="T979" s="491"/>
      <c r="U979" s="491"/>
      <c r="V979" s="491"/>
      <c r="W979" s="491"/>
      <c r="X979" s="510"/>
      <c r="Y979" s="510"/>
      <c r="Z979" s="510"/>
      <c r="AA979" s="510"/>
      <c r="AB979" s="510"/>
      <c r="AC979" s="510"/>
    </row>
    <row r="980" spans="1:29" ht="12.75" customHeight="1" x14ac:dyDescent="0.2">
      <c r="A980" s="491"/>
      <c r="B980" s="491"/>
      <c r="C980" s="491"/>
      <c r="D980" s="491"/>
      <c r="E980" s="491"/>
      <c r="F980" s="491"/>
      <c r="G980" s="491"/>
      <c r="H980" s="491"/>
      <c r="I980" s="491"/>
      <c r="J980" s="491"/>
      <c r="K980" s="491"/>
      <c r="L980" s="491"/>
      <c r="M980" s="491"/>
      <c r="N980" s="491"/>
      <c r="O980" s="491"/>
      <c r="P980" s="492"/>
      <c r="Q980" s="492"/>
      <c r="R980" s="491"/>
      <c r="S980" s="491"/>
      <c r="T980" s="491"/>
      <c r="U980" s="491"/>
      <c r="V980" s="491"/>
      <c r="W980" s="491"/>
      <c r="X980" s="510"/>
      <c r="Y980" s="510"/>
      <c r="Z980" s="510"/>
      <c r="AA980" s="510"/>
      <c r="AB980" s="510"/>
      <c r="AC980" s="510"/>
    </row>
    <row r="981" spans="1:29" ht="12.75" customHeight="1" x14ac:dyDescent="0.2">
      <c r="A981" s="491"/>
      <c r="B981" s="491"/>
      <c r="C981" s="491"/>
      <c r="D981" s="491"/>
      <c r="E981" s="491"/>
      <c r="F981" s="491"/>
      <c r="G981" s="491"/>
      <c r="H981" s="491"/>
      <c r="I981" s="491"/>
      <c r="J981" s="491"/>
      <c r="K981" s="491"/>
      <c r="L981" s="491"/>
      <c r="M981" s="491"/>
      <c r="N981" s="491"/>
      <c r="O981" s="491"/>
      <c r="P981" s="492"/>
      <c r="Q981" s="492"/>
      <c r="R981" s="491"/>
      <c r="S981" s="491"/>
      <c r="T981" s="491"/>
      <c r="U981" s="491"/>
      <c r="V981" s="491"/>
      <c r="W981" s="491"/>
      <c r="X981" s="510"/>
      <c r="Y981" s="510"/>
      <c r="Z981" s="510"/>
      <c r="AA981" s="510"/>
      <c r="AB981" s="510"/>
      <c r="AC981" s="510"/>
    </row>
    <row r="982" spans="1:29" ht="12.75" customHeight="1" x14ac:dyDescent="0.2">
      <c r="A982" s="491"/>
      <c r="B982" s="491"/>
      <c r="C982" s="491"/>
      <c r="D982" s="491"/>
      <c r="E982" s="491"/>
      <c r="F982" s="491"/>
      <c r="G982" s="491"/>
      <c r="H982" s="491"/>
      <c r="I982" s="491"/>
      <c r="J982" s="491"/>
      <c r="K982" s="491"/>
      <c r="L982" s="491"/>
      <c r="M982" s="491"/>
      <c r="N982" s="491"/>
      <c r="O982" s="491"/>
      <c r="P982" s="492"/>
      <c r="Q982" s="492"/>
      <c r="R982" s="491"/>
      <c r="S982" s="491"/>
      <c r="T982" s="491"/>
      <c r="U982" s="491"/>
      <c r="V982" s="491"/>
      <c r="W982" s="491"/>
      <c r="X982" s="510"/>
      <c r="Y982" s="510"/>
      <c r="Z982" s="510"/>
      <c r="AA982" s="510"/>
      <c r="AB982" s="510"/>
      <c r="AC982" s="510"/>
    </row>
    <row r="983" spans="1:29" ht="12.75" customHeight="1" x14ac:dyDescent="0.2">
      <c r="A983" s="491"/>
      <c r="B983" s="491"/>
      <c r="C983" s="491"/>
      <c r="D983" s="491"/>
      <c r="E983" s="491"/>
      <c r="F983" s="491"/>
      <c r="G983" s="491"/>
      <c r="H983" s="491"/>
      <c r="I983" s="491"/>
      <c r="J983" s="491"/>
      <c r="K983" s="491"/>
      <c r="L983" s="491"/>
      <c r="M983" s="491"/>
      <c r="N983" s="491"/>
      <c r="O983" s="491"/>
      <c r="P983" s="492"/>
      <c r="Q983" s="492"/>
      <c r="R983" s="491"/>
      <c r="S983" s="491"/>
      <c r="T983" s="491"/>
      <c r="U983" s="491"/>
      <c r="V983" s="491"/>
      <c r="W983" s="491"/>
      <c r="X983" s="510"/>
      <c r="Y983" s="510"/>
      <c r="Z983" s="510"/>
      <c r="AA983" s="510"/>
      <c r="AB983" s="510"/>
      <c r="AC983" s="510"/>
    </row>
    <row r="984" spans="1:29" ht="12.75" customHeight="1" x14ac:dyDescent="0.2">
      <c r="A984" s="491"/>
      <c r="B984" s="491"/>
      <c r="C984" s="491"/>
      <c r="D984" s="491"/>
      <c r="E984" s="491"/>
      <c r="F984" s="491"/>
      <c r="G984" s="491"/>
      <c r="H984" s="491"/>
      <c r="I984" s="491"/>
      <c r="J984" s="491"/>
      <c r="K984" s="491"/>
      <c r="L984" s="491"/>
      <c r="M984" s="491"/>
      <c r="N984" s="491"/>
      <c r="O984" s="491"/>
      <c r="P984" s="492"/>
      <c r="Q984" s="492"/>
      <c r="R984" s="491"/>
      <c r="S984" s="491"/>
      <c r="T984" s="491"/>
      <c r="U984" s="491"/>
      <c r="V984" s="491"/>
      <c r="W984" s="491"/>
      <c r="X984" s="510"/>
      <c r="Y984" s="510"/>
      <c r="Z984" s="510"/>
      <c r="AA984" s="510"/>
      <c r="AB984" s="510"/>
      <c r="AC984" s="510"/>
    </row>
    <row r="985" spans="1:29" ht="12.75" customHeight="1" x14ac:dyDescent="0.2">
      <c r="A985" s="491"/>
      <c r="B985" s="491"/>
      <c r="C985" s="491"/>
      <c r="D985" s="491"/>
      <c r="E985" s="491"/>
      <c r="F985" s="491"/>
      <c r="G985" s="491"/>
      <c r="H985" s="491"/>
      <c r="I985" s="491"/>
      <c r="J985" s="491"/>
      <c r="K985" s="491"/>
      <c r="L985" s="491"/>
      <c r="M985" s="491"/>
      <c r="N985" s="491"/>
      <c r="O985" s="491"/>
      <c r="P985" s="492"/>
      <c r="Q985" s="492"/>
      <c r="R985" s="491"/>
      <c r="S985" s="491"/>
      <c r="T985" s="491"/>
      <c r="U985" s="491"/>
      <c r="V985" s="491"/>
      <c r="W985" s="491"/>
      <c r="X985" s="510"/>
      <c r="Y985" s="510"/>
      <c r="Z985" s="510"/>
      <c r="AA985" s="510"/>
      <c r="AB985" s="510"/>
      <c r="AC985" s="510"/>
    </row>
    <row r="986" spans="1:29" ht="12.75" customHeight="1" x14ac:dyDescent="0.2">
      <c r="A986" s="491"/>
      <c r="B986" s="491"/>
      <c r="C986" s="491"/>
      <c r="D986" s="491"/>
      <c r="E986" s="491"/>
      <c r="F986" s="491"/>
      <c r="G986" s="491"/>
      <c r="H986" s="491"/>
      <c r="I986" s="491"/>
      <c r="J986" s="491"/>
      <c r="K986" s="491"/>
      <c r="L986" s="491"/>
      <c r="M986" s="491"/>
      <c r="N986" s="491"/>
      <c r="O986" s="491"/>
      <c r="P986" s="492"/>
      <c r="Q986" s="492"/>
      <c r="R986" s="491"/>
      <c r="S986" s="491"/>
      <c r="T986" s="491"/>
      <c r="U986" s="491"/>
      <c r="V986" s="491"/>
      <c r="W986" s="491"/>
      <c r="X986" s="510"/>
      <c r="Y986" s="510"/>
      <c r="Z986" s="510"/>
      <c r="AA986" s="510"/>
      <c r="AB986" s="510"/>
      <c r="AC986" s="510"/>
    </row>
    <row r="987" spans="1:29" ht="12.75" customHeight="1" x14ac:dyDescent="0.2">
      <c r="A987" s="491"/>
      <c r="B987" s="491"/>
      <c r="C987" s="491"/>
      <c r="D987" s="491"/>
      <c r="E987" s="491"/>
      <c r="F987" s="491"/>
      <c r="G987" s="491"/>
      <c r="H987" s="491"/>
      <c r="I987" s="491"/>
      <c r="J987" s="491"/>
      <c r="K987" s="491"/>
      <c r="L987" s="491"/>
      <c r="M987" s="491"/>
      <c r="N987" s="491"/>
      <c r="O987" s="491"/>
      <c r="P987" s="492"/>
      <c r="Q987" s="492"/>
      <c r="R987" s="491"/>
      <c r="S987" s="491"/>
      <c r="T987" s="491"/>
      <c r="U987" s="491"/>
      <c r="V987" s="491"/>
      <c r="W987" s="491"/>
      <c r="X987" s="510"/>
      <c r="Y987" s="510"/>
      <c r="Z987" s="510"/>
      <c r="AA987" s="510"/>
      <c r="AB987" s="510"/>
      <c r="AC987" s="510"/>
    </row>
    <row r="988" spans="1:29" ht="12.75" customHeight="1" x14ac:dyDescent="0.2">
      <c r="A988" s="491"/>
      <c r="B988" s="491"/>
      <c r="C988" s="491"/>
      <c r="D988" s="491"/>
      <c r="E988" s="491"/>
      <c r="F988" s="491"/>
      <c r="G988" s="491"/>
      <c r="H988" s="491"/>
      <c r="I988" s="491"/>
      <c r="J988" s="491"/>
      <c r="K988" s="491"/>
      <c r="L988" s="491"/>
      <c r="M988" s="491"/>
      <c r="N988" s="491"/>
      <c r="O988" s="491"/>
      <c r="P988" s="492"/>
      <c r="Q988" s="492"/>
      <c r="R988" s="491"/>
      <c r="S988" s="491"/>
      <c r="T988" s="491"/>
      <c r="U988" s="491"/>
      <c r="V988" s="491"/>
      <c r="W988" s="491"/>
      <c r="X988" s="510"/>
      <c r="Y988" s="510"/>
      <c r="Z988" s="510"/>
      <c r="AA988" s="510"/>
      <c r="AB988" s="510"/>
      <c r="AC988" s="510"/>
    </row>
    <row r="989" spans="1:29" ht="12.75" customHeight="1" x14ac:dyDescent="0.2">
      <c r="A989" s="491"/>
      <c r="B989" s="491"/>
      <c r="C989" s="491"/>
      <c r="D989" s="491"/>
      <c r="E989" s="491"/>
      <c r="F989" s="491"/>
      <c r="G989" s="491"/>
      <c r="H989" s="491"/>
      <c r="I989" s="491"/>
      <c r="J989" s="491"/>
      <c r="K989" s="491"/>
      <c r="L989" s="491"/>
      <c r="M989" s="491"/>
      <c r="N989" s="491"/>
      <c r="O989" s="491"/>
      <c r="P989" s="492"/>
      <c r="Q989" s="492"/>
      <c r="R989" s="491"/>
      <c r="S989" s="491"/>
      <c r="T989" s="491"/>
      <c r="U989" s="491"/>
      <c r="V989" s="491"/>
      <c r="W989" s="491"/>
      <c r="X989" s="510"/>
      <c r="Y989" s="510"/>
      <c r="Z989" s="510"/>
      <c r="AA989" s="510"/>
      <c r="AB989" s="510"/>
      <c r="AC989" s="510"/>
    </row>
    <row r="990" spans="1:29" ht="12.75" customHeight="1" x14ac:dyDescent="0.2">
      <c r="A990" s="491"/>
      <c r="B990" s="491"/>
      <c r="C990" s="491"/>
      <c r="D990" s="491"/>
      <c r="E990" s="491"/>
      <c r="F990" s="491"/>
      <c r="G990" s="491"/>
      <c r="H990" s="491"/>
      <c r="I990" s="491"/>
      <c r="J990" s="491"/>
      <c r="K990" s="491"/>
      <c r="L990" s="491"/>
      <c r="M990" s="491"/>
      <c r="N990" s="491"/>
      <c r="O990" s="491"/>
      <c r="P990" s="492"/>
      <c r="Q990" s="492"/>
      <c r="R990" s="491"/>
      <c r="S990" s="491"/>
      <c r="T990" s="491"/>
      <c r="U990" s="491"/>
      <c r="V990" s="491"/>
      <c r="W990" s="491"/>
      <c r="X990" s="510"/>
      <c r="Y990" s="510"/>
      <c r="Z990" s="510"/>
      <c r="AA990" s="510"/>
      <c r="AB990" s="510"/>
      <c r="AC990" s="510"/>
    </row>
    <row r="991" spans="1:29" ht="12.75" customHeight="1" x14ac:dyDescent="0.2">
      <c r="A991" s="491"/>
      <c r="B991" s="491"/>
      <c r="C991" s="491"/>
      <c r="D991" s="491"/>
      <c r="E991" s="491"/>
      <c r="F991" s="491"/>
      <c r="G991" s="491"/>
      <c r="H991" s="491"/>
      <c r="I991" s="491"/>
      <c r="J991" s="491"/>
      <c r="K991" s="491"/>
      <c r="L991" s="491"/>
      <c r="M991" s="491"/>
      <c r="N991" s="491"/>
      <c r="O991" s="491"/>
      <c r="P991" s="492"/>
      <c r="Q991" s="492"/>
      <c r="R991" s="491"/>
      <c r="S991" s="491"/>
      <c r="T991" s="491"/>
      <c r="U991" s="491"/>
      <c r="V991" s="491"/>
      <c r="W991" s="491"/>
      <c r="X991" s="510"/>
      <c r="Y991" s="510"/>
      <c r="Z991" s="510"/>
      <c r="AA991" s="510"/>
      <c r="AB991" s="510"/>
      <c r="AC991" s="510"/>
    </row>
    <row r="992" spans="1:29" ht="12.75" customHeight="1" x14ac:dyDescent="0.2">
      <c r="A992" s="491"/>
      <c r="B992" s="491"/>
      <c r="C992" s="491"/>
      <c r="D992" s="491"/>
      <c r="E992" s="491"/>
      <c r="F992" s="491"/>
      <c r="G992" s="491"/>
      <c r="H992" s="491"/>
      <c r="I992" s="491"/>
      <c r="J992" s="491"/>
      <c r="K992" s="491"/>
      <c r="L992" s="491"/>
      <c r="M992" s="491"/>
      <c r="N992" s="491"/>
      <c r="O992" s="491"/>
      <c r="P992" s="492"/>
      <c r="Q992" s="492"/>
      <c r="R992" s="491"/>
      <c r="S992" s="491"/>
      <c r="T992" s="491"/>
      <c r="U992" s="491"/>
      <c r="V992" s="491"/>
      <c r="W992" s="491"/>
      <c r="X992" s="510"/>
      <c r="Y992" s="510"/>
      <c r="Z992" s="510"/>
      <c r="AA992" s="510"/>
      <c r="AB992" s="510"/>
      <c r="AC992" s="510"/>
    </row>
    <row r="993" spans="1:29" ht="12.75" customHeight="1" x14ac:dyDescent="0.2">
      <c r="A993" s="491"/>
      <c r="B993" s="491"/>
      <c r="C993" s="491"/>
      <c r="D993" s="491"/>
      <c r="E993" s="491"/>
      <c r="F993" s="491"/>
      <c r="G993" s="491"/>
      <c r="H993" s="491"/>
      <c r="I993" s="491"/>
      <c r="J993" s="491"/>
      <c r="K993" s="491"/>
      <c r="L993" s="491"/>
      <c r="M993" s="491"/>
      <c r="N993" s="491"/>
      <c r="O993" s="491"/>
      <c r="P993" s="492"/>
      <c r="Q993" s="492"/>
      <c r="R993" s="491"/>
      <c r="S993" s="491"/>
      <c r="T993" s="491"/>
      <c r="U993" s="491"/>
      <c r="V993" s="491"/>
      <c r="W993" s="491"/>
      <c r="X993" s="510"/>
      <c r="Y993" s="510"/>
      <c r="Z993" s="510"/>
      <c r="AA993" s="510"/>
      <c r="AB993" s="510"/>
      <c r="AC993" s="510"/>
    </row>
    <row r="994" spans="1:29" ht="12.75" customHeight="1" x14ac:dyDescent="0.2">
      <c r="A994" s="491"/>
      <c r="B994" s="491"/>
      <c r="C994" s="491"/>
      <c r="D994" s="491"/>
      <c r="E994" s="491"/>
      <c r="F994" s="491"/>
      <c r="G994" s="491"/>
      <c r="H994" s="491"/>
      <c r="I994" s="491"/>
      <c r="J994" s="491"/>
      <c r="K994" s="491"/>
      <c r="L994" s="491"/>
      <c r="M994" s="491"/>
      <c r="N994" s="491"/>
      <c r="O994" s="491"/>
      <c r="P994" s="492"/>
      <c r="Q994" s="492"/>
      <c r="R994" s="491"/>
      <c r="S994" s="491"/>
      <c r="T994" s="491"/>
      <c r="U994" s="491"/>
      <c r="V994" s="491"/>
      <c r="W994" s="491"/>
      <c r="X994" s="510"/>
      <c r="Y994" s="510"/>
      <c r="Z994" s="510"/>
      <c r="AA994" s="510"/>
      <c r="AB994" s="510"/>
      <c r="AC994" s="510"/>
    </row>
    <row r="995" spans="1:29" ht="12.75" customHeight="1" x14ac:dyDescent="0.2">
      <c r="A995" s="491"/>
      <c r="B995" s="491"/>
      <c r="C995" s="491"/>
      <c r="D995" s="491"/>
      <c r="E995" s="491"/>
      <c r="F995" s="491"/>
      <c r="G995" s="491"/>
      <c r="H995" s="491"/>
      <c r="I995" s="491"/>
      <c r="J995" s="491"/>
      <c r="K995" s="491"/>
      <c r="L995" s="491"/>
      <c r="M995" s="491"/>
      <c r="N995" s="491"/>
      <c r="O995" s="491"/>
      <c r="P995" s="492"/>
      <c r="Q995" s="492"/>
      <c r="R995" s="491"/>
      <c r="S995" s="491"/>
      <c r="T995" s="491"/>
      <c r="U995" s="491"/>
      <c r="V995" s="491"/>
      <c r="W995" s="491"/>
      <c r="X995" s="510"/>
      <c r="Y995" s="510"/>
      <c r="Z995" s="510"/>
      <c r="AA995" s="510"/>
      <c r="AB995" s="510"/>
      <c r="AC995" s="510"/>
    </row>
    <row r="996" spans="1:29" ht="12.75" customHeight="1" x14ac:dyDescent="0.2">
      <c r="A996" s="491"/>
      <c r="B996" s="491"/>
      <c r="C996" s="491"/>
      <c r="D996" s="491"/>
      <c r="E996" s="491"/>
      <c r="F996" s="491"/>
      <c r="G996" s="491"/>
      <c r="H996" s="491"/>
      <c r="I996" s="491"/>
      <c r="J996" s="491"/>
      <c r="K996" s="491"/>
      <c r="L996" s="491"/>
      <c r="M996" s="491"/>
      <c r="N996" s="491"/>
      <c r="O996" s="491"/>
      <c r="P996" s="492"/>
      <c r="Q996" s="492"/>
      <c r="R996" s="491"/>
      <c r="S996" s="491"/>
      <c r="T996" s="491"/>
      <c r="U996" s="491"/>
      <c r="V996" s="491"/>
      <c r="W996" s="491"/>
      <c r="X996" s="510"/>
      <c r="Y996" s="510"/>
      <c r="Z996" s="510"/>
      <c r="AA996" s="510"/>
      <c r="AB996" s="510"/>
      <c r="AC996" s="510"/>
    </row>
    <row r="997" spans="1:29" ht="12.75" customHeight="1" x14ac:dyDescent="0.2">
      <c r="A997" s="491"/>
      <c r="B997" s="491"/>
      <c r="C997" s="491"/>
      <c r="D997" s="491"/>
      <c r="E997" s="491"/>
      <c r="F997" s="491"/>
      <c r="G997" s="491"/>
      <c r="H997" s="491"/>
      <c r="I997" s="491"/>
      <c r="J997" s="491"/>
      <c r="K997" s="491"/>
      <c r="L997" s="491"/>
      <c r="M997" s="491"/>
      <c r="N997" s="491"/>
      <c r="O997" s="491"/>
      <c r="P997" s="492"/>
      <c r="Q997" s="492"/>
      <c r="R997" s="491"/>
      <c r="S997" s="491"/>
      <c r="T997" s="491"/>
      <c r="U997" s="491"/>
      <c r="V997" s="491"/>
      <c r="W997" s="491"/>
      <c r="X997" s="510"/>
      <c r="Y997" s="510"/>
      <c r="Z997" s="510"/>
      <c r="AA997" s="510"/>
      <c r="AB997" s="510"/>
      <c r="AC997" s="510"/>
    </row>
    <row r="998" spans="1:29" ht="12.75" customHeight="1" x14ac:dyDescent="0.2">
      <c r="A998" s="491"/>
      <c r="B998" s="491"/>
      <c r="C998" s="491"/>
      <c r="D998" s="491"/>
      <c r="E998" s="491"/>
      <c r="F998" s="491"/>
      <c r="G998" s="491"/>
      <c r="H998" s="491"/>
      <c r="I998" s="491"/>
      <c r="J998" s="491"/>
      <c r="K998" s="491"/>
      <c r="L998" s="491"/>
      <c r="M998" s="491"/>
      <c r="N998" s="491"/>
      <c r="O998" s="491"/>
      <c r="P998" s="492"/>
      <c r="Q998" s="492"/>
      <c r="R998" s="491"/>
      <c r="S998" s="491"/>
      <c r="T998" s="491"/>
      <c r="U998" s="491"/>
      <c r="V998" s="491"/>
      <c r="W998" s="491"/>
      <c r="X998" s="510"/>
      <c r="Y998" s="510"/>
      <c r="Z998" s="510"/>
      <c r="AA998" s="510"/>
      <c r="AB998" s="510"/>
      <c r="AC998" s="510"/>
    </row>
    <row r="999" spans="1:29" ht="12.75" customHeight="1" x14ac:dyDescent="0.2">
      <c r="A999" s="491"/>
      <c r="B999" s="491"/>
      <c r="C999" s="491"/>
      <c r="D999" s="491"/>
      <c r="E999" s="491"/>
      <c r="F999" s="491"/>
      <c r="G999" s="491"/>
      <c r="H999" s="491"/>
      <c r="I999" s="491"/>
      <c r="J999" s="491"/>
      <c r="K999" s="491"/>
      <c r="L999" s="491"/>
      <c r="M999" s="491"/>
      <c r="N999" s="491"/>
      <c r="O999" s="491"/>
      <c r="P999" s="492"/>
      <c r="Q999" s="492"/>
      <c r="R999" s="491"/>
      <c r="S999" s="491"/>
      <c r="T999" s="491"/>
      <c r="U999" s="491"/>
      <c r="V999" s="491"/>
      <c r="W999" s="491"/>
      <c r="X999" s="510"/>
      <c r="Y999" s="510"/>
      <c r="Z999" s="510"/>
      <c r="AA999" s="510"/>
      <c r="AB999" s="510"/>
      <c r="AC999" s="510"/>
    </row>
    <row r="1000" spans="1:29" ht="12.75" customHeight="1" x14ac:dyDescent="0.2">
      <c r="A1000" s="491"/>
      <c r="B1000" s="491"/>
      <c r="C1000" s="491"/>
      <c r="D1000" s="491"/>
      <c r="E1000" s="491"/>
      <c r="F1000" s="491"/>
      <c r="G1000" s="491"/>
      <c r="H1000" s="491"/>
      <c r="I1000" s="491"/>
      <c r="J1000" s="491"/>
      <c r="K1000" s="491"/>
      <c r="L1000" s="491"/>
      <c r="M1000" s="491"/>
      <c r="N1000" s="491"/>
      <c r="O1000" s="491"/>
      <c r="P1000" s="492"/>
      <c r="Q1000" s="492"/>
      <c r="R1000" s="491"/>
      <c r="S1000" s="491"/>
      <c r="T1000" s="491"/>
      <c r="U1000" s="491"/>
      <c r="V1000" s="491"/>
      <c r="W1000" s="491"/>
      <c r="X1000" s="510"/>
      <c r="Y1000" s="510"/>
      <c r="Z1000" s="510"/>
      <c r="AA1000" s="510"/>
      <c r="AB1000" s="510"/>
      <c r="AC1000" s="510"/>
    </row>
  </sheetData>
  <mergeCells count="1016">
    <mergeCell ref="O41:O42"/>
    <mergeCell ref="P41:P42"/>
    <mergeCell ref="Q41:Q42"/>
    <mergeCell ref="Y41:Y42"/>
    <mergeCell ref="Z41:Z42"/>
    <mergeCell ref="AA41:AA42"/>
    <mergeCell ref="AB41:AB42"/>
    <mergeCell ref="H41:H42"/>
    <mergeCell ref="I41:I42"/>
    <mergeCell ref="J41:J42"/>
    <mergeCell ref="K41:K42"/>
    <mergeCell ref="L41:L42"/>
    <mergeCell ref="M41:M42"/>
    <mergeCell ref="N41:N42"/>
    <mergeCell ref="A41:A42"/>
    <mergeCell ref="B41:B42"/>
    <mergeCell ref="C41:C42"/>
    <mergeCell ref="D41:D42"/>
    <mergeCell ref="E41:E42"/>
    <mergeCell ref="F41:F42"/>
    <mergeCell ref="G41:G42"/>
    <mergeCell ref="O44:O46"/>
    <mergeCell ref="P44:P46"/>
    <mergeCell ref="Q44:Q46"/>
    <mergeCell ref="Y44:Y46"/>
    <mergeCell ref="Z44:Z46"/>
    <mergeCell ref="AA44:AA46"/>
    <mergeCell ref="AB44:AB46"/>
    <mergeCell ref="H44:H46"/>
    <mergeCell ref="I44:I46"/>
    <mergeCell ref="J44:J46"/>
    <mergeCell ref="K44:K46"/>
    <mergeCell ref="L44:L46"/>
    <mergeCell ref="M44:M46"/>
    <mergeCell ref="N44:N46"/>
    <mergeCell ref="A44:A46"/>
    <mergeCell ref="B44:B46"/>
    <mergeCell ref="C44:C46"/>
    <mergeCell ref="D44:D46"/>
    <mergeCell ref="E44:E46"/>
    <mergeCell ref="F44:F46"/>
    <mergeCell ref="G44:G46"/>
    <mergeCell ref="Q48:Q52"/>
    <mergeCell ref="Y48:Y52"/>
    <mergeCell ref="Z48:Z52"/>
    <mergeCell ref="AA48:AA52"/>
    <mergeCell ref="AB48:AB52"/>
    <mergeCell ref="A48:A52"/>
    <mergeCell ref="B48:B52"/>
    <mergeCell ref="C48:C52"/>
    <mergeCell ref="D48:D52"/>
    <mergeCell ref="E48:E52"/>
    <mergeCell ref="F48:F52"/>
    <mergeCell ref="G48:G52"/>
    <mergeCell ref="O48:O52"/>
    <mergeCell ref="P48:P52"/>
    <mergeCell ref="H48:H52"/>
    <mergeCell ref="I48:I52"/>
    <mergeCell ref="J48:J52"/>
    <mergeCell ref="K48:K52"/>
    <mergeCell ref="L48:L52"/>
    <mergeCell ref="M48:M52"/>
    <mergeCell ref="N48:N52"/>
    <mergeCell ref="O53:O56"/>
    <mergeCell ref="P53:P56"/>
    <mergeCell ref="Q53:Q56"/>
    <mergeCell ref="Y53:Y56"/>
    <mergeCell ref="Z53:Z56"/>
    <mergeCell ref="AA53:AA56"/>
    <mergeCell ref="AB53:AB56"/>
    <mergeCell ref="H53:H56"/>
    <mergeCell ref="I53:I56"/>
    <mergeCell ref="J53:J56"/>
    <mergeCell ref="K53:K56"/>
    <mergeCell ref="L53:L56"/>
    <mergeCell ref="M53:M56"/>
    <mergeCell ref="N53:N56"/>
    <mergeCell ref="A53:A56"/>
    <mergeCell ref="B53:B56"/>
    <mergeCell ref="C53:C56"/>
    <mergeCell ref="D53:D56"/>
    <mergeCell ref="E53:E56"/>
    <mergeCell ref="F53:F56"/>
    <mergeCell ref="G53:G56"/>
    <mergeCell ref="O57:O59"/>
    <mergeCell ref="P57:P59"/>
    <mergeCell ref="Q57:Q59"/>
    <mergeCell ref="R57:R59"/>
    <mergeCell ref="Y57:Y59"/>
    <mergeCell ref="Z57:Z59"/>
    <mergeCell ref="AA57:AA59"/>
    <mergeCell ref="AB57:AB59"/>
    <mergeCell ref="Q61:Q62"/>
    <mergeCell ref="Y61:Y62"/>
    <mergeCell ref="Z61:Z62"/>
    <mergeCell ref="AA61:AA62"/>
    <mergeCell ref="AB61:AB62"/>
    <mergeCell ref="A61:A62"/>
    <mergeCell ref="B61:B62"/>
    <mergeCell ref="C61:C62"/>
    <mergeCell ref="D61:D62"/>
    <mergeCell ref="E61:E62"/>
    <mergeCell ref="F61:F62"/>
    <mergeCell ref="G61:G62"/>
    <mergeCell ref="A1:W1"/>
    <mergeCell ref="X1:AB4"/>
    <mergeCell ref="A3:D3"/>
    <mergeCell ref="J3:M3"/>
    <mergeCell ref="N3:P3"/>
    <mergeCell ref="Q3:S3"/>
    <mergeCell ref="T3:W3"/>
    <mergeCell ref="O4:W4"/>
    <mergeCell ref="H6:H7"/>
    <mergeCell ref="I6:I7"/>
    <mergeCell ref="J6:J7"/>
    <mergeCell ref="K6:K7"/>
    <mergeCell ref="O8:O9"/>
    <mergeCell ref="P8:P9"/>
    <mergeCell ref="Q8:Q9"/>
    <mergeCell ref="E3:I3"/>
    <mergeCell ref="A4:N4"/>
    <mergeCell ref="A6:A7"/>
    <mergeCell ref="B6:B7"/>
    <mergeCell ref="C6:C7"/>
    <mergeCell ref="D6:D7"/>
    <mergeCell ref="E6:E7"/>
    <mergeCell ref="N6:N7"/>
    <mergeCell ref="AA6:AA7"/>
    <mergeCell ref="AB6:AB7"/>
    <mergeCell ref="Y8:Y9"/>
    <mergeCell ref="Z8:Z9"/>
    <mergeCell ref="AA8:AA9"/>
    <mergeCell ref="L6:L7"/>
    <mergeCell ref="M6:M7"/>
    <mergeCell ref="O6:O7"/>
    <mergeCell ref="P6:P7"/>
    <mergeCell ref="Q6:Q7"/>
    <mergeCell ref="Y6:Y7"/>
    <mergeCell ref="Z6:Z7"/>
    <mergeCell ref="F6:F7"/>
    <mergeCell ref="G6:G7"/>
    <mergeCell ref="A8:A9"/>
    <mergeCell ref="B8:B9"/>
    <mergeCell ref="C8:C9"/>
    <mergeCell ref="D8:D9"/>
    <mergeCell ref="E8:E9"/>
    <mergeCell ref="M8:M9"/>
    <mergeCell ref="N8:N9"/>
    <mergeCell ref="F8:F9"/>
    <mergeCell ref="G8:G9"/>
    <mergeCell ref="H8:H9"/>
    <mergeCell ref="I8:I9"/>
    <mergeCell ref="J8:J9"/>
    <mergeCell ref="K8:K9"/>
    <mergeCell ref="L8:L9"/>
    <mergeCell ref="O11:O13"/>
    <mergeCell ref="P11:P13"/>
    <mergeCell ref="Q11:Q13"/>
    <mergeCell ref="Y11:Y13"/>
    <mergeCell ref="Z11:Z13"/>
    <mergeCell ref="AA11:AA13"/>
    <mergeCell ref="AB11:AB13"/>
    <mergeCell ref="H11:H13"/>
    <mergeCell ref="I11:I13"/>
    <mergeCell ref="J11:J13"/>
    <mergeCell ref="K11:K13"/>
    <mergeCell ref="L11:L13"/>
    <mergeCell ref="M11:M13"/>
    <mergeCell ref="N11:N13"/>
    <mergeCell ref="A11:A13"/>
    <mergeCell ref="B11:B13"/>
    <mergeCell ref="C11:C13"/>
    <mergeCell ref="D11:D13"/>
    <mergeCell ref="E11:E13"/>
    <mergeCell ref="F11:F13"/>
    <mergeCell ref="G11:G13"/>
    <mergeCell ref="E26:I26"/>
    <mergeCell ref="J26:M26"/>
    <mergeCell ref="N26:P26"/>
    <mergeCell ref="Q26:S26"/>
    <mergeCell ref="T26:W26"/>
    <mergeCell ref="A27:N27"/>
    <mergeCell ref="O27:W27"/>
    <mergeCell ref="Y29:Y30"/>
    <mergeCell ref="Z29:Z30"/>
    <mergeCell ref="AA29:AA30"/>
    <mergeCell ref="AB29:AB30"/>
    <mergeCell ref="Y31:Y33"/>
    <mergeCell ref="Z31:Z33"/>
    <mergeCell ref="AA31:AA33"/>
    <mergeCell ref="AB31:AB33"/>
    <mergeCell ref="O20:O25"/>
    <mergeCell ref="P20:P25"/>
    <mergeCell ref="Q20:Q25"/>
    <mergeCell ref="Y20:Y25"/>
    <mergeCell ref="Z20:Z25"/>
    <mergeCell ref="AA20:AA25"/>
    <mergeCell ref="AB20:AB25"/>
    <mergeCell ref="H31:H33"/>
    <mergeCell ref="I31:I33"/>
    <mergeCell ref="J31:J33"/>
    <mergeCell ref="K31:K33"/>
    <mergeCell ref="L31:L33"/>
    <mergeCell ref="M31:M33"/>
    <mergeCell ref="N31:N33"/>
    <mergeCell ref="A31:A33"/>
    <mergeCell ref="B31:B33"/>
    <mergeCell ref="C31:C33"/>
    <mergeCell ref="D31:D33"/>
    <mergeCell ref="E31:E33"/>
    <mergeCell ref="F31:F33"/>
    <mergeCell ref="G31:G33"/>
    <mergeCell ref="O36:O37"/>
    <mergeCell ref="P36:P37"/>
    <mergeCell ref="Y36:Y37"/>
    <mergeCell ref="Z36:Z37"/>
    <mergeCell ref="AA36:AA37"/>
    <mergeCell ref="AB36:AB37"/>
    <mergeCell ref="H36:H37"/>
    <mergeCell ref="I36:I37"/>
    <mergeCell ref="J36:J37"/>
    <mergeCell ref="K36:K37"/>
    <mergeCell ref="L36:L37"/>
    <mergeCell ref="M36:M37"/>
    <mergeCell ref="N36:N37"/>
    <mergeCell ref="O31:O33"/>
    <mergeCell ref="P31:P33"/>
    <mergeCell ref="Q31:Q33"/>
    <mergeCell ref="Q36:Q37"/>
    <mergeCell ref="H20:H25"/>
    <mergeCell ref="I20:I25"/>
    <mergeCell ref="J20:J25"/>
    <mergeCell ref="K20:K25"/>
    <mergeCell ref="L20:L25"/>
    <mergeCell ref="M20:M25"/>
    <mergeCell ref="N20:N25"/>
    <mergeCell ref="A20:A25"/>
    <mergeCell ref="B20:B25"/>
    <mergeCell ref="C20:C25"/>
    <mergeCell ref="D20:D25"/>
    <mergeCell ref="E20:E25"/>
    <mergeCell ref="F20:F25"/>
    <mergeCell ref="G20:G25"/>
    <mergeCell ref="O29:O30"/>
    <mergeCell ref="P29:P30"/>
    <mergeCell ref="Q29:Q3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 ref="A26:D26"/>
    <mergeCell ref="A36:A37"/>
    <mergeCell ref="B36:B37"/>
    <mergeCell ref="C36:C37"/>
    <mergeCell ref="D36:D37"/>
    <mergeCell ref="E36:E37"/>
    <mergeCell ref="F36:F37"/>
    <mergeCell ref="G36:G37"/>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A66:A67"/>
    <mergeCell ref="B66:B67"/>
    <mergeCell ref="C66:C67"/>
    <mergeCell ref="D66:D67"/>
    <mergeCell ref="E66:E67"/>
    <mergeCell ref="F66:F67"/>
    <mergeCell ref="G66:G67"/>
    <mergeCell ref="O61:O62"/>
    <mergeCell ref="P61:P62"/>
    <mergeCell ref="H61:H62"/>
    <mergeCell ref="I61:I62"/>
    <mergeCell ref="J61:J62"/>
    <mergeCell ref="K61:K62"/>
    <mergeCell ref="L61:L62"/>
    <mergeCell ref="M61:M62"/>
    <mergeCell ref="N61:N62"/>
    <mergeCell ref="O63:O65"/>
    <mergeCell ref="P63:P65"/>
    <mergeCell ref="P66:P67"/>
    <mergeCell ref="Q63:Q65"/>
    <mergeCell ref="Y63:Y65"/>
    <mergeCell ref="Z63:Z65"/>
    <mergeCell ref="AA63:AA65"/>
    <mergeCell ref="AB63:AB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Q66:Q67"/>
    <mergeCell ref="Y66:Y67"/>
    <mergeCell ref="Z66:Z67"/>
    <mergeCell ref="AA66:AA67"/>
    <mergeCell ref="AB66:AB67"/>
    <mergeCell ref="P68:P69"/>
    <mergeCell ref="Q68:Q69"/>
    <mergeCell ref="Y68:Y69"/>
    <mergeCell ref="Z68:Z69"/>
    <mergeCell ref="AA68:AA69"/>
    <mergeCell ref="AB68:AB69"/>
    <mergeCell ref="H74:H76"/>
    <mergeCell ref="I74:I76"/>
    <mergeCell ref="J74:J76"/>
    <mergeCell ref="K74:K76"/>
    <mergeCell ref="L74:L76"/>
    <mergeCell ref="M74:M76"/>
    <mergeCell ref="N74:N76"/>
    <mergeCell ref="P70:P73"/>
    <mergeCell ref="Q70:Q73"/>
    <mergeCell ref="AB70:AB73"/>
    <mergeCell ref="H66:H67"/>
    <mergeCell ref="I66:I67"/>
    <mergeCell ref="J66:J67"/>
    <mergeCell ref="K66:K67"/>
    <mergeCell ref="L66:L67"/>
    <mergeCell ref="M66:M67"/>
    <mergeCell ref="N66:N67"/>
    <mergeCell ref="H68:H69"/>
    <mergeCell ref="I68:I69"/>
    <mergeCell ref="J68:J69"/>
    <mergeCell ref="K68:K69"/>
    <mergeCell ref="L68:L69"/>
    <mergeCell ref="M68:M69"/>
    <mergeCell ref="N68:N69"/>
    <mergeCell ref="A68:A69"/>
    <mergeCell ref="B68:B69"/>
    <mergeCell ref="C68:C69"/>
    <mergeCell ref="D68:D69"/>
    <mergeCell ref="E68:E69"/>
    <mergeCell ref="F68:F69"/>
    <mergeCell ref="G68:G69"/>
    <mergeCell ref="H70:H73"/>
    <mergeCell ref="I70:I73"/>
    <mergeCell ref="J70:J73"/>
    <mergeCell ref="K70:K73"/>
    <mergeCell ref="L70:L73"/>
    <mergeCell ref="M70:M73"/>
    <mergeCell ref="N70:N73"/>
    <mergeCell ref="A70:A73"/>
    <mergeCell ref="B70:B73"/>
    <mergeCell ref="C70:C73"/>
    <mergeCell ref="D70:D73"/>
    <mergeCell ref="Q74:Q76"/>
    <mergeCell ref="Y74:Y76"/>
    <mergeCell ref="Z74:Z76"/>
    <mergeCell ref="AA74:AA76"/>
    <mergeCell ref="AB74:AB76"/>
    <mergeCell ref="Q78:Q80"/>
    <mergeCell ref="Y78:Y80"/>
    <mergeCell ref="Z78:Z80"/>
    <mergeCell ref="AA78:AA80"/>
    <mergeCell ref="AB78:AB80"/>
    <mergeCell ref="A78:A80"/>
    <mergeCell ref="B78:B80"/>
    <mergeCell ref="C78:C80"/>
    <mergeCell ref="D78:D80"/>
    <mergeCell ref="E78:E80"/>
    <mergeCell ref="F78:F80"/>
    <mergeCell ref="G78:G80"/>
    <mergeCell ref="A74:A76"/>
    <mergeCell ref="B74:B76"/>
    <mergeCell ref="C74:C76"/>
    <mergeCell ref="D74:D76"/>
    <mergeCell ref="E74:E76"/>
    <mergeCell ref="F74:F76"/>
    <mergeCell ref="G74:G76"/>
    <mergeCell ref="O78:O80"/>
    <mergeCell ref="P78:P80"/>
    <mergeCell ref="H78:H80"/>
    <mergeCell ref="I78:I80"/>
    <mergeCell ref="J78:J80"/>
    <mergeCell ref="K78:K80"/>
    <mergeCell ref="L78:L80"/>
    <mergeCell ref="M78:M80"/>
    <mergeCell ref="N78:N80"/>
    <mergeCell ref="O81:O83"/>
    <mergeCell ref="P81:P83"/>
    <mergeCell ref="O84:O86"/>
    <mergeCell ref="P84:P86"/>
    <mergeCell ref="E70:E73"/>
    <mergeCell ref="F70:F73"/>
    <mergeCell ref="G70:G73"/>
    <mergeCell ref="P74:P76"/>
    <mergeCell ref="M84:M86"/>
    <mergeCell ref="N84:N86"/>
    <mergeCell ref="A84:A86"/>
    <mergeCell ref="B84:B86"/>
    <mergeCell ref="C84:C86"/>
    <mergeCell ref="D84:D86"/>
    <mergeCell ref="E84:E86"/>
    <mergeCell ref="F84:F86"/>
    <mergeCell ref="G84:G86"/>
    <mergeCell ref="Q81:Q83"/>
    <mergeCell ref="Y81:Y83"/>
    <mergeCell ref="Z81:Z83"/>
    <mergeCell ref="AA81:AA83"/>
    <mergeCell ref="AB81:AB83"/>
    <mergeCell ref="H81:H83"/>
    <mergeCell ref="I81:I83"/>
    <mergeCell ref="J81:J83"/>
    <mergeCell ref="K81:K83"/>
    <mergeCell ref="L81:L83"/>
    <mergeCell ref="M81:M83"/>
    <mergeCell ref="N81:N83"/>
    <mergeCell ref="A81:A83"/>
    <mergeCell ref="B81:B83"/>
    <mergeCell ref="C81:C83"/>
    <mergeCell ref="D81:D83"/>
    <mergeCell ref="E81:E83"/>
    <mergeCell ref="F81:F83"/>
    <mergeCell ref="G81:G83"/>
    <mergeCell ref="D100:D102"/>
    <mergeCell ref="E100:E102"/>
    <mergeCell ref="F100:F102"/>
    <mergeCell ref="G100:G102"/>
    <mergeCell ref="A98:A99"/>
    <mergeCell ref="B98:B99"/>
    <mergeCell ref="C98:C99"/>
    <mergeCell ref="D98:D99"/>
    <mergeCell ref="Q84:Q86"/>
    <mergeCell ref="Y84:Y86"/>
    <mergeCell ref="Z84:Z86"/>
    <mergeCell ref="AA84:AA86"/>
    <mergeCell ref="AB84:AB86"/>
    <mergeCell ref="Q87:Q89"/>
    <mergeCell ref="Y87:Y89"/>
    <mergeCell ref="Z87:Z89"/>
    <mergeCell ref="AA87:AA89"/>
    <mergeCell ref="AB87:AB89"/>
    <mergeCell ref="A87:A89"/>
    <mergeCell ref="B87:B89"/>
    <mergeCell ref="C87:C89"/>
    <mergeCell ref="D87:D89"/>
    <mergeCell ref="E87:E89"/>
    <mergeCell ref="F87:F89"/>
    <mergeCell ref="G87:G89"/>
    <mergeCell ref="O87:O89"/>
    <mergeCell ref="P87:P89"/>
    <mergeCell ref="H84:H86"/>
    <mergeCell ref="I84:I86"/>
    <mergeCell ref="J84:J86"/>
    <mergeCell ref="K84:K86"/>
    <mergeCell ref="L84:L86"/>
    <mergeCell ref="Y123:Y125"/>
    <mergeCell ref="Z123:Z125"/>
    <mergeCell ref="AA123:AA125"/>
    <mergeCell ref="AB123:AB125"/>
    <mergeCell ref="H123:H125"/>
    <mergeCell ref="I123:I125"/>
    <mergeCell ref="J123:J125"/>
    <mergeCell ref="K123:K125"/>
    <mergeCell ref="L123:L125"/>
    <mergeCell ref="M123:M125"/>
    <mergeCell ref="N123:N125"/>
    <mergeCell ref="H92:H94"/>
    <mergeCell ref="I92:I94"/>
    <mergeCell ref="J92:J94"/>
    <mergeCell ref="K92:K94"/>
    <mergeCell ref="L92:L94"/>
    <mergeCell ref="M92:M94"/>
    <mergeCell ref="N92:N94"/>
    <mergeCell ref="AA98:AA99"/>
    <mergeCell ref="AB98:AB99"/>
    <mergeCell ref="H98:H99"/>
    <mergeCell ref="I98:I99"/>
    <mergeCell ref="J98:J99"/>
    <mergeCell ref="K98:K99"/>
    <mergeCell ref="L98:L99"/>
    <mergeCell ref="M98:M99"/>
    <mergeCell ref="N98:N99"/>
    <mergeCell ref="AB95:AB97"/>
    <mergeCell ref="Y103:Y105"/>
    <mergeCell ref="Z103:Z105"/>
    <mergeCell ref="AA103:AA105"/>
    <mergeCell ref="AB103:AB105"/>
    <mergeCell ref="A123:A125"/>
    <mergeCell ref="B123:B125"/>
    <mergeCell ref="C123:C125"/>
    <mergeCell ref="D123:D125"/>
    <mergeCell ref="E123:E125"/>
    <mergeCell ref="F123:F125"/>
    <mergeCell ref="G123:G125"/>
    <mergeCell ref="O126:O128"/>
    <mergeCell ref="P126:P128"/>
    <mergeCell ref="Q126:Q128"/>
    <mergeCell ref="Y126:Y128"/>
    <mergeCell ref="Z126:Z128"/>
    <mergeCell ref="AA126:AA128"/>
    <mergeCell ref="AB126:AB128"/>
    <mergeCell ref="Q129:Q131"/>
    <mergeCell ref="Y129:Y131"/>
    <mergeCell ref="Z129:Z131"/>
    <mergeCell ref="AA129:AA131"/>
    <mergeCell ref="AB129:AB131"/>
    <mergeCell ref="A129:A131"/>
    <mergeCell ref="B129:B131"/>
    <mergeCell ref="C129:C131"/>
    <mergeCell ref="D129:D131"/>
    <mergeCell ref="E129:E131"/>
    <mergeCell ref="F129:F131"/>
    <mergeCell ref="G129:G131"/>
    <mergeCell ref="O129:O131"/>
    <mergeCell ref="P129:P131"/>
    <mergeCell ref="H129:H131"/>
    <mergeCell ref="I129:I131"/>
    <mergeCell ref="J129:J131"/>
    <mergeCell ref="K129:K131"/>
    <mergeCell ref="Y132:Y134"/>
    <mergeCell ref="Z132:Z134"/>
    <mergeCell ref="AA132:AA134"/>
    <mergeCell ref="AB132:AB134"/>
    <mergeCell ref="H132:H134"/>
    <mergeCell ref="I132:I134"/>
    <mergeCell ref="K132:K134"/>
    <mergeCell ref="L132:L134"/>
    <mergeCell ref="M132:M134"/>
    <mergeCell ref="N132:N134"/>
    <mergeCell ref="O132:O134"/>
    <mergeCell ref="O135:O137"/>
    <mergeCell ref="P135:P137"/>
    <mergeCell ref="Q135:Q137"/>
    <mergeCell ref="Y135:Y137"/>
    <mergeCell ref="Z135:Z137"/>
    <mergeCell ref="AA135:AA137"/>
    <mergeCell ref="AB135:AB136"/>
    <mergeCell ref="A138:D138"/>
    <mergeCell ref="E138:I138"/>
    <mergeCell ref="J138:M138"/>
    <mergeCell ref="N138:P138"/>
    <mergeCell ref="Q138:S138"/>
    <mergeCell ref="T138:W138"/>
    <mergeCell ref="A139:N139"/>
    <mergeCell ref="O139:W139"/>
    <mergeCell ref="A132:A134"/>
    <mergeCell ref="B132:B134"/>
    <mergeCell ref="C132:C134"/>
    <mergeCell ref="D132:D134"/>
    <mergeCell ref="E132:E134"/>
    <mergeCell ref="F132:F134"/>
    <mergeCell ref="G132:G134"/>
    <mergeCell ref="O141:O142"/>
    <mergeCell ref="Q141:Q142"/>
    <mergeCell ref="P132:P134"/>
    <mergeCell ref="Q132:Q134"/>
    <mergeCell ref="Y141:Y142"/>
    <mergeCell ref="Z141:Z142"/>
    <mergeCell ref="AA141:AA142"/>
    <mergeCell ref="AB141:AB142"/>
    <mergeCell ref="H141:H142"/>
    <mergeCell ref="I141:I142"/>
    <mergeCell ref="J141:J142"/>
    <mergeCell ref="K141:K142"/>
    <mergeCell ref="L141:L142"/>
    <mergeCell ref="M141:M142"/>
    <mergeCell ref="N141:N142"/>
    <mergeCell ref="A141:A142"/>
    <mergeCell ref="B141:B142"/>
    <mergeCell ref="C141:C142"/>
    <mergeCell ref="D141:D142"/>
    <mergeCell ref="E141:E142"/>
    <mergeCell ref="F141:F142"/>
    <mergeCell ref="G141:G142"/>
    <mergeCell ref="M145:M147"/>
    <mergeCell ref="N145:N147"/>
    <mergeCell ref="Q143:Q144"/>
    <mergeCell ref="Y143:Y144"/>
    <mergeCell ref="Z143:Z144"/>
    <mergeCell ref="AA143:AA144"/>
    <mergeCell ref="AB143:AB144"/>
    <mergeCell ref="H143:H144"/>
    <mergeCell ref="I143:I144"/>
    <mergeCell ref="J143:J144"/>
    <mergeCell ref="K143:K144"/>
    <mergeCell ref="L143:L144"/>
    <mergeCell ref="M143:M144"/>
    <mergeCell ref="N143:N144"/>
    <mergeCell ref="A143:A144"/>
    <mergeCell ref="B143:B144"/>
    <mergeCell ref="C143:C144"/>
    <mergeCell ref="D143:D144"/>
    <mergeCell ref="E143:E144"/>
    <mergeCell ref="F143:F144"/>
    <mergeCell ref="G143:G144"/>
    <mergeCell ref="AB148:AB150"/>
    <mergeCell ref="H148:H150"/>
    <mergeCell ref="I148:I150"/>
    <mergeCell ref="J148:J150"/>
    <mergeCell ref="K148:K150"/>
    <mergeCell ref="L148:L150"/>
    <mergeCell ref="M148:M150"/>
    <mergeCell ref="N148:N150"/>
    <mergeCell ref="A148:A150"/>
    <mergeCell ref="B148:B150"/>
    <mergeCell ref="C148:C150"/>
    <mergeCell ref="D148:D150"/>
    <mergeCell ref="E148:E150"/>
    <mergeCell ref="F148:F150"/>
    <mergeCell ref="G148:G150"/>
    <mergeCell ref="X145:X147"/>
    <mergeCell ref="Y145:Y147"/>
    <mergeCell ref="Z145:Z147"/>
    <mergeCell ref="AA145:AA147"/>
    <mergeCell ref="AB145:AB147"/>
    <mergeCell ref="Q145:Q147"/>
    <mergeCell ref="R145:R147"/>
    <mergeCell ref="S145:S147"/>
    <mergeCell ref="T145:T147"/>
    <mergeCell ref="U145:U147"/>
    <mergeCell ref="V145:V147"/>
    <mergeCell ref="W145:W147"/>
    <mergeCell ref="H145:H147"/>
    <mergeCell ref="I145:I147"/>
    <mergeCell ref="J145:J147"/>
    <mergeCell ref="K145:K147"/>
    <mergeCell ref="L145:L147"/>
    <mergeCell ref="Q176:Q178"/>
    <mergeCell ref="O174:W174"/>
    <mergeCell ref="C167:C170"/>
    <mergeCell ref="D167:D170"/>
    <mergeCell ref="N167:N170"/>
    <mergeCell ref="A164:A165"/>
    <mergeCell ref="B164:B165"/>
    <mergeCell ref="Q151:Q153"/>
    <mergeCell ref="Y151:Y153"/>
    <mergeCell ref="Z151:Z153"/>
    <mergeCell ref="AA151:AA153"/>
    <mergeCell ref="AB151:AB153"/>
    <mergeCell ref="A154:D154"/>
    <mergeCell ref="E154:I154"/>
    <mergeCell ref="J154:M154"/>
    <mergeCell ref="N154:P154"/>
    <mergeCell ref="Q154:S154"/>
    <mergeCell ref="T154:W154"/>
    <mergeCell ref="A155:N155"/>
    <mergeCell ref="O155:W155"/>
    <mergeCell ref="L167:L170"/>
    <mergeCell ref="M167:M170"/>
    <mergeCell ref="E167:E170"/>
    <mergeCell ref="F167:F170"/>
    <mergeCell ref="G167:G170"/>
    <mergeCell ref="H167:H170"/>
    <mergeCell ref="I167:I170"/>
    <mergeCell ref="J167:J170"/>
    <mergeCell ref="K167:K170"/>
    <mergeCell ref="A151:A153"/>
    <mergeCell ref="B151:B153"/>
    <mergeCell ref="C151:C153"/>
    <mergeCell ref="A174:N174"/>
    <mergeCell ref="A171:A172"/>
    <mergeCell ref="B171:B172"/>
    <mergeCell ref="C171:C172"/>
    <mergeCell ref="D171:D172"/>
    <mergeCell ref="E171:E172"/>
    <mergeCell ref="F171:F172"/>
    <mergeCell ref="G171:G172"/>
    <mergeCell ref="A176:A178"/>
    <mergeCell ref="B176:B178"/>
    <mergeCell ref="C176:C178"/>
    <mergeCell ref="D176:D178"/>
    <mergeCell ref="E176:E178"/>
    <mergeCell ref="F176:F178"/>
    <mergeCell ref="G176:G178"/>
    <mergeCell ref="O176:O178"/>
    <mergeCell ref="P176:P178"/>
    <mergeCell ref="Y176:Y178"/>
    <mergeCell ref="Z176:Z178"/>
    <mergeCell ref="AA176:AA178"/>
    <mergeCell ref="AB176:AB178"/>
    <mergeCell ref="H176:H178"/>
    <mergeCell ref="I176:I178"/>
    <mergeCell ref="J176:J178"/>
    <mergeCell ref="K176:K178"/>
    <mergeCell ref="L176:L178"/>
    <mergeCell ref="M176:M178"/>
    <mergeCell ref="N176:N178"/>
    <mergeCell ref="AB92:AB94"/>
    <mergeCell ref="D158:D159"/>
    <mergeCell ref="E158:E159"/>
    <mergeCell ref="F158:F159"/>
    <mergeCell ref="G158:G159"/>
    <mergeCell ref="H95:H97"/>
    <mergeCell ref="I95:I97"/>
    <mergeCell ref="J95:J97"/>
    <mergeCell ref="K95:K97"/>
    <mergeCell ref="L95:L97"/>
    <mergeCell ref="M95:M97"/>
    <mergeCell ref="N95:N97"/>
    <mergeCell ref="O98:O99"/>
    <mergeCell ref="P98:P99"/>
    <mergeCell ref="Q98:Q99"/>
    <mergeCell ref="Y98:Y99"/>
    <mergeCell ref="Z98:Z99"/>
    <mergeCell ref="L158:L159"/>
    <mergeCell ref="M158:M159"/>
    <mergeCell ref="N158:N159"/>
    <mergeCell ref="A173:D173"/>
    <mergeCell ref="T173:W173"/>
    <mergeCell ref="H151:H153"/>
    <mergeCell ref="I151:I153"/>
    <mergeCell ref="J151:J153"/>
    <mergeCell ref="K151:K153"/>
    <mergeCell ref="L151:L153"/>
    <mergeCell ref="M151:M153"/>
    <mergeCell ref="N151:N153"/>
    <mergeCell ref="Y158:Y159"/>
    <mergeCell ref="Z158:Z159"/>
    <mergeCell ref="AA158:AA159"/>
    <mergeCell ref="AB158:AB159"/>
    <mergeCell ref="H158:H159"/>
    <mergeCell ref="I158:I159"/>
    <mergeCell ref="J158:J159"/>
    <mergeCell ref="K158:K159"/>
    <mergeCell ref="Y167:Y170"/>
    <mergeCell ref="Z167:Z170"/>
    <mergeCell ref="AA167:AA170"/>
    <mergeCell ref="AB167:AB170"/>
    <mergeCell ref="E173:I173"/>
    <mergeCell ref="J173:M173"/>
    <mergeCell ref="N173:P173"/>
    <mergeCell ref="Q173:S173"/>
    <mergeCell ref="E151:E153"/>
    <mergeCell ref="F151:F153"/>
    <mergeCell ref="G151:G153"/>
    <mergeCell ref="AB90:AB91"/>
    <mergeCell ref="H90:H91"/>
    <mergeCell ref="I90:I91"/>
    <mergeCell ref="J90:J91"/>
    <mergeCell ref="K90:K91"/>
    <mergeCell ref="L90:L91"/>
    <mergeCell ref="M90:M91"/>
    <mergeCell ref="N90:N91"/>
    <mergeCell ref="C164:C165"/>
    <mergeCell ref="D164:D165"/>
    <mergeCell ref="E164:E165"/>
    <mergeCell ref="A167:A170"/>
    <mergeCell ref="B167:B170"/>
    <mergeCell ref="Y171:Y172"/>
    <mergeCell ref="Z171:Z172"/>
    <mergeCell ref="AA171:AA172"/>
    <mergeCell ref="AB171:AB172"/>
    <mergeCell ref="D151:D153"/>
    <mergeCell ref="A158:A159"/>
    <mergeCell ref="B158:B159"/>
    <mergeCell ref="C158:C159"/>
    <mergeCell ref="A145:A147"/>
    <mergeCell ref="B145:B147"/>
    <mergeCell ref="C145:C147"/>
    <mergeCell ref="D145:D147"/>
    <mergeCell ref="E145:E147"/>
    <mergeCell ref="F145:F147"/>
    <mergeCell ref="G145:G147"/>
    <mergeCell ref="Q148:Q150"/>
    <mergeCell ref="Y148:Y150"/>
    <mergeCell ref="Z148:Z150"/>
    <mergeCell ref="AA148:AA150"/>
    <mergeCell ref="P92:P94"/>
    <mergeCell ref="Q92:Q94"/>
    <mergeCell ref="Y92:Y94"/>
    <mergeCell ref="Z92:Z94"/>
    <mergeCell ref="AA92:AA94"/>
    <mergeCell ref="O95:O97"/>
    <mergeCell ref="P95:P97"/>
    <mergeCell ref="Q95:Q97"/>
    <mergeCell ref="A92:A94"/>
    <mergeCell ref="B92:B94"/>
    <mergeCell ref="C92:C94"/>
    <mergeCell ref="D92:D94"/>
    <mergeCell ref="E92:E94"/>
    <mergeCell ref="F92:F94"/>
    <mergeCell ref="H87:H89"/>
    <mergeCell ref="I87:I89"/>
    <mergeCell ref="J87:J89"/>
    <mergeCell ref="K87:K89"/>
    <mergeCell ref="L87:L89"/>
    <mergeCell ref="M87:M89"/>
    <mergeCell ref="N87:N89"/>
    <mergeCell ref="O90:O91"/>
    <mergeCell ref="P90:P91"/>
    <mergeCell ref="Q90:Q91"/>
    <mergeCell ref="Y90:Y91"/>
    <mergeCell ref="Z90:Z91"/>
    <mergeCell ref="AA90:AA91"/>
    <mergeCell ref="G92:G94"/>
    <mergeCell ref="Y100:Y102"/>
    <mergeCell ref="Z100:Z102"/>
    <mergeCell ref="AA100:AA102"/>
    <mergeCell ref="AB100:AB102"/>
    <mergeCell ref="O103:O105"/>
    <mergeCell ref="P103:P105"/>
    <mergeCell ref="H103:H105"/>
    <mergeCell ref="I103:I105"/>
    <mergeCell ref="J103:J105"/>
    <mergeCell ref="K103:K105"/>
    <mergeCell ref="L103:L105"/>
    <mergeCell ref="M103:M105"/>
    <mergeCell ref="N103:N105"/>
    <mergeCell ref="Q103:Q105"/>
    <mergeCell ref="A90:A91"/>
    <mergeCell ref="B90:B91"/>
    <mergeCell ref="C90:C91"/>
    <mergeCell ref="D90:D91"/>
    <mergeCell ref="E90:E91"/>
    <mergeCell ref="F90:F91"/>
    <mergeCell ref="G90:G91"/>
    <mergeCell ref="A95:A97"/>
    <mergeCell ref="B95:B97"/>
    <mergeCell ref="C95:C97"/>
    <mergeCell ref="D95:D97"/>
    <mergeCell ref="E95:E97"/>
    <mergeCell ref="F95:F97"/>
    <mergeCell ref="G95:G97"/>
    <mergeCell ref="Y95:Y97"/>
    <mergeCell ref="Z95:Z97"/>
    <mergeCell ref="AA95:AA97"/>
    <mergeCell ref="O92:O94"/>
    <mergeCell ref="L106:L108"/>
    <mergeCell ref="M106:M108"/>
    <mergeCell ref="N106:N108"/>
    <mergeCell ref="A109:D109"/>
    <mergeCell ref="E109:I109"/>
    <mergeCell ref="J109:M109"/>
    <mergeCell ref="N109:P109"/>
    <mergeCell ref="Q109:S109"/>
    <mergeCell ref="T109:W109"/>
    <mergeCell ref="E98:E99"/>
    <mergeCell ref="F98:F99"/>
    <mergeCell ref="G98:G99"/>
    <mergeCell ref="A103:A105"/>
    <mergeCell ref="B103:B105"/>
    <mergeCell ref="C103:C105"/>
    <mergeCell ref="D103:D105"/>
    <mergeCell ref="E103:E105"/>
    <mergeCell ref="F103:F105"/>
    <mergeCell ref="G103:G105"/>
    <mergeCell ref="O100:O102"/>
    <mergeCell ref="P100:P102"/>
    <mergeCell ref="Q100:Q102"/>
    <mergeCell ref="H100:H102"/>
    <mergeCell ref="I100:I102"/>
    <mergeCell ref="J100:J102"/>
    <mergeCell ref="K100:K102"/>
    <mergeCell ref="L100:L102"/>
    <mergeCell ref="M100:M102"/>
    <mergeCell ref="N100:N102"/>
    <mergeCell ref="A100:A102"/>
    <mergeCell ref="B100:B102"/>
    <mergeCell ref="C100:C102"/>
    <mergeCell ref="A110:N110"/>
    <mergeCell ref="O110:W110"/>
    <mergeCell ref="A106:A108"/>
    <mergeCell ref="B106:B108"/>
    <mergeCell ref="C106:C108"/>
    <mergeCell ref="D106:D108"/>
    <mergeCell ref="E106:E108"/>
    <mergeCell ref="F106:F108"/>
    <mergeCell ref="G106:G108"/>
    <mergeCell ref="Q112:Q113"/>
    <mergeCell ref="Y112:Y113"/>
    <mergeCell ref="Z112:Z113"/>
    <mergeCell ref="AA112:AA113"/>
    <mergeCell ref="AB112:AB113"/>
    <mergeCell ref="A112:A113"/>
    <mergeCell ref="B112:B113"/>
    <mergeCell ref="C112:C113"/>
    <mergeCell ref="D112:D113"/>
    <mergeCell ref="E112:E113"/>
    <mergeCell ref="F112:F113"/>
    <mergeCell ref="G112:G113"/>
    <mergeCell ref="O106:O108"/>
    <mergeCell ref="P106:P108"/>
    <mergeCell ref="Q106:Q108"/>
    <mergeCell ref="Y106:Y108"/>
    <mergeCell ref="Z106:Z108"/>
    <mergeCell ref="AA106:AA108"/>
    <mergeCell ref="AB106:AB108"/>
    <mergeCell ref="H106:H108"/>
    <mergeCell ref="I106:I108"/>
    <mergeCell ref="J106:J108"/>
    <mergeCell ref="K106:K108"/>
    <mergeCell ref="A117:A119"/>
    <mergeCell ref="B117:B119"/>
    <mergeCell ref="C117:C119"/>
    <mergeCell ref="D117:D119"/>
    <mergeCell ref="E117:E119"/>
    <mergeCell ref="F117:F119"/>
    <mergeCell ref="G117:G119"/>
    <mergeCell ref="O112:O113"/>
    <mergeCell ref="P112:P113"/>
    <mergeCell ref="Q120:Q122"/>
    <mergeCell ref="H112:H113"/>
    <mergeCell ref="I112:I113"/>
    <mergeCell ref="J112:J113"/>
    <mergeCell ref="K112:K113"/>
    <mergeCell ref="L112:L113"/>
    <mergeCell ref="M112:M113"/>
    <mergeCell ref="N112:N113"/>
    <mergeCell ref="O114:O116"/>
    <mergeCell ref="P114:P116"/>
    <mergeCell ref="Q114:Q116"/>
    <mergeCell ref="A120:A122"/>
    <mergeCell ref="B120:B122"/>
    <mergeCell ref="C120:C122"/>
    <mergeCell ref="D120:D122"/>
    <mergeCell ref="E120:E122"/>
    <mergeCell ref="O120:O122"/>
    <mergeCell ref="P120:P122"/>
    <mergeCell ref="H120:H122"/>
    <mergeCell ref="I120:I122"/>
    <mergeCell ref="J120:J122"/>
    <mergeCell ref="K120:K122"/>
    <mergeCell ref="L120:L122"/>
    <mergeCell ref="Y114:Y116"/>
    <mergeCell ref="Z114:Z116"/>
    <mergeCell ref="AA114:AA116"/>
    <mergeCell ref="AB114:AB116"/>
    <mergeCell ref="H114:H116"/>
    <mergeCell ref="I114:I116"/>
    <mergeCell ref="J114:J116"/>
    <mergeCell ref="K114:K116"/>
    <mergeCell ref="L114:L116"/>
    <mergeCell ref="M114:M116"/>
    <mergeCell ref="N114:N116"/>
    <mergeCell ref="A114:A116"/>
    <mergeCell ref="B114:B116"/>
    <mergeCell ref="C114:C116"/>
    <mergeCell ref="D114:D116"/>
    <mergeCell ref="E114:E116"/>
    <mergeCell ref="F114:F116"/>
    <mergeCell ref="G114:G116"/>
    <mergeCell ref="F120:F122"/>
    <mergeCell ref="G120:G122"/>
    <mergeCell ref="Y120:Y122"/>
    <mergeCell ref="Z120:Z122"/>
    <mergeCell ref="AA120:AA122"/>
    <mergeCell ref="AB120:AB122"/>
    <mergeCell ref="O117:O119"/>
    <mergeCell ref="P117:P119"/>
    <mergeCell ref="Q117:Q119"/>
    <mergeCell ref="Y117:Y119"/>
    <mergeCell ref="Z117:Z119"/>
    <mergeCell ref="AA117:AA119"/>
    <mergeCell ref="AB117:AB119"/>
    <mergeCell ref="H126:H128"/>
    <mergeCell ref="I126:I128"/>
    <mergeCell ref="J126:J128"/>
    <mergeCell ref="K126:K128"/>
    <mergeCell ref="L126:L128"/>
    <mergeCell ref="M126:M128"/>
    <mergeCell ref="N126:N128"/>
    <mergeCell ref="H117:H119"/>
    <mergeCell ref="I117:I119"/>
    <mergeCell ref="J117:J119"/>
    <mergeCell ref="K117:K119"/>
    <mergeCell ref="L117:L119"/>
    <mergeCell ref="M117:M119"/>
    <mergeCell ref="N117:N119"/>
    <mergeCell ref="M120:M122"/>
    <mergeCell ref="N120:N122"/>
    <mergeCell ref="O123:O125"/>
    <mergeCell ref="P123:P125"/>
    <mergeCell ref="Q123:Q125"/>
    <mergeCell ref="A126:A128"/>
    <mergeCell ref="B126:B128"/>
    <mergeCell ref="C126:C128"/>
    <mergeCell ref="D126:D128"/>
    <mergeCell ref="E126:E128"/>
    <mergeCell ref="F126:F128"/>
    <mergeCell ref="G126:G128"/>
    <mergeCell ref="H135:H137"/>
    <mergeCell ref="I135:I137"/>
    <mergeCell ref="J135:J137"/>
    <mergeCell ref="K135:K137"/>
    <mergeCell ref="L135:L137"/>
    <mergeCell ref="M135:M137"/>
    <mergeCell ref="N135:N137"/>
    <mergeCell ref="A135:A137"/>
    <mergeCell ref="B135:B137"/>
    <mergeCell ref="C135:C137"/>
    <mergeCell ref="D135:D137"/>
    <mergeCell ref="E135:E137"/>
    <mergeCell ref="F135:F137"/>
    <mergeCell ref="G135:G137"/>
    <mergeCell ref="L129:L131"/>
    <mergeCell ref="M129:M131"/>
    <mergeCell ref="N129:N131"/>
  </mergeCells>
  <dataValidations count="4">
    <dataValidation type="custom" allowBlank="1" showInputMessage="1" showErrorMessage="1" prompt="Dozvoljeni unos do 350 znakova  -    " sqref="G16">
      <formula1>LT(LEN(G16),(350))</formula1>
    </dataValidation>
    <dataValidation type="decimal" operator="greaterThan" allowBlank="1" showInputMessage="1" showErrorMessage="1" prompt="Nedozvoljeni unos - Dozvoljeno unijeti broj sa dva decimalna mjesta." sqref="H6 H47 H61 H78 H84 H90 H103 H126 H132 H135 H148 H151 H157:H158 H161:H167 H171 H176">
      <formula1>0</formula1>
    </dataValidation>
    <dataValidation type="custom" allowBlank="1" showErrorMessage="1" sqref="A3:A6 A8 A10:A11 A14:A18 A20 A26:A29 A31 A34:A36 A38:A41 A43:A44 A47:A48 A53 A57 A60:A61 A63 A66 A68 A74 A77:A78 A81 A84 A87 A90 A92 A95 A98 A100 A103 A106 A109:A112 A114 A117 A120 A123 A126 A129 A132 A135 A138:A141 A143 A145 A148 A151 A154:A158 A161:A164 A166:A167 A171 A173:A176 A179:A1000">
      <formula1>1</formula1>
    </dataValidation>
    <dataValidation type="custom" allowBlank="1" showInputMessage="1" showErrorMessage="1" prompt="Dozvoljeni unos do 250 znakova  -    " sqref="G6 G8 G10 G14:G15 G19:G20 G29 G47 G61 G66 G68 G74 G77:G78 G81 G84 G87 G90 G92 G103 G106 G112 G114 G117 G120 G126 G129 G132 G135 G141 G143 G148 G151 F157:G158 F161:G167 F171:G171 G176">
      <formula1>LT(LEN(F6),(250))</formula1>
    </dataValidation>
  </dataValidations>
  <pageMargins left="0.7" right="0.7" top="0.75" bottom="0.75" header="0" footer="0"/>
  <pageSetup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23" customWidth="1"/>
    <col min="2" max="3" width="38.42578125" customWidth="1"/>
    <col min="4" max="4" width="39" customWidth="1"/>
    <col min="5" max="5" width="27" customWidth="1"/>
    <col min="6" max="6" width="49" customWidth="1"/>
    <col min="7" max="7" width="59.85546875" customWidth="1"/>
    <col min="8" max="8" width="40.140625" customWidth="1"/>
    <col min="9" max="9" width="31.140625" customWidth="1"/>
    <col min="10" max="10" width="11" customWidth="1"/>
    <col min="11" max="11" width="10.85546875" customWidth="1"/>
    <col min="12" max="12" width="12.42578125" customWidth="1"/>
    <col min="13" max="13" width="16.140625" customWidth="1"/>
    <col min="14" max="14" width="18.7109375" customWidth="1"/>
    <col min="15" max="15" width="45" customWidth="1"/>
    <col min="16" max="16" width="57.42578125" customWidth="1"/>
    <col min="17" max="17" width="37.42578125" customWidth="1"/>
    <col min="18" max="18" width="26" customWidth="1"/>
    <col min="19" max="19" width="29.42578125" customWidth="1"/>
    <col min="20" max="20" width="23" customWidth="1"/>
    <col min="21" max="21" width="17.42578125" customWidth="1"/>
    <col min="22" max="22" width="19.28515625" customWidth="1"/>
    <col min="23" max="23" width="24.42578125" customWidth="1"/>
    <col min="24" max="24" width="22.85546875" customWidth="1"/>
    <col min="25" max="25" width="23.7109375" customWidth="1"/>
    <col min="26" max="26" width="21.5703125" customWidth="1"/>
    <col min="27" max="27" width="22.42578125" customWidth="1"/>
    <col min="28" max="28" width="47" customWidth="1"/>
  </cols>
  <sheetData>
    <row r="1" spans="1:28" ht="12.75" customHeight="1" x14ac:dyDescent="0.2">
      <c r="A1" s="732" t="s">
        <v>442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744" t="s">
        <v>4949</v>
      </c>
      <c r="B3" s="716"/>
      <c r="C3" s="716"/>
      <c r="D3" s="745"/>
      <c r="E3" s="752" t="s">
        <v>4950</v>
      </c>
      <c r="F3" s="747"/>
      <c r="G3" s="747"/>
      <c r="H3" s="747"/>
      <c r="I3" s="791"/>
      <c r="J3" s="746" t="s">
        <v>119</v>
      </c>
      <c r="K3" s="747"/>
      <c r="L3" s="747"/>
      <c r="M3" s="791"/>
      <c r="N3" s="697" t="s">
        <v>120</v>
      </c>
      <c r="O3" s="651"/>
      <c r="P3" s="652"/>
      <c r="Q3" s="795" t="s">
        <v>121</v>
      </c>
      <c r="R3" s="747"/>
      <c r="S3" s="791"/>
      <c r="T3" s="750" t="s">
        <v>3500</v>
      </c>
      <c r="U3" s="716"/>
      <c r="V3" s="716"/>
      <c r="W3" s="751"/>
      <c r="X3" s="740"/>
      <c r="Y3" s="638"/>
      <c r="Z3" s="638"/>
      <c r="AA3" s="638"/>
      <c r="AB3" s="741"/>
    </row>
    <row r="4" spans="1:28" ht="6.75" hidden="1" customHeight="1" x14ac:dyDescent="0.2">
      <c r="A4" s="42"/>
      <c r="B4" s="42"/>
      <c r="C4" s="42"/>
      <c r="D4" s="42"/>
      <c r="E4" s="110"/>
      <c r="F4" s="180"/>
      <c r="G4" s="111"/>
      <c r="H4" s="111"/>
      <c r="I4" s="111"/>
      <c r="J4" s="111"/>
      <c r="K4" s="111"/>
      <c r="L4" s="111"/>
      <c r="M4" s="111"/>
      <c r="N4" s="111"/>
      <c r="O4" s="112"/>
      <c r="P4" s="796" t="s">
        <v>123</v>
      </c>
      <c r="Q4" s="797"/>
      <c r="R4" s="698" t="s">
        <v>124</v>
      </c>
      <c r="S4" s="651"/>
      <c r="T4" s="651"/>
      <c r="U4" s="651"/>
      <c r="V4" s="651"/>
      <c r="W4" s="665"/>
      <c r="X4" s="740"/>
      <c r="Y4" s="638"/>
      <c r="Z4" s="638"/>
      <c r="AA4" s="638"/>
      <c r="AB4" s="741"/>
    </row>
    <row r="5" spans="1:28"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row>
    <row r="6" spans="1:28"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row>
    <row r="7" spans="1:28"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row>
    <row r="8" spans="1:28" ht="33.75" customHeight="1" x14ac:dyDescent="0.2">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row>
    <row r="9" spans="1:28" ht="151.5" customHeight="1" x14ac:dyDescent="0.2">
      <c r="A9" s="126" t="s">
        <v>130</v>
      </c>
      <c r="B9" s="127" t="s">
        <v>131</v>
      </c>
      <c r="C9" s="127" t="s">
        <v>132</v>
      </c>
      <c r="D9" s="127" t="s">
        <v>133</v>
      </c>
      <c r="E9" s="128" t="s">
        <v>134</v>
      </c>
      <c r="F9" s="511" t="s">
        <v>56</v>
      </c>
      <c r="G9" s="129" t="s">
        <v>135</v>
      </c>
      <c r="H9" s="130" t="s">
        <v>136</v>
      </c>
      <c r="I9" s="127" t="s">
        <v>137</v>
      </c>
      <c r="J9" s="131" t="s">
        <v>138</v>
      </c>
      <c r="K9" s="131" t="s">
        <v>139</v>
      </c>
      <c r="L9" s="131" t="s">
        <v>4951</v>
      </c>
      <c r="M9" s="132" t="s">
        <v>141</v>
      </c>
      <c r="N9" s="133" t="s">
        <v>374</v>
      </c>
      <c r="O9" s="134" t="s">
        <v>143</v>
      </c>
      <c r="P9" s="54" t="s">
        <v>144</v>
      </c>
      <c r="Q9" s="54" t="s">
        <v>145</v>
      </c>
      <c r="R9" s="54" t="s">
        <v>146</v>
      </c>
      <c r="S9" s="54" t="s">
        <v>4952</v>
      </c>
      <c r="T9" s="54" t="s">
        <v>148</v>
      </c>
      <c r="U9" s="54" t="s">
        <v>149</v>
      </c>
      <c r="V9" s="54" t="s">
        <v>150</v>
      </c>
      <c r="W9" s="55" t="s">
        <v>151</v>
      </c>
      <c r="X9" s="113" t="s">
        <v>152</v>
      </c>
      <c r="Y9" s="56" t="s">
        <v>153</v>
      </c>
      <c r="Z9" s="56" t="s">
        <v>154</v>
      </c>
      <c r="AA9" s="56" t="s">
        <v>155</v>
      </c>
      <c r="AB9" s="114" t="s">
        <v>156</v>
      </c>
    </row>
    <row r="10" spans="1:28" ht="73.5" customHeight="1" x14ac:dyDescent="0.2">
      <c r="A10" s="864">
        <v>1</v>
      </c>
      <c r="B10" s="681" t="s">
        <v>1553</v>
      </c>
      <c r="C10" s="681" t="s">
        <v>158</v>
      </c>
      <c r="D10" s="681" t="s">
        <v>158</v>
      </c>
      <c r="E10" s="1036" t="s">
        <v>4953</v>
      </c>
      <c r="F10" s="1042" t="s">
        <v>4954</v>
      </c>
      <c r="G10" s="1007" t="s">
        <v>4955</v>
      </c>
      <c r="H10" s="709">
        <v>2877333</v>
      </c>
      <c r="I10" s="704" t="s">
        <v>4956</v>
      </c>
      <c r="J10" s="681" t="s">
        <v>253</v>
      </c>
      <c r="K10" s="681" t="s">
        <v>164</v>
      </c>
      <c r="L10" s="681" t="s">
        <v>166</v>
      </c>
      <c r="M10" s="681" t="s">
        <v>166</v>
      </c>
      <c r="N10" s="681" t="s">
        <v>166</v>
      </c>
      <c r="O10" s="1007" t="s">
        <v>4957</v>
      </c>
      <c r="P10" s="681" t="s">
        <v>4958</v>
      </c>
      <c r="Q10" s="681" t="s">
        <v>179</v>
      </c>
      <c r="R10" s="102" t="s">
        <v>4959</v>
      </c>
      <c r="S10" s="70">
        <v>1</v>
      </c>
      <c r="T10" s="70">
        <v>1</v>
      </c>
      <c r="U10" s="70">
        <v>1</v>
      </c>
      <c r="V10" s="70">
        <v>1</v>
      </c>
      <c r="W10" s="108">
        <v>1</v>
      </c>
      <c r="X10" s="140"/>
      <c r="Y10" s="774"/>
      <c r="Z10" s="774"/>
      <c r="AA10" s="774"/>
      <c r="AB10" s="768"/>
    </row>
    <row r="11" spans="1:28" ht="72.75" customHeight="1" x14ac:dyDescent="0.2">
      <c r="A11" s="755"/>
      <c r="B11" s="641"/>
      <c r="C11" s="641"/>
      <c r="D11" s="641"/>
      <c r="E11" s="776"/>
      <c r="F11" s="907"/>
      <c r="G11" s="782"/>
      <c r="H11" s="641"/>
      <c r="I11" s="641"/>
      <c r="J11" s="641"/>
      <c r="K11" s="641"/>
      <c r="L11" s="641"/>
      <c r="M11" s="641"/>
      <c r="N11" s="641"/>
      <c r="O11" s="782"/>
      <c r="P11" s="641"/>
      <c r="Q11" s="641"/>
      <c r="R11" s="102" t="s">
        <v>4960</v>
      </c>
      <c r="S11" s="70">
        <v>1</v>
      </c>
      <c r="T11" s="70">
        <v>1</v>
      </c>
      <c r="U11" s="70">
        <v>1</v>
      </c>
      <c r="V11" s="70">
        <v>1</v>
      </c>
      <c r="W11" s="108">
        <v>1</v>
      </c>
      <c r="X11" s="140"/>
      <c r="Y11" s="641"/>
      <c r="Z11" s="641"/>
      <c r="AA11" s="641"/>
      <c r="AB11" s="720"/>
    </row>
    <row r="12" spans="1:28" ht="44.25" customHeight="1" x14ac:dyDescent="0.2">
      <c r="A12" s="730"/>
      <c r="B12" s="642"/>
      <c r="C12" s="642"/>
      <c r="D12" s="642"/>
      <c r="E12" s="729"/>
      <c r="F12" s="907"/>
      <c r="G12" s="783"/>
      <c r="H12" s="642"/>
      <c r="I12" s="642"/>
      <c r="J12" s="642"/>
      <c r="K12" s="642"/>
      <c r="L12" s="642"/>
      <c r="M12" s="642"/>
      <c r="N12" s="642"/>
      <c r="O12" s="783"/>
      <c r="P12" s="642"/>
      <c r="Q12" s="642"/>
      <c r="R12" s="102" t="s">
        <v>4961</v>
      </c>
      <c r="S12" s="70">
        <v>1</v>
      </c>
      <c r="T12" s="70">
        <v>1</v>
      </c>
      <c r="U12" s="70">
        <v>1</v>
      </c>
      <c r="V12" s="70">
        <v>1</v>
      </c>
      <c r="W12" s="108">
        <v>1</v>
      </c>
      <c r="X12" s="140"/>
      <c r="Y12" s="642"/>
      <c r="Z12" s="642"/>
      <c r="AA12" s="642"/>
      <c r="AB12" s="721"/>
    </row>
    <row r="13" spans="1:28" ht="105" customHeight="1" x14ac:dyDescent="0.2">
      <c r="A13" s="864"/>
      <c r="B13" s="681" t="s">
        <v>1553</v>
      </c>
      <c r="C13" s="681" t="s">
        <v>158</v>
      </c>
      <c r="D13" s="681" t="s">
        <v>158</v>
      </c>
      <c r="E13" s="1036" t="s">
        <v>4953</v>
      </c>
      <c r="F13" s="907"/>
      <c r="G13" s="1007" t="s">
        <v>4962</v>
      </c>
      <c r="H13" s="709">
        <v>1080000</v>
      </c>
      <c r="I13" s="704" t="s">
        <v>4963</v>
      </c>
      <c r="J13" s="681" t="s">
        <v>253</v>
      </c>
      <c r="K13" s="681" t="s">
        <v>164</v>
      </c>
      <c r="L13" s="681" t="s">
        <v>166</v>
      </c>
      <c r="M13" s="681" t="s">
        <v>166</v>
      </c>
      <c r="N13" s="681" t="s">
        <v>166</v>
      </c>
      <c r="O13" s="1007"/>
      <c r="P13" s="681"/>
      <c r="Q13" s="681"/>
      <c r="R13" s="82" t="s">
        <v>4964</v>
      </c>
      <c r="S13" s="70">
        <v>1</v>
      </c>
      <c r="T13" s="70">
        <v>1</v>
      </c>
      <c r="U13" s="70">
        <v>1</v>
      </c>
      <c r="V13" s="70">
        <v>1</v>
      </c>
      <c r="W13" s="108">
        <v>1</v>
      </c>
      <c r="X13" s="140"/>
      <c r="Y13" s="774"/>
      <c r="Z13" s="774"/>
      <c r="AA13" s="774"/>
      <c r="AB13" s="768"/>
    </row>
    <row r="14" spans="1:28" ht="108" customHeight="1" x14ac:dyDescent="0.2">
      <c r="A14" s="755"/>
      <c r="B14" s="641"/>
      <c r="C14" s="641"/>
      <c r="D14" s="641"/>
      <c r="E14" s="776"/>
      <c r="F14" s="907"/>
      <c r="G14" s="782"/>
      <c r="H14" s="641"/>
      <c r="I14" s="641"/>
      <c r="J14" s="641"/>
      <c r="K14" s="641"/>
      <c r="L14" s="641"/>
      <c r="M14" s="641"/>
      <c r="N14" s="641"/>
      <c r="O14" s="782"/>
      <c r="P14" s="641"/>
      <c r="Q14" s="641"/>
      <c r="R14" s="483" t="s">
        <v>4965</v>
      </c>
      <c r="S14" s="70">
        <v>1</v>
      </c>
      <c r="T14" s="70">
        <v>1</v>
      </c>
      <c r="U14" s="70">
        <v>1</v>
      </c>
      <c r="V14" s="70">
        <v>1</v>
      </c>
      <c r="W14" s="108">
        <v>1</v>
      </c>
      <c r="X14" s="140"/>
      <c r="Y14" s="641"/>
      <c r="Z14" s="641"/>
      <c r="AA14" s="641"/>
      <c r="AB14" s="720"/>
    </row>
    <row r="15" spans="1:28" ht="75" customHeight="1" x14ac:dyDescent="0.2">
      <c r="A15" s="730"/>
      <c r="B15" s="642"/>
      <c r="C15" s="642"/>
      <c r="D15" s="642"/>
      <c r="E15" s="729"/>
      <c r="F15" s="907"/>
      <c r="G15" s="783"/>
      <c r="H15" s="642"/>
      <c r="I15" s="642"/>
      <c r="J15" s="642"/>
      <c r="K15" s="642"/>
      <c r="L15" s="642"/>
      <c r="M15" s="642"/>
      <c r="N15" s="642"/>
      <c r="O15" s="783"/>
      <c r="P15" s="642"/>
      <c r="Q15" s="642"/>
      <c r="R15" s="483" t="s">
        <v>4966</v>
      </c>
      <c r="S15" s="70">
        <v>1</v>
      </c>
      <c r="T15" s="70">
        <v>1</v>
      </c>
      <c r="U15" s="70">
        <v>1</v>
      </c>
      <c r="V15" s="70">
        <v>1</v>
      </c>
      <c r="W15" s="108">
        <v>1</v>
      </c>
      <c r="X15" s="140"/>
      <c r="Y15" s="642"/>
      <c r="Z15" s="642"/>
      <c r="AA15" s="642"/>
      <c r="AB15" s="721"/>
    </row>
    <row r="16" spans="1:28" ht="37.5" customHeight="1" x14ac:dyDescent="0.2">
      <c r="A16" s="864"/>
      <c r="B16" s="681" t="s">
        <v>1553</v>
      </c>
      <c r="C16" s="681" t="s">
        <v>158</v>
      </c>
      <c r="D16" s="681" t="s">
        <v>158</v>
      </c>
      <c r="E16" s="1036" t="s">
        <v>4967</v>
      </c>
      <c r="F16" s="907"/>
      <c r="G16" s="1007" t="s">
        <v>4968</v>
      </c>
      <c r="H16" s="709">
        <v>2000000</v>
      </c>
      <c r="I16" s="704" t="s">
        <v>4969</v>
      </c>
      <c r="J16" s="681" t="s">
        <v>253</v>
      </c>
      <c r="K16" s="681" t="s">
        <v>164</v>
      </c>
      <c r="L16" s="681" t="s">
        <v>166</v>
      </c>
      <c r="M16" s="681" t="s">
        <v>166</v>
      </c>
      <c r="N16" s="681" t="s">
        <v>166</v>
      </c>
      <c r="O16" s="1007" t="s">
        <v>4970</v>
      </c>
      <c r="P16" s="681" t="s">
        <v>249</v>
      </c>
      <c r="Q16" s="681" t="s">
        <v>179</v>
      </c>
      <c r="R16" s="82" t="s">
        <v>4971</v>
      </c>
      <c r="S16" s="45">
        <v>0</v>
      </c>
      <c r="T16" s="45">
        <v>0</v>
      </c>
      <c r="U16" s="45">
        <v>0</v>
      </c>
      <c r="V16" s="70">
        <v>1</v>
      </c>
      <c r="W16" s="108">
        <v>1</v>
      </c>
      <c r="X16" s="140"/>
      <c r="Y16" s="774"/>
      <c r="Z16" s="774"/>
      <c r="AA16" s="774"/>
      <c r="AB16" s="768"/>
    </row>
    <row r="17" spans="1:28" ht="54" customHeight="1" x14ac:dyDescent="0.2">
      <c r="A17" s="755"/>
      <c r="B17" s="641"/>
      <c r="C17" s="641"/>
      <c r="D17" s="641"/>
      <c r="E17" s="776"/>
      <c r="F17" s="907"/>
      <c r="G17" s="782"/>
      <c r="H17" s="641"/>
      <c r="I17" s="641"/>
      <c r="J17" s="641"/>
      <c r="K17" s="641"/>
      <c r="L17" s="641"/>
      <c r="M17" s="641"/>
      <c r="N17" s="641"/>
      <c r="O17" s="782"/>
      <c r="P17" s="641"/>
      <c r="Q17" s="641"/>
      <c r="R17" s="82"/>
      <c r="S17" s="45"/>
      <c r="T17" s="45"/>
      <c r="U17" s="45"/>
      <c r="V17" s="45"/>
      <c r="W17" s="105"/>
      <c r="X17" s="380"/>
      <c r="Y17" s="641"/>
      <c r="Z17" s="641"/>
      <c r="AA17" s="641"/>
      <c r="AB17" s="720"/>
    </row>
    <row r="18" spans="1:28" ht="39.75" customHeight="1" x14ac:dyDescent="0.2">
      <c r="A18" s="730"/>
      <c r="B18" s="642"/>
      <c r="C18" s="642"/>
      <c r="D18" s="642"/>
      <c r="E18" s="729"/>
      <c r="F18" s="907"/>
      <c r="G18" s="783"/>
      <c r="H18" s="642"/>
      <c r="I18" s="642"/>
      <c r="J18" s="642"/>
      <c r="K18" s="642"/>
      <c r="L18" s="642"/>
      <c r="M18" s="642"/>
      <c r="N18" s="642"/>
      <c r="O18" s="783"/>
      <c r="P18" s="642"/>
      <c r="Q18" s="642"/>
      <c r="R18" s="82"/>
      <c r="S18" s="45"/>
      <c r="T18" s="45"/>
      <c r="U18" s="45"/>
      <c r="V18" s="45"/>
      <c r="W18" s="105"/>
      <c r="X18" s="380"/>
      <c r="Y18" s="642"/>
      <c r="Z18" s="642"/>
      <c r="AA18" s="642"/>
      <c r="AB18" s="721"/>
    </row>
    <row r="19" spans="1:28" ht="47.25" customHeight="1" x14ac:dyDescent="0.2">
      <c r="A19" s="864"/>
      <c r="B19" s="681" t="s">
        <v>1553</v>
      </c>
      <c r="C19" s="681" t="s">
        <v>158</v>
      </c>
      <c r="D19" s="681" t="s">
        <v>158</v>
      </c>
      <c r="E19" s="1036" t="s">
        <v>4972</v>
      </c>
      <c r="F19" s="907"/>
      <c r="G19" s="1007" t="s">
        <v>4973</v>
      </c>
      <c r="H19" s="709">
        <v>489333</v>
      </c>
      <c r="I19" s="704" t="s">
        <v>4974</v>
      </c>
      <c r="J19" s="681" t="s">
        <v>253</v>
      </c>
      <c r="K19" s="681" t="s">
        <v>164</v>
      </c>
      <c r="L19" s="681" t="s">
        <v>166</v>
      </c>
      <c r="M19" s="681" t="s">
        <v>166</v>
      </c>
      <c r="N19" s="681" t="s">
        <v>166</v>
      </c>
      <c r="O19" s="1007" t="s">
        <v>4975</v>
      </c>
      <c r="P19" s="681" t="s">
        <v>4976</v>
      </c>
      <c r="Q19" s="681" t="s">
        <v>179</v>
      </c>
      <c r="R19" s="82" t="s">
        <v>4977</v>
      </c>
      <c r="S19" s="70">
        <v>1</v>
      </c>
      <c r="T19" s="70">
        <v>1</v>
      </c>
      <c r="U19" s="70">
        <v>1</v>
      </c>
      <c r="V19" s="70">
        <v>1</v>
      </c>
      <c r="W19" s="108">
        <v>1</v>
      </c>
      <c r="X19" s="140"/>
      <c r="Y19" s="774"/>
      <c r="Z19" s="774"/>
      <c r="AA19" s="774"/>
      <c r="AB19" s="768"/>
    </row>
    <row r="20" spans="1:28" ht="66" customHeight="1" x14ac:dyDescent="0.2">
      <c r="A20" s="755"/>
      <c r="B20" s="641"/>
      <c r="C20" s="641"/>
      <c r="D20" s="641"/>
      <c r="E20" s="776"/>
      <c r="F20" s="907"/>
      <c r="G20" s="782"/>
      <c r="H20" s="641"/>
      <c r="I20" s="641"/>
      <c r="J20" s="641"/>
      <c r="K20" s="641"/>
      <c r="L20" s="641"/>
      <c r="M20" s="641"/>
      <c r="N20" s="641"/>
      <c r="O20" s="782"/>
      <c r="P20" s="641"/>
      <c r="Q20" s="641"/>
      <c r="R20" s="82" t="s">
        <v>4978</v>
      </c>
      <c r="S20" s="70">
        <v>1</v>
      </c>
      <c r="T20" s="70">
        <v>1</v>
      </c>
      <c r="U20" s="70">
        <v>1</v>
      </c>
      <c r="V20" s="70">
        <v>1</v>
      </c>
      <c r="W20" s="108">
        <v>1</v>
      </c>
      <c r="X20" s="140"/>
      <c r="Y20" s="641"/>
      <c r="Z20" s="641"/>
      <c r="AA20" s="641"/>
      <c r="AB20" s="720"/>
    </row>
    <row r="21" spans="1:28" ht="57.75" customHeight="1" x14ac:dyDescent="0.2">
      <c r="A21" s="730"/>
      <c r="B21" s="642"/>
      <c r="C21" s="642"/>
      <c r="D21" s="642"/>
      <c r="E21" s="729"/>
      <c r="F21" s="907"/>
      <c r="G21" s="783"/>
      <c r="H21" s="642"/>
      <c r="I21" s="642"/>
      <c r="J21" s="642"/>
      <c r="K21" s="642"/>
      <c r="L21" s="642"/>
      <c r="M21" s="642"/>
      <c r="N21" s="642"/>
      <c r="O21" s="783"/>
      <c r="P21" s="642"/>
      <c r="Q21" s="642"/>
      <c r="R21" s="82" t="s">
        <v>4979</v>
      </c>
      <c r="S21" s="70">
        <v>1</v>
      </c>
      <c r="T21" s="70">
        <v>1</v>
      </c>
      <c r="U21" s="70">
        <v>1</v>
      </c>
      <c r="V21" s="70">
        <v>1</v>
      </c>
      <c r="W21" s="108">
        <v>1</v>
      </c>
      <c r="X21" s="140"/>
      <c r="Y21" s="642"/>
      <c r="Z21" s="642"/>
      <c r="AA21" s="642"/>
      <c r="AB21" s="721"/>
    </row>
    <row r="22" spans="1:28" ht="42" customHeight="1" x14ac:dyDescent="0.2">
      <c r="A22" s="864"/>
      <c r="B22" s="681" t="s">
        <v>1553</v>
      </c>
      <c r="C22" s="681" t="s">
        <v>158</v>
      </c>
      <c r="D22" s="681" t="s">
        <v>158</v>
      </c>
      <c r="E22" s="1036" t="s">
        <v>4980</v>
      </c>
      <c r="F22" s="907"/>
      <c r="G22" s="1007" t="s">
        <v>4981</v>
      </c>
      <c r="H22" s="709">
        <v>6954666</v>
      </c>
      <c r="I22" s="704" t="s">
        <v>4982</v>
      </c>
      <c r="J22" s="681" t="s">
        <v>253</v>
      </c>
      <c r="K22" s="681" t="s">
        <v>164</v>
      </c>
      <c r="L22" s="681" t="s">
        <v>971</v>
      </c>
      <c r="M22" s="681" t="s">
        <v>166</v>
      </c>
      <c r="N22" s="681" t="s">
        <v>166</v>
      </c>
      <c r="O22" s="1007" t="s">
        <v>4983</v>
      </c>
      <c r="P22" s="681" t="s">
        <v>4976</v>
      </c>
      <c r="Q22" s="681" t="s">
        <v>179</v>
      </c>
      <c r="R22" s="704" t="s">
        <v>4984</v>
      </c>
      <c r="S22" s="777">
        <v>1</v>
      </c>
      <c r="T22" s="512">
        <v>1</v>
      </c>
      <c r="U22" s="512">
        <v>1</v>
      </c>
      <c r="V22" s="512">
        <v>1</v>
      </c>
      <c r="W22" s="513">
        <v>1</v>
      </c>
      <c r="X22" s="140"/>
      <c r="Y22" s="774"/>
      <c r="Z22" s="774"/>
      <c r="AA22" s="774"/>
      <c r="AB22" s="768"/>
    </row>
    <row r="23" spans="1:28" ht="66" customHeight="1" x14ac:dyDescent="0.2">
      <c r="A23" s="755"/>
      <c r="B23" s="641"/>
      <c r="C23" s="641"/>
      <c r="D23" s="641"/>
      <c r="E23" s="776"/>
      <c r="F23" s="907"/>
      <c r="G23" s="782"/>
      <c r="H23" s="641"/>
      <c r="I23" s="641"/>
      <c r="J23" s="641"/>
      <c r="K23" s="641"/>
      <c r="L23" s="641"/>
      <c r="M23" s="641"/>
      <c r="N23" s="641"/>
      <c r="O23" s="782"/>
      <c r="P23" s="641"/>
      <c r="Q23" s="641"/>
      <c r="R23" s="641"/>
      <c r="S23" s="641"/>
      <c r="T23" s="512"/>
      <c r="U23" s="512"/>
      <c r="V23" s="512"/>
      <c r="W23" s="513"/>
      <c r="X23" s="140"/>
      <c r="Y23" s="641"/>
      <c r="Z23" s="641"/>
      <c r="AA23" s="641"/>
      <c r="AB23" s="720"/>
    </row>
    <row r="24" spans="1:28" ht="57.75" customHeight="1" x14ac:dyDescent="0.2">
      <c r="A24" s="730"/>
      <c r="B24" s="642"/>
      <c r="C24" s="642"/>
      <c r="D24" s="642"/>
      <c r="E24" s="729"/>
      <c r="F24" s="907"/>
      <c r="G24" s="783"/>
      <c r="H24" s="642"/>
      <c r="I24" s="642"/>
      <c r="J24" s="642"/>
      <c r="K24" s="642"/>
      <c r="L24" s="642"/>
      <c r="M24" s="642"/>
      <c r="N24" s="642"/>
      <c r="O24" s="783"/>
      <c r="P24" s="642"/>
      <c r="Q24" s="642"/>
      <c r="R24" s="642"/>
      <c r="S24" s="642"/>
      <c r="T24" s="512"/>
      <c r="U24" s="512"/>
      <c r="V24" s="512"/>
      <c r="W24" s="513"/>
      <c r="X24" s="140"/>
      <c r="Y24" s="642"/>
      <c r="Z24" s="642"/>
      <c r="AA24" s="642"/>
      <c r="AB24" s="721"/>
    </row>
    <row r="25" spans="1:28" ht="33" customHeight="1" x14ac:dyDescent="0.2">
      <c r="A25" s="864"/>
      <c r="B25" s="681" t="s">
        <v>1553</v>
      </c>
      <c r="C25" s="681" t="s">
        <v>158</v>
      </c>
      <c r="D25" s="681" t="s">
        <v>158</v>
      </c>
      <c r="E25" s="1036" t="s">
        <v>4980</v>
      </c>
      <c r="F25" s="907"/>
      <c r="G25" s="1007" t="s">
        <v>4985</v>
      </c>
      <c r="H25" s="709">
        <v>175100462</v>
      </c>
      <c r="I25" s="1041" t="s">
        <v>4986</v>
      </c>
      <c r="J25" s="681" t="s">
        <v>253</v>
      </c>
      <c r="K25" s="681" t="s">
        <v>164</v>
      </c>
      <c r="L25" s="681" t="s">
        <v>971</v>
      </c>
      <c r="M25" s="681" t="s">
        <v>166</v>
      </c>
      <c r="N25" s="681" t="s">
        <v>166</v>
      </c>
      <c r="O25" s="704" t="s">
        <v>4987</v>
      </c>
      <c r="P25" s="681" t="s">
        <v>4958</v>
      </c>
      <c r="Q25" s="681" t="s">
        <v>532</v>
      </c>
      <c r="R25" s="82" t="s">
        <v>4988</v>
      </c>
      <c r="S25" s="196" t="s">
        <v>4072</v>
      </c>
      <c r="T25" s="512">
        <v>1</v>
      </c>
      <c r="U25" s="512">
        <v>1</v>
      </c>
      <c r="V25" s="512">
        <v>1</v>
      </c>
      <c r="W25" s="513">
        <v>1</v>
      </c>
      <c r="X25" s="140"/>
      <c r="Y25" s="774"/>
      <c r="Z25" s="774"/>
      <c r="AA25" s="774"/>
      <c r="AB25" s="768"/>
    </row>
    <row r="26" spans="1:28" ht="53.25" customHeight="1" x14ac:dyDescent="0.2">
      <c r="A26" s="755"/>
      <c r="B26" s="641"/>
      <c r="C26" s="641"/>
      <c r="D26" s="641"/>
      <c r="E26" s="776"/>
      <c r="F26" s="907"/>
      <c r="G26" s="782"/>
      <c r="H26" s="641"/>
      <c r="I26" s="641"/>
      <c r="J26" s="641"/>
      <c r="K26" s="641"/>
      <c r="L26" s="641"/>
      <c r="M26" s="641"/>
      <c r="N26" s="641"/>
      <c r="O26" s="641"/>
      <c r="P26" s="641"/>
      <c r="Q26" s="641"/>
      <c r="R26" s="82" t="s">
        <v>4989</v>
      </c>
      <c r="S26" s="176">
        <v>0</v>
      </c>
      <c r="T26" s="514">
        <v>4</v>
      </c>
      <c r="U26" s="514">
        <v>2</v>
      </c>
      <c r="V26" s="514">
        <v>4</v>
      </c>
      <c r="W26" s="515">
        <v>2</v>
      </c>
      <c r="X26" s="140"/>
      <c r="Y26" s="641"/>
      <c r="Z26" s="641"/>
      <c r="AA26" s="641"/>
      <c r="AB26" s="720"/>
    </row>
    <row r="27" spans="1:28" ht="53.25" customHeight="1" x14ac:dyDescent="0.2">
      <c r="A27" s="730"/>
      <c r="B27" s="642"/>
      <c r="C27" s="642"/>
      <c r="D27" s="642"/>
      <c r="E27" s="729"/>
      <c r="F27" s="910"/>
      <c r="G27" s="783"/>
      <c r="H27" s="642"/>
      <c r="I27" s="642"/>
      <c r="J27" s="642"/>
      <c r="K27" s="642"/>
      <c r="L27" s="642"/>
      <c r="M27" s="642"/>
      <c r="N27" s="642"/>
      <c r="O27" s="642"/>
      <c r="P27" s="642"/>
      <c r="Q27" s="642"/>
      <c r="R27" s="82"/>
      <c r="S27" s="70"/>
      <c r="T27" s="512"/>
      <c r="U27" s="512"/>
      <c r="V27" s="512"/>
      <c r="W27" s="513"/>
      <c r="X27" s="140"/>
      <c r="Y27" s="642"/>
      <c r="Z27" s="642"/>
      <c r="AA27" s="642"/>
      <c r="AB27" s="721"/>
    </row>
    <row r="28" spans="1:28" ht="57" customHeight="1" x14ac:dyDescent="0.2">
      <c r="A28" s="864">
        <v>2</v>
      </c>
      <c r="B28" s="681" t="s">
        <v>1553</v>
      </c>
      <c r="C28" s="681" t="s">
        <v>158</v>
      </c>
      <c r="D28" s="681" t="s">
        <v>158</v>
      </c>
      <c r="E28" s="1036" t="s">
        <v>4990</v>
      </c>
      <c r="F28" s="1037" t="s">
        <v>4991</v>
      </c>
      <c r="G28" s="1007" t="s">
        <v>4992</v>
      </c>
      <c r="H28" s="709">
        <v>76437333</v>
      </c>
      <c r="I28" s="704" t="s">
        <v>4993</v>
      </c>
      <c r="J28" s="681" t="s">
        <v>4994</v>
      </c>
      <c r="K28" s="681" t="s">
        <v>164</v>
      </c>
      <c r="L28" s="681" t="s">
        <v>2320</v>
      </c>
      <c r="M28" s="681" t="s">
        <v>166</v>
      </c>
      <c r="N28" s="681" t="s">
        <v>166</v>
      </c>
      <c r="O28" s="1007" t="s">
        <v>4992</v>
      </c>
      <c r="P28" s="681" t="s">
        <v>4995</v>
      </c>
      <c r="Q28" s="681" t="s">
        <v>179</v>
      </c>
      <c r="R28" s="102" t="s">
        <v>4996</v>
      </c>
      <c r="S28" s="70">
        <v>1</v>
      </c>
      <c r="T28" s="70">
        <v>1</v>
      </c>
      <c r="U28" s="70">
        <v>1</v>
      </c>
      <c r="V28" s="70">
        <v>1</v>
      </c>
      <c r="W28" s="108">
        <v>1</v>
      </c>
      <c r="X28" s="140"/>
      <c r="Y28" s="774"/>
      <c r="Z28" s="774"/>
      <c r="AA28" s="774"/>
      <c r="AB28" s="768"/>
    </row>
    <row r="29" spans="1:28" ht="82.5" customHeight="1" x14ac:dyDescent="0.2">
      <c r="A29" s="755"/>
      <c r="B29" s="641"/>
      <c r="C29" s="641"/>
      <c r="D29" s="641"/>
      <c r="E29" s="776"/>
      <c r="F29" s="907"/>
      <c r="G29" s="782"/>
      <c r="H29" s="641"/>
      <c r="I29" s="641"/>
      <c r="J29" s="641"/>
      <c r="K29" s="641"/>
      <c r="L29" s="641"/>
      <c r="M29" s="641"/>
      <c r="N29" s="641"/>
      <c r="O29" s="782"/>
      <c r="P29" s="641"/>
      <c r="Q29" s="641"/>
      <c r="R29" s="102" t="s">
        <v>4997</v>
      </c>
      <c r="S29" s="70">
        <v>1</v>
      </c>
      <c r="T29" s="70">
        <v>1</v>
      </c>
      <c r="U29" s="70">
        <v>1</v>
      </c>
      <c r="V29" s="70">
        <v>1</v>
      </c>
      <c r="W29" s="108">
        <v>1</v>
      </c>
      <c r="X29" s="140"/>
      <c r="Y29" s="641"/>
      <c r="Z29" s="641"/>
      <c r="AA29" s="641"/>
      <c r="AB29" s="720"/>
    </row>
    <row r="30" spans="1:28" ht="85.5" customHeight="1" x14ac:dyDescent="0.2">
      <c r="A30" s="730"/>
      <c r="B30" s="642"/>
      <c r="C30" s="642"/>
      <c r="D30" s="642"/>
      <c r="E30" s="729"/>
      <c r="F30" s="907"/>
      <c r="G30" s="783"/>
      <c r="H30" s="642"/>
      <c r="I30" s="642"/>
      <c r="J30" s="642"/>
      <c r="K30" s="642"/>
      <c r="L30" s="642"/>
      <c r="M30" s="642"/>
      <c r="N30" s="642"/>
      <c r="O30" s="783"/>
      <c r="P30" s="642"/>
      <c r="Q30" s="642"/>
      <c r="R30" s="102" t="s">
        <v>4998</v>
      </c>
      <c r="S30" s="70">
        <v>1</v>
      </c>
      <c r="T30" s="70">
        <v>1</v>
      </c>
      <c r="U30" s="70">
        <v>1</v>
      </c>
      <c r="V30" s="70">
        <v>1</v>
      </c>
      <c r="W30" s="108">
        <v>1</v>
      </c>
      <c r="X30" s="140"/>
      <c r="Y30" s="642"/>
      <c r="Z30" s="642"/>
      <c r="AA30" s="642"/>
      <c r="AB30" s="721"/>
    </row>
    <row r="31" spans="1:28" ht="249" customHeight="1" x14ac:dyDescent="0.2">
      <c r="A31" s="864"/>
      <c r="B31" s="681" t="s">
        <v>1553</v>
      </c>
      <c r="C31" s="681" t="s">
        <v>158</v>
      </c>
      <c r="D31" s="681" t="s">
        <v>158</v>
      </c>
      <c r="E31" s="1036" t="s">
        <v>4999</v>
      </c>
      <c r="F31" s="907"/>
      <c r="G31" s="1007" t="s">
        <v>5000</v>
      </c>
      <c r="H31" s="709">
        <v>17733333</v>
      </c>
      <c r="I31" s="704" t="s">
        <v>5001</v>
      </c>
      <c r="J31" s="681" t="s">
        <v>253</v>
      </c>
      <c r="K31" s="681" t="s">
        <v>164</v>
      </c>
      <c r="L31" s="681" t="s">
        <v>971</v>
      </c>
      <c r="M31" s="681" t="s">
        <v>166</v>
      </c>
      <c r="N31" s="681" t="s">
        <v>164</v>
      </c>
      <c r="O31" s="1007" t="s">
        <v>5002</v>
      </c>
      <c r="P31" s="681" t="s">
        <v>1180</v>
      </c>
      <c r="Q31" s="681" t="s">
        <v>179</v>
      </c>
      <c r="R31" s="82" t="s">
        <v>5003</v>
      </c>
      <c r="S31" s="45">
        <v>500</v>
      </c>
      <c r="T31" s="45">
        <v>600</v>
      </c>
      <c r="U31" s="45">
        <v>695</v>
      </c>
      <c r="V31" s="45">
        <v>805</v>
      </c>
      <c r="W31" s="105">
        <v>925</v>
      </c>
      <c r="X31" s="140"/>
      <c r="Y31" s="774"/>
      <c r="Z31" s="774"/>
      <c r="AA31" s="774"/>
      <c r="AB31" s="768"/>
    </row>
    <row r="32" spans="1:28" ht="53.25" customHeight="1" x14ac:dyDescent="0.2">
      <c r="A32" s="755"/>
      <c r="B32" s="641"/>
      <c r="C32" s="641"/>
      <c r="D32" s="641"/>
      <c r="E32" s="776"/>
      <c r="F32" s="907"/>
      <c r="G32" s="782"/>
      <c r="H32" s="641"/>
      <c r="I32" s="641"/>
      <c r="J32" s="641"/>
      <c r="K32" s="641"/>
      <c r="L32" s="641"/>
      <c r="M32" s="641"/>
      <c r="N32" s="641"/>
      <c r="O32" s="782"/>
      <c r="P32" s="641"/>
      <c r="Q32" s="641"/>
      <c r="R32" s="82"/>
      <c r="S32" s="45"/>
      <c r="T32" s="45"/>
      <c r="U32" s="45"/>
      <c r="V32" s="45"/>
      <c r="W32" s="105"/>
      <c r="X32" s="140"/>
      <c r="Y32" s="641"/>
      <c r="Z32" s="641"/>
      <c r="AA32" s="641"/>
      <c r="AB32" s="720"/>
    </row>
    <row r="33" spans="1:28" ht="71.25" customHeight="1" x14ac:dyDescent="0.2">
      <c r="A33" s="730"/>
      <c r="B33" s="642"/>
      <c r="C33" s="642"/>
      <c r="D33" s="642"/>
      <c r="E33" s="729"/>
      <c r="F33" s="907"/>
      <c r="G33" s="783"/>
      <c r="H33" s="642"/>
      <c r="I33" s="642"/>
      <c r="J33" s="642"/>
      <c r="K33" s="642"/>
      <c r="L33" s="642"/>
      <c r="M33" s="642"/>
      <c r="N33" s="642"/>
      <c r="O33" s="783"/>
      <c r="P33" s="642"/>
      <c r="Q33" s="642"/>
      <c r="R33" s="82"/>
      <c r="S33" s="45"/>
      <c r="T33" s="45"/>
      <c r="U33" s="45"/>
      <c r="V33" s="45"/>
      <c r="W33" s="105"/>
      <c r="X33" s="140"/>
      <c r="Y33" s="642"/>
      <c r="Z33" s="642"/>
      <c r="AA33" s="642"/>
      <c r="AB33" s="721"/>
    </row>
    <row r="34" spans="1:28" ht="153.75" customHeight="1" x14ac:dyDescent="0.2">
      <c r="A34" s="864"/>
      <c r="B34" s="681" t="s">
        <v>1553</v>
      </c>
      <c r="C34" s="681" t="s">
        <v>158</v>
      </c>
      <c r="D34" s="681" t="s">
        <v>5004</v>
      </c>
      <c r="E34" s="1036" t="s">
        <v>4999</v>
      </c>
      <c r="F34" s="907"/>
      <c r="G34" s="1007" t="s">
        <v>5005</v>
      </c>
      <c r="H34" s="709">
        <v>4361333</v>
      </c>
      <c r="I34" s="704" t="s">
        <v>5006</v>
      </c>
      <c r="J34" s="681" t="s">
        <v>253</v>
      </c>
      <c r="K34" s="681" t="s">
        <v>164</v>
      </c>
      <c r="L34" s="681" t="s">
        <v>971</v>
      </c>
      <c r="M34" s="681" t="s">
        <v>166</v>
      </c>
      <c r="N34" s="681" t="s">
        <v>164</v>
      </c>
      <c r="O34" s="1007" t="s">
        <v>5007</v>
      </c>
      <c r="P34" s="681" t="s">
        <v>5008</v>
      </c>
      <c r="Q34" s="681" t="s">
        <v>179</v>
      </c>
      <c r="R34" s="102" t="s">
        <v>5009</v>
      </c>
      <c r="S34" s="45">
        <v>266</v>
      </c>
      <c r="T34" s="45">
        <v>316</v>
      </c>
      <c r="U34" s="45">
        <v>356</v>
      </c>
      <c r="V34" s="45">
        <v>406</v>
      </c>
      <c r="W34" s="105">
        <v>446</v>
      </c>
      <c r="X34" s="140"/>
      <c r="Y34" s="774"/>
      <c r="Z34" s="774"/>
      <c r="AA34" s="774"/>
      <c r="AB34" s="768"/>
    </row>
    <row r="35" spans="1:28" ht="50.25" customHeight="1" x14ac:dyDescent="0.2">
      <c r="A35" s="755"/>
      <c r="B35" s="641"/>
      <c r="C35" s="641"/>
      <c r="D35" s="641"/>
      <c r="E35" s="776"/>
      <c r="F35" s="907"/>
      <c r="G35" s="782"/>
      <c r="H35" s="641"/>
      <c r="I35" s="641"/>
      <c r="J35" s="641"/>
      <c r="K35" s="641"/>
      <c r="L35" s="641"/>
      <c r="M35" s="641"/>
      <c r="N35" s="641"/>
      <c r="O35" s="782"/>
      <c r="P35" s="641"/>
      <c r="Q35" s="641"/>
      <c r="R35" s="102"/>
      <c r="S35" s="45"/>
      <c r="T35" s="45"/>
      <c r="U35" s="45"/>
      <c r="V35" s="45"/>
      <c r="W35" s="105"/>
      <c r="X35" s="140"/>
      <c r="Y35" s="641"/>
      <c r="Z35" s="641"/>
      <c r="AA35" s="641"/>
      <c r="AB35" s="720"/>
    </row>
    <row r="36" spans="1:28" ht="42.75" customHeight="1" x14ac:dyDescent="0.2">
      <c r="A36" s="730"/>
      <c r="B36" s="642"/>
      <c r="C36" s="642"/>
      <c r="D36" s="642"/>
      <c r="E36" s="729"/>
      <c r="F36" s="910"/>
      <c r="G36" s="783"/>
      <c r="H36" s="642"/>
      <c r="I36" s="642"/>
      <c r="J36" s="642"/>
      <c r="K36" s="642"/>
      <c r="L36" s="642"/>
      <c r="M36" s="642"/>
      <c r="N36" s="642"/>
      <c r="O36" s="783"/>
      <c r="P36" s="642"/>
      <c r="Q36" s="642"/>
      <c r="R36" s="516"/>
      <c r="S36" s="75"/>
      <c r="T36" s="75"/>
      <c r="U36" s="75"/>
      <c r="V36" s="75"/>
      <c r="W36" s="297"/>
      <c r="X36" s="140"/>
      <c r="Y36" s="642"/>
      <c r="Z36" s="642"/>
      <c r="AA36" s="642"/>
      <c r="AB36" s="721"/>
    </row>
    <row r="37" spans="1:28" ht="63.75" customHeight="1" x14ac:dyDescent="0.2">
      <c r="A37" s="864">
        <v>3</v>
      </c>
      <c r="B37" s="681" t="s">
        <v>1553</v>
      </c>
      <c r="C37" s="681" t="s">
        <v>158</v>
      </c>
      <c r="D37" s="681" t="s">
        <v>158</v>
      </c>
      <c r="E37" s="1036" t="s">
        <v>4972</v>
      </c>
      <c r="F37" s="1037" t="s">
        <v>5010</v>
      </c>
      <c r="G37" s="1007" t="s">
        <v>5011</v>
      </c>
      <c r="H37" s="709">
        <v>2538000</v>
      </c>
      <c r="I37" s="704" t="s">
        <v>5012</v>
      </c>
      <c r="J37" s="681" t="s">
        <v>253</v>
      </c>
      <c r="K37" s="681" t="s">
        <v>164</v>
      </c>
      <c r="L37" s="681" t="s">
        <v>166</v>
      </c>
      <c r="M37" s="681" t="s">
        <v>166</v>
      </c>
      <c r="N37" s="681" t="s">
        <v>166</v>
      </c>
      <c r="O37" s="1007" t="s">
        <v>5013</v>
      </c>
      <c r="P37" s="681" t="s">
        <v>4976</v>
      </c>
      <c r="Q37" s="681" t="s">
        <v>179</v>
      </c>
      <c r="R37" s="102" t="s">
        <v>5014</v>
      </c>
      <c r="S37" s="70">
        <v>1</v>
      </c>
      <c r="T37" s="70">
        <v>1</v>
      </c>
      <c r="U37" s="70">
        <v>1</v>
      </c>
      <c r="V37" s="70">
        <v>1</v>
      </c>
      <c r="W37" s="108">
        <v>1</v>
      </c>
      <c r="X37" s="140"/>
      <c r="Y37" s="774"/>
      <c r="Z37" s="774"/>
      <c r="AA37" s="774"/>
      <c r="AB37" s="768"/>
    </row>
    <row r="38" spans="1:28" ht="55.5" customHeight="1" x14ac:dyDescent="0.2">
      <c r="A38" s="755"/>
      <c r="B38" s="641"/>
      <c r="C38" s="641"/>
      <c r="D38" s="641"/>
      <c r="E38" s="776"/>
      <c r="F38" s="907"/>
      <c r="G38" s="782"/>
      <c r="H38" s="641"/>
      <c r="I38" s="641"/>
      <c r="J38" s="641"/>
      <c r="K38" s="641"/>
      <c r="L38" s="641"/>
      <c r="M38" s="641"/>
      <c r="N38" s="641"/>
      <c r="O38" s="782"/>
      <c r="P38" s="641"/>
      <c r="Q38" s="641"/>
      <c r="R38" s="102" t="s">
        <v>5015</v>
      </c>
      <c r="S38" s="70">
        <v>1</v>
      </c>
      <c r="T38" s="70">
        <v>1</v>
      </c>
      <c r="U38" s="70">
        <v>1</v>
      </c>
      <c r="V38" s="70">
        <v>1</v>
      </c>
      <c r="W38" s="108">
        <v>1</v>
      </c>
      <c r="X38" s="140"/>
      <c r="Y38" s="641"/>
      <c r="Z38" s="641"/>
      <c r="AA38" s="641"/>
      <c r="AB38" s="720"/>
    </row>
    <row r="39" spans="1:28" ht="67.5" customHeight="1" x14ac:dyDescent="0.2">
      <c r="A39" s="730"/>
      <c r="B39" s="642"/>
      <c r="C39" s="642"/>
      <c r="D39" s="642"/>
      <c r="E39" s="729"/>
      <c r="F39" s="907"/>
      <c r="G39" s="783"/>
      <c r="H39" s="642"/>
      <c r="I39" s="642"/>
      <c r="J39" s="642"/>
      <c r="K39" s="642"/>
      <c r="L39" s="642"/>
      <c r="M39" s="642"/>
      <c r="N39" s="642"/>
      <c r="O39" s="783"/>
      <c r="P39" s="642"/>
      <c r="Q39" s="642"/>
      <c r="R39" s="102" t="s">
        <v>5016</v>
      </c>
      <c r="S39" s="70">
        <v>1</v>
      </c>
      <c r="T39" s="70">
        <v>1</v>
      </c>
      <c r="U39" s="70">
        <v>1</v>
      </c>
      <c r="V39" s="70">
        <v>1</v>
      </c>
      <c r="W39" s="108">
        <v>1</v>
      </c>
      <c r="X39" s="140"/>
      <c r="Y39" s="642"/>
      <c r="Z39" s="642"/>
      <c r="AA39" s="642"/>
      <c r="AB39" s="721"/>
    </row>
    <row r="40" spans="1:28" ht="69" customHeight="1" x14ac:dyDescent="0.2">
      <c r="A40" s="864"/>
      <c r="B40" s="681" t="s">
        <v>1553</v>
      </c>
      <c r="C40" s="681" t="s">
        <v>158</v>
      </c>
      <c r="D40" s="681" t="s">
        <v>158</v>
      </c>
      <c r="E40" s="1036" t="s">
        <v>5017</v>
      </c>
      <c r="F40" s="907"/>
      <c r="G40" s="1007" t="s">
        <v>5018</v>
      </c>
      <c r="H40" s="709">
        <v>8048760</v>
      </c>
      <c r="I40" s="704" t="s">
        <v>5019</v>
      </c>
      <c r="J40" s="681" t="s">
        <v>253</v>
      </c>
      <c r="K40" s="681" t="s">
        <v>164</v>
      </c>
      <c r="L40" s="681" t="s">
        <v>971</v>
      </c>
      <c r="M40" s="681" t="s">
        <v>166</v>
      </c>
      <c r="N40" s="681" t="s">
        <v>164</v>
      </c>
      <c r="O40" s="1038" t="s">
        <v>5020</v>
      </c>
      <c r="P40" s="681" t="s">
        <v>4976</v>
      </c>
      <c r="Q40" s="681" t="s">
        <v>179</v>
      </c>
      <c r="R40" s="82" t="s">
        <v>5003</v>
      </c>
      <c r="S40" s="45">
        <v>56</v>
      </c>
      <c r="T40" s="45">
        <v>80</v>
      </c>
      <c r="U40" s="45">
        <v>100</v>
      </c>
      <c r="V40" s="45">
        <v>120</v>
      </c>
      <c r="W40" s="105">
        <v>140</v>
      </c>
      <c r="X40" s="140"/>
      <c r="Y40" s="774"/>
      <c r="Z40" s="774"/>
      <c r="AA40" s="774"/>
      <c r="AB40" s="768"/>
    </row>
    <row r="41" spans="1:28" ht="66" customHeight="1" x14ac:dyDescent="0.2">
      <c r="A41" s="755"/>
      <c r="B41" s="641"/>
      <c r="C41" s="641"/>
      <c r="D41" s="641"/>
      <c r="E41" s="776"/>
      <c r="F41" s="907"/>
      <c r="G41" s="782"/>
      <c r="H41" s="641"/>
      <c r="I41" s="641"/>
      <c r="J41" s="641"/>
      <c r="K41" s="641"/>
      <c r="L41" s="641"/>
      <c r="M41" s="641"/>
      <c r="N41" s="641"/>
      <c r="O41" s="782"/>
      <c r="P41" s="641"/>
      <c r="Q41" s="641"/>
      <c r="R41" s="82" t="s">
        <v>5021</v>
      </c>
      <c r="S41" s="103">
        <v>132000</v>
      </c>
      <c r="T41" s="103">
        <v>134000</v>
      </c>
      <c r="U41" s="103">
        <v>135000</v>
      </c>
      <c r="V41" s="103">
        <v>136000</v>
      </c>
      <c r="W41" s="172">
        <v>137000</v>
      </c>
      <c r="X41" s="140"/>
      <c r="Y41" s="641"/>
      <c r="Z41" s="641"/>
      <c r="AA41" s="641"/>
      <c r="AB41" s="720"/>
    </row>
    <row r="42" spans="1:28" ht="57.75" customHeight="1" x14ac:dyDescent="0.2">
      <c r="A42" s="730"/>
      <c r="B42" s="642"/>
      <c r="C42" s="642"/>
      <c r="D42" s="642"/>
      <c r="E42" s="729"/>
      <c r="F42" s="910"/>
      <c r="G42" s="783"/>
      <c r="H42" s="642"/>
      <c r="I42" s="642"/>
      <c r="J42" s="642"/>
      <c r="K42" s="642"/>
      <c r="L42" s="642"/>
      <c r="M42" s="642"/>
      <c r="N42" s="642"/>
      <c r="O42" s="783"/>
      <c r="P42" s="642"/>
      <c r="Q42" s="642"/>
      <c r="R42" s="82"/>
      <c r="S42" s="45"/>
      <c r="T42" s="45"/>
      <c r="U42" s="45"/>
      <c r="V42" s="45"/>
      <c r="W42" s="105"/>
      <c r="X42" s="140"/>
      <c r="Y42" s="642"/>
      <c r="Z42" s="642"/>
      <c r="AA42" s="642"/>
      <c r="AB42" s="721"/>
    </row>
    <row r="43" spans="1:28" ht="81" customHeight="1" x14ac:dyDescent="0.2">
      <c r="A43" s="681">
        <v>4</v>
      </c>
      <c r="B43" s="681" t="s">
        <v>1553</v>
      </c>
      <c r="C43" s="681" t="s">
        <v>158</v>
      </c>
      <c r="D43" s="681" t="s">
        <v>158</v>
      </c>
      <c r="E43" s="1036" t="s">
        <v>4990</v>
      </c>
      <c r="F43" s="1037" t="s">
        <v>5022</v>
      </c>
      <c r="G43" s="1040" t="s">
        <v>5023</v>
      </c>
      <c r="H43" s="709">
        <v>1062000</v>
      </c>
      <c r="I43" s="704" t="s">
        <v>5024</v>
      </c>
      <c r="J43" s="681" t="s">
        <v>253</v>
      </c>
      <c r="K43" s="681" t="s">
        <v>166</v>
      </c>
      <c r="L43" s="681" t="s">
        <v>971</v>
      </c>
      <c r="M43" s="681" t="s">
        <v>166</v>
      </c>
      <c r="N43" s="681" t="s">
        <v>166</v>
      </c>
      <c r="O43" s="1039" t="s">
        <v>5025</v>
      </c>
      <c r="P43" s="681" t="s">
        <v>4976</v>
      </c>
      <c r="Q43" s="681" t="s">
        <v>179</v>
      </c>
      <c r="R43" s="102" t="s">
        <v>5026</v>
      </c>
      <c r="S43" s="70">
        <v>1</v>
      </c>
      <c r="T43" s="70">
        <v>1</v>
      </c>
      <c r="U43" s="70">
        <v>1</v>
      </c>
      <c r="V43" s="70">
        <v>1</v>
      </c>
      <c r="W43" s="108">
        <v>1</v>
      </c>
      <c r="X43" s="140"/>
      <c r="Y43" s="774"/>
      <c r="Z43" s="774"/>
      <c r="AA43" s="774"/>
      <c r="AB43" s="768"/>
    </row>
    <row r="44" spans="1:28" ht="180.75" customHeight="1" x14ac:dyDescent="0.2">
      <c r="A44" s="641"/>
      <c r="B44" s="641"/>
      <c r="C44" s="641"/>
      <c r="D44" s="641"/>
      <c r="E44" s="776"/>
      <c r="F44" s="907"/>
      <c r="G44" s="782"/>
      <c r="H44" s="641"/>
      <c r="I44" s="641"/>
      <c r="J44" s="641"/>
      <c r="K44" s="641"/>
      <c r="L44" s="641"/>
      <c r="M44" s="641"/>
      <c r="N44" s="641"/>
      <c r="O44" s="782"/>
      <c r="P44" s="641"/>
      <c r="Q44" s="641"/>
      <c r="R44" s="102" t="s">
        <v>5027</v>
      </c>
      <c r="S44" s="70">
        <v>1</v>
      </c>
      <c r="T44" s="70">
        <v>1</v>
      </c>
      <c r="U44" s="70">
        <v>1</v>
      </c>
      <c r="V44" s="70">
        <v>1</v>
      </c>
      <c r="W44" s="108">
        <v>1</v>
      </c>
      <c r="X44" s="140"/>
      <c r="Y44" s="641"/>
      <c r="Z44" s="641"/>
      <c r="AA44" s="641"/>
      <c r="AB44" s="720"/>
    </row>
    <row r="45" spans="1:28" ht="60.75" customHeight="1" x14ac:dyDescent="0.2">
      <c r="A45" s="642"/>
      <c r="B45" s="642"/>
      <c r="C45" s="642"/>
      <c r="D45" s="642"/>
      <c r="E45" s="729"/>
      <c r="F45" s="907"/>
      <c r="G45" s="783"/>
      <c r="H45" s="642"/>
      <c r="I45" s="642"/>
      <c r="J45" s="642"/>
      <c r="K45" s="642"/>
      <c r="L45" s="642"/>
      <c r="M45" s="642"/>
      <c r="N45" s="642"/>
      <c r="O45" s="783"/>
      <c r="P45" s="642"/>
      <c r="Q45" s="642"/>
      <c r="R45" s="102" t="s">
        <v>5028</v>
      </c>
      <c r="S45" s="70">
        <v>1</v>
      </c>
      <c r="T45" s="70">
        <v>1</v>
      </c>
      <c r="U45" s="70">
        <v>1</v>
      </c>
      <c r="V45" s="70">
        <v>1</v>
      </c>
      <c r="W45" s="108">
        <v>1</v>
      </c>
      <c r="X45" s="140"/>
      <c r="Y45" s="642"/>
      <c r="Z45" s="642"/>
      <c r="AA45" s="642"/>
      <c r="AB45" s="721"/>
    </row>
    <row r="46" spans="1:28" ht="61.5" customHeight="1" x14ac:dyDescent="0.2">
      <c r="A46" s="681"/>
      <c r="B46" s="681" t="s">
        <v>1553</v>
      </c>
      <c r="C46" s="681" t="s">
        <v>158</v>
      </c>
      <c r="D46" s="681" t="s">
        <v>158</v>
      </c>
      <c r="E46" s="1036" t="s">
        <v>4990</v>
      </c>
      <c r="F46" s="907"/>
      <c r="G46" s="1007" t="s">
        <v>5029</v>
      </c>
      <c r="H46" s="709">
        <v>504000</v>
      </c>
      <c r="I46" s="704" t="s">
        <v>5030</v>
      </c>
      <c r="J46" s="681" t="s">
        <v>253</v>
      </c>
      <c r="K46" s="681" t="s">
        <v>166</v>
      </c>
      <c r="L46" s="681" t="s">
        <v>971</v>
      </c>
      <c r="M46" s="681" t="s">
        <v>166</v>
      </c>
      <c r="N46" s="681" t="s">
        <v>166</v>
      </c>
      <c r="O46" s="1007" t="s">
        <v>5031</v>
      </c>
      <c r="P46" s="681" t="s">
        <v>4958</v>
      </c>
      <c r="Q46" s="681" t="s">
        <v>532</v>
      </c>
      <c r="R46" s="82" t="s">
        <v>5032</v>
      </c>
      <c r="S46" s="517">
        <v>1</v>
      </c>
      <c r="T46" s="70">
        <v>1</v>
      </c>
      <c r="U46" s="70">
        <v>1</v>
      </c>
      <c r="V46" s="70">
        <v>1</v>
      </c>
      <c r="W46" s="108">
        <v>1</v>
      </c>
      <c r="X46" s="140"/>
      <c r="Y46" s="774"/>
      <c r="Z46" s="774"/>
      <c r="AA46" s="774"/>
      <c r="AB46" s="768"/>
    </row>
    <row r="47" spans="1:28" ht="141.75" customHeight="1" x14ac:dyDescent="0.2">
      <c r="A47" s="641"/>
      <c r="B47" s="641"/>
      <c r="C47" s="641"/>
      <c r="D47" s="641"/>
      <c r="E47" s="776"/>
      <c r="F47" s="907"/>
      <c r="G47" s="782"/>
      <c r="H47" s="641"/>
      <c r="I47" s="641"/>
      <c r="J47" s="641"/>
      <c r="K47" s="641"/>
      <c r="L47" s="641"/>
      <c r="M47" s="641"/>
      <c r="N47" s="641"/>
      <c r="O47" s="782"/>
      <c r="P47" s="641"/>
      <c r="Q47" s="641"/>
      <c r="R47" s="82" t="s">
        <v>5033</v>
      </c>
      <c r="S47" s="517">
        <v>1</v>
      </c>
      <c r="T47" s="70">
        <v>1</v>
      </c>
      <c r="U47" s="70">
        <v>1</v>
      </c>
      <c r="V47" s="70">
        <v>1</v>
      </c>
      <c r="W47" s="108">
        <v>1</v>
      </c>
      <c r="X47" s="140"/>
      <c r="Y47" s="641"/>
      <c r="Z47" s="641"/>
      <c r="AA47" s="641"/>
      <c r="AB47" s="720"/>
    </row>
    <row r="48" spans="1:28" ht="111" customHeight="1" x14ac:dyDescent="0.2">
      <c r="A48" s="642"/>
      <c r="B48" s="642"/>
      <c r="C48" s="642"/>
      <c r="D48" s="642"/>
      <c r="E48" s="729"/>
      <c r="F48" s="907"/>
      <c r="G48" s="783"/>
      <c r="H48" s="642"/>
      <c r="I48" s="642"/>
      <c r="J48" s="642"/>
      <c r="K48" s="642"/>
      <c r="L48" s="642"/>
      <c r="M48" s="642"/>
      <c r="N48" s="642"/>
      <c r="O48" s="783"/>
      <c r="P48" s="642"/>
      <c r="Q48" s="642"/>
      <c r="R48" s="82" t="s">
        <v>5034</v>
      </c>
      <c r="S48" s="517">
        <v>1</v>
      </c>
      <c r="T48" s="70">
        <v>1</v>
      </c>
      <c r="U48" s="70">
        <v>1</v>
      </c>
      <c r="V48" s="70">
        <v>1</v>
      </c>
      <c r="W48" s="108">
        <v>1</v>
      </c>
      <c r="X48" s="140"/>
      <c r="Y48" s="642"/>
      <c r="Z48" s="642"/>
      <c r="AA48" s="642"/>
      <c r="AB48" s="721"/>
    </row>
    <row r="49" spans="1:28" ht="78" customHeight="1" x14ac:dyDescent="0.2">
      <c r="A49" s="681"/>
      <c r="B49" s="681" t="s">
        <v>1553</v>
      </c>
      <c r="C49" s="681" t="s">
        <v>158</v>
      </c>
      <c r="D49" s="681" t="s">
        <v>158</v>
      </c>
      <c r="E49" s="1036" t="s">
        <v>4990</v>
      </c>
      <c r="F49" s="907"/>
      <c r="G49" s="1007" t="s">
        <v>5035</v>
      </c>
      <c r="H49" s="709">
        <v>3288000</v>
      </c>
      <c r="I49" s="704" t="s">
        <v>5036</v>
      </c>
      <c r="J49" s="681" t="s">
        <v>253</v>
      </c>
      <c r="K49" s="681" t="s">
        <v>166</v>
      </c>
      <c r="L49" s="681" t="s">
        <v>971</v>
      </c>
      <c r="M49" s="681" t="s">
        <v>166</v>
      </c>
      <c r="N49" s="681" t="s">
        <v>166</v>
      </c>
      <c r="O49" s="1007" t="s">
        <v>5037</v>
      </c>
      <c r="P49" s="681" t="s">
        <v>4958</v>
      </c>
      <c r="Q49" s="681" t="s">
        <v>532</v>
      </c>
      <c r="R49" s="82" t="s">
        <v>5038</v>
      </c>
      <c r="S49" s="517">
        <v>1</v>
      </c>
      <c r="T49" s="70">
        <v>1</v>
      </c>
      <c r="U49" s="70">
        <v>1</v>
      </c>
      <c r="V49" s="70">
        <v>1</v>
      </c>
      <c r="W49" s="108">
        <v>1</v>
      </c>
      <c r="X49" s="140"/>
      <c r="Y49" s="774"/>
      <c r="Z49" s="173"/>
      <c r="AA49" s="173"/>
      <c r="AB49" s="768"/>
    </row>
    <row r="50" spans="1:28" ht="69" customHeight="1" x14ac:dyDescent="0.2">
      <c r="A50" s="641"/>
      <c r="B50" s="641"/>
      <c r="C50" s="641"/>
      <c r="D50" s="641"/>
      <c r="E50" s="776"/>
      <c r="F50" s="907"/>
      <c r="G50" s="782"/>
      <c r="H50" s="641"/>
      <c r="I50" s="641"/>
      <c r="J50" s="641"/>
      <c r="K50" s="641"/>
      <c r="L50" s="641"/>
      <c r="M50" s="641"/>
      <c r="N50" s="641"/>
      <c r="O50" s="782"/>
      <c r="P50" s="641"/>
      <c r="Q50" s="641"/>
      <c r="R50" s="82" t="s">
        <v>5039</v>
      </c>
      <c r="S50" s="517">
        <v>1</v>
      </c>
      <c r="T50" s="70">
        <v>1</v>
      </c>
      <c r="U50" s="70">
        <v>1</v>
      </c>
      <c r="V50" s="70">
        <v>1</v>
      </c>
      <c r="W50" s="108">
        <v>1</v>
      </c>
      <c r="X50" s="140"/>
      <c r="Y50" s="641"/>
      <c r="Z50" s="173"/>
      <c r="AA50" s="173"/>
      <c r="AB50" s="720"/>
    </row>
    <row r="51" spans="1:28" ht="86.25" customHeight="1" x14ac:dyDescent="0.2">
      <c r="A51" s="642"/>
      <c r="B51" s="642"/>
      <c r="C51" s="642"/>
      <c r="D51" s="642"/>
      <c r="E51" s="729"/>
      <c r="F51" s="910"/>
      <c r="G51" s="783"/>
      <c r="H51" s="642"/>
      <c r="I51" s="642"/>
      <c r="J51" s="642"/>
      <c r="K51" s="642"/>
      <c r="L51" s="642"/>
      <c r="M51" s="642"/>
      <c r="N51" s="642"/>
      <c r="O51" s="783"/>
      <c r="P51" s="642"/>
      <c r="Q51" s="642"/>
      <c r="R51" s="82" t="s">
        <v>5040</v>
      </c>
      <c r="S51" s="517">
        <v>1</v>
      </c>
      <c r="T51" s="70">
        <v>1</v>
      </c>
      <c r="U51" s="70">
        <v>1</v>
      </c>
      <c r="V51" s="70">
        <v>1</v>
      </c>
      <c r="W51" s="108">
        <v>1</v>
      </c>
      <c r="X51" s="140"/>
      <c r="Y51" s="642"/>
      <c r="Z51" s="173"/>
      <c r="AA51" s="173"/>
      <c r="AB51" s="721"/>
    </row>
    <row r="52" spans="1:28" ht="44.25" customHeight="1" x14ac:dyDescent="0.2">
      <c r="A52" s="864">
        <v>5</v>
      </c>
      <c r="B52" s="681" t="s">
        <v>1553</v>
      </c>
      <c r="C52" s="681" t="s">
        <v>158</v>
      </c>
      <c r="D52" s="681" t="s">
        <v>158</v>
      </c>
      <c r="E52" s="1036" t="s">
        <v>5041</v>
      </c>
      <c r="F52" s="1037" t="s">
        <v>5042</v>
      </c>
      <c r="G52" s="1007" t="s">
        <v>5043</v>
      </c>
      <c r="H52" s="709">
        <v>2661333</v>
      </c>
      <c r="I52" s="704" t="s">
        <v>5044</v>
      </c>
      <c r="J52" s="681" t="s">
        <v>253</v>
      </c>
      <c r="K52" s="681" t="s">
        <v>164</v>
      </c>
      <c r="L52" s="681" t="s">
        <v>2321</v>
      </c>
      <c r="M52" s="681" t="s">
        <v>166</v>
      </c>
      <c r="N52" s="681" t="s">
        <v>166</v>
      </c>
      <c r="O52" s="704" t="s">
        <v>5045</v>
      </c>
      <c r="P52" s="681" t="s">
        <v>4976</v>
      </c>
      <c r="Q52" s="681" t="s">
        <v>179</v>
      </c>
      <c r="R52" s="82" t="s">
        <v>5046</v>
      </c>
      <c r="S52" s="70">
        <v>1</v>
      </c>
      <c r="T52" s="70">
        <v>1</v>
      </c>
      <c r="U52" s="70">
        <v>1</v>
      </c>
      <c r="V52" s="70">
        <v>1</v>
      </c>
      <c r="W52" s="108">
        <v>1</v>
      </c>
      <c r="X52" s="140"/>
      <c r="Y52" s="774"/>
      <c r="Z52" s="774"/>
      <c r="AA52" s="774"/>
      <c r="AB52" s="768"/>
    </row>
    <row r="53" spans="1:28" ht="42.75" customHeight="1" x14ac:dyDescent="0.2">
      <c r="A53" s="755"/>
      <c r="B53" s="641"/>
      <c r="C53" s="641"/>
      <c r="D53" s="641"/>
      <c r="E53" s="776"/>
      <c r="F53" s="907"/>
      <c r="G53" s="782"/>
      <c r="H53" s="641"/>
      <c r="I53" s="641"/>
      <c r="J53" s="641"/>
      <c r="K53" s="641"/>
      <c r="L53" s="641"/>
      <c r="M53" s="641"/>
      <c r="N53" s="641"/>
      <c r="O53" s="641"/>
      <c r="P53" s="641"/>
      <c r="Q53" s="641"/>
      <c r="R53" s="102"/>
      <c r="S53" s="45"/>
      <c r="T53" s="45"/>
      <c r="U53" s="45"/>
      <c r="V53" s="45"/>
      <c r="W53" s="105"/>
      <c r="X53" s="380"/>
      <c r="Y53" s="641"/>
      <c r="Z53" s="641"/>
      <c r="AA53" s="641"/>
      <c r="AB53" s="720"/>
    </row>
    <row r="54" spans="1:28" ht="132.75" customHeight="1" x14ac:dyDescent="0.2">
      <c r="A54" s="730"/>
      <c r="B54" s="642"/>
      <c r="C54" s="642"/>
      <c r="D54" s="642"/>
      <c r="E54" s="729"/>
      <c r="F54" s="907"/>
      <c r="G54" s="783"/>
      <c r="H54" s="642"/>
      <c r="I54" s="642"/>
      <c r="J54" s="642"/>
      <c r="K54" s="642"/>
      <c r="L54" s="642"/>
      <c r="M54" s="642"/>
      <c r="N54" s="642"/>
      <c r="O54" s="642"/>
      <c r="P54" s="642"/>
      <c r="Q54" s="642"/>
      <c r="R54" s="102"/>
      <c r="S54" s="45"/>
      <c r="T54" s="45"/>
      <c r="U54" s="45"/>
      <c r="V54" s="45"/>
      <c r="W54" s="105"/>
      <c r="X54" s="380"/>
      <c r="Y54" s="642"/>
      <c r="Z54" s="642"/>
      <c r="AA54" s="642"/>
      <c r="AB54" s="721"/>
    </row>
    <row r="55" spans="1:28" ht="93" customHeight="1" x14ac:dyDescent="0.2">
      <c r="A55" s="864"/>
      <c r="B55" s="681" t="s">
        <v>3533</v>
      </c>
      <c r="C55" s="681" t="s">
        <v>158</v>
      </c>
      <c r="D55" s="681" t="s">
        <v>158</v>
      </c>
      <c r="E55" s="1036" t="s">
        <v>5047</v>
      </c>
      <c r="F55" s="907"/>
      <c r="G55" s="1007" t="s">
        <v>5048</v>
      </c>
      <c r="H55" s="709">
        <v>0</v>
      </c>
      <c r="I55" s="704" t="s">
        <v>5049</v>
      </c>
      <c r="J55" s="681" t="s">
        <v>253</v>
      </c>
      <c r="K55" s="681" t="s">
        <v>164</v>
      </c>
      <c r="L55" s="681" t="s">
        <v>971</v>
      </c>
      <c r="M55" s="681" t="s">
        <v>166</v>
      </c>
      <c r="N55" s="681" t="s">
        <v>166</v>
      </c>
      <c r="O55" s="1007" t="s">
        <v>5050</v>
      </c>
      <c r="P55" s="681" t="s">
        <v>4976</v>
      </c>
      <c r="Q55" s="681" t="s">
        <v>179</v>
      </c>
      <c r="R55" s="82" t="s">
        <v>5051</v>
      </c>
      <c r="S55" s="82" t="s">
        <v>5052</v>
      </c>
      <c r="T55" s="45">
        <v>1</v>
      </c>
      <c r="U55" s="45">
        <v>1</v>
      </c>
      <c r="V55" s="45">
        <v>2</v>
      </c>
      <c r="W55" s="105">
        <v>2</v>
      </c>
      <c r="X55" s="140"/>
      <c r="Y55" s="774"/>
      <c r="Z55" s="774"/>
      <c r="AA55" s="774"/>
      <c r="AB55" s="768"/>
    </row>
    <row r="56" spans="1:28" ht="54.75" customHeight="1" x14ac:dyDescent="0.2">
      <c r="A56" s="755"/>
      <c r="B56" s="641"/>
      <c r="C56" s="641"/>
      <c r="D56" s="641"/>
      <c r="E56" s="776"/>
      <c r="F56" s="907"/>
      <c r="G56" s="782"/>
      <c r="H56" s="641"/>
      <c r="I56" s="641"/>
      <c r="J56" s="641"/>
      <c r="K56" s="641"/>
      <c r="L56" s="641"/>
      <c r="M56" s="641"/>
      <c r="N56" s="641"/>
      <c r="O56" s="782"/>
      <c r="P56" s="641"/>
      <c r="Q56" s="641"/>
      <c r="R56" s="82"/>
      <c r="S56" s="45"/>
      <c r="T56" s="45"/>
      <c r="U56" s="45"/>
      <c r="V56" s="45"/>
      <c r="W56" s="105"/>
      <c r="X56" s="380"/>
      <c r="Y56" s="641"/>
      <c r="Z56" s="641"/>
      <c r="AA56" s="641"/>
      <c r="AB56" s="720"/>
    </row>
    <row r="57" spans="1:28" ht="63" customHeight="1" x14ac:dyDescent="0.2">
      <c r="A57" s="730"/>
      <c r="B57" s="642"/>
      <c r="C57" s="642"/>
      <c r="D57" s="642"/>
      <c r="E57" s="729"/>
      <c r="F57" s="910"/>
      <c r="G57" s="783"/>
      <c r="H57" s="642"/>
      <c r="I57" s="642"/>
      <c r="J57" s="642"/>
      <c r="K57" s="642"/>
      <c r="L57" s="642"/>
      <c r="M57" s="642"/>
      <c r="N57" s="642"/>
      <c r="O57" s="783"/>
      <c r="P57" s="642"/>
      <c r="Q57" s="642"/>
      <c r="R57" s="82"/>
      <c r="S57" s="45"/>
      <c r="T57" s="45"/>
      <c r="U57" s="45"/>
      <c r="V57" s="45"/>
      <c r="W57" s="105"/>
      <c r="X57" s="380"/>
      <c r="Y57" s="642"/>
      <c r="Z57" s="642"/>
      <c r="AA57" s="642"/>
      <c r="AB57" s="721"/>
    </row>
    <row r="58" spans="1:28" ht="33.75" customHeight="1" x14ac:dyDescent="0.2">
      <c r="A58" s="864">
        <v>6</v>
      </c>
      <c r="B58" s="681" t="s">
        <v>1553</v>
      </c>
      <c r="C58" s="681" t="s">
        <v>158</v>
      </c>
      <c r="D58" s="681" t="s">
        <v>158</v>
      </c>
      <c r="E58" s="1036" t="s">
        <v>5053</v>
      </c>
      <c r="F58" s="1037" t="s">
        <v>5054</v>
      </c>
      <c r="G58" s="1007" t="s">
        <v>5055</v>
      </c>
      <c r="H58" s="709">
        <v>680000</v>
      </c>
      <c r="I58" s="704" t="s">
        <v>5056</v>
      </c>
      <c r="J58" s="681" t="s">
        <v>253</v>
      </c>
      <c r="K58" s="681" t="s">
        <v>164</v>
      </c>
      <c r="L58" s="681" t="s">
        <v>971</v>
      </c>
      <c r="M58" s="681" t="s">
        <v>166</v>
      </c>
      <c r="N58" s="681" t="s">
        <v>166</v>
      </c>
      <c r="O58" s="1007" t="s">
        <v>5057</v>
      </c>
      <c r="P58" s="681" t="s">
        <v>4976</v>
      </c>
      <c r="Q58" s="681" t="s">
        <v>179</v>
      </c>
      <c r="R58" s="102" t="s">
        <v>5046</v>
      </c>
      <c r="S58" s="70">
        <v>1</v>
      </c>
      <c r="T58" s="70">
        <v>1</v>
      </c>
      <c r="U58" s="70">
        <v>1</v>
      </c>
      <c r="V58" s="70">
        <v>1</v>
      </c>
      <c r="W58" s="108">
        <v>1</v>
      </c>
      <c r="X58" s="140"/>
      <c r="Y58" s="774"/>
      <c r="Z58" s="774"/>
      <c r="AA58" s="774"/>
      <c r="AB58" s="768"/>
    </row>
    <row r="59" spans="1:28" ht="45.75" customHeight="1" x14ac:dyDescent="0.2">
      <c r="A59" s="755"/>
      <c r="B59" s="641"/>
      <c r="C59" s="641"/>
      <c r="D59" s="641"/>
      <c r="E59" s="776"/>
      <c r="F59" s="907"/>
      <c r="G59" s="782"/>
      <c r="H59" s="641"/>
      <c r="I59" s="641"/>
      <c r="J59" s="641"/>
      <c r="K59" s="641"/>
      <c r="L59" s="641"/>
      <c r="M59" s="641"/>
      <c r="N59" s="641"/>
      <c r="O59" s="782"/>
      <c r="P59" s="641"/>
      <c r="Q59" s="641"/>
      <c r="R59" s="518"/>
      <c r="S59" s="519"/>
      <c r="T59" s="519"/>
      <c r="U59" s="519"/>
      <c r="V59" s="519"/>
      <c r="W59" s="520"/>
      <c r="X59" s="380"/>
      <c r="Y59" s="641"/>
      <c r="Z59" s="641"/>
      <c r="AA59" s="641"/>
      <c r="AB59" s="720"/>
    </row>
    <row r="60" spans="1:28" ht="50.25" customHeight="1" x14ac:dyDescent="0.2">
      <c r="A60" s="730"/>
      <c r="B60" s="642"/>
      <c r="C60" s="642"/>
      <c r="D60" s="642"/>
      <c r="E60" s="729"/>
      <c r="F60" s="910"/>
      <c r="G60" s="783"/>
      <c r="H60" s="642"/>
      <c r="I60" s="642"/>
      <c r="J60" s="642"/>
      <c r="K60" s="642"/>
      <c r="L60" s="642"/>
      <c r="M60" s="642"/>
      <c r="N60" s="642"/>
      <c r="O60" s="783"/>
      <c r="P60" s="642"/>
      <c r="Q60" s="642"/>
      <c r="R60" s="518"/>
      <c r="S60" s="519"/>
      <c r="T60" s="519"/>
      <c r="U60" s="519"/>
      <c r="V60" s="519"/>
      <c r="W60" s="520"/>
      <c r="X60" s="380"/>
      <c r="Y60" s="642"/>
      <c r="Z60" s="642"/>
      <c r="AA60" s="642"/>
      <c r="AB60" s="721"/>
    </row>
    <row r="61" spans="1:28" ht="55.5" customHeight="1" x14ac:dyDescent="0.2">
      <c r="A61" s="864">
        <v>7</v>
      </c>
      <c r="B61" s="681" t="s">
        <v>5058</v>
      </c>
      <c r="C61" s="681" t="s">
        <v>158</v>
      </c>
      <c r="D61" s="681" t="s">
        <v>158</v>
      </c>
      <c r="E61" s="1036" t="s">
        <v>5059</v>
      </c>
      <c r="F61" s="1037" t="s">
        <v>5060</v>
      </c>
      <c r="G61" s="1007" t="s">
        <v>5061</v>
      </c>
      <c r="H61" s="709">
        <v>3293333</v>
      </c>
      <c r="I61" s="704" t="s">
        <v>5062</v>
      </c>
      <c r="J61" s="681" t="s">
        <v>253</v>
      </c>
      <c r="K61" s="681" t="s">
        <v>164</v>
      </c>
      <c r="L61" s="681" t="s">
        <v>971</v>
      </c>
      <c r="M61" s="681" t="s">
        <v>166</v>
      </c>
      <c r="N61" s="681" t="s">
        <v>166</v>
      </c>
      <c r="O61" s="1007" t="s">
        <v>5063</v>
      </c>
      <c r="P61" s="681" t="s">
        <v>4976</v>
      </c>
      <c r="Q61" s="681" t="s">
        <v>179</v>
      </c>
      <c r="R61" s="516" t="s">
        <v>3573</v>
      </c>
      <c r="S61" s="75">
        <v>906</v>
      </c>
      <c r="T61" s="75">
        <v>1043</v>
      </c>
      <c r="U61" s="75">
        <v>1180</v>
      </c>
      <c r="V61" s="75">
        <v>1317</v>
      </c>
      <c r="W61" s="297">
        <v>1454</v>
      </c>
      <c r="X61" s="140"/>
      <c r="Y61" s="774"/>
      <c r="Z61" s="774"/>
      <c r="AA61" s="774"/>
      <c r="AB61" s="768"/>
    </row>
    <row r="62" spans="1:28" ht="49.5" customHeight="1" x14ac:dyDescent="0.2">
      <c r="A62" s="755"/>
      <c r="B62" s="641"/>
      <c r="C62" s="641"/>
      <c r="D62" s="641"/>
      <c r="E62" s="776"/>
      <c r="F62" s="907"/>
      <c r="G62" s="782"/>
      <c r="H62" s="641"/>
      <c r="I62" s="641"/>
      <c r="J62" s="641"/>
      <c r="K62" s="641"/>
      <c r="L62" s="641"/>
      <c r="M62" s="641"/>
      <c r="N62" s="641"/>
      <c r="O62" s="782"/>
      <c r="P62" s="641"/>
      <c r="Q62" s="641"/>
      <c r="R62" s="516"/>
      <c r="S62" s="75"/>
      <c r="T62" s="75"/>
      <c r="U62" s="75"/>
      <c r="V62" s="75"/>
      <c r="W62" s="297"/>
      <c r="X62" s="140"/>
      <c r="Y62" s="641"/>
      <c r="Z62" s="641"/>
      <c r="AA62" s="641"/>
      <c r="AB62" s="720"/>
    </row>
    <row r="63" spans="1:28" ht="43.5" customHeight="1" x14ac:dyDescent="0.2">
      <c r="A63" s="730"/>
      <c r="B63" s="642"/>
      <c r="C63" s="642"/>
      <c r="D63" s="642"/>
      <c r="E63" s="729"/>
      <c r="F63" s="907"/>
      <c r="G63" s="783"/>
      <c r="H63" s="642"/>
      <c r="I63" s="642"/>
      <c r="J63" s="642"/>
      <c r="K63" s="642"/>
      <c r="L63" s="642"/>
      <c r="M63" s="642"/>
      <c r="N63" s="642"/>
      <c r="O63" s="783"/>
      <c r="P63" s="642"/>
      <c r="Q63" s="642"/>
      <c r="R63" s="516"/>
      <c r="S63" s="75"/>
      <c r="T63" s="75"/>
      <c r="U63" s="75"/>
      <c r="V63" s="75"/>
      <c r="W63" s="297"/>
      <c r="X63" s="140"/>
      <c r="Y63" s="642"/>
      <c r="Z63" s="642"/>
      <c r="AA63" s="642"/>
      <c r="AB63" s="721"/>
    </row>
    <row r="64" spans="1:28" ht="53.25" customHeight="1" x14ac:dyDescent="0.2">
      <c r="A64" s="1043"/>
      <c r="B64" s="681" t="s">
        <v>5058</v>
      </c>
      <c r="C64" s="681" t="s">
        <v>158</v>
      </c>
      <c r="D64" s="681" t="s">
        <v>158</v>
      </c>
      <c r="E64" s="1036" t="s">
        <v>5059</v>
      </c>
      <c r="F64" s="907"/>
      <c r="G64" s="1007" t="s">
        <v>5064</v>
      </c>
      <c r="H64" s="709">
        <v>1542000</v>
      </c>
      <c r="I64" s="704" t="s">
        <v>5065</v>
      </c>
      <c r="J64" s="681" t="s">
        <v>253</v>
      </c>
      <c r="K64" s="681" t="s">
        <v>164</v>
      </c>
      <c r="L64" s="681" t="s">
        <v>971</v>
      </c>
      <c r="M64" s="681" t="s">
        <v>166</v>
      </c>
      <c r="N64" s="681" t="s">
        <v>166</v>
      </c>
      <c r="O64" s="1007" t="s">
        <v>5066</v>
      </c>
      <c r="P64" s="681" t="s">
        <v>4976</v>
      </c>
      <c r="Q64" s="681" t="s">
        <v>179</v>
      </c>
      <c r="R64" s="516" t="s">
        <v>5067</v>
      </c>
      <c r="S64" s="75">
        <v>18609</v>
      </c>
      <c r="T64" s="75">
        <v>22331</v>
      </c>
      <c r="U64" s="75">
        <v>26792</v>
      </c>
      <c r="V64" s="75">
        <v>32150</v>
      </c>
      <c r="W64" s="297">
        <v>41750</v>
      </c>
      <c r="X64" s="140"/>
      <c r="Y64" s="774"/>
      <c r="Z64" s="774"/>
      <c r="AA64" s="774"/>
      <c r="AB64" s="768"/>
    </row>
    <row r="65" spans="1:28" ht="46.5" customHeight="1" x14ac:dyDescent="0.2">
      <c r="A65" s="755"/>
      <c r="B65" s="641"/>
      <c r="C65" s="641"/>
      <c r="D65" s="641"/>
      <c r="E65" s="776"/>
      <c r="F65" s="907"/>
      <c r="G65" s="782"/>
      <c r="H65" s="641"/>
      <c r="I65" s="641"/>
      <c r="J65" s="641"/>
      <c r="K65" s="641"/>
      <c r="L65" s="641"/>
      <c r="M65" s="641"/>
      <c r="N65" s="641"/>
      <c r="O65" s="782"/>
      <c r="P65" s="641"/>
      <c r="Q65" s="641"/>
      <c r="R65" s="516"/>
      <c r="S65" s="75"/>
      <c r="T65" s="75"/>
      <c r="U65" s="75"/>
      <c r="V65" s="75"/>
      <c r="W65" s="297"/>
      <c r="X65" s="140"/>
      <c r="Y65" s="641"/>
      <c r="Z65" s="641"/>
      <c r="AA65" s="641"/>
      <c r="AB65" s="720"/>
    </row>
    <row r="66" spans="1:28" ht="48" customHeight="1" x14ac:dyDescent="0.2">
      <c r="A66" s="730"/>
      <c r="B66" s="642"/>
      <c r="C66" s="642"/>
      <c r="D66" s="642"/>
      <c r="E66" s="729"/>
      <c r="F66" s="907"/>
      <c r="G66" s="783"/>
      <c r="H66" s="642"/>
      <c r="I66" s="642"/>
      <c r="J66" s="642"/>
      <c r="K66" s="642"/>
      <c r="L66" s="642"/>
      <c r="M66" s="642"/>
      <c r="N66" s="642"/>
      <c r="O66" s="783"/>
      <c r="P66" s="642"/>
      <c r="Q66" s="642"/>
      <c r="R66" s="516"/>
      <c r="S66" s="75"/>
      <c r="T66" s="75"/>
      <c r="U66" s="75"/>
      <c r="V66" s="75"/>
      <c r="W66" s="297"/>
      <c r="X66" s="140"/>
      <c r="Y66" s="642"/>
      <c r="Z66" s="642"/>
      <c r="AA66" s="642"/>
      <c r="AB66" s="721"/>
    </row>
    <row r="67" spans="1:28" ht="39.75" customHeight="1" x14ac:dyDescent="0.2">
      <c r="A67" s="1043"/>
      <c r="B67" s="681" t="s">
        <v>5058</v>
      </c>
      <c r="C67" s="681" t="s">
        <v>158</v>
      </c>
      <c r="D67" s="681" t="s">
        <v>158</v>
      </c>
      <c r="E67" s="1036" t="s">
        <v>5059</v>
      </c>
      <c r="F67" s="907"/>
      <c r="G67" s="1007" t="s">
        <v>5068</v>
      </c>
      <c r="H67" s="709">
        <v>21057975</v>
      </c>
      <c r="I67" s="704" t="s">
        <v>5069</v>
      </c>
      <c r="J67" s="681" t="s">
        <v>253</v>
      </c>
      <c r="K67" s="681" t="s">
        <v>164</v>
      </c>
      <c r="L67" s="681" t="s">
        <v>971</v>
      </c>
      <c r="M67" s="681" t="s">
        <v>166</v>
      </c>
      <c r="N67" s="681" t="s">
        <v>166</v>
      </c>
      <c r="O67" s="1007" t="s">
        <v>5070</v>
      </c>
      <c r="P67" s="681" t="s">
        <v>4976</v>
      </c>
      <c r="Q67" s="681" t="s">
        <v>179</v>
      </c>
      <c r="R67" s="82" t="s">
        <v>5071</v>
      </c>
      <c r="S67" s="512">
        <v>1</v>
      </c>
      <c r="T67" s="512">
        <v>1</v>
      </c>
      <c r="U67" s="512">
        <v>1</v>
      </c>
      <c r="V67" s="512">
        <v>1</v>
      </c>
      <c r="W67" s="513">
        <v>1</v>
      </c>
      <c r="X67" s="140"/>
      <c r="Y67" s="774"/>
      <c r="Z67" s="774"/>
      <c r="AA67" s="774"/>
      <c r="AB67" s="768"/>
    </row>
    <row r="68" spans="1:28" ht="73.5" customHeight="1" x14ac:dyDescent="0.2">
      <c r="A68" s="755"/>
      <c r="B68" s="641"/>
      <c r="C68" s="641"/>
      <c r="D68" s="641"/>
      <c r="E68" s="776"/>
      <c r="F68" s="907"/>
      <c r="G68" s="782"/>
      <c r="H68" s="641"/>
      <c r="I68" s="641"/>
      <c r="J68" s="641"/>
      <c r="K68" s="641"/>
      <c r="L68" s="641"/>
      <c r="M68" s="641"/>
      <c r="N68" s="641"/>
      <c r="O68" s="782"/>
      <c r="P68" s="641"/>
      <c r="Q68" s="641"/>
      <c r="R68" s="516" t="s">
        <v>5072</v>
      </c>
      <c r="S68" s="512">
        <v>1</v>
      </c>
      <c r="T68" s="512">
        <v>1</v>
      </c>
      <c r="U68" s="512">
        <v>1</v>
      </c>
      <c r="V68" s="512">
        <v>1</v>
      </c>
      <c r="W68" s="513">
        <v>1</v>
      </c>
      <c r="X68" s="140"/>
      <c r="Y68" s="641"/>
      <c r="Z68" s="641"/>
      <c r="AA68" s="641"/>
      <c r="AB68" s="720"/>
    </row>
    <row r="69" spans="1:28" ht="46.5" customHeight="1" x14ac:dyDescent="0.2">
      <c r="A69" s="730"/>
      <c r="B69" s="642"/>
      <c r="C69" s="642"/>
      <c r="D69" s="642"/>
      <c r="E69" s="729"/>
      <c r="F69" s="907"/>
      <c r="G69" s="783"/>
      <c r="H69" s="642"/>
      <c r="I69" s="642"/>
      <c r="J69" s="642"/>
      <c r="K69" s="642"/>
      <c r="L69" s="642"/>
      <c r="M69" s="642"/>
      <c r="N69" s="642"/>
      <c r="O69" s="783"/>
      <c r="P69" s="642"/>
      <c r="Q69" s="642"/>
      <c r="R69" s="516"/>
      <c r="S69" s="75"/>
      <c r="T69" s="75"/>
      <c r="U69" s="75"/>
      <c r="V69" s="75"/>
      <c r="W69" s="297"/>
      <c r="X69" s="140"/>
      <c r="Y69" s="642"/>
      <c r="Z69" s="642"/>
      <c r="AA69" s="642"/>
      <c r="AB69" s="721"/>
    </row>
    <row r="70" spans="1:28" ht="60.75" customHeight="1" x14ac:dyDescent="0.2">
      <c r="A70" s="1043"/>
      <c r="B70" s="681" t="s">
        <v>5058</v>
      </c>
      <c r="C70" s="681" t="s">
        <v>158</v>
      </c>
      <c r="D70" s="681" t="s">
        <v>158</v>
      </c>
      <c r="E70" s="1036" t="s">
        <v>5059</v>
      </c>
      <c r="F70" s="907"/>
      <c r="G70" s="1007" t="s">
        <v>5073</v>
      </c>
      <c r="H70" s="709">
        <v>38384000</v>
      </c>
      <c r="I70" s="704" t="s">
        <v>5074</v>
      </c>
      <c r="J70" s="681" t="s">
        <v>253</v>
      </c>
      <c r="K70" s="681" t="s">
        <v>164</v>
      </c>
      <c r="L70" s="681" t="s">
        <v>971</v>
      </c>
      <c r="M70" s="681" t="s">
        <v>166</v>
      </c>
      <c r="N70" s="681" t="s">
        <v>166</v>
      </c>
      <c r="O70" s="1007" t="s">
        <v>5075</v>
      </c>
      <c r="P70" s="681" t="s">
        <v>4976</v>
      </c>
      <c r="Q70" s="681" t="s">
        <v>179</v>
      </c>
      <c r="R70" s="516" t="s">
        <v>5076</v>
      </c>
      <c r="S70" s="512">
        <v>0</v>
      </c>
      <c r="T70" s="512">
        <v>1</v>
      </c>
      <c r="U70" s="512">
        <v>1</v>
      </c>
      <c r="V70" s="512">
        <v>1</v>
      </c>
      <c r="W70" s="513">
        <v>1</v>
      </c>
      <c r="X70" s="140"/>
      <c r="Y70" s="774"/>
      <c r="Z70" s="774"/>
      <c r="AA70" s="774"/>
      <c r="AB70" s="768"/>
    </row>
    <row r="71" spans="1:28" ht="53.25" customHeight="1" x14ac:dyDescent="0.2">
      <c r="A71" s="755"/>
      <c r="B71" s="641"/>
      <c r="C71" s="641"/>
      <c r="D71" s="641"/>
      <c r="E71" s="776"/>
      <c r="F71" s="907"/>
      <c r="G71" s="782"/>
      <c r="H71" s="641"/>
      <c r="I71" s="641"/>
      <c r="J71" s="641"/>
      <c r="K71" s="641"/>
      <c r="L71" s="641"/>
      <c r="M71" s="641"/>
      <c r="N71" s="641"/>
      <c r="O71" s="782"/>
      <c r="P71" s="641"/>
      <c r="Q71" s="641"/>
      <c r="R71" s="516" t="s">
        <v>5077</v>
      </c>
      <c r="S71" s="512">
        <v>1</v>
      </c>
      <c r="T71" s="512">
        <v>1</v>
      </c>
      <c r="U71" s="512">
        <v>1</v>
      </c>
      <c r="V71" s="512">
        <v>1</v>
      </c>
      <c r="W71" s="513">
        <v>1</v>
      </c>
      <c r="X71" s="140"/>
      <c r="Y71" s="641"/>
      <c r="Z71" s="641"/>
      <c r="AA71" s="641"/>
      <c r="AB71" s="720"/>
    </row>
    <row r="72" spans="1:28" ht="39" customHeight="1" x14ac:dyDescent="0.2">
      <c r="A72" s="730"/>
      <c r="B72" s="642"/>
      <c r="C72" s="642"/>
      <c r="D72" s="642"/>
      <c r="E72" s="729"/>
      <c r="F72" s="910"/>
      <c r="G72" s="783"/>
      <c r="H72" s="642"/>
      <c r="I72" s="642"/>
      <c r="J72" s="642"/>
      <c r="K72" s="642"/>
      <c r="L72" s="642"/>
      <c r="M72" s="642"/>
      <c r="N72" s="642"/>
      <c r="O72" s="783"/>
      <c r="P72" s="642"/>
      <c r="Q72" s="642"/>
      <c r="R72" s="516"/>
      <c r="S72" s="75"/>
      <c r="T72" s="75"/>
      <c r="U72" s="75"/>
      <c r="V72" s="75"/>
      <c r="W72" s="297"/>
      <c r="X72" s="140"/>
      <c r="Y72" s="642"/>
      <c r="Z72" s="642"/>
      <c r="AA72" s="642"/>
      <c r="AB72" s="721"/>
    </row>
    <row r="73" spans="1:28" ht="59.25" customHeight="1" x14ac:dyDescent="0.2">
      <c r="A73" s="681">
        <v>8</v>
      </c>
      <c r="B73" s="681" t="s">
        <v>5058</v>
      </c>
      <c r="C73" s="681" t="s">
        <v>158</v>
      </c>
      <c r="D73" s="681" t="s">
        <v>158</v>
      </c>
      <c r="E73" s="1036" t="s">
        <v>5078</v>
      </c>
      <c r="F73" s="1037" t="s">
        <v>5079</v>
      </c>
      <c r="G73" s="1007" t="s">
        <v>5080</v>
      </c>
      <c r="H73" s="709">
        <v>2288785705</v>
      </c>
      <c r="I73" s="704" t="s">
        <v>5081</v>
      </c>
      <c r="J73" s="681" t="s">
        <v>253</v>
      </c>
      <c r="K73" s="681" t="s">
        <v>164</v>
      </c>
      <c r="L73" s="681" t="s">
        <v>971</v>
      </c>
      <c r="M73" s="681" t="s">
        <v>166</v>
      </c>
      <c r="N73" s="681" t="s">
        <v>166</v>
      </c>
      <c r="O73" s="704" t="s">
        <v>5082</v>
      </c>
      <c r="P73" s="681" t="s">
        <v>4976</v>
      </c>
      <c r="Q73" s="681" t="s">
        <v>179</v>
      </c>
      <c r="R73" s="82" t="s">
        <v>5083</v>
      </c>
      <c r="S73" s="70">
        <v>1</v>
      </c>
      <c r="T73" s="70">
        <v>1</v>
      </c>
      <c r="U73" s="70">
        <v>1</v>
      </c>
      <c r="V73" s="70">
        <v>1</v>
      </c>
      <c r="W73" s="108">
        <v>1</v>
      </c>
      <c r="X73" s="140"/>
      <c r="Y73" s="774"/>
      <c r="Z73" s="774"/>
      <c r="AA73" s="774"/>
      <c r="AB73" s="768"/>
    </row>
    <row r="74" spans="1:28" ht="50.25" customHeight="1" x14ac:dyDescent="0.2">
      <c r="A74" s="641"/>
      <c r="B74" s="641"/>
      <c r="C74" s="641"/>
      <c r="D74" s="641"/>
      <c r="E74" s="776"/>
      <c r="F74" s="907"/>
      <c r="G74" s="782"/>
      <c r="H74" s="641"/>
      <c r="I74" s="641"/>
      <c r="J74" s="641"/>
      <c r="K74" s="641"/>
      <c r="L74" s="641"/>
      <c r="M74" s="641"/>
      <c r="N74" s="641"/>
      <c r="O74" s="641"/>
      <c r="P74" s="641"/>
      <c r="Q74" s="641"/>
      <c r="R74" s="102"/>
      <c r="S74" s="45"/>
      <c r="T74" s="45"/>
      <c r="U74" s="45"/>
      <c r="V74" s="45"/>
      <c r="W74" s="105"/>
      <c r="X74" s="140"/>
      <c r="Y74" s="641"/>
      <c r="Z74" s="641"/>
      <c r="AA74" s="641"/>
      <c r="AB74" s="720"/>
    </row>
    <row r="75" spans="1:28" ht="115.5" customHeight="1" x14ac:dyDescent="0.2">
      <c r="A75" s="642"/>
      <c r="B75" s="642"/>
      <c r="C75" s="642"/>
      <c r="D75" s="642"/>
      <c r="E75" s="729"/>
      <c r="F75" s="907"/>
      <c r="G75" s="783"/>
      <c r="H75" s="642"/>
      <c r="I75" s="642"/>
      <c r="J75" s="642"/>
      <c r="K75" s="642"/>
      <c r="L75" s="642"/>
      <c r="M75" s="642"/>
      <c r="N75" s="642"/>
      <c r="O75" s="642"/>
      <c r="P75" s="642"/>
      <c r="Q75" s="642"/>
      <c r="R75" s="102"/>
      <c r="S75" s="45"/>
      <c r="T75" s="45"/>
      <c r="U75" s="45"/>
      <c r="V75" s="45"/>
      <c r="W75" s="105"/>
      <c r="X75" s="140"/>
      <c r="Y75" s="642"/>
      <c r="Z75" s="642"/>
      <c r="AA75" s="642"/>
      <c r="AB75" s="721"/>
    </row>
    <row r="76" spans="1:28" ht="79.5" customHeight="1" x14ac:dyDescent="0.2">
      <c r="A76" s="1003"/>
      <c r="B76" s="681" t="s">
        <v>5058</v>
      </c>
      <c r="C76" s="681" t="s">
        <v>158</v>
      </c>
      <c r="D76" s="681" t="s">
        <v>158</v>
      </c>
      <c r="E76" s="1036" t="s">
        <v>4980</v>
      </c>
      <c r="F76" s="907"/>
      <c r="G76" s="1007" t="s">
        <v>5084</v>
      </c>
      <c r="H76" s="709">
        <v>110626667</v>
      </c>
      <c r="I76" s="704" t="s">
        <v>5085</v>
      </c>
      <c r="J76" s="681" t="s">
        <v>253</v>
      </c>
      <c r="K76" s="681" t="s">
        <v>164</v>
      </c>
      <c r="L76" s="681" t="s">
        <v>971</v>
      </c>
      <c r="M76" s="681" t="s">
        <v>166</v>
      </c>
      <c r="N76" s="681" t="s">
        <v>166</v>
      </c>
      <c r="O76" s="704" t="s">
        <v>5086</v>
      </c>
      <c r="P76" s="681" t="s">
        <v>4976</v>
      </c>
      <c r="Q76" s="681" t="s">
        <v>179</v>
      </c>
      <c r="R76" s="102" t="s">
        <v>5087</v>
      </c>
      <c r="S76" s="70">
        <v>1</v>
      </c>
      <c r="T76" s="70">
        <v>1</v>
      </c>
      <c r="U76" s="70">
        <v>1</v>
      </c>
      <c r="V76" s="70">
        <v>1</v>
      </c>
      <c r="W76" s="108">
        <v>1</v>
      </c>
      <c r="X76" s="140"/>
      <c r="Y76" s="774"/>
      <c r="Z76" s="774"/>
      <c r="AA76" s="774"/>
      <c r="AB76" s="768"/>
    </row>
    <row r="77" spans="1:28" ht="50.25" customHeight="1" x14ac:dyDescent="0.2">
      <c r="A77" s="641"/>
      <c r="B77" s="641"/>
      <c r="C77" s="641"/>
      <c r="D77" s="641"/>
      <c r="E77" s="776"/>
      <c r="F77" s="907"/>
      <c r="G77" s="782"/>
      <c r="H77" s="641"/>
      <c r="I77" s="641"/>
      <c r="J77" s="641"/>
      <c r="K77" s="641"/>
      <c r="L77" s="641"/>
      <c r="M77" s="641"/>
      <c r="N77" s="641"/>
      <c r="O77" s="641"/>
      <c r="P77" s="641"/>
      <c r="Q77" s="641"/>
      <c r="R77" s="102"/>
      <c r="S77" s="45"/>
      <c r="T77" s="45"/>
      <c r="U77" s="45"/>
      <c r="V77" s="45"/>
      <c r="W77" s="105"/>
      <c r="X77" s="140"/>
      <c r="Y77" s="641"/>
      <c r="Z77" s="641"/>
      <c r="AA77" s="641"/>
      <c r="AB77" s="720"/>
    </row>
    <row r="78" spans="1:28" ht="34.5" customHeight="1" x14ac:dyDescent="0.2">
      <c r="A78" s="642"/>
      <c r="B78" s="642"/>
      <c r="C78" s="642"/>
      <c r="D78" s="642"/>
      <c r="E78" s="729"/>
      <c r="F78" s="907"/>
      <c r="G78" s="783"/>
      <c r="H78" s="642"/>
      <c r="I78" s="642"/>
      <c r="J78" s="642"/>
      <c r="K78" s="642"/>
      <c r="L78" s="642"/>
      <c r="M78" s="642"/>
      <c r="N78" s="642"/>
      <c r="O78" s="642"/>
      <c r="P78" s="642"/>
      <c r="Q78" s="642"/>
      <c r="R78" s="102"/>
      <c r="S78" s="45"/>
      <c r="T78" s="45"/>
      <c r="U78" s="45"/>
      <c r="V78" s="45"/>
      <c r="W78" s="105"/>
      <c r="X78" s="140"/>
      <c r="Y78" s="642"/>
      <c r="Z78" s="642"/>
      <c r="AA78" s="642"/>
      <c r="AB78" s="721"/>
    </row>
    <row r="79" spans="1:28" ht="88.5" customHeight="1" x14ac:dyDescent="0.2">
      <c r="A79" s="1003"/>
      <c r="B79" s="681" t="s">
        <v>5058</v>
      </c>
      <c r="C79" s="681" t="s">
        <v>158</v>
      </c>
      <c r="D79" s="681" t="s">
        <v>158</v>
      </c>
      <c r="E79" s="1036" t="s">
        <v>5088</v>
      </c>
      <c r="F79" s="907"/>
      <c r="G79" s="1007" t="s">
        <v>5089</v>
      </c>
      <c r="H79" s="834">
        <v>10144500</v>
      </c>
      <c r="I79" s="704" t="s">
        <v>5090</v>
      </c>
      <c r="J79" s="681" t="s">
        <v>253</v>
      </c>
      <c r="K79" s="681" t="s">
        <v>164</v>
      </c>
      <c r="L79" s="681" t="s">
        <v>971</v>
      </c>
      <c r="M79" s="681" t="s">
        <v>166</v>
      </c>
      <c r="N79" s="681" t="s">
        <v>164</v>
      </c>
      <c r="O79" s="704" t="s">
        <v>5091</v>
      </c>
      <c r="P79" s="681" t="s">
        <v>5092</v>
      </c>
      <c r="Q79" s="681" t="s">
        <v>179</v>
      </c>
      <c r="R79" s="82" t="s">
        <v>5093</v>
      </c>
      <c r="S79" s="70">
        <v>0.8</v>
      </c>
      <c r="T79" s="70">
        <v>0.9</v>
      </c>
      <c r="U79" s="70">
        <v>0.95</v>
      </c>
      <c r="V79" s="70">
        <v>1</v>
      </c>
      <c r="W79" s="108">
        <v>1</v>
      </c>
      <c r="X79" s="140"/>
      <c r="Y79" s="774"/>
      <c r="Z79" s="774"/>
      <c r="AA79" s="774"/>
      <c r="AB79" s="768"/>
    </row>
    <row r="80" spans="1:28" ht="73.5" customHeight="1" x14ac:dyDescent="0.2">
      <c r="A80" s="641"/>
      <c r="B80" s="641"/>
      <c r="C80" s="641"/>
      <c r="D80" s="641"/>
      <c r="E80" s="776"/>
      <c r="F80" s="907"/>
      <c r="G80" s="782"/>
      <c r="H80" s="641"/>
      <c r="I80" s="641"/>
      <c r="J80" s="641"/>
      <c r="K80" s="641"/>
      <c r="L80" s="641"/>
      <c r="M80" s="641"/>
      <c r="N80" s="641"/>
      <c r="O80" s="641"/>
      <c r="P80" s="641"/>
      <c r="Q80" s="641"/>
      <c r="R80" s="102" t="s">
        <v>5094</v>
      </c>
      <c r="S80" s="70">
        <v>0.9</v>
      </c>
      <c r="T80" s="70">
        <v>1</v>
      </c>
      <c r="U80" s="45"/>
      <c r="V80" s="45"/>
      <c r="W80" s="105"/>
      <c r="X80" s="140"/>
      <c r="Y80" s="641"/>
      <c r="Z80" s="641"/>
      <c r="AA80" s="641"/>
      <c r="AB80" s="720"/>
    </row>
    <row r="81" spans="1:28" ht="54" customHeight="1" x14ac:dyDescent="0.2">
      <c r="A81" s="642"/>
      <c r="B81" s="642"/>
      <c r="C81" s="642"/>
      <c r="D81" s="642"/>
      <c r="E81" s="729"/>
      <c r="F81" s="907"/>
      <c r="G81" s="783"/>
      <c r="H81" s="642"/>
      <c r="I81" s="642"/>
      <c r="J81" s="642"/>
      <c r="K81" s="642"/>
      <c r="L81" s="642"/>
      <c r="M81" s="642"/>
      <c r="N81" s="642"/>
      <c r="O81" s="642"/>
      <c r="P81" s="642"/>
      <c r="Q81" s="642"/>
      <c r="R81" s="102"/>
      <c r="S81" s="45"/>
      <c r="T81" s="45"/>
      <c r="U81" s="45"/>
      <c r="V81" s="45"/>
      <c r="W81" s="105"/>
      <c r="X81" s="140"/>
      <c r="Y81" s="642"/>
      <c r="Z81" s="642"/>
      <c r="AA81" s="642"/>
      <c r="AB81" s="721"/>
    </row>
    <row r="82" spans="1:28" ht="72" customHeight="1" x14ac:dyDescent="0.2">
      <c r="A82" s="1003"/>
      <c r="B82" s="681" t="s">
        <v>5058</v>
      </c>
      <c r="C82" s="681" t="s">
        <v>158</v>
      </c>
      <c r="D82" s="681" t="s">
        <v>158</v>
      </c>
      <c r="E82" s="1036" t="s">
        <v>4980</v>
      </c>
      <c r="F82" s="907"/>
      <c r="G82" s="1007" t="s">
        <v>5095</v>
      </c>
      <c r="H82" s="834">
        <v>100116000</v>
      </c>
      <c r="I82" s="704" t="s">
        <v>5096</v>
      </c>
      <c r="J82" s="681" t="s">
        <v>253</v>
      </c>
      <c r="K82" s="681" t="s">
        <v>166</v>
      </c>
      <c r="L82" s="681" t="s">
        <v>971</v>
      </c>
      <c r="M82" s="681" t="s">
        <v>166</v>
      </c>
      <c r="N82" s="681" t="s">
        <v>164</v>
      </c>
      <c r="O82" s="704" t="s">
        <v>5097</v>
      </c>
      <c r="P82" s="681" t="s">
        <v>5098</v>
      </c>
      <c r="Q82" s="681" t="s">
        <v>169</v>
      </c>
      <c r="R82" s="82" t="s">
        <v>5099</v>
      </c>
      <c r="S82" s="70">
        <v>0.9</v>
      </c>
      <c r="T82" s="70">
        <v>1</v>
      </c>
      <c r="U82" s="45"/>
      <c r="V82" s="45"/>
      <c r="W82" s="105"/>
      <c r="X82" s="140"/>
      <c r="Y82" s="774"/>
      <c r="Z82" s="774"/>
      <c r="AA82" s="774"/>
      <c r="AB82" s="768"/>
    </row>
    <row r="83" spans="1:28" ht="84" customHeight="1" x14ac:dyDescent="0.2">
      <c r="A83" s="641"/>
      <c r="B83" s="641"/>
      <c r="C83" s="641"/>
      <c r="D83" s="641"/>
      <c r="E83" s="776"/>
      <c r="F83" s="907"/>
      <c r="G83" s="782"/>
      <c r="H83" s="641"/>
      <c r="I83" s="641"/>
      <c r="J83" s="641"/>
      <c r="K83" s="641"/>
      <c r="L83" s="641"/>
      <c r="M83" s="641"/>
      <c r="N83" s="641"/>
      <c r="O83" s="641"/>
      <c r="P83" s="641"/>
      <c r="Q83" s="641"/>
      <c r="R83" s="82" t="s">
        <v>5100</v>
      </c>
      <c r="S83" s="70">
        <v>0.85</v>
      </c>
      <c r="T83" s="70">
        <v>0.9</v>
      </c>
      <c r="U83" s="70">
        <v>1</v>
      </c>
      <c r="V83" s="45"/>
      <c r="W83" s="105"/>
      <c r="X83" s="140"/>
      <c r="Y83" s="641"/>
      <c r="Z83" s="641"/>
      <c r="AA83" s="641"/>
      <c r="AB83" s="720"/>
    </row>
    <row r="84" spans="1:28" ht="59.25" customHeight="1" x14ac:dyDescent="0.2">
      <c r="A84" s="642"/>
      <c r="B84" s="642"/>
      <c r="C84" s="642"/>
      <c r="D84" s="642"/>
      <c r="E84" s="729"/>
      <c r="F84" s="907"/>
      <c r="G84" s="783"/>
      <c r="H84" s="642"/>
      <c r="I84" s="642"/>
      <c r="J84" s="642"/>
      <c r="K84" s="642"/>
      <c r="L84" s="642"/>
      <c r="M84" s="642"/>
      <c r="N84" s="642"/>
      <c r="O84" s="642"/>
      <c r="P84" s="642"/>
      <c r="Q84" s="642"/>
      <c r="R84" s="45"/>
      <c r="S84" s="45"/>
      <c r="T84" s="45"/>
      <c r="U84" s="70"/>
      <c r="V84" s="45"/>
      <c r="W84" s="105"/>
      <c r="X84" s="140"/>
      <c r="Y84" s="642"/>
      <c r="Z84" s="642"/>
      <c r="AA84" s="642"/>
      <c r="AB84" s="721"/>
    </row>
    <row r="85" spans="1:28" ht="116.25" customHeight="1" x14ac:dyDescent="0.2">
      <c r="A85" s="681"/>
      <c r="B85" s="681" t="s">
        <v>1553</v>
      </c>
      <c r="C85" s="681" t="s">
        <v>158</v>
      </c>
      <c r="D85" s="681" t="s">
        <v>158</v>
      </c>
      <c r="E85" s="1036" t="s">
        <v>4980</v>
      </c>
      <c r="F85" s="907"/>
      <c r="G85" s="1007" t="s">
        <v>5101</v>
      </c>
      <c r="H85" s="709">
        <v>2139333</v>
      </c>
      <c r="I85" s="704" t="s">
        <v>5102</v>
      </c>
      <c r="J85" s="681" t="s">
        <v>253</v>
      </c>
      <c r="K85" s="681" t="s">
        <v>164</v>
      </c>
      <c r="L85" s="681" t="s">
        <v>5103</v>
      </c>
      <c r="M85" s="681" t="s">
        <v>166</v>
      </c>
      <c r="N85" s="681" t="s">
        <v>164</v>
      </c>
      <c r="O85" s="704" t="s">
        <v>5104</v>
      </c>
      <c r="P85" s="681" t="s">
        <v>5105</v>
      </c>
      <c r="Q85" s="681" t="s">
        <v>5106</v>
      </c>
      <c r="R85" s="102" t="s">
        <v>5107</v>
      </c>
      <c r="S85" s="45">
        <v>1050</v>
      </c>
      <c r="T85" s="45">
        <v>1250</v>
      </c>
      <c r="U85" s="45">
        <v>1450</v>
      </c>
      <c r="V85" s="45">
        <v>1650</v>
      </c>
      <c r="W85" s="105">
        <v>1850</v>
      </c>
      <c r="X85" s="140"/>
      <c r="Y85" s="774"/>
      <c r="Z85" s="774"/>
      <c r="AA85" s="774"/>
      <c r="AB85" s="768"/>
    </row>
    <row r="86" spans="1:28" ht="125.25" customHeight="1" x14ac:dyDescent="0.2">
      <c r="A86" s="642"/>
      <c r="B86" s="642"/>
      <c r="C86" s="642"/>
      <c r="D86" s="642"/>
      <c r="E86" s="729"/>
      <c r="F86" s="670"/>
      <c r="G86" s="783"/>
      <c r="H86" s="642"/>
      <c r="I86" s="642"/>
      <c r="J86" s="642"/>
      <c r="K86" s="642"/>
      <c r="L86" s="642"/>
      <c r="M86" s="642"/>
      <c r="N86" s="642"/>
      <c r="O86" s="642"/>
      <c r="P86" s="642"/>
      <c r="Q86" s="642"/>
      <c r="R86" s="102" t="s">
        <v>5108</v>
      </c>
      <c r="S86" s="45">
        <v>8830</v>
      </c>
      <c r="T86" s="45">
        <v>8900</v>
      </c>
      <c r="U86" s="45">
        <v>8950</v>
      </c>
      <c r="V86" s="45">
        <v>9000</v>
      </c>
      <c r="W86" s="105">
        <v>9050</v>
      </c>
      <c r="X86" s="248"/>
      <c r="Y86" s="722"/>
      <c r="Z86" s="722"/>
      <c r="AA86" s="722"/>
      <c r="AB86" s="723"/>
    </row>
    <row r="87" spans="1:28"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row>
    <row r="88" spans="1:28"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row>
    <row r="89" spans="1:28"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row>
    <row r="90" spans="1:28"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row>
    <row r="91" spans="1:28"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row>
    <row r="92" spans="1:28"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row>
    <row r="93" spans="1:28"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row>
    <row r="94" spans="1:28"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row>
    <row r="95" spans="1:28"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row>
    <row r="96" spans="1:28"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row>
    <row r="97" spans="1:28"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546">
    <mergeCell ref="M67:M69"/>
    <mergeCell ref="N67:N69"/>
    <mergeCell ref="O67:O69"/>
    <mergeCell ref="P67:P69"/>
    <mergeCell ref="Q67:Q69"/>
    <mergeCell ref="F61:F72"/>
    <mergeCell ref="E64:E66"/>
    <mergeCell ref="E67:E69"/>
    <mergeCell ref="A64:A66"/>
    <mergeCell ref="B64:B66"/>
    <mergeCell ref="M64:M66"/>
    <mergeCell ref="N64:N66"/>
    <mergeCell ref="O64:O66"/>
    <mergeCell ref="P64:P66"/>
    <mergeCell ref="P70:P72"/>
    <mergeCell ref="C64:C66"/>
    <mergeCell ref="D64:D66"/>
    <mergeCell ref="B70:B72"/>
    <mergeCell ref="C70:C72"/>
    <mergeCell ref="D70:D72"/>
    <mergeCell ref="E70:E72"/>
    <mergeCell ref="B61:B63"/>
    <mergeCell ref="C61:C63"/>
    <mergeCell ref="D61:D63"/>
    <mergeCell ref="G64:G66"/>
    <mergeCell ref="H64:H66"/>
    <mergeCell ref="I64:I66"/>
    <mergeCell ref="J64:J66"/>
    <mergeCell ref="K64:K66"/>
    <mergeCell ref="L64:L66"/>
    <mergeCell ref="A67:A69"/>
    <mergeCell ref="B67:B69"/>
    <mergeCell ref="L67:L69"/>
    <mergeCell ref="J76:J78"/>
    <mergeCell ref="K76:K78"/>
    <mergeCell ref="L76:L78"/>
    <mergeCell ref="Q70:Q72"/>
    <mergeCell ref="A61:A63"/>
    <mergeCell ref="A70:A72"/>
    <mergeCell ref="C67:C69"/>
    <mergeCell ref="D67:D69"/>
    <mergeCell ref="G67:G69"/>
    <mergeCell ref="H67:H69"/>
    <mergeCell ref="I67:I69"/>
    <mergeCell ref="J67:J69"/>
    <mergeCell ref="K67:K69"/>
    <mergeCell ref="N70:N72"/>
    <mergeCell ref="O70:O72"/>
    <mergeCell ref="G70:G72"/>
    <mergeCell ref="H70:H72"/>
    <mergeCell ref="I70:I72"/>
    <mergeCell ref="J70:J72"/>
    <mergeCell ref="K70:K72"/>
    <mergeCell ref="L70:L72"/>
    <mergeCell ref="M70:M72"/>
    <mergeCell ref="Q61:Q63"/>
    <mergeCell ref="Q64:Q66"/>
    <mergeCell ref="O73:O75"/>
    <mergeCell ref="P73:P75"/>
    <mergeCell ref="Q73:Q75"/>
    <mergeCell ref="A76:A78"/>
    <mergeCell ref="B76:B78"/>
    <mergeCell ref="C76:C78"/>
    <mergeCell ref="D76:D78"/>
    <mergeCell ref="M76:M78"/>
    <mergeCell ref="N76:N78"/>
    <mergeCell ref="O76:O78"/>
    <mergeCell ref="P76:P78"/>
    <mergeCell ref="Q76:Q78"/>
    <mergeCell ref="A73:A75"/>
    <mergeCell ref="H73:H75"/>
    <mergeCell ref="I73:I75"/>
    <mergeCell ref="J73:J75"/>
    <mergeCell ref="K73:K75"/>
    <mergeCell ref="L73:L75"/>
    <mergeCell ref="M73:M75"/>
    <mergeCell ref="N73:N75"/>
    <mergeCell ref="G73:G75"/>
    <mergeCell ref="G76:G78"/>
    <mergeCell ref="H76:H78"/>
    <mergeCell ref="I76:I78"/>
    <mergeCell ref="K79:K81"/>
    <mergeCell ref="L79:L81"/>
    <mergeCell ref="M79:M81"/>
    <mergeCell ref="N79:N81"/>
    <mergeCell ref="O79:O81"/>
    <mergeCell ref="P79:P81"/>
    <mergeCell ref="Q79:Q81"/>
    <mergeCell ref="A79:A81"/>
    <mergeCell ref="B79:B81"/>
    <mergeCell ref="E79:E81"/>
    <mergeCell ref="G79:G81"/>
    <mergeCell ref="H79:H81"/>
    <mergeCell ref="I79:I81"/>
    <mergeCell ref="J79:J81"/>
    <mergeCell ref="C79:C81"/>
    <mergeCell ref="D79:D81"/>
    <mergeCell ref="Q25:Q27"/>
    <mergeCell ref="N22:N24"/>
    <mergeCell ref="A25:A27"/>
    <mergeCell ref="B25:B27"/>
    <mergeCell ref="C25:C27"/>
    <mergeCell ref="D25:D27"/>
    <mergeCell ref="E25:E27"/>
    <mergeCell ref="G25:G27"/>
    <mergeCell ref="O22:O24"/>
    <mergeCell ref="P22:P24"/>
    <mergeCell ref="Q22:Q24"/>
    <mergeCell ref="H25:H27"/>
    <mergeCell ref="I25:I27"/>
    <mergeCell ref="F10:F27"/>
    <mergeCell ref="H10:H12"/>
    <mergeCell ref="I10:I12"/>
    <mergeCell ref="J10:J12"/>
    <mergeCell ref="N13:N15"/>
    <mergeCell ref="N25:N27"/>
    <mergeCell ref="L25:L27"/>
    <mergeCell ref="M25:M27"/>
    <mergeCell ref="J25:J27"/>
    <mergeCell ref="K25:K27"/>
    <mergeCell ref="O10:O12"/>
    <mergeCell ref="K31:K33"/>
    <mergeCell ref="L31:L33"/>
    <mergeCell ref="O28:O30"/>
    <mergeCell ref="P28:P30"/>
    <mergeCell ref="O25:O27"/>
    <mergeCell ref="P25:P27"/>
    <mergeCell ref="L28:L30"/>
    <mergeCell ref="M28:M30"/>
    <mergeCell ref="N28:N30"/>
    <mergeCell ref="M31:M33"/>
    <mergeCell ref="N31:N33"/>
    <mergeCell ref="D31:D33"/>
    <mergeCell ref="A28:A30"/>
    <mergeCell ref="B28:B30"/>
    <mergeCell ref="C28:C30"/>
    <mergeCell ref="D28:D30"/>
    <mergeCell ref="E28:E30"/>
    <mergeCell ref="F28:F36"/>
    <mergeCell ref="E31:E33"/>
    <mergeCell ref="E34:E36"/>
    <mergeCell ref="A34:A36"/>
    <mergeCell ref="B34:B36"/>
    <mergeCell ref="A31:A33"/>
    <mergeCell ref="B31:B33"/>
    <mergeCell ref="C31:C33"/>
    <mergeCell ref="L34:L36"/>
    <mergeCell ref="M34:M36"/>
    <mergeCell ref="N34:N36"/>
    <mergeCell ref="O34:O36"/>
    <mergeCell ref="P34:P36"/>
    <mergeCell ref="Q34:Q36"/>
    <mergeCell ref="G28:G30"/>
    <mergeCell ref="G31:G33"/>
    <mergeCell ref="G34:G36"/>
    <mergeCell ref="H34:H36"/>
    <mergeCell ref="I34:I36"/>
    <mergeCell ref="J34:J36"/>
    <mergeCell ref="K34:K36"/>
    <mergeCell ref="O31:O33"/>
    <mergeCell ref="P31:P33"/>
    <mergeCell ref="Q31:Q33"/>
    <mergeCell ref="Q28:Q30"/>
    <mergeCell ref="H28:H30"/>
    <mergeCell ref="I28:I30"/>
    <mergeCell ref="H31:H33"/>
    <mergeCell ref="I31:I33"/>
    <mergeCell ref="J28:J30"/>
    <mergeCell ref="K28:K30"/>
    <mergeCell ref="J31:J33"/>
    <mergeCell ref="O37:O39"/>
    <mergeCell ref="P37:P39"/>
    <mergeCell ref="Q37:Q39"/>
    <mergeCell ref="P40:P42"/>
    <mergeCell ref="Q40:Q42"/>
    <mergeCell ref="P43:P45"/>
    <mergeCell ref="Q43:Q45"/>
    <mergeCell ref="H37:H39"/>
    <mergeCell ref="I37:I39"/>
    <mergeCell ref="J37:J39"/>
    <mergeCell ref="K37:K39"/>
    <mergeCell ref="L37:L39"/>
    <mergeCell ref="M37:M39"/>
    <mergeCell ref="N37:N39"/>
    <mergeCell ref="I40:I42"/>
    <mergeCell ref="J40:J42"/>
    <mergeCell ref="K40:K42"/>
    <mergeCell ref="L40:L42"/>
    <mergeCell ref="M40:M42"/>
    <mergeCell ref="A37:A39"/>
    <mergeCell ref="B37:B39"/>
    <mergeCell ref="A40:A42"/>
    <mergeCell ref="B40:B42"/>
    <mergeCell ref="E40:E42"/>
    <mergeCell ref="F43:F51"/>
    <mergeCell ref="G49:G51"/>
    <mergeCell ref="H49:H51"/>
    <mergeCell ref="I49:I51"/>
    <mergeCell ref="G40:G42"/>
    <mergeCell ref="G43:G45"/>
    <mergeCell ref="G46:G48"/>
    <mergeCell ref="C46:C48"/>
    <mergeCell ref="D46:D48"/>
    <mergeCell ref="A43:A45"/>
    <mergeCell ref="B43:B45"/>
    <mergeCell ref="C43:C45"/>
    <mergeCell ref="D43:D45"/>
    <mergeCell ref="E43:E45"/>
    <mergeCell ref="B46:B48"/>
    <mergeCell ref="E46:E48"/>
    <mergeCell ref="D49:D51"/>
    <mergeCell ref="E49:E51"/>
    <mergeCell ref="H40:H42"/>
    <mergeCell ref="M46:M48"/>
    <mergeCell ref="P49:P51"/>
    <mergeCell ref="H43:H45"/>
    <mergeCell ref="I43:I45"/>
    <mergeCell ref="J43:J45"/>
    <mergeCell ref="H46:H48"/>
    <mergeCell ref="I46:I48"/>
    <mergeCell ref="J46:J48"/>
    <mergeCell ref="N40:N42"/>
    <mergeCell ref="O40:O42"/>
    <mergeCell ref="K43:K45"/>
    <mergeCell ref="L43:L45"/>
    <mergeCell ref="M43:M45"/>
    <mergeCell ref="N43:N45"/>
    <mergeCell ref="O43:O45"/>
    <mergeCell ref="N46:N48"/>
    <mergeCell ref="O46:O48"/>
    <mergeCell ref="A46:A48"/>
    <mergeCell ref="A49:A51"/>
    <mergeCell ref="B49:B51"/>
    <mergeCell ref="C49:C51"/>
    <mergeCell ref="A52:A54"/>
    <mergeCell ref="Q49:Q51"/>
    <mergeCell ref="K46:K48"/>
    <mergeCell ref="L46:L48"/>
    <mergeCell ref="K49:K51"/>
    <mergeCell ref="L49:L51"/>
    <mergeCell ref="M49:M51"/>
    <mergeCell ref="N49:N51"/>
    <mergeCell ref="O49:O51"/>
    <mergeCell ref="P46:P48"/>
    <mergeCell ref="Q46:Q48"/>
    <mergeCell ref="J49:J51"/>
    <mergeCell ref="D52:D54"/>
    <mergeCell ref="E52:E54"/>
    <mergeCell ref="F52:F57"/>
    <mergeCell ref="G52:G54"/>
    <mergeCell ref="B52:B54"/>
    <mergeCell ref="C52:C54"/>
    <mergeCell ref="A55:A57"/>
    <mergeCell ref="B55:B57"/>
    <mergeCell ref="C55:C57"/>
    <mergeCell ref="D55:D57"/>
    <mergeCell ref="E55:E57"/>
    <mergeCell ref="P55:P57"/>
    <mergeCell ref="Q55:Q57"/>
    <mergeCell ref="G55:G57"/>
    <mergeCell ref="H55:H57"/>
    <mergeCell ref="K55:K57"/>
    <mergeCell ref="L55:L57"/>
    <mergeCell ref="M55:M57"/>
    <mergeCell ref="N55:N57"/>
    <mergeCell ref="O55:O57"/>
    <mergeCell ref="I55:I57"/>
    <mergeCell ref="J55:J57"/>
    <mergeCell ref="H52:H54"/>
    <mergeCell ref="I52:I54"/>
    <mergeCell ref="J52:J54"/>
    <mergeCell ref="O58:O60"/>
    <mergeCell ref="P58:P60"/>
    <mergeCell ref="Q58:Q60"/>
    <mergeCell ref="H58:H60"/>
    <mergeCell ref="I58:I60"/>
    <mergeCell ref="J58:J60"/>
    <mergeCell ref="K58:K60"/>
    <mergeCell ref="L58:L60"/>
    <mergeCell ref="M58:M60"/>
    <mergeCell ref="N58:N60"/>
    <mergeCell ref="K52:K54"/>
    <mergeCell ref="L52:L54"/>
    <mergeCell ref="M52:M54"/>
    <mergeCell ref="N52:N54"/>
    <mergeCell ref="O52:O54"/>
    <mergeCell ref="P52:P54"/>
    <mergeCell ref="Q52:Q54"/>
    <mergeCell ref="A58:A60"/>
    <mergeCell ref="B58:B60"/>
    <mergeCell ref="C58:C60"/>
    <mergeCell ref="D58:D60"/>
    <mergeCell ref="E58:E60"/>
    <mergeCell ref="F58:F60"/>
    <mergeCell ref="G58:G60"/>
    <mergeCell ref="O61:O63"/>
    <mergeCell ref="P61:P63"/>
    <mergeCell ref="H61:H63"/>
    <mergeCell ref="I61:I63"/>
    <mergeCell ref="J61:J63"/>
    <mergeCell ref="K61:K63"/>
    <mergeCell ref="L61:L63"/>
    <mergeCell ref="M61:M63"/>
    <mergeCell ref="N61:N63"/>
    <mergeCell ref="G61:G63"/>
    <mergeCell ref="E61:E63"/>
    <mergeCell ref="G82:G84"/>
    <mergeCell ref="H82:H84"/>
    <mergeCell ref="I82:I84"/>
    <mergeCell ref="J82:J84"/>
    <mergeCell ref="K82:K84"/>
    <mergeCell ref="L85:L86"/>
    <mergeCell ref="M85:M86"/>
    <mergeCell ref="D85:D86"/>
    <mergeCell ref="E85:E86"/>
    <mergeCell ref="G85:G86"/>
    <mergeCell ref="H85:H86"/>
    <mergeCell ref="I85:I86"/>
    <mergeCell ref="J85:J86"/>
    <mergeCell ref="K85:K86"/>
    <mergeCell ref="A85:A86"/>
    <mergeCell ref="B85:B86"/>
    <mergeCell ref="C85:C86"/>
    <mergeCell ref="B73:B75"/>
    <mergeCell ref="C73:C75"/>
    <mergeCell ref="D73:D75"/>
    <mergeCell ref="E73:E75"/>
    <mergeCell ref="F73:F86"/>
    <mergeCell ref="E76:E78"/>
    <mergeCell ref="E82:E84"/>
    <mergeCell ref="A82:A84"/>
    <mergeCell ref="B82:B84"/>
    <mergeCell ref="C82:C84"/>
    <mergeCell ref="D82:D84"/>
    <mergeCell ref="O85:O86"/>
    <mergeCell ref="P85:P86"/>
    <mergeCell ref="L82:L84"/>
    <mergeCell ref="M82:M84"/>
    <mergeCell ref="N82:N84"/>
    <mergeCell ref="O82:O84"/>
    <mergeCell ref="P82:P84"/>
    <mergeCell ref="Q82:Q84"/>
    <mergeCell ref="N85:N86"/>
    <mergeCell ref="Q85:Q86"/>
    <mergeCell ref="Y46:Y48"/>
    <mergeCell ref="Z46:Z48"/>
    <mergeCell ref="AA46:AA48"/>
    <mergeCell ref="AB46:AB48"/>
    <mergeCell ref="Y49:Y51"/>
    <mergeCell ref="AB49:AB51"/>
    <mergeCell ref="AB52:AB54"/>
    <mergeCell ref="Z76:Z78"/>
    <mergeCell ref="AA76:AA78"/>
    <mergeCell ref="AB76:AB78"/>
    <mergeCell ref="Y64:Y66"/>
    <mergeCell ref="Y67:Y69"/>
    <mergeCell ref="Z67:Z69"/>
    <mergeCell ref="AA67:AA69"/>
    <mergeCell ref="AB67:AB69"/>
    <mergeCell ref="Y70:Y72"/>
    <mergeCell ref="Z70:Z72"/>
    <mergeCell ref="Y73:Y75"/>
    <mergeCell ref="Z73:Z75"/>
    <mergeCell ref="AA73:AA75"/>
    <mergeCell ref="AB73:AB75"/>
    <mergeCell ref="AA58:AA60"/>
    <mergeCell ref="AB58:AB60"/>
    <mergeCell ref="Y52:Y54"/>
    <mergeCell ref="Y55:Y57"/>
    <mergeCell ref="Z55:Z57"/>
    <mergeCell ref="AA55:AA57"/>
    <mergeCell ref="AB55:AB57"/>
    <mergeCell ref="Y58:Y60"/>
    <mergeCell ref="Z58:Z60"/>
    <mergeCell ref="Z52:Z54"/>
    <mergeCell ref="AA52:AA54"/>
    <mergeCell ref="Y61:Y63"/>
    <mergeCell ref="Z61:Z63"/>
    <mergeCell ref="AA61:AA63"/>
    <mergeCell ref="AB61:AB63"/>
    <mergeCell ref="Z64:Z66"/>
    <mergeCell ref="AA64:AA66"/>
    <mergeCell ref="AB64:AB66"/>
    <mergeCell ref="AA70:AA72"/>
    <mergeCell ref="AB70:AB72"/>
    <mergeCell ref="Y85:Y86"/>
    <mergeCell ref="Z85:Z86"/>
    <mergeCell ref="AA85:AA86"/>
    <mergeCell ref="AB85:AB86"/>
    <mergeCell ref="AA82:AA84"/>
    <mergeCell ref="AB82:AB84"/>
    <mergeCell ref="Y76:Y78"/>
    <mergeCell ref="Y79:Y81"/>
    <mergeCell ref="Z79:Z81"/>
    <mergeCell ref="AA79:AA81"/>
    <mergeCell ref="AB79:AB81"/>
    <mergeCell ref="Y82:Y84"/>
    <mergeCell ref="Z82:Z84"/>
    <mergeCell ref="A13:A15"/>
    <mergeCell ref="B13:B15"/>
    <mergeCell ref="Z13:Z15"/>
    <mergeCell ref="AA13:AA15"/>
    <mergeCell ref="M10:M12"/>
    <mergeCell ref="Q3:S3"/>
    <mergeCell ref="P4:Q4"/>
    <mergeCell ref="O5:W5"/>
    <mergeCell ref="A6:N6"/>
    <mergeCell ref="R6:W6"/>
    <mergeCell ref="A7:N7"/>
    <mergeCell ref="R7:W7"/>
    <mergeCell ref="N10:N12"/>
    <mergeCell ref="Y10:Y12"/>
    <mergeCell ref="Z10:Z12"/>
    <mergeCell ref="AA10:AA12"/>
    <mergeCell ref="P10:P12"/>
    <mergeCell ref="A8:N8"/>
    <mergeCell ref="O8:W8"/>
    <mergeCell ref="A10:A12"/>
    <mergeCell ref="B10:B12"/>
    <mergeCell ref="C10:C12"/>
    <mergeCell ref="D10:D12"/>
    <mergeCell ref="E10:E12"/>
    <mergeCell ref="A1:W2"/>
    <mergeCell ref="X1:AB8"/>
    <mergeCell ref="A3:D3"/>
    <mergeCell ref="J3:M3"/>
    <mergeCell ref="N3:P3"/>
    <mergeCell ref="T3:W3"/>
    <mergeCell ref="R4:W4"/>
    <mergeCell ref="E3:I3"/>
    <mergeCell ref="A5:N5"/>
    <mergeCell ref="AB10:AB12"/>
    <mergeCell ref="Y13:Y15"/>
    <mergeCell ref="AB13:AB15"/>
    <mergeCell ref="C13:C15"/>
    <mergeCell ref="D13:D15"/>
    <mergeCell ref="G10:G12"/>
    <mergeCell ref="G13:G15"/>
    <mergeCell ref="H13:H15"/>
    <mergeCell ref="I13:I15"/>
    <mergeCell ref="J13:J15"/>
    <mergeCell ref="K13:K15"/>
    <mergeCell ref="L13:L15"/>
    <mergeCell ref="M13:M15"/>
    <mergeCell ref="E13:E15"/>
    <mergeCell ref="O13:O15"/>
    <mergeCell ref="P13:P15"/>
    <mergeCell ref="Q13:Q15"/>
    <mergeCell ref="Q10:Q12"/>
    <mergeCell ref="K10:K12"/>
    <mergeCell ref="L10:L12"/>
    <mergeCell ref="AA16:AA18"/>
    <mergeCell ref="AB16:AB18"/>
    <mergeCell ref="I16:I18"/>
    <mergeCell ref="J16:J18"/>
    <mergeCell ref="O16:O18"/>
    <mergeCell ref="P16:P18"/>
    <mergeCell ref="Q16:Q18"/>
    <mergeCell ref="Y16:Y18"/>
    <mergeCell ref="Z16:Z18"/>
    <mergeCell ref="N16:N18"/>
    <mergeCell ref="A16:A18"/>
    <mergeCell ref="B16:B18"/>
    <mergeCell ref="C16:C18"/>
    <mergeCell ref="D16:D18"/>
    <mergeCell ref="E16:E18"/>
    <mergeCell ref="L19:L21"/>
    <mergeCell ref="M19:M21"/>
    <mergeCell ref="H22:H24"/>
    <mergeCell ref="I22:I24"/>
    <mergeCell ref="J22:J24"/>
    <mergeCell ref="K22:K24"/>
    <mergeCell ref="L22:L24"/>
    <mergeCell ref="M22:M24"/>
    <mergeCell ref="K16:K18"/>
    <mergeCell ref="L16:L18"/>
    <mergeCell ref="M16:M18"/>
    <mergeCell ref="G16:G18"/>
    <mergeCell ref="H16:H18"/>
    <mergeCell ref="R22:R24"/>
    <mergeCell ref="S22:S24"/>
    <mergeCell ref="N19:N21"/>
    <mergeCell ref="A22:A24"/>
    <mergeCell ref="B22:B24"/>
    <mergeCell ref="C22:C24"/>
    <mergeCell ref="D22:D24"/>
    <mergeCell ref="E22:E24"/>
    <mergeCell ref="G22:G24"/>
    <mergeCell ref="A19:A21"/>
    <mergeCell ref="B19:B21"/>
    <mergeCell ref="C19:C21"/>
    <mergeCell ref="D19:D21"/>
    <mergeCell ref="E19:E21"/>
    <mergeCell ref="G19:G21"/>
    <mergeCell ref="H19:H21"/>
    <mergeCell ref="I19:I21"/>
    <mergeCell ref="J19:J21"/>
    <mergeCell ref="K19:K21"/>
    <mergeCell ref="O19:O21"/>
    <mergeCell ref="P19:P21"/>
    <mergeCell ref="Q19:Q21"/>
    <mergeCell ref="C40:C42"/>
    <mergeCell ref="D40:D42"/>
    <mergeCell ref="C34:C36"/>
    <mergeCell ref="D34:D36"/>
    <mergeCell ref="C37:C39"/>
    <mergeCell ref="D37:D39"/>
    <mergeCell ref="E37:E39"/>
    <mergeCell ref="F37:F42"/>
    <mergeCell ref="G37:G39"/>
    <mergeCell ref="AA25:AA27"/>
    <mergeCell ref="AA19:AA21"/>
    <mergeCell ref="AB19:AB21"/>
    <mergeCell ref="Y22:Y24"/>
    <mergeCell ref="Z22:Z24"/>
    <mergeCell ref="AA22:AA24"/>
    <mergeCell ref="AB22:AB24"/>
    <mergeCell ref="AB25:AB27"/>
    <mergeCell ref="AA31:AA33"/>
    <mergeCell ref="AB31:AB33"/>
    <mergeCell ref="Y25:Y27"/>
    <mergeCell ref="Y28:Y30"/>
    <mergeCell ref="Z28:Z30"/>
    <mergeCell ref="AA28:AA30"/>
    <mergeCell ref="AB28:AB30"/>
    <mergeCell ref="Y31:Y33"/>
    <mergeCell ref="Z31:Z33"/>
    <mergeCell ref="Y19:Y21"/>
    <mergeCell ref="Z19:Z21"/>
    <mergeCell ref="Z25:Z27"/>
    <mergeCell ref="AA34:AA36"/>
    <mergeCell ref="AB34:AB36"/>
    <mergeCell ref="Z37:Z39"/>
    <mergeCell ref="AA37:AA39"/>
    <mergeCell ref="AB37:AB39"/>
    <mergeCell ref="AA43:AA45"/>
    <mergeCell ref="AB43:AB45"/>
    <mergeCell ref="Y37:Y39"/>
    <mergeCell ref="Y40:Y42"/>
    <mergeCell ref="Z40:Z42"/>
    <mergeCell ref="AA40:AA42"/>
    <mergeCell ref="AB40:AB42"/>
    <mergeCell ref="Y43:Y45"/>
    <mergeCell ref="Z43:Z45"/>
    <mergeCell ref="Y34:Y36"/>
    <mergeCell ref="Z34:Z36"/>
  </mergeCells>
  <dataValidations count="5">
    <dataValidation type="decimal" operator="greaterThan" allowBlank="1" showInputMessage="1" showErrorMessage="1" prompt="Nedozvoljeni unos - Dozvoljeno unijeti broj sa dva decimalna mjesta." sqref="H28 H34 H43 H73 H76 H79">
      <formula1>0</formula1>
    </dataValidation>
    <dataValidation type="custom" allowBlank="1" showInputMessage="1" showErrorMessage="1" prompt="Dozvoljeni unos do 250 znakova  -    " sqref="G19 G22 G28 G34 G37 G40 G43 G46 G61 G64 G67 G70 G73 G76 G79 G82 G85">
      <formula1>LT(LEN(G19),(250))</formula1>
    </dataValidation>
    <dataValidation type="list" allowBlank="1" showInputMessage="1" showErrorMessage="1" prompt="Odaberite DA ili NE iz padajućeg izbornika!" sqref="M10:N10 M52 M55 M58:N58 M61 M64 M67 M70 M73 M76 M79 M82 M85:N85">
      <formula1>#REF!</formula1>
    </dataValidation>
    <dataValidation type="list" allowBlank="1" showErrorMessage="1" sqref="B10 B52 B58 B85">
      <formula1>#REF!</formula1>
    </dataValidation>
    <dataValidation type="list" allowBlank="1" showInputMessage="1" prompt="Odaberite DA ili NE iz padajućeg izbornika!" sqref="K10 K52 K58 K61 K64 K67 K70 K73 K76 K85">
      <formula1>#REF!</formula1>
    </dataValidation>
  </dataValidations>
  <pageMargins left="0.7" right="0.7" top="0.75" bottom="0.75" header="0" footer="0"/>
  <pageSetup paperSize="9"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9.140625" customWidth="1"/>
    <col min="2" max="3" width="38.42578125" customWidth="1"/>
    <col min="4" max="4" width="39" customWidth="1"/>
    <col min="5" max="5" width="27" customWidth="1"/>
    <col min="6" max="6" width="49" customWidth="1"/>
    <col min="7" max="7" width="59.85546875" customWidth="1"/>
    <col min="8" max="8" width="40.140625" customWidth="1"/>
    <col min="9" max="9" width="31.140625" customWidth="1"/>
    <col min="10" max="10" width="11" customWidth="1"/>
    <col min="11" max="11" width="10.85546875" customWidth="1"/>
    <col min="12" max="12" width="9.7109375" customWidth="1"/>
    <col min="13" max="13" width="16.140625" customWidth="1"/>
    <col min="14" max="14" width="18.7109375" customWidth="1"/>
    <col min="15" max="15" width="45" customWidth="1"/>
    <col min="16" max="16" width="57.42578125" customWidth="1"/>
    <col min="17" max="17" width="37.42578125" customWidth="1"/>
    <col min="18" max="18" width="25" customWidth="1"/>
    <col min="19" max="19" width="29.42578125" customWidth="1"/>
    <col min="20" max="20" width="15.42578125" customWidth="1"/>
    <col min="21" max="21" width="17.42578125" customWidth="1"/>
    <col min="22" max="23" width="19.28515625" customWidth="1"/>
    <col min="24" max="24" width="25.28515625" customWidth="1"/>
    <col min="25" max="25" width="28.5703125" customWidth="1"/>
    <col min="26" max="26" width="23" customWidth="1"/>
    <col min="27" max="27" width="24" customWidth="1"/>
    <col min="28" max="28" width="53.28515625" customWidth="1"/>
  </cols>
  <sheetData>
    <row r="1" spans="1:28" ht="12.75" customHeight="1" x14ac:dyDescent="0.2">
      <c r="A1" s="732" t="s">
        <v>5109</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744" t="s">
        <v>117</v>
      </c>
      <c r="B3" s="716"/>
      <c r="C3" s="716"/>
      <c r="D3" s="745"/>
      <c r="E3" s="752" t="s">
        <v>5110</v>
      </c>
      <c r="F3" s="747"/>
      <c r="G3" s="747"/>
      <c r="H3" s="747"/>
      <c r="I3" s="791"/>
      <c r="J3" s="746" t="s">
        <v>119</v>
      </c>
      <c r="K3" s="747"/>
      <c r="L3" s="747"/>
      <c r="M3" s="791"/>
      <c r="N3" s="697" t="s">
        <v>1472</v>
      </c>
      <c r="O3" s="651"/>
      <c r="P3" s="652"/>
      <c r="Q3" s="795" t="s">
        <v>5111</v>
      </c>
      <c r="R3" s="747"/>
      <c r="S3" s="791"/>
      <c r="T3" s="851" t="s">
        <v>5112</v>
      </c>
      <c r="U3" s="716"/>
      <c r="V3" s="716"/>
      <c r="W3" s="751"/>
      <c r="X3" s="740"/>
      <c r="Y3" s="638"/>
      <c r="Z3" s="638"/>
      <c r="AA3" s="638"/>
      <c r="AB3" s="741"/>
    </row>
    <row r="4" spans="1:28" ht="6.75" hidden="1" customHeight="1" x14ac:dyDescent="0.2">
      <c r="A4" s="42"/>
      <c r="B4" s="42"/>
      <c r="C4" s="42"/>
      <c r="D4" s="42"/>
      <c r="E4" s="110"/>
      <c r="F4" s="111"/>
      <c r="G4" s="111"/>
      <c r="H4" s="111"/>
      <c r="I4" s="111"/>
      <c r="J4" s="111"/>
      <c r="K4" s="111"/>
      <c r="L4" s="111"/>
      <c r="M4" s="111"/>
      <c r="N4" s="111"/>
      <c r="O4" s="112"/>
      <c r="P4" s="796" t="s">
        <v>123</v>
      </c>
      <c r="Q4" s="797"/>
      <c r="R4" s="698" t="s">
        <v>124</v>
      </c>
      <c r="S4" s="651"/>
      <c r="T4" s="651"/>
      <c r="U4" s="651"/>
      <c r="V4" s="651"/>
      <c r="W4" s="665"/>
      <c r="X4" s="740"/>
      <c r="Y4" s="638"/>
      <c r="Z4" s="638"/>
      <c r="AA4" s="638"/>
      <c r="AB4" s="741"/>
    </row>
    <row r="5" spans="1:28"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row>
    <row r="6" spans="1:28"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row>
    <row r="7" spans="1:28"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row>
    <row r="8" spans="1:28" ht="33.75" customHeight="1" x14ac:dyDescent="0.2">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row>
    <row r="9" spans="1:28" ht="192.75" customHeight="1" x14ac:dyDescent="0.2">
      <c r="A9" s="126" t="s">
        <v>130</v>
      </c>
      <c r="B9" s="127" t="s">
        <v>131</v>
      </c>
      <c r="C9" s="127" t="s">
        <v>132</v>
      </c>
      <c r="D9" s="127" t="s">
        <v>133</v>
      </c>
      <c r="E9" s="128" t="s">
        <v>134</v>
      </c>
      <c r="F9" s="229" t="s">
        <v>56</v>
      </c>
      <c r="G9" s="129" t="s">
        <v>135</v>
      </c>
      <c r="H9" s="130" t="s">
        <v>136</v>
      </c>
      <c r="I9" s="127" t="s">
        <v>137</v>
      </c>
      <c r="J9" s="131" t="s">
        <v>138</v>
      </c>
      <c r="K9" s="131" t="s">
        <v>139</v>
      </c>
      <c r="L9" s="131" t="s">
        <v>5113</v>
      </c>
      <c r="M9" s="132" t="s">
        <v>141</v>
      </c>
      <c r="N9" s="133" t="s">
        <v>374</v>
      </c>
      <c r="O9" s="134" t="s">
        <v>143</v>
      </c>
      <c r="P9" s="54" t="s">
        <v>144</v>
      </c>
      <c r="Q9" s="54" t="s">
        <v>145</v>
      </c>
      <c r="R9" s="54" t="s">
        <v>146</v>
      </c>
      <c r="S9" s="54" t="s">
        <v>147</v>
      </c>
      <c r="T9" s="54" t="s">
        <v>148</v>
      </c>
      <c r="U9" s="54" t="s">
        <v>149</v>
      </c>
      <c r="V9" s="54" t="s">
        <v>150</v>
      </c>
      <c r="W9" s="55" t="s">
        <v>151</v>
      </c>
      <c r="X9" s="113" t="s">
        <v>152</v>
      </c>
      <c r="Y9" s="56" t="s">
        <v>153</v>
      </c>
      <c r="Z9" s="56" t="s">
        <v>154</v>
      </c>
      <c r="AA9" s="56" t="s">
        <v>155</v>
      </c>
      <c r="AB9" s="114" t="s">
        <v>156</v>
      </c>
    </row>
    <row r="10" spans="1:28" ht="61.5" customHeight="1" x14ac:dyDescent="0.2">
      <c r="A10" s="775">
        <v>1</v>
      </c>
      <c r="B10" s="672" t="s">
        <v>5114</v>
      </c>
      <c r="C10" s="672" t="s">
        <v>653</v>
      </c>
      <c r="D10" s="672" t="s">
        <v>653</v>
      </c>
      <c r="E10" s="673" t="s">
        <v>5115</v>
      </c>
      <c r="F10" s="786" t="s">
        <v>5116</v>
      </c>
      <c r="G10" s="678" t="s">
        <v>5117</v>
      </c>
      <c r="H10" s="686">
        <v>1861740628</v>
      </c>
      <c r="I10" s="672" t="s">
        <v>5118</v>
      </c>
      <c r="J10" s="672" t="s">
        <v>253</v>
      </c>
      <c r="K10" s="672" t="s">
        <v>164</v>
      </c>
      <c r="L10" s="672" t="s">
        <v>5119</v>
      </c>
      <c r="M10" s="672" t="s">
        <v>166</v>
      </c>
      <c r="N10" s="672" t="s">
        <v>166</v>
      </c>
      <c r="O10" s="681" t="s">
        <v>5120</v>
      </c>
      <c r="P10" s="681" t="s">
        <v>5121</v>
      </c>
      <c r="Q10" s="681" t="s">
        <v>179</v>
      </c>
      <c r="R10" s="68" t="s">
        <v>5122</v>
      </c>
      <c r="S10" s="45">
        <v>0</v>
      </c>
      <c r="T10" s="45">
        <v>0</v>
      </c>
      <c r="U10" s="45">
        <v>1</v>
      </c>
      <c r="V10" s="57">
        <v>0</v>
      </c>
      <c r="W10" s="62">
        <v>0</v>
      </c>
      <c r="X10" s="154"/>
      <c r="Y10" s="767"/>
      <c r="Z10" s="767"/>
      <c r="AA10" s="767"/>
      <c r="AB10" s="768"/>
    </row>
    <row r="11" spans="1:28" ht="55.5" customHeight="1" x14ac:dyDescent="0.2">
      <c r="A11" s="755"/>
      <c r="B11" s="641"/>
      <c r="C11" s="641"/>
      <c r="D11" s="641"/>
      <c r="E11" s="674"/>
      <c r="F11" s="676"/>
      <c r="G11" s="679"/>
      <c r="H11" s="641"/>
      <c r="I11" s="641"/>
      <c r="J11" s="641"/>
      <c r="K11" s="641"/>
      <c r="L11" s="641"/>
      <c r="M11" s="641"/>
      <c r="N11" s="641"/>
      <c r="O11" s="641"/>
      <c r="P11" s="641"/>
      <c r="Q11" s="641"/>
      <c r="R11" s="68" t="s">
        <v>5122</v>
      </c>
      <c r="S11" s="45">
        <v>0</v>
      </c>
      <c r="T11" s="45">
        <v>0</v>
      </c>
      <c r="U11" s="45">
        <v>0</v>
      </c>
      <c r="V11" s="57">
        <v>0</v>
      </c>
      <c r="W11" s="62">
        <v>1</v>
      </c>
      <c r="X11" s="154"/>
      <c r="Y11" s="641"/>
      <c r="Z11" s="641"/>
      <c r="AA11" s="641"/>
      <c r="AB11" s="720"/>
    </row>
    <row r="12" spans="1:28" ht="131.25" customHeight="1" x14ac:dyDescent="0.2">
      <c r="A12" s="730"/>
      <c r="B12" s="642"/>
      <c r="C12" s="642"/>
      <c r="D12" s="642"/>
      <c r="E12" s="646"/>
      <c r="F12" s="680"/>
      <c r="G12" s="647"/>
      <c r="H12" s="642"/>
      <c r="I12" s="642"/>
      <c r="J12" s="642"/>
      <c r="K12" s="642"/>
      <c r="L12" s="642"/>
      <c r="M12" s="642"/>
      <c r="N12" s="642"/>
      <c r="O12" s="642"/>
      <c r="P12" s="642"/>
      <c r="Q12" s="642"/>
      <c r="R12" s="68" t="s">
        <v>5123</v>
      </c>
      <c r="S12" s="45">
        <v>0</v>
      </c>
      <c r="T12" s="45">
        <v>0</v>
      </c>
      <c r="U12" s="45">
        <v>0</v>
      </c>
      <c r="V12" s="57">
        <v>0</v>
      </c>
      <c r="W12" s="62">
        <v>1</v>
      </c>
      <c r="X12" s="154"/>
      <c r="Y12" s="642"/>
      <c r="Z12" s="642"/>
      <c r="AA12" s="642"/>
      <c r="AB12" s="721"/>
    </row>
    <row r="13" spans="1:28" ht="59.25" customHeight="1" x14ac:dyDescent="0.2">
      <c r="A13" s="775">
        <v>2</v>
      </c>
      <c r="B13" s="672" t="s">
        <v>5114</v>
      </c>
      <c r="C13" s="672" t="s">
        <v>653</v>
      </c>
      <c r="D13" s="672" t="s">
        <v>653</v>
      </c>
      <c r="E13" s="673" t="s">
        <v>5124</v>
      </c>
      <c r="F13" s="675" t="s">
        <v>5125</v>
      </c>
      <c r="G13" s="678" t="s">
        <v>5126</v>
      </c>
      <c r="H13" s="686">
        <v>4615398</v>
      </c>
      <c r="I13" s="672" t="s">
        <v>5127</v>
      </c>
      <c r="J13" s="672" t="s">
        <v>253</v>
      </c>
      <c r="K13" s="672" t="s">
        <v>164</v>
      </c>
      <c r="L13" s="672" t="s">
        <v>5119</v>
      </c>
      <c r="M13" s="672" t="s">
        <v>166</v>
      </c>
      <c r="N13" s="672" t="s">
        <v>166</v>
      </c>
      <c r="O13" s="672" t="s">
        <v>5128</v>
      </c>
      <c r="P13" s="672" t="s">
        <v>5129</v>
      </c>
      <c r="Q13" s="672" t="s">
        <v>179</v>
      </c>
      <c r="R13" s="57" t="s">
        <v>5130</v>
      </c>
      <c r="S13" s="45">
        <v>0</v>
      </c>
      <c r="T13" s="45">
        <v>3</v>
      </c>
      <c r="U13" s="45">
        <v>3</v>
      </c>
      <c r="V13" s="57">
        <v>3</v>
      </c>
      <c r="W13" s="62">
        <v>3</v>
      </c>
      <c r="X13" s="154"/>
      <c r="Y13" s="767"/>
      <c r="Z13" s="767"/>
      <c r="AA13" s="767"/>
      <c r="AB13" s="768"/>
    </row>
    <row r="14" spans="1:28" ht="66" customHeight="1" x14ac:dyDescent="0.2">
      <c r="A14" s="755"/>
      <c r="B14" s="641"/>
      <c r="C14" s="641"/>
      <c r="D14" s="641"/>
      <c r="E14" s="674"/>
      <c r="F14" s="676"/>
      <c r="G14" s="679"/>
      <c r="H14" s="641"/>
      <c r="I14" s="641"/>
      <c r="J14" s="641"/>
      <c r="K14" s="641"/>
      <c r="L14" s="641"/>
      <c r="M14" s="641"/>
      <c r="N14" s="641"/>
      <c r="O14" s="641"/>
      <c r="P14" s="641"/>
      <c r="Q14" s="641"/>
      <c r="R14" s="57" t="s">
        <v>5131</v>
      </c>
      <c r="S14" s="45">
        <v>0</v>
      </c>
      <c r="T14" s="45">
        <v>1</v>
      </c>
      <c r="U14" s="45">
        <v>1</v>
      </c>
      <c r="V14" s="57">
        <v>1</v>
      </c>
      <c r="W14" s="62">
        <v>1</v>
      </c>
      <c r="X14" s="154"/>
      <c r="Y14" s="641"/>
      <c r="Z14" s="641"/>
      <c r="AA14" s="641"/>
      <c r="AB14" s="720"/>
    </row>
    <row r="15" spans="1:28" ht="57.75" customHeight="1" x14ac:dyDescent="0.2">
      <c r="A15" s="730"/>
      <c r="B15" s="642"/>
      <c r="C15" s="642"/>
      <c r="D15" s="642"/>
      <c r="E15" s="646"/>
      <c r="F15" s="680"/>
      <c r="G15" s="647"/>
      <c r="H15" s="642"/>
      <c r="I15" s="642"/>
      <c r="J15" s="642"/>
      <c r="K15" s="642"/>
      <c r="L15" s="642"/>
      <c r="M15" s="642"/>
      <c r="N15" s="642"/>
      <c r="O15" s="642"/>
      <c r="P15" s="642"/>
      <c r="Q15" s="642"/>
      <c r="R15" s="57" t="s">
        <v>5132</v>
      </c>
      <c r="S15" s="45">
        <v>0</v>
      </c>
      <c r="T15" s="45">
        <v>50</v>
      </c>
      <c r="U15" s="45">
        <v>55</v>
      </c>
      <c r="V15" s="57">
        <v>60</v>
      </c>
      <c r="W15" s="62">
        <v>60</v>
      </c>
      <c r="X15" s="154"/>
      <c r="Y15" s="642"/>
      <c r="Z15" s="642"/>
      <c r="AA15" s="642"/>
      <c r="AB15" s="721"/>
    </row>
    <row r="16" spans="1:28" ht="53.25" customHeight="1" x14ac:dyDescent="0.2">
      <c r="A16" s="775">
        <v>3</v>
      </c>
      <c r="B16" s="681" t="str">
        <f>$B$10</f>
        <v>CILJ 2.3. DEMOGRAFSKA REVITALIZACIJA I BOLJI POLOŽAJ OBITELJI </v>
      </c>
      <c r="C16" s="681" t="str">
        <f>$C$13</f>
        <v>NP</v>
      </c>
      <c r="D16" s="681" t="str">
        <f>$D$13</f>
        <v>NP</v>
      </c>
      <c r="E16" s="772" t="s">
        <v>5124</v>
      </c>
      <c r="F16" s="675" t="s">
        <v>5133</v>
      </c>
      <c r="G16" s="781" t="s">
        <v>5134</v>
      </c>
      <c r="H16" s="834">
        <v>0</v>
      </c>
      <c r="I16" s="681" t="s">
        <v>653</v>
      </c>
      <c r="J16" s="681" t="s">
        <v>253</v>
      </c>
      <c r="K16" s="681" t="s">
        <v>164</v>
      </c>
      <c r="L16" s="681" t="s">
        <v>5135</v>
      </c>
      <c r="M16" s="681" t="s">
        <v>166</v>
      </c>
      <c r="N16" s="681" t="s">
        <v>166</v>
      </c>
      <c r="O16" s="681" t="s">
        <v>5136</v>
      </c>
      <c r="P16" s="681" t="s">
        <v>5137</v>
      </c>
      <c r="Q16" s="681" t="s">
        <v>169</v>
      </c>
      <c r="R16" s="68" t="s">
        <v>5138</v>
      </c>
      <c r="S16" s="45">
        <v>0</v>
      </c>
      <c r="T16" s="45">
        <v>1</v>
      </c>
      <c r="U16" s="45">
        <v>0</v>
      </c>
      <c r="V16" s="45">
        <v>0</v>
      </c>
      <c r="W16" s="105">
        <v>0</v>
      </c>
      <c r="X16" s="154"/>
      <c r="Y16" s="767"/>
      <c r="Z16" s="767"/>
      <c r="AA16" s="767"/>
      <c r="AB16" s="768"/>
    </row>
    <row r="17" spans="1:28" ht="53.25" customHeight="1" x14ac:dyDescent="0.2">
      <c r="A17" s="755"/>
      <c r="B17" s="641"/>
      <c r="C17" s="641"/>
      <c r="D17" s="641"/>
      <c r="E17" s="776"/>
      <c r="F17" s="676"/>
      <c r="G17" s="782"/>
      <c r="H17" s="641"/>
      <c r="I17" s="641"/>
      <c r="J17" s="641"/>
      <c r="K17" s="641"/>
      <c r="L17" s="641"/>
      <c r="M17" s="641"/>
      <c r="N17" s="641"/>
      <c r="O17" s="641"/>
      <c r="P17" s="641"/>
      <c r="Q17" s="641"/>
      <c r="R17" s="681" t="s">
        <v>5139</v>
      </c>
      <c r="S17" s="681">
        <v>0</v>
      </c>
      <c r="T17" s="681">
        <v>0</v>
      </c>
      <c r="U17" s="681">
        <v>1</v>
      </c>
      <c r="V17" s="681">
        <v>0</v>
      </c>
      <c r="W17" s="772">
        <v>0</v>
      </c>
      <c r="X17" s="154"/>
      <c r="Y17" s="641"/>
      <c r="Z17" s="641"/>
      <c r="AA17" s="641"/>
      <c r="AB17" s="720"/>
    </row>
    <row r="18" spans="1:28" ht="53.25" customHeight="1" x14ac:dyDescent="0.2">
      <c r="A18" s="730"/>
      <c r="B18" s="642"/>
      <c r="C18" s="642"/>
      <c r="D18" s="642"/>
      <c r="E18" s="729"/>
      <c r="F18" s="680"/>
      <c r="G18" s="783"/>
      <c r="H18" s="642"/>
      <c r="I18" s="642"/>
      <c r="J18" s="642"/>
      <c r="K18" s="642"/>
      <c r="L18" s="642"/>
      <c r="M18" s="642"/>
      <c r="N18" s="642"/>
      <c r="O18" s="642"/>
      <c r="P18" s="642"/>
      <c r="Q18" s="642"/>
      <c r="R18" s="642"/>
      <c r="S18" s="642"/>
      <c r="T18" s="642"/>
      <c r="U18" s="642"/>
      <c r="V18" s="642"/>
      <c r="W18" s="729"/>
      <c r="X18" s="154"/>
      <c r="Y18" s="642"/>
      <c r="Z18" s="642"/>
      <c r="AA18" s="642"/>
      <c r="AB18" s="721"/>
    </row>
    <row r="19" spans="1:28" ht="65.25" customHeight="1" x14ac:dyDescent="0.2">
      <c r="A19" s="775">
        <v>4</v>
      </c>
      <c r="B19" s="681" t="str">
        <f>$B$10</f>
        <v>CILJ 2.3. DEMOGRAFSKA REVITALIZACIJA I BOLJI POLOŽAJ OBITELJI </v>
      </c>
      <c r="C19" s="681" t="str">
        <f>$C$13</f>
        <v>NP</v>
      </c>
      <c r="D19" s="681" t="str">
        <f>$D$13</f>
        <v>NP</v>
      </c>
      <c r="E19" s="772" t="s">
        <v>5124</v>
      </c>
      <c r="F19" s="675" t="s">
        <v>5140</v>
      </c>
      <c r="G19" s="781" t="s">
        <v>5141</v>
      </c>
      <c r="H19" s="834">
        <v>11000000</v>
      </c>
      <c r="I19" s="681" t="s">
        <v>5142</v>
      </c>
      <c r="J19" s="681" t="s">
        <v>253</v>
      </c>
      <c r="K19" s="681" t="s">
        <v>164</v>
      </c>
      <c r="L19" s="681" t="s">
        <v>5135</v>
      </c>
      <c r="M19" s="681" t="s">
        <v>166</v>
      </c>
      <c r="N19" s="681" t="s">
        <v>166</v>
      </c>
      <c r="O19" s="681" t="s">
        <v>5143</v>
      </c>
      <c r="P19" s="681" t="s">
        <v>5144</v>
      </c>
      <c r="Q19" s="682" t="s">
        <v>179</v>
      </c>
      <c r="R19" s="57" t="s">
        <v>5145</v>
      </c>
      <c r="S19" s="57">
        <v>0</v>
      </c>
      <c r="T19" s="57">
        <v>160</v>
      </c>
      <c r="U19" s="57">
        <v>160</v>
      </c>
      <c r="V19" s="57">
        <v>170</v>
      </c>
      <c r="W19" s="62">
        <v>170</v>
      </c>
      <c r="X19" s="154"/>
      <c r="Y19" s="767"/>
      <c r="Z19" s="767"/>
      <c r="AA19" s="767"/>
      <c r="AB19" s="768"/>
    </row>
    <row r="20" spans="1:28" ht="81" customHeight="1" x14ac:dyDescent="0.2">
      <c r="A20" s="755"/>
      <c r="B20" s="641"/>
      <c r="C20" s="641"/>
      <c r="D20" s="641"/>
      <c r="E20" s="776"/>
      <c r="F20" s="676"/>
      <c r="G20" s="782"/>
      <c r="H20" s="641"/>
      <c r="I20" s="641"/>
      <c r="J20" s="641"/>
      <c r="K20" s="641"/>
      <c r="L20" s="641"/>
      <c r="M20" s="641"/>
      <c r="N20" s="641"/>
      <c r="O20" s="641"/>
      <c r="P20" s="641"/>
      <c r="Q20" s="641"/>
      <c r="R20" s="57" t="s">
        <v>5146</v>
      </c>
      <c r="S20" s="57">
        <v>0</v>
      </c>
      <c r="T20" s="57">
        <v>25</v>
      </c>
      <c r="U20" s="57">
        <v>25</v>
      </c>
      <c r="V20" s="57">
        <v>30</v>
      </c>
      <c r="W20" s="62">
        <v>30</v>
      </c>
      <c r="X20" s="154"/>
      <c r="Y20" s="641"/>
      <c r="Z20" s="641"/>
      <c r="AA20" s="641"/>
      <c r="AB20" s="720"/>
    </row>
    <row r="21" spans="1:28" ht="42.75" customHeight="1" x14ac:dyDescent="0.2">
      <c r="A21" s="730"/>
      <c r="B21" s="642"/>
      <c r="C21" s="642"/>
      <c r="D21" s="642"/>
      <c r="E21" s="729"/>
      <c r="F21" s="680"/>
      <c r="G21" s="783"/>
      <c r="H21" s="642"/>
      <c r="I21" s="642"/>
      <c r="J21" s="642"/>
      <c r="K21" s="642"/>
      <c r="L21" s="642"/>
      <c r="M21" s="642"/>
      <c r="N21" s="642"/>
      <c r="O21" s="642"/>
      <c r="P21" s="642"/>
      <c r="Q21" s="642"/>
      <c r="R21" s="45" t="s">
        <v>5130</v>
      </c>
      <c r="S21" s="45">
        <v>0</v>
      </c>
      <c r="T21" s="45">
        <v>1</v>
      </c>
      <c r="U21" s="45">
        <v>1</v>
      </c>
      <c r="V21" s="45">
        <v>1</v>
      </c>
      <c r="W21" s="105">
        <v>1</v>
      </c>
      <c r="X21" s="154"/>
      <c r="Y21" s="642"/>
      <c r="Z21" s="642"/>
      <c r="AA21" s="642"/>
      <c r="AB21" s="721"/>
    </row>
    <row r="22" spans="1:28" ht="53.25" customHeight="1" x14ac:dyDescent="0.2">
      <c r="A22" s="775">
        <v>5</v>
      </c>
      <c r="B22" s="672" t="s">
        <v>5114</v>
      </c>
      <c r="C22" s="672" t="s">
        <v>653</v>
      </c>
      <c r="D22" s="672" t="s">
        <v>653</v>
      </c>
      <c r="E22" s="673" t="s">
        <v>5115</v>
      </c>
      <c r="F22" s="675" t="s">
        <v>5147</v>
      </c>
      <c r="G22" s="678" t="s">
        <v>5148</v>
      </c>
      <c r="H22" s="686">
        <v>34130596</v>
      </c>
      <c r="I22" s="672" t="s">
        <v>5149</v>
      </c>
      <c r="J22" s="672" t="s">
        <v>470</v>
      </c>
      <c r="K22" s="672" t="s">
        <v>164</v>
      </c>
      <c r="L22" s="672" t="s">
        <v>325</v>
      </c>
      <c r="M22" s="672" t="s">
        <v>166</v>
      </c>
      <c r="N22" s="672" t="s">
        <v>166</v>
      </c>
      <c r="O22" s="672" t="s">
        <v>5150</v>
      </c>
      <c r="P22" s="672" t="s">
        <v>5151</v>
      </c>
      <c r="Q22" s="672" t="s">
        <v>5152</v>
      </c>
      <c r="R22" s="672" t="s">
        <v>5153</v>
      </c>
      <c r="S22" s="681">
        <v>0</v>
      </c>
      <c r="T22" s="681">
        <v>34</v>
      </c>
      <c r="U22" s="681">
        <v>0</v>
      </c>
      <c r="V22" s="672">
        <v>0</v>
      </c>
      <c r="W22" s="673">
        <v>0</v>
      </c>
      <c r="X22" s="766"/>
      <c r="Y22" s="767"/>
      <c r="Z22" s="767"/>
      <c r="AA22" s="767"/>
      <c r="AB22" s="768"/>
    </row>
    <row r="23" spans="1:28" ht="53.25" customHeight="1" x14ac:dyDescent="0.2">
      <c r="A23" s="755"/>
      <c r="B23" s="641"/>
      <c r="C23" s="641"/>
      <c r="D23" s="641"/>
      <c r="E23" s="674"/>
      <c r="F23" s="676"/>
      <c r="G23" s="679"/>
      <c r="H23" s="641"/>
      <c r="I23" s="641"/>
      <c r="J23" s="641"/>
      <c r="K23" s="641"/>
      <c r="L23" s="641"/>
      <c r="M23" s="641"/>
      <c r="N23" s="641"/>
      <c r="O23" s="641"/>
      <c r="P23" s="641"/>
      <c r="Q23" s="641"/>
      <c r="R23" s="641"/>
      <c r="S23" s="641"/>
      <c r="T23" s="641"/>
      <c r="U23" s="641"/>
      <c r="V23" s="641"/>
      <c r="W23" s="674"/>
      <c r="X23" s="755"/>
      <c r="Y23" s="641"/>
      <c r="Z23" s="641"/>
      <c r="AA23" s="641"/>
      <c r="AB23" s="720"/>
    </row>
    <row r="24" spans="1:28" ht="53.25" customHeight="1" x14ac:dyDescent="0.2">
      <c r="A24" s="730"/>
      <c r="B24" s="642"/>
      <c r="C24" s="642"/>
      <c r="D24" s="642"/>
      <c r="E24" s="646"/>
      <c r="F24" s="680"/>
      <c r="G24" s="647"/>
      <c r="H24" s="642"/>
      <c r="I24" s="642"/>
      <c r="J24" s="642"/>
      <c r="K24" s="642"/>
      <c r="L24" s="642"/>
      <c r="M24" s="642"/>
      <c r="N24" s="642"/>
      <c r="O24" s="642"/>
      <c r="P24" s="642"/>
      <c r="Q24" s="642"/>
      <c r="R24" s="642"/>
      <c r="S24" s="642"/>
      <c r="T24" s="642"/>
      <c r="U24" s="642"/>
      <c r="V24" s="642"/>
      <c r="W24" s="646"/>
      <c r="X24" s="730"/>
      <c r="Y24" s="642"/>
      <c r="Z24" s="642"/>
      <c r="AA24" s="642"/>
      <c r="AB24" s="721"/>
    </row>
    <row r="25" spans="1:28" ht="53.25" customHeight="1" x14ac:dyDescent="0.2">
      <c r="A25" s="775">
        <v>6</v>
      </c>
      <c r="B25" s="672" t="s">
        <v>5114</v>
      </c>
      <c r="C25" s="672" t="s">
        <v>653</v>
      </c>
      <c r="D25" s="672" t="s">
        <v>653</v>
      </c>
      <c r="E25" s="673" t="s">
        <v>5115</v>
      </c>
      <c r="F25" s="675" t="s">
        <v>5154</v>
      </c>
      <c r="G25" s="678" t="s">
        <v>5155</v>
      </c>
      <c r="H25" s="686">
        <v>5600000</v>
      </c>
      <c r="I25" s="672" t="s">
        <v>5149</v>
      </c>
      <c r="J25" s="672" t="s">
        <v>470</v>
      </c>
      <c r="K25" s="672" t="s">
        <v>164</v>
      </c>
      <c r="L25" s="672" t="s">
        <v>4060</v>
      </c>
      <c r="M25" s="672" t="s">
        <v>166</v>
      </c>
      <c r="N25" s="672" t="s">
        <v>164</v>
      </c>
      <c r="O25" s="672" t="s">
        <v>5156</v>
      </c>
      <c r="P25" s="672" t="s">
        <v>5157</v>
      </c>
      <c r="Q25" s="672" t="s">
        <v>327</v>
      </c>
      <c r="R25" s="672" t="s">
        <v>5158</v>
      </c>
      <c r="S25" s="681">
        <v>0</v>
      </c>
      <c r="T25" s="777">
        <v>0.25</v>
      </c>
      <c r="U25" s="777">
        <v>0.5</v>
      </c>
      <c r="V25" s="724">
        <v>0.75</v>
      </c>
      <c r="W25" s="725">
        <v>1</v>
      </c>
      <c r="X25" s="766"/>
      <c r="Y25" s="767"/>
      <c r="Z25" s="767"/>
      <c r="AA25" s="767"/>
      <c r="AB25" s="768"/>
    </row>
    <row r="26" spans="1:28" ht="42.75" customHeight="1" x14ac:dyDescent="0.2">
      <c r="A26" s="755"/>
      <c r="B26" s="641"/>
      <c r="C26" s="641"/>
      <c r="D26" s="641"/>
      <c r="E26" s="674"/>
      <c r="F26" s="676"/>
      <c r="G26" s="679"/>
      <c r="H26" s="641"/>
      <c r="I26" s="641"/>
      <c r="J26" s="641"/>
      <c r="K26" s="641"/>
      <c r="L26" s="641"/>
      <c r="M26" s="641"/>
      <c r="N26" s="641"/>
      <c r="O26" s="641"/>
      <c r="P26" s="641"/>
      <c r="Q26" s="641"/>
      <c r="R26" s="641"/>
      <c r="S26" s="641"/>
      <c r="T26" s="641"/>
      <c r="U26" s="641"/>
      <c r="V26" s="641"/>
      <c r="W26" s="674"/>
      <c r="X26" s="755"/>
      <c r="Y26" s="641"/>
      <c r="Z26" s="641"/>
      <c r="AA26" s="641"/>
      <c r="AB26" s="720"/>
    </row>
    <row r="27" spans="1:28" ht="42.75" customHeight="1" x14ac:dyDescent="0.2">
      <c r="A27" s="730"/>
      <c r="B27" s="642"/>
      <c r="C27" s="642"/>
      <c r="D27" s="642"/>
      <c r="E27" s="646"/>
      <c r="F27" s="680"/>
      <c r="G27" s="647"/>
      <c r="H27" s="642"/>
      <c r="I27" s="642"/>
      <c r="J27" s="642"/>
      <c r="K27" s="642"/>
      <c r="L27" s="642"/>
      <c r="M27" s="642"/>
      <c r="N27" s="642"/>
      <c r="O27" s="642"/>
      <c r="P27" s="642"/>
      <c r="Q27" s="642"/>
      <c r="R27" s="642"/>
      <c r="S27" s="642"/>
      <c r="T27" s="642"/>
      <c r="U27" s="642"/>
      <c r="V27" s="642"/>
      <c r="W27" s="646"/>
      <c r="X27" s="730"/>
      <c r="Y27" s="642"/>
      <c r="Z27" s="642"/>
      <c r="AA27" s="642"/>
      <c r="AB27" s="721"/>
    </row>
    <row r="28" spans="1:28" ht="44.25" customHeight="1" x14ac:dyDescent="0.2">
      <c r="A28" s="775">
        <v>7</v>
      </c>
      <c r="B28" s="672" t="s">
        <v>5114</v>
      </c>
      <c r="C28" s="672" t="s">
        <v>653</v>
      </c>
      <c r="D28" s="672" t="s">
        <v>653</v>
      </c>
      <c r="E28" s="673" t="s">
        <v>5115</v>
      </c>
      <c r="F28" s="675" t="s">
        <v>5159</v>
      </c>
      <c r="G28" s="678" t="s">
        <v>5160</v>
      </c>
      <c r="H28" s="686">
        <v>90000000</v>
      </c>
      <c r="I28" s="672" t="s">
        <v>5149</v>
      </c>
      <c r="J28" s="672" t="s">
        <v>470</v>
      </c>
      <c r="K28" s="672" t="s">
        <v>164</v>
      </c>
      <c r="L28" s="672" t="s">
        <v>325</v>
      </c>
      <c r="M28" s="672" t="s">
        <v>166</v>
      </c>
      <c r="N28" s="672" t="s">
        <v>166</v>
      </c>
      <c r="O28" s="672" t="s">
        <v>5161</v>
      </c>
      <c r="P28" s="672" t="s">
        <v>5162</v>
      </c>
      <c r="Q28" s="672" t="s">
        <v>5163</v>
      </c>
      <c r="R28" s="672" t="s">
        <v>5164</v>
      </c>
      <c r="S28" s="681" t="s">
        <v>5165</v>
      </c>
      <c r="T28" s="681">
        <v>60</v>
      </c>
      <c r="U28" s="681">
        <v>60</v>
      </c>
      <c r="V28" s="672">
        <v>60</v>
      </c>
      <c r="W28" s="673">
        <v>0</v>
      </c>
      <c r="X28" s="766"/>
      <c r="Y28" s="767"/>
      <c r="Z28" s="767"/>
      <c r="AA28" s="767"/>
      <c r="AB28" s="768"/>
    </row>
    <row r="29" spans="1:28" ht="44.25" customHeight="1" x14ac:dyDescent="0.2">
      <c r="A29" s="755"/>
      <c r="B29" s="641"/>
      <c r="C29" s="641"/>
      <c r="D29" s="641"/>
      <c r="E29" s="674"/>
      <c r="F29" s="676"/>
      <c r="G29" s="679"/>
      <c r="H29" s="641"/>
      <c r="I29" s="641"/>
      <c r="J29" s="641"/>
      <c r="K29" s="641"/>
      <c r="L29" s="641"/>
      <c r="M29" s="641"/>
      <c r="N29" s="641"/>
      <c r="O29" s="641"/>
      <c r="P29" s="641"/>
      <c r="Q29" s="641"/>
      <c r="R29" s="641"/>
      <c r="S29" s="641"/>
      <c r="T29" s="641"/>
      <c r="U29" s="641"/>
      <c r="V29" s="641"/>
      <c r="W29" s="674"/>
      <c r="X29" s="755"/>
      <c r="Y29" s="641"/>
      <c r="Z29" s="641"/>
      <c r="AA29" s="641"/>
      <c r="AB29" s="720"/>
    </row>
    <row r="30" spans="1:28" ht="44.25" customHeight="1" x14ac:dyDescent="0.2">
      <c r="A30" s="730"/>
      <c r="B30" s="642"/>
      <c r="C30" s="642"/>
      <c r="D30" s="642"/>
      <c r="E30" s="646"/>
      <c r="F30" s="680"/>
      <c r="G30" s="647"/>
      <c r="H30" s="642"/>
      <c r="I30" s="642"/>
      <c r="J30" s="642"/>
      <c r="K30" s="642"/>
      <c r="L30" s="642"/>
      <c r="M30" s="642"/>
      <c r="N30" s="642"/>
      <c r="O30" s="642"/>
      <c r="P30" s="642"/>
      <c r="Q30" s="642"/>
      <c r="R30" s="642"/>
      <c r="S30" s="642"/>
      <c r="T30" s="642"/>
      <c r="U30" s="642"/>
      <c r="V30" s="642"/>
      <c r="W30" s="646"/>
      <c r="X30" s="730"/>
      <c r="Y30" s="642"/>
      <c r="Z30" s="642"/>
      <c r="AA30" s="642"/>
      <c r="AB30" s="721"/>
    </row>
    <row r="31" spans="1:28" ht="44.25" customHeight="1" x14ac:dyDescent="0.2">
      <c r="A31" s="775">
        <v>8</v>
      </c>
      <c r="B31" s="672" t="s">
        <v>5114</v>
      </c>
      <c r="C31" s="672" t="s">
        <v>653</v>
      </c>
      <c r="D31" s="672" t="s">
        <v>653</v>
      </c>
      <c r="E31" s="673" t="s">
        <v>5115</v>
      </c>
      <c r="F31" s="675" t="s">
        <v>5166</v>
      </c>
      <c r="G31" s="678" t="s">
        <v>5167</v>
      </c>
      <c r="H31" s="686">
        <v>34000000</v>
      </c>
      <c r="I31" s="672" t="s">
        <v>5149</v>
      </c>
      <c r="J31" s="672" t="s">
        <v>470</v>
      </c>
      <c r="K31" s="672" t="s">
        <v>164</v>
      </c>
      <c r="L31" s="672" t="s">
        <v>325</v>
      </c>
      <c r="M31" s="672" t="s">
        <v>166</v>
      </c>
      <c r="N31" s="672" t="s">
        <v>166</v>
      </c>
      <c r="O31" s="672" t="s">
        <v>5168</v>
      </c>
      <c r="P31" s="672" t="s">
        <v>5169</v>
      </c>
      <c r="Q31" s="672" t="s">
        <v>5163</v>
      </c>
      <c r="R31" s="672" t="s">
        <v>5153</v>
      </c>
      <c r="S31" s="681">
        <v>0</v>
      </c>
      <c r="T31" s="681">
        <v>50</v>
      </c>
      <c r="U31" s="681">
        <v>50</v>
      </c>
      <c r="V31" s="672">
        <v>50</v>
      </c>
      <c r="W31" s="673">
        <v>0</v>
      </c>
      <c r="X31" s="766"/>
      <c r="Y31" s="767"/>
      <c r="Z31" s="767"/>
      <c r="AA31" s="767"/>
      <c r="AB31" s="768"/>
    </row>
    <row r="32" spans="1:28" ht="44.25" customHeight="1" x14ac:dyDescent="0.2">
      <c r="A32" s="755"/>
      <c r="B32" s="641"/>
      <c r="C32" s="641"/>
      <c r="D32" s="641"/>
      <c r="E32" s="674"/>
      <c r="F32" s="676"/>
      <c r="G32" s="679"/>
      <c r="H32" s="641"/>
      <c r="I32" s="641"/>
      <c r="J32" s="641"/>
      <c r="K32" s="641"/>
      <c r="L32" s="641"/>
      <c r="M32" s="641"/>
      <c r="N32" s="641"/>
      <c r="O32" s="641"/>
      <c r="P32" s="641"/>
      <c r="Q32" s="641"/>
      <c r="R32" s="641"/>
      <c r="S32" s="641"/>
      <c r="T32" s="641"/>
      <c r="U32" s="641"/>
      <c r="V32" s="641"/>
      <c r="W32" s="674"/>
      <c r="X32" s="755"/>
      <c r="Y32" s="641"/>
      <c r="Z32" s="641"/>
      <c r="AA32" s="641"/>
      <c r="AB32" s="720"/>
    </row>
    <row r="33" spans="1:28" ht="44.25" customHeight="1" x14ac:dyDescent="0.2">
      <c r="A33" s="730"/>
      <c r="B33" s="642"/>
      <c r="C33" s="642"/>
      <c r="D33" s="642"/>
      <c r="E33" s="646"/>
      <c r="F33" s="680"/>
      <c r="G33" s="647"/>
      <c r="H33" s="642"/>
      <c r="I33" s="642"/>
      <c r="J33" s="642"/>
      <c r="K33" s="642"/>
      <c r="L33" s="642"/>
      <c r="M33" s="642"/>
      <c r="N33" s="642"/>
      <c r="O33" s="642"/>
      <c r="P33" s="642"/>
      <c r="Q33" s="642"/>
      <c r="R33" s="642"/>
      <c r="S33" s="642"/>
      <c r="T33" s="642"/>
      <c r="U33" s="642"/>
      <c r="V33" s="642"/>
      <c r="W33" s="646"/>
      <c r="X33" s="730"/>
      <c r="Y33" s="642"/>
      <c r="Z33" s="642"/>
      <c r="AA33" s="642"/>
      <c r="AB33" s="721"/>
    </row>
    <row r="34" spans="1:28" ht="51" customHeight="1" x14ac:dyDescent="0.2">
      <c r="A34" s="775">
        <v>9</v>
      </c>
      <c r="B34" s="672" t="s">
        <v>449</v>
      </c>
      <c r="C34" s="672" t="s">
        <v>653</v>
      </c>
      <c r="D34" s="672" t="s">
        <v>653</v>
      </c>
      <c r="E34" s="673" t="s">
        <v>5115</v>
      </c>
      <c r="F34" s="675" t="s">
        <v>5170</v>
      </c>
      <c r="G34" s="678" t="s">
        <v>5171</v>
      </c>
      <c r="H34" s="686">
        <v>100000</v>
      </c>
      <c r="I34" s="672" t="s">
        <v>5172</v>
      </c>
      <c r="J34" s="672" t="s">
        <v>253</v>
      </c>
      <c r="K34" s="672" t="s">
        <v>164</v>
      </c>
      <c r="L34" s="672" t="s">
        <v>4243</v>
      </c>
      <c r="M34" s="672" t="s">
        <v>166</v>
      </c>
      <c r="N34" s="672" t="s">
        <v>166</v>
      </c>
      <c r="O34" s="855" t="s">
        <v>5173</v>
      </c>
      <c r="P34" s="856" t="s">
        <v>120</v>
      </c>
      <c r="Q34" s="856" t="s">
        <v>327</v>
      </c>
      <c r="R34" s="857" t="s">
        <v>5174</v>
      </c>
      <c r="S34" s="856">
        <v>0</v>
      </c>
      <c r="T34" s="1046">
        <v>1</v>
      </c>
      <c r="U34" s="1046">
        <v>1</v>
      </c>
      <c r="V34" s="724">
        <v>1</v>
      </c>
      <c r="W34" s="725">
        <v>1</v>
      </c>
      <c r="X34" s="766"/>
      <c r="Y34" s="767"/>
      <c r="Z34" s="767"/>
      <c r="AA34" s="767"/>
      <c r="AB34" s="768"/>
    </row>
    <row r="35" spans="1:28" ht="55.5" customHeight="1" x14ac:dyDescent="0.2">
      <c r="A35" s="755"/>
      <c r="B35" s="641"/>
      <c r="C35" s="641"/>
      <c r="D35" s="641"/>
      <c r="E35" s="674"/>
      <c r="F35" s="676"/>
      <c r="G35" s="679"/>
      <c r="H35" s="641"/>
      <c r="I35" s="641"/>
      <c r="J35" s="641"/>
      <c r="K35" s="641"/>
      <c r="L35" s="641"/>
      <c r="M35" s="641"/>
      <c r="N35" s="641"/>
      <c r="O35" s="782"/>
      <c r="P35" s="641"/>
      <c r="Q35" s="641"/>
      <c r="R35" s="641"/>
      <c r="S35" s="641"/>
      <c r="T35" s="641"/>
      <c r="U35" s="641"/>
      <c r="V35" s="641"/>
      <c r="W35" s="674"/>
      <c r="X35" s="755"/>
      <c r="Y35" s="641"/>
      <c r="Z35" s="641"/>
      <c r="AA35" s="641"/>
      <c r="AB35" s="720"/>
    </row>
    <row r="36" spans="1:28" ht="45.75" customHeight="1" x14ac:dyDescent="0.2">
      <c r="A36" s="730"/>
      <c r="B36" s="642"/>
      <c r="C36" s="642"/>
      <c r="D36" s="642"/>
      <c r="E36" s="646"/>
      <c r="F36" s="680"/>
      <c r="G36" s="647"/>
      <c r="H36" s="642"/>
      <c r="I36" s="642"/>
      <c r="J36" s="642"/>
      <c r="K36" s="642"/>
      <c r="L36" s="642"/>
      <c r="M36" s="642"/>
      <c r="N36" s="642"/>
      <c r="O36" s="860"/>
      <c r="P36" s="642"/>
      <c r="Q36" s="642"/>
      <c r="R36" s="642"/>
      <c r="S36" s="642"/>
      <c r="T36" s="642"/>
      <c r="U36" s="642"/>
      <c r="V36" s="642"/>
      <c r="W36" s="646"/>
      <c r="X36" s="730"/>
      <c r="Y36" s="642"/>
      <c r="Z36" s="642"/>
      <c r="AA36" s="642"/>
      <c r="AB36" s="721"/>
    </row>
    <row r="37" spans="1:28" ht="56.25" customHeight="1" x14ac:dyDescent="0.2">
      <c r="A37" s="775">
        <v>10</v>
      </c>
      <c r="B37" s="672" t="s">
        <v>449</v>
      </c>
      <c r="C37" s="672" t="s">
        <v>653</v>
      </c>
      <c r="D37" s="672" t="s">
        <v>653</v>
      </c>
      <c r="E37" s="673" t="s">
        <v>5115</v>
      </c>
      <c r="F37" s="675" t="s">
        <v>324</v>
      </c>
      <c r="G37" s="678" t="s">
        <v>5175</v>
      </c>
      <c r="H37" s="686" t="s">
        <v>158</v>
      </c>
      <c r="I37" s="672" t="s">
        <v>5172</v>
      </c>
      <c r="J37" s="672" t="s">
        <v>253</v>
      </c>
      <c r="K37" s="672" t="s">
        <v>164</v>
      </c>
      <c r="L37" s="672" t="s">
        <v>4607</v>
      </c>
      <c r="M37" s="672" t="s">
        <v>166</v>
      </c>
      <c r="N37" s="673" t="s">
        <v>166</v>
      </c>
      <c r="O37" s="672" t="s">
        <v>5176</v>
      </c>
      <c r="P37" s="678" t="s">
        <v>5177</v>
      </c>
      <c r="Q37" s="672" t="s">
        <v>179</v>
      </c>
      <c r="R37" s="57" t="s">
        <v>613</v>
      </c>
      <c r="S37" s="189" t="s">
        <v>158</v>
      </c>
      <c r="T37" s="189">
        <v>3</v>
      </c>
      <c r="U37" s="189">
        <v>4</v>
      </c>
      <c r="V37" s="57">
        <v>5</v>
      </c>
      <c r="W37" s="62">
        <v>5</v>
      </c>
      <c r="X37" s="154"/>
      <c r="Y37" s="767"/>
      <c r="Z37" s="767"/>
      <c r="AA37" s="767"/>
      <c r="AB37" s="768"/>
    </row>
    <row r="38" spans="1:28" ht="42" customHeight="1" x14ac:dyDescent="0.2">
      <c r="A38" s="755"/>
      <c r="B38" s="641"/>
      <c r="C38" s="641"/>
      <c r="D38" s="641"/>
      <c r="E38" s="674"/>
      <c r="F38" s="676"/>
      <c r="G38" s="679"/>
      <c r="H38" s="641"/>
      <c r="I38" s="641"/>
      <c r="J38" s="641"/>
      <c r="K38" s="641"/>
      <c r="L38" s="641"/>
      <c r="M38" s="641"/>
      <c r="N38" s="674"/>
      <c r="O38" s="641"/>
      <c r="P38" s="679"/>
      <c r="Q38" s="641"/>
      <c r="R38" s="57" t="s">
        <v>5178</v>
      </c>
      <c r="S38" s="189" t="s">
        <v>158</v>
      </c>
      <c r="T38" s="191">
        <v>0.1</v>
      </c>
      <c r="U38" s="191">
        <v>0.15</v>
      </c>
      <c r="V38" s="71">
        <v>0.2</v>
      </c>
      <c r="W38" s="72">
        <v>0.25</v>
      </c>
      <c r="X38" s="154"/>
      <c r="Y38" s="641"/>
      <c r="Z38" s="641"/>
      <c r="AA38" s="641"/>
      <c r="AB38" s="720"/>
    </row>
    <row r="39" spans="1:28" ht="48" customHeight="1" x14ac:dyDescent="0.2">
      <c r="A39" s="730"/>
      <c r="B39" s="642"/>
      <c r="C39" s="642"/>
      <c r="D39" s="642"/>
      <c r="E39" s="646"/>
      <c r="F39" s="680"/>
      <c r="G39" s="647"/>
      <c r="H39" s="642"/>
      <c r="I39" s="642"/>
      <c r="J39" s="642"/>
      <c r="K39" s="642"/>
      <c r="L39" s="642"/>
      <c r="M39" s="642"/>
      <c r="N39" s="646"/>
      <c r="O39" s="642"/>
      <c r="P39" s="647"/>
      <c r="Q39" s="642"/>
      <c r="R39" s="57" t="s">
        <v>5179</v>
      </c>
      <c r="S39" s="189" t="s">
        <v>158</v>
      </c>
      <c r="T39" s="191">
        <v>1</v>
      </c>
      <c r="U39" s="191">
        <v>1</v>
      </c>
      <c r="V39" s="71">
        <v>1</v>
      </c>
      <c r="W39" s="72">
        <v>1</v>
      </c>
      <c r="X39" s="154"/>
      <c r="Y39" s="642"/>
      <c r="Z39" s="642"/>
      <c r="AA39" s="642"/>
      <c r="AB39" s="721"/>
    </row>
    <row r="40" spans="1:28" ht="60.75" customHeight="1" x14ac:dyDescent="0.2">
      <c r="A40" s="775">
        <v>11</v>
      </c>
      <c r="B40" s="672" t="s">
        <v>449</v>
      </c>
      <c r="C40" s="672" t="s">
        <v>653</v>
      </c>
      <c r="D40" s="672" t="s">
        <v>653</v>
      </c>
      <c r="E40" s="673" t="s">
        <v>5115</v>
      </c>
      <c r="F40" s="675" t="s">
        <v>5180</v>
      </c>
      <c r="G40" s="678" t="s">
        <v>5181</v>
      </c>
      <c r="H40" s="686">
        <v>5326600</v>
      </c>
      <c r="I40" s="672" t="s">
        <v>5182</v>
      </c>
      <c r="J40" s="672" t="s">
        <v>253</v>
      </c>
      <c r="K40" s="672" t="s">
        <v>164</v>
      </c>
      <c r="L40" s="672" t="s">
        <v>5183</v>
      </c>
      <c r="M40" s="672" t="s">
        <v>166</v>
      </c>
      <c r="N40" s="672" t="s">
        <v>166</v>
      </c>
      <c r="O40" s="901" t="s">
        <v>5184</v>
      </c>
      <c r="P40" s="672" t="s">
        <v>1472</v>
      </c>
      <c r="Q40" s="672" t="s">
        <v>120</v>
      </c>
      <c r="R40" s="672" t="s">
        <v>5185</v>
      </c>
      <c r="S40" s="856">
        <v>0</v>
      </c>
      <c r="T40" s="1044">
        <v>3</v>
      </c>
      <c r="U40" s="1044">
        <v>3</v>
      </c>
      <c r="V40" s="1001">
        <v>3</v>
      </c>
      <c r="W40" s="1045">
        <v>3</v>
      </c>
      <c r="X40" s="766"/>
      <c r="Y40" s="767"/>
      <c r="Z40" s="767"/>
      <c r="AA40" s="767"/>
      <c r="AB40" s="768"/>
    </row>
    <row r="41" spans="1:28" ht="50.25" customHeight="1" x14ac:dyDescent="0.2">
      <c r="A41" s="755"/>
      <c r="B41" s="641"/>
      <c r="C41" s="641"/>
      <c r="D41" s="641"/>
      <c r="E41" s="674"/>
      <c r="F41" s="676"/>
      <c r="G41" s="679"/>
      <c r="H41" s="641"/>
      <c r="I41" s="641"/>
      <c r="J41" s="641"/>
      <c r="K41" s="641"/>
      <c r="L41" s="641"/>
      <c r="M41" s="641"/>
      <c r="N41" s="641"/>
      <c r="O41" s="679"/>
      <c r="P41" s="641"/>
      <c r="Q41" s="641"/>
      <c r="R41" s="641"/>
      <c r="S41" s="641"/>
      <c r="T41" s="641"/>
      <c r="U41" s="641"/>
      <c r="V41" s="641"/>
      <c r="W41" s="674"/>
      <c r="X41" s="755"/>
      <c r="Y41" s="641"/>
      <c r="Z41" s="641"/>
      <c r="AA41" s="641"/>
      <c r="AB41" s="720"/>
    </row>
    <row r="42" spans="1:28" ht="42.75" customHeight="1" x14ac:dyDescent="0.2">
      <c r="A42" s="730"/>
      <c r="B42" s="642"/>
      <c r="C42" s="642"/>
      <c r="D42" s="642"/>
      <c r="E42" s="646"/>
      <c r="F42" s="677"/>
      <c r="G42" s="647"/>
      <c r="H42" s="642"/>
      <c r="I42" s="642"/>
      <c r="J42" s="642"/>
      <c r="K42" s="642"/>
      <c r="L42" s="642"/>
      <c r="M42" s="642"/>
      <c r="N42" s="642"/>
      <c r="O42" s="647"/>
      <c r="P42" s="642"/>
      <c r="Q42" s="642"/>
      <c r="R42" s="642"/>
      <c r="S42" s="642"/>
      <c r="T42" s="642"/>
      <c r="U42" s="642"/>
      <c r="V42" s="642"/>
      <c r="W42" s="646"/>
      <c r="X42" s="727"/>
      <c r="Y42" s="722"/>
      <c r="Z42" s="722"/>
      <c r="AA42" s="722"/>
      <c r="AB42" s="723"/>
    </row>
    <row r="43" spans="1:28" ht="15.75" customHeight="1" x14ac:dyDescent="0.2">
      <c r="A43" s="122"/>
      <c r="B43" s="122"/>
      <c r="C43" s="122"/>
      <c r="D43" s="122"/>
      <c r="E43" s="122"/>
      <c r="F43" s="167"/>
      <c r="G43" s="122"/>
      <c r="H43" s="168"/>
      <c r="I43" s="122"/>
      <c r="J43" s="122"/>
      <c r="K43" s="122"/>
      <c r="L43" s="122"/>
      <c r="M43" s="122"/>
      <c r="N43" s="122"/>
      <c r="O43" s="122"/>
      <c r="P43" s="122"/>
      <c r="Q43" s="122"/>
      <c r="R43" s="122"/>
      <c r="S43" s="122"/>
      <c r="T43" s="122"/>
      <c r="U43" s="122"/>
      <c r="V43" s="122"/>
      <c r="W43" s="122"/>
      <c r="X43" s="122"/>
      <c r="Y43" s="122"/>
      <c r="Z43" s="122"/>
      <c r="AA43" s="122"/>
      <c r="AB43" s="122"/>
    </row>
    <row r="44" spans="1:28" ht="15.75" customHeight="1" x14ac:dyDescent="0.2">
      <c r="A44" s="122"/>
      <c r="B44" s="122"/>
      <c r="C44" s="122"/>
      <c r="D44" s="122"/>
      <c r="E44" s="122"/>
      <c r="F44" s="167"/>
      <c r="G44" s="122"/>
      <c r="H44" s="168"/>
      <c r="I44" s="122"/>
      <c r="J44" s="122"/>
      <c r="K44" s="122"/>
      <c r="L44" s="122"/>
      <c r="M44" s="122"/>
      <c r="N44" s="122"/>
      <c r="O44" s="122"/>
      <c r="P44" s="122"/>
      <c r="Q44" s="122"/>
      <c r="R44" s="122"/>
      <c r="S44" s="122"/>
      <c r="T44" s="122"/>
      <c r="U44" s="122"/>
      <c r="V44" s="122"/>
      <c r="W44" s="122"/>
      <c r="X44" s="122"/>
      <c r="Y44" s="122"/>
      <c r="Z44" s="122"/>
      <c r="AA44" s="122"/>
      <c r="AB44" s="122"/>
    </row>
    <row r="45" spans="1:28" ht="15.75" customHeight="1" x14ac:dyDescent="0.2">
      <c r="A45" s="122"/>
      <c r="B45" s="122"/>
      <c r="C45" s="122"/>
      <c r="D45" s="122"/>
      <c r="E45" s="122"/>
      <c r="F45" s="167"/>
      <c r="G45" s="122"/>
      <c r="H45" s="168"/>
      <c r="I45" s="122"/>
      <c r="J45" s="122"/>
      <c r="K45" s="122"/>
      <c r="L45" s="122"/>
      <c r="M45" s="122"/>
      <c r="N45" s="122"/>
      <c r="O45" s="122"/>
      <c r="P45" s="122"/>
      <c r="Q45" s="122"/>
      <c r="R45" s="122"/>
      <c r="S45" s="122"/>
      <c r="T45" s="122"/>
      <c r="U45" s="122"/>
      <c r="V45" s="122"/>
      <c r="W45" s="122"/>
      <c r="X45" s="122"/>
      <c r="Y45" s="122"/>
      <c r="Z45" s="122"/>
      <c r="AA45" s="122"/>
      <c r="AB45" s="122"/>
    </row>
    <row r="46" spans="1:28" ht="15.75" customHeight="1" x14ac:dyDescent="0.2">
      <c r="A46" s="122"/>
      <c r="B46" s="122"/>
      <c r="C46" s="122"/>
      <c r="D46" s="122"/>
      <c r="E46" s="122"/>
      <c r="F46" s="167"/>
      <c r="G46" s="122"/>
      <c r="H46" s="168"/>
      <c r="I46" s="122"/>
      <c r="J46" s="122"/>
      <c r="K46" s="122"/>
      <c r="L46" s="122"/>
      <c r="M46" s="122"/>
      <c r="N46" s="122"/>
      <c r="O46" s="122"/>
      <c r="P46" s="122"/>
      <c r="Q46" s="122"/>
      <c r="R46" s="122"/>
      <c r="S46" s="122"/>
      <c r="T46" s="122"/>
      <c r="U46" s="122"/>
      <c r="V46" s="122"/>
      <c r="W46" s="122"/>
      <c r="X46" s="122"/>
      <c r="Y46" s="122"/>
      <c r="Z46" s="122"/>
      <c r="AA46" s="122"/>
      <c r="AB46" s="122"/>
    </row>
    <row r="47" spans="1:28" ht="15.75" customHeight="1" x14ac:dyDescent="0.2">
      <c r="A47" s="122"/>
      <c r="B47" s="122"/>
      <c r="C47" s="122"/>
      <c r="D47" s="122"/>
      <c r="E47" s="122"/>
      <c r="F47" s="167"/>
      <c r="G47" s="122"/>
      <c r="H47" s="168"/>
      <c r="I47" s="122"/>
      <c r="J47" s="122"/>
      <c r="K47" s="122"/>
      <c r="L47" s="122"/>
      <c r="M47" s="122"/>
      <c r="N47" s="122"/>
      <c r="O47" s="122"/>
      <c r="P47" s="122"/>
      <c r="Q47" s="122"/>
      <c r="R47" s="122"/>
      <c r="S47" s="122"/>
      <c r="T47" s="122"/>
      <c r="U47" s="122"/>
      <c r="V47" s="122"/>
      <c r="W47" s="122"/>
      <c r="X47" s="122"/>
      <c r="Y47" s="122"/>
      <c r="Z47" s="122"/>
      <c r="AA47" s="122"/>
      <c r="AB47" s="122"/>
    </row>
    <row r="48" spans="1:28" ht="15.75" customHeight="1" x14ac:dyDescent="0.2">
      <c r="A48" s="122"/>
      <c r="B48" s="122"/>
      <c r="C48" s="122"/>
      <c r="D48" s="122"/>
      <c r="E48" s="122"/>
      <c r="F48" s="167"/>
      <c r="G48" s="122"/>
      <c r="H48" s="168"/>
      <c r="I48" s="122"/>
      <c r="J48" s="122"/>
      <c r="K48" s="122"/>
      <c r="L48" s="122"/>
      <c r="M48" s="122"/>
      <c r="N48" s="122"/>
      <c r="O48" s="122"/>
      <c r="P48" s="122"/>
      <c r="Q48" s="122"/>
      <c r="R48" s="122"/>
      <c r="S48" s="122"/>
      <c r="T48" s="122"/>
      <c r="U48" s="122"/>
      <c r="V48" s="122"/>
      <c r="W48" s="122"/>
      <c r="X48" s="122"/>
      <c r="Y48" s="122"/>
      <c r="Z48" s="122"/>
      <c r="AA48" s="122"/>
      <c r="AB48" s="122"/>
    </row>
    <row r="49" spans="1:28" ht="15.75" customHeight="1" x14ac:dyDescent="0.2">
      <c r="A49" s="122"/>
      <c r="B49" s="122"/>
      <c r="C49" s="122"/>
      <c r="D49" s="122"/>
      <c r="E49" s="122"/>
      <c r="F49" s="167"/>
      <c r="G49" s="122"/>
      <c r="H49" s="168"/>
      <c r="I49" s="122"/>
      <c r="J49" s="122"/>
      <c r="K49" s="122"/>
      <c r="L49" s="122"/>
      <c r="M49" s="122"/>
      <c r="N49" s="122"/>
      <c r="O49" s="122"/>
      <c r="P49" s="122"/>
      <c r="Q49" s="122"/>
      <c r="R49" s="122"/>
      <c r="S49" s="122"/>
      <c r="T49" s="122"/>
      <c r="U49" s="122"/>
      <c r="V49" s="122"/>
      <c r="W49" s="122"/>
      <c r="X49" s="122"/>
      <c r="Y49" s="122"/>
      <c r="Z49" s="122"/>
      <c r="AA49" s="122"/>
      <c r="AB49" s="122"/>
    </row>
    <row r="50" spans="1:28" ht="15.75" customHeight="1" x14ac:dyDescent="0.2">
      <c r="A50" s="122"/>
      <c r="B50" s="122"/>
      <c r="C50" s="122"/>
      <c r="D50" s="122"/>
      <c r="E50" s="122"/>
      <c r="F50" s="167"/>
      <c r="G50" s="122"/>
      <c r="H50" s="168"/>
      <c r="I50" s="122"/>
      <c r="J50" s="122"/>
      <c r="K50" s="122"/>
      <c r="L50" s="122"/>
      <c r="M50" s="122"/>
      <c r="N50" s="122"/>
      <c r="O50" s="122"/>
      <c r="P50" s="122"/>
      <c r="Q50" s="122"/>
      <c r="R50" s="122"/>
      <c r="S50" s="122"/>
      <c r="T50" s="122"/>
      <c r="U50" s="122"/>
      <c r="V50" s="122"/>
      <c r="W50" s="122"/>
      <c r="X50" s="122"/>
      <c r="Y50" s="122"/>
      <c r="Z50" s="122"/>
      <c r="AA50" s="122"/>
      <c r="AB50" s="122"/>
    </row>
    <row r="51" spans="1:28" ht="15.75" customHeight="1" x14ac:dyDescent="0.2">
      <c r="A51" s="122"/>
      <c r="B51" s="122"/>
      <c r="C51" s="122"/>
      <c r="D51" s="122"/>
      <c r="E51" s="122"/>
      <c r="F51" s="167"/>
      <c r="G51" s="122"/>
      <c r="H51" s="168"/>
      <c r="I51" s="122"/>
      <c r="J51" s="122"/>
      <c r="K51" s="122"/>
      <c r="L51" s="122"/>
      <c r="M51" s="122"/>
      <c r="N51" s="122"/>
      <c r="O51" s="122"/>
      <c r="P51" s="122"/>
      <c r="Q51" s="122"/>
      <c r="R51" s="122"/>
      <c r="S51" s="122"/>
      <c r="T51" s="122"/>
      <c r="U51" s="122"/>
      <c r="V51" s="122"/>
      <c r="W51" s="122"/>
      <c r="X51" s="122"/>
      <c r="Y51" s="122"/>
      <c r="Z51" s="122"/>
      <c r="AA51" s="122"/>
      <c r="AB51" s="122"/>
    </row>
    <row r="52" spans="1:28" ht="15.75" customHeight="1" x14ac:dyDescent="0.2">
      <c r="A52" s="122"/>
      <c r="B52" s="122"/>
      <c r="C52" s="122"/>
      <c r="D52" s="122"/>
      <c r="E52" s="122"/>
      <c r="F52" s="167"/>
      <c r="G52" s="122"/>
      <c r="H52" s="168"/>
      <c r="I52" s="122"/>
      <c r="J52" s="122"/>
      <c r="K52" s="122"/>
      <c r="L52" s="122"/>
      <c r="M52" s="122"/>
      <c r="N52" s="122"/>
      <c r="O52" s="122"/>
      <c r="P52" s="122"/>
      <c r="Q52" s="122"/>
      <c r="R52" s="122"/>
      <c r="S52" s="122"/>
      <c r="T52" s="122"/>
      <c r="U52" s="122"/>
      <c r="V52" s="122"/>
      <c r="W52" s="122"/>
      <c r="X52" s="122"/>
      <c r="Y52" s="122"/>
      <c r="Z52" s="122"/>
      <c r="AA52" s="122"/>
      <c r="AB52" s="122"/>
    </row>
    <row r="53" spans="1:28" ht="15.75" customHeight="1" x14ac:dyDescent="0.2">
      <c r="A53" s="122"/>
      <c r="B53" s="122"/>
      <c r="C53" s="122"/>
      <c r="D53" s="122"/>
      <c r="E53" s="122"/>
      <c r="F53" s="167"/>
      <c r="G53" s="122"/>
      <c r="H53" s="168"/>
      <c r="I53" s="122"/>
      <c r="J53" s="122"/>
      <c r="K53" s="122"/>
      <c r="L53" s="122"/>
      <c r="M53" s="122"/>
      <c r="N53" s="122"/>
      <c r="O53" s="122"/>
      <c r="P53" s="122"/>
      <c r="Q53" s="122"/>
      <c r="R53" s="122"/>
      <c r="S53" s="122"/>
      <c r="T53" s="122"/>
      <c r="U53" s="122"/>
      <c r="V53" s="122"/>
      <c r="W53" s="122"/>
      <c r="X53" s="122"/>
      <c r="Y53" s="122"/>
      <c r="Z53" s="122"/>
      <c r="AA53" s="122"/>
      <c r="AB53" s="122"/>
    </row>
    <row r="54" spans="1:28" ht="15.75" customHeight="1" x14ac:dyDescent="0.2">
      <c r="A54" s="122"/>
      <c r="B54" s="122"/>
      <c r="C54" s="122"/>
      <c r="D54" s="122"/>
      <c r="E54" s="122"/>
      <c r="F54" s="167"/>
      <c r="G54" s="122"/>
      <c r="H54" s="168"/>
      <c r="I54" s="122"/>
      <c r="J54" s="122"/>
      <c r="K54" s="122"/>
      <c r="L54" s="122"/>
      <c r="M54" s="122"/>
      <c r="N54" s="122"/>
      <c r="O54" s="122"/>
      <c r="P54" s="122"/>
      <c r="Q54" s="122"/>
      <c r="R54" s="122"/>
      <c r="S54" s="122"/>
      <c r="T54" s="122"/>
      <c r="U54" s="122"/>
      <c r="V54" s="122"/>
      <c r="W54" s="122"/>
      <c r="X54" s="122"/>
      <c r="Y54" s="122"/>
      <c r="Z54" s="122"/>
      <c r="AA54" s="122"/>
      <c r="AB54" s="122"/>
    </row>
    <row r="55" spans="1:28" ht="15.75" customHeight="1" x14ac:dyDescent="0.2">
      <c r="A55" s="122"/>
      <c r="B55" s="122"/>
      <c r="C55" s="122"/>
      <c r="D55" s="122"/>
      <c r="E55" s="122"/>
      <c r="F55" s="167"/>
      <c r="G55" s="122"/>
      <c r="H55" s="168"/>
      <c r="I55" s="122"/>
      <c r="J55" s="122"/>
      <c r="K55" s="122"/>
      <c r="L55" s="122"/>
      <c r="M55" s="122"/>
      <c r="N55" s="122"/>
      <c r="O55" s="122"/>
      <c r="P55" s="122"/>
      <c r="Q55" s="122"/>
      <c r="R55" s="122"/>
      <c r="S55" s="122"/>
      <c r="T55" s="122"/>
      <c r="U55" s="122"/>
      <c r="V55" s="122"/>
      <c r="W55" s="122"/>
      <c r="X55" s="122"/>
      <c r="Y55" s="122"/>
      <c r="Z55" s="122"/>
      <c r="AA55" s="122"/>
      <c r="AB55" s="122"/>
    </row>
    <row r="56" spans="1:28" ht="15.75" customHeight="1" x14ac:dyDescent="0.2">
      <c r="A56" s="122"/>
      <c r="B56" s="122"/>
      <c r="C56" s="122"/>
      <c r="D56" s="122"/>
      <c r="E56" s="122"/>
      <c r="F56" s="167"/>
      <c r="G56" s="122"/>
      <c r="H56" s="168"/>
      <c r="I56" s="122"/>
      <c r="J56" s="122"/>
      <c r="K56" s="122"/>
      <c r="L56" s="122"/>
      <c r="M56" s="122"/>
      <c r="N56" s="122"/>
      <c r="O56" s="122"/>
      <c r="P56" s="122"/>
      <c r="Q56" s="122"/>
      <c r="R56" s="122"/>
      <c r="S56" s="122"/>
      <c r="T56" s="122"/>
      <c r="U56" s="122"/>
      <c r="V56" s="122"/>
      <c r="W56" s="122"/>
      <c r="X56" s="122"/>
      <c r="Y56" s="122"/>
      <c r="Z56" s="122"/>
      <c r="AA56" s="122"/>
      <c r="AB56" s="122"/>
    </row>
    <row r="57" spans="1:28" ht="15.75" customHeight="1" x14ac:dyDescent="0.2">
      <c r="A57" s="122"/>
      <c r="B57" s="122"/>
      <c r="C57" s="122"/>
      <c r="D57" s="122"/>
      <c r="E57" s="122"/>
      <c r="F57" s="167"/>
      <c r="G57" s="122"/>
      <c r="H57" s="168"/>
      <c r="I57" s="122"/>
      <c r="J57" s="122"/>
      <c r="K57" s="122"/>
      <c r="L57" s="122"/>
      <c r="M57" s="122"/>
      <c r="N57" s="122"/>
      <c r="O57" s="122"/>
      <c r="P57" s="122"/>
      <c r="Q57" s="122"/>
      <c r="R57" s="122"/>
      <c r="S57" s="122"/>
      <c r="T57" s="122"/>
      <c r="U57" s="122"/>
      <c r="V57" s="122"/>
      <c r="W57" s="122"/>
      <c r="X57" s="122"/>
      <c r="Y57" s="122"/>
      <c r="Z57" s="122"/>
      <c r="AA57" s="122"/>
      <c r="AB57" s="122"/>
    </row>
    <row r="58" spans="1:28" ht="15.75" customHeight="1" x14ac:dyDescent="0.2">
      <c r="A58" s="122"/>
      <c r="B58" s="122"/>
      <c r="C58" s="122"/>
      <c r="D58" s="122"/>
      <c r="E58" s="122"/>
      <c r="F58" s="167"/>
      <c r="G58" s="122"/>
      <c r="H58" s="168"/>
      <c r="I58" s="122"/>
      <c r="J58" s="122"/>
      <c r="K58" s="122"/>
      <c r="L58" s="122"/>
      <c r="M58" s="122"/>
      <c r="N58" s="122"/>
      <c r="O58" s="122"/>
      <c r="P58" s="122"/>
      <c r="Q58" s="122"/>
      <c r="R58" s="122"/>
      <c r="S58" s="122"/>
      <c r="T58" s="122"/>
      <c r="U58" s="122"/>
      <c r="V58" s="122"/>
      <c r="W58" s="122"/>
      <c r="X58" s="122"/>
      <c r="Y58" s="122"/>
      <c r="Z58" s="122"/>
      <c r="AA58" s="122"/>
      <c r="AB58" s="122"/>
    </row>
    <row r="59" spans="1:28" ht="15.75" customHeight="1" x14ac:dyDescent="0.2">
      <c r="A59" s="122"/>
      <c r="B59" s="122"/>
      <c r="C59" s="122"/>
      <c r="D59" s="122"/>
      <c r="E59" s="122"/>
      <c r="F59" s="167"/>
      <c r="G59" s="122"/>
      <c r="H59" s="168"/>
      <c r="I59" s="122"/>
      <c r="J59" s="122"/>
      <c r="K59" s="122"/>
      <c r="L59" s="122"/>
      <c r="M59" s="122"/>
      <c r="N59" s="122"/>
      <c r="O59" s="122"/>
      <c r="P59" s="122"/>
      <c r="Q59" s="122"/>
      <c r="R59" s="122"/>
      <c r="S59" s="122"/>
      <c r="T59" s="122"/>
      <c r="U59" s="122"/>
      <c r="V59" s="122"/>
      <c r="W59" s="122"/>
      <c r="X59" s="122"/>
      <c r="Y59" s="122"/>
      <c r="Z59" s="122"/>
      <c r="AA59" s="122"/>
      <c r="AB59" s="122"/>
    </row>
    <row r="60" spans="1:28" ht="15.75" customHeight="1" x14ac:dyDescent="0.2">
      <c r="A60" s="122"/>
      <c r="B60" s="122"/>
      <c r="C60" s="122"/>
      <c r="D60" s="122"/>
      <c r="E60" s="122"/>
      <c r="F60" s="167"/>
      <c r="G60" s="122"/>
      <c r="H60" s="168"/>
      <c r="I60" s="122"/>
      <c r="J60" s="122"/>
      <c r="K60" s="122"/>
      <c r="L60" s="122"/>
      <c r="M60" s="122"/>
      <c r="N60" s="122"/>
      <c r="O60" s="122"/>
      <c r="P60" s="122"/>
      <c r="Q60" s="122"/>
      <c r="R60" s="122"/>
      <c r="S60" s="122"/>
      <c r="T60" s="122"/>
      <c r="U60" s="122"/>
      <c r="V60" s="122"/>
      <c r="W60" s="122"/>
      <c r="X60" s="122"/>
      <c r="Y60" s="122"/>
      <c r="Z60" s="122"/>
      <c r="AA60" s="122"/>
      <c r="AB60" s="122"/>
    </row>
    <row r="61" spans="1:28" ht="15.75" customHeight="1" x14ac:dyDescent="0.2">
      <c r="A61" s="122"/>
      <c r="B61" s="122"/>
      <c r="C61" s="122"/>
      <c r="D61" s="122"/>
      <c r="E61" s="122"/>
      <c r="F61" s="167"/>
      <c r="G61" s="122"/>
      <c r="H61" s="168"/>
      <c r="I61" s="122"/>
      <c r="J61" s="122"/>
      <c r="K61" s="122"/>
      <c r="L61" s="122"/>
      <c r="M61" s="122"/>
      <c r="N61" s="122"/>
      <c r="O61" s="122"/>
      <c r="P61" s="122"/>
      <c r="Q61" s="122"/>
      <c r="R61" s="122"/>
      <c r="S61" s="122"/>
      <c r="T61" s="122"/>
      <c r="U61" s="122"/>
      <c r="V61" s="122"/>
      <c r="W61" s="122"/>
      <c r="X61" s="122"/>
      <c r="Y61" s="122"/>
      <c r="Z61" s="122"/>
      <c r="AA61" s="122"/>
      <c r="AB61" s="122"/>
    </row>
    <row r="62" spans="1:28" ht="15.75" customHeight="1" x14ac:dyDescent="0.2">
      <c r="A62" s="122"/>
      <c r="B62" s="122"/>
      <c r="C62" s="122"/>
      <c r="D62" s="122"/>
      <c r="E62" s="122"/>
      <c r="F62" s="167"/>
      <c r="G62" s="122"/>
      <c r="H62" s="168"/>
      <c r="I62" s="122"/>
      <c r="J62" s="122"/>
      <c r="K62" s="122"/>
      <c r="L62" s="122"/>
      <c r="M62" s="122"/>
      <c r="N62" s="122"/>
      <c r="O62" s="122"/>
      <c r="P62" s="122"/>
      <c r="Q62" s="122"/>
      <c r="R62" s="122"/>
      <c r="S62" s="122"/>
      <c r="T62" s="122"/>
      <c r="U62" s="122"/>
      <c r="V62" s="122"/>
      <c r="W62" s="122"/>
      <c r="X62" s="122"/>
      <c r="Y62" s="122"/>
      <c r="Z62" s="122"/>
      <c r="AA62" s="122"/>
      <c r="AB62" s="122"/>
    </row>
    <row r="63" spans="1:28" ht="15.75" customHeight="1" x14ac:dyDescent="0.2">
      <c r="A63" s="122"/>
      <c r="B63" s="122"/>
      <c r="C63" s="122"/>
      <c r="D63" s="122"/>
      <c r="E63" s="122"/>
      <c r="F63" s="167"/>
      <c r="G63" s="122"/>
      <c r="H63" s="168"/>
      <c r="I63" s="122"/>
      <c r="J63" s="122"/>
      <c r="K63" s="122"/>
      <c r="L63" s="122"/>
      <c r="M63" s="122"/>
      <c r="N63" s="122"/>
      <c r="O63" s="122"/>
      <c r="P63" s="122"/>
      <c r="Q63" s="122"/>
      <c r="R63" s="122"/>
      <c r="S63" s="122"/>
      <c r="T63" s="122"/>
      <c r="U63" s="122"/>
      <c r="V63" s="122"/>
      <c r="W63" s="122"/>
      <c r="X63" s="122"/>
      <c r="Y63" s="122"/>
      <c r="Z63" s="122"/>
      <c r="AA63" s="122"/>
      <c r="AB63" s="122"/>
    </row>
    <row r="64" spans="1:28" ht="15.75" customHeight="1" x14ac:dyDescent="0.2">
      <c r="A64" s="122"/>
      <c r="B64" s="122"/>
      <c r="C64" s="122"/>
      <c r="D64" s="122"/>
      <c r="E64" s="122"/>
      <c r="F64" s="167"/>
      <c r="G64" s="122"/>
      <c r="H64" s="168"/>
      <c r="I64" s="122"/>
      <c r="J64" s="122"/>
      <c r="K64" s="122"/>
      <c r="L64" s="122"/>
      <c r="M64" s="122"/>
      <c r="N64" s="122"/>
      <c r="O64" s="122"/>
      <c r="P64" s="122"/>
      <c r="Q64" s="122"/>
      <c r="R64" s="122"/>
      <c r="S64" s="122"/>
      <c r="T64" s="122"/>
      <c r="U64" s="122"/>
      <c r="V64" s="122"/>
      <c r="W64" s="122"/>
      <c r="X64" s="122"/>
      <c r="Y64" s="122"/>
      <c r="Z64" s="122"/>
      <c r="AA64" s="122"/>
      <c r="AB64" s="122"/>
    </row>
    <row r="65" spans="1:28" ht="15.75" customHeight="1" x14ac:dyDescent="0.2">
      <c r="A65" s="122"/>
      <c r="B65" s="122"/>
      <c r="C65" s="122"/>
      <c r="D65" s="122"/>
      <c r="E65" s="122"/>
      <c r="F65" s="167"/>
      <c r="G65" s="122"/>
      <c r="H65" s="168"/>
      <c r="I65" s="122"/>
      <c r="J65" s="122"/>
      <c r="K65" s="122"/>
      <c r="L65" s="122"/>
      <c r="M65" s="122"/>
      <c r="N65" s="122"/>
      <c r="O65" s="122"/>
      <c r="P65" s="122"/>
      <c r="Q65" s="122"/>
      <c r="R65" s="122"/>
      <c r="S65" s="122"/>
      <c r="T65" s="122"/>
      <c r="U65" s="122"/>
      <c r="V65" s="122"/>
      <c r="W65" s="122"/>
      <c r="X65" s="122"/>
      <c r="Y65" s="122"/>
      <c r="Z65" s="122"/>
      <c r="AA65" s="122"/>
      <c r="AB65" s="122"/>
    </row>
    <row r="66" spans="1:28" ht="15.75" customHeight="1" x14ac:dyDescent="0.2">
      <c r="A66" s="122"/>
      <c r="B66" s="122"/>
      <c r="C66" s="122"/>
      <c r="D66" s="122"/>
      <c r="E66" s="122"/>
      <c r="F66" s="167"/>
      <c r="G66" s="122"/>
      <c r="H66" s="168"/>
      <c r="I66" s="122"/>
      <c r="J66" s="122"/>
      <c r="K66" s="122"/>
      <c r="L66" s="122"/>
      <c r="M66" s="122"/>
      <c r="N66" s="122"/>
      <c r="O66" s="122"/>
      <c r="P66" s="122"/>
      <c r="Q66" s="122"/>
      <c r="R66" s="122"/>
      <c r="S66" s="122"/>
      <c r="T66" s="122"/>
      <c r="U66" s="122"/>
      <c r="V66" s="122"/>
      <c r="W66" s="122"/>
      <c r="X66" s="122"/>
      <c r="Y66" s="122"/>
      <c r="Z66" s="122"/>
      <c r="AA66" s="122"/>
      <c r="AB66" s="122"/>
    </row>
    <row r="67" spans="1:28" ht="15.75" customHeight="1" x14ac:dyDescent="0.2">
      <c r="A67" s="122"/>
      <c r="B67" s="122"/>
      <c r="C67" s="122"/>
      <c r="D67" s="122"/>
      <c r="E67" s="122"/>
      <c r="F67" s="167"/>
      <c r="G67" s="122"/>
      <c r="H67" s="168"/>
      <c r="I67" s="122"/>
      <c r="J67" s="122"/>
      <c r="K67" s="122"/>
      <c r="L67" s="122"/>
      <c r="M67" s="122"/>
      <c r="N67" s="122"/>
      <c r="O67" s="122"/>
      <c r="P67" s="122"/>
      <c r="Q67" s="122"/>
      <c r="R67" s="122"/>
      <c r="S67" s="122"/>
      <c r="T67" s="122"/>
      <c r="U67" s="122"/>
      <c r="V67" s="122"/>
      <c r="W67" s="122"/>
      <c r="X67" s="122"/>
      <c r="Y67" s="122"/>
      <c r="Z67" s="122"/>
      <c r="AA67" s="122"/>
      <c r="AB67" s="122"/>
    </row>
    <row r="68" spans="1:28" ht="15.75" customHeight="1" x14ac:dyDescent="0.2">
      <c r="A68" s="122"/>
      <c r="B68" s="122"/>
      <c r="C68" s="122"/>
      <c r="D68" s="122"/>
      <c r="E68" s="122"/>
      <c r="F68" s="167"/>
      <c r="G68" s="122"/>
      <c r="H68" s="168"/>
      <c r="I68" s="122"/>
      <c r="J68" s="122"/>
      <c r="K68" s="122"/>
      <c r="L68" s="122"/>
      <c r="M68" s="122"/>
      <c r="N68" s="122"/>
      <c r="O68" s="122"/>
      <c r="P68" s="122"/>
      <c r="Q68" s="122"/>
      <c r="R68" s="122"/>
      <c r="S68" s="122"/>
      <c r="T68" s="122"/>
      <c r="U68" s="122"/>
      <c r="V68" s="122"/>
      <c r="W68" s="122"/>
      <c r="X68" s="122"/>
      <c r="Y68" s="122"/>
      <c r="Z68" s="122"/>
      <c r="AA68" s="122"/>
      <c r="AB68" s="122"/>
    </row>
    <row r="69" spans="1:28" ht="15.75" customHeight="1" x14ac:dyDescent="0.2">
      <c r="A69" s="122"/>
      <c r="B69" s="122"/>
      <c r="C69" s="122"/>
      <c r="D69" s="122"/>
      <c r="E69" s="122"/>
      <c r="F69" s="167"/>
      <c r="G69" s="122"/>
      <c r="H69" s="168"/>
      <c r="I69" s="122"/>
      <c r="J69" s="122"/>
      <c r="K69" s="122"/>
      <c r="L69" s="122"/>
      <c r="M69" s="122"/>
      <c r="N69" s="122"/>
      <c r="O69" s="122"/>
      <c r="P69" s="122"/>
      <c r="Q69" s="122"/>
      <c r="R69" s="122"/>
      <c r="S69" s="122"/>
      <c r="T69" s="122"/>
      <c r="U69" s="122"/>
      <c r="V69" s="122"/>
      <c r="W69" s="122"/>
      <c r="X69" s="122"/>
      <c r="Y69" s="122"/>
      <c r="Z69" s="122"/>
      <c r="AA69" s="122"/>
      <c r="AB69" s="122"/>
    </row>
    <row r="70" spans="1:28" ht="15.75" customHeight="1" x14ac:dyDescent="0.2">
      <c r="A70" s="122"/>
      <c r="B70" s="122"/>
      <c r="C70" s="122"/>
      <c r="D70" s="122"/>
      <c r="E70" s="122"/>
      <c r="F70" s="167"/>
      <c r="G70" s="122"/>
      <c r="H70" s="168"/>
      <c r="I70" s="122"/>
      <c r="J70" s="122"/>
      <c r="K70" s="122"/>
      <c r="L70" s="122"/>
      <c r="M70" s="122"/>
      <c r="N70" s="122"/>
      <c r="O70" s="122"/>
      <c r="P70" s="122"/>
      <c r="Q70" s="122"/>
      <c r="R70" s="122"/>
      <c r="S70" s="122"/>
      <c r="T70" s="122"/>
      <c r="U70" s="122"/>
      <c r="V70" s="122"/>
      <c r="W70" s="122"/>
      <c r="X70" s="122"/>
      <c r="Y70" s="122"/>
      <c r="Z70" s="122"/>
      <c r="AA70" s="122"/>
      <c r="AB70" s="122"/>
    </row>
    <row r="71" spans="1:28" ht="15.75" customHeight="1" x14ac:dyDescent="0.2">
      <c r="A71" s="122"/>
      <c r="B71" s="122"/>
      <c r="C71" s="122"/>
      <c r="D71" s="122"/>
      <c r="E71" s="122"/>
      <c r="F71" s="167"/>
      <c r="G71" s="122"/>
      <c r="H71" s="168"/>
      <c r="I71" s="122"/>
      <c r="J71" s="122"/>
      <c r="K71" s="122"/>
      <c r="L71" s="122"/>
      <c r="M71" s="122"/>
      <c r="N71" s="122"/>
      <c r="O71" s="122"/>
      <c r="P71" s="122"/>
      <c r="Q71" s="122"/>
      <c r="R71" s="122"/>
      <c r="S71" s="122"/>
      <c r="T71" s="122"/>
      <c r="U71" s="122"/>
      <c r="V71" s="122"/>
      <c r="W71" s="122"/>
      <c r="X71" s="122"/>
      <c r="Y71" s="122"/>
      <c r="Z71" s="122"/>
      <c r="AA71" s="122"/>
      <c r="AB71" s="122"/>
    </row>
    <row r="72" spans="1:28" ht="15.75" customHeight="1" x14ac:dyDescent="0.2">
      <c r="A72" s="122"/>
      <c r="B72" s="122"/>
      <c r="C72" s="122"/>
      <c r="D72" s="122"/>
      <c r="E72" s="122"/>
      <c r="F72" s="167"/>
      <c r="G72" s="122"/>
      <c r="H72" s="168"/>
      <c r="I72" s="122"/>
      <c r="J72" s="122"/>
      <c r="K72" s="122"/>
      <c r="L72" s="122"/>
      <c r="M72" s="122"/>
      <c r="N72" s="122"/>
      <c r="O72" s="122"/>
      <c r="P72" s="122"/>
      <c r="Q72" s="122"/>
      <c r="R72" s="122"/>
      <c r="S72" s="122"/>
      <c r="T72" s="122"/>
      <c r="U72" s="122"/>
      <c r="V72" s="122"/>
      <c r="W72" s="122"/>
      <c r="X72" s="122"/>
      <c r="Y72" s="122"/>
      <c r="Z72" s="122"/>
      <c r="AA72" s="122"/>
      <c r="AB72" s="122"/>
    </row>
    <row r="73" spans="1:28" ht="15.75" customHeight="1" x14ac:dyDescent="0.2">
      <c r="A73" s="122"/>
      <c r="B73" s="122"/>
      <c r="C73" s="122"/>
      <c r="D73" s="122"/>
      <c r="E73" s="122"/>
      <c r="F73" s="167"/>
      <c r="G73" s="122"/>
      <c r="H73" s="168"/>
      <c r="I73" s="122"/>
      <c r="J73" s="122"/>
      <c r="K73" s="122"/>
      <c r="L73" s="122"/>
      <c r="M73" s="122"/>
      <c r="N73" s="122"/>
      <c r="O73" s="122"/>
      <c r="P73" s="122"/>
      <c r="Q73" s="122"/>
      <c r="R73" s="122"/>
      <c r="S73" s="122"/>
      <c r="T73" s="122"/>
      <c r="U73" s="122"/>
      <c r="V73" s="122"/>
      <c r="W73" s="122"/>
      <c r="X73" s="122"/>
      <c r="Y73" s="122"/>
      <c r="Z73" s="122"/>
      <c r="AA73" s="122"/>
      <c r="AB73" s="122"/>
    </row>
    <row r="74" spans="1:28" ht="15.75" customHeight="1" x14ac:dyDescent="0.2">
      <c r="A74" s="122"/>
      <c r="B74" s="122"/>
      <c r="C74" s="122"/>
      <c r="D74" s="122"/>
      <c r="E74" s="122"/>
      <c r="F74" s="167"/>
      <c r="G74" s="122"/>
      <c r="H74" s="168"/>
      <c r="I74" s="122"/>
      <c r="J74" s="122"/>
      <c r="K74" s="122"/>
      <c r="L74" s="122"/>
      <c r="M74" s="122"/>
      <c r="N74" s="122"/>
      <c r="O74" s="122"/>
      <c r="P74" s="122"/>
      <c r="Q74" s="122"/>
      <c r="R74" s="122"/>
      <c r="S74" s="122"/>
      <c r="T74" s="122"/>
      <c r="U74" s="122"/>
      <c r="V74" s="122"/>
      <c r="W74" s="122"/>
      <c r="X74" s="122"/>
      <c r="Y74" s="122"/>
      <c r="Z74" s="122"/>
      <c r="AA74" s="122"/>
      <c r="AB74" s="122"/>
    </row>
    <row r="75" spans="1:28" ht="15.75" customHeight="1" x14ac:dyDescent="0.2">
      <c r="A75" s="122"/>
      <c r="B75" s="122"/>
      <c r="C75" s="122"/>
      <c r="D75" s="122"/>
      <c r="E75" s="122"/>
      <c r="F75" s="167"/>
      <c r="G75" s="122"/>
      <c r="H75" s="168"/>
      <c r="I75" s="122"/>
      <c r="J75" s="122"/>
      <c r="K75" s="122"/>
      <c r="L75" s="122"/>
      <c r="M75" s="122"/>
      <c r="N75" s="122"/>
      <c r="O75" s="122"/>
      <c r="P75" s="122"/>
      <c r="Q75" s="122"/>
      <c r="R75" s="122"/>
      <c r="S75" s="122"/>
      <c r="T75" s="122"/>
      <c r="U75" s="122"/>
      <c r="V75" s="122"/>
      <c r="W75" s="122"/>
      <c r="X75" s="122"/>
      <c r="Y75" s="122"/>
      <c r="Z75" s="122"/>
      <c r="AA75" s="122"/>
      <c r="AB75" s="122"/>
    </row>
    <row r="76" spans="1:28" ht="15.75" customHeight="1" x14ac:dyDescent="0.2">
      <c r="A76" s="122"/>
      <c r="B76" s="122"/>
      <c r="C76" s="122"/>
      <c r="D76" s="122"/>
      <c r="E76" s="122"/>
      <c r="F76" s="167"/>
      <c r="G76" s="122"/>
      <c r="H76" s="168"/>
      <c r="I76" s="122"/>
      <c r="J76" s="122"/>
      <c r="K76" s="122"/>
      <c r="L76" s="122"/>
      <c r="M76" s="122"/>
      <c r="N76" s="122"/>
      <c r="O76" s="122"/>
      <c r="P76" s="122"/>
      <c r="Q76" s="122"/>
      <c r="R76" s="122"/>
      <c r="S76" s="122"/>
      <c r="T76" s="122"/>
      <c r="U76" s="122"/>
      <c r="V76" s="122"/>
      <c r="W76" s="122"/>
      <c r="X76" s="122"/>
      <c r="Y76" s="122"/>
      <c r="Z76" s="122"/>
      <c r="AA76" s="122"/>
      <c r="AB76" s="122"/>
    </row>
    <row r="77" spans="1:28" ht="15.75" customHeight="1" x14ac:dyDescent="0.2">
      <c r="A77" s="122"/>
      <c r="B77" s="122"/>
      <c r="C77" s="122"/>
      <c r="D77" s="122"/>
      <c r="E77" s="122"/>
      <c r="F77" s="167"/>
      <c r="G77" s="122"/>
      <c r="H77" s="168"/>
      <c r="I77" s="122"/>
      <c r="J77" s="122"/>
      <c r="K77" s="122"/>
      <c r="L77" s="122"/>
      <c r="M77" s="122"/>
      <c r="N77" s="122"/>
      <c r="O77" s="122"/>
      <c r="P77" s="122"/>
      <c r="Q77" s="122"/>
      <c r="R77" s="122"/>
      <c r="S77" s="122"/>
      <c r="T77" s="122"/>
      <c r="U77" s="122"/>
      <c r="V77" s="122"/>
      <c r="W77" s="122"/>
      <c r="X77" s="122"/>
      <c r="Y77" s="122"/>
      <c r="Z77" s="122"/>
      <c r="AA77" s="122"/>
      <c r="AB77" s="122"/>
    </row>
    <row r="78" spans="1:28" ht="15.75" customHeight="1" x14ac:dyDescent="0.2">
      <c r="A78" s="122"/>
      <c r="B78" s="122"/>
      <c r="C78" s="122"/>
      <c r="D78" s="122"/>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row>
    <row r="79" spans="1:28" ht="15.75" customHeight="1" x14ac:dyDescent="0.2">
      <c r="A79" s="122"/>
      <c r="B79" s="122"/>
      <c r="C79" s="122"/>
      <c r="D79" s="122"/>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row>
    <row r="80" spans="1:28" ht="15.75" customHeight="1" x14ac:dyDescent="0.2">
      <c r="A80" s="122"/>
      <c r="B80" s="122"/>
      <c r="C80" s="122"/>
      <c r="D80" s="122"/>
      <c r="E80" s="122"/>
      <c r="F80" s="167"/>
      <c r="G80" s="122"/>
      <c r="H80" s="168"/>
      <c r="I80" s="122"/>
      <c r="J80" s="122"/>
      <c r="K80" s="122"/>
      <c r="L80" s="122"/>
      <c r="M80" s="122"/>
      <c r="N80" s="122"/>
      <c r="O80" s="122"/>
      <c r="P80" s="122"/>
      <c r="Q80" s="122"/>
      <c r="R80" s="122"/>
      <c r="S80" s="122"/>
      <c r="T80" s="122"/>
      <c r="U80" s="122"/>
      <c r="V80" s="122"/>
      <c r="W80" s="122"/>
      <c r="X80" s="122"/>
      <c r="Y80" s="122"/>
      <c r="Z80" s="122"/>
      <c r="AA80" s="122"/>
      <c r="AB80" s="122"/>
    </row>
    <row r="81" spans="1:28" ht="15.75" customHeight="1" x14ac:dyDescent="0.2">
      <c r="A81" s="122"/>
      <c r="B81" s="122"/>
      <c r="C81" s="122"/>
      <c r="D81" s="122"/>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row>
    <row r="82" spans="1:28" ht="15.75" customHeight="1" x14ac:dyDescent="0.2">
      <c r="A82" s="122"/>
      <c r="B82" s="122"/>
      <c r="C82" s="122"/>
      <c r="D82" s="122"/>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row>
    <row r="83" spans="1:28" ht="15.75" customHeight="1" x14ac:dyDescent="0.2">
      <c r="A83" s="122"/>
      <c r="B83" s="122"/>
      <c r="C83" s="122"/>
      <c r="D83" s="122"/>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row>
    <row r="84" spans="1:28" ht="15.75" customHeight="1" x14ac:dyDescent="0.2">
      <c r="A84" s="122"/>
      <c r="B84" s="122"/>
      <c r="C84" s="122"/>
      <c r="D84" s="122"/>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row>
    <row r="85" spans="1:28" ht="15.75" customHeight="1" x14ac:dyDescent="0.2">
      <c r="A85" s="122"/>
      <c r="B85" s="122"/>
      <c r="C85" s="122"/>
      <c r="D85" s="122"/>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row>
    <row r="86" spans="1:28" ht="15.75" customHeight="1" x14ac:dyDescent="0.2">
      <c r="A86" s="122"/>
      <c r="B86" s="122"/>
      <c r="C86" s="122"/>
      <c r="D86" s="122"/>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row>
    <row r="87" spans="1:28"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row>
    <row r="88" spans="1:28"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row>
    <row r="89" spans="1:28"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row>
    <row r="90" spans="1:28"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row>
    <row r="91" spans="1:28"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row>
    <row r="92" spans="1:28"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row>
    <row r="93" spans="1:28"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row>
    <row r="94" spans="1:28"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row>
    <row r="95" spans="1:28"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row>
    <row r="96" spans="1:28"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row>
    <row r="97" spans="1:28"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297">
    <mergeCell ref="A22:A24"/>
    <mergeCell ref="B22:B24"/>
    <mergeCell ref="C22:C24"/>
    <mergeCell ref="D22:D24"/>
    <mergeCell ref="E22:E24"/>
    <mergeCell ref="F22:F24"/>
    <mergeCell ref="G22:G24"/>
    <mergeCell ref="O19:O21"/>
    <mergeCell ref="P19:P21"/>
    <mergeCell ref="H19:H21"/>
    <mergeCell ref="I19:I21"/>
    <mergeCell ref="J19:J21"/>
    <mergeCell ref="K19:K21"/>
    <mergeCell ref="L19:L21"/>
    <mergeCell ref="M19:M21"/>
    <mergeCell ref="N19:N21"/>
    <mergeCell ref="A25:A27"/>
    <mergeCell ref="B25:B27"/>
    <mergeCell ref="C25:C27"/>
    <mergeCell ref="D25:D27"/>
    <mergeCell ref="E25:E27"/>
    <mergeCell ref="F25:F27"/>
    <mergeCell ref="G25:G27"/>
    <mergeCell ref="O22:O24"/>
    <mergeCell ref="P22:P24"/>
    <mergeCell ref="O25:O27"/>
    <mergeCell ref="P25:P27"/>
    <mergeCell ref="H25:H27"/>
    <mergeCell ref="I25:I27"/>
    <mergeCell ref="J25:J27"/>
    <mergeCell ref="K25:K27"/>
    <mergeCell ref="L25:L27"/>
    <mergeCell ref="M25:M27"/>
    <mergeCell ref="N25:N27"/>
    <mergeCell ref="H22:H24"/>
    <mergeCell ref="I22:I24"/>
    <mergeCell ref="J22:J24"/>
    <mergeCell ref="K22:K24"/>
    <mergeCell ref="L22:L24"/>
    <mergeCell ref="M22:M24"/>
    <mergeCell ref="Z25:Z27"/>
    <mergeCell ref="AA25:AA27"/>
    <mergeCell ref="AB25:AB27"/>
    <mergeCell ref="V22:V24"/>
    <mergeCell ref="W22:W24"/>
    <mergeCell ref="X22:X24"/>
    <mergeCell ref="Y22:Y24"/>
    <mergeCell ref="Z22:Z24"/>
    <mergeCell ref="AA22:AA24"/>
    <mergeCell ref="AB22:AB24"/>
    <mergeCell ref="X25:X27"/>
    <mergeCell ref="Y25:Y27"/>
    <mergeCell ref="D28:D30"/>
    <mergeCell ref="E28:E30"/>
    <mergeCell ref="F28:F30"/>
    <mergeCell ref="G28:G30"/>
    <mergeCell ref="Q22:Q24"/>
    <mergeCell ref="R22:R24"/>
    <mergeCell ref="S22:S24"/>
    <mergeCell ref="T22:T24"/>
    <mergeCell ref="U22:U24"/>
    <mergeCell ref="N22:N24"/>
    <mergeCell ref="O28:O30"/>
    <mergeCell ref="P28:P30"/>
    <mergeCell ref="H28:H30"/>
    <mergeCell ref="I28:I30"/>
    <mergeCell ref="J28:J30"/>
    <mergeCell ref="K28:K30"/>
    <mergeCell ref="L28:L30"/>
    <mergeCell ref="M28:M30"/>
    <mergeCell ref="N28:N30"/>
    <mergeCell ref="Q28:Q30"/>
    <mergeCell ref="R28:R30"/>
    <mergeCell ref="S28:S30"/>
    <mergeCell ref="T28:T30"/>
    <mergeCell ref="U28:U30"/>
    <mergeCell ref="O31:O33"/>
    <mergeCell ref="P31:P33"/>
    <mergeCell ref="H31:H33"/>
    <mergeCell ref="I31:I33"/>
    <mergeCell ref="J31:J33"/>
    <mergeCell ref="K31:K33"/>
    <mergeCell ref="L31:L33"/>
    <mergeCell ref="M31:M33"/>
    <mergeCell ref="N31:N33"/>
    <mergeCell ref="Z31:Z33"/>
    <mergeCell ref="AA31:AA33"/>
    <mergeCell ref="AB31:AB33"/>
    <mergeCell ref="V28:V30"/>
    <mergeCell ref="W28:W30"/>
    <mergeCell ref="X28:X30"/>
    <mergeCell ref="Y28:Y30"/>
    <mergeCell ref="Z28:Z30"/>
    <mergeCell ref="AA28:AA30"/>
    <mergeCell ref="AB28:AB30"/>
    <mergeCell ref="X31:X33"/>
    <mergeCell ref="Y31:Y33"/>
    <mergeCell ref="Q31:Q33"/>
    <mergeCell ref="R31:R33"/>
    <mergeCell ref="S31:S33"/>
    <mergeCell ref="T31:T33"/>
    <mergeCell ref="U31:U33"/>
    <mergeCell ref="V31:V33"/>
    <mergeCell ref="W31:W33"/>
    <mergeCell ref="Q3:S3"/>
    <mergeCell ref="P4:Q4"/>
    <mergeCell ref="Q19:Q21"/>
    <mergeCell ref="T17:T18"/>
    <mergeCell ref="U17:U18"/>
    <mergeCell ref="V17:V18"/>
    <mergeCell ref="W17:W18"/>
    <mergeCell ref="Q25:Q27"/>
    <mergeCell ref="R25:R27"/>
    <mergeCell ref="S25:S27"/>
    <mergeCell ref="T25:T27"/>
    <mergeCell ref="U25:U27"/>
    <mergeCell ref="V25:V27"/>
    <mergeCell ref="W25:W27"/>
    <mergeCell ref="A1:W2"/>
    <mergeCell ref="X1:AB8"/>
    <mergeCell ref="A3:D3"/>
    <mergeCell ref="J3:M3"/>
    <mergeCell ref="N3:P3"/>
    <mergeCell ref="T3:W3"/>
    <mergeCell ref="R4:W4"/>
    <mergeCell ref="A8:N8"/>
    <mergeCell ref="O8:W8"/>
    <mergeCell ref="E3:I3"/>
    <mergeCell ref="A5:N5"/>
    <mergeCell ref="O5:W5"/>
    <mergeCell ref="A6:N6"/>
    <mergeCell ref="R6:W6"/>
    <mergeCell ref="A7:N7"/>
    <mergeCell ref="R7:W7"/>
    <mergeCell ref="J10:J12"/>
    <mergeCell ref="K10:K12"/>
    <mergeCell ref="A16:A18"/>
    <mergeCell ref="B16:B18"/>
    <mergeCell ref="C16:C18"/>
    <mergeCell ref="D16:D18"/>
    <mergeCell ref="E16:E18"/>
    <mergeCell ref="F16:F18"/>
    <mergeCell ref="G16:G18"/>
    <mergeCell ref="A10:A12"/>
    <mergeCell ref="I13:I15"/>
    <mergeCell ref="A13:A15"/>
    <mergeCell ref="B13:B15"/>
    <mergeCell ref="C13:C15"/>
    <mergeCell ref="D13:D15"/>
    <mergeCell ref="E13:E15"/>
    <mergeCell ref="B10:B12"/>
    <mergeCell ref="C10:C12"/>
    <mergeCell ref="D10:D12"/>
    <mergeCell ref="F10:F12"/>
    <mergeCell ref="G10:G12"/>
    <mergeCell ref="H10:H12"/>
    <mergeCell ref="I10:I12"/>
    <mergeCell ref="E10:E12"/>
    <mergeCell ref="F13:F15"/>
    <mergeCell ref="G13:G15"/>
    <mergeCell ref="H13:H15"/>
    <mergeCell ref="L16:L18"/>
    <mergeCell ref="M16:M18"/>
    <mergeCell ref="N16:N18"/>
    <mergeCell ref="R17:R18"/>
    <mergeCell ref="S17:S18"/>
    <mergeCell ref="H16:H18"/>
    <mergeCell ref="I16:I18"/>
    <mergeCell ref="J16:J18"/>
    <mergeCell ref="K16:K18"/>
    <mergeCell ref="J13:J15"/>
    <mergeCell ref="K13:K15"/>
    <mergeCell ref="L13:L15"/>
    <mergeCell ref="M13:M15"/>
    <mergeCell ref="N13:N15"/>
    <mergeCell ref="O13:O15"/>
    <mergeCell ref="P13:P15"/>
    <mergeCell ref="Q13:Q15"/>
    <mergeCell ref="Y19:Y21"/>
    <mergeCell ref="Z19:Z21"/>
    <mergeCell ref="AA19:AA21"/>
    <mergeCell ref="AB19:AB21"/>
    <mergeCell ref="O16:O18"/>
    <mergeCell ref="P16:P18"/>
    <mergeCell ref="Q16:Q18"/>
    <mergeCell ref="Y16:Y18"/>
    <mergeCell ref="Z16:Z18"/>
    <mergeCell ref="AA16:AA18"/>
    <mergeCell ref="AB16:AB18"/>
    <mergeCell ref="Y13:Y15"/>
    <mergeCell ref="Z13:Z15"/>
    <mergeCell ref="AA13:AA15"/>
    <mergeCell ref="AB13:AB15"/>
    <mergeCell ref="Y10:Y12"/>
    <mergeCell ref="Z10:Z12"/>
    <mergeCell ref="AA10:AA12"/>
    <mergeCell ref="AB10:AB12"/>
    <mergeCell ref="L10:L12"/>
    <mergeCell ref="M10:M12"/>
    <mergeCell ref="N10:N12"/>
    <mergeCell ref="O10:O12"/>
    <mergeCell ref="P10:P12"/>
    <mergeCell ref="Q10:Q12"/>
    <mergeCell ref="H37:H39"/>
    <mergeCell ref="I37:I39"/>
    <mergeCell ref="J37:J39"/>
    <mergeCell ref="K37:K39"/>
    <mergeCell ref="L37:L39"/>
    <mergeCell ref="M37:M39"/>
    <mergeCell ref="N37:N39"/>
    <mergeCell ref="A19:A21"/>
    <mergeCell ref="B19:B21"/>
    <mergeCell ref="C19:C21"/>
    <mergeCell ref="D19:D21"/>
    <mergeCell ref="E19:E21"/>
    <mergeCell ref="F19:F21"/>
    <mergeCell ref="G19:G21"/>
    <mergeCell ref="A31:A33"/>
    <mergeCell ref="B31:B33"/>
    <mergeCell ref="C31:C33"/>
    <mergeCell ref="D31:D33"/>
    <mergeCell ref="E31:E33"/>
    <mergeCell ref="F31:F33"/>
    <mergeCell ref="G31:G33"/>
    <mergeCell ref="A28:A30"/>
    <mergeCell ref="B28:B30"/>
    <mergeCell ref="C28:C30"/>
    <mergeCell ref="A40:A42"/>
    <mergeCell ref="B40:B42"/>
    <mergeCell ref="C40:C42"/>
    <mergeCell ref="D40:D42"/>
    <mergeCell ref="E40:E42"/>
    <mergeCell ref="F40:F42"/>
    <mergeCell ref="G40:G42"/>
    <mergeCell ref="H40:H42"/>
    <mergeCell ref="I40:I42"/>
    <mergeCell ref="S34:S36"/>
    <mergeCell ref="T34:T36"/>
    <mergeCell ref="U34:U36"/>
    <mergeCell ref="Q37:Q39"/>
    <mergeCell ref="J40:J42"/>
    <mergeCell ref="K40:K42"/>
    <mergeCell ref="L40:L42"/>
    <mergeCell ref="M40:M42"/>
    <mergeCell ref="N40:N42"/>
    <mergeCell ref="Z40:Z42"/>
    <mergeCell ref="AA40:AA42"/>
    <mergeCell ref="AB40:AB42"/>
    <mergeCell ref="O40:O42"/>
    <mergeCell ref="P40:P42"/>
    <mergeCell ref="Q40:Q42"/>
    <mergeCell ref="R40:R42"/>
    <mergeCell ref="S40:S42"/>
    <mergeCell ref="T40:T42"/>
    <mergeCell ref="U40:U42"/>
    <mergeCell ref="V40:V42"/>
    <mergeCell ref="W40:W42"/>
    <mergeCell ref="X40:X42"/>
    <mergeCell ref="Y40:Y42"/>
    <mergeCell ref="A34:A36"/>
    <mergeCell ref="B34:B36"/>
    <mergeCell ref="C34:C36"/>
    <mergeCell ref="D34:D36"/>
    <mergeCell ref="E34:E36"/>
    <mergeCell ref="F34:F36"/>
    <mergeCell ref="G34:G36"/>
    <mergeCell ref="A37:A39"/>
    <mergeCell ref="B37:B39"/>
    <mergeCell ref="C37:C39"/>
    <mergeCell ref="D37:D39"/>
    <mergeCell ref="E37:E39"/>
    <mergeCell ref="F37:F39"/>
    <mergeCell ref="G37:G39"/>
    <mergeCell ref="H34:H36"/>
    <mergeCell ref="I34:I36"/>
    <mergeCell ref="J34:J36"/>
    <mergeCell ref="K34:K36"/>
    <mergeCell ref="Y37:Y39"/>
    <mergeCell ref="Z37:Z39"/>
    <mergeCell ref="AA37:AA39"/>
    <mergeCell ref="AB37:AB39"/>
    <mergeCell ref="V34:V36"/>
    <mergeCell ref="W34:W36"/>
    <mergeCell ref="X34:X36"/>
    <mergeCell ref="Y34:Y36"/>
    <mergeCell ref="Z34:Z36"/>
    <mergeCell ref="AA34:AA36"/>
    <mergeCell ref="AB34:AB36"/>
    <mergeCell ref="L34:L36"/>
    <mergeCell ref="M34:M36"/>
    <mergeCell ref="N34:N36"/>
    <mergeCell ref="O34:O36"/>
    <mergeCell ref="P34:P36"/>
    <mergeCell ref="O37:O39"/>
    <mergeCell ref="P37:P39"/>
    <mergeCell ref="Q34:Q36"/>
    <mergeCell ref="R34:R36"/>
  </mergeCells>
  <dataValidations count="7">
    <dataValidation type="list" allowBlank="1" showInputMessage="1" prompt="Odaberite odgovarajući cilj iz padajućeg izbornika!" sqref="B10">
      <formula1>#REF!</formula1>
    </dataValidation>
    <dataValidation type="decimal" operator="greaterThan" allowBlank="1" showInputMessage="1" showErrorMessage="1" prompt="Nedozvoljeni unos - Dozvoljeno unijeti broj sa dva decimalna mjesta." sqref="H10 H34">
      <formula1>0</formula1>
    </dataValidation>
    <dataValidation type="decimal" allowBlank="1" showErrorMessage="1" sqref="A10 A13 A16 A19 A22 A25 A28 A31 A34 A37 A40">
      <formula1>1</formula1>
      <formula2>9999</formula2>
    </dataValidation>
    <dataValidation type="custom" allowBlank="1" showInputMessage="1" showErrorMessage="1" prompt="Dozvoljeni unos do 250 znakova  -    " sqref="G10 G13 G34 G37">
      <formula1>LT(LEN(G10),(250))</formula1>
    </dataValidation>
    <dataValidation type="list" allowBlank="1" showInputMessage="1" showErrorMessage="1" prompt="Odaberite DA ili NE iz padajućeg izbornika!" sqref="M10:N10 M13:N13 M16:N16 M19:N19">
      <formula1>#REF!</formula1>
    </dataValidation>
    <dataValidation type="list" allowBlank="1" showErrorMessage="1" sqref="B13 B16 B19">
      <formula1>#REF!</formula1>
    </dataValidation>
    <dataValidation type="list" allowBlank="1" showInputMessage="1" prompt="Odaberite DA ili NE iz padajućeg izbornika!" sqref="K10 K13 K16 K19">
      <formula1>#REF!</formula1>
    </dataValidation>
  </dataValidation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12.42578125" customWidth="1"/>
    <col min="2" max="2" width="44.42578125" customWidth="1"/>
    <col min="3" max="3" width="38.42578125" customWidth="1"/>
    <col min="4" max="4" width="30" customWidth="1"/>
    <col min="5" max="5" width="27" customWidth="1"/>
    <col min="6" max="6" width="56.140625" customWidth="1"/>
    <col min="7" max="7" width="59.85546875" customWidth="1"/>
    <col min="8" max="8" width="40.140625" customWidth="1"/>
    <col min="9" max="9" width="31.140625" customWidth="1"/>
    <col min="10" max="10" width="11" customWidth="1"/>
    <col min="11" max="11" width="10.85546875" customWidth="1"/>
    <col min="12" max="12" width="9.7109375" customWidth="1"/>
    <col min="13" max="14" width="19.42578125" customWidth="1"/>
    <col min="15" max="15" width="45" customWidth="1"/>
    <col min="16" max="16" width="57.42578125" customWidth="1"/>
    <col min="17" max="17" width="37.42578125" customWidth="1"/>
    <col min="18" max="18" width="25" customWidth="1"/>
    <col min="19" max="19" width="29.42578125" customWidth="1"/>
    <col min="20" max="20" width="15.42578125" customWidth="1"/>
    <col min="21" max="21" width="17.42578125" customWidth="1"/>
    <col min="22" max="23" width="19.28515625" customWidth="1"/>
    <col min="24" max="24" width="25.42578125" customWidth="1"/>
    <col min="25" max="25" width="22.140625" customWidth="1"/>
    <col min="26" max="26" width="23.7109375" customWidth="1"/>
    <col min="27" max="27" width="25" customWidth="1"/>
    <col min="28" max="28" width="54.85546875" customWidth="1"/>
  </cols>
  <sheetData>
    <row r="1" spans="1:28" ht="12.75" customHeight="1" x14ac:dyDescent="0.2">
      <c r="A1" s="732" t="s">
        <v>442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744" t="s">
        <v>117</v>
      </c>
      <c r="B3" s="716"/>
      <c r="C3" s="716"/>
      <c r="D3" s="745"/>
      <c r="E3" s="752" t="s">
        <v>5186</v>
      </c>
      <c r="F3" s="747"/>
      <c r="G3" s="747"/>
      <c r="H3" s="747"/>
      <c r="I3" s="791"/>
      <c r="J3" s="746" t="s">
        <v>119</v>
      </c>
      <c r="K3" s="747"/>
      <c r="L3" s="747"/>
      <c r="M3" s="791"/>
      <c r="N3" s="697" t="s">
        <v>120</v>
      </c>
      <c r="O3" s="651"/>
      <c r="P3" s="652"/>
      <c r="Q3" s="795" t="s">
        <v>121</v>
      </c>
      <c r="R3" s="747"/>
      <c r="S3" s="791"/>
      <c r="T3" s="750" t="s">
        <v>5187</v>
      </c>
      <c r="U3" s="716"/>
      <c r="V3" s="716"/>
      <c r="W3" s="751"/>
      <c r="X3" s="740"/>
      <c r="Y3" s="638"/>
      <c r="Z3" s="638"/>
      <c r="AA3" s="638"/>
      <c r="AB3" s="741"/>
    </row>
    <row r="4" spans="1:28" ht="33.75" customHeight="1" x14ac:dyDescent="0.2">
      <c r="A4" s="715" t="s">
        <v>128</v>
      </c>
      <c r="B4" s="716"/>
      <c r="C4" s="716"/>
      <c r="D4" s="716"/>
      <c r="E4" s="716"/>
      <c r="F4" s="716"/>
      <c r="G4" s="716"/>
      <c r="H4" s="716"/>
      <c r="I4" s="716"/>
      <c r="J4" s="716"/>
      <c r="K4" s="716"/>
      <c r="L4" s="716"/>
      <c r="M4" s="716"/>
      <c r="N4" s="717"/>
      <c r="O4" s="794" t="s">
        <v>129</v>
      </c>
      <c r="P4" s="651"/>
      <c r="Q4" s="651"/>
      <c r="R4" s="651"/>
      <c r="S4" s="651"/>
      <c r="T4" s="651"/>
      <c r="U4" s="651"/>
      <c r="V4" s="651"/>
      <c r="W4" s="665"/>
      <c r="X4" s="742"/>
      <c r="Y4" s="694"/>
      <c r="Z4" s="694"/>
      <c r="AA4" s="694"/>
      <c r="AB4" s="743"/>
    </row>
    <row r="5" spans="1:28" ht="149.25" customHeight="1" x14ac:dyDescent="0.25">
      <c r="A5" s="522" t="s">
        <v>130</v>
      </c>
      <c r="B5" s="401" t="s">
        <v>131</v>
      </c>
      <c r="C5" s="401" t="s">
        <v>132</v>
      </c>
      <c r="D5" s="401" t="s">
        <v>133</v>
      </c>
      <c r="E5" s="402" t="s">
        <v>134</v>
      </c>
      <c r="F5" s="229" t="s">
        <v>56</v>
      </c>
      <c r="G5" s="404" t="s">
        <v>135</v>
      </c>
      <c r="H5" s="523" t="s">
        <v>136</v>
      </c>
      <c r="I5" s="524" t="s">
        <v>137</v>
      </c>
      <c r="J5" s="525" t="s">
        <v>138</v>
      </c>
      <c r="K5" s="525" t="s">
        <v>139</v>
      </c>
      <c r="L5" s="526" t="s">
        <v>5188</v>
      </c>
      <c r="M5" s="527" t="s">
        <v>141</v>
      </c>
      <c r="N5" s="528" t="s">
        <v>374</v>
      </c>
      <c r="O5" s="529" t="s">
        <v>143</v>
      </c>
      <c r="P5" s="261" t="s">
        <v>144</v>
      </c>
      <c r="Q5" s="261" t="s">
        <v>145</v>
      </c>
      <c r="R5" s="261" t="s">
        <v>146</v>
      </c>
      <c r="S5" s="261" t="s">
        <v>147</v>
      </c>
      <c r="T5" s="261" t="s">
        <v>148</v>
      </c>
      <c r="U5" s="261" t="s">
        <v>149</v>
      </c>
      <c r="V5" s="261" t="s">
        <v>150</v>
      </c>
      <c r="W5" s="262" t="s">
        <v>151</v>
      </c>
      <c r="X5" s="113" t="s">
        <v>152</v>
      </c>
      <c r="Y5" s="56" t="s">
        <v>153</v>
      </c>
      <c r="Z5" s="56" t="s">
        <v>154</v>
      </c>
      <c r="AA5" s="56" t="s">
        <v>155</v>
      </c>
      <c r="AB5" s="114" t="s">
        <v>156</v>
      </c>
    </row>
    <row r="6" spans="1:28" ht="105" customHeight="1" x14ac:dyDescent="0.2">
      <c r="A6" s="1005">
        <v>1</v>
      </c>
      <c r="B6" s="1061" t="s">
        <v>5189</v>
      </c>
      <c r="C6" s="1061" t="s">
        <v>5190</v>
      </c>
      <c r="D6" s="1061" t="s">
        <v>5191</v>
      </c>
      <c r="E6" s="1058" t="s">
        <v>5192</v>
      </c>
      <c r="F6" s="530" t="s">
        <v>5193</v>
      </c>
      <c r="G6" s="1059" t="s">
        <v>5194</v>
      </c>
      <c r="H6" s="531">
        <v>479856</v>
      </c>
      <c r="I6" s="532" t="s">
        <v>5195</v>
      </c>
      <c r="J6" s="532" t="s">
        <v>470</v>
      </c>
      <c r="K6" s="532" t="s">
        <v>164</v>
      </c>
      <c r="L6" s="533"/>
      <c r="M6" s="532" t="s">
        <v>166</v>
      </c>
      <c r="N6" s="532" t="s">
        <v>166</v>
      </c>
      <c r="O6" s="1057" t="s">
        <v>5196</v>
      </c>
      <c r="P6" s="1057" t="s">
        <v>5197</v>
      </c>
      <c r="Q6" s="1057" t="s">
        <v>249</v>
      </c>
      <c r="R6" s="534" t="s">
        <v>5198</v>
      </c>
      <c r="S6" s="532">
        <v>49</v>
      </c>
      <c r="T6" s="532">
        <v>20</v>
      </c>
      <c r="U6" s="532">
        <v>15</v>
      </c>
      <c r="V6" s="532">
        <v>10</v>
      </c>
      <c r="W6" s="535" t="s">
        <v>710</v>
      </c>
      <c r="X6" s="140"/>
      <c r="Y6" s="173"/>
      <c r="Z6" s="173"/>
      <c r="AA6" s="173"/>
      <c r="AB6" s="156"/>
    </row>
    <row r="7" spans="1:28" ht="83.25" customHeight="1" x14ac:dyDescent="0.2">
      <c r="A7" s="641"/>
      <c r="B7" s="641"/>
      <c r="C7" s="641"/>
      <c r="D7" s="641"/>
      <c r="E7" s="674"/>
      <c r="F7" s="536" t="s">
        <v>5199</v>
      </c>
      <c r="G7" s="679"/>
      <c r="H7" s="1060">
        <v>22450000</v>
      </c>
      <c r="I7" s="1057" t="s">
        <v>5200</v>
      </c>
      <c r="J7" s="532" t="s">
        <v>470</v>
      </c>
      <c r="K7" s="532" t="s">
        <v>164</v>
      </c>
      <c r="L7" s="533"/>
      <c r="M7" s="532" t="s">
        <v>166</v>
      </c>
      <c r="N7" s="532" t="s">
        <v>166</v>
      </c>
      <c r="O7" s="641"/>
      <c r="P7" s="641"/>
      <c r="Q7" s="641"/>
      <c r="R7" s="534" t="s">
        <v>5201</v>
      </c>
      <c r="S7" s="532">
        <v>159</v>
      </c>
      <c r="T7" s="532">
        <v>40</v>
      </c>
      <c r="U7" s="532">
        <v>25</v>
      </c>
      <c r="V7" s="532">
        <v>15</v>
      </c>
      <c r="W7" s="535" t="s">
        <v>710</v>
      </c>
      <c r="X7" s="140"/>
      <c r="Y7" s="173"/>
      <c r="Z7" s="173"/>
      <c r="AA7" s="173"/>
      <c r="AB7" s="156"/>
    </row>
    <row r="8" spans="1:28" ht="121.5" customHeight="1" x14ac:dyDescent="0.2">
      <c r="A8" s="641"/>
      <c r="B8" s="641"/>
      <c r="C8" s="641"/>
      <c r="D8" s="641"/>
      <c r="E8" s="646"/>
      <c r="F8" s="536" t="s">
        <v>5202</v>
      </c>
      <c r="G8" s="647"/>
      <c r="H8" s="642"/>
      <c r="I8" s="642"/>
      <c r="J8" s="532" t="s">
        <v>470</v>
      </c>
      <c r="K8" s="532" t="s">
        <v>164</v>
      </c>
      <c r="L8" s="533"/>
      <c r="M8" s="532" t="s">
        <v>166</v>
      </c>
      <c r="N8" s="532" t="s">
        <v>166</v>
      </c>
      <c r="O8" s="642"/>
      <c r="P8" s="642"/>
      <c r="Q8" s="642"/>
      <c r="R8" s="534" t="s">
        <v>5203</v>
      </c>
      <c r="S8" s="532">
        <v>463</v>
      </c>
      <c r="T8" s="532">
        <v>310</v>
      </c>
      <c r="U8" s="532">
        <v>160</v>
      </c>
      <c r="V8" s="532">
        <v>100</v>
      </c>
      <c r="W8" s="535" t="s">
        <v>710</v>
      </c>
      <c r="X8" s="140"/>
      <c r="Y8" s="173"/>
      <c r="Z8" s="173"/>
      <c r="AA8" s="173"/>
      <c r="AB8" s="156"/>
    </row>
    <row r="9" spans="1:28" ht="139.5" customHeight="1" x14ac:dyDescent="0.2">
      <c r="A9" s="641"/>
      <c r="B9" s="641"/>
      <c r="C9" s="641"/>
      <c r="D9" s="641"/>
      <c r="E9" s="1058" t="s">
        <v>5192</v>
      </c>
      <c r="F9" s="536" t="s">
        <v>5204</v>
      </c>
      <c r="G9" s="1059" t="s">
        <v>5205</v>
      </c>
      <c r="H9" s="1060">
        <v>51150000</v>
      </c>
      <c r="I9" s="1057" t="s">
        <v>5206</v>
      </c>
      <c r="J9" s="532" t="s">
        <v>470</v>
      </c>
      <c r="K9" s="532" t="s">
        <v>164</v>
      </c>
      <c r="L9" s="533"/>
      <c r="M9" s="532" t="s">
        <v>166</v>
      </c>
      <c r="N9" s="532" t="s">
        <v>166</v>
      </c>
      <c r="O9" s="1057" t="s">
        <v>5207</v>
      </c>
      <c r="P9" s="1057" t="s">
        <v>5208</v>
      </c>
      <c r="Q9" s="1057" t="s">
        <v>249</v>
      </c>
      <c r="R9" s="534" t="s">
        <v>5209</v>
      </c>
      <c r="S9" s="532">
        <v>701</v>
      </c>
      <c r="T9" s="532">
        <v>310</v>
      </c>
      <c r="U9" s="532">
        <v>335</v>
      </c>
      <c r="V9" s="532">
        <v>350</v>
      </c>
      <c r="W9" s="535" t="s">
        <v>710</v>
      </c>
      <c r="X9" s="140"/>
      <c r="Y9" s="173"/>
      <c r="Z9" s="173"/>
      <c r="AA9" s="173"/>
      <c r="AB9" s="156"/>
    </row>
    <row r="10" spans="1:28" ht="107.25" customHeight="1" x14ac:dyDescent="0.2">
      <c r="A10" s="641"/>
      <c r="B10" s="641"/>
      <c r="C10" s="641"/>
      <c r="D10" s="641"/>
      <c r="E10" s="674"/>
      <c r="F10" s="536" t="s">
        <v>5210</v>
      </c>
      <c r="G10" s="679"/>
      <c r="H10" s="641"/>
      <c r="I10" s="641"/>
      <c r="J10" s="532" t="s">
        <v>470</v>
      </c>
      <c r="K10" s="532" t="s">
        <v>164</v>
      </c>
      <c r="L10" s="532"/>
      <c r="M10" s="532" t="s">
        <v>166</v>
      </c>
      <c r="N10" s="532" t="s">
        <v>166</v>
      </c>
      <c r="O10" s="641"/>
      <c r="P10" s="641"/>
      <c r="Q10" s="641"/>
      <c r="R10" s="534" t="s">
        <v>5211</v>
      </c>
      <c r="S10" s="532">
        <v>35</v>
      </c>
      <c r="T10" s="532">
        <v>20</v>
      </c>
      <c r="U10" s="532">
        <v>20</v>
      </c>
      <c r="V10" s="532">
        <v>20</v>
      </c>
      <c r="W10" s="535" t="s">
        <v>710</v>
      </c>
      <c r="X10" s="140"/>
      <c r="Y10" s="173"/>
      <c r="Z10" s="173"/>
      <c r="AA10" s="173"/>
      <c r="AB10" s="156"/>
    </row>
    <row r="11" spans="1:28" ht="151.5" customHeight="1" x14ac:dyDescent="0.2">
      <c r="A11" s="641"/>
      <c r="B11" s="641"/>
      <c r="C11" s="641"/>
      <c r="D11" s="641"/>
      <c r="E11" s="646"/>
      <c r="F11" s="536" t="s">
        <v>5212</v>
      </c>
      <c r="G11" s="647"/>
      <c r="H11" s="642"/>
      <c r="I11" s="642"/>
      <c r="J11" s="532" t="s">
        <v>470</v>
      </c>
      <c r="K11" s="532" t="s">
        <v>164</v>
      </c>
      <c r="L11" s="532"/>
      <c r="M11" s="532" t="s">
        <v>166</v>
      </c>
      <c r="N11" s="532" t="s">
        <v>166</v>
      </c>
      <c r="O11" s="642"/>
      <c r="P11" s="642"/>
      <c r="Q11" s="642"/>
      <c r="R11" s="534" t="s">
        <v>5213</v>
      </c>
      <c r="S11" s="532">
        <v>681</v>
      </c>
      <c r="T11" s="532">
        <v>310</v>
      </c>
      <c r="U11" s="532">
        <v>335</v>
      </c>
      <c r="V11" s="532">
        <v>350</v>
      </c>
      <c r="W11" s="535" t="s">
        <v>710</v>
      </c>
      <c r="X11" s="140"/>
      <c r="Y11" s="173"/>
      <c r="Z11" s="173"/>
      <c r="AA11" s="173"/>
      <c r="AB11" s="156"/>
    </row>
    <row r="12" spans="1:28" ht="102" customHeight="1" x14ac:dyDescent="0.2">
      <c r="A12" s="641"/>
      <c r="B12" s="641"/>
      <c r="C12" s="641"/>
      <c r="D12" s="641"/>
      <c r="E12" s="1058" t="s">
        <v>5214</v>
      </c>
      <c r="F12" s="536" t="s">
        <v>5215</v>
      </c>
      <c r="G12" s="1059" t="s">
        <v>5216</v>
      </c>
      <c r="H12" s="1060">
        <v>48423839</v>
      </c>
      <c r="I12" s="1057" t="s">
        <v>5206</v>
      </c>
      <c r="J12" s="532" t="s">
        <v>470</v>
      </c>
      <c r="K12" s="532" t="s">
        <v>164</v>
      </c>
      <c r="L12" s="533"/>
      <c r="M12" s="532" t="s">
        <v>166</v>
      </c>
      <c r="N12" s="532" t="s">
        <v>166</v>
      </c>
      <c r="O12" s="1057" t="s">
        <v>5217</v>
      </c>
      <c r="P12" s="1057" t="s">
        <v>5208</v>
      </c>
      <c r="Q12" s="1057" t="s">
        <v>249</v>
      </c>
      <c r="R12" s="534" t="s">
        <v>5218</v>
      </c>
      <c r="S12" s="532">
        <v>398</v>
      </c>
      <c r="T12" s="532">
        <v>170</v>
      </c>
      <c r="U12" s="532">
        <v>170</v>
      </c>
      <c r="V12" s="532">
        <v>150</v>
      </c>
      <c r="W12" s="535" t="s">
        <v>710</v>
      </c>
      <c r="X12" s="140"/>
      <c r="Y12" s="173"/>
      <c r="Z12" s="173"/>
      <c r="AA12" s="173"/>
      <c r="AB12" s="156"/>
    </row>
    <row r="13" spans="1:28" ht="171" customHeight="1" x14ac:dyDescent="0.2">
      <c r="A13" s="641"/>
      <c r="B13" s="641"/>
      <c r="C13" s="641"/>
      <c r="D13" s="641"/>
      <c r="E13" s="646"/>
      <c r="F13" s="536" t="s">
        <v>5219</v>
      </c>
      <c r="G13" s="647"/>
      <c r="H13" s="642"/>
      <c r="I13" s="642"/>
      <c r="J13" s="532" t="s">
        <v>470</v>
      </c>
      <c r="K13" s="532" t="s">
        <v>164</v>
      </c>
      <c r="L13" s="533"/>
      <c r="M13" s="532" t="s">
        <v>166</v>
      </c>
      <c r="N13" s="532" t="s">
        <v>166</v>
      </c>
      <c r="O13" s="642"/>
      <c r="P13" s="642"/>
      <c r="Q13" s="642"/>
      <c r="R13" s="537" t="s">
        <v>5220</v>
      </c>
      <c r="S13" s="538" t="s">
        <v>5221</v>
      </c>
      <c r="T13" s="532">
        <v>3</v>
      </c>
      <c r="U13" s="532">
        <v>5</v>
      </c>
      <c r="V13" s="532">
        <v>5</v>
      </c>
      <c r="W13" s="535" t="s">
        <v>710</v>
      </c>
      <c r="X13" s="140"/>
      <c r="Y13" s="173"/>
      <c r="Z13" s="173"/>
      <c r="AA13" s="173"/>
      <c r="AB13" s="156"/>
    </row>
    <row r="14" spans="1:28" ht="127.5" customHeight="1" x14ac:dyDescent="0.2">
      <c r="A14" s="641"/>
      <c r="B14" s="641"/>
      <c r="C14" s="641"/>
      <c r="D14" s="641"/>
      <c r="E14" s="539" t="s">
        <v>5222</v>
      </c>
      <c r="F14" s="536" t="s">
        <v>5223</v>
      </c>
      <c r="G14" s="540" t="s">
        <v>5224</v>
      </c>
      <c r="H14" s="531">
        <v>1631193</v>
      </c>
      <c r="I14" s="532" t="s">
        <v>5225</v>
      </c>
      <c r="J14" s="532" t="s">
        <v>470</v>
      </c>
      <c r="K14" s="532" t="s">
        <v>164</v>
      </c>
      <c r="L14" s="532"/>
      <c r="M14" s="532" t="s">
        <v>166</v>
      </c>
      <c r="N14" s="532" t="s">
        <v>166</v>
      </c>
      <c r="O14" s="541" t="s">
        <v>5226</v>
      </c>
      <c r="P14" s="532" t="s">
        <v>5208</v>
      </c>
      <c r="Q14" s="532" t="s">
        <v>249</v>
      </c>
      <c r="R14" s="537" t="s">
        <v>5227</v>
      </c>
      <c r="S14" s="542">
        <v>1577</v>
      </c>
      <c r="T14" s="532">
        <v>720</v>
      </c>
      <c r="U14" s="532">
        <v>720</v>
      </c>
      <c r="V14" s="532">
        <v>720</v>
      </c>
      <c r="W14" s="535" t="s">
        <v>710</v>
      </c>
      <c r="X14" s="140"/>
      <c r="Y14" s="173"/>
      <c r="Z14" s="173"/>
      <c r="AA14" s="173"/>
      <c r="AB14" s="156"/>
    </row>
    <row r="15" spans="1:28" ht="183.75" customHeight="1" x14ac:dyDescent="0.2">
      <c r="A15" s="641"/>
      <c r="B15" s="641"/>
      <c r="C15" s="641"/>
      <c r="D15" s="641"/>
      <c r="E15" s="1062"/>
      <c r="F15" s="60" t="s">
        <v>5228</v>
      </c>
      <c r="G15" s="79" t="s">
        <v>5229</v>
      </c>
      <c r="H15" s="390" t="s">
        <v>5230</v>
      </c>
      <c r="I15" s="177"/>
      <c r="J15" s="45" t="s">
        <v>253</v>
      </c>
      <c r="K15" s="45" t="s">
        <v>164</v>
      </c>
      <c r="L15" s="45"/>
      <c r="M15" s="45" t="s">
        <v>166</v>
      </c>
      <c r="N15" s="45" t="s">
        <v>166</v>
      </c>
      <c r="O15" s="45" t="s">
        <v>5231</v>
      </c>
      <c r="P15" s="45" t="s">
        <v>5208</v>
      </c>
      <c r="Q15" s="45" t="s">
        <v>249</v>
      </c>
      <c r="R15" s="45" t="s">
        <v>5232</v>
      </c>
      <c r="S15" s="45">
        <v>769</v>
      </c>
      <c r="T15" s="45">
        <v>300</v>
      </c>
      <c r="U15" s="45">
        <v>300</v>
      </c>
      <c r="V15" s="45">
        <v>300</v>
      </c>
      <c r="W15" s="62" t="s">
        <v>710</v>
      </c>
      <c r="X15" s="140"/>
      <c r="Y15" s="173"/>
      <c r="Z15" s="173"/>
      <c r="AA15" s="173"/>
      <c r="AB15" s="156"/>
    </row>
    <row r="16" spans="1:28" ht="120" customHeight="1" x14ac:dyDescent="0.2">
      <c r="A16" s="641"/>
      <c r="B16" s="641"/>
      <c r="C16" s="641"/>
      <c r="D16" s="641"/>
      <c r="E16" s="674"/>
      <c r="F16" s="60" t="s">
        <v>5233</v>
      </c>
      <c r="G16" s="483" t="s">
        <v>5234</v>
      </c>
      <c r="H16" s="390">
        <v>350000</v>
      </c>
      <c r="I16" s="45" t="s">
        <v>5235</v>
      </c>
      <c r="J16" s="177" t="s">
        <v>5236</v>
      </c>
      <c r="K16" s="177" t="s">
        <v>164</v>
      </c>
      <c r="L16" s="177"/>
      <c r="M16" s="177" t="s">
        <v>166</v>
      </c>
      <c r="N16" s="177" t="s">
        <v>166</v>
      </c>
      <c r="O16" s="543" t="s">
        <v>5237</v>
      </c>
      <c r="P16" s="45" t="s">
        <v>5208</v>
      </c>
      <c r="Q16" s="45" t="s">
        <v>249</v>
      </c>
      <c r="R16" s="45" t="s">
        <v>5238</v>
      </c>
      <c r="S16" s="45">
        <v>16</v>
      </c>
      <c r="T16" s="45">
        <v>20</v>
      </c>
      <c r="U16" s="45">
        <v>25</v>
      </c>
      <c r="V16" s="45">
        <v>30</v>
      </c>
      <c r="W16" s="62" t="s">
        <v>710</v>
      </c>
      <c r="X16" s="140"/>
      <c r="Y16" s="173"/>
      <c r="Z16" s="173"/>
      <c r="AA16" s="173"/>
      <c r="AB16" s="156"/>
    </row>
    <row r="17" spans="1:28" ht="158.25" customHeight="1" x14ac:dyDescent="0.2">
      <c r="A17" s="641"/>
      <c r="B17" s="641"/>
      <c r="C17" s="641"/>
      <c r="D17" s="641"/>
      <c r="E17" s="674"/>
      <c r="F17" s="60" t="s">
        <v>5239</v>
      </c>
      <c r="G17" s="483" t="s">
        <v>5240</v>
      </c>
      <c r="H17" s="544" t="s">
        <v>5241</v>
      </c>
      <c r="I17" s="177" t="s">
        <v>5242</v>
      </c>
      <c r="J17" s="177" t="s">
        <v>5236</v>
      </c>
      <c r="K17" s="177" t="s">
        <v>164</v>
      </c>
      <c r="L17" s="177"/>
      <c r="M17" s="177" t="s">
        <v>166</v>
      </c>
      <c r="N17" s="177" t="s">
        <v>166</v>
      </c>
      <c r="O17" s="45" t="s">
        <v>5243</v>
      </c>
      <c r="P17" s="45" t="s">
        <v>5208</v>
      </c>
      <c r="Q17" s="45" t="s">
        <v>249</v>
      </c>
      <c r="R17" s="45" t="s">
        <v>5244</v>
      </c>
      <c r="S17" s="45">
        <v>49</v>
      </c>
      <c r="T17" s="45">
        <v>25</v>
      </c>
      <c r="U17" s="45">
        <v>25</v>
      </c>
      <c r="V17" s="45">
        <v>25</v>
      </c>
      <c r="W17" s="62" t="s">
        <v>710</v>
      </c>
      <c r="X17" s="140"/>
      <c r="Y17" s="173"/>
      <c r="Z17" s="173"/>
      <c r="AA17" s="173"/>
      <c r="AB17" s="156"/>
    </row>
    <row r="18" spans="1:28" ht="94.5" customHeight="1" x14ac:dyDescent="0.2">
      <c r="A18" s="641"/>
      <c r="B18" s="641"/>
      <c r="C18" s="641"/>
      <c r="D18" s="641"/>
      <c r="E18" s="674"/>
      <c r="F18" s="60" t="s">
        <v>5245</v>
      </c>
      <c r="G18" s="483" t="s">
        <v>5246</v>
      </c>
      <c r="H18" s="390">
        <v>1600000</v>
      </c>
      <c r="I18" s="45" t="s">
        <v>5247</v>
      </c>
      <c r="J18" s="45" t="s">
        <v>253</v>
      </c>
      <c r="K18" s="45" t="s">
        <v>164</v>
      </c>
      <c r="L18" s="45"/>
      <c r="M18" s="45" t="s">
        <v>166</v>
      </c>
      <c r="N18" s="45" t="s">
        <v>166</v>
      </c>
      <c r="O18" s="45" t="s">
        <v>5248</v>
      </c>
      <c r="P18" s="45" t="s">
        <v>5208</v>
      </c>
      <c r="Q18" s="45" t="s">
        <v>249</v>
      </c>
      <c r="R18" s="45" t="s">
        <v>5249</v>
      </c>
      <c r="S18" s="45">
        <v>189</v>
      </c>
      <c r="T18" s="45">
        <v>100</v>
      </c>
      <c r="U18" s="45">
        <v>100</v>
      </c>
      <c r="V18" s="45">
        <v>100</v>
      </c>
      <c r="W18" s="62" t="s">
        <v>710</v>
      </c>
      <c r="X18" s="140"/>
      <c r="Y18" s="173"/>
      <c r="Z18" s="173"/>
      <c r="AA18" s="173"/>
      <c r="AB18" s="156"/>
    </row>
    <row r="19" spans="1:28" ht="78.75" customHeight="1" x14ac:dyDescent="0.2">
      <c r="A19" s="641"/>
      <c r="B19" s="641"/>
      <c r="C19" s="641"/>
      <c r="D19" s="641"/>
      <c r="E19" s="646"/>
      <c r="F19" s="60" t="s">
        <v>5250</v>
      </c>
      <c r="G19" s="483" t="s">
        <v>5251</v>
      </c>
      <c r="H19" s="390" t="s">
        <v>5230</v>
      </c>
      <c r="I19" s="177" t="s">
        <v>5242</v>
      </c>
      <c r="J19" s="45" t="s">
        <v>253</v>
      </c>
      <c r="K19" s="45" t="s">
        <v>164</v>
      </c>
      <c r="L19" s="45"/>
      <c r="M19" s="45" t="s">
        <v>166</v>
      </c>
      <c r="N19" s="45" t="s">
        <v>166</v>
      </c>
      <c r="O19" s="45" t="s">
        <v>5252</v>
      </c>
      <c r="P19" s="45" t="s">
        <v>5208</v>
      </c>
      <c r="Q19" s="45" t="s">
        <v>249</v>
      </c>
      <c r="R19" s="45" t="s">
        <v>5253</v>
      </c>
      <c r="S19" s="45">
        <v>45</v>
      </c>
      <c r="T19" s="45">
        <v>50</v>
      </c>
      <c r="U19" s="45">
        <v>50</v>
      </c>
      <c r="V19" s="45">
        <v>50</v>
      </c>
      <c r="W19" s="62" t="s">
        <v>710</v>
      </c>
      <c r="X19" s="140"/>
      <c r="Y19" s="173"/>
      <c r="Z19" s="173"/>
      <c r="AA19" s="173"/>
      <c r="AB19" s="156"/>
    </row>
    <row r="20" spans="1:28" ht="37.5" customHeight="1" x14ac:dyDescent="0.2">
      <c r="A20" s="641"/>
      <c r="B20" s="641"/>
      <c r="C20" s="641"/>
      <c r="D20" s="641"/>
      <c r="E20" s="673" t="s">
        <v>5254</v>
      </c>
      <c r="F20" s="675" t="s">
        <v>5255</v>
      </c>
      <c r="G20" s="688" t="s">
        <v>5256</v>
      </c>
      <c r="H20" s="686">
        <v>218000</v>
      </c>
      <c r="I20" s="672" t="s">
        <v>5257</v>
      </c>
      <c r="J20" s="672" t="s">
        <v>253</v>
      </c>
      <c r="K20" s="672" t="s">
        <v>164</v>
      </c>
      <c r="L20" s="672"/>
      <c r="M20" s="672" t="s">
        <v>166</v>
      </c>
      <c r="N20" s="672" t="s">
        <v>166</v>
      </c>
      <c r="O20" s="672" t="s">
        <v>5258</v>
      </c>
      <c r="P20" s="672" t="s">
        <v>5208</v>
      </c>
      <c r="Q20" s="672" t="s">
        <v>249</v>
      </c>
      <c r="R20" s="57" t="s">
        <v>5259</v>
      </c>
      <c r="S20" s="45">
        <v>25</v>
      </c>
      <c r="T20" s="45">
        <v>10</v>
      </c>
      <c r="U20" s="45">
        <v>10</v>
      </c>
      <c r="V20" s="57">
        <v>5</v>
      </c>
      <c r="W20" s="62" t="s">
        <v>710</v>
      </c>
      <c r="X20" s="140"/>
      <c r="Y20" s="774"/>
      <c r="Z20" s="774"/>
      <c r="AA20" s="774"/>
      <c r="AB20" s="768"/>
    </row>
    <row r="21" spans="1:28" ht="54" customHeight="1" x14ac:dyDescent="0.2">
      <c r="A21" s="641"/>
      <c r="B21" s="641"/>
      <c r="C21" s="641"/>
      <c r="D21" s="641"/>
      <c r="E21" s="646"/>
      <c r="F21" s="680"/>
      <c r="G21" s="647"/>
      <c r="H21" s="642"/>
      <c r="I21" s="642"/>
      <c r="J21" s="642"/>
      <c r="K21" s="642"/>
      <c r="L21" s="642"/>
      <c r="M21" s="642"/>
      <c r="N21" s="642"/>
      <c r="O21" s="642"/>
      <c r="P21" s="642"/>
      <c r="Q21" s="642"/>
      <c r="R21" s="57" t="s">
        <v>5260</v>
      </c>
      <c r="S21" s="45">
        <v>8</v>
      </c>
      <c r="T21" s="45">
        <v>4</v>
      </c>
      <c r="U21" s="45">
        <v>4</v>
      </c>
      <c r="V21" s="57">
        <v>0</v>
      </c>
      <c r="W21" s="62" t="s">
        <v>710</v>
      </c>
      <c r="X21" s="140"/>
      <c r="Y21" s="642"/>
      <c r="Z21" s="642"/>
      <c r="AA21" s="642"/>
      <c r="AB21" s="721"/>
    </row>
    <row r="22" spans="1:28" ht="209.25" customHeight="1" x14ac:dyDescent="0.2">
      <c r="A22" s="1050"/>
      <c r="B22" s="1050"/>
      <c r="C22" s="1050"/>
      <c r="D22" s="1050"/>
      <c r="E22" s="65" t="s">
        <v>5261</v>
      </c>
      <c r="F22" s="208" t="s">
        <v>5262</v>
      </c>
      <c r="G22" s="88" t="s">
        <v>5263</v>
      </c>
      <c r="H22" s="77">
        <v>28580215</v>
      </c>
      <c r="I22" s="64" t="s">
        <v>5264</v>
      </c>
      <c r="J22" s="64" t="s">
        <v>470</v>
      </c>
      <c r="K22" s="64" t="s">
        <v>164</v>
      </c>
      <c r="L22" s="64"/>
      <c r="M22" s="64" t="s">
        <v>166</v>
      </c>
      <c r="N22" s="64" t="s">
        <v>166</v>
      </c>
      <c r="O22" s="66" t="s">
        <v>5265</v>
      </c>
      <c r="P22" s="66" t="s">
        <v>5266</v>
      </c>
      <c r="Q22" s="64" t="s">
        <v>207</v>
      </c>
      <c r="R22" s="64" t="s">
        <v>5218</v>
      </c>
      <c r="S22" s="75">
        <v>36</v>
      </c>
      <c r="T22" s="75">
        <v>59</v>
      </c>
      <c r="U22" s="75">
        <v>25</v>
      </c>
      <c r="V22" s="64" t="s">
        <v>5267</v>
      </c>
      <c r="W22" s="65" t="s">
        <v>710</v>
      </c>
      <c r="X22" s="140"/>
      <c r="Y22" s="173"/>
      <c r="Z22" s="173"/>
      <c r="AA22" s="173"/>
      <c r="AB22" s="156"/>
    </row>
    <row r="23" spans="1:28" ht="209.25" customHeight="1" x14ac:dyDescent="0.2">
      <c r="A23" s="1048">
        <v>2</v>
      </c>
      <c r="B23" s="1048" t="s">
        <v>5268</v>
      </c>
      <c r="C23" s="1048" t="s">
        <v>5190</v>
      </c>
      <c r="D23" s="1048" t="s">
        <v>5268</v>
      </c>
      <c r="E23" s="545"/>
      <c r="F23" s="1052" t="s">
        <v>5269</v>
      </c>
      <c r="G23" s="546" t="s">
        <v>5270</v>
      </c>
      <c r="H23" s="547"/>
      <c r="I23" s="548"/>
      <c r="J23" s="548" t="s">
        <v>253</v>
      </c>
      <c r="K23" s="548" t="s">
        <v>164</v>
      </c>
      <c r="L23" s="548"/>
      <c r="M23" s="548" t="s">
        <v>166</v>
      </c>
      <c r="N23" s="548" t="s">
        <v>166</v>
      </c>
      <c r="O23" s="549" t="s">
        <v>5271</v>
      </c>
      <c r="P23" s="549" t="s">
        <v>5197</v>
      </c>
      <c r="Q23" s="548" t="s">
        <v>249</v>
      </c>
      <c r="R23" s="548" t="s">
        <v>5272</v>
      </c>
      <c r="S23" s="548">
        <v>4</v>
      </c>
      <c r="T23" s="548">
        <v>2</v>
      </c>
      <c r="U23" s="548">
        <v>2</v>
      </c>
      <c r="V23" s="548"/>
      <c r="W23" s="545" t="s">
        <v>710</v>
      </c>
      <c r="X23" s="140"/>
      <c r="Y23" s="774"/>
      <c r="Z23" s="774"/>
      <c r="AA23" s="774"/>
      <c r="AB23" s="768"/>
    </row>
    <row r="24" spans="1:28" ht="95.25" customHeight="1" x14ac:dyDescent="0.2">
      <c r="A24" s="641"/>
      <c r="B24" s="641"/>
      <c r="C24" s="641"/>
      <c r="D24" s="641"/>
      <c r="E24" s="62"/>
      <c r="F24" s="676"/>
      <c r="G24" s="79" t="s">
        <v>5273</v>
      </c>
      <c r="H24" s="81"/>
      <c r="I24" s="57"/>
      <c r="J24" s="57" t="s">
        <v>253</v>
      </c>
      <c r="K24" s="57" t="s">
        <v>164</v>
      </c>
      <c r="L24" s="57"/>
      <c r="M24" s="57" t="s">
        <v>166</v>
      </c>
      <c r="N24" s="57" t="s">
        <v>166</v>
      </c>
      <c r="O24" s="57" t="s">
        <v>5274</v>
      </c>
      <c r="P24" s="84" t="s">
        <v>5197</v>
      </c>
      <c r="Q24" s="57" t="s">
        <v>249</v>
      </c>
      <c r="R24" s="57" t="s">
        <v>5275</v>
      </c>
      <c r="S24" s="57">
        <v>3</v>
      </c>
      <c r="T24" s="57" t="s">
        <v>710</v>
      </c>
      <c r="U24" s="57" t="s">
        <v>710</v>
      </c>
      <c r="V24" s="57" t="s">
        <v>710</v>
      </c>
      <c r="W24" s="62" t="s">
        <v>710</v>
      </c>
      <c r="X24" s="140"/>
      <c r="Y24" s="641"/>
      <c r="Z24" s="641"/>
      <c r="AA24" s="641"/>
      <c r="AB24" s="720"/>
    </row>
    <row r="25" spans="1:28" ht="15.75" customHeight="1" x14ac:dyDescent="0.2">
      <c r="A25" s="641"/>
      <c r="B25" s="641"/>
      <c r="C25" s="641"/>
      <c r="D25" s="641"/>
      <c r="E25" s="62"/>
      <c r="F25" s="676"/>
      <c r="G25" s="79" t="s">
        <v>5276</v>
      </c>
      <c r="H25" s="81"/>
      <c r="I25" s="57"/>
      <c r="J25" s="57" t="s">
        <v>253</v>
      </c>
      <c r="K25" s="57" t="s">
        <v>164</v>
      </c>
      <c r="L25" s="57"/>
      <c r="M25" s="57" t="s">
        <v>166</v>
      </c>
      <c r="N25" s="57" t="s">
        <v>166</v>
      </c>
      <c r="O25" s="57" t="s">
        <v>5277</v>
      </c>
      <c r="P25" s="84" t="s">
        <v>5197</v>
      </c>
      <c r="Q25" s="57" t="s">
        <v>249</v>
      </c>
      <c r="R25" s="57" t="s">
        <v>5278</v>
      </c>
      <c r="S25" s="57">
        <v>4</v>
      </c>
      <c r="T25" s="57">
        <v>1</v>
      </c>
      <c r="U25" s="57">
        <v>1</v>
      </c>
      <c r="V25" s="57">
        <v>1</v>
      </c>
      <c r="W25" s="62" t="s">
        <v>710</v>
      </c>
      <c r="X25" s="140"/>
      <c r="Y25" s="641"/>
      <c r="Z25" s="641"/>
      <c r="AA25" s="641"/>
      <c r="AB25" s="720"/>
    </row>
    <row r="26" spans="1:28" ht="15.75" customHeight="1" x14ac:dyDescent="0.2">
      <c r="A26" s="641"/>
      <c r="B26" s="641"/>
      <c r="C26" s="641"/>
      <c r="D26" s="641"/>
      <c r="E26" s="62"/>
      <c r="F26" s="676"/>
      <c r="G26" s="79" t="s">
        <v>5279</v>
      </c>
      <c r="H26" s="81"/>
      <c r="I26" s="57"/>
      <c r="J26" s="57" t="s">
        <v>253</v>
      </c>
      <c r="K26" s="57" t="s">
        <v>164</v>
      </c>
      <c r="L26" s="57"/>
      <c r="M26" s="57" t="s">
        <v>166</v>
      </c>
      <c r="N26" s="57" t="s">
        <v>166</v>
      </c>
      <c r="O26" s="57" t="s">
        <v>5280</v>
      </c>
      <c r="P26" s="84" t="s">
        <v>5197</v>
      </c>
      <c r="Q26" s="57" t="s">
        <v>249</v>
      </c>
      <c r="R26" s="57" t="s">
        <v>5281</v>
      </c>
      <c r="S26" s="57">
        <v>6</v>
      </c>
      <c r="T26" s="57">
        <v>2</v>
      </c>
      <c r="U26" s="57">
        <v>2</v>
      </c>
      <c r="V26" s="57">
        <v>2</v>
      </c>
      <c r="W26" s="62" t="s">
        <v>710</v>
      </c>
      <c r="X26" s="140"/>
      <c r="Y26" s="641"/>
      <c r="Z26" s="641"/>
      <c r="AA26" s="641"/>
      <c r="AB26" s="720"/>
    </row>
    <row r="27" spans="1:28" ht="15.75" customHeight="1" x14ac:dyDescent="0.2">
      <c r="A27" s="641"/>
      <c r="B27" s="641"/>
      <c r="C27" s="641"/>
      <c r="D27" s="641"/>
      <c r="E27" s="62"/>
      <c r="F27" s="676"/>
      <c r="G27" s="79" t="s">
        <v>5282</v>
      </c>
      <c r="H27" s="81"/>
      <c r="I27" s="57"/>
      <c r="J27" s="57" t="s">
        <v>253</v>
      </c>
      <c r="K27" s="57" t="s">
        <v>164</v>
      </c>
      <c r="L27" s="57"/>
      <c r="M27" s="57" t="s">
        <v>166</v>
      </c>
      <c r="N27" s="57" t="s">
        <v>166</v>
      </c>
      <c r="O27" s="57" t="s">
        <v>5283</v>
      </c>
      <c r="P27" s="84" t="s">
        <v>5197</v>
      </c>
      <c r="Q27" s="57" t="s">
        <v>249</v>
      </c>
      <c r="R27" s="57" t="s">
        <v>5284</v>
      </c>
      <c r="S27" s="57">
        <v>2</v>
      </c>
      <c r="T27" s="57">
        <v>1</v>
      </c>
      <c r="U27" s="57">
        <v>1</v>
      </c>
      <c r="V27" s="57">
        <v>1</v>
      </c>
      <c r="W27" s="62" t="s">
        <v>710</v>
      </c>
      <c r="X27" s="140"/>
      <c r="Y27" s="641"/>
      <c r="Z27" s="641"/>
      <c r="AA27" s="641"/>
      <c r="AB27" s="720"/>
    </row>
    <row r="28" spans="1:28" ht="15.75" customHeight="1" x14ac:dyDescent="0.2">
      <c r="A28" s="641"/>
      <c r="B28" s="641"/>
      <c r="C28" s="641"/>
      <c r="D28" s="641"/>
      <c r="E28" s="62"/>
      <c r="F28" s="676"/>
      <c r="G28" s="79" t="s">
        <v>5285</v>
      </c>
      <c r="H28" s="81"/>
      <c r="I28" s="57"/>
      <c r="J28" s="57" t="s">
        <v>253</v>
      </c>
      <c r="K28" s="57" t="s">
        <v>164</v>
      </c>
      <c r="L28" s="57"/>
      <c r="M28" s="57" t="s">
        <v>166</v>
      </c>
      <c r="N28" s="57" t="s">
        <v>166</v>
      </c>
      <c r="O28" s="84" t="s">
        <v>5286</v>
      </c>
      <c r="P28" s="84" t="s">
        <v>5197</v>
      </c>
      <c r="Q28" s="57" t="s">
        <v>249</v>
      </c>
      <c r="R28" s="57" t="s">
        <v>5287</v>
      </c>
      <c r="S28" s="57">
        <v>1754</v>
      </c>
      <c r="T28" s="57">
        <v>800</v>
      </c>
      <c r="U28" s="57">
        <v>800</v>
      </c>
      <c r="V28" s="57">
        <v>800</v>
      </c>
      <c r="W28" s="62" t="s">
        <v>710</v>
      </c>
      <c r="X28" s="140"/>
      <c r="Y28" s="641"/>
      <c r="Z28" s="641"/>
      <c r="AA28" s="641"/>
      <c r="AB28" s="720"/>
    </row>
    <row r="29" spans="1:28" ht="111" customHeight="1" x14ac:dyDescent="0.2">
      <c r="A29" s="641"/>
      <c r="B29" s="641"/>
      <c r="C29" s="641"/>
      <c r="D29" s="641"/>
      <c r="E29" s="673"/>
      <c r="F29" s="676"/>
      <c r="G29" s="688" t="s">
        <v>5288</v>
      </c>
      <c r="H29" s="686"/>
      <c r="I29" s="672"/>
      <c r="J29" s="672" t="s">
        <v>253</v>
      </c>
      <c r="K29" s="672" t="s">
        <v>164</v>
      </c>
      <c r="L29" s="672"/>
      <c r="M29" s="672" t="s">
        <v>166</v>
      </c>
      <c r="N29" s="672" t="s">
        <v>166</v>
      </c>
      <c r="O29" s="672" t="s">
        <v>5289</v>
      </c>
      <c r="P29" s="672" t="s">
        <v>5197</v>
      </c>
      <c r="Q29" s="672" t="s">
        <v>5290</v>
      </c>
      <c r="R29" s="71" t="s">
        <v>5291</v>
      </c>
      <c r="S29" s="57">
        <v>1</v>
      </c>
      <c r="T29" s="215">
        <v>0</v>
      </c>
      <c r="U29" s="215">
        <v>0</v>
      </c>
      <c r="V29" s="215">
        <v>1</v>
      </c>
      <c r="W29" s="216" t="s">
        <v>710</v>
      </c>
      <c r="X29" s="140"/>
      <c r="Y29" s="641"/>
      <c r="Z29" s="641"/>
      <c r="AA29" s="641"/>
      <c r="AB29" s="720"/>
    </row>
    <row r="30" spans="1:28" ht="96.75" customHeight="1" x14ac:dyDescent="0.2">
      <c r="A30" s="641"/>
      <c r="B30" s="641"/>
      <c r="C30" s="641"/>
      <c r="D30" s="641"/>
      <c r="E30" s="674"/>
      <c r="F30" s="676"/>
      <c r="G30" s="679"/>
      <c r="H30" s="641"/>
      <c r="I30" s="641"/>
      <c r="J30" s="641"/>
      <c r="K30" s="641"/>
      <c r="L30" s="641"/>
      <c r="M30" s="641"/>
      <c r="N30" s="641"/>
      <c r="O30" s="641"/>
      <c r="P30" s="641"/>
      <c r="Q30" s="641"/>
      <c r="R30" s="71" t="s">
        <v>5292</v>
      </c>
      <c r="S30" s="57">
        <v>2</v>
      </c>
      <c r="T30" s="215">
        <v>1</v>
      </c>
      <c r="U30" s="215">
        <v>1</v>
      </c>
      <c r="V30" s="215">
        <v>1</v>
      </c>
      <c r="W30" s="216" t="s">
        <v>710</v>
      </c>
      <c r="X30" s="140"/>
      <c r="Y30" s="641"/>
      <c r="Z30" s="641"/>
      <c r="AA30" s="641"/>
      <c r="AB30" s="720"/>
    </row>
    <row r="31" spans="1:28" ht="15.75" customHeight="1" x14ac:dyDescent="0.2">
      <c r="A31" s="641"/>
      <c r="B31" s="641"/>
      <c r="C31" s="641"/>
      <c r="D31" s="641"/>
      <c r="E31" s="674"/>
      <c r="F31" s="676"/>
      <c r="G31" s="679"/>
      <c r="H31" s="641"/>
      <c r="I31" s="641"/>
      <c r="J31" s="641"/>
      <c r="K31" s="641"/>
      <c r="L31" s="641"/>
      <c r="M31" s="641"/>
      <c r="N31" s="641"/>
      <c r="O31" s="641"/>
      <c r="P31" s="641"/>
      <c r="Q31" s="641"/>
      <c r="R31" s="71" t="s">
        <v>5293</v>
      </c>
      <c r="S31" s="57">
        <v>6</v>
      </c>
      <c r="T31" s="215">
        <v>2</v>
      </c>
      <c r="U31" s="215">
        <v>2</v>
      </c>
      <c r="V31" s="215">
        <v>2</v>
      </c>
      <c r="W31" s="216" t="s">
        <v>710</v>
      </c>
      <c r="X31" s="140"/>
      <c r="Y31" s="641"/>
      <c r="Z31" s="641"/>
      <c r="AA31" s="641"/>
      <c r="AB31" s="720"/>
    </row>
    <row r="32" spans="1:28" ht="15.75" customHeight="1" x14ac:dyDescent="0.2">
      <c r="A32" s="641"/>
      <c r="B32" s="641"/>
      <c r="C32" s="641"/>
      <c r="D32" s="641"/>
      <c r="E32" s="646"/>
      <c r="F32" s="680"/>
      <c r="G32" s="647"/>
      <c r="H32" s="642"/>
      <c r="I32" s="642"/>
      <c r="J32" s="642"/>
      <c r="K32" s="642"/>
      <c r="L32" s="642"/>
      <c r="M32" s="642"/>
      <c r="N32" s="642"/>
      <c r="O32" s="642"/>
      <c r="P32" s="642"/>
      <c r="Q32" s="642"/>
      <c r="R32" s="71" t="s">
        <v>5294</v>
      </c>
      <c r="S32" s="57">
        <v>6</v>
      </c>
      <c r="T32" s="215">
        <v>2</v>
      </c>
      <c r="U32" s="215">
        <v>2</v>
      </c>
      <c r="V32" s="215">
        <v>2</v>
      </c>
      <c r="W32" s="216" t="s">
        <v>710</v>
      </c>
      <c r="X32" s="140"/>
      <c r="Y32" s="642"/>
      <c r="Z32" s="642"/>
      <c r="AA32" s="642"/>
      <c r="AB32" s="721"/>
    </row>
    <row r="33" spans="1:28" ht="72.75" customHeight="1" x14ac:dyDescent="0.2">
      <c r="A33" s="641"/>
      <c r="B33" s="641"/>
      <c r="C33" s="641"/>
      <c r="D33" s="641"/>
      <c r="E33" s="62"/>
      <c r="F33" s="60" t="s">
        <v>5295</v>
      </c>
      <c r="G33" s="79" t="s">
        <v>5296</v>
      </c>
      <c r="H33" s="81"/>
      <c r="I33" s="57"/>
      <c r="J33" s="57" t="s">
        <v>253</v>
      </c>
      <c r="K33" s="57" t="s">
        <v>164</v>
      </c>
      <c r="L33" s="57"/>
      <c r="M33" s="57" t="s">
        <v>166</v>
      </c>
      <c r="N33" s="57" t="s">
        <v>166</v>
      </c>
      <c r="O33" s="57" t="s">
        <v>5297</v>
      </c>
      <c r="P33" s="57" t="s">
        <v>5197</v>
      </c>
      <c r="Q33" s="57" t="s">
        <v>249</v>
      </c>
      <c r="R33" s="57" t="s">
        <v>5298</v>
      </c>
      <c r="S33" s="57">
        <v>1670</v>
      </c>
      <c r="T33" s="57">
        <v>700</v>
      </c>
      <c r="U33" s="57">
        <v>700</v>
      </c>
      <c r="V33" s="57">
        <v>700</v>
      </c>
      <c r="W33" s="62" t="s">
        <v>710</v>
      </c>
      <c r="X33" s="140"/>
      <c r="Y33" s="173"/>
      <c r="Z33" s="173"/>
      <c r="AA33" s="173"/>
      <c r="AB33" s="156"/>
    </row>
    <row r="34" spans="1:28" ht="64.5" hidden="1" customHeight="1" x14ac:dyDescent="0.2">
      <c r="A34" s="641"/>
      <c r="B34" s="641"/>
      <c r="C34" s="641"/>
      <c r="D34" s="641"/>
      <c r="E34" s="62"/>
      <c r="F34" s="675" t="s">
        <v>5299</v>
      </c>
      <c r="G34" s="483"/>
      <c r="H34" s="390"/>
      <c r="I34" s="45"/>
      <c r="J34" s="45" t="s">
        <v>253</v>
      </c>
      <c r="K34" s="45" t="s">
        <v>164</v>
      </c>
      <c r="L34" s="45"/>
      <c r="M34" s="45" t="s">
        <v>166</v>
      </c>
      <c r="N34" s="45" t="s">
        <v>166</v>
      </c>
      <c r="O34" s="45" t="s">
        <v>5300</v>
      </c>
      <c r="P34" s="681" t="s">
        <v>5197</v>
      </c>
      <c r="Q34" s="45" t="s">
        <v>249</v>
      </c>
      <c r="R34" s="45" t="s">
        <v>5301</v>
      </c>
      <c r="S34" s="45">
        <v>8</v>
      </c>
      <c r="T34" s="45">
        <v>4</v>
      </c>
      <c r="U34" s="45">
        <v>4</v>
      </c>
      <c r="V34" s="45">
        <v>3</v>
      </c>
      <c r="W34" s="105" t="s">
        <v>710</v>
      </c>
      <c r="X34" s="140"/>
      <c r="Y34" s="173"/>
      <c r="Z34" s="173"/>
      <c r="AA34" s="173"/>
      <c r="AB34" s="156"/>
    </row>
    <row r="35" spans="1:28" ht="15.75" customHeight="1" x14ac:dyDescent="0.2">
      <c r="A35" s="641"/>
      <c r="B35" s="641"/>
      <c r="C35" s="641"/>
      <c r="D35" s="641"/>
      <c r="E35" s="62"/>
      <c r="F35" s="676"/>
      <c r="G35" s="483" t="s">
        <v>5302</v>
      </c>
      <c r="H35" s="390"/>
      <c r="I35" s="45"/>
      <c r="J35" s="45" t="s">
        <v>253</v>
      </c>
      <c r="K35" s="45" t="s">
        <v>164</v>
      </c>
      <c r="L35" s="45"/>
      <c r="M35" s="45" t="s">
        <v>166</v>
      </c>
      <c r="N35" s="45" t="s">
        <v>166</v>
      </c>
      <c r="O35" s="45" t="s">
        <v>5303</v>
      </c>
      <c r="P35" s="641"/>
      <c r="Q35" s="45" t="s">
        <v>249</v>
      </c>
      <c r="R35" s="82" t="s">
        <v>5304</v>
      </c>
      <c r="S35" s="45">
        <f>12+9+12+12</f>
        <v>45</v>
      </c>
      <c r="T35" s="45">
        <f t="shared" ref="T35:V35" si="0">11+12</f>
        <v>23</v>
      </c>
      <c r="U35" s="45">
        <f t="shared" si="0"/>
        <v>23</v>
      </c>
      <c r="V35" s="45">
        <f t="shared" si="0"/>
        <v>23</v>
      </c>
      <c r="W35" s="105" t="s">
        <v>710</v>
      </c>
      <c r="X35" s="140"/>
      <c r="Y35" s="774"/>
      <c r="Z35" s="774"/>
      <c r="AA35" s="774"/>
      <c r="AB35" s="768"/>
    </row>
    <row r="36" spans="1:28" ht="100.5" customHeight="1" x14ac:dyDescent="0.2">
      <c r="A36" s="641"/>
      <c r="B36" s="641"/>
      <c r="C36" s="641"/>
      <c r="D36" s="641"/>
      <c r="E36" s="62"/>
      <c r="F36" s="676"/>
      <c r="G36" s="483" t="s">
        <v>5305</v>
      </c>
      <c r="H36" s="390"/>
      <c r="I36" s="45"/>
      <c r="J36" s="45" t="s">
        <v>253</v>
      </c>
      <c r="K36" s="45" t="s">
        <v>164</v>
      </c>
      <c r="L36" s="45"/>
      <c r="M36" s="45" t="s">
        <v>166</v>
      </c>
      <c r="N36" s="45" t="s">
        <v>166</v>
      </c>
      <c r="O36" s="45" t="s">
        <v>5306</v>
      </c>
      <c r="P36" s="641"/>
      <c r="Q36" s="45" t="s">
        <v>5307</v>
      </c>
      <c r="R36" s="82" t="s">
        <v>5308</v>
      </c>
      <c r="S36" s="45">
        <f>22+22</f>
        <v>44</v>
      </c>
      <c r="T36" s="45">
        <f t="shared" ref="T36:V36" si="1">22</f>
        <v>22</v>
      </c>
      <c r="U36" s="45">
        <f t="shared" si="1"/>
        <v>22</v>
      </c>
      <c r="V36" s="45">
        <f t="shared" si="1"/>
        <v>22</v>
      </c>
      <c r="W36" s="105" t="s">
        <v>710</v>
      </c>
      <c r="X36" s="140"/>
      <c r="Y36" s="641"/>
      <c r="Z36" s="641"/>
      <c r="AA36" s="641"/>
      <c r="AB36" s="720"/>
    </row>
    <row r="37" spans="1:28" ht="113.25" customHeight="1" x14ac:dyDescent="0.2">
      <c r="A37" s="641"/>
      <c r="B37" s="641"/>
      <c r="C37" s="641"/>
      <c r="D37" s="641"/>
      <c r="E37" s="62"/>
      <c r="F37" s="676"/>
      <c r="G37" s="483" t="s">
        <v>5309</v>
      </c>
      <c r="H37" s="390"/>
      <c r="I37" s="45"/>
      <c r="J37" s="45" t="s">
        <v>253</v>
      </c>
      <c r="K37" s="45" t="s">
        <v>164</v>
      </c>
      <c r="L37" s="45"/>
      <c r="M37" s="45" t="s">
        <v>166</v>
      </c>
      <c r="N37" s="45" t="s">
        <v>166</v>
      </c>
      <c r="O37" s="45" t="s">
        <v>5310</v>
      </c>
      <c r="P37" s="641"/>
      <c r="Q37" s="45" t="s">
        <v>249</v>
      </c>
      <c r="R37" s="82" t="s">
        <v>5311</v>
      </c>
      <c r="S37" s="45">
        <v>30</v>
      </c>
      <c r="T37" s="45">
        <v>15</v>
      </c>
      <c r="U37" s="45">
        <v>15</v>
      </c>
      <c r="V37" s="45">
        <v>15</v>
      </c>
      <c r="W37" s="105" t="s">
        <v>710</v>
      </c>
      <c r="X37" s="140"/>
      <c r="Y37" s="641"/>
      <c r="Z37" s="641"/>
      <c r="AA37" s="641"/>
      <c r="AB37" s="720"/>
    </row>
    <row r="38" spans="1:28" ht="15.75" customHeight="1" x14ac:dyDescent="0.2">
      <c r="A38" s="641"/>
      <c r="B38" s="641"/>
      <c r="C38" s="641"/>
      <c r="D38" s="641"/>
      <c r="E38" s="62"/>
      <c r="F38" s="676"/>
      <c r="G38" s="483" t="s">
        <v>5312</v>
      </c>
      <c r="H38" s="390"/>
      <c r="I38" s="45"/>
      <c r="J38" s="45" t="s">
        <v>253</v>
      </c>
      <c r="K38" s="45" t="s">
        <v>5313</v>
      </c>
      <c r="L38" s="45"/>
      <c r="M38" s="45" t="s">
        <v>166</v>
      </c>
      <c r="N38" s="45" t="s">
        <v>166</v>
      </c>
      <c r="O38" s="45" t="s">
        <v>5314</v>
      </c>
      <c r="P38" s="642"/>
      <c r="Q38" s="45" t="s">
        <v>249</v>
      </c>
      <c r="R38" s="82" t="s">
        <v>5315</v>
      </c>
      <c r="S38" s="45">
        <f>12+5</f>
        <v>17</v>
      </c>
      <c r="T38" s="45">
        <f>6+5</f>
        <v>11</v>
      </c>
      <c r="U38" s="45">
        <f t="shared" ref="U38:V38" si="2">3+5</f>
        <v>8</v>
      </c>
      <c r="V38" s="45">
        <f t="shared" si="2"/>
        <v>8</v>
      </c>
      <c r="W38" s="105" t="s">
        <v>710</v>
      </c>
      <c r="X38" s="140"/>
      <c r="Y38" s="641"/>
      <c r="Z38" s="641"/>
      <c r="AA38" s="641"/>
      <c r="AB38" s="720"/>
    </row>
    <row r="39" spans="1:28" ht="15.75" customHeight="1" x14ac:dyDescent="0.2">
      <c r="A39" s="641"/>
      <c r="B39" s="641"/>
      <c r="C39" s="641"/>
      <c r="D39" s="641"/>
      <c r="E39" s="62"/>
      <c r="F39" s="676"/>
      <c r="G39" s="79" t="s">
        <v>5316</v>
      </c>
      <c r="H39" s="550"/>
      <c r="I39" s="57"/>
      <c r="J39" s="57" t="s">
        <v>253</v>
      </c>
      <c r="K39" s="57" t="s">
        <v>164</v>
      </c>
      <c r="L39" s="57"/>
      <c r="M39" s="57" t="s">
        <v>166</v>
      </c>
      <c r="N39" s="57" t="s">
        <v>166</v>
      </c>
      <c r="O39" s="57" t="s">
        <v>5317</v>
      </c>
      <c r="P39" s="329" t="s">
        <v>5197</v>
      </c>
      <c r="Q39" s="57" t="s">
        <v>249</v>
      </c>
      <c r="R39" s="82" t="s">
        <v>5318</v>
      </c>
      <c r="S39" s="57">
        <v>906</v>
      </c>
      <c r="T39" s="57">
        <v>850</v>
      </c>
      <c r="U39" s="57">
        <v>800</v>
      </c>
      <c r="V39" s="57">
        <v>750</v>
      </c>
      <c r="W39" s="62" t="s">
        <v>710</v>
      </c>
      <c r="X39" s="140"/>
      <c r="Y39" s="641"/>
      <c r="Z39" s="641"/>
      <c r="AA39" s="641"/>
      <c r="AB39" s="720"/>
    </row>
    <row r="40" spans="1:28" ht="15.75" customHeight="1" x14ac:dyDescent="0.2">
      <c r="A40" s="641"/>
      <c r="B40" s="641"/>
      <c r="C40" s="641"/>
      <c r="D40" s="641"/>
      <c r="E40" s="62"/>
      <c r="F40" s="680"/>
      <c r="G40" s="79" t="s">
        <v>5319</v>
      </c>
      <c r="H40" s="81"/>
      <c r="I40" s="57"/>
      <c r="J40" s="57" t="s">
        <v>253</v>
      </c>
      <c r="K40" s="57" t="s">
        <v>164</v>
      </c>
      <c r="L40" s="57"/>
      <c r="M40" s="57" t="s">
        <v>166</v>
      </c>
      <c r="N40" s="57" t="s">
        <v>166</v>
      </c>
      <c r="O40" s="57" t="s">
        <v>5300</v>
      </c>
      <c r="P40" s="329" t="s">
        <v>5197</v>
      </c>
      <c r="Q40" s="57" t="s">
        <v>249</v>
      </c>
      <c r="R40" s="82" t="s">
        <v>5301</v>
      </c>
      <c r="S40" s="57">
        <v>8</v>
      </c>
      <c r="T40" s="57">
        <v>4</v>
      </c>
      <c r="U40" s="57">
        <v>4</v>
      </c>
      <c r="V40" s="57">
        <v>3</v>
      </c>
      <c r="W40" s="62" t="s">
        <v>710</v>
      </c>
      <c r="X40" s="140"/>
      <c r="Y40" s="642"/>
      <c r="Z40" s="642"/>
      <c r="AA40" s="642"/>
      <c r="AB40" s="721"/>
    </row>
    <row r="41" spans="1:28" ht="141.75" customHeight="1" x14ac:dyDescent="0.2">
      <c r="A41" s="641"/>
      <c r="B41" s="641"/>
      <c r="C41" s="641"/>
      <c r="D41" s="641"/>
      <c r="E41" s="105"/>
      <c r="F41" s="60" t="s">
        <v>5320</v>
      </c>
      <c r="G41" s="551" t="s">
        <v>5321</v>
      </c>
      <c r="H41" s="552">
        <v>10200000</v>
      </c>
      <c r="I41" s="45" t="s">
        <v>5322</v>
      </c>
      <c r="J41" s="672" t="s">
        <v>253</v>
      </c>
      <c r="K41" s="672" t="s">
        <v>164</v>
      </c>
      <c r="L41" s="672"/>
      <c r="M41" s="672" t="s">
        <v>166</v>
      </c>
      <c r="N41" s="672" t="s">
        <v>166</v>
      </c>
      <c r="O41" s="45" t="s">
        <v>5323</v>
      </c>
      <c r="P41" s="672" t="s">
        <v>5197</v>
      </c>
      <c r="Q41" s="45" t="s">
        <v>249</v>
      </c>
      <c r="R41" s="45" t="s">
        <v>5324</v>
      </c>
      <c r="S41" s="45" t="s">
        <v>5325</v>
      </c>
      <c r="T41" s="45" t="s">
        <v>5326</v>
      </c>
      <c r="U41" s="45" t="s">
        <v>5327</v>
      </c>
      <c r="V41" s="45" t="s">
        <v>5328</v>
      </c>
      <c r="W41" s="62" t="s">
        <v>710</v>
      </c>
      <c r="X41" s="140"/>
      <c r="Y41" s="173"/>
      <c r="Z41" s="173"/>
      <c r="AA41" s="173"/>
      <c r="AB41" s="156"/>
    </row>
    <row r="42" spans="1:28" ht="100.5" customHeight="1" x14ac:dyDescent="0.2">
      <c r="A42" s="641"/>
      <c r="B42" s="641"/>
      <c r="C42" s="641"/>
      <c r="D42" s="641"/>
      <c r="E42" s="62" t="s">
        <v>5329</v>
      </c>
      <c r="F42" s="60" t="s">
        <v>5330</v>
      </c>
      <c r="G42" s="483" t="s">
        <v>5331</v>
      </c>
      <c r="H42" s="390">
        <v>13050000</v>
      </c>
      <c r="I42" s="45" t="s">
        <v>5332</v>
      </c>
      <c r="J42" s="641"/>
      <c r="K42" s="641"/>
      <c r="L42" s="641"/>
      <c r="M42" s="641"/>
      <c r="N42" s="641"/>
      <c r="O42" s="45" t="s">
        <v>5333</v>
      </c>
      <c r="P42" s="641"/>
      <c r="Q42" s="45" t="s">
        <v>249</v>
      </c>
      <c r="R42" s="45" t="s">
        <v>5334</v>
      </c>
      <c r="S42" s="45" t="s">
        <v>5335</v>
      </c>
      <c r="T42" s="45" t="s">
        <v>5336</v>
      </c>
      <c r="U42" s="45" t="s">
        <v>5337</v>
      </c>
      <c r="V42" s="45" t="s">
        <v>5337</v>
      </c>
      <c r="W42" s="62" t="s">
        <v>710</v>
      </c>
      <c r="X42" s="140"/>
      <c r="Y42" s="173"/>
      <c r="Z42" s="173"/>
      <c r="AA42" s="173"/>
      <c r="AB42" s="156"/>
    </row>
    <row r="43" spans="1:28" ht="255" customHeight="1" x14ac:dyDescent="0.2">
      <c r="A43" s="641"/>
      <c r="B43" s="641"/>
      <c r="C43" s="641"/>
      <c r="D43" s="641"/>
      <c r="E43" s="62"/>
      <c r="F43" s="60" t="s">
        <v>5338</v>
      </c>
      <c r="G43" s="79" t="s">
        <v>5339</v>
      </c>
      <c r="H43" s="81"/>
      <c r="I43" s="57"/>
      <c r="J43" s="641"/>
      <c r="K43" s="641"/>
      <c r="L43" s="641"/>
      <c r="M43" s="641"/>
      <c r="N43" s="641"/>
      <c r="O43" s="57" t="s">
        <v>5340</v>
      </c>
      <c r="P43" s="641"/>
      <c r="Q43" s="57" t="s">
        <v>249</v>
      </c>
      <c r="R43" s="57" t="s">
        <v>5341</v>
      </c>
      <c r="S43" s="57">
        <v>91</v>
      </c>
      <c r="T43" s="57">
        <v>50</v>
      </c>
      <c r="U43" s="57">
        <v>50</v>
      </c>
      <c r="V43" s="57">
        <v>50</v>
      </c>
      <c r="W43" s="62" t="s">
        <v>710</v>
      </c>
      <c r="X43" s="140"/>
      <c r="Y43" s="173"/>
      <c r="Z43" s="173"/>
      <c r="AA43" s="173"/>
      <c r="AB43" s="156"/>
    </row>
    <row r="44" spans="1:28" ht="15.75" customHeight="1" x14ac:dyDescent="0.2">
      <c r="A44" s="641"/>
      <c r="B44" s="641"/>
      <c r="C44" s="641"/>
      <c r="D44" s="641"/>
      <c r="E44" s="62"/>
      <c r="F44" s="60" t="s">
        <v>5342</v>
      </c>
      <c r="G44" s="79" t="s">
        <v>5343</v>
      </c>
      <c r="H44" s="81"/>
      <c r="I44" s="57"/>
      <c r="J44" s="642"/>
      <c r="K44" s="642"/>
      <c r="L44" s="642"/>
      <c r="M44" s="642"/>
      <c r="N44" s="642"/>
      <c r="O44" s="57" t="s">
        <v>5344</v>
      </c>
      <c r="P44" s="642"/>
      <c r="Q44" s="57"/>
      <c r="R44" s="57" t="s">
        <v>5345</v>
      </c>
      <c r="S44" s="57">
        <v>21</v>
      </c>
      <c r="T44" s="57">
        <v>40</v>
      </c>
      <c r="U44" s="57">
        <v>40</v>
      </c>
      <c r="V44" s="57">
        <v>40</v>
      </c>
      <c r="W44" s="62" t="s">
        <v>710</v>
      </c>
      <c r="X44" s="140"/>
      <c r="Y44" s="173"/>
      <c r="Z44" s="173"/>
      <c r="AA44" s="173"/>
      <c r="AB44" s="156"/>
    </row>
    <row r="45" spans="1:28" ht="209.25" customHeight="1" x14ac:dyDescent="0.2">
      <c r="A45" s="641"/>
      <c r="B45" s="641"/>
      <c r="C45" s="641"/>
      <c r="D45" s="641"/>
      <c r="E45" s="62" t="s">
        <v>5346</v>
      </c>
      <c r="F45" s="60" t="s">
        <v>5347</v>
      </c>
      <c r="G45" s="79" t="s">
        <v>5348</v>
      </c>
      <c r="H45" s="81">
        <v>490000</v>
      </c>
      <c r="I45" s="57" t="s">
        <v>5349</v>
      </c>
      <c r="J45" s="672" t="s">
        <v>253</v>
      </c>
      <c r="K45" s="672" t="s">
        <v>164</v>
      </c>
      <c r="L45" s="672"/>
      <c r="M45" s="672" t="s">
        <v>166</v>
      </c>
      <c r="N45" s="672" t="s">
        <v>166</v>
      </c>
      <c r="O45" s="57" t="s">
        <v>5350</v>
      </c>
      <c r="P45" s="672" t="s">
        <v>5197</v>
      </c>
      <c r="Q45" s="672" t="s">
        <v>249</v>
      </c>
      <c r="R45" s="57" t="s">
        <v>5351</v>
      </c>
      <c r="S45" s="57">
        <v>521</v>
      </c>
      <c r="T45" s="57">
        <v>250</v>
      </c>
      <c r="U45" s="57">
        <v>200</v>
      </c>
      <c r="V45" s="57">
        <v>200</v>
      </c>
      <c r="W45" s="62" t="s">
        <v>710</v>
      </c>
      <c r="X45" s="140"/>
      <c r="Y45" s="173"/>
      <c r="Z45" s="173"/>
      <c r="AA45" s="173"/>
      <c r="AB45" s="156"/>
    </row>
    <row r="46" spans="1:28" ht="15.75" customHeight="1" x14ac:dyDescent="0.2">
      <c r="A46" s="641"/>
      <c r="B46" s="641"/>
      <c r="C46" s="641"/>
      <c r="D46" s="641"/>
      <c r="E46" s="62" t="s">
        <v>5352</v>
      </c>
      <c r="F46" s="60" t="s">
        <v>5353</v>
      </c>
      <c r="G46" s="79" t="s">
        <v>5354</v>
      </c>
      <c r="H46" s="686">
        <v>7350000</v>
      </c>
      <c r="I46" s="672" t="s">
        <v>5355</v>
      </c>
      <c r="J46" s="641"/>
      <c r="K46" s="641"/>
      <c r="L46" s="641"/>
      <c r="M46" s="641"/>
      <c r="N46" s="641"/>
      <c r="O46" s="57" t="s">
        <v>5356</v>
      </c>
      <c r="P46" s="641"/>
      <c r="Q46" s="641"/>
      <c r="R46" s="57" t="s">
        <v>5357</v>
      </c>
      <c r="S46" s="57">
        <v>51</v>
      </c>
      <c r="T46" s="57">
        <v>150</v>
      </c>
      <c r="U46" s="57">
        <v>100</v>
      </c>
      <c r="V46" s="57">
        <v>100</v>
      </c>
      <c r="W46" s="62" t="s">
        <v>710</v>
      </c>
      <c r="X46" s="140"/>
      <c r="Y46" s="173"/>
      <c r="Z46" s="173"/>
      <c r="AA46" s="173"/>
      <c r="AB46" s="156"/>
    </row>
    <row r="47" spans="1:28" ht="15.75" customHeight="1" x14ac:dyDescent="0.2">
      <c r="A47" s="641"/>
      <c r="B47" s="641"/>
      <c r="C47" s="641"/>
      <c r="D47" s="641"/>
      <c r="E47" s="62"/>
      <c r="F47" s="60" t="s">
        <v>5358</v>
      </c>
      <c r="G47" s="79" t="s">
        <v>5359</v>
      </c>
      <c r="H47" s="641"/>
      <c r="I47" s="641"/>
      <c r="J47" s="641"/>
      <c r="K47" s="641"/>
      <c r="L47" s="641"/>
      <c r="M47" s="641"/>
      <c r="N47" s="641"/>
      <c r="O47" s="57" t="s">
        <v>5360</v>
      </c>
      <c r="P47" s="641"/>
      <c r="Q47" s="641"/>
      <c r="R47" s="57" t="s">
        <v>5361</v>
      </c>
      <c r="S47" s="57">
        <v>942</v>
      </c>
      <c r="T47" s="57">
        <v>550</v>
      </c>
      <c r="U47" s="57">
        <v>500</v>
      </c>
      <c r="V47" s="57">
        <v>500</v>
      </c>
      <c r="W47" s="62" t="s">
        <v>710</v>
      </c>
      <c r="X47" s="140"/>
      <c r="Y47" s="173"/>
      <c r="Z47" s="173"/>
      <c r="AA47" s="173"/>
      <c r="AB47" s="156"/>
    </row>
    <row r="48" spans="1:28" ht="15.75" customHeight="1" x14ac:dyDescent="0.2">
      <c r="A48" s="641"/>
      <c r="B48" s="641"/>
      <c r="C48" s="641"/>
      <c r="D48" s="641"/>
      <c r="E48" s="62"/>
      <c r="F48" s="60" t="s">
        <v>5362</v>
      </c>
      <c r="G48" s="79" t="s">
        <v>5363</v>
      </c>
      <c r="H48" s="642"/>
      <c r="I48" s="642"/>
      <c r="J48" s="642"/>
      <c r="K48" s="642"/>
      <c r="L48" s="642"/>
      <c r="M48" s="642"/>
      <c r="N48" s="642"/>
      <c r="O48" s="57" t="s">
        <v>5364</v>
      </c>
      <c r="P48" s="642"/>
      <c r="Q48" s="642"/>
      <c r="R48" s="57" t="s">
        <v>5365</v>
      </c>
      <c r="S48" s="57">
        <v>15</v>
      </c>
      <c r="T48" s="57">
        <v>50</v>
      </c>
      <c r="U48" s="57">
        <v>50</v>
      </c>
      <c r="V48" s="57">
        <v>50</v>
      </c>
      <c r="W48" s="62" t="s">
        <v>710</v>
      </c>
      <c r="X48" s="140"/>
      <c r="Y48" s="173"/>
      <c r="Z48" s="173"/>
      <c r="AA48" s="173"/>
      <c r="AB48" s="156"/>
    </row>
    <row r="49" spans="1:28" ht="367.5" customHeight="1" x14ac:dyDescent="0.2">
      <c r="A49" s="641"/>
      <c r="B49" s="641"/>
      <c r="C49" s="641"/>
      <c r="D49" s="641"/>
      <c r="E49" s="65" t="s">
        <v>5366</v>
      </c>
      <c r="F49" s="208" t="s">
        <v>5367</v>
      </c>
      <c r="G49" s="88" t="s">
        <v>5368</v>
      </c>
      <c r="H49" s="77">
        <v>22721745</v>
      </c>
      <c r="I49" s="64" t="s">
        <v>5369</v>
      </c>
      <c r="J49" s="64" t="s">
        <v>288</v>
      </c>
      <c r="K49" s="64" t="s">
        <v>164</v>
      </c>
      <c r="L49" s="64"/>
      <c r="M49" s="64" t="s">
        <v>166</v>
      </c>
      <c r="N49" s="64"/>
      <c r="O49" s="66" t="s">
        <v>5370</v>
      </c>
      <c r="P49" s="64" t="s">
        <v>5197</v>
      </c>
      <c r="Q49" s="64" t="s">
        <v>249</v>
      </c>
      <c r="R49" s="64" t="s">
        <v>5371</v>
      </c>
      <c r="S49" s="64">
        <v>116</v>
      </c>
      <c r="T49" s="64">
        <v>150</v>
      </c>
      <c r="U49" s="64">
        <v>100</v>
      </c>
      <c r="V49" s="64">
        <v>60</v>
      </c>
      <c r="W49" s="65" t="s">
        <v>710</v>
      </c>
      <c r="X49" s="140"/>
      <c r="Y49" s="173"/>
      <c r="Z49" s="173"/>
      <c r="AA49" s="173"/>
      <c r="AB49" s="156"/>
    </row>
    <row r="50" spans="1:28" ht="89.25" customHeight="1" x14ac:dyDescent="0.2">
      <c r="A50" s="1048">
        <v>3</v>
      </c>
      <c r="B50" s="1048" t="s">
        <v>928</v>
      </c>
      <c r="C50" s="1048" t="s">
        <v>5190</v>
      </c>
      <c r="D50" s="1048" t="s">
        <v>928</v>
      </c>
      <c r="E50" s="1051" t="s">
        <v>5372</v>
      </c>
      <c r="F50" s="1052" t="s">
        <v>5373</v>
      </c>
      <c r="G50" s="1053" t="s">
        <v>5374</v>
      </c>
      <c r="H50" s="1055"/>
      <c r="I50" s="1054" t="s">
        <v>5206</v>
      </c>
      <c r="J50" s="1054" t="s">
        <v>470</v>
      </c>
      <c r="K50" s="1054" t="s">
        <v>164</v>
      </c>
      <c r="L50" s="1056"/>
      <c r="M50" s="1054" t="s">
        <v>166</v>
      </c>
      <c r="N50" s="1054" t="s">
        <v>166</v>
      </c>
      <c r="O50" s="1049" t="s">
        <v>5375</v>
      </c>
      <c r="P50" s="1054" t="s">
        <v>5197</v>
      </c>
      <c r="Q50" s="1054" t="s">
        <v>249</v>
      </c>
      <c r="R50" s="553" t="s">
        <v>5376</v>
      </c>
      <c r="S50" s="554">
        <v>2</v>
      </c>
      <c r="T50" s="554">
        <v>3</v>
      </c>
      <c r="U50" s="554">
        <v>3</v>
      </c>
      <c r="V50" s="555">
        <v>3</v>
      </c>
      <c r="W50" s="556" t="s">
        <v>710</v>
      </c>
      <c r="X50" s="140"/>
      <c r="Y50" s="774"/>
      <c r="Z50" s="774"/>
      <c r="AA50" s="774"/>
      <c r="AB50" s="768"/>
    </row>
    <row r="51" spans="1:28" ht="147" customHeight="1" x14ac:dyDescent="0.2">
      <c r="A51" s="641"/>
      <c r="B51" s="641"/>
      <c r="C51" s="641"/>
      <c r="D51" s="641"/>
      <c r="E51" s="646"/>
      <c r="F51" s="680"/>
      <c r="G51" s="647"/>
      <c r="H51" s="642"/>
      <c r="I51" s="642"/>
      <c r="J51" s="642"/>
      <c r="K51" s="642"/>
      <c r="L51" s="642"/>
      <c r="M51" s="642"/>
      <c r="N51" s="642"/>
      <c r="O51" s="647"/>
      <c r="P51" s="642"/>
      <c r="Q51" s="642"/>
      <c r="R51" s="45" t="s">
        <v>5377</v>
      </c>
      <c r="S51" s="543">
        <v>0</v>
      </c>
      <c r="T51" s="543">
        <v>0</v>
      </c>
      <c r="U51" s="543">
        <v>2</v>
      </c>
      <c r="V51" s="543">
        <v>2</v>
      </c>
      <c r="W51" s="557" t="s">
        <v>710</v>
      </c>
      <c r="X51" s="140"/>
      <c r="Y51" s="642"/>
      <c r="Z51" s="642"/>
      <c r="AA51" s="642"/>
      <c r="AB51" s="721"/>
    </row>
    <row r="52" spans="1:28" ht="95.25" customHeight="1" x14ac:dyDescent="0.2">
      <c r="A52" s="641"/>
      <c r="B52" s="641"/>
      <c r="C52" s="641"/>
      <c r="D52" s="641"/>
      <c r="E52" s="558"/>
      <c r="F52" s="60" t="s">
        <v>5378</v>
      </c>
      <c r="G52" s="688" t="s">
        <v>5379</v>
      </c>
      <c r="H52" s="559" t="s">
        <v>5241</v>
      </c>
      <c r="I52" s="396"/>
      <c r="J52" s="672" t="s">
        <v>253</v>
      </c>
      <c r="K52" s="672" t="s">
        <v>164</v>
      </c>
      <c r="L52" s="672"/>
      <c r="M52" s="672" t="s">
        <v>166</v>
      </c>
      <c r="N52" s="672" t="s">
        <v>166</v>
      </c>
      <c r="O52" s="57" t="s">
        <v>5380</v>
      </c>
      <c r="P52" s="672" t="s">
        <v>5197</v>
      </c>
      <c r="Q52" s="672" t="s">
        <v>249</v>
      </c>
      <c r="R52" s="672" t="s">
        <v>5381</v>
      </c>
      <c r="S52" s="57">
        <v>1408</v>
      </c>
      <c r="T52" s="57">
        <v>100</v>
      </c>
      <c r="U52" s="57">
        <v>100</v>
      </c>
      <c r="V52" s="57">
        <v>100</v>
      </c>
      <c r="W52" s="62" t="s">
        <v>710</v>
      </c>
      <c r="X52" s="140"/>
      <c r="Y52" s="173"/>
      <c r="Z52" s="173"/>
      <c r="AA52" s="173"/>
      <c r="AB52" s="156"/>
    </row>
    <row r="53" spans="1:28" ht="95.25" customHeight="1" x14ac:dyDescent="0.2">
      <c r="A53" s="641"/>
      <c r="B53" s="641"/>
      <c r="C53" s="641"/>
      <c r="D53" s="641"/>
      <c r="E53" s="558"/>
      <c r="F53" s="60" t="s">
        <v>5382</v>
      </c>
      <c r="G53" s="679"/>
      <c r="H53" s="559" t="s">
        <v>5241</v>
      </c>
      <c r="I53" s="396"/>
      <c r="J53" s="641"/>
      <c r="K53" s="641"/>
      <c r="L53" s="641"/>
      <c r="M53" s="641"/>
      <c r="N53" s="641"/>
      <c r="O53" s="57" t="s">
        <v>5383</v>
      </c>
      <c r="P53" s="641"/>
      <c r="Q53" s="641"/>
      <c r="R53" s="641"/>
      <c r="S53" s="57">
        <v>2453</v>
      </c>
      <c r="T53" s="57">
        <v>200</v>
      </c>
      <c r="U53" s="57">
        <v>200</v>
      </c>
      <c r="V53" s="57">
        <v>200</v>
      </c>
      <c r="W53" s="62" t="s">
        <v>710</v>
      </c>
      <c r="X53" s="140"/>
      <c r="Y53" s="173"/>
      <c r="Z53" s="173"/>
      <c r="AA53" s="173"/>
      <c r="AB53" s="156"/>
    </row>
    <row r="54" spans="1:28" ht="116.25" customHeight="1" x14ac:dyDescent="0.2">
      <c r="A54" s="641"/>
      <c r="B54" s="641"/>
      <c r="C54" s="641"/>
      <c r="D54" s="641"/>
      <c r="E54" s="558"/>
      <c r="F54" s="60" t="s">
        <v>5384</v>
      </c>
      <c r="G54" s="647"/>
      <c r="H54" s="559" t="s">
        <v>5241</v>
      </c>
      <c r="I54" s="396"/>
      <c r="J54" s="642"/>
      <c r="K54" s="642"/>
      <c r="L54" s="642"/>
      <c r="M54" s="642"/>
      <c r="N54" s="642"/>
      <c r="O54" s="57" t="s">
        <v>5385</v>
      </c>
      <c r="P54" s="641"/>
      <c r="Q54" s="641"/>
      <c r="R54" s="641"/>
      <c r="S54" s="57">
        <v>2439</v>
      </c>
      <c r="T54" s="57">
        <v>200</v>
      </c>
      <c r="U54" s="57">
        <v>200</v>
      </c>
      <c r="V54" s="57">
        <v>200</v>
      </c>
      <c r="W54" s="62" t="s">
        <v>710</v>
      </c>
      <c r="X54" s="140"/>
      <c r="Y54" s="173"/>
      <c r="Z54" s="173"/>
      <c r="AA54" s="173"/>
      <c r="AB54" s="156"/>
    </row>
    <row r="55" spans="1:28" ht="95.25" customHeight="1" x14ac:dyDescent="0.2">
      <c r="A55" s="1050"/>
      <c r="B55" s="1050"/>
      <c r="C55" s="1050"/>
      <c r="D55" s="1050"/>
      <c r="E55" s="560" t="s">
        <v>5386</v>
      </c>
      <c r="F55" s="247" t="s">
        <v>5387</v>
      </c>
      <c r="G55" s="561" t="s">
        <v>5388</v>
      </c>
      <c r="H55" s="562">
        <v>4000000</v>
      </c>
      <c r="I55" s="563" t="s">
        <v>5389</v>
      </c>
      <c r="J55" s="564" t="s">
        <v>470</v>
      </c>
      <c r="K55" s="564" t="s">
        <v>164</v>
      </c>
      <c r="L55" s="564"/>
      <c r="M55" s="564" t="s">
        <v>166</v>
      </c>
      <c r="N55" s="564" t="s">
        <v>166</v>
      </c>
      <c r="O55" s="564" t="s">
        <v>5390</v>
      </c>
      <c r="P55" s="1050"/>
      <c r="Q55" s="1050"/>
      <c r="R55" s="1050"/>
      <c r="S55" s="564" t="s">
        <v>5391</v>
      </c>
      <c r="T55" s="564">
        <v>25</v>
      </c>
      <c r="U55" s="564">
        <v>30</v>
      </c>
      <c r="V55" s="564">
        <v>35</v>
      </c>
      <c r="W55" s="560" t="s">
        <v>710</v>
      </c>
      <c r="X55" s="140"/>
      <c r="Y55" s="173"/>
      <c r="Z55" s="173"/>
      <c r="AA55" s="173"/>
      <c r="AB55" s="156"/>
    </row>
    <row r="56" spans="1:28" ht="138" customHeight="1" x14ac:dyDescent="0.2">
      <c r="A56" s="1047">
        <v>4</v>
      </c>
      <c r="B56" s="1048" t="s">
        <v>1553</v>
      </c>
      <c r="C56" s="1048" t="s">
        <v>5190</v>
      </c>
      <c r="D56" s="1048" t="s">
        <v>1553</v>
      </c>
      <c r="E56" s="545" t="s">
        <v>5392</v>
      </c>
      <c r="F56" s="565" t="s">
        <v>5393</v>
      </c>
      <c r="G56" s="1049" t="s">
        <v>5394</v>
      </c>
      <c r="H56" s="566">
        <v>5225000</v>
      </c>
      <c r="I56" s="553" t="s">
        <v>5395</v>
      </c>
      <c r="J56" s="553" t="s">
        <v>470</v>
      </c>
      <c r="K56" s="553" t="s">
        <v>164</v>
      </c>
      <c r="L56" s="553"/>
      <c r="M56" s="553" t="s">
        <v>166</v>
      </c>
      <c r="N56" s="553" t="s">
        <v>166</v>
      </c>
      <c r="O56" s="567" t="s">
        <v>5396</v>
      </c>
      <c r="P56" s="553" t="s">
        <v>5197</v>
      </c>
      <c r="Q56" s="553" t="s">
        <v>249</v>
      </c>
      <c r="R56" s="553" t="s">
        <v>5397</v>
      </c>
      <c r="S56" s="548">
        <v>90</v>
      </c>
      <c r="T56" s="548">
        <v>50</v>
      </c>
      <c r="U56" s="548">
        <v>55</v>
      </c>
      <c r="V56" s="553">
        <v>55</v>
      </c>
      <c r="W56" s="545" t="s">
        <v>710</v>
      </c>
      <c r="X56" s="140"/>
      <c r="Y56" s="173"/>
      <c r="Z56" s="173"/>
      <c r="AA56" s="173"/>
      <c r="AB56" s="156"/>
    </row>
    <row r="57" spans="1:28" ht="213" customHeight="1" x14ac:dyDescent="0.2">
      <c r="A57" s="727"/>
      <c r="B57" s="722"/>
      <c r="C57" s="722"/>
      <c r="D57" s="722"/>
      <c r="E57" s="294" t="s">
        <v>5392</v>
      </c>
      <c r="F57" s="247" t="s">
        <v>5398</v>
      </c>
      <c r="G57" s="763"/>
      <c r="H57" s="339">
        <v>3800000</v>
      </c>
      <c r="I57" s="317" t="s">
        <v>5395</v>
      </c>
      <c r="J57" s="317" t="s">
        <v>470</v>
      </c>
      <c r="K57" s="317" t="s">
        <v>164</v>
      </c>
      <c r="L57" s="317"/>
      <c r="M57" s="317" t="s">
        <v>166</v>
      </c>
      <c r="N57" s="317" t="s">
        <v>166</v>
      </c>
      <c r="O57" s="320" t="s">
        <v>5399</v>
      </c>
      <c r="P57" s="317" t="s">
        <v>5197</v>
      </c>
      <c r="Q57" s="317" t="s">
        <v>249</v>
      </c>
      <c r="R57" s="317" t="s">
        <v>5400</v>
      </c>
      <c r="S57" s="317">
        <v>35</v>
      </c>
      <c r="T57" s="317">
        <v>40</v>
      </c>
      <c r="U57" s="317">
        <v>40</v>
      </c>
      <c r="V57" s="317">
        <v>40</v>
      </c>
      <c r="W57" s="318" t="s">
        <v>710</v>
      </c>
      <c r="X57" s="248"/>
      <c r="Y57" s="249"/>
      <c r="Z57" s="249"/>
      <c r="AA57" s="249"/>
      <c r="AB57" s="228"/>
    </row>
    <row r="58" spans="1:28" ht="93.75" customHeight="1" x14ac:dyDescent="0.2">
      <c r="A58" s="122"/>
      <c r="B58" s="122"/>
      <c r="C58" s="122"/>
      <c r="D58" s="122"/>
      <c r="E58" s="122"/>
      <c r="F58" s="167"/>
      <c r="G58" s="122"/>
      <c r="H58" s="122"/>
      <c r="I58" s="122"/>
      <c r="J58" s="122"/>
      <c r="K58" s="122"/>
      <c r="L58" s="122"/>
      <c r="M58" s="122"/>
      <c r="N58" s="122"/>
      <c r="O58" s="122"/>
      <c r="P58" s="122"/>
      <c r="Q58" s="122"/>
      <c r="R58" s="122"/>
      <c r="S58" s="122"/>
      <c r="T58" s="122"/>
      <c r="U58" s="122"/>
      <c r="V58" s="122"/>
      <c r="W58" s="122"/>
      <c r="X58" s="122"/>
      <c r="Y58" s="122"/>
      <c r="Z58" s="122"/>
      <c r="AA58" s="122"/>
      <c r="AB58" s="122"/>
    </row>
    <row r="59" spans="1:28" ht="15.75" customHeight="1" x14ac:dyDescent="0.2">
      <c r="A59" s="122"/>
      <c r="B59" s="122"/>
      <c r="C59" s="122"/>
      <c r="D59" s="122"/>
      <c r="E59" s="122"/>
      <c r="F59" s="167"/>
      <c r="G59" s="122"/>
      <c r="H59" s="568"/>
      <c r="I59" s="569"/>
      <c r="J59" s="569"/>
      <c r="K59" s="569"/>
      <c r="L59" s="122"/>
      <c r="M59" s="569"/>
      <c r="N59" s="122"/>
      <c r="O59" s="122"/>
      <c r="P59" s="122"/>
      <c r="Q59" s="122"/>
      <c r="R59" s="122"/>
      <c r="S59" s="122"/>
      <c r="T59" s="122"/>
      <c r="U59" s="122"/>
      <c r="V59" s="122"/>
      <c r="W59" s="122"/>
      <c r="X59" s="122"/>
      <c r="Y59" s="122"/>
      <c r="Z59" s="122"/>
      <c r="AA59" s="122"/>
      <c r="AB59" s="122"/>
    </row>
    <row r="60" spans="1:28" ht="15.75" customHeight="1" x14ac:dyDescent="0.2">
      <c r="A60" s="122"/>
      <c r="B60" s="122"/>
      <c r="C60" s="122"/>
      <c r="D60" s="122"/>
      <c r="E60" s="122"/>
      <c r="F60" s="167"/>
      <c r="G60" s="122"/>
      <c r="H60" s="568"/>
      <c r="I60" s="569"/>
      <c r="J60" s="569"/>
      <c r="K60" s="569"/>
      <c r="L60" s="122"/>
      <c r="M60" s="569"/>
      <c r="N60" s="122"/>
      <c r="O60" s="122"/>
      <c r="P60" s="122"/>
      <c r="Q60" s="122"/>
      <c r="R60" s="122"/>
      <c r="S60" s="122"/>
      <c r="T60" s="122"/>
      <c r="U60" s="122"/>
      <c r="V60" s="122"/>
      <c r="W60" s="122"/>
      <c r="X60" s="122"/>
      <c r="Y60" s="122"/>
      <c r="Z60" s="122"/>
      <c r="AA60" s="122"/>
      <c r="AB60" s="122"/>
    </row>
    <row r="61" spans="1:28" ht="15.75" customHeight="1" x14ac:dyDescent="0.2">
      <c r="A61" s="122"/>
      <c r="B61" s="122"/>
      <c r="C61" s="122"/>
      <c r="D61" s="122"/>
      <c r="E61" s="122"/>
      <c r="F61" s="167"/>
      <c r="G61" s="122"/>
      <c r="H61" s="568"/>
      <c r="I61" s="569"/>
      <c r="J61" s="569"/>
      <c r="K61" s="569"/>
      <c r="L61" s="122"/>
      <c r="M61" s="569"/>
      <c r="N61" s="122"/>
      <c r="O61" s="122"/>
      <c r="P61" s="122"/>
      <c r="Q61" s="122"/>
      <c r="R61" s="122"/>
      <c r="S61" s="122"/>
      <c r="T61" s="122"/>
      <c r="U61" s="122"/>
      <c r="V61" s="122"/>
      <c r="W61" s="122"/>
      <c r="X61" s="122"/>
      <c r="Y61" s="122"/>
      <c r="Z61" s="122"/>
      <c r="AA61" s="122"/>
      <c r="AB61" s="122"/>
    </row>
    <row r="62" spans="1:28" ht="15.75" customHeight="1" x14ac:dyDescent="0.2">
      <c r="A62" s="122"/>
      <c r="B62" s="122"/>
      <c r="C62" s="122"/>
      <c r="D62" s="122"/>
      <c r="E62" s="122"/>
      <c r="F62" s="167"/>
      <c r="G62" s="122"/>
      <c r="H62" s="568"/>
      <c r="I62" s="569"/>
      <c r="J62" s="569"/>
      <c r="K62" s="569"/>
      <c r="L62" s="122"/>
      <c r="M62" s="569"/>
      <c r="N62" s="122"/>
      <c r="O62" s="122"/>
      <c r="P62" s="122"/>
      <c r="Q62" s="122"/>
      <c r="R62" s="122"/>
      <c r="S62" s="122"/>
      <c r="T62" s="122"/>
      <c r="U62" s="122"/>
      <c r="V62" s="122"/>
      <c r="W62" s="122"/>
      <c r="X62" s="122"/>
      <c r="Y62" s="122"/>
      <c r="Z62" s="122"/>
      <c r="AA62" s="122"/>
      <c r="AB62" s="122"/>
    </row>
    <row r="63" spans="1:28" ht="15.75" customHeight="1" x14ac:dyDescent="0.2">
      <c r="A63" s="122"/>
      <c r="B63" s="122"/>
      <c r="C63" s="122"/>
      <c r="D63" s="122"/>
      <c r="E63" s="122"/>
      <c r="F63" s="167"/>
      <c r="G63" s="122"/>
      <c r="H63" s="568"/>
      <c r="I63" s="569"/>
      <c r="J63" s="569"/>
      <c r="K63" s="569"/>
      <c r="L63" s="122"/>
      <c r="M63" s="569"/>
      <c r="N63" s="122"/>
      <c r="O63" s="122"/>
      <c r="P63" s="122"/>
      <c r="Q63" s="122"/>
      <c r="R63" s="122"/>
      <c r="S63" s="122"/>
      <c r="T63" s="122"/>
      <c r="U63" s="122"/>
      <c r="V63" s="122"/>
      <c r="W63" s="122"/>
      <c r="X63" s="122"/>
      <c r="Y63" s="122"/>
      <c r="Z63" s="122"/>
      <c r="AA63" s="122"/>
      <c r="AB63" s="122"/>
    </row>
    <row r="64" spans="1:28" ht="15.75" customHeight="1" x14ac:dyDescent="0.2">
      <c r="A64" s="122"/>
      <c r="B64" s="122"/>
      <c r="C64" s="122"/>
      <c r="D64" s="122"/>
      <c r="E64" s="122"/>
      <c r="F64" s="167"/>
      <c r="G64" s="122"/>
      <c r="H64" s="568"/>
      <c r="I64" s="569"/>
      <c r="J64" s="569"/>
      <c r="K64" s="569"/>
      <c r="L64" s="122"/>
      <c r="M64" s="569"/>
      <c r="N64" s="122"/>
      <c r="O64" s="122"/>
      <c r="P64" s="122"/>
      <c r="Q64" s="122"/>
      <c r="R64" s="122"/>
      <c r="S64" s="122"/>
      <c r="T64" s="122"/>
      <c r="U64" s="122"/>
      <c r="V64" s="122"/>
      <c r="W64" s="122"/>
      <c r="X64" s="122"/>
      <c r="Y64" s="122"/>
      <c r="Z64" s="122"/>
      <c r="AA64" s="122"/>
      <c r="AB64" s="122"/>
    </row>
    <row r="65" spans="1:28" ht="15.75" customHeight="1" x14ac:dyDescent="0.2">
      <c r="A65" s="122"/>
      <c r="B65" s="122"/>
      <c r="C65" s="122"/>
      <c r="D65" s="122"/>
      <c r="E65" s="122"/>
      <c r="F65" s="167"/>
      <c r="G65" s="122"/>
      <c r="H65" s="568"/>
      <c r="I65" s="569"/>
      <c r="J65" s="569"/>
      <c r="K65" s="569"/>
      <c r="L65" s="122"/>
      <c r="M65" s="569"/>
      <c r="N65" s="122"/>
      <c r="O65" s="122"/>
      <c r="P65" s="122"/>
      <c r="Q65" s="122"/>
      <c r="R65" s="122"/>
      <c r="S65" s="122"/>
      <c r="T65" s="122"/>
      <c r="U65" s="122"/>
      <c r="V65" s="122"/>
      <c r="W65" s="122"/>
      <c r="X65" s="122"/>
      <c r="Y65" s="122"/>
      <c r="Z65" s="122"/>
      <c r="AA65" s="122"/>
      <c r="AB65" s="122"/>
    </row>
    <row r="66" spans="1:28" ht="15.75" customHeight="1" x14ac:dyDescent="0.2">
      <c r="A66" s="122"/>
      <c r="B66" s="122"/>
      <c r="C66" s="122"/>
      <c r="D66" s="122"/>
      <c r="E66" s="122"/>
      <c r="F66" s="167"/>
      <c r="G66" s="122"/>
      <c r="H66" s="568"/>
      <c r="I66" s="569"/>
      <c r="J66" s="569"/>
      <c r="K66" s="569"/>
      <c r="L66" s="122"/>
      <c r="M66" s="569"/>
      <c r="N66" s="122"/>
      <c r="O66" s="122"/>
      <c r="P66" s="122"/>
      <c r="Q66" s="122"/>
      <c r="R66" s="122"/>
      <c r="S66" s="122"/>
      <c r="T66" s="122"/>
      <c r="U66" s="122"/>
      <c r="V66" s="122"/>
      <c r="W66" s="122"/>
      <c r="X66" s="122"/>
      <c r="Y66" s="122"/>
      <c r="Z66" s="122"/>
      <c r="AA66" s="122"/>
      <c r="AB66" s="122"/>
    </row>
    <row r="67" spans="1:28" ht="15.75" customHeight="1" x14ac:dyDescent="0.2">
      <c r="A67" s="122"/>
      <c r="B67" s="122"/>
      <c r="C67" s="122"/>
      <c r="D67" s="122"/>
      <c r="E67" s="122"/>
      <c r="F67" s="167"/>
      <c r="G67" s="122"/>
      <c r="H67" s="568"/>
      <c r="I67" s="569"/>
      <c r="J67" s="569"/>
      <c r="K67" s="569"/>
      <c r="L67" s="122"/>
      <c r="M67" s="569"/>
      <c r="N67" s="122"/>
      <c r="O67" s="122"/>
      <c r="P67" s="122"/>
      <c r="Q67" s="122"/>
      <c r="R67" s="122"/>
      <c r="S67" s="122"/>
      <c r="T67" s="122"/>
      <c r="U67" s="122"/>
      <c r="V67" s="122"/>
      <c r="W67" s="122"/>
      <c r="X67" s="122"/>
      <c r="Y67" s="122"/>
      <c r="Z67" s="122"/>
      <c r="AA67" s="122"/>
      <c r="AB67" s="122"/>
    </row>
    <row r="68" spans="1:28" ht="15.75" customHeight="1" x14ac:dyDescent="0.2">
      <c r="A68" s="122"/>
      <c r="B68" s="122"/>
      <c r="C68" s="122"/>
      <c r="D68" s="122"/>
      <c r="E68" s="122"/>
      <c r="F68" s="167"/>
      <c r="G68" s="122"/>
      <c r="H68" s="568"/>
      <c r="I68" s="569"/>
      <c r="J68" s="569"/>
      <c r="K68" s="569"/>
      <c r="L68" s="122"/>
      <c r="M68" s="569"/>
      <c r="N68" s="122"/>
      <c r="O68" s="122"/>
      <c r="P68" s="122"/>
      <c r="Q68" s="122"/>
      <c r="R68" s="122"/>
      <c r="S68" s="122"/>
      <c r="T68" s="122"/>
      <c r="U68" s="122"/>
      <c r="V68" s="122"/>
      <c r="W68" s="122"/>
      <c r="X68" s="122"/>
      <c r="Y68" s="122"/>
      <c r="Z68" s="122"/>
      <c r="AA68" s="122"/>
      <c r="AB68" s="122"/>
    </row>
    <row r="69" spans="1:28" ht="15.75" customHeight="1" x14ac:dyDescent="0.2">
      <c r="A69" s="122"/>
      <c r="B69" s="122"/>
      <c r="C69" s="122"/>
      <c r="D69" s="122"/>
      <c r="E69" s="122"/>
      <c r="F69" s="167"/>
      <c r="G69" s="122"/>
      <c r="H69" s="568"/>
      <c r="I69" s="569"/>
      <c r="J69" s="569"/>
      <c r="K69" s="569"/>
      <c r="L69" s="122"/>
      <c r="M69" s="569"/>
      <c r="N69" s="122"/>
      <c r="O69" s="122"/>
      <c r="P69" s="122"/>
      <c r="Q69" s="122"/>
      <c r="R69" s="122"/>
      <c r="S69" s="122"/>
      <c r="T69" s="122"/>
      <c r="U69" s="122"/>
      <c r="V69" s="122"/>
      <c r="W69" s="122"/>
      <c r="X69" s="122"/>
      <c r="Y69" s="122"/>
      <c r="Z69" s="122"/>
      <c r="AA69" s="122"/>
      <c r="AB69" s="122"/>
    </row>
    <row r="70" spans="1:28" ht="15.75" customHeight="1" x14ac:dyDescent="0.2">
      <c r="A70" s="122"/>
      <c r="B70" s="122"/>
      <c r="C70" s="122"/>
      <c r="D70" s="122"/>
      <c r="E70" s="122"/>
      <c r="F70" s="167"/>
      <c r="G70" s="122"/>
      <c r="H70" s="568"/>
      <c r="I70" s="569"/>
      <c r="J70" s="569"/>
      <c r="K70" s="569"/>
      <c r="L70" s="122"/>
      <c r="M70" s="569"/>
      <c r="N70" s="122"/>
      <c r="O70" s="122"/>
      <c r="P70" s="122"/>
      <c r="Q70" s="122"/>
      <c r="R70" s="122"/>
      <c r="S70" s="122"/>
      <c r="T70" s="122"/>
      <c r="U70" s="122"/>
      <c r="V70" s="122"/>
      <c r="W70" s="122"/>
      <c r="X70" s="122"/>
      <c r="Y70" s="122"/>
      <c r="Z70" s="122"/>
      <c r="AA70" s="122"/>
      <c r="AB70" s="122"/>
    </row>
    <row r="71" spans="1:28" ht="15.75" customHeight="1" x14ac:dyDescent="0.2">
      <c r="A71" s="122"/>
      <c r="B71" s="122"/>
      <c r="C71" s="122"/>
      <c r="D71" s="122"/>
      <c r="E71" s="122"/>
      <c r="F71" s="167"/>
      <c r="G71" s="122"/>
      <c r="H71" s="568"/>
      <c r="I71" s="569"/>
      <c r="J71" s="569"/>
      <c r="K71" s="569"/>
      <c r="L71" s="122"/>
      <c r="M71" s="569"/>
      <c r="N71" s="122"/>
      <c r="O71" s="122"/>
      <c r="P71" s="122"/>
      <c r="Q71" s="122"/>
      <c r="R71" s="122"/>
      <c r="S71" s="122"/>
      <c r="T71" s="122"/>
      <c r="U71" s="122"/>
      <c r="V71" s="122"/>
      <c r="W71" s="122"/>
      <c r="X71" s="122"/>
      <c r="Y71" s="122"/>
      <c r="Z71" s="122"/>
      <c r="AA71" s="122"/>
      <c r="AB71" s="122"/>
    </row>
    <row r="72" spans="1:28" ht="15.75" customHeight="1" x14ac:dyDescent="0.2">
      <c r="A72" s="122"/>
      <c r="B72" s="122"/>
      <c r="C72" s="122"/>
      <c r="D72" s="122"/>
      <c r="E72" s="122"/>
      <c r="F72" s="167"/>
      <c r="G72" s="122"/>
      <c r="H72" s="568"/>
      <c r="I72" s="569"/>
      <c r="J72" s="569"/>
      <c r="K72" s="569"/>
      <c r="L72" s="122"/>
      <c r="M72" s="569"/>
      <c r="N72" s="122"/>
      <c r="O72" s="122"/>
      <c r="P72" s="122"/>
      <c r="Q72" s="122"/>
      <c r="R72" s="122"/>
      <c r="S72" s="122"/>
      <c r="T72" s="122"/>
      <c r="U72" s="122"/>
      <c r="V72" s="122"/>
      <c r="W72" s="122"/>
      <c r="X72" s="122"/>
      <c r="Y72" s="122"/>
      <c r="Z72" s="122"/>
      <c r="AA72" s="122"/>
      <c r="AB72" s="122"/>
    </row>
    <row r="73" spans="1:28" ht="15.75" customHeight="1" x14ac:dyDescent="0.2">
      <c r="A73" s="122"/>
      <c r="B73" s="122"/>
      <c r="C73" s="122"/>
      <c r="D73" s="122"/>
      <c r="E73" s="122"/>
      <c r="F73" s="167"/>
      <c r="G73" s="122"/>
      <c r="H73" s="568"/>
      <c r="I73" s="569"/>
      <c r="J73" s="569"/>
      <c r="K73" s="569"/>
      <c r="L73" s="122"/>
      <c r="M73" s="569"/>
      <c r="N73" s="122"/>
      <c r="O73" s="122"/>
      <c r="P73" s="122"/>
      <c r="Q73" s="122"/>
      <c r="R73" s="122"/>
      <c r="S73" s="122"/>
      <c r="T73" s="122"/>
      <c r="U73" s="122"/>
      <c r="V73" s="122"/>
      <c r="W73" s="122"/>
      <c r="X73" s="122"/>
      <c r="Y73" s="122"/>
      <c r="Z73" s="122"/>
      <c r="AA73" s="122"/>
      <c r="AB73" s="122"/>
    </row>
    <row r="74" spans="1:28" ht="15.75" customHeight="1" x14ac:dyDescent="0.2">
      <c r="A74" s="122"/>
      <c r="B74" s="122"/>
      <c r="C74" s="122"/>
      <c r="D74" s="122"/>
      <c r="E74" s="122"/>
      <c r="F74" s="167"/>
      <c r="G74" s="122"/>
      <c r="H74" s="568"/>
      <c r="I74" s="569"/>
      <c r="J74" s="569"/>
      <c r="K74" s="569"/>
      <c r="L74" s="122"/>
      <c r="M74" s="569"/>
      <c r="N74" s="122"/>
      <c r="O74" s="122"/>
      <c r="P74" s="122"/>
      <c r="Q74" s="122"/>
      <c r="R74" s="122"/>
      <c r="S74" s="122"/>
      <c r="T74" s="122"/>
      <c r="U74" s="122"/>
      <c r="V74" s="122"/>
      <c r="W74" s="122"/>
      <c r="X74" s="122"/>
      <c r="Y74" s="122"/>
      <c r="Z74" s="122"/>
      <c r="AA74" s="122"/>
      <c r="AB74" s="122"/>
    </row>
    <row r="75" spans="1:28" ht="15.75" customHeight="1" x14ac:dyDescent="0.2">
      <c r="A75" s="122"/>
      <c r="B75" s="122"/>
      <c r="C75" s="122"/>
      <c r="D75" s="122"/>
      <c r="E75" s="122"/>
      <c r="F75" s="167"/>
      <c r="G75" s="122"/>
      <c r="H75" s="568"/>
      <c r="I75" s="569"/>
      <c r="J75" s="569"/>
      <c r="K75" s="569"/>
      <c r="L75" s="122"/>
      <c r="M75" s="569"/>
      <c r="N75" s="122"/>
      <c r="O75" s="122"/>
      <c r="P75" s="122"/>
      <c r="Q75" s="122"/>
      <c r="R75" s="122"/>
      <c r="S75" s="122"/>
      <c r="T75" s="122"/>
      <c r="U75" s="122"/>
      <c r="V75" s="122"/>
      <c r="W75" s="122"/>
      <c r="X75" s="122"/>
      <c r="Y75" s="122"/>
      <c r="Z75" s="122"/>
      <c r="AA75" s="122"/>
      <c r="AB75" s="122"/>
    </row>
    <row r="76" spans="1:28" ht="15.75" customHeight="1" x14ac:dyDescent="0.2">
      <c r="A76" s="122"/>
      <c r="B76" s="122"/>
      <c r="C76" s="122"/>
      <c r="D76" s="122"/>
      <c r="E76" s="122"/>
      <c r="F76" s="167"/>
      <c r="G76" s="122"/>
      <c r="H76" s="568"/>
      <c r="I76" s="569"/>
      <c r="J76" s="569"/>
      <c r="K76" s="569"/>
      <c r="L76" s="122"/>
      <c r="M76" s="569"/>
      <c r="N76" s="122"/>
      <c r="O76" s="122"/>
      <c r="P76" s="122"/>
      <c r="Q76" s="122"/>
      <c r="R76" s="122"/>
      <c r="S76" s="122"/>
      <c r="T76" s="122"/>
      <c r="U76" s="122"/>
      <c r="V76" s="122"/>
      <c r="W76" s="122"/>
      <c r="X76" s="122"/>
      <c r="Y76" s="122"/>
      <c r="Z76" s="122"/>
      <c r="AA76" s="122"/>
      <c r="AB76" s="122"/>
    </row>
    <row r="77" spans="1:28" ht="15.75" customHeight="1" x14ac:dyDescent="0.2">
      <c r="A77" s="122"/>
      <c r="B77" s="122"/>
      <c r="C77" s="122"/>
      <c r="D77" s="122"/>
      <c r="E77" s="122"/>
      <c r="F77" s="167"/>
      <c r="G77" s="122"/>
      <c r="H77" s="568"/>
      <c r="I77" s="569"/>
      <c r="J77" s="569"/>
      <c r="K77" s="569"/>
      <c r="L77" s="122"/>
      <c r="M77" s="569"/>
      <c r="N77" s="122"/>
      <c r="O77" s="122"/>
      <c r="P77" s="122"/>
      <c r="Q77" s="122"/>
      <c r="R77" s="122"/>
      <c r="S77" s="122"/>
      <c r="T77" s="122"/>
      <c r="U77" s="122"/>
      <c r="V77" s="122"/>
      <c r="W77" s="122"/>
      <c r="X77" s="122"/>
      <c r="Y77" s="122"/>
      <c r="Z77" s="122"/>
      <c r="AA77" s="122"/>
      <c r="AB77" s="122"/>
    </row>
    <row r="78" spans="1:28" ht="15.75" customHeight="1" x14ac:dyDescent="0.2">
      <c r="A78" s="122"/>
      <c r="B78" s="122"/>
      <c r="C78" s="122"/>
      <c r="D78" s="122"/>
      <c r="E78" s="122"/>
      <c r="F78" s="167"/>
      <c r="G78" s="122"/>
      <c r="H78" s="568"/>
      <c r="I78" s="569"/>
      <c r="J78" s="569"/>
      <c r="K78" s="569"/>
      <c r="L78" s="122"/>
      <c r="M78" s="569"/>
      <c r="N78" s="122"/>
      <c r="O78" s="122"/>
      <c r="P78" s="122"/>
      <c r="Q78" s="122"/>
      <c r="R78" s="122"/>
      <c r="S78" s="122"/>
      <c r="T78" s="122"/>
      <c r="U78" s="122"/>
      <c r="V78" s="122"/>
      <c r="W78" s="122"/>
      <c r="X78" s="122"/>
      <c r="Y78" s="122"/>
      <c r="Z78" s="122"/>
      <c r="AA78" s="122"/>
      <c r="AB78" s="122"/>
    </row>
    <row r="79" spans="1:28" ht="15.75" customHeight="1" x14ac:dyDescent="0.2">
      <c r="A79" s="122"/>
      <c r="B79" s="122"/>
      <c r="C79" s="122"/>
      <c r="D79" s="122"/>
      <c r="E79" s="122"/>
      <c r="F79" s="167"/>
      <c r="G79" s="122"/>
      <c r="H79" s="568"/>
      <c r="I79" s="569"/>
      <c r="J79" s="569"/>
      <c r="K79" s="569"/>
      <c r="L79" s="122"/>
      <c r="M79" s="569"/>
      <c r="N79" s="122"/>
      <c r="O79" s="122"/>
      <c r="P79" s="122"/>
      <c r="Q79" s="122"/>
      <c r="R79" s="122"/>
      <c r="S79" s="122"/>
      <c r="T79" s="122"/>
      <c r="U79" s="122"/>
      <c r="V79" s="122"/>
      <c r="W79" s="122"/>
      <c r="X79" s="122"/>
      <c r="Y79" s="122"/>
      <c r="Z79" s="122"/>
      <c r="AA79" s="122"/>
      <c r="AB79" s="122"/>
    </row>
    <row r="80" spans="1:28" ht="15.75" customHeight="1" x14ac:dyDescent="0.2">
      <c r="A80" s="122"/>
      <c r="B80" s="122"/>
      <c r="C80" s="122"/>
      <c r="D80" s="122"/>
      <c r="E80" s="122"/>
      <c r="F80" s="167"/>
      <c r="G80" s="122"/>
      <c r="H80" s="568"/>
      <c r="I80" s="569"/>
      <c r="J80" s="569"/>
      <c r="K80" s="569"/>
      <c r="L80" s="122"/>
      <c r="M80" s="569"/>
      <c r="N80" s="122"/>
      <c r="O80" s="122"/>
      <c r="P80" s="122"/>
      <c r="Q80" s="122"/>
      <c r="R80" s="122"/>
      <c r="S80" s="122"/>
      <c r="T80" s="122"/>
      <c r="U80" s="122"/>
      <c r="V80" s="122"/>
      <c r="W80" s="122"/>
      <c r="X80" s="122"/>
      <c r="Y80" s="122"/>
      <c r="Z80" s="122"/>
      <c r="AA80" s="122"/>
      <c r="AB80" s="122"/>
    </row>
    <row r="81" spans="1:28" ht="15.75" customHeight="1" x14ac:dyDescent="0.2">
      <c r="A81" s="122"/>
      <c r="B81" s="122"/>
      <c r="C81" s="122"/>
      <c r="D81" s="122"/>
      <c r="E81" s="122"/>
      <c r="F81" s="167"/>
      <c r="G81" s="122"/>
      <c r="H81" s="568"/>
      <c r="I81" s="569"/>
      <c r="J81" s="569"/>
      <c r="K81" s="569"/>
      <c r="L81" s="122"/>
      <c r="M81" s="569"/>
      <c r="N81" s="122"/>
      <c r="O81" s="122"/>
      <c r="P81" s="122"/>
      <c r="Q81" s="122"/>
      <c r="R81" s="122"/>
      <c r="S81" s="122"/>
      <c r="T81" s="122"/>
      <c r="U81" s="122"/>
      <c r="V81" s="122"/>
      <c r="W81" s="122"/>
      <c r="X81" s="122"/>
      <c r="Y81" s="122"/>
      <c r="Z81" s="122"/>
      <c r="AA81" s="122"/>
      <c r="AB81" s="122"/>
    </row>
    <row r="82" spans="1:28" ht="15.75" customHeight="1" x14ac:dyDescent="0.2">
      <c r="A82" s="122"/>
      <c r="B82" s="122"/>
      <c r="C82" s="122"/>
      <c r="D82" s="122"/>
      <c r="E82" s="122"/>
      <c r="F82" s="167"/>
      <c r="G82" s="122"/>
      <c r="H82" s="568"/>
      <c r="I82" s="569"/>
      <c r="J82" s="569"/>
      <c r="K82" s="569"/>
      <c r="L82" s="122"/>
      <c r="M82" s="569"/>
      <c r="N82" s="122"/>
      <c r="O82" s="122"/>
      <c r="P82" s="122"/>
      <c r="Q82" s="122"/>
      <c r="R82" s="122"/>
      <c r="S82" s="122"/>
      <c r="T82" s="122"/>
      <c r="U82" s="122"/>
      <c r="V82" s="122"/>
      <c r="W82" s="122"/>
      <c r="X82" s="122"/>
      <c r="Y82" s="122"/>
      <c r="Z82" s="122"/>
      <c r="AA82" s="122"/>
      <c r="AB82" s="122"/>
    </row>
    <row r="83" spans="1:28" ht="15.75" customHeight="1" x14ac:dyDescent="0.2">
      <c r="A83" s="122"/>
      <c r="B83" s="122"/>
      <c r="C83" s="122"/>
      <c r="D83" s="122"/>
      <c r="E83" s="122"/>
      <c r="F83" s="167"/>
      <c r="G83" s="122"/>
      <c r="H83" s="568"/>
      <c r="I83" s="569"/>
      <c r="J83" s="569"/>
      <c r="K83" s="569"/>
      <c r="L83" s="122"/>
      <c r="M83" s="569"/>
      <c r="N83" s="122"/>
      <c r="O83" s="122"/>
      <c r="P83" s="122"/>
      <c r="Q83" s="122"/>
      <c r="R83" s="122"/>
      <c r="S83" s="122"/>
      <c r="T83" s="122"/>
      <c r="U83" s="122"/>
      <c r="V83" s="122"/>
      <c r="W83" s="122"/>
      <c r="X83" s="122"/>
      <c r="Y83" s="122"/>
      <c r="Z83" s="122"/>
      <c r="AA83" s="122"/>
      <c r="AB83" s="122"/>
    </row>
    <row r="84" spans="1:28" ht="15.75" customHeight="1" x14ac:dyDescent="0.2">
      <c r="A84" s="122"/>
      <c r="B84" s="122"/>
      <c r="C84" s="122"/>
      <c r="D84" s="122"/>
      <c r="E84" s="122"/>
      <c r="F84" s="167"/>
      <c r="G84" s="122"/>
      <c r="H84" s="568"/>
      <c r="I84" s="569"/>
      <c r="J84" s="569"/>
      <c r="K84" s="569"/>
      <c r="L84" s="122"/>
      <c r="M84" s="569"/>
      <c r="N84" s="122"/>
      <c r="O84" s="122"/>
      <c r="P84" s="122"/>
      <c r="Q84" s="122"/>
      <c r="R84" s="122"/>
      <c r="S84" s="122"/>
      <c r="T84" s="122"/>
      <c r="U84" s="122"/>
      <c r="V84" s="122"/>
      <c r="W84" s="122"/>
      <c r="X84" s="122"/>
      <c r="Y84" s="122"/>
      <c r="Z84" s="122"/>
      <c r="AA84" s="122"/>
      <c r="AB84" s="122"/>
    </row>
    <row r="85" spans="1:28" ht="15.75" customHeight="1" x14ac:dyDescent="0.2">
      <c r="A85" s="122"/>
      <c r="B85" s="122"/>
      <c r="C85" s="122"/>
      <c r="D85" s="122"/>
      <c r="E85" s="122"/>
      <c r="F85" s="167"/>
      <c r="G85" s="122"/>
      <c r="H85" s="568"/>
      <c r="I85" s="569"/>
      <c r="J85" s="569"/>
      <c r="K85" s="569"/>
      <c r="L85" s="122"/>
      <c r="M85" s="569"/>
      <c r="N85" s="122"/>
      <c r="O85" s="122"/>
      <c r="P85" s="122"/>
      <c r="Q85" s="122"/>
      <c r="R85" s="122"/>
      <c r="S85" s="122"/>
      <c r="T85" s="122"/>
      <c r="U85" s="122"/>
      <c r="V85" s="122"/>
      <c r="W85" s="122"/>
      <c r="X85" s="122"/>
      <c r="Y85" s="122"/>
      <c r="Z85" s="122"/>
      <c r="AA85" s="122"/>
      <c r="AB85" s="122"/>
    </row>
    <row r="86" spans="1:28" ht="15.75" customHeight="1" x14ac:dyDescent="0.2">
      <c r="A86" s="122"/>
      <c r="B86" s="122"/>
      <c r="C86" s="122"/>
      <c r="D86" s="122"/>
      <c r="E86" s="122"/>
      <c r="F86" s="167"/>
      <c r="G86" s="122"/>
      <c r="H86" s="568"/>
      <c r="I86" s="569"/>
      <c r="J86" s="569"/>
      <c r="K86" s="569"/>
      <c r="L86" s="122"/>
      <c r="M86" s="569"/>
      <c r="N86" s="122"/>
      <c r="O86" s="122"/>
      <c r="P86" s="122"/>
      <c r="Q86" s="122"/>
      <c r="R86" s="122"/>
      <c r="S86" s="122"/>
      <c r="T86" s="122"/>
      <c r="U86" s="122"/>
      <c r="V86" s="122"/>
      <c r="W86" s="122"/>
      <c r="X86" s="122"/>
      <c r="Y86" s="122"/>
      <c r="Z86" s="122"/>
      <c r="AA86" s="122"/>
      <c r="AB86" s="122"/>
    </row>
    <row r="87" spans="1:28" ht="15.75" customHeight="1" x14ac:dyDescent="0.2">
      <c r="A87" s="122"/>
      <c r="B87" s="122"/>
      <c r="C87" s="122"/>
      <c r="D87" s="122"/>
      <c r="E87" s="122"/>
      <c r="F87" s="167"/>
      <c r="G87" s="122"/>
      <c r="H87" s="568"/>
      <c r="I87" s="569"/>
      <c r="J87" s="569"/>
      <c r="K87" s="569"/>
      <c r="L87" s="122"/>
      <c r="M87" s="569"/>
      <c r="N87" s="122"/>
      <c r="O87" s="122"/>
      <c r="P87" s="122"/>
      <c r="Q87" s="122"/>
      <c r="R87" s="122"/>
      <c r="S87" s="122"/>
      <c r="T87" s="122"/>
      <c r="U87" s="122"/>
      <c r="V87" s="122"/>
      <c r="W87" s="122"/>
      <c r="X87" s="122"/>
      <c r="Y87" s="122"/>
      <c r="Z87" s="122"/>
      <c r="AA87" s="122"/>
      <c r="AB87" s="122"/>
    </row>
    <row r="88" spans="1:28" ht="15.75" customHeight="1" x14ac:dyDescent="0.2">
      <c r="A88" s="122"/>
      <c r="B88" s="122"/>
      <c r="C88" s="122"/>
      <c r="D88" s="122"/>
      <c r="E88" s="122"/>
      <c r="F88" s="167"/>
      <c r="G88" s="122"/>
      <c r="H88" s="568"/>
      <c r="I88" s="569"/>
      <c r="J88" s="569"/>
      <c r="K88" s="569"/>
      <c r="L88" s="122"/>
      <c r="M88" s="569"/>
      <c r="N88" s="122"/>
      <c r="O88" s="122"/>
      <c r="P88" s="122"/>
      <c r="Q88" s="122"/>
      <c r="R88" s="122"/>
      <c r="S88" s="122"/>
      <c r="T88" s="122"/>
      <c r="U88" s="122"/>
      <c r="V88" s="122"/>
      <c r="W88" s="122"/>
      <c r="X88" s="122"/>
      <c r="Y88" s="122"/>
      <c r="Z88" s="122"/>
      <c r="AA88" s="122"/>
      <c r="AB88" s="122"/>
    </row>
    <row r="89" spans="1:28" ht="15.75" customHeight="1" x14ac:dyDescent="0.2">
      <c r="A89" s="122"/>
      <c r="B89" s="122"/>
      <c r="C89" s="122"/>
      <c r="D89" s="122"/>
      <c r="E89" s="122"/>
      <c r="F89" s="167"/>
      <c r="G89" s="122"/>
      <c r="H89" s="568"/>
      <c r="I89" s="569"/>
      <c r="J89" s="569"/>
      <c r="K89" s="569"/>
      <c r="L89" s="122"/>
      <c r="M89" s="569"/>
      <c r="N89" s="122"/>
      <c r="O89" s="122"/>
      <c r="P89" s="122"/>
      <c r="Q89" s="122"/>
      <c r="R89" s="122"/>
      <c r="S89" s="122"/>
      <c r="T89" s="122"/>
      <c r="U89" s="122"/>
      <c r="V89" s="122"/>
      <c r="W89" s="122"/>
      <c r="X89" s="122"/>
      <c r="Y89" s="122"/>
      <c r="Z89" s="122"/>
      <c r="AA89" s="122"/>
      <c r="AB89" s="122"/>
    </row>
    <row r="90" spans="1:28" ht="15.75" customHeight="1" x14ac:dyDescent="0.2">
      <c r="A90" s="122"/>
      <c r="B90" s="122"/>
      <c r="C90" s="122"/>
      <c r="D90" s="122"/>
      <c r="E90" s="122"/>
      <c r="F90" s="167"/>
      <c r="G90" s="122"/>
      <c r="H90" s="568"/>
      <c r="I90" s="569"/>
      <c r="J90" s="569"/>
      <c r="K90" s="569"/>
      <c r="L90" s="122"/>
      <c r="M90" s="569"/>
      <c r="N90" s="122"/>
      <c r="O90" s="122"/>
      <c r="P90" s="122"/>
      <c r="Q90" s="122"/>
      <c r="R90" s="122"/>
      <c r="S90" s="122"/>
      <c r="T90" s="122"/>
      <c r="U90" s="122"/>
      <c r="V90" s="122"/>
      <c r="W90" s="122"/>
      <c r="X90" s="122"/>
      <c r="Y90" s="122"/>
      <c r="Z90" s="122"/>
      <c r="AA90" s="122"/>
      <c r="AB90" s="122"/>
    </row>
    <row r="91" spans="1:28" ht="15.75" customHeight="1" x14ac:dyDescent="0.2">
      <c r="A91" s="122"/>
      <c r="B91" s="122"/>
      <c r="C91" s="122"/>
      <c r="D91" s="122"/>
      <c r="E91" s="122"/>
      <c r="F91" s="167"/>
      <c r="G91" s="122"/>
      <c r="H91" s="568"/>
      <c r="I91" s="569"/>
      <c r="J91" s="569"/>
      <c r="K91" s="569"/>
      <c r="L91" s="122"/>
      <c r="M91" s="569"/>
      <c r="N91" s="122"/>
      <c r="O91" s="122"/>
      <c r="P91" s="122"/>
      <c r="Q91" s="122"/>
      <c r="R91" s="122"/>
      <c r="S91" s="122"/>
      <c r="T91" s="122"/>
      <c r="U91" s="122"/>
      <c r="V91" s="122"/>
      <c r="W91" s="122"/>
      <c r="X91" s="122"/>
      <c r="Y91" s="122"/>
      <c r="Z91" s="122"/>
      <c r="AA91" s="122"/>
      <c r="AB91" s="122"/>
    </row>
    <row r="92" spans="1:28" ht="15.75" customHeight="1" x14ac:dyDescent="0.2">
      <c r="A92" s="122"/>
      <c r="B92" s="122"/>
      <c r="C92" s="122"/>
      <c r="D92" s="122"/>
      <c r="E92" s="122"/>
      <c r="F92" s="167"/>
      <c r="G92" s="122"/>
      <c r="H92" s="568"/>
      <c r="I92" s="569"/>
      <c r="J92" s="569"/>
      <c r="K92" s="569"/>
      <c r="L92" s="122"/>
      <c r="M92" s="569"/>
      <c r="N92" s="122"/>
      <c r="O92" s="122"/>
      <c r="P92" s="122"/>
      <c r="Q92" s="122"/>
      <c r="R92" s="122"/>
      <c r="S92" s="122"/>
      <c r="T92" s="122"/>
      <c r="U92" s="122"/>
      <c r="V92" s="122"/>
      <c r="W92" s="122"/>
      <c r="X92" s="122"/>
      <c r="Y92" s="122"/>
      <c r="Z92" s="122"/>
      <c r="AA92" s="122"/>
      <c r="AB92" s="122"/>
    </row>
    <row r="93" spans="1:28" ht="15.75" customHeight="1" x14ac:dyDescent="0.2">
      <c r="A93" s="122"/>
      <c r="B93" s="122"/>
      <c r="C93" s="122"/>
      <c r="D93" s="122"/>
      <c r="E93" s="122"/>
      <c r="F93" s="167"/>
      <c r="G93" s="122"/>
      <c r="H93" s="568"/>
      <c r="I93" s="569"/>
      <c r="J93" s="569"/>
      <c r="K93" s="569"/>
      <c r="L93" s="122"/>
      <c r="M93" s="569"/>
      <c r="N93" s="122"/>
      <c r="O93" s="122"/>
      <c r="P93" s="122"/>
      <c r="Q93" s="122"/>
      <c r="R93" s="122"/>
      <c r="S93" s="122"/>
      <c r="T93" s="122"/>
      <c r="U93" s="122"/>
      <c r="V93" s="122"/>
      <c r="W93" s="122"/>
      <c r="X93" s="122"/>
      <c r="Y93" s="122"/>
      <c r="Z93" s="122"/>
      <c r="AA93" s="122"/>
      <c r="AB93" s="122"/>
    </row>
    <row r="94" spans="1:28" ht="15.75" customHeight="1" x14ac:dyDescent="0.2">
      <c r="A94" s="122"/>
      <c r="B94" s="122"/>
      <c r="C94" s="122"/>
      <c r="D94" s="122"/>
      <c r="E94" s="122"/>
      <c r="F94" s="167"/>
      <c r="G94" s="122"/>
      <c r="H94" s="568"/>
      <c r="I94" s="569"/>
      <c r="J94" s="569"/>
      <c r="K94" s="569"/>
      <c r="L94" s="122"/>
      <c r="M94" s="569"/>
      <c r="N94" s="122"/>
      <c r="O94" s="122"/>
      <c r="P94" s="122"/>
      <c r="Q94" s="122"/>
      <c r="R94" s="122"/>
      <c r="S94" s="122"/>
      <c r="T94" s="122"/>
      <c r="U94" s="122"/>
      <c r="V94" s="122"/>
      <c r="W94" s="122"/>
      <c r="X94" s="122"/>
      <c r="Y94" s="122"/>
      <c r="Z94" s="122"/>
      <c r="AA94" s="122"/>
      <c r="AB94" s="122"/>
    </row>
    <row r="95" spans="1:28" ht="15.75" customHeight="1" x14ac:dyDescent="0.2">
      <c r="A95" s="122"/>
      <c r="B95" s="122"/>
      <c r="C95" s="122"/>
      <c r="D95" s="122"/>
      <c r="E95" s="122"/>
      <c r="F95" s="167"/>
      <c r="G95" s="122"/>
      <c r="H95" s="568"/>
      <c r="I95" s="569"/>
      <c r="J95" s="569"/>
      <c r="K95" s="569"/>
      <c r="L95" s="122"/>
      <c r="M95" s="569"/>
      <c r="N95" s="122"/>
      <c r="O95" s="122"/>
      <c r="P95" s="122"/>
      <c r="Q95" s="122"/>
      <c r="R95" s="122"/>
      <c r="S95" s="122"/>
      <c r="T95" s="122"/>
      <c r="U95" s="122"/>
      <c r="V95" s="122"/>
      <c r="W95" s="122"/>
      <c r="X95" s="122"/>
      <c r="Y95" s="122"/>
      <c r="Z95" s="122"/>
      <c r="AA95" s="122"/>
      <c r="AB95" s="122"/>
    </row>
    <row r="96" spans="1:28" ht="15.75" customHeight="1" x14ac:dyDescent="0.2">
      <c r="A96" s="122"/>
      <c r="B96" s="122"/>
      <c r="C96" s="122"/>
      <c r="D96" s="122"/>
      <c r="E96" s="122"/>
      <c r="F96" s="167"/>
      <c r="G96" s="122"/>
      <c r="H96" s="568"/>
      <c r="I96" s="569"/>
      <c r="J96" s="569"/>
      <c r="K96" s="569"/>
      <c r="L96" s="122"/>
      <c r="M96" s="569"/>
      <c r="N96" s="122"/>
      <c r="O96" s="122"/>
      <c r="P96" s="122"/>
      <c r="Q96" s="122"/>
      <c r="R96" s="122"/>
      <c r="S96" s="122"/>
      <c r="T96" s="122"/>
      <c r="U96" s="122"/>
      <c r="V96" s="122"/>
      <c r="W96" s="122"/>
      <c r="X96" s="122"/>
      <c r="Y96" s="122"/>
      <c r="Z96" s="122"/>
      <c r="AA96" s="122"/>
      <c r="AB96" s="122"/>
    </row>
    <row r="97" spans="1:28" ht="15.75" customHeight="1" x14ac:dyDescent="0.2">
      <c r="A97" s="122"/>
      <c r="B97" s="122"/>
      <c r="C97" s="122"/>
      <c r="D97" s="122"/>
      <c r="E97" s="122"/>
      <c r="F97" s="167"/>
      <c r="G97" s="122"/>
      <c r="H97" s="568"/>
      <c r="I97" s="569"/>
      <c r="J97" s="569"/>
      <c r="K97" s="569"/>
      <c r="L97" s="122"/>
      <c r="M97" s="569"/>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568"/>
      <c r="I98" s="569"/>
      <c r="J98" s="569"/>
      <c r="K98" s="569"/>
      <c r="L98" s="122"/>
      <c r="M98" s="569"/>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568"/>
      <c r="I99" s="569"/>
      <c r="J99" s="569"/>
      <c r="K99" s="569"/>
      <c r="L99" s="122"/>
      <c r="M99" s="569"/>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568"/>
      <c r="I100" s="569"/>
      <c r="J100" s="569"/>
      <c r="K100" s="569"/>
      <c r="L100" s="122"/>
      <c r="M100" s="569"/>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568"/>
      <c r="I101" s="569"/>
      <c r="J101" s="569"/>
      <c r="K101" s="569"/>
      <c r="L101" s="122"/>
      <c r="M101" s="569"/>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568"/>
      <c r="I102" s="569"/>
      <c r="J102" s="569"/>
      <c r="K102" s="569"/>
      <c r="L102" s="122"/>
      <c r="M102" s="569"/>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568"/>
      <c r="I103" s="569"/>
      <c r="J103" s="569"/>
      <c r="K103" s="569"/>
      <c r="L103" s="122"/>
      <c r="M103" s="569"/>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568"/>
      <c r="I104" s="569"/>
      <c r="J104" s="569"/>
      <c r="K104" s="569"/>
      <c r="L104" s="122"/>
      <c r="M104" s="569"/>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568"/>
      <c r="I105" s="569"/>
      <c r="J105" s="569"/>
      <c r="K105" s="569"/>
      <c r="L105" s="122"/>
      <c r="M105" s="569"/>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568"/>
      <c r="I106" s="569"/>
      <c r="J106" s="569"/>
      <c r="K106" s="569"/>
      <c r="L106" s="122"/>
      <c r="M106" s="569"/>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568"/>
      <c r="I107" s="569"/>
      <c r="J107" s="569"/>
      <c r="K107" s="569"/>
      <c r="L107" s="122"/>
      <c r="M107" s="569"/>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568"/>
      <c r="I108" s="569"/>
      <c r="J108" s="569"/>
      <c r="K108" s="569"/>
      <c r="L108" s="122"/>
      <c r="M108" s="569"/>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568"/>
      <c r="I109" s="569"/>
      <c r="J109" s="569"/>
      <c r="K109" s="569"/>
      <c r="L109" s="122"/>
      <c r="M109" s="569"/>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568"/>
      <c r="I110" s="569"/>
      <c r="J110" s="569"/>
      <c r="K110" s="569"/>
      <c r="L110" s="122"/>
      <c r="M110" s="569"/>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568"/>
      <c r="I111" s="569"/>
      <c r="J111" s="569"/>
      <c r="K111" s="569"/>
      <c r="L111" s="122"/>
      <c r="M111" s="569"/>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568"/>
      <c r="I112" s="569"/>
      <c r="J112" s="569"/>
      <c r="K112" s="569"/>
      <c r="L112" s="122"/>
      <c r="M112" s="569"/>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568"/>
      <c r="I113" s="569"/>
      <c r="J113" s="569"/>
      <c r="K113" s="569"/>
      <c r="L113" s="122"/>
      <c r="M113" s="569"/>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568"/>
      <c r="I114" s="569"/>
      <c r="J114" s="569"/>
      <c r="K114" s="569"/>
      <c r="L114" s="122"/>
      <c r="M114" s="569"/>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568"/>
      <c r="I115" s="569"/>
      <c r="J115" s="569"/>
      <c r="K115" s="569"/>
      <c r="L115" s="122"/>
      <c r="M115" s="569"/>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568"/>
      <c r="I116" s="569"/>
      <c r="J116" s="569"/>
      <c r="K116" s="569"/>
      <c r="L116" s="122"/>
      <c r="M116" s="569"/>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568"/>
      <c r="I117" s="569"/>
      <c r="J117" s="569"/>
      <c r="K117" s="569"/>
      <c r="L117" s="122"/>
      <c r="M117" s="569"/>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568"/>
      <c r="I118" s="569"/>
      <c r="J118" s="569"/>
      <c r="K118" s="569"/>
      <c r="L118" s="122"/>
      <c r="M118" s="569"/>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568"/>
      <c r="I119" s="569"/>
      <c r="J119" s="569"/>
      <c r="K119" s="569"/>
      <c r="L119" s="122"/>
      <c r="M119" s="569"/>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568"/>
      <c r="I120" s="569"/>
      <c r="J120" s="569"/>
      <c r="K120" s="569"/>
      <c r="L120" s="122"/>
      <c r="M120" s="569"/>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568"/>
      <c r="I121" s="569"/>
      <c r="J121" s="569"/>
      <c r="K121" s="569"/>
      <c r="L121" s="122"/>
      <c r="M121" s="569"/>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568"/>
      <c r="I122" s="569"/>
      <c r="J122" s="569"/>
      <c r="K122" s="569"/>
      <c r="L122" s="122"/>
      <c r="M122" s="569"/>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568"/>
      <c r="I123" s="569"/>
      <c r="J123" s="569"/>
      <c r="K123" s="569"/>
      <c r="L123" s="122"/>
      <c r="M123" s="569"/>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568"/>
      <c r="I124" s="569"/>
      <c r="J124" s="569"/>
      <c r="K124" s="569"/>
      <c r="L124" s="122"/>
      <c r="M124" s="569"/>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568"/>
      <c r="I125" s="569"/>
      <c r="J125" s="569"/>
      <c r="K125" s="569"/>
      <c r="L125" s="122"/>
      <c r="M125" s="569"/>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568"/>
      <c r="I126" s="569"/>
      <c r="J126" s="569"/>
      <c r="K126" s="569"/>
      <c r="L126" s="122"/>
      <c r="M126" s="569"/>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568"/>
      <c r="I127" s="569"/>
      <c r="J127" s="569"/>
      <c r="K127" s="569"/>
      <c r="L127" s="122"/>
      <c r="M127" s="569"/>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568"/>
      <c r="I128" s="569"/>
      <c r="J128" s="569"/>
      <c r="K128" s="569"/>
      <c r="L128" s="122"/>
      <c r="M128" s="569"/>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568"/>
      <c r="I129" s="569"/>
      <c r="J129" s="569"/>
      <c r="K129" s="569"/>
      <c r="L129" s="122"/>
      <c r="M129" s="569"/>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568"/>
      <c r="I130" s="569"/>
      <c r="J130" s="569"/>
      <c r="K130" s="569"/>
      <c r="L130" s="122"/>
      <c r="M130" s="569"/>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568"/>
      <c r="I131" s="569"/>
      <c r="J131" s="569"/>
      <c r="K131" s="569"/>
      <c r="L131" s="122"/>
      <c r="M131" s="569"/>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568"/>
      <c r="I132" s="569"/>
      <c r="J132" s="569"/>
      <c r="K132" s="569"/>
      <c r="L132" s="122"/>
      <c r="M132" s="569"/>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568"/>
      <c r="I133" s="569"/>
      <c r="J133" s="569"/>
      <c r="K133" s="569"/>
      <c r="L133" s="122"/>
      <c r="M133" s="569"/>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568"/>
      <c r="I134" s="569"/>
      <c r="J134" s="569"/>
      <c r="K134" s="569"/>
      <c r="L134" s="122"/>
      <c r="M134" s="569"/>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568"/>
      <c r="I135" s="569"/>
      <c r="J135" s="569"/>
      <c r="K135" s="569"/>
      <c r="L135" s="122"/>
      <c r="M135" s="569"/>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568"/>
      <c r="I136" s="569"/>
      <c r="J136" s="569"/>
      <c r="K136" s="569"/>
      <c r="L136" s="122"/>
      <c r="M136" s="569"/>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568"/>
      <c r="I137" s="569"/>
      <c r="J137" s="569"/>
      <c r="K137" s="569"/>
      <c r="L137" s="122"/>
      <c r="M137" s="569"/>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568"/>
      <c r="I138" s="569"/>
      <c r="J138" s="569"/>
      <c r="K138" s="569"/>
      <c r="L138" s="122"/>
      <c r="M138" s="569"/>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568"/>
      <c r="I139" s="569"/>
      <c r="J139" s="569"/>
      <c r="K139" s="569"/>
      <c r="L139" s="122"/>
      <c r="M139" s="569"/>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568"/>
      <c r="I140" s="569"/>
      <c r="J140" s="569"/>
      <c r="K140" s="569"/>
      <c r="L140" s="122"/>
      <c r="M140" s="569"/>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568"/>
      <c r="I141" s="569"/>
      <c r="J141" s="569"/>
      <c r="K141" s="569"/>
      <c r="L141" s="122"/>
      <c r="M141" s="569"/>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568"/>
      <c r="I142" s="569"/>
      <c r="J142" s="569"/>
      <c r="K142" s="569"/>
      <c r="L142" s="122"/>
      <c r="M142" s="569"/>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568"/>
      <c r="I143" s="569"/>
      <c r="J143" s="569"/>
      <c r="K143" s="569"/>
      <c r="L143" s="122"/>
      <c r="M143" s="569"/>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568"/>
      <c r="I144" s="569"/>
      <c r="J144" s="569"/>
      <c r="K144" s="569"/>
      <c r="L144" s="122"/>
      <c r="M144" s="569"/>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568"/>
      <c r="I145" s="569"/>
      <c r="J145" s="569"/>
      <c r="K145" s="569"/>
      <c r="L145" s="122"/>
      <c r="M145" s="569"/>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568"/>
      <c r="I146" s="569"/>
      <c r="J146" s="569"/>
      <c r="K146" s="569"/>
      <c r="L146" s="122"/>
      <c r="M146" s="569"/>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568"/>
      <c r="I147" s="569"/>
      <c r="J147" s="569"/>
      <c r="K147" s="569"/>
      <c r="L147" s="122"/>
      <c r="M147" s="569"/>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568"/>
      <c r="I148" s="569"/>
      <c r="J148" s="569"/>
      <c r="K148" s="569"/>
      <c r="L148" s="122"/>
      <c r="M148" s="569"/>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568"/>
      <c r="I149" s="569"/>
      <c r="J149" s="569"/>
      <c r="K149" s="569"/>
      <c r="L149" s="122"/>
      <c r="M149" s="569"/>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568"/>
      <c r="I150" s="569"/>
      <c r="J150" s="569"/>
      <c r="K150" s="569"/>
      <c r="L150" s="122"/>
      <c r="M150" s="569"/>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568"/>
      <c r="I151" s="569"/>
      <c r="J151" s="569"/>
      <c r="K151" s="569"/>
      <c r="L151" s="122"/>
      <c r="M151" s="569"/>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568"/>
      <c r="I152" s="569"/>
      <c r="J152" s="569"/>
      <c r="K152" s="569"/>
      <c r="L152" s="122"/>
      <c r="M152" s="569"/>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568"/>
      <c r="I153" s="569"/>
      <c r="J153" s="569"/>
      <c r="K153" s="569"/>
      <c r="L153" s="122"/>
      <c r="M153" s="569"/>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568"/>
      <c r="I154" s="569"/>
      <c r="J154" s="569"/>
      <c r="K154" s="569"/>
      <c r="L154" s="122"/>
      <c r="M154" s="569"/>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568"/>
      <c r="I155" s="569"/>
      <c r="J155" s="569"/>
      <c r="K155" s="569"/>
      <c r="L155" s="122"/>
      <c r="M155" s="569"/>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568"/>
      <c r="I156" s="569"/>
      <c r="J156" s="569"/>
      <c r="K156" s="569"/>
      <c r="L156" s="122"/>
      <c r="M156" s="569"/>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568"/>
      <c r="I157" s="569"/>
      <c r="J157" s="569"/>
      <c r="K157" s="569"/>
      <c r="L157" s="122"/>
      <c r="M157" s="569"/>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568"/>
      <c r="I158" s="569"/>
      <c r="J158" s="569"/>
      <c r="K158" s="569"/>
      <c r="L158" s="122"/>
      <c r="M158" s="569"/>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568"/>
      <c r="I159" s="569"/>
      <c r="J159" s="569"/>
      <c r="K159" s="569"/>
      <c r="L159" s="122"/>
      <c r="M159" s="569"/>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568"/>
      <c r="I160" s="569"/>
      <c r="J160" s="569"/>
      <c r="K160" s="569"/>
      <c r="L160" s="122"/>
      <c r="M160" s="569"/>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568"/>
      <c r="I161" s="569"/>
      <c r="J161" s="569"/>
      <c r="K161" s="569"/>
      <c r="L161" s="122"/>
      <c r="M161" s="569"/>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568"/>
      <c r="I162" s="569"/>
      <c r="J162" s="569"/>
      <c r="K162" s="569"/>
      <c r="L162" s="122"/>
      <c r="M162" s="569"/>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568"/>
      <c r="I163" s="569"/>
      <c r="J163" s="569"/>
      <c r="K163" s="569"/>
      <c r="L163" s="122"/>
      <c r="M163" s="569"/>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568"/>
      <c r="I164" s="569"/>
      <c r="J164" s="569"/>
      <c r="K164" s="569"/>
      <c r="L164" s="122"/>
      <c r="M164" s="569"/>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568"/>
      <c r="I165" s="569"/>
      <c r="J165" s="569"/>
      <c r="K165" s="569"/>
      <c r="L165" s="122"/>
      <c r="M165" s="569"/>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568"/>
      <c r="I166" s="569"/>
      <c r="J166" s="569"/>
      <c r="K166" s="569"/>
      <c r="L166" s="122"/>
      <c r="M166" s="569"/>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568"/>
      <c r="I167" s="569"/>
      <c r="J167" s="569"/>
      <c r="K167" s="569"/>
      <c r="L167" s="122"/>
      <c r="M167" s="569"/>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568"/>
      <c r="I168" s="569"/>
      <c r="J168" s="569"/>
      <c r="K168" s="569"/>
      <c r="L168" s="122"/>
      <c r="M168" s="569"/>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568"/>
      <c r="I169" s="569"/>
      <c r="J169" s="569"/>
      <c r="K169" s="569"/>
      <c r="L169" s="122"/>
      <c r="M169" s="569"/>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568"/>
      <c r="I170" s="569"/>
      <c r="J170" s="569"/>
      <c r="K170" s="569"/>
      <c r="L170" s="122"/>
      <c r="M170" s="569"/>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568"/>
      <c r="I171" s="569"/>
      <c r="J171" s="569"/>
      <c r="K171" s="569"/>
      <c r="L171" s="122"/>
      <c r="M171" s="569"/>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568"/>
      <c r="I172" s="569"/>
      <c r="J172" s="569"/>
      <c r="K172" s="569"/>
      <c r="L172" s="122"/>
      <c r="M172" s="569"/>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568"/>
      <c r="I173" s="569"/>
      <c r="J173" s="569"/>
      <c r="K173" s="569"/>
      <c r="L173" s="122"/>
      <c r="M173" s="569"/>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568"/>
      <c r="I174" s="569"/>
      <c r="J174" s="569"/>
      <c r="K174" s="569"/>
      <c r="L174" s="122"/>
      <c r="M174" s="569"/>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568"/>
      <c r="I175" s="569"/>
      <c r="J175" s="569"/>
      <c r="K175" s="569"/>
      <c r="L175" s="122"/>
      <c r="M175" s="569"/>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568"/>
      <c r="I176" s="569"/>
      <c r="J176" s="569"/>
      <c r="K176" s="569"/>
      <c r="L176" s="122"/>
      <c r="M176" s="569"/>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568"/>
      <c r="I177" s="569"/>
      <c r="J177" s="569"/>
      <c r="K177" s="569"/>
      <c r="L177" s="122"/>
      <c r="M177" s="569"/>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568"/>
      <c r="I178" s="569"/>
      <c r="J178" s="569"/>
      <c r="K178" s="569"/>
      <c r="L178" s="122"/>
      <c r="M178" s="569"/>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568"/>
      <c r="I179" s="569"/>
      <c r="J179" s="569"/>
      <c r="K179" s="569"/>
      <c r="L179" s="122"/>
      <c r="M179" s="569"/>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568"/>
      <c r="I180" s="569"/>
      <c r="J180" s="569"/>
      <c r="K180" s="569"/>
      <c r="L180" s="122"/>
      <c r="M180" s="569"/>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568"/>
      <c r="I181" s="569"/>
      <c r="J181" s="569"/>
      <c r="K181" s="569"/>
      <c r="L181" s="122"/>
      <c r="M181" s="569"/>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568"/>
      <c r="I182" s="569"/>
      <c r="J182" s="569"/>
      <c r="K182" s="569"/>
      <c r="L182" s="122"/>
      <c r="M182" s="569"/>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568"/>
      <c r="I183" s="569"/>
      <c r="J183" s="569"/>
      <c r="K183" s="569"/>
      <c r="L183" s="122"/>
      <c r="M183" s="569"/>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568"/>
      <c r="I184" s="569"/>
      <c r="J184" s="569"/>
      <c r="K184" s="569"/>
      <c r="L184" s="122"/>
      <c r="M184" s="569"/>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568"/>
      <c r="I185" s="569"/>
      <c r="J185" s="569"/>
      <c r="K185" s="569"/>
      <c r="L185" s="122"/>
      <c r="M185" s="569"/>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568"/>
      <c r="I186" s="569"/>
      <c r="J186" s="569"/>
      <c r="K186" s="569"/>
      <c r="L186" s="122"/>
      <c r="M186" s="569"/>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568"/>
      <c r="I187" s="569"/>
      <c r="J187" s="569"/>
      <c r="K187" s="569"/>
      <c r="L187" s="122"/>
      <c r="M187" s="569"/>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568"/>
      <c r="I188" s="569"/>
      <c r="J188" s="569"/>
      <c r="K188" s="569"/>
      <c r="L188" s="122"/>
      <c r="M188" s="569"/>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568"/>
      <c r="I189" s="569"/>
      <c r="J189" s="569"/>
      <c r="K189" s="569"/>
      <c r="L189" s="122"/>
      <c r="M189" s="569"/>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568"/>
      <c r="I190" s="569"/>
      <c r="J190" s="569"/>
      <c r="K190" s="569"/>
      <c r="L190" s="122"/>
      <c r="M190" s="569"/>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568"/>
      <c r="I191" s="569"/>
      <c r="J191" s="569"/>
      <c r="K191" s="569"/>
      <c r="L191" s="122"/>
      <c r="M191" s="569"/>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568"/>
      <c r="I192" s="569"/>
      <c r="J192" s="569"/>
      <c r="K192" s="569"/>
      <c r="L192" s="122"/>
      <c r="M192" s="569"/>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568"/>
      <c r="I193" s="569"/>
      <c r="J193" s="569"/>
      <c r="K193" s="569"/>
      <c r="L193" s="122"/>
      <c r="M193" s="569"/>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568"/>
      <c r="I194" s="569"/>
      <c r="J194" s="569"/>
      <c r="K194" s="569"/>
      <c r="L194" s="122"/>
      <c r="M194" s="569"/>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568"/>
      <c r="I195" s="569"/>
      <c r="J195" s="569"/>
      <c r="K195" s="569"/>
      <c r="L195" s="122"/>
      <c r="M195" s="569"/>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568"/>
      <c r="I196" s="569"/>
      <c r="J196" s="569"/>
      <c r="K196" s="569"/>
      <c r="L196" s="122"/>
      <c r="M196" s="569"/>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568"/>
      <c r="I197" s="569"/>
      <c r="J197" s="569"/>
      <c r="K197" s="569"/>
      <c r="L197" s="122"/>
      <c r="M197" s="569"/>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568"/>
      <c r="I198" s="569"/>
      <c r="J198" s="569"/>
      <c r="K198" s="569"/>
      <c r="L198" s="122"/>
      <c r="M198" s="569"/>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568"/>
      <c r="I199" s="569"/>
      <c r="J199" s="569"/>
      <c r="K199" s="569"/>
      <c r="L199" s="122"/>
      <c r="M199" s="569"/>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568"/>
      <c r="I200" s="569"/>
      <c r="J200" s="569"/>
      <c r="K200" s="569"/>
      <c r="L200" s="122"/>
      <c r="M200" s="569"/>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568"/>
      <c r="I201" s="569"/>
      <c r="J201" s="569"/>
      <c r="K201" s="569"/>
      <c r="L201" s="122"/>
      <c r="M201" s="569"/>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568"/>
      <c r="I202" s="569"/>
      <c r="J202" s="569"/>
      <c r="K202" s="569"/>
      <c r="L202" s="122"/>
      <c r="M202" s="569"/>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568"/>
      <c r="I203" s="569"/>
      <c r="J203" s="569"/>
      <c r="K203" s="569"/>
      <c r="L203" s="122"/>
      <c r="M203" s="569"/>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568"/>
      <c r="I204" s="569"/>
      <c r="J204" s="569"/>
      <c r="K204" s="569"/>
      <c r="L204" s="122"/>
      <c r="M204" s="569"/>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568"/>
      <c r="I205" s="569"/>
      <c r="J205" s="569"/>
      <c r="K205" s="569"/>
      <c r="L205" s="122"/>
      <c r="M205" s="569"/>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568"/>
      <c r="I206" s="569"/>
      <c r="J206" s="569"/>
      <c r="K206" s="569"/>
      <c r="L206" s="122"/>
      <c r="M206" s="569"/>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568"/>
      <c r="I207" s="569"/>
      <c r="J207" s="569"/>
      <c r="K207" s="569"/>
      <c r="L207" s="122"/>
      <c r="M207" s="569"/>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568"/>
      <c r="I208" s="569"/>
      <c r="J208" s="569"/>
      <c r="K208" s="569"/>
      <c r="L208" s="122"/>
      <c r="M208" s="569"/>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568"/>
      <c r="I209" s="569"/>
      <c r="J209" s="569"/>
      <c r="K209" s="569"/>
      <c r="L209" s="122"/>
      <c r="M209" s="569"/>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568"/>
      <c r="I210" s="569"/>
      <c r="J210" s="569"/>
      <c r="K210" s="569"/>
      <c r="L210" s="122"/>
      <c r="M210" s="569"/>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568"/>
      <c r="I211" s="569"/>
      <c r="J211" s="569"/>
      <c r="K211" s="569"/>
      <c r="L211" s="122"/>
      <c r="M211" s="569"/>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568"/>
      <c r="I212" s="569"/>
      <c r="J212" s="569"/>
      <c r="K212" s="569"/>
      <c r="L212" s="122"/>
      <c r="M212" s="569"/>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568"/>
      <c r="I213" s="569"/>
      <c r="J213" s="569"/>
      <c r="K213" s="569"/>
      <c r="L213" s="122"/>
      <c r="M213" s="569"/>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568"/>
      <c r="I214" s="569"/>
      <c r="J214" s="569"/>
      <c r="K214" s="569"/>
      <c r="L214" s="122"/>
      <c r="M214" s="569"/>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568"/>
      <c r="I215" s="569"/>
      <c r="J215" s="569"/>
      <c r="K215" s="569"/>
      <c r="L215" s="122"/>
      <c r="M215" s="569"/>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568"/>
      <c r="I216" s="569"/>
      <c r="J216" s="569"/>
      <c r="K216" s="569"/>
      <c r="L216" s="122"/>
      <c r="M216" s="569"/>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568"/>
      <c r="I217" s="569"/>
      <c r="J217" s="569"/>
      <c r="K217" s="569"/>
      <c r="L217" s="122"/>
      <c r="M217" s="569"/>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568"/>
      <c r="I218" s="569"/>
      <c r="J218" s="569"/>
      <c r="K218" s="569"/>
      <c r="L218" s="122"/>
      <c r="M218" s="569"/>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568"/>
      <c r="I219" s="569"/>
      <c r="J219" s="569"/>
      <c r="K219" s="569"/>
      <c r="L219" s="122"/>
      <c r="M219" s="569"/>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568"/>
      <c r="I220" s="569"/>
      <c r="J220" s="569"/>
      <c r="K220" s="569"/>
      <c r="L220" s="122"/>
      <c r="M220" s="569"/>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568"/>
      <c r="I221" s="569"/>
      <c r="J221" s="569"/>
      <c r="K221" s="569"/>
      <c r="L221" s="122"/>
      <c r="M221" s="569"/>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568"/>
      <c r="I222" s="569"/>
      <c r="J222" s="569"/>
      <c r="K222" s="569"/>
      <c r="L222" s="122"/>
      <c r="M222" s="569"/>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568"/>
      <c r="I223" s="569"/>
      <c r="J223" s="569"/>
      <c r="K223" s="569"/>
      <c r="L223" s="122"/>
      <c r="M223" s="569"/>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568"/>
      <c r="I224" s="569"/>
      <c r="J224" s="569"/>
      <c r="K224" s="569"/>
      <c r="L224" s="122"/>
      <c r="M224" s="569"/>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568"/>
      <c r="I225" s="569"/>
      <c r="J225" s="569"/>
      <c r="K225" s="569"/>
      <c r="L225" s="122"/>
      <c r="M225" s="569"/>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568"/>
      <c r="I226" s="569"/>
      <c r="J226" s="569"/>
      <c r="K226" s="569"/>
      <c r="L226" s="122"/>
      <c r="M226" s="569"/>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568"/>
      <c r="I227" s="569"/>
      <c r="J227" s="569"/>
      <c r="K227" s="569"/>
      <c r="L227" s="122"/>
      <c r="M227" s="569"/>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568"/>
      <c r="I228" s="569"/>
      <c r="J228" s="569"/>
      <c r="K228" s="569"/>
      <c r="L228" s="122"/>
      <c r="M228" s="569"/>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568"/>
      <c r="I229" s="569"/>
      <c r="J229" s="569"/>
      <c r="K229" s="569"/>
      <c r="L229" s="122"/>
      <c r="M229" s="569"/>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568"/>
      <c r="I230" s="569"/>
      <c r="J230" s="569"/>
      <c r="K230" s="569"/>
      <c r="L230" s="122"/>
      <c r="M230" s="569"/>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568"/>
      <c r="I231" s="569"/>
      <c r="J231" s="569"/>
      <c r="K231" s="569"/>
      <c r="L231" s="122"/>
      <c r="M231" s="569"/>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568"/>
      <c r="I232" s="569"/>
      <c r="J232" s="569"/>
      <c r="K232" s="569"/>
      <c r="L232" s="122"/>
      <c r="M232" s="569"/>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568"/>
      <c r="I233" s="569"/>
      <c r="J233" s="569"/>
      <c r="K233" s="569"/>
      <c r="L233" s="122"/>
      <c r="M233" s="569"/>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568"/>
      <c r="I234" s="569"/>
      <c r="J234" s="569"/>
      <c r="K234" s="569"/>
      <c r="L234" s="122"/>
      <c r="M234" s="569"/>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568"/>
      <c r="I235" s="569"/>
      <c r="J235" s="569"/>
      <c r="K235" s="569"/>
      <c r="L235" s="122"/>
      <c r="M235" s="569"/>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568"/>
      <c r="I236" s="569"/>
      <c r="J236" s="569"/>
      <c r="K236" s="569"/>
      <c r="L236" s="122"/>
      <c r="M236" s="569"/>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568"/>
      <c r="I237" s="569"/>
      <c r="J237" s="569"/>
      <c r="K237" s="569"/>
      <c r="L237" s="122"/>
      <c r="M237" s="569"/>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568"/>
      <c r="I238" s="569"/>
      <c r="J238" s="569"/>
      <c r="K238" s="569"/>
      <c r="L238" s="122"/>
      <c r="M238" s="569"/>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568"/>
      <c r="I239" s="569"/>
      <c r="J239" s="569"/>
      <c r="K239" s="569"/>
      <c r="L239" s="122"/>
      <c r="M239" s="569"/>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568"/>
      <c r="I240" s="569"/>
      <c r="J240" s="569"/>
      <c r="K240" s="569"/>
      <c r="L240" s="122"/>
      <c r="M240" s="569"/>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568"/>
      <c r="I241" s="569"/>
      <c r="J241" s="569"/>
      <c r="K241" s="569"/>
      <c r="L241" s="122"/>
      <c r="M241" s="569"/>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568"/>
      <c r="I242" s="569"/>
      <c r="J242" s="569"/>
      <c r="K242" s="569"/>
      <c r="L242" s="122"/>
      <c r="M242" s="569"/>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568"/>
      <c r="I243" s="569"/>
      <c r="J243" s="569"/>
      <c r="K243" s="569"/>
      <c r="L243" s="122"/>
      <c r="M243" s="569"/>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568"/>
      <c r="I244" s="569"/>
      <c r="J244" s="569"/>
      <c r="K244" s="569"/>
      <c r="L244" s="122"/>
      <c r="M244" s="569"/>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568"/>
      <c r="I245" s="569"/>
      <c r="J245" s="569"/>
      <c r="K245" s="569"/>
      <c r="L245" s="122"/>
      <c r="M245" s="569"/>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568"/>
      <c r="I246" s="569"/>
      <c r="J246" s="569"/>
      <c r="K246" s="569"/>
      <c r="L246" s="122"/>
      <c r="M246" s="569"/>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568"/>
      <c r="I247" s="569"/>
      <c r="J247" s="569"/>
      <c r="K247" s="569"/>
      <c r="L247" s="122"/>
      <c r="M247" s="569"/>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568"/>
      <c r="I248" s="569"/>
      <c r="J248" s="569"/>
      <c r="K248" s="569"/>
      <c r="L248" s="122"/>
      <c r="M248" s="569"/>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568"/>
      <c r="I249" s="569"/>
      <c r="J249" s="569"/>
      <c r="K249" s="569"/>
      <c r="L249" s="122"/>
      <c r="M249" s="569"/>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568"/>
      <c r="I250" s="569"/>
      <c r="J250" s="569"/>
      <c r="K250" s="569"/>
      <c r="L250" s="122"/>
      <c r="M250" s="569"/>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568"/>
      <c r="I251" s="569"/>
      <c r="J251" s="569"/>
      <c r="K251" s="569"/>
      <c r="L251" s="122"/>
      <c r="M251" s="569"/>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568"/>
      <c r="I252" s="569"/>
      <c r="J252" s="569"/>
      <c r="K252" s="569"/>
      <c r="L252" s="122"/>
      <c r="M252" s="569"/>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568"/>
      <c r="I253" s="569"/>
      <c r="J253" s="569"/>
      <c r="K253" s="569"/>
      <c r="L253" s="122"/>
      <c r="M253" s="569"/>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568"/>
      <c r="I254" s="569"/>
      <c r="J254" s="569"/>
      <c r="K254" s="569"/>
      <c r="L254" s="122"/>
      <c r="M254" s="569"/>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568"/>
      <c r="I255" s="569"/>
      <c r="J255" s="569"/>
      <c r="K255" s="569"/>
      <c r="L255" s="122"/>
      <c r="M255" s="569"/>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568"/>
      <c r="I256" s="569"/>
      <c r="J256" s="569"/>
      <c r="K256" s="569"/>
      <c r="L256" s="122"/>
      <c r="M256" s="569"/>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568"/>
      <c r="I257" s="569"/>
      <c r="J257" s="569"/>
      <c r="K257" s="569"/>
      <c r="L257" s="122"/>
      <c r="M257" s="569"/>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568"/>
      <c r="I258" s="569"/>
      <c r="J258" s="569"/>
      <c r="K258" s="569"/>
      <c r="L258" s="122"/>
      <c r="M258" s="569"/>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568"/>
      <c r="I259" s="569"/>
      <c r="J259" s="569"/>
      <c r="K259" s="569"/>
      <c r="L259" s="122"/>
      <c r="M259" s="569"/>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568"/>
      <c r="I260" s="569"/>
      <c r="J260" s="569"/>
      <c r="K260" s="569"/>
      <c r="L260" s="122"/>
      <c r="M260" s="569"/>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568"/>
      <c r="I261" s="569"/>
      <c r="J261" s="569"/>
      <c r="K261" s="569"/>
      <c r="L261" s="122"/>
      <c r="M261" s="569"/>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568"/>
      <c r="I262" s="569"/>
      <c r="J262" s="569"/>
      <c r="K262" s="569"/>
      <c r="L262" s="122"/>
      <c r="M262" s="569"/>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568"/>
      <c r="I263" s="569"/>
      <c r="J263" s="569"/>
      <c r="K263" s="569"/>
      <c r="L263" s="122"/>
      <c r="M263" s="569"/>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568"/>
      <c r="I264" s="569"/>
      <c r="J264" s="569"/>
      <c r="K264" s="569"/>
      <c r="L264" s="122"/>
      <c r="M264" s="569"/>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568"/>
      <c r="I265" s="569"/>
      <c r="J265" s="569"/>
      <c r="K265" s="569"/>
      <c r="L265" s="122"/>
      <c r="M265" s="569"/>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568"/>
      <c r="I266" s="569"/>
      <c r="J266" s="569"/>
      <c r="K266" s="569"/>
      <c r="L266" s="122"/>
      <c r="M266" s="569"/>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568"/>
      <c r="I267" s="569"/>
      <c r="J267" s="569"/>
      <c r="K267" s="569"/>
      <c r="L267" s="122"/>
      <c r="M267" s="569"/>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568"/>
      <c r="I268" s="569"/>
      <c r="J268" s="569"/>
      <c r="K268" s="569"/>
      <c r="L268" s="122"/>
      <c r="M268" s="569"/>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568"/>
      <c r="I269" s="569"/>
      <c r="J269" s="569"/>
      <c r="K269" s="569"/>
      <c r="L269" s="122"/>
      <c r="M269" s="569"/>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568"/>
      <c r="I270" s="569"/>
      <c r="J270" s="569"/>
      <c r="K270" s="569"/>
      <c r="L270" s="122"/>
      <c r="M270" s="569"/>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568"/>
      <c r="I271" s="569"/>
      <c r="J271" s="569"/>
      <c r="K271" s="569"/>
      <c r="L271" s="122"/>
      <c r="M271" s="569"/>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568"/>
      <c r="I272" s="569"/>
      <c r="J272" s="569"/>
      <c r="K272" s="569"/>
      <c r="L272" s="122"/>
      <c r="M272" s="569"/>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568"/>
      <c r="I273" s="569"/>
      <c r="J273" s="569"/>
      <c r="K273" s="569"/>
      <c r="L273" s="122"/>
      <c r="M273" s="569"/>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568"/>
      <c r="I274" s="569"/>
      <c r="J274" s="569"/>
      <c r="K274" s="569"/>
      <c r="L274" s="122"/>
      <c r="M274" s="569"/>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568"/>
      <c r="I275" s="569"/>
      <c r="J275" s="569"/>
      <c r="K275" s="569"/>
      <c r="L275" s="122"/>
      <c r="M275" s="569"/>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568"/>
      <c r="I276" s="569"/>
      <c r="J276" s="569"/>
      <c r="K276" s="569"/>
      <c r="L276" s="122"/>
      <c r="M276" s="569"/>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568"/>
      <c r="I277" s="569"/>
      <c r="J277" s="569"/>
      <c r="K277" s="569"/>
      <c r="L277" s="122"/>
      <c r="M277" s="569"/>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568"/>
      <c r="I278" s="569"/>
      <c r="J278" s="569"/>
      <c r="K278" s="569"/>
      <c r="L278" s="122"/>
      <c r="M278" s="569"/>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568"/>
      <c r="I279" s="569"/>
      <c r="J279" s="569"/>
      <c r="K279" s="569"/>
      <c r="L279" s="122"/>
      <c r="M279" s="569"/>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568"/>
      <c r="I280" s="569"/>
      <c r="J280" s="569"/>
      <c r="K280" s="569"/>
      <c r="L280" s="122"/>
      <c r="M280" s="569"/>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568"/>
      <c r="I281" s="569"/>
      <c r="J281" s="569"/>
      <c r="K281" s="569"/>
      <c r="L281" s="122"/>
      <c r="M281" s="569"/>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568"/>
      <c r="I282" s="569"/>
      <c r="J282" s="569"/>
      <c r="K282" s="569"/>
      <c r="L282" s="122"/>
      <c r="M282" s="569"/>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568"/>
      <c r="I283" s="569"/>
      <c r="J283" s="569"/>
      <c r="K283" s="569"/>
      <c r="L283" s="122"/>
      <c r="M283" s="569"/>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568"/>
      <c r="I284" s="569"/>
      <c r="J284" s="569"/>
      <c r="K284" s="569"/>
      <c r="L284" s="122"/>
      <c r="M284" s="569"/>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568"/>
      <c r="I285" s="569"/>
      <c r="J285" s="569"/>
      <c r="K285" s="569"/>
      <c r="L285" s="122"/>
      <c r="M285" s="569"/>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568"/>
      <c r="I286" s="569"/>
      <c r="J286" s="569"/>
      <c r="K286" s="569"/>
      <c r="L286" s="122"/>
      <c r="M286" s="569"/>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568"/>
      <c r="I287" s="569"/>
      <c r="J287" s="569"/>
      <c r="K287" s="569"/>
      <c r="L287" s="122"/>
      <c r="M287" s="569"/>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568"/>
      <c r="I288" s="569"/>
      <c r="J288" s="569"/>
      <c r="K288" s="569"/>
      <c r="L288" s="122"/>
      <c r="M288" s="569"/>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568"/>
      <c r="I289" s="569"/>
      <c r="J289" s="569"/>
      <c r="K289" s="569"/>
      <c r="L289" s="122"/>
      <c r="M289" s="569"/>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568"/>
      <c r="I290" s="569"/>
      <c r="J290" s="569"/>
      <c r="K290" s="569"/>
      <c r="L290" s="122"/>
      <c r="M290" s="569"/>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568"/>
      <c r="I291" s="569"/>
      <c r="J291" s="569"/>
      <c r="K291" s="569"/>
      <c r="L291" s="122"/>
      <c r="M291" s="569"/>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568"/>
      <c r="I292" s="569"/>
      <c r="J292" s="569"/>
      <c r="K292" s="569"/>
      <c r="L292" s="122"/>
      <c r="M292" s="569"/>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568"/>
      <c r="I293" s="569"/>
      <c r="J293" s="569"/>
      <c r="K293" s="569"/>
      <c r="L293" s="122"/>
      <c r="M293" s="569"/>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568"/>
      <c r="I294" s="569"/>
      <c r="J294" s="569"/>
      <c r="K294" s="569"/>
      <c r="L294" s="122"/>
      <c r="M294" s="569"/>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568"/>
      <c r="I295" s="569"/>
      <c r="J295" s="569"/>
      <c r="K295" s="569"/>
      <c r="L295" s="122"/>
      <c r="M295" s="569"/>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568"/>
      <c r="I296" s="569"/>
      <c r="J296" s="569"/>
      <c r="K296" s="569"/>
      <c r="L296" s="122"/>
      <c r="M296" s="569"/>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568"/>
      <c r="I297" s="569"/>
      <c r="J297" s="569"/>
      <c r="K297" s="569"/>
      <c r="L297" s="122"/>
      <c r="M297" s="569"/>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568"/>
      <c r="I298" s="569"/>
      <c r="J298" s="569"/>
      <c r="K298" s="569"/>
      <c r="L298" s="122"/>
      <c r="M298" s="569"/>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568"/>
      <c r="I299" s="569"/>
      <c r="J299" s="569"/>
      <c r="K299" s="569"/>
      <c r="L299" s="122"/>
      <c r="M299" s="569"/>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568"/>
      <c r="I300" s="569"/>
      <c r="J300" s="569"/>
      <c r="K300" s="569"/>
      <c r="L300" s="122"/>
      <c r="M300" s="569"/>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568"/>
      <c r="I301" s="569"/>
      <c r="J301" s="569"/>
      <c r="K301" s="569"/>
      <c r="L301" s="122"/>
      <c r="M301" s="569"/>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568"/>
      <c r="I302" s="569"/>
      <c r="J302" s="569"/>
      <c r="K302" s="569"/>
      <c r="L302" s="122"/>
      <c r="M302" s="569"/>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568"/>
      <c r="I303" s="569"/>
      <c r="J303" s="569"/>
      <c r="K303" s="569"/>
      <c r="L303" s="122"/>
      <c r="M303" s="569"/>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568"/>
      <c r="I304" s="569"/>
      <c r="J304" s="569"/>
      <c r="K304" s="569"/>
      <c r="L304" s="122"/>
      <c r="M304" s="569"/>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568"/>
      <c r="I305" s="569"/>
      <c r="J305" s="569"/>
      <c r="K305" s="569"/>
      <c r="L305" s="122"/>
      <c r="M305" s="569"/>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568"/>
      <c r="I306" s="569"/>
      <c r="J306" s="569"/>
      <c r="K306" s="569"/>
      <c r="L306" s="122"/>
      <c r="M306" s="569"/>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568"/>
      <c r="I307" s="569"/>
      <c r="J307" s="569"/>
      <c r="K307" s="569"/>
      <c r="L307" s="122"/>
      <c r="M307" s="569"/>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568"/>
      <c r="I308" s="569"/>
      <c r="J308" s="569"/>
      <c r="K308" s="569"/>
      <c r="L308" s="122"/>
      <c r="M308" s="569"/>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568"/>
      <c r="I309" s="569"/>
      <c r="J309" s="569"/>
      <c r="K309" s="569"/>
      <c r="L309" s="122"/>
      <c r="M309" s="569"/>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568"/>
      <c r="I310" s="569"/>
      <c r="J310" s="569"/>
      <c r="K310" s="569"/>
      <c r="L310" s="122"/>
      <c r="M310" s="569"/>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568"/>
      <c r="I311" s="569"/>
      <c r="J311" s="569"/>
      <c r="K311" s="569"/>
      <c r="L311" s="122"/>
      <c r="M311" s="569"/>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568"/>
      <c r="I312" s="569"/>
      <c r="J312" s="569"/>
      <c r="K312" s="569"/>
      <c r="L312" s="122"/>
      <c r="M312" s="569"/>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568"/>
      <c r="I313" s="569"/>
      <c r="J313" s="569"/>
      <c r="K313" s="569"/>
      <c r="L313" s="122"/>
      <c r="M313" s="569"/>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568"/>
      <c r="I314" s="569"/>
      <c r="J314" s="569"/>
      <c r="K314" s="569"/>
      <c r="L314" s="122"/>
      <c r="M314" s="569"/>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568"/>
      <c r="I315" s="569"/>
      <c r="J315" s="569"/>
      <c r="K315" s="569"/>
      <c r="L315" s="122"/>
      <c r="M315" s="569"/>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568"/>
      <c r="I316" s="569"/>
      <c r="J316" s="569"/>
      <c r="K316" s="569"/>
      <c r="L316" s="122"/>
      <c r="M316" s="569"/>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568"/>
      <c r="I317" s="569"/>
      <c r="J317" s="569"/>
      <c r="K317" s="569"/>
      <c r="L317" s="122"/>
      <c r="M317" s="569"/>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568"/>
      <c r="I318" s="569"/>
      <c r="J318" s="569"/>
      <c r="K318" s="569"/>
      <c r="L318" s="122"/>
      <c r="M318" s="569"/>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568"/>
      <c r="I319" s="569"/>
      <c r="J319" s="569"/>
      <c r="K319" s="569"/>
      <c r="L319" s="122"/>
      <c r="M319" s="569"/>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568"/>
      <c r="I320" s="569"/>
      <c r="J320" s="569"/>
      <c r="K320" s="569"/>
      <c r="L320" s="122"/>
      <c r="M320" s="569"/>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568"/>
      <c r="I321" s="569"/>
      <c r="J321" s="569"/>
      <c r="K321" s="569"/>
      <c r="L321" s="122"/>
      <c r="M321" s="569"/>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568"/>
      <c r="I322" s="569"/>
      <c r="J322" s="569"/>
      <c r="K322" s="569"/>
      <c r="L322" s="122"/>
      <c r="M322" s="569"/>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568"/>
      <c r="I323" s="569"/>
      <c r="J323" s="569"/>
      <c r="K323" s="569"/>
      <c r="L323" s="122"/>
      <c r="M323" s="569"/>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568"/>
      <c r="I324" s="569"/>
      <c r="J324" s="569"/>
      <c r="K324" s="569"/>
      <c r="L324" s="122"/>
      <c r="M324" s="569"/>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568"/>
      <c r="I325" s="569"/>
      <c r="J325" s="569"/>
      <c r="K325" s="569"/>
      <c r="L325" s="122"/>
      <c r="M325" s="569"/>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568"/>
      <c r="I326" s="569"/>
      <c r="J326" s="569"/>
      <c r="K326" s="569"/>
      <c r="L326" s="122"/>
      <c r="M326" s="569"/>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568"/>
      <c r="I327" s="569"/>
      <c r="J327" s="569"/>
      <c r="K327" s="569"/>
      <c r="L327" s="122"/>
      <c r="M327" s="569"/>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568"/>
      <c r="I328" s="569"/>
      <c r="J328" s="569"/>
      <c r="K328" s="569"/>
      <c r="L328" s="122"/>
      <c r="M328" s="569"/>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568"/>
      <c r="I329" s="569"/>
      <c r="J329" s="569"/>
      <c r="K329" s="569"/>
      <c r="L329" s="122"/>
      <c r="M329" s="569"/>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568"/>
      <c r="I330" s="569"/>
      <c r="J330" s="569"/>
      <c r="K330" s="569"/>
      <c r="L330" s="122"/>
      <c r="M330" s="569"/>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568"/>
      <c r="I331" s="569"/>
      <c r="J331" s="569"/>
      <c r="K331" s="569"/>
      <c r="L331" s="122"/>
      <c r="M331" s="569"/>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568"/>
      <c r="I332" s="569"/>
      <c r="J332" s="569"/>
      <c r="K332" s="569"/>
      <c r="L332" s="122"/>
      <c r="M332" s="569"/>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568"/>
      <c r="I333" s="569"/>
      <c r="J333" s="569"/>
      <c r="K333" s="569"/>
      <c r="L333" s="122"/>
      <c r="M333" s="569"/>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568"/>
      <c r="I334" s="569"/>
      <c r="J334" s="569"/>
      <c r="K334" s="569"/>
      <c r="L334" s="122"/>
      <c r="M334" s="569"/>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568"/>
      <c r="I335" s="569"/>
      <c r="J335" s="569"/>
      <c r="K335" s="569"/>
      <c r="L335" s="122"/>
      <c r="M335" s="569"/>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568"/>
      <c r="I336" s="569"/>
      <c r="J336" s="569"/>
      <c r="K336" s="569"/>
      <c r="L336" s="122"/>
      <c r="M336" s="569"/>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568"/>
      <c r="I337" s="569"/>
      <c r="J337" s="569"/>
      <c r="K337" s="569"/>
      <c r="L337" s="122"/>
      <c r="M337" s="569"/>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568"/>
      <c r="I338" s="569"/>
      <c r="J338" s="569"/>
      <c r="K338" s="569"/>
      <c r="L338" s="122"/>
      <c r="M338" s="569"/>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568"/>
      <c r="I339" s="569"/>
      <c r="J339" s="569"/>
      <c r="K339" s="569"/>
      <c r="L339" s="122"/>
      <c r="M339" s="569"/>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568"/>
      <c r="I340" s="569"/>
      <c r="J340" s="569"/>
      <c r="K340" s="569"/>
      <c r="L340" s="122"/>
      <c r="M340" s="569"/>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568"/>
      <c r="I341" s="569"/>
      <c r="J341" s="569"/>
      <c r="K341" s="569"/>
      <c r="L341" s="122"/>
      <c r="M341" s="569"/>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568"/>
      <c r="I342" s="569"/>
      <c r="J342" s="569"/>
      <c r="K342" s="569"/>
      <c r="L342" s="122"/>
      <c r="M342" s="569"/>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568"/>
      <c r="I343" s="569"/>
      <c r="J343" s="569"/>
      <c r="K343" s="569"/>
      <c r="L343" s="122"/>
      <c r="M343" s="569"/>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568"/>
      <c r="I344" s="569"/>
      <c r="J344" s="569"/>
      <c r="K344" s="569"/>
      <c r="L344" s="122"/>
      <c r="M344" s="569"/>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568"/>
      <c r="I345" s="569"/>
      <c r="J345" s="569"/>
      <c r="K345" s="569"/>
      <c r="L345" s="122"/>
      <c r="M345" s="569"/>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568"/>
      <c r="I346" s="569"/>
      <c r="J346" s="569"/>
      <c r="K346" s="569"/>
      <c r="L346" s="122"/>
      <c r="M346" s="569"/>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568"/>
      <c r="I347" s="569"/>
      <c r="J347" s="569"/>
      <c r="K347" s="569"/>
      <c r="L347" s="122"/>
      <c r="M347" s="569"/>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568"/>
      <c r="I348" s="569"/>
      <c r="J348" s="569"/>
      <c r="K348" s="569"/>
      <c r="L348" s="122"/>
      <c r="M348" s="569"/>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568"/>
      <c r="I349" s="569"/>
      <c r="J349" s="569"/>
      <c r="K349" s="569"/>
      <c r="L349" s="122"/>
      <c r="M349" s="569"/>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568"/>
      <c r="I350" s="569"/>
      <c r="J350" s="569"/>
      <c r="K350" s="569"/>
      <c r="L350" s="122"/>
      <c r="M350" s="569"/>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568"/>
      <c r="I351" s="569"/>
      <c r="J351" s="569"/>
      <c r="K351" s="569"/>
      <c r="L351" s="122"/>
      <c r="M351" s="569"/>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568"/>
      <c r="I352" s="569"/>
      <c r="J352" s="569"/>
      <c r="K352" s="569"/>
      <c r="L352" s="122"/>
      <c r="M352" s="569"/>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568"/>
      <c r="I353" s="569"/>
      <c r="J353" s="569"/>
      <c r="K353" s="569"/>
      <c r="L353" s="122"/>
      <c r="M353" s="569"/>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568"/>
      <c r="I354" s="569"/>
      <c r="J354" s="569"/>
      <c r="K354" s="569"/>
      <c r="L354" s="122"/>
      <c r="M354" s="569"/>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568"/>
      <c r="I355" s="569"/>
      <c r="J355" s="569"/>
      <c r="K355" s="569"/>
      <c r="L355" s="122"/>
      <c r="M355" s="569"/>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568"/>
      <c r="I356" s="569"/>
      <c r="J356" s="569"/>
      <c r="K356" s="569"/>
      <c r="L356" s="122"/>
      <c r="M356" s="569"/>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568"/>
      <c r="I357" s="569"/>
      <c r="J357" s="569"/>
      <c r="K357" s="569"/>
      <c r="L357" s="122"/>
      <c r="M357" s="569"/>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568"/>
      <c r="I358" s="569"/>
      <c r="J358" s="569"/>
      <c r="K358" s="569"/>
      <c r="L358" s="122"/>
      <c r="M358" s="569"/>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568"/>
      <c r="I359" s="569"/>
      <c r="J359" s="569"/>
      <c r="K359" s="569"/>
      <c r="L359" s="122"/>
      <c r="M359" s="569"/>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568"/>
      <c r="I360" s="569"/>
      <c r="J360" s="569"/>
      <c r="K360" s="569"/>
      <c r="L360" s="122"/>
      <c r="M360" s="569"/>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568"/>
      <c r="I361" s="569"/>
      <c r="J361" s="569"/>
      <c r="K361" s="569"/>
      <c r="L361" s="122"/>
      <c r="M361" s="569"/>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568"/>
      <c r="I362" s="569"/>
      <c r="J362" s="569"/>
      <c r="K362" s="569"/>
      <c r="L362" s="122"/>
      <c r="M362" s="569"/>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568"/>
      <c r="I363" s="569"/>
      <c r="J363" s="569"/>
      <c r="K363" s="569"/>
      <c r="L363" s="122"/>
      <c r="M363" s="569"/>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568"/>
      <c r="I364" s="569"/>
      <c r="J364" s="569"/>
      <c r="K364" s="569"/>
      <c r="L364" s="122"/>
      <c r="M364" s="569"/>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568"/>
      <c r="I365" s="569"/>
      <c r="J365" s="569"/>
      <c r="K365" s="569"/>
      <c r="L365" s="122"/>
      <c r="M365" s="569"/>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568"/>
      <c r="I366" s="569"/>
      <c r="J366" s="569"/>
      <c r="K366" s="569"/>
      <c r="L366" s="122"/>
      <c r="M366" s="569"/>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568"/>
      <c r="I367" s="569"/>
      <c r="J367" s="569"/>
      <c r="K367" s="569"/>
      <c r="L367" s="122"/>
      <c r="M367" s="569"/>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568"/>
      <c r="I368" s="569"/>
      <c r="J368" s="569"/>
      <c r="K368" s="569"/>
      <c r="L368" s="122"/>
      <c r="M368" s="569"/>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568"/>
      <c r="I369" s="569"/>
      <c r="J369" s="569"/>
      <c r="K369" s="569"/>
      <c r="L369" s="122"/>
      <c r="M369" s="569"/>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568"/>
      <c r="I370" s="569"/>
      <c r="J370" s="569"/>
      <c r="K370" s="569"/>
      <c r="L370" s="122"/>
      <c r="M370" s="569"/>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568"/>
      <c r="I371" s="569"/>
      <c r="J371" s="569"/>
      <c r="K371" s="569"/>
      <c r="L371" s="122"/>
      <c r="M371" s="569"/>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568"/>
      <c r="I372" s="569"/>
      <c r="J372" s="569"/>
      <c r="K372" s="569"/>
      <c r="L372" s="122"/>
      <c r="M372" s="569"/>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568"/>
      <c r="I373" s="569"/>
      <c r="J373" s="569"/>
      <c r="K373" s="569"/>
      <c r="L373" s="122"/>
      <c r="M373" s="569"/>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568"/>
      <c r="I374" s="569"/>
      <c r="J374" s="569"/>
      <c r="K374" s="569"/>
      <c r="L374" s="122"/>
      <c r="M374" s="569"/>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568"/>
      <c r="I375" s="569"/>
      <c r="J375" s="569"/>
      <c r="K375" s="569"/>
      <c r="L375" s="122"/>
      <c r="M375" s="569"/>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568"/>
      <c r="I376" s="569"/>
      <c r="J376" s="569"/>
      <c r="K376" s="569"/>
      <c r="L376" s="122"/>
      <c r="M376" s="569"/>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568"/>
      <c r="I377" s="569"/>
      <c r="J377" s="569"/>
      <c r="K377" s="569"/>
      <c r="L377" s="122"/>
      <c r="M377" s="569"/>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568"/>
      <c r="I378" s="569"/>
      <c r="J378" s="569"/>
      <c r="K378" s="569"/>
      <c r="L378" s="122"/>
      <c r="M378" s="569"/>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568"/>
      <c r="I379" s="569"/>
      <c r="J379" s="569"/>
      <c r="K379" s="569"/>
      <c r="L379" s="122"/>
      <c r="M379" s="569"/>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568"/>
      <c r="I380" s="569"/>
      <c r="J380" s="569"/>
      <c r="K380" s="569"/>
      <c r="L380" s="122"/>
      <c r="M380" s="569"/>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568"/>
      <c r="I381" s="569"/>
      <c r="J381" s="569"/>
      <c r="K381" s="569"/>
      <c r="L381" s="122"/>
      <c r="M381" s="569"/>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568"/>
      <c r="I382" s="569"/>
      <c r="J382" s="569"/>
      <c r="K382" s="569"/>
      <c r="L382" s="122"/>
      <c r="M382" s="569"/>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568"/>
      <c r="I383" s="569"/>
      <c r="J383" s="569"/>
      <c r="K383" s="569"/>
      <c r="L383" s="122"/>
      <c r="M383" s="569"/>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568"/>
      <c r="I384" s="569"/>
      <c r="J384" s="569"/>
      <c r="K384" s="569"/>
      <c r="L384" s="122"/>
      <c r="M384" s="569"/>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568"/>
      <c r="I385" s="569"/>
      <c r="J385" s="569"/>
      <c r="K385" s="569"/>
      <c r="L385" s="122"/>
      <c r="M385" s="569"/>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568"/>
      <c r="I386" s="569"/>
      <c r="J386" s="569"/>
      <c r="K386" s="569"/>
      <c r="L386" s="122"/>
      <c r="M386" s="569"/>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568"/>
      <c r="I387" s="569"/>
      <c r="J387" s="569"/>
      <c r="K387" s="569"/>
      <c r="L387" s="122"/>
      <c r="M387" s="569"/>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568"/>
      <c r="I388" s="569"/>
      <c r="J388" s="569"/>
      <c r="K388" s="569"/>
      <c r="L388" s="122"/>
      <c r="M388" s="569"/>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568"/>
      <c r="I389" s="569"/>
      <c r="J389" s="569"/>
      <c r="K389" s="569"/>
      <c r="L389" s="122"/>
      <c r="M389" s="569"/>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568"/>
      <c r="I390" s="569"/>
      <c r="J390" s="569"/>
      <c r="K390" s="569"/>
      <c r="L390" s="122"/>
      <c r="M390" s="569"/>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568"/>
      <c r="I391" s="569"/>
      <c r="J391" s="569"/>
      <c r="K391" s="569"/>
      <c r="L391" s="122"/>
      <c r="M391" s="569"/>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568"/>
      <c r="I392" s="569"/>
      <c r="J392" s="569"/>
      <c r="K392" s="569"/>
      <c r="L392" s="122"/>
      <c r="M392" s="569"/>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568"/>
      <c r="I393" s="569"/>
      <c r="J393" s="569"/>
      <c r="K393" s="569"/>
      <c r="L393" s="122"/>
      <c r="M393" s="569"/>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568"/>
      <c r="I394" s="569"/>
      <c r="J394" s="569"/>
      <c r="K394" s="569"/>
      <c r="L394" s="122"/>
      <c r="M394" s="569"/>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568"/>
      <c r="I395" s="569"/>
      <c r="J395" s="569"/>
      <c r="K395" s="569"/>
      <c r="L395" s="122"/>
      <c r="M395" s="569"/>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568"/>
      <c r="I396" s="569"/>
      <c r="J396" s="569"/>
      <c r="K396" s="569"/>
      <c r="L396" s="122"/>
      <c r="M396" s="569"/>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568"/>
      <c r="I397" s="569"/>
      <c r="J397" s="569"/>
      <c r="K397" s="569"/>
      <c r="L397" s="122"/>
      <c r="M397" s="569"/>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568"/>
      <c r="I398" s="569"/>
      <c r="J398" s="569"/>
      <c r="K398" s="569"/>
      <c r="L398" s="122"/>
      <c r="M398" s="569"/>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568"/>
      <c r="I399" s="569"/>
      <c r="J399" s="569"/>
      <c r="K399" s="569"/>
      <c r="L399" s="122"/>
      <c r="M399" s="569"/>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568"/>
      <c r="I400" s="569"/>
      <c r="J400" s="569"/>
      <c r="K400" s="569"/>
      <c r="L400" s="122"/>
      <c r="M400" s="569"/>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568"/>
      <c r="I401" s="569"/>
      <c r="J401" s="569"/>
      <c r="K401" s="569"/>
      <c r="L401" s="122"/>
      <c r="M401" s="569"/>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568"/>
      <c r="I402" s="569"/>
      <c r="J402" s="569"/>
      <c r="K402" s="569"/>
      <c r="L402" s="122"/>
      <c r="M402" s="569"/>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568"/>
      <c r="I403" s="569"/>
      <c r="J403" s="569"/>
      <c r="K403" s="569"/>
      <c r="L403" s="122"/>
      <c r="M403" s="569"/>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568"/>
      <c r="I404" s="569"/>
      <c r="J404" s="569"/>
      <c r="K404" s="569"/>
      <c r="L404" s="122"/>
      <c r="M404" s="569"/>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568"/>
      <c r="I405" s="569"/>
      <c r="J405" s="569"/>
      <c r="K405" s="569"/>
      <c r="L405" s="122"/>
      <c r="M405" s="569"/>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568"/>
      <c r="I406" s="569"/>
      <c r="J406" s="569"/>
      <c r="K406" s="569"/>
      <c r="L406" s="122"/>
      <c r="M406" s="569"/>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568"/>
      <c r="I407" s="569"/>
      <c r="J407" s="569"/>
      <c r="K407" s="569"/>
      <c r="L407" s="122"/>
      <c r="M407" s="569"/>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568"/>
      <c r="I408" s="569"/>
      <c r="J408" s="569"/>
      <c r="K408" s="569"/>
      <c r="L408" s="122"/>
      <c r="M408" s="569"/>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568"/>
      <c r="I409" s="569"/>
      <c r="J409" s="569"/>
      <c r="K409" s="569"/>
      <c r="L409" s="122"/>
      <c r="M409" s="569"/>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568"/>
      <c r="I410" s="569"/>
      <c r="J410" s="569"/>
      <c r="K410" s="569"/>
      <c r="L410" s="122"/>
      <c r="M410" s="569"/>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568"/>
      <c r="I411" s="569"/>
      <c r="J411" s="569"/>
      <c r="K411" s="569"/>
      <c r="L411" s="122"/>
      <c r="M411" s="569"/>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568"/>
      <c r="I412" s="569"/>
      <c r="J412" s="569"/>
      <c r="K412" s="569"/>
      <c r="L412" s="122"/>
      <c r="M412" s="569"/>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568"/>
      <c r="I413" s="569"/>
      <c r="J413" s="569"/>
      <c r="K413" s="569"/>
      <c r="L413" s="122"/>
      <c r="M413" s="569"/>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568"/>
      <c r="I414" s="569"/>
      <c r="J414" s="569"/>
      <c r="K414" s="569"/>
      <c r="L414" s="122"/>
      <c r="M414" s="569"/>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568"/>
      <c r="I415" s="569"/>
      <c r="J415" s="569"/>
      <c r="K415" s="569"/>
      <c r="L415" s="122"/>
      <c r="M415" s="569"/>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568"/>
      <c r="I416" s="569"/>
      <c r="J416" s="569"/>
      <c r="K416" s="569"/>
      <c r="L416" s="122"/>
      <c r="M416" s="569"/>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568"/>
      <c r="I417" s="569"/>
      <c r="J417" s="569"/>
      <c r="K417" s="569"/>
      <c r="L417" s="122"/>
      <c r="M417" s="569"/>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568"/>
      <c r="I418" s="569"/>
      <c r="J418" s="569"/>
      <c r="K418" s="569"/>
      <c r="L418" s="122"/>
      <c r="M418" s="569"/>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568"/>
      <c r="I419" s="569"/>
      <c r="J419" s="569"/>
      <c r="K419" s="569"/>
      <c r="L419" s="122"/>
      <c r="M419" s="569"/>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568"/>
      <c r="I420" s="569"/>
      <c r="J420" s="569"/>
      <c r="K420" s="569"/>
      <c r="L420" s="122"/>
      <c r="M420" s="569"/>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568"/>
      <c r="I421" s="569"/>
      <c r="J421" s="569"/>
      <c r="K421" s="569"/>
      <c r="L421" s="122"/>
      <c r="M421" s="569"/>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568"/>
      <c r="I422" s="569"/>
      <c r="J422" s="569"/>
      <c r="K422" s="569"/>
      <c r="L422" s="122"/>
      <c r="M422" s="569"/>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568"/>
      <c r="I423" s="569"/>
      <c r="J423" s="569"/>
      <c r="K423" s="569"/>
      <c r="L423" s="122"/>
      <c r="M423" s="569"/>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568"/>
      <c r="I424" s="569"/>
      <c r="J424" s="569"/>
      <c r="K424" s="569"/>
      <c r="L424" s="122"/>
      <c r="M424" s="569"/>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568"/>
      <c r="I425" s="569"/>
      <c r="J425" s="569"/>
      <c r="K425" s="569"/>
      <c r="L425" s="122"/>
      <c r="M425" s="569"/>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568"/>
      <c r="I426" s="569"/>
      <c r="J426" s="569"/>
      <c r="K426" s="569"/>
      <c r="L426" s="122"/>
      <c r="M426" s="569"/>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568"/>
      <c r="I427" s="569"/>
      <c r="J427" s="569"/>
      <c r="K427" s="569"/>
      <c r="L427" s="122"/>
      <c r="M427" s="569"/>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568"/>
      <c r="I428" s="569"/>
      <c r="J428" s="569"/>
      <c r="K428" s="569"/>
      <c r="L428" s="122"/>
      <c r="M428" s="569"/>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568"/>
      <c r="I429" s="569"/>
      <c r="J429" s="569"/>
      <c r="K429" s="569"/>
      <c r="L429" s="122"/>
      <c r="M429" s="569"/>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568"/>
      <c r="I430" s="569"/>
      <c r="J430" s="569"/>
      <c r="K430" s="569"/>
      <c r="L430" s="122"/>
      <c r="M430" s="569"/>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568"/>
      <c r="I431" s="569"/>
      <c r="J431" s="569"/>
      <c r="K431" s="569"/>
      <c r="L431" s="122"/>
      <c r="M431" s="569"/>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568"/>
      <c r="I432" s="569"/>
      <c r="J432" s="569"/>
      <c r="K432" s="569"/>
      <c r="L432" s="122"/>
      <c r="M432" s="569"/>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568"/>
      <c r="I433" s="569"/>
      <c r="J433" s="569"/>
      <c r="K433" s="569"/>
      <c r="L433" s="122"/>
      <c r="M433" s="569"/>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568"/>
      <c r="I434" s="569"/>
      <c r="J434" s="569"/>
      <c r="K434" s="569"/>
      <c r="L434" s="122"/>
      <c r="M434" s="569"/>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568"/>
      <c r="I435" s="569"/>
      <c r="J435" s="569"/>
      <c r="K435" s="569"/>
      <c r="L435" s="122"/>
      <c r="M435" s="569"/>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568"/>
      <c r="I436" s="569"/>
      <c r="J436" s="569"/>
      <c r="K436" s="569"/>
      <c r="L436" s="122"/>
      <c r="M436" s="569"/>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568"/>
      <c r="I437" s="569"/>
      <c r="J437" s="569"/>
      <c r="K437" s="569"/>
      <c r="L437" s="122"/>
      <c r="M437" s="569"/>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568"/>
      <c r="I438" s="569"/>
      <c r="J438" s="569"/>
      <c r="K438" s="569"/>
      <c r="L438" s="122"/>
      <c r="M438" s="569"/>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568"/>
      <c r="I439" s="569"/>
      <c r="J439" s="569"/>
      <c r="K439" s="569"/>
      <c r="L439" s="122"/>
      <c r="M439" s="569"/>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568"/>
      <c r="I440" s="569"/>
      <c r="J440" s="569"/>
      <c r="K440" s="569"/>
      <c r="L440" s="122"/>
      <c r="M440" s="569"/>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568"/>
      <c r="I441" s="569"/>
      <c r="J441" s="569"/>
      <c r="K441" s="569"/>
      <c r="L441" s="122"/>
      <c r="M441" s="569"/>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568"/>
      <c r="I442" s="569"/>
      <c r="J442" s="569"/>
      <c r="K442" s="569"/>
      <c r="L442" s="122"/>
      <c r="M442" s="569"/>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568"/>
      <c r="I443" s="569"/>
      <c r="J443" s="569"/>
      <c r="K443" s="569"/>
      <c r="L443" s="122"/>
      <c r="M443" s="569"/>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568"/>
      <c r="I444" s="569"/>
      <c r="J444" s="569"/>
      <c r="K444" s="569"/>
      <c r="L444" s="122"/>
      <c r="M444" s="569"/>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568"/>
      <c r="I445" s="569"/>
      <c r="J445" s="569"/>
      <c r="K445" s="569"/>
      <c r="L445" s="122"/>
      <c r="M445" s="569"/>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568"/>
      <c r="I446" s="569"/>
      <c r="J446" s="569"/>
      <c r="K446" s="569"/>
      <c r="L446" s="122"/>
      <c r="M446" s="569"/>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568"/>
      <c r="I447" s="569"/>
      <c r="J447" s="569"/>
      <c r="K447" s="569"/>
      <c r="L447" s="122"/>
      <c r="M447" s="569"/>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568"/>
      <c r="I448" s="569"/>
      <c r="J448" s="569"/>
      <c r="K448" s="569"/>
      <c r="L448" s="122"/>
      <c r="M448" s="569"/>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568"/>
      <c r="I449" s="569"/>
      <c r="J449" s="569"/>
      <c r="K449" s="569"/>
      <c r="L449" s="122"/>
      <c r="M449" s="569"/>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568"/>
      <c r="I450" s="569"/>
      <c r="J450" s="569"/>
      <c r="K450" s="569"/>
      <c r="L450" s="122"/>
      <c r="M450" s="569"/>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568"/>
      <c r="I451" s="569"/>
      <c r="J451" s="569"/>
      <c r="K451" s="569"/>
      <c r="L451" s="122"/>
      <c r="M451" s="569"/>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568"/>
      <c r="I452" s="569"/>
      <c r="J452" s="569"/>
      <c r="K452" s="569"/>
      <c r="L452" s="122"/>
      <c r="M452" s="569"/>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568"/>
      <c r="I453" s="569"/>
      <c r="J453" s="569"/>
      <c r="K453" s="569"/>
      <c r="L453" s="122"/>
      <c r="M453" s="569"/>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568"/>
      <c r="I454" s="569"/>
      <c r="J454" s="569"/>
      <c r="K454" s="569"/>
      <c r="L454" s="122"/>
      <c r="M454" s="569"/>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568"/>
      <c r="I455" s="569"/>
      <c r="J455" s="569"/>
      <c r="K455" s="569"/>
      <c r="L455" s="122"/>
      <c r="M455" s="569"/>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568"/>
      <c r="I456" s="569"/>
      <c r="J456" s="569"/>
      <c r="K456" s="569"/>
      <c r="L456" s="122"/>
      <c r="M456" s="569"/>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568"/>
      <c r="I457" s="569"/>
      <c r="J457" s="569"/>
      <c r="K457" s="569"/>
      <c r="L457" s="122"/>
      <c r="M457" s="569"/>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568"/>
      <c r="I458" s="569"/>
      <c r="J458" s="569"/>
      <c r="K458" s="569"/>
      <c r="L458" s="122"/>
      <c r="M458" s="569"/>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568"/>
      <c r="I459" s="569"/>
      <c r="J459" s="569"/>
      <c r="K459" s="569"/>
      <c r="L459" s="122"/>
      <c r="M459" s="569"/>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568"/>
      <c r="I460" s="569"/>
      <c r="J460" s="569"/>
      <c r="K460" s="569"/>
      <c r="L460" s="122"/>
      <c r="M460" s="569"/>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568"/>
      <c r="I461" s="569"/>
      <c r="J461" s="569"/>
      <c r="K461" s="569"/>
      <c r="L461" s="122"/>
      <c r="M461" s="569"/>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568"/>
      <c r="I462" s="569"/>
      <c r="J462" s="569"/>
      <c r="K462" s="569"/>
      <c r="L462" s="122"/>
      <c r="M462" s="569"/>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568"/>
      <c r="I463" s="569"/>
      <c r="J463" s="569"/>
      <c r="K463" s="569"/>
      <c r="L463" s="122"/>
      <c r="M463" s="569"/>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568"/>
      <c r="I464" s="569"/>
      <c r="J464" s="569"/>
      <c r="K464" s="569"/>
      <c r="L464" s="122"/>
      <c r="M464" s="569"/>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568"/>
      <c r="I465" s="569"/>
      <c r="J465" s="569"/>
      <c r="K465" s="569"/>
      <c r="L465" s="122"/>
      <c r="M465" s="569"/>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568"/>
      <c r="I466" s="569"/>
      <c r="J466" s="569"/>
      <c r="K466" s="569"/>
      <c r="L466" s="122"/>
      <c r="M466" s="569"/>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568"/>
      <c r="I467" s="569"/>
      <c r="J467" s="569"/>
      <c r="K467" s="569"/>
      <c r="L467" s="122"/>
      <c r="M467" s="569"/>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568"/>
      <c r="I468" s="569"/>
      <c r="J468" s="569"/>
      <c r="K468" s="569"/>
      <c r="L468" s="122"/>
      <c r="M468" s="569"/>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568"/>
      <c r="I469" s="569"/>
      <c r="J469" s="569"/>
      <c r="K469" s="569"/>
      <c r="L469" s="122"/>
      <c r="M469" s="569"/>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568"/>
      <c r="I470" s="569"/>
      <c r="J470" s="569"/>
      <c r="K470" s="569"/>
      <c r="L470" s="122"/>
      <c r="M470" s="569"/>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568"/>
      <c r="I471" s="569"/>
      <c r="J471" s="569"/>
      <c r="K471" s="569"/>
      <c r="L471" s="122"/>
      <c r="M471" s="569"/>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568"/>
      <c r="I472" s="569"/>
      <c r="J472" s="569"/>
      <c r="K472" s="569"/>
      <c r="L472" s="122"/>
      <c r="M472" s="569"/>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568"/>
      <c r="I473" s="569"/>
      <c r="J473" s="569"/>
      <c r="K473" s="569"/>
      <c r="L473" s="122"/>
      <c r="M473" s="569"/>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568"/>
      <c r="I474" s="569"/>
      <c r="J474" s="569"/>
      <c r="K474" s="569"/>
      <c r="L474" s="122"/>
      <c r="M474" s="569"/>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568"/>
      <c r="I475" s="569"/>
      <c r="J475" s="569"/>
      <c r="K475" s="569"/>
      <c r="L475" s="122"/>
      <c r="M475" s="569"/>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568"/>
      <c r="I476" s="569"/>
      <c r="J476" s="569"/>
      <c r="K476" s="569"/>
      <c r="L476" s="122"/>
      <c r="M476" s="569"/>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568"/>
      <c r="I477" s="569"/>
      <c r="J477" s="569"/>
      <c r="K477" s="569"/>
      <c r="L477" s="122"/>
      <c r="M477" s="569"/>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568"/>
      <c r="I478" s="569"/>
      <c r="J478" s="569"/>
      <c r="K478" s="569"/>
      <c r="L478" s="122"/>
      <c r="M478" s="569"/>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568"/>
      <c r="I479" s="569"/>
      <c r="J479" s="569"/>
      <c r="K479" s="569"/>
      <c r="L479" s="122"/>
      <c r="M479" s="569"/>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568"/>
      <c r="I480" s="569"/>
      <c r="J480" s="569"/>
      <c r="K480" s="569"/>
      <c r="L480" s="122"/>
      <c r="M480" s="569"/>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568"/>
      <c r="I481" s="569"/>
      <c r="J481" s="569"/>
      <c r="K481" s="569"/>
      <c r="L481" s="122"/>
      <c r="M481" s="569"/>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568"/>
      <c r="I482" s="569"/>
      <c r="J482" s="569"/>
      <c r="K482" s="569"/>
      <c r="L482" s="122"/>
      <c r="M482" s="569"/>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568"/>
      <c r="I483" s="569"/>
      <c r="J483" s="569"/>
      <c r="K483" s="569"/>
      <c r="L483" s="122"/>
      <c r="M483" s="569"/>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568"/>
      <c r="I484" s="569"/>
      <c r="J484" s="569"/>
      <c r="K484" s="569"/>
      <c r="L484" s="122"/>
      <c r="M484" s="569"/>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568"/>
      <c r="I485" s="569"/>
      <c r="J485" s="569"/>
      <c r="K485" s="569"/>
      <c r="L485" s="122"/>
      <c r="M485" s="569"/>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568"/>
      <c r="I486" s="569"/>
      <c r="J486" s="569"/>
      <c r="K486" s="569"/>
      <c r="L486" s="122"/>
      <c r="M486" s="569"/>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568"/>
      <c r="I487" s="569"/>
      <c r="J487" s="569"/>
      <c r="K487" s="569"/>
      <c r="L487" s="122"/>
      <c r="M487" s="569"/>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568"/>
      <c r="I488" s="569"/>
      <c r="J488" s="569"/>
      <c r="K488" s="569"/>
      <c r="L488" s="122"/>
      <c r="M488" s="569"/>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568"/>
      <c r="I489" s="569"/>
      <c r="J489" s="569"/>
      <c r="K489" s="569"/>
      <c r="L489" s="122"/>
      <c r="M489" s="569"/>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568"/>
      <c r="I490" s="569"/>
      <c r="J490" s="569"/>
      <c r="K490" s="569"/>
      <c r="L490" s="122"/>
      <c r="M490" s="569"/>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568"/>
      <c r="I491" s="569"/>
      <c r="J491" s="569"/>
      <c r="K491" s="569"/>
      <c r="L491" s="122"/>
      <c r="M491" s="569"/>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568"/>
      <c r="I492" s="569"/>
      <c r="J492" s="569"/>
      <c r="K492" s="569"/>
      <c r="L492" s="122"/>
      <c r="M492" s="569"/>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568"/>
      <c r="I493" s="569"/>
      <c r="J493" s="569"/>
      <c r="K493" s="569"/>
      <c r="L493" s="122"/>
      <c r="M493" s="569"/>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568"/>
      <c r="I494" s="569"/>
      <c r="J494" s="569"/>
      <c r="K494" s="569"/>
      <c r="L494" s="122"/>
      <c r="M494" s="569"/>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568"/>
      <c r="I495" s="569"/>
      <c r="J495" s="569"/>
      <c r="K495" s="569"/>
      <c r="L495" s="122"/>
      <c r="M495" s="569"/>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568"/>
      <c r="I496" s="569"/>
      <c r="J496" s="569"/>
      <c r="K496" s="569"/>
      <c r="L496" s="122"/>
      <c r="M496" s="569"/>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568"/>
      <c r="I497" s="569"/>
      <c r="J497" s="569"/>
      <c r="K497" s="569"/>
      <c r="L497" s="122"/>
      <c r="M497" s="569"/>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568"/>
      <c r="I498" s="569"/>
      <c r="J498" s="569"/>
      <c r="K498" s="569"/>
      <c r="L498" s="122"/>
      <c r="M498" s="569"/>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568"/>
      <c r="I499" s="569"/>
      <c r="J499" s="569"/>
      <c r="K499" s="569"/>
      <c r="L499" s="122"/>
      <c r="M499" s="569"/>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568"/>
      <c r="I500" s="569"/>
      <c r="J500" s="569"/>
      <c r="K500" s="569"/>
      <c r="L500" s="122"/>
      <c r="M500" s="569"/>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568"/>
      <c r="I501" s="569"/>
      <c r="J501" s="569"/>
      <c r="K501" s="569"/>
      <c r="L501" s="122"/>
      <c r="M501" s="569"/>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568"/>
      <c r="I502" s="569"/>
      <c r="J502" s="569"/>
      <c r="K502" s="569"/>
      <c r="L502" s="122"/>
      <c r="M502" s="569"/>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568"/>
      <c r="I503" s="569"/>
      <c r="J503" s="569"/>
      <c r="K503" s="569"/>
      <c r="L503" s="122"/>
      <c r="M503" s="569"/>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568"/>
      <c r="I504" s="569"/>
      <c r="J504" s="569"/>
      <c r="K504" s="569"/>
      <c r="L504" s="122"/>
      <c r="M504" s="569"/>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568"/>
      <c r="I505" s="569"/>
      <c r="J505" s="569"/>
      <c r="K505" s="569"/>
      <c r="L505" s="122"/>
      <c r="M505" s="569"/>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568"/>
      <c r="I506" s="569"/>
      <c r="J506" s="569"/>
      <c r="K506" s="569"/>
      <c r="L506" s="122"/>
      <c r="M506" s="569"/>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568"/>
      <c r="I507" s="569"/>
      <c r="J507" s="569"/>
      <c r="K507" s="569"/>
      <c r="L507" s="122"/>
      <c r="M507" s="569"/>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568"/>
      <c r="I508" s="569"/>
      <c r="J508" s="569"/>
      <c r="K508" s="569"/>
      <c r="L508" s="122"/>
      <c r="M508" s="569"/>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568"/>
      <c r="I509" s="569"/>
      <c r="J509" s="569"/>
      <c r="K509" s="569"/>
      <c r="L509" s="122"/>
      <c r="M509" s="569"/>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568"/>
      <c r="I510" s="569"/>
      <c r="J510" s="569"/>
      <c r="K510" s="569"/>
      <c r="L510" s="122"/>
      <c r="M510" s="569"/>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568"/>
      <c r="I511" s="569"/>
      <c r="J511" s="569"/>
      <c r="K511" s="569"/>
      <c r="L511" s="122"/>
      <c r="M511" s="569"/>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568"/>
      <c r="I512" s="569"/>
      <c r="J512" s="569"/>
      <c r="K512" s="569"/>
      <c r="L512" s="122"/>
      <c r="M512" s="569"/>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568"/>
      <c r="I513" s="569"/>
      <c r="J513" s="569"/>
      <c r="K513" s="569"/>
      <c r="L513" s="122"/>
      <c r="M513" s="569"/>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568"/>
      <c r="I514" s="569"/>
      <c r="J514" s="569"/>
      <c r="K514" s="569"/>
      <c r="L514" s="122"/>
      <c r="M514" s="569"/>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568"/>
      <c r="I515" s="569"/>
      <c r="J515" s="569"/>
      <c r="K515" s="569"/>
      <c r="L515" s="122"/>
      <c r="M515" s="569"/>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568"/>
      <c r="I516" s="569"/>
      <c r="J516" s="569"/>
      <c r="K516" s="569"/>
      <c r="L516" s="122"/>
      <c r="M516" s="569"/>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568"/>
      <c r="I517" s="569"/>
      <c r="J517" s="569"/>
      <c r="K517" s="569"/>
      <c r="L517" s="122"/>
      <c r="M517" s="569"/>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568"/>
      <c r="I518" s="569"/>
      <c r="J518" s="569"/>
      <c r="K518" s="569"/>
      <c r="L518" s="122"/>
      <c r="M518" s="569"/>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568"/>
      <c r="I519" s="569"/>
      <c r="J519" s="569"/>
      <c r="K519" s="569"/>
      <c r="L519" s="122"/>
      <c r="M519" s="569"/>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568"/>
      <c r="I520" s="569"/>
      <c r="J520" s="569"/>
      <c r="K520" s="569"/>
      <c r="L520" s="122"/>
      <c r="M520" s="569"/>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568"/>
      <c r="I521" s="569"/>
      <c r="J521" s="569"/>
      <c r="K521" s="569"/>
      <c r="L521" s="122"/>
      <c r="M521" s="569"/>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568"/>
      <c r="I522" s="569"/>
      <c r="J522" s="569"/>
      <c r="K522" s="569"/>
      <c r="L522" s="122"/>
      <c r="M522" s="569"/>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568"/>
      <c r="I523" s="569"/>
      <c r="J523" s="569"/>
      <c r="K523" s="569"/>
      <c r="L523" s="122"/>
      <c r="M523" s="569"/>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568"/>
      <c r="I524" s="569"/>
      <c r="J524" s="569"/>
      <c r="K524" s="569"/>
      <c r="L524" s="122"/>
      <c r="M524" s="569"/>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568"/>
      <c r="I525" s="569"/>
      <c r="J525" s="569"/>
      <c r="K525" s="569"/>
      <c r="L525" s="122"/>
      <c r="M525" s="569"/>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568"/>
      <c r="I526" s="569"/>
      <c r="J526" s="569"/>
      <c r="K526" s="569"/>
      <c r="L526" s="122"/>
      <c r="M526" s="569"/>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568"/>
      <c r="I527" s="569"/>
      <c r="J527" s="569"/>
      <c r="K527" s="569"/>
      <c r="L527" s="122"/>
      <c r="M527" s="569"/>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568"/>
      <c r="I528" s="569"/>
      <c r="J528" s="569"/>
      <c r="K528" s="569"/>
      <c r="L528" s="122"/>
      <c r="M528" s="569"/>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568"/>
      <c r="I529" s="569"/>
      <c r="J529" s="569"/>
      <c r="K529" s="569"/>
      <c r="L529" s="122"/>
      <c r="M529" s="569"/>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568"/>
      <c r="I530" s="569"/>
      <c r="J530" s="569"/>
      <c r="K530" s="569"/>
      <c r="L530" s="122"/>
      <c r="M530" s="569"/>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568"/>
      <c r="I531" s="569"/>
      <c r="J531" s="569"/>
      <c r="K531" s="569"/>
      <c r="L531" s="122"/>
      <c r="M531" s="569"/>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568"/>
      <c r="I532" s="569"/>
      <c r="J532" s="569"/>
      <c r="K532" s="569"/>
      <c r="L532" s="122"/>
      <c r="M532" s="569"/>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568"/>
      <c r="I533" s="569"/>
      <c r="J533" s="569"/>
      <c r="K533" s="569"/>
      <c r="L533" s="122"/>
      <c r="M533" s="569"/>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568"/>
      <c r="I534" s="569"/>
      <c r="J534" s="569"/>
      <c r="K534" s="569"/>
      <c r="L534" s="122"/>
      <c r="M534" s="569"/>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568"/>
      <c r="I535" s="569"/>
      <c r="J535" s="569"/>
      <c r="K535" s="569"/>
      <c r="L535" s="122"/>
      <c r="M535" s="569"/>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568"/>
      <c r="I536" s="569"/>
      <c r="J536" s="569"/>
      <c r="K536" s="569"/>
      <c r="L536" s="122"/>
      <c r="M536" s="569"/>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568"/>
      <c r="I537" s="569"/>
      <c r="J537" s="569"/>
      <c r="K537" s="569"/>
      <c r="L537" s="122"/>
      <c r="M537" s="569"/>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568"/>
      <c r="I538" s="569"/>
      <c r="J538" s="569"/>
      <c r="K538" s="569"/>
      <c r="L538" s="122"/>
      <c r="M538" s="569"/>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568"/>
      <c r="I539" s="569"/>
      <c r="J539" s="569"/>
      <c r="K539" s="569"/>
      <c r="L539" s="122"/>
      <c r="M539" s="569"/>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568"/>
      <c r="I540" s="569"/>
      <c r="J540" s="569"/>
      <c r="K540" s="569"/>
      <c r="L540" s="122"/>
      <c r="M540" s="569"/>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568"/>
      <c r="I541" s="569"/>
      <c r="J541" s="569"/>
      <c r="K541" s="569"/>
      <c r="L541" s="122"/>
      <c r="M541" s="569"/>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568"/>
      <c r="I542" s="569"/>
      <c r="J542" s="569"/>
      <c r="K542" s="569"/>
      <c r="L542" s="122"/>
      <c r="M542" s="569"/>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568"/>
      <c r="I543" s="569"/>
      <c r="J543" s="569"/>
      <c r="K543" s="569"/>
      <c r="L543" s="122"/>
      <c r="M543" s="569"/>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568"/>
      <c r="I544" s="569"/>
      <c r="J544" s="569"/>
      <c r="K544" s="569"/>
      <c r="L544" s="122"/>
      <c r="M544" s="569"/>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568"/>
      <c r="I545" s="569"/>
      <c r="J545" s="569"/>
      <c r="K545" s="569"/>
      <c r="L545" s="122"/>
      <c r="M545" s="569"/>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568"/>
      <c r="I546" s="569"/>
      <c r="J546" s="569"/>
      <c r="K546" s="569"/>
      <c r="L546" s="122"/>
      <c r="M546" s="569"/>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568"/>
      <c r="I547" s="569"/>
      <c r="J547" s="569"/>
      <c r="K547" s="569"/>
      <c r="L547" s="122"/>
      <c r="M547" s="569"/>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568"/>
      <c r="I548" s="569"/>
      <c r="J548" s="569"/>
      <c r="K548" s="569"/>
      <c r="L548" s="122"/>
      <c r="M548" s="569"/>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568"/>
      <c r="I549" s="569"/>
      <c r="J549" s="569"/>
      <c r="K549" s="569"/>
      <c r="L549" s="122"/>
      <c r="M549" s="569"/>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568"/>
      <c r="I550" s="569"/>
      <c r="J550" s="569"/>
      <c r="K550" s="569"/>
      <c r="L550" s="122"/>
      <c r="M550" s="569"/>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568"/>
      <c r="I551" s="569"/>
      <c r="J551" s="569"/>
      <c r="K551" s="569"/>
      <c r="L551" s="122"/>
      <c r="M551" s="569"/>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568"/>
      <c r="I552" s="569"/>
      <c r="J552" s="569"/>
      <c r="K552" s="569"/>
      <c r="L552" s="122"/>
      <c r="M552" s="569"/>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568"/>
      <c r="I553" s="569"/>
      <c r="J553" s="569"/>
      <c r="K553" s="569"/>
      <c r="L553" s="122"/>
      <c r="M553" s="569"/>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568"/>
      <c r="I554" s="569"/>
      <c r="J554" s="569"/>
      <c r="K554" s="569"/>
      <c r="L554" s="122"/>
      <c r="M554" s="569"/>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568"/>
      <c r="I555" s="569"/>
      <c r="J555" s="569"/>
      <c r="K555" s="569"/>
      <c r="L555" s="122"/>
      <c r="M555" s="569"/>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568"/>
      <c r="I556" s="569"/>
      <c r="J556" s="569"/>
      <c r="K556" s="569"/>
      <c r="L556" s="122"/>
      <c r="M556" s="569"/>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568"/>
      <c r="I557" s="569"/>
      <c r="J557" s="569"/>
      <c r="K557" s="569"/>
      <c r="L557" s="122"/>
      <c r="M557" s="569"/>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568"/>
      <c r="I558" s="569"/>
      <c r="J558" s="569"/>
      <c r="K558" s="569"/>
      <c r="L558" s="122"/>
      <c r="M558" s="569"/>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568"/>
      <c r="I559" s="569"/>
      <c r="J559" s="569"/>
      <c r="K559" s="569"/>
      <c r="L559" s="122"/>
      <c r="M559" s="569"/>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568"/>
      <c r="I560" s="569"/>
      <c r="J560" s="569"/>
      <c r="K560" s="569"/>
      <c r="L560" s="122"/>
      <c r="M560" s="569"/>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568"/>
      <c r="I561" s="569"/>
      <c r="J561" s="569"/>
      <c r="K561" s="569"/>
      <c r="L561" s="122"/>
      <c r="M561" s="569"/>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568"/>
      <c r="I562" s="569"/>
      <c r="J562" s="569"/>
      <c r="K562" s="569"/>
      <c r="L562" s="122"/>
      <c r="M562" s="569"/>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568"/>
      <c r="I563" s="569"/>
      <c r="J563" s="569"/>
      <c r="K563" s="569"/>
      <c r="L563" s="122"/>
      <c r="M563" s="569"/>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568"/>
      <c r="I564" s="569"/>
      <c r="J564" s="569"/>
      <c r="K564" s="569"/>
      <c r="L564" s="122"/>
      <c r="M564" s="569"/>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568"/>
      <c r="I565" s="569"/>
      <c r="J565" s="569"/>
      <c r="K565" s="569"/>
      <c r="L565" s="122"/>
      <c r="M565" s="569"/>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568"/>
      <c r="I566" s="569"/>
      <c r="J566" s="569"/>
      <c r="K566" s="569"/>
      <c r="L566" s="122"/>
      <c r="M566" s="569"/>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568"/>
      <c r="I567" s="569"/>
      <c r="J567" s="569"/>
      <c r="K567" s="569"/>
      <c r="L567" s="122"/>
      <c r="M567" s="569"/>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568"/>
      <c r="I568" s="569"/>
      <c r="J568" s="569"/>
      <c r="K568" s="569"/>
      <c r="L568" s="122"/>
      <c r="M568" s="569"/>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568"/>
      <c r="I569" s="569"/>
      <c r="J569" s="569"/>
      <c r="K569" s="569"/>
      <c r="L569" s="122"/>
      <c r="M569" s="569"/>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568"/>
      <c r="I570" s="569"/>
      <c r="J570" s="569"/>
      <c r="K570" s="569"/>
      <c r="L570" s="122"/>
      <c r="M570" s="569"/>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568"/>
      <c r="I571" s="569"/>
      <c r="J571" s="569"/>
      <c r="K571" s="569"/>
      <c r="L571" s="122"/>
      <c r="M571" s="569"/>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568"/>
      <c r="I572" s="569"/>
      <c r="J572" s="569"/>
      <c r="K572" s="569"/>
      <c r="L572" s="122"/>
      <c r="M572" s="569"/>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568"/>
      <c r="I573" s="569"/>
      <c r="J573" s="569"/>
      <c r="K573" s="569"/>
      <c r="L573" s="122"/>
      <c r="M573" s="569"/>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568"/>
      <c r="I574" s="569"/>
      <c r="J574" s="569"/>
      <c r="K574" s="569"/>
      <c r="L574" s="122"/>
      <c r="M574" s="569"/>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568"/>
      <c r="I575" s="569"/>
      <c r="J575" s="569"/>
      <c r="K575" s="569"/>
      <c r="L575" s="122"/>
      <c r="M575" s="569"/>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568"/>
      <c r="I576" s="569"/>
      <c r="J576" s="569"/>
      <c r="K576" s="569"/>
      <c r="L576" s="122"/>
      <c r="M576" s="569"/>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568"/>
      <c r="I577" s="569"/>
      <c r="J577" s="569"/>
      <c r="K577" s="569"/>
      <c r="L577" s="122"/>
      <c r="M577" s="569"/>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568"/>
      <c r="I578" s="569"/>
      <c r="J578" s="569"/>
      <c r="K578" s="569"/>
      <c r="L578" s="122"/>
      <c r="M578" s="569"/>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568"/>
      <c r="I579" s="569"/>
      <c r="J579" s="569"/>
      <c r="K579" s="569"/>
      <c r="L579" s="122"/>
      <c r="M579" s="569"/>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568"/>
      <c r="I580" s="569"/>
      <c r="J580" s="569"/>
      <c r="K580" s="569"/>
      <c r="L580" s="122"/>
      <c r="M580" s="569"/>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568"/>
      <c r="I581" s="569"/>
      <c r="J581" s="569"/>
      <c r="K581" s="569"/>
      <c r="L581" s="122"/>
      <c r="M581" s="569"/>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568"/>
      <c r="I582" s="569"/>
      <c r="J582" s="569"/>
      <c r="K582" s="569"/>
      <c r="L582" s="122"/>
      <c r="M582" s="569"/>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568"/>
      <c r="I583" s="569"/>
      <c r="J583" s="569"/>
      <c r="K583" s="569"/>
      <c r="L583" s="122"/>
      <c r="M583" s="569"/>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568"/>
      <c r="I584" s="569"/>
      <c r="J584" s="569"/>
      <c r="K584" s="569"/>
      <c r="L584" s="122"/>
      <c r="M584" s="569"/>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568"/>
      <c r="I585" s="569"/>
      <c r="J585" s="569"/>
      <c r="K585" s="569"/>
      <c r="L585" s="122"/>
      <c r="M585" s="569"/>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568"/>
      <c r="I586" s="569"/>
      <c r="J586" s="569"/>
      <c r="K586" s="569"/>
      <c r="L586" s="122"/>
      <c r="M586" s="569"/>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568"/>
      <c r="I587" s="569"/>
      <c r="J587" s="569"/>
      <c r="K587" s="569"/>
      <c r="L587" s="122"/>
      <c r="M587" s="569"/>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568"/>
      <c r="I588" s="569"/>
      <c r="J588" s="569"/>
      <c r="K588" s="569"/>
      <c r="L588" s="122"/>
      <c r="M588" s="569"/>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568"/>
      <c r="I589" s="569"/>
      <c r="J589" s="569"/>
      <c r="K589" s="569"/>
      <c r="L589" s="122"/>
      <c r="M589" s="569"/>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568"/>
      <c r="I590" s="569"/>
      <c r="J590" s="569"/>
      <c r="K590" s="569"/>
      <c r="L590" s="122"/>
      <c r="M590" s="569"/>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568"/>
      <c r="I591" s="569"/>
      <c r="J591" s="569"/>
      <c r="K591" s="569"/>
      <c r="L591" s="122"/>
      <c r="M591" s="569"/>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568"/>
      <c r="I592" s="569"/>
      <c r="J592" s="569"/>
      <c r="K592" s="569"/>
      <c r="L592" s="122"/>
      <c r="M592" s="569"/>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568"/>
      <c r="I593" s="569"/>
      <c r="J593" s="569"/>
      <c r="K593" s="569"/>
      <c r="L593" s="122"/>
      <c r="M593" s="569"/>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568"/>
      <c r="I594" s="569"/>
      <c r="J594" s="569"/>
      <c r="K594" s="569"/>
      <c r="L594" s="122"/>
      <c r="M594" s="569"/>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568"/>
      <c r="I595" s="569"/>
      <c r="J595" s="569"/>
      <c r="K595" s="569"/>
      <c r="L595" s="122"/>
      <c r="M595" s="569"/>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568"/>
      <c r="I596" s="569"/>
      <c r="J596" s="569"/>
      <c r="K596" s="569"/>
      <c r="L596" s="122"/>
      <c r="M596" s="569"/>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568"/>
      <c r="I597" s="569"/>
      <c r="J597" s="569"/>
      <c r="K597" s="569"/>
      <c r="L597" s="122"/>
      <c r="M597" s="569"/>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568"/>
      <c r="I598" s="569"/>
      <c r="J598" s="569"/>
      <c r="K598" s="569"/>
      <c r="L598" s="122"/>
      <c r="M598" s="569"/>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568"/>
      <c r="I599" s="569"/>
      <c r="J599" s="569"/>
      <c r="K599" s="569"/>
      <c r="L599" s="122"/>
      <c r="M599" s="569"/>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568"/>
      <c r="I600" s="569"/>
      <c r="J600" s="569"/>
      <c r="K600" s="569"/>
      <c r="L600" s="122"/>
      <c r="M600" s="569"/>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568"/>
      <c r="I601" s="569"/>
      <c r="J601" s="569"/>
      <c r="K601" s="569"/>
      <c r="L601" s="122"/>
      <c r="M601" s="569"/>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568"/>
      <c r="I602" s="569"/>
      <c r="J602" s="569"/>
      <c r="K602" s="569"/>
      <c r="L602" s="122"/>
      <c r="M602" s="569"/>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568"/>
      <c r="I603" s="569"/>
      <c r="J603" s="569"/>
      <c r="K603" s="569"/>
      <c r="L603" s="122"/>
      <c r="M603" s="569"/>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568"/>
      <c r="I604" s="569"/>
      <c r="J604" s="569"/>
      <c r="K604" s="569"/>
      <c r="L604" s="122"/>
      <c r="M604" s="569"/>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568"/>
      <c r="I605" s="569"/>
      <c r="J605" s="569"/>
      <c r="K605" s="569"/>
      <c r="L605" s="122"/>
      <c r="M605" s="569"/>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568"/>
      <c r="I606" s="569"/>
      <c r="J606" s="569"/>
      <c r="K606" s="569"/>
      <c r="L606" s="122"/>
      <c r="M606" s="569"/>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568"/>
      <c r="I607" s="569"/>
      <c r="J607" s="569"/>
      <c r="K607" s="569"/>
      <c r="L607" s="122"/>
      <c r="M607" s="569"/>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568"/>
      <c r="I608" s="569"/>
      <c r="J608" s="569"/>
      <c r="K608" s="569"/>
      <c r="L608" s="122"/>
      <c r="M608" s="569"/>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568"/>
      <c r="I609" s="569"/>
      <c r="J609" s="569"/>
      <c r="K609" s="569"/>
      <c r="L609" s="122"/>
      <c r="M609" s="569"/>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568"/>
      <c r="I610" s="569"/>
      <c r="J610" s="569"/>
      <c r="K610" s="569"/>
      <c r="L610" s="122"/>
      <c r="M610" s="569"/>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568"/>
      <c r="I611" s="569"/>
      <c r="J611" s="569"/>
      <c r="K611" s="569"/>
      <c r="L611" s="122"/>
      <c r="M611" s="569"/>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568"/>
      <c r="I612" s="569"/>
      <c r="J612" s="569"/>
      <c r="K612" s="569"/>
      <c r="L612" s="122"/>
      <c r="M612" s="569"/>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568"/>
      <c r="I613" s="569"/>
      <c r="J613" s="569"/>
      <c r="K613" s="569"/>
      <c r="L613" s="122"/>
      <c r="M613" s="569"/>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568"/>
      <c r="I614" s="569"/>
      <c r="J614" s="569"/>
      <c r="K614" s="569"/>
      <c r="L614" s="122"/>
      <c r="M614" s="569"/>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568"/>
      <c r="I615" s="569"/>
      <c r="J615" s="569"/>
      <c r="K615" s="569"/>
      <c r="L615" s="122"/>
      <c r="M615" s="569"/>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568"/>
      <c r="I616" s="569"/>
      <c r="J616" s="569"/>
      <c r="K616" s="569"/>
      <c r="L616" s="122"/>
      <c r="M616" s="569"/>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568"/>
      <c r="I617" s="569"/>
      <c r="J617" s="569"/>
      <c r="K617" s="569"/>
      <c r="L617" s="122"/>
      <c r="M617" s="569"/>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568"/>
      <c r="I618" s="569"/>
      <c r="J618" s="569"/>
      <c r="K618" s="569"/>
      <c r="L618" s="122"/>
      <c r="M618" s="569"/>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568"/>
      <c r="I619" s="569"/>
      <c r="J619" s="569"/>
      <c r="K619" s="569"/>
      <c r="L619" s="122"/>
      <c r="M619" s="569"/>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568"/>
      <c r="I620" s="569"/>
      <c r="J620" s="569"/>
      <c r="K620" s="569"/>
      <c r="L620" s="122"/>
      <c r="M620" s="569"/>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568"/>
      <c r="I621" s="569"/>
      <c r="J621" s="569"/>
      <c r="K621" s="569"/>
      <c r="L621" s="122"/>
      <c r="M621" s="569"/>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568"/>
      <c r="I622" s="569"/>
      <c r="J622" s="569"/>
      <c r="K622" s="569"/>
      <c r="L622" s="122"/>
      <c r="M622" s="569"/>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568"/>
      <c r="I623" s="569"/>
      <c r="J623" s="569"/>
      <c r="K623" s="569"/>
      <c r="L623" s="122"/>
      <c r="M623" s="569"/>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568"/>
      <c r="I624" s="569"/>
      <c r="J624" s="569"/>
      <c r="K624" s="569"/>
      <c r="L624" s="122"/>
      <c r="M624" s="569"/>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568"/>
      <c r="I625" s="569"/>
      <c r="J625" s="569"/>
      <c r="K625" s="569"/>
      <c r="L625" s="122"/>
      <c r="M625" s="569"/>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568"/>
      <c r="I626" s="569"/>
      <c r="J626" s="569"/>
      <c r="K626" s="569"/>
      <c r="L626" s="122"/>
      <c r="M626" s="569"/>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568"/>
      <c r="I627" s="569"/>
      <c r="J627" s="569"/>
      <c r="K627" s="569"/>
      <c r="L627" s="122"/>
      <c r="M627" s="569"/>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568"/>
      <c r="I628" s="569"/>
      <c r="J628" s="569"/>
      <c r="K628" s="569"/>
      <c r="L628" s="122"/>
      <c r="M628" s="569"/>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568"/>
      <c r="I629" s="569"/>
      <c r="J629" s="569"/>
      <c r="K629" s="569"/>
      <c r="L629" s="122"/>
      <c r="M629" s="569"/>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568"/>
      <c r="I630" s="569"/>
      <c r="J630" s="569"/>
      <c r="K630" s="569"/>
      <c r="L630" s="122"/>
      <c r="M630" s="569"/>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568"/>
      <c r="I631" s="569"/>
      <c r="J631" s="569"/>
      <c r="K631" s="569"/>
      <c r="L631" s="122"/>
      <c r="M631" s="569"/>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568"/>
      <c r="I632" s="569"/>
      <c r="J632" s="569"/>
      <c r="K632" s="569"/>
      <c r="L632" s="122"/>
      <c r="M632" s="569"/>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568"/>
      <c r="I633" s="569"/>
      <c r="J633" s="569"/>
      <c r="K633" s="569"/>
      <c r="L633" s="122"/>
      <c r="M633" s="569"/>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568"/>
      <c r="I634" s="569"/>
      <c r="J634" s="569"/>
      <c r="K634" s="569"/>
      <c r="L634" s="122"/>
      <c r="M634" s="569"/>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568"/>
      <c r="I635" s="569"/>
      <c r="J635" s="569"/>
      <c r="K635" s="569"/>
      <c r="L635" s="122"/>
      <c r="M635" s="569"/>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568"/>
      <c r="I636" s="569"/>
      <c r="J636" s="569"/>
      <c r="K636" s="569"/>
      <c r="L636" s="122"/>
      <c r="M636" s="569"/>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568"/>
      <c r="I637" s="569"/>
      <c r="J637" s="569"/>
      <c r="K637" s="569"/>
      <c r="L637" s="122"/>
      <c r="M637" s="569"/>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568"/>
      <c r="I638" s="569"/>
      <c r="J638" s="569"/>
      <c r="K638" s="569"/>
      <c r="L638" s="122"/>
      <c r="M638" s="569"/>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568"/>
      <c r="I639" s="569"/>
      <c r="J639" s="569"/>
      <c r="K639" s="569"/>
      <c r="L639" s="122"/>
      <c r="M639" s="569"/>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568"/>
      <c r="I640" s="569"/>
      <c r="J640" s="569"/>
      <c r="K640" s="569"/>
      <c r="L640" s="122"/>
      <c r="M640" s="569"/>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568"/>
      <c r="I641" s="569"/>
      <c r="J641" s="569"/>
      <c r="K641" s="569"/>
      <c r="L641" s="122"/>
      <c r="M641" s="569"/>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568"/>
      <c r="I642" s="569"/>
      <c r="J642" s="569"/>
      <c r="K642" s="569"/>
      <c r="L642" s="122"/>
      <c r="M642" s="569"/>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568"/>
      <c r="I643" s="569"/>
      <c r="J643" s="569"/>
      <c r="K643" s="569"/>
      <c r="L643" s="122"/>
      <c r="M643" s="569"/>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568"/>
      <c r="I644" s="569"/>
      <c r="J644" s="569"/>
      <c r="K644" s="569"/>
      <c r="L644" s="122"/>
      <c r="M644" s="569"/>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568"/>
      <c r="I645" s="569"/>
      <c r="J645" s="569"/>
      <c r="K645" s="569"/>
      <c r="L645" s="122"/>
      <c r="M645" s="569"/>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568"/>
      <c r="I646" s="569"/>
      <c r="J646" s="569"/>
      <c r="K646" s="569"/>
      <c r="L646" s="122"/>
      <c r="M646" s="569"/>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568"/>
      <c r="I647" s="569"/>
      <c r="J647" s="569"/>
      <c r="K647" s="569"/>
      <c r="L647" s="122"/>
      <c r="M647" s="569"/>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568"/>
      <c r="I648" s="569"/>
      <c r="J648" s="569"/>
      <c r="K648" s="569"/>
      <c r="L648" s="122"/>
      <c r="M648" s="569"/>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568"/>
      <c r="I649" s="569"/>
      <c r="J649" s="569"/>
      <c r="K649" s="569"/>
      <c r="L649" s="122"/>
      <c r="M649" s="569"/>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568"/>
      <c r="I650" s="569"/>
      <c r="J650" s="569"/>
      <c r="K650" s="569"/>
      <c r="L650" s="122"/>
      <c r="M650" s="569"/>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568"/>
      <c r="I651" s="569"/>
      <c r="J651" s="569"/>
      <c r="K651" s="569"/>
      <c r="L651" s="122"/>
      <c r="M651" s="569"/>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568"/>
      <c r="I652" s="569"/>
      <c r="J652" s="569"/>
      <c r="K652" s="569"/>
      <c r="L652" s="122"/>
      <c r="M652" s="569"/>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568"/>
      <c r="I653" s="569"/>
      <c r="J653" s="569"/>
      <c r="K653" s="569"/>
      <c r="L653" s="122"/>
      <c r="M653" s="569"/>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568"/>
      <c r="I654" s="569"/>
      <c r="J654" s="569"/>
      <c r="K654" s="569"/>
      <c r="L654" s="122"/>
      <c r="M654" s="569"/>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568"/>
      <c r="I655" s="569"/>
      <c r="J655" s="569"/>
      <c r="K655" s="569"/>
      <c r="L655" s="122"/>
      <c r="M655" s="569"/>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568"/>
      <c r="I656" s="569"/>
      <c r="J656" s="569"/>
      <c r="K656" s="569"/>
      <c r="L656" s="122"/>
      <c r="M656" s="569"/>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568"/>
      <c r="I657" s="569"/>
      <c r="J657" s="569"/>
      <c r="K657" s="569"/>
      <c r="L657" s="122"/>
      <c r="M657" s="569"/>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568"/>
      <c r="I658" s="569"/>
      <c r="J658" s="569"/>
      <c r="K658" s="569"/>
      <c r="L658" s="122"/>
      <c r="M658" s="569"/>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568"/>
      <c r="I659" s="569"/>
      <c r="J659" s="569"/>
      <c r="K659" s="569"/>
      <c r="L659" s="122"/>
      <c r="M659" s="569"/>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568"/>
      <c r="I660" s="569"/>
      <c r="J660" s="569"/>
      <c r="K660" s="569"/>
      <c r="L660" s="122"/>
      <c r="M660" s="569"/>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568"/>
      <c r="I661" s="569"/>
      <c r="J661" s="569"/>
      <c r="K661" s="569"/>
      <c r="L661" s="122"/>
      <c r="M661" s="569"/>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568"/>
      <c r="I662" s="569"/>
      <c r="J662" s="569"/>
      <c r="K662" s="569"/>
      <c r="L662" s="122"/>
      <c r="M662" s="569"/>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568"/>
      <c r="I663" s="569"/>
      <c r="J663" s="569"/>
      <c r="K663" s="569"/>
      <c r="L663" s="122"/>
      <c r="M663" s="569"/>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568"/>
      <c r="I664" s="569"/>
      <c r="J664" s="569"/>
      <c r="K664" s="569"/>
      <c r="L664" s="122"/>
      <c r="M664" s="569"/>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568"/>
      <c r="I665" s="569"/>
      <c r="J665" s="569"/>
      <c r="K665" s="569"/>
      <c r="L665" s="122"/>
      <c r="M665" s="569"/>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568"/>
      <c r="I666" s="569"/>
      <c r="J666" s="569"/>
      <c r="K666" s="569"/>
      <c r="L666" s="122"/>
      <c r="M666" s="569"/>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568"/>
      <c r="I667" s="569"/>
      <c r="J667" s="569"/>
      <c r="K667" s="569"/>
      <c r="L667" s="122"/>
      <c r="M667" s="569"/>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568"/>
      <c r="I668" s="569"/>
      <c r="J668" s="569"/>
      <c r="K668" s="569"/>
      <c r="L668" s="122"/>
      <c r="M668" s="569"/>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568"/>
      <c r="I669" s="569"/>
      <c r="J669" s="569"/>
      <c r="K669" s="569"/>
      <c r="L669" s="122"/>
      <c r="M669" s="569"/>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568"/>
      <c r="I670" s="569"/>
      <c r="J670" s="569"/>
      <c r="K670" s="569"/>
      <c r="L670" s="122"/>
      <c r="M670" s="569"/>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568"/>
      <c r="I671" s="569"/>
      <c r="J671" s="569"/>
      <c r="K671" s="569"/>
      <c r="L671" s="122"/>
      <c r="M671" s="569"/>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568"/>
      <c r="I672" s="569"/>
      <c r="J672" s="569"/>
      <c r="K672" s="569"/>
      <c r="L672" s="122"/>
      <c r="M672" s="569"/>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568"/>
      <c r="I673" s="569"/>
      <c r="J673" s="569"/>
      <c r="K673" s="569"/>
      <c r="L673" s="122"/>
      <c r="M673" s="569"/>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568"/>
      <c r="I674" s="569"/>
      <c r="J674" s="569"/>
      <c r="K674" s="569"/>
      <c r="L674" s="122"/>
      <c r="M674" s="569"/>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568"/>
      <c r="I675" s="569"/>
      <c r="J675" s="569"/>
      <c r="K675" s="569"/>
      <c r="L675" s="122"/>
      <c r="M675" s="569"/>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568"/>
      <c r="I676" s="569"/>
      <c r="J676" s="569"/>
      <c r="K676" s="569"/>
      <c r="L676" s="122"/>
      <c r="M676" s="569"/>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568"/>
      <c r="I677" s="569"/>
      <c r="J677" s="569"/>
      <c r="K677" s="569"/>
      <c r="L677" s="122"/>
      <c r="M677" s="569"/>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568"/>
      <c r="I678" s="569"/>
      <c r="J678" s="569"/>
      <c r="K678" s="569"/>
      <c r="L678" s="122"/>
      <c r="M678" s="569"/>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568"/>
      <c r="I679" s="569"/>
      <c r="J679" s="569"/>
      <c r="K679" s="569"/>
      <c r="L679" s="122"/>
      <c r="M679" s="569"/>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568"/>
      <c r="I680" s="569"/>
      <c r="J680" s="569"/>
      <c r="K680" s="569"/>
      <c r="L680" s="122"/>
      <c r="M680" s="569"/>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568"/>
      <c r="I681" s="569"/>
      <c r="J681" s="569"/>
      <c r="K681" s="569"/>
      <c r="L681" s="122"/>
      <c r="M681" s="569"/>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568"/>
      <c r="I682" s="569"/>
      <c r="J682" s="569"/>
      <c r="K682" s="569"/>
      <c r="L682" s="122"/>
      <c r="M682" s="569"/>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568"/>
      <c r="I683" s="569"/>
      <c r="J683" s="569"/>
      <c r="K683" s="569"/>
      <c r="L683" s="122"/>
      <c r="M683" s="569"/>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568"/>
      <c r="I684" s="569"/>
      <c r="J684" s="569"/>
      <c r="K684" s="569"/>
      <c r="L684" s="122"/>
      <c r="M684" s="569"/>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568"/>
      <c r="I685" s="569"/>
      <c r="J685" s="569"/>
      <c r="K685" s="569"/>
      <c r="L685" s="122"/>
      <c r="M685" s="569"/>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568"/>
      <c r="I686" s="569"/>
      <c r="J686" s="569"/>
      <c r="K686" s="569"/>
      <c r="L686" s="122"/>
      <c r="M686" s="569"/>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568"/>
      <c r="I687" s="569"/>
      <c r="J687" s="569"/>
      <c r="K687" s="569"/>
      <c r="L687" s="122"/>
      <c r="M687" s="569"/>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568"/>
      <c r="I688" s="569"/>
      <c r="J688" s="569"/>
      <c r="K688" s="569"/>
      <c r="L688" s="122"/>
      <c r="M688" s="569"/>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568"/>
      <c r="I689" s="569"/>
      <c r="J689" s="569"/>
      <c r="K689" s="569"/>
      <c r="L689" s="122"/>
      <c r="M689" s="569"/>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568"/>
      <c r="I690" s="569"/>
      <c r="J690" s="569"/>
      <c r="K690" s="569"/>
      <c r="L690" s="122"/>
      <c r="M690" s="569"/>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568"/>
      <c r="I691" s="569"/>
      <c r="J691" s="569"/>
      <c r="K691" s="569"/>
      <c r="L691" s="122"/>
      <c r="M691" s="569"/>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568"/>
      <c r="I692" s="569"/>
      <c r="J692" s="569"/>
      <c r="K692" s="569"/>
      <c r="L692" s="122"/>
      <c r="M692" s="569"/>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568"/>
      <c r="I693" s="569"/>
      <c r="J693" s="569"/>
      <c r="K693" s="569"/>
      <c r="L693" s="122"/>
      <c r="M693" s="569"/>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568"/>
      <c r="I694" s="569"/>
      <c r="J694" s="569"/>
      <c r="K694" s="569"/>
      <c r="L694" s="122"/>
      <c r="M694" s="569"/>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568"/>
      <c r="I695" s="569"/>
      <c r="J695" s="569"/>
      <c r="K695" s="569"/>
      <c r="L695" s="122"/>
      <c r="M695" s="569"/>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568"/>
      <c r="I696" s="569"/>
      <c r="J696" s="569"/>
      <c r="K696" s="569"/>
      <c r="L696" s="122"/>
      <c r="M696" s="569"/>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568"/>
      <c r="I697" s="569"/>
      <c r="J697" s="569"/>
      <c r="K697" s="569"/>
      <c r="L697" s="122"/>
      <c r="M697" s="569"/>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568"/>
      <c r="I698" s="569"/>
      <c r="J698" s="569"/>
      <c r="K698" s="569"/>
      <c r="L698" s="122"/>
      <c r="M698" s="569"/>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568"/>
      <c r="I699" s="569"/>
      <c r="J699" s="569"/>
      <c r="K699" s="569"/>
      <c r="L699" s="122"/>
      <c r="M699" s="569"/>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568"/>
      <c r="I700" s="569"/>
      <c r="J700" s="569"/>
      <c r="K700" s="569"/>
      <c r="L700" s="122"/>
      <c r="M700" s="569"/>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568"/>
      <c r="I701" s="569"/>
      <c r="J701" s="569"/>
      <c r="K701" s="569"/>
      <c r="L701" s="122"/>
      <c r="M701" s="569"/>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568"/>
      <c r="I702" s="569"/>
      <c r="J702" s="569"/>
      <c r="K702" s="569"/>
      <c r="L702" s="122"/>
      <c r="M702" s="569"/>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568"/>
      <c r="I703" s="569"/>
      <c r="J703" s="569"/>
      <c r="K703" s="569"/>
      <c r="L703" s="122"/>
      <c r="M703" s="569"/>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568"/>
      <c r="I704" s="569"/>
      <c r="J704" s="569"/>
      <c r="K704" s="569"/>
      <c r="L704" s="122"/>
      <c r="M704" s="569"/>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568"/>
      <c r="I705" s="569"/>
      <c r="J705" s="569"/>
      <c r="K705" s="569"/>
      <c r="L705" s="122"/>
      <c r="M705" s="569"/>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568"/>
      <c r="I706" s="569"/>
      <c r="J706" s="569"/>
      <c r="K706" s="569"/>
      <c r="L706" s="122"/>
      <c r="M706" s="569"/>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568"/>
      <c r="I707" s="569"/>
      <c r="J707" s="569"/>
      <c r="K707" s="569"/>
      <c r="L707" s="122"/>
      <c r="M707" s="569"/>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568"/>
      <c r="I708" s="569"/>
      <c r="J708" s="569"/>
      <c r="K708" s="569"/>
      <c r="L708" s="122"/>
      <c r="M708" s="569"/>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568"/>
      <c r="I709" s="569"/>
      <c r="J709" s="569"/>
      <c r="K709" s="569"/>
      <c r="L709" s="122"/>
      <c r="M709" s="569"/>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568"/>
      <c r="I710" s="569"/>
      <c r="J710" s="569"/>
      <c r="K710" s="569"/>
      <c r="L710" s="122"/>
      <c r="M710" s="569"/>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568"/>
      <c r="I711" s="569"/>
      <c r="J711" s="569"/>
      <c r="K711" s="569"/>
      <c r="L711" s="122"/>
      <c r="M711" s="569"/>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568"/>
      <c r="I712" s="569"/>
      <c r="J712" s="569"/>
      <c r="K712" s="569"/>
      <c r="L712" s="122"/>
      <c r="M712" s="569"/>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568"/>
      <c r="I713" s="569"/>
      <c r="J713" s="569"/>
      <c r="K713" s="569"/>
      <c r="L713" s="122"/>
      <c r="M713" s="569"/>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568"/>
      <c r="I714" s="569"/>
      <c r="J714" s="569"/>
      <c r="K714" s="569"/>
      <c r="L714" s="122"/>
      <c r="M714" s="569"/>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568"/>
      <c r="I715" s="569"/>
      <c r="J715" s="569"/>
      <c r="K715" s="569"/>
      <c r="L715" s="122"/>
      <c r="M715" s="569"/>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568"/>
      <c r="I716" s="569"/>
      <c r="J716" s="569"/>
      <c r="K716" s="569"/>
      <c r="L716" s="122"/>
      <c r="M716" s="569"/>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568"/>
      <c r="I717" s="569"/>
      <c r="J717" s="569"/>
      <c r="K717" s="569"/>
      <c r="L717" s="122"/>
      <c r="M717" s="569"/>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568"/>
      <c r="I718" s="569"/>
      <c r="J718" s="569"/>
      <c r="K718" s="569"/>
      <c r="L718" s="122"/>
      <c r="M718" s="569"/>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568"/>
      <c r="I719" s="569"/>
      <c r="J719" s="569"/>
      <c r="K719" s="569"/>
      <c r="L719" s="122"/>
      <c r="M719" s="569"/>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568"/>
      <c r="I720" s="569"/>
      <c r="J720" s="569"/>
      <c r="K720" s="569"/>
      <c r="L720" s="122"/>
      <c r="M720" s="569"/>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568"/>
      <c r="I721" s="569"/>
      <c r="J721" s="569"/>
      <c r="K721" s="569"/>
      <c r="L721" s="122"/>
      <c r="M721" s="569"/>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568"/>
      <c r="I722" s="569"/>
      <c r="J722" s="569"/>
      <c r="K722" s="569"/>
      <c r="L722" s="122"/>
      <c r="M722" s="569"/>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568"/>
      <c r="I723" s="569"/>
      <c r="J723" s="569"/>
      <c r="K723" s="569"/>
      <c r="L723" s="122"/>
      <c r="M723" s="569"/>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568"/>
      <c r="I724" s="569"/>
      <c r="J724" s="569"/>
      <c r="K724" s="569"/>
      <c r="L724" s="122"/>
      <c r="M724" s="569"/>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568"/>
      <c r="I725" s="569"/>
      <c r="J725" s="569"/>
      <c r="K725" s="569"/>
      <c r="L725" s="122"/>
      <c r="M725" s="569"/>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568"/>
      <c r="I726" s="569"/>
      <c r="J726" s="569"/>
      <c r="K726" s="569"/>
      <c r="L726" s="122"/>
      <c r="M726" s="569"/>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568"/>
      <c r="I727" s="569"/>
      <c r="J727" s="569"/>
      <c r="K727" s="569"/>
      <c r="L727" s="122"/>
      <c r="M727" s="569"/>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568"/>
      <c r="I728" s="569"/>
      <c r="J728" s="569"/>
      <c r="K728" s="569"/>
      <c r="L728" s="122"/>
      <c r="M728" s="569"/>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568"/>
      <c r="I729" s="569"/>
      <c r="J729" s="569"/>
      <c r="K729" s="569"/>
      <c r="L729" s="122"/>
      <c r="M729" s="569"/>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568"/>
      <c r="I730" s="569"/>
      <c r="J730" s="569"/>
      <c r="K730" s="569"/>
      <c r="L730" s="122"/>
      <c r="M730" s="569"/>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568"/>
      <c r="I731" s="569"/>
      <c r="J731" s="569"/>
      <c r="K731" s="569"/>
      <c r="L731" s="122"/>
      <c r="M731" s="569"/>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568"/>
      <c r="I732" s="569"/>
      <c r="J732" s="569"/>
      <c r="K732" s="569"/>
      <c r="L732" s="122"/>
      <c r="M732" s="569"/>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568"/>
      <c r="I733" s="569"/>
      <c r="J733" s="569"/>
      <c r="K733" s="569"/>
      <c r="L733" s="122"/>
      <c r="M733" s="569"/>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568"/>
      <c r="I734" s="569"/>
      <c r="J734" s="569"/>
      <c r="K734" s="569"/>
      <c r="L734" s="122"/>
      <c r="M734" s="569"/>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568"/>
      <c r="I735" s="569"/>
      <c r="J735" s="569"/>
      <c r="K735" s="569"/>
      <c r="L735" s="122"/>
      <c r="M735" s="569"/>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568"/>
      <c r="I736" s="569"/>
      <c r="J736" s="569"/>
      <c r="K736" s="569"/>
      <c r="L736" s="122"/>
      <c r="M736" s="569"/>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568"/>
      <c r="I737" s="569"/>
      <c r="J737" s="569"/>
      <c r="K737" s="569"/>
      <c r="L737" s="122"/>
      <c r="M737" s="569"/>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568"/>
      <c r="I738" s="569"/>
      <c r="J738" s="569"/>
      <c r="K738" s="569"/>
      <c r="L738" s="122"/>
      <c r="M738" s="569"/>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568"/>
      <c r="I739" s="569"/>
      <c r="J739" s="569"/>
      <c r="K739" s="569"/>
      <c r="L739" s="122"/>
      <c r="M739" s="569"/>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568"/>
      <c r="I740" s="569"/>
      <c r="J740" s="569"/>
      <c r="K740" s="569"/>
      <c r="L740" s="122"/>
      <c r="M740" s="569"/>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568"/>
      <c r="I741" s="569"/>
      <c r="J741" s="569"/>
      <c r="K741" s="569"/>
      <c r="L741" s="122"/>
      <c r="M741" s="569"/>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568"/>
      <c r="I742" s="569"/>
      <c r="J742" s="569"/>
      <c r="K742" s="569"/>
      <c r="L742" s="122"/>
      <c r="M742" s="569"/>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568"/>
      <c r="I743" s="569"/>
      <c r="J743" s="569"/>
      <c r="K743" s="569"/>
      <c r="L743" s="122"/>
      <c r="M743" s="569"/>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568"/>
      <c r="I744" s="569"/>
      <c r="J744" s="569"/>
      <c r="K744" s="569"/>
      <c r="L744" s="122"/>
      <c r="M744" s="569"/>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568"/>
      <c r="I745" s="569"/>
      <c r="J745" s="569"/>
      <c r="K745" s="569"/>
      <c r="L745" s="122"/>
      <c r="M745" s="569"/>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568"/>
      <c r="I746" s="569"/>
      <c r="J746" s="569"/>
      <c r="K746" s="569"/>
      <c r="L746" s="122"/>
      <c r="M746" s="569"/>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568"/>
      <c r="I747" s="569"/>
      <c r="J747" s="569"/>
      <c r="K747" s="569"/>
      <c r="L747" s="122"/>
      <c r="M747" s="569"/>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568"/>
      <c r="I748" s="569"/>
      <c r="J748" s="569"/>
      <c r="K748" s="569"/>
      <c r="L748" s="122"/>
      <c r="M748" s="569"/>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568"/>
      <c r="I749" s="569"/>
      <c r="J749" s="569"/>
      <c r="K749" s="569"/>
      <c r="L749" s="122"/>
      <c r="M749" s="569"/>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568"/>
      <c r="I750" s="569"/>
      <c r="J750" s="569"/>
      <c r="K750" s="569"/>
      <c r="L750" s="122"/>
      <c r="M750" s="569"/>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568"/>
      <c r="I751" s="569"/>
      <c r="J751" s="569"/>
      <c r="K751" s="569"/>
      <c r="L751" s="122"/>
      <c r="M751" s="569"/>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568"/>
      <c r="I752" s="569"/>
      <c r="J752" s="569"/>
      <c r="K752" s="569"/>
      <c r="L752" s="122"/>
      <c r="M752" s="569"/>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568"/>
      <c r="I753" s="569"/>
      <c r="J753" s="569"/>
      <c r="K753" s="569"/>
      <c r="L753" s="122"/>
      <c r="M753" s="569"/>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568"/>
      <c r="I754" s="569"/>
      <c r="J754" s="569"/>
      <c r="K754" s="569"/>
      <c r="L754" s="122"/>
      <c r="M754" s="569"/>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568"/>
      <c r="I755" s="569"/>
      <c r="J755" s="569"/>
      <c r="K755" s="569"/>
      <c r="L755" s="122"/>
      <c r="M755" s="569"/>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568"/>
      <c r="I756" s="569"/>
      <c r="J756" s="569"/>
      <c r="K756" s="569"/>
      <c r="L756" s="122"/>
      <c r="M756" s="569"/>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568"/>
      <c r="I757" s="569"/>
      <c r="J757" s="569"/>
      <c r="K757" s="569"/>
      <c r="L757" s="122"/>
      <c r="M757" s="569"/>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568"/>
      <c r="I758" s="569"/>
      <c r="J758" s="569"/>
      <c r="K758" s="569"/>
      <c r="L758" s="122"/>
      <c r="M758" s="569"/>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568"/>
      <c r="I759" s="569"/>
      <c r="J759" s="569"/>
      <c r="K759" s="569"/>
      <c r="L759" s="122"/>
      <c r="M759" s="569"/>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568"/>
      <c r="I760" s="569"/>
      <c r="J760" s="569"/>
      <c r="K760" s="569"/>
      <c r="L760" s="122"/>
      <c r="M760" s="569"/>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568"/>
      <c r="I761" s="569"/>
      <c r="J761" s="569"/>
      <c r="K761" s="569"/>
      <c r="L761" s="122"/>
      <c r="M761" s="569"/>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568"/>
      <c r="I762" s="569"/>
      <c r="J762" s="569"/>
      <c r="K762" s="569"/>
      <c r="L762" s="122"/>
      <c r="M762" s="569"/>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568"/>
      <c r="I763" s="569"/>
      <c r="J763" s="569"/>
      <c r="K763" s="569"/>
      <c r="L763" s="122"/>
      <c r="M763" s="569"/>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568"/>
      <c r="I764" s="569"/>
      <c r="J764" s="569"/>
      <c r="K764" s="569"/>
      <c r="L764" s="122"/>
      <c r="M764" s="569"/>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568"/>
      <c r="I765" s="569"/>
      <c r="J765" s="569"/>
      <c r="K765" s="569"/>
      <c r="L765" s="122"/>
      <c r="M765" s="569"/>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568"/>
      <c r="I766" s="569"/>
      <c r="J766" s="569"/>
      <c r="K766" s="569"/>
      <c r="L766" s="122"/>
      <c r="M766" s="569"/>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568"/>
      <c r="I767" s="569"/>
      <c r="J767" s="569"/>
      <c r="K767" s="569"/>
      <c r="L767" s="122"/>
      <c r="M767" s="569"/>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568"/>
      <c r="I768" s="569"/>
      <c r="J768" s="569"/>
      <c r="K768" s="569"/>
      <c r="L768" s="122"/>
      <c r="M768" s="569"/>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568"/>
      <c r="I769" s="569"/>
      <c r="J769" s="569"/>
      <c r="K769" s="569"/>
      <c r="L769" s="122"/>
      <c r="M769" s="569"/>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568"/>
      <c r="I770" s="569"/>
      <c r="J770" s="569"/>
      <c r="K770" s="569"/>
      <c r="L770" s="122"/>
      <c r="M770" s="569"/>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568"/>
      <c r="I771" s="569"/>
      <c r="J771" s="569"/>
      <c r="K771" s="569"/>
      <c r="L771" s="122"/>
      <c r="M771" s="569"/>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568"/>
      <c r="I772" s="569"/>
      <c r="J772" s="569"/>
      <c r="K772" s="569"/>
      <c r="L772" s="122"/>
      <c r="M772" s="569"/>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568"/>
      <c r="I773" s="569"/>
      <c r="J773" s="569"/>
      <c r="K773" s="569"/>
      <c r="L773" s="122"/>
      <c r="M773" s="569"/>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568"/>
      <c r="I774" s="569"/>
      <c r="J774" s="569"/>
      <c r="K774" s="569"/>
      <c r="L774" s="122"/>
      <c r="M774" s="569"/>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568"/>
      <c r="I775" s="569"/>
      <c r="J775" s="569"/>
      <c r="K775" s="569"/>
      <c r="L775" s="122"/>
      <c r="M775" s="569"/>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568"/>
      <c r="I776" s="569"/>
      <c r="J776" s="569"/>
      <c r="K776" s="569"/>
      <c r="L776" s="122"/>
      <c r="M776" s="569"/>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568"/>
      <c r="I777" s="569"/>
      <c r="J777" s="569"/>
      <c r="K777" s="569"/>
      <c r="L777" s="122"/>
      <c r="M777" s="569"/>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568"/>
      <c r="I778" s="569"/>
      <c r="J778" s="569"/>
      <c r="K778" s="569"/>
      <c r="L778" s="122"/>
      <c r="M778" s="569"/>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568"/>
      <c r="I779" s="569"/>
      <c r="J779" s="569"/>
      <c r="K779" s="569"/>
      <c r="L779" s="122"/>
      <c r="M779" s="569"/>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568"/>
      <c r="I780" s="569"/>
      <c r="J780" s="569"/>
      <c r="K780" s="569"/>
      <c r="L780" s="122"/>
      <c r="M780" s="569"/>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568"/>
      <c r="I781" s="569"/>
      <c r="J781" s="569"/>
      <c r="K781" s="569"/>
      <c r="L781" s="122"/>
      <c r="M781" s="569"/>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568"/>
      <c r="I782" s="569"/>
      <c r="J782" s="569"/>
      <c r="K782" s="569"/>
      <c r="L782" s="122"/>
      <c r="M782" s="569"/>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568"/>
      <c r="I783" s="569"/>
      <c r="J783" s="569"/>
      <c r="K783" s="569"/>
      <c r="L783" s="122"/>
      <c r="M783" s="569"/>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568"/>
      <c r="I784" s="569"/>
      <c r="J784" s="569"/>
      <c r="K784" s="569"/>
      <c r="L784" s="122"/>
      <c r="M784" s="569"/>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568"/>
      <c r="I785" s="569"/>
      <c r="J785" s="569"/>
      <c r="K785" s="569"/>
      <c r="L785" s="122"/>
      <c r="M785" s="569"/>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568"/>
      <c r="I786" s="569"/>
      <c r="J786" s="569"/>
      <c r="K786" s="569"/>
      <c r="L786" s="122"/>
      <c r="M786" s="569"/>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568"/>
      <c r="I787" s="569"/>
      <c r="J787" s="569"/>
      <c r="K787" s="569"/>
      <c r="L787" s="122"/>
      <c r="M787" s="569"/>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568"/>
      <c r="I788" s="569"/>
      <c r="J788" s="569"/>
      <c r="K788" s="569"/>
      <c r="L788" s="122"/>
      <c r="M788" s="569"/>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568"/>
      <c r="I789" s="569"/>
      <c r="J789" s="569"/>
      <c r="K789" s="569"/>
      <c r="L789" s="122"/>
      <c r="M789" s="569"/>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568"/>
      <c r="I790" s="569"/>
      <c r="J790" s="569"/>
      <c r="K790" s="569"/>
      <c r="L790" s="122"/>
      <c r="M790" s="569"/>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568"/>
      <c r="I791" s="569"/>
      <c r="J791" s="569"/>
      <c r="K791" s="569"/>
      <c r="L791" s="122"/>
      <c r="M791" s="569"/>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568"/>
      <c r="I792" s="569"/>
      <c r="J792" s="569"/>
      <c r="K792" s="569"/>
      <c r="L792" s="122"/>
      <c r="M792" s="569"/>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568"/>
      <c r="I793" s="569"/>
      <c r="J793" s="569"/>
      <c r="K793" s="569"/>
      <c r="L793" s="122"/>
      <c r="M793" s="569"/>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568"/>
      <c r="I794" s="569"/>
      <c r="J794" s="569"/>
      <c r="K794" s="569"/>
      <c r="L794" s="122"/>
      <c r="M794" s="569"/>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568"/>
      <c r="I795" s="569"/>
      <c r="J795" s="569"/>
      <c r="K795" s="569"/>
      <c r="L795" s="122"/>
      <c r="M795" s="569"/>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568"/>
      <c r="I796" s="569"/>
      <c r="J796" s="569"/>
      <c r="K796" s="569"/>
      <c r="L796" s="122"/>
      <c r="M796" s="569"/>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568"/>
      <c r="I797" s="569"/>
      <c r="J797" s="569"/>
      <c r="K797" s="569"/>
      <c r="L797" s="122"/>
      <c r="M797" s="569"/>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568"/>
      <c r="I798" s="569"/>
      <c r="J798" s="569"/>
      <c r="K798" s="569"/>
      <c r="L798" s="122"/>
      <c r="M798" s="569"/>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568"/>
      <c r="I799" s="569"/>
      <c r="J799" s="569"/>
      <c r="K799" s="569"/>
      <c r="L799" s="122"/>
      <c r="M799" s="569"/>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568"/>
      <c r="I800" s="569"/>
      <c r="J800" s="569"/>
      <c r="K800" s="569"/>
      <c r="L800" s="122"/>
      <c r="M800" s="569"/>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568"/>
      <c r="I801" s="569"/>
      <c r="J801" s="569"/>
      <c r="K801" s="569"/>
      <c r="L801" s="122"/>
      <c r="M801" s="569"/>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568"/>
      <c r="I802" s="569"/>
      <c r="J802" s="569"/>
      <c r="K802" s="569"/>
      <c r="L802" s="122"/>
      <c r="M802" s="569"/>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568"/>
      <c r="I803" s="569"/>
      <c r="J803" s="569"/>
      <c r="K803" s="569"/>
      <c r="L803" s="122"/>
      <c r="M803" s="569"/>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568"/>
      <c r="I804" s="569"/>
      <c r="J804" s="569"/>
      <c r="K804" s="569"/>
      <c r="L804" s="122"/>
      <c r="M804" s="569"/>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568"/>
      <c r="I805" s="569"/>
      <c r="J805" s="569"/>
      <c r="K805" s="569"/>
      <c r="L805" s="122"/>
      <c r="M805" s="569"/>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568"/>
      <c r="I806" s="569"/>
      <c r="J806" s="569"/>
      <c r="K806" s="569"/>
      <c r="L806" s="122"/>
      <c r="M806" s="569"/>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568"/>
      <c r="I807" s="569"/>
      <c r="J807" s="569"/>
      <c r="K807" s="569"/>
      <c r="L807" s="122"/>
      <c r="M807" s="569"/>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568"/>
      <c r="I808" s="569"/>
      <c r="J808" s="569"/>
      <c r="K808" s="569"/>
      <c r="L808" s="122"/>
      <c r="M808" s="569"/>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568"/>
      <c r="I809" s="569"/>
      <c r="J809" s="569"/>
      <c r="K809" s="569"/>
      <c r="L809" s="122"/>
      <c r="M809" s="569"/>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568"/>
      <c r="I810" s="569"/>
      <c r="J810" s="569"/>
      <c r="K810" s="569"/>
      <c r="L810" s="122"/>
      <c r="M810" s="569"/>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568"/>
      <c r="I811" s="569"/>
      <c r="J811" s="569"/>
      <c r="K811" s="569"/>
      <c r="L811" s="122"/>
      <c r="M811" s="569"/>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568"/>
      <c r="I812" s="569"/>
      <c r="J812" s="569"/>
      <c r="K812" s="569"/>
      <c r="L812" s="122"/>
      <c r="M812" s="569"/>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568"/>
      <c r="I813" s="569"/>
      <c r="J813" s="569"/>
      <c r="K813" s="569"/>
      <c r="L813" s="122"/>
      <c r="M813" s="569"/>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568"/>
      <c r="I814" s="569"/>
      <c r="J814" s="569"/>
      <c r="K814" s="569"/>
      <c r="L814" s="122"/>
      <c r="M814" s="569"/>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568"/>
      <c r="I815" s="569"/>
      <c r="J815" s="569"/>
      <c r="K815" s="569"/>
      <c r="L815" s="122"/>
      <c r="M815" s="569"/>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568"/>
      <c r="I816" s="569"/>
      <c r="J816" s="569"/>
      <c r="K816" s="569"/>
      <c r="L816" s="122"/>
      <c r="M816" s="569"/>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568"/>
      <c r="I817" s="569"/>
      <c r="J817" s="569"/>
      <c r="K817" s="569"/>
      <c r="L817" s="122"/>
      <c r="M817" s="569"/>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568"/>
      <c r="I818" s="569"/>
      <c r="J818" s="569"/>
      <c r="K818" s="569"/>
      <c r="L818" s="122"/>
      <c r="M818" s="569"/>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568"/>
      <c r="I819" s="569"/>
      <c r="J819" s="569"/>
      <c r="K819" s="569"/>
      <c r="L819" s="122"/>
      <c r="M819" s="569"/>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568"/>
      <c r="I820" s="569"/>
      <c r="J820" s="569"/>
      <c r="K820" s="569"/>
      <c r="L820" s="122"/>
      <c r="M820" s="569"/>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568"/>
      <c r="I821" s="569"/>
      <c r="J821" s="569"/>
      <c r="K821" s="569"/>
      <c r="L821" s="122"/>
      <c r="M821" s="569"/>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568"/>
      <c r="I822" s="569"/>
      <c r="J822" s="569"/>
      <c r="K822" s="569"/>
      <c r="L822" s="122"/>
      <c r="M822" s="569"/>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568"/>
      <c r="I823" s="569"/>
      <c r="J823" s="569"/>
      <c r="K823" s="569"/>
      <c r="L823" s="122"/>
      <c r="M823" s="569"/>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568"/>
      <c r="I824" s="569"/>
      <c r="J824" s="569"/>
      <c r="K824" s="569"/>
      <c r="L824" s="122"/>
      <c r="M824" s="569"/>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568"/>
      <c r="I825" s="569"/>
      <c r="J825" s="569"/>
      <c r="K825" s="569"/>
      <c r="L825" s="122"/>
      <c r="M825" s="569"/>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568"/>
      <c r="I826" s="569"/>
      <c r="J826" s="569"/>
      <c r="K826" s="569"/>
      <c r="L826" s="122"/>
      <c r="M826" s="569"/>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568"/>
      <c r="I827" s="569"/>
      <c r="J827" s="569"/>
      <c r="K827" s="569"/>
      <c r="L827" s="122"/>
      <c r="M827" s="569"/>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568"/>
      <c r="I828" s="569"/>
      <c r="J828" s="569"/>
      <c r="K828" s="569"/>
      <c r="L828" s="122"/>
      <c r="M828" s="569"/>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568"/>
      <c r="I829" s="569"/>
      <c r="J829" s="569"/>
      <c r="K829" s="569"/>
      <c r="L829" s="122"/>
      <c r="M829" s="569"/>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568"/>
      <c r="I830" s="569"/>
      <c r="J830" s="569"/>
      <c r="K830" s="569"/>
      <c r="L830" s="122"/>
      <c r="M830" s="569"/>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568"/>
      <c r="I831" s="569"/>
      <c r="J831" s="569"/>
      <c r="K831" s="569"/>
      <c r="L831" s="122"/>
      <c r="M831" s="569"/>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568"/>
      <c r="I832" s="569"/>
      <c r="J832" s="569"/>
      <c r="K832" s="569"/>
      <c r="L832" s="122"/>
      <c r="M832" s="569"/>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568"/>
      <c r="I833" s="569"/>
      <c r="J833" s="569"/>
      <c r="K833" s="569"/>
      <c r="L833" s="122"/>
      <c r="M833" s="569"/>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568"/>
      <c r="I834" s="569"/>
      <c r="J834" s="569"/>
      <c r="K834" s="569"/>
      <c r="L834" s="122"/>
      <c r="M834" s="569"/>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568"/>
      <c r="I835" s="569"/>
      <c r="J835" s="569"/>
      <c r="K835" s="569"/>
      <c r="L835" s="122"/>
      <c r="M835" s="569"/>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568"/>
      <c r="I836" s="569"/>
      <c r="J836" s="569"/>
      <c r="K836" s="569"/>
      <c r="L836" s="122"/>
      <c r="M836" s="569"/>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568"/>
      <c r="I837" s="569"/>
      <c r="J837" s="569"/>
      <c r="K837" s="569"/>
      <c r="L837" s="122"/>
      <c r="M837" s="569"/>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568"/>
      <c r="I838" s="569"/>
      <c r="J838" s="569"/>
      <c r="K838" s="569"/>
      <c r="L838" s="122"/>
      <c r="M838" s="569"/>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568"/>
      <c r="I839" s="569"/>
      <c r="J839" s="569"/>
      <c r="K839" s="569"/>
      <c r="L839" s="122"/>
      <c r="M839" s="569"/>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568"/>
      <c r="I840" s="569"/>
      <c r="J840" s="569"/>
      <c r="K840" s="569"/>
      <c r="L840" s="122"/>
      <c r="M840" s="569"/>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568"/>
      <c r="I841" s="569"/>
      <c r="J841" s="569"/>
      <c r="K841" s="569"/>
      <c r="L841" s="122"/>
      <c r="M841" s="569"/>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568"/>
      <c r="I842" s="569"/>
      <c r="J842" s="569"/>
      <c r="K842" s="569"/>
      <c r="L842" s="122"/>
      <c r="M842" s="569"/>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568"/>
      <c r="I843" s="569"/>
      <c r="J843" s="569"/>
      <c r="K843" s="569"/>
      <c r="L843" s="122"/>
      <c r="M843" s="569"/>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568"/>
      <c r="I844" s="569"/>
      <c r="J844" s="569"/>
      <c r="K844" s="569"/>
      <c r="L844" s="122"/>
      <c r="M844" s="569"/>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568"/>
      <c r="I845" s="569"/>
      <c r="J845" s="569"/>
      <c r="K845" s="569"/>
      <c r="L845" s="122"/>
      <c r="M845" s="569"/>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568"/>
      <c r="I846" s="569"/>
      <c r="J846" s="569"/>
      <c r="K846" s="569"/>
      <c r="L846" s="122"/>
      <c r="M846" s="569"/>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568"/>
      <c r="I847" s="569"/>
      <c r="J847" s="569"/>
      <c r="K847" s="569"/>
      <c r="L847" s="122"/>
      <c r="M847" s="569"/>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568"/>
      <c r="I848" s="569"/>
      <c r="J848" s="569"/>
      <c r="K848" s="569"/>
      <c r="L848" s="122"/>
      <c r="M848" s="569"/>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568"/>
      <c r="I849" s="569"/>
      <c r="J849" s="569"/>
      <c r="K849" s="569"/>
      <c r="L849" s="122"/>
      <c r="M849" s="569"/>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568"/>
      <c r="I850" s="569"/>
      <c r="J850" s="569"/>
      <c r="K850" s="569"/>
      <c r="L850" s="122"/>
      <c r="M850" s="569"/>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568"/>
      <c r="I851" s="569"/>
      <c r="J851" s="569"/>
      <c r="K851" s="569"/>
      <c r="L851" s="122"/>
      <c r="M851" s="569"/>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568"/>
      <c r="I852" s="569"/>
      <c r="J852" s="569"/>
      <c r="K852" s="569"/>
      <c r="L852" s="122"/>
      <c r="M852" s="569"/>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568"/>
      <c r="I853" s="569"/>
      <c r="J853" s="569"/>
      <c r="K853" s="569"/>
      <c r="L853" s="122"/>
      <c r="M853" s="569"/>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568"/>
      <c r="I854" s="569"/>
      <c r="J854" s="569"/>
      <c r="K854" s="569"/>
      <c r="L854" s="122"/>
      <c r="M854" s="569"/>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568"/>
      <c r="I855" s="569"/>
      <c r="J855" s="569"/>
      <c r="K855" s="569"/>
      <c r="L855" s="122"/>
      <c r="M855" s="569"/>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568"/>
      <c r="I856" s="569"/>
      <c r="J856" s="569"/>
      <c r="K856" s="569"/>
      <c r="L856" s="122"/>
      <c r="M856" s="569"/>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568"/>
      <c r="I857" s="569"/>
      <c r="J857" s="569"/>
      <c r="K857" s="569"/>
      <c r="L857" s="122"/>
      <c r="M857" s="569"/>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568"/>
      <c r="I858" s="569"/>
      <c r="J858" s="569"/>
      <c r="K858" s="569"/>
      <c r="L858" s="122"/>
      <c r="M858" s="569"/>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568"/>
      <c r="I859" s="569"/>
      <c r="J859" s="569"/>
      <c r="K859" s="569"/>
      <c r="L859" s="122"/>
      <c r="M859" s="569"/>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568"/>
      <c r="I860" s="569"/>
      <c r="J860" s="569"/>
      <c r="K860" s="569"/>
      <c r="L860" s="122"/>
      <c r="M860" s="569"/>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568"/>
      <c r="I861" s="569"/>
      <c r="J861" s="569"/>
      <c r="K861" s="569"/>
      <c r="L861" s="122"/>
      <c r="M861" s="569"/>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568"/>
      <c r="I862" s="569"/>
      <c r="J862" s="569"/>
      <c r="K862" s="569"/>
      <c r="L862" s="122"/>
      <c r="M862" s="569"/>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568"/>
      <c r="I863" s="569"/>
      <c r="J863" s="569"/>
      <c r="K863" s="569"/>
      <c r="L863" s="122"/>
      <c r="M863" s="569"/>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568"/>
      <c r="I864" s="569"/>
      <c r="J864" s="569"/>
      <c r="K864" s="569"/>
      <c r="L864" s="122"/>
      <c r="M864" s="569"/>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568"/>
      <c r="I865" s="569"/>
      <c r="J865" s="569"/>
      <c r="K865" s="569"/>
      <c r="L865" s="122"/>
      <c r="M865" s="569"/>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568"/>
      <c r="I866" s="569"/>
      <c r="J866" s="569"/>
      <c r="K866" s="569"/>
      <c r="L866" s="122"/>
      <c r="M866" s="569"/>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568"/>
      <c r="I867" s="569"/>
      <c r="J867" s="569"/>
      <c r="K867" s="569"/>
      <c r="L867" s="122"/>
      <c r="M867" s="569"/>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568"/>
      <c r="I868" s="569"/>
      <c r="J868" s="569"/>
      <c r="K868" s="569"/>
      <c r="L868" s="122"/>
      <c r="M868" s="569"/>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568"/>
      <c r="I869" s="569"/>
      <c r="J869" s="569"/>
      <c r="K869" s="569"/>
      <c r="L869" s="122"/>
      <c r="M869" s="569"/>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568"/>
      <c r="I870" s="569"/>
      <c r="J870" s="569"/>
      <c r="K870" s="569"/>
      <c r="L870" s="122"/>
      <c r="M870" s="569"/>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568"/>
      <c r="I871" s="569"/>
      <c r="J871" s="569"/>
      <c r="K871" s="569"/>
      <c r="L871" s="122"/>
      <c r="M871" s="569"/>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568"/>
      <c r="I872" s="569"/>
      <c r="J872" s="569"/>
      <c r="K872" s="569"/>
      <c r="L872" s="122"/>
      <c r="M872" s="569"/>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568"/>
      <c r="I873" s="569"/>
      <c r="J873" s="569"/>
      <c r="K873" s="569"/>
      <c r="L873" s="122"/>
      <c r="M873" s="569"/>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568"/>
      <c r="I874" s="569"/>
      <c r="J874" s="569"/>
      <c r="K874" s="569"/>
      <c r="L874" s="122"/>
      <c r="M874" s="569"/>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568"/>
      <c r="I875" s="569"/>
      <c r="J875" s="569"/>
      <c r="K875" s="569"/>
      <c r="L875" s="122"/>
      <c r="M875" s="569"/>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568"/>
      <c r="I876" s="569"/>
      <c r="J876" s="569"/>
      <c r="K876" s="569"/>
      <c r="L876" s="122"/>
      <c r="M876" s="569"/>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568"/>
      <c r="I877" s="569"/>
      <c r="J877" s="569"/>
      <c r="K877" s="569"/>
      <c r="L877" s="122"/>
      <c r="M877" s="569"/>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568"/>
      <c r="I878" s="569"/>
      <c r="J878" s="569"/>
      <c r="K878" s="569"/>
      <c r="L878" s="122"/>
      <c r="M878" s="569"/>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568"/>
      <c r="I879" s="569"/>
      <c r="J879" s="569"/>
      <c r="K879" s="569"/>
      <c r="L879" s="122"/>
      <c r="M879" s="569"/>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568"/>
      <c r="I880" s="569"/>
      <c r="J880" s="569"/>
      <c r="K880" s="569"/>
      <c r="L880" s="122"/>
      <c r="M880" s="569"/>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568"/>
      <c r="I881" s="569"/>
      <c r="J881" s="569"/>
      <c r="K881" s="569"/>
      <c r="L881" s="122"/>
      <c r="M881" s="569"/>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568"/>
      <c r="I882" s="569"/>
      <c r="J882" s="569"/>
      <c r="K882" s="569"/>
      <c r="L882" s="122"/>
      <c r="M882" s="569"/>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568"/>
      <c r="I883" s="569"/>
      <c r="J883" s="569"/>
      <c r="K883" s="569"/>
      <c r="L883" s="122"/>
      <c r="M883" s="569"/>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568"/>
      <c r="I884" s="569"/>
      <c r="J884" s="569"/>
      <c r="K884" s="569"/>
      <c r="L884" s="122"/>
      <c r="M884" s="569"/>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568"/>
      <c r="I885" s="569"/>
      <c r="J885" s="569"/>
      <c r="K885" s="569"/>
      <c r="L885" s="122"/>
      <c r="M885" s="569"/>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568"/>
      <c r="I886" s="569"/>
      <c r="J886" s="569"/>
      <c r="K886" s="569"/>
      <c r="L886" s="122"/>
      <c r="M886" s="569"/>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568"/>
      <c r="I887" s="569"/>
      <c r="J887" s="569"/>
      <c r="K887" s="569"/>
      <c r="L887" s="122"/>
      <c r="M887" s="569"/>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568"/>
      <c r="I888" s="569"/>
      <c r="J888" s="569"/>
      <c r="K888" s="569"/>
      <c r="L888" s="122"/>
      <c r="M888" s="569"/>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568"/>
      <c r="I889" s="569"/>
      <c r="J889" s="569"/>
      <c r="K889" s="569"/>
      <c r="L889" s="122"/>
      <c r="M889" s="569"/>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568"/>
      <c r="I890" s="569"/>
      <c r="J890" s="569"/>
      <c r="K890" s="569"/>
      <c r="L890" s="122"/>
      <c r="M890" s="569"/>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568"/>
      <c r="I891" s="569"/>
      <c r="J891" s="569"/>
      <c r="K891" s="569"/>
      <c r="L891" s="122"/>
      <c r="M891" s="569"/>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568"/>
      <c r="I892" s="569"/>
      <c r="J892" s="569"/>
      <c r="K892" s="569"/>
      <c r="L892" s="122"/>
      <c r="M892" s="569"/>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568"/>
      <c r="I893" s="569"/>
      <c r="J893" s="569"/>
      <c r="K893" s="569"/>
      <c r="L893" s="122"/>
      <c r="M893" s="569"/>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568"/>
      <c r="I894" s="569"/>
      <c r="J894" s="569"/>
      <c r="K894" s="569"/>
      <c r="L894" s="122"/>
      <c r="M894" s="569"/>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568"/>
      <c r="I895" s="569"/>
      <c r="J895" s="569"/>
      <c r="K895" s="569"/>
      <c r="L895" s="122"/>
      <c r="M895" s="569"/>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568"/>
      <c r="I896" s="569"/>
      <c r="J896" s="569"/>
      <c r="K896" s="569"/>
      <c r="L896" s="122"/>
      <c r="M896" s="569"/>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568"/>
      <c r="I897" s="569"/>
      <c r="J897" s="569"/>
      <c r="K897" s="569"/>
      <c r="L897" s="122"/>
      <c r="M897" s="569"/>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568"/>
      <c r="I898" s="569"/>
      <c r="J898" s="569"/>
      <c r="K898" s="569"/>
      <c r="L898" s="122"/>
      <c r="M898" s="569"/>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568"/>
      <c r="I899" s="569"/>
      <c r="J899" s="569"/>
      <c r="K899" s="569"/>
      <c r="L899" s="122"/>
      <c r="M899" s="569"/>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568"/>
      <c r="I900" s="569"/>
      <c r="J900" s="569"/>
      <c r="K900" s="569"/>
      <c r="L900" s="122"/>
      <c r="M900" s="569"/>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568"/>
      <c r="I901" s="569"/>
      <c r="J901" s="569"/>
      <c r="K901" s="569"/>
      <c r="L901" s="122"/>
      <c r="M901" s="569"/>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568"/>
      <c r="I902" s="569"/>
      <c r="J902" s="569"/>
      <c r="K902" s="569"/>
      <c r="L902" s="122"/>
      <c r="M902" s="569"/>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568"/>
      <c r="I903" s="569"/>
      <c r="J903" s="569"/>
      <c r="K903" s="569"/>
      <c r="L903" s="122"/>
      <c r="M903" s="569"/>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568"/>
      <c r="I904" s="569"/>
      <c r="J904" s="569"/>
      <c r="K904" s="569"/>
      <c r="L904" s="122"/>
      <c r="M904" s="569"/>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568"/>
      <c r="I905" s="569"/>
      <c r="J905" s="569"/>
      <c r="K905" s="569"/>
      <c r="L905" s="122"/>
      <c r="M905" s="569"/>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568"/>
      <c r="I906" s="569"/>
      <c r="J906" s="569"/>
      <c r="K906" s="569"/>
      <c r="L906" s="122"/>
      <c r="M906" s="569"/>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568"/>
      <c r="I907" s="569"/>
      <c r="J907" s="569"/>
      <c r="K907" s="569"/>
      <c r="L907" s="122"/>
      <c r="M907" s="569"/>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568"/>
      <c r="I908" s="569"/>
      <c r="J908" s="569"/>
      <c r="K908" s="569"/>
      <c r="L908" s="122"/>
      <c r="M908" s="569"/>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568"/>
      <c r="I909" s="569"/>
      <c r="J909" s="569"/>
      <c r="K909" s="569"/>
      <c r="L909" s="122"/>
      <c r="M909" s="569"/>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568"/>
      <c r="I910" s="569"/>
      <c r="J910" s="569"/>
      <c r="K910" s="569"/>
      <c r="L910" s="122"/>
      <c r="M910" s="569"/>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568"/>
      <c r="I911" s="569"/>
      <c r="J911" s="569"/>
      <c r="K911" s="569"/>
      <c r="L911" s="122"/>
      <c r="M911" s="569"/>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568"/>
      <c r="I912" s="569"/>
      <c r="J912" s="569"/>
      <c r="K912" s="569"/>
      <c r="L912" s="122"/>
      <c r="M912" s="569"/>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568"/>
      <c r="I913" s="569"/>
      <c r="J913" s="569"/>
      <c r="K913" s="569"/>
      <c r="L913" s="122"/>
      <c r="M913" s="569"/>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568"/>
      <c r="I914" s="569"/>
      <c r="J914" s="569"/>
      <c r="K914" s="569"/>
      <c r="L914" s="122"/>
      <c r="M914" s="569"/>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568"/>
      <c r="I915" s="569"/>
      <c r="J915" s="569"/>
      <c r="K915" s="569"/>
      <c r="L915" s="122"/>
      <c r="M915" s="569"/>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568"/>
      <c r="I916" s="569"/>
      <c r="J916" s="569"/>
      <c r="K916" s="569"/>
      <c r="L916" s="122"/>
      <c r="M916" s="569"/>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568"/>
      <c r="I917" s="569"/>
      <c r="J917" s="569"/>
      <c r="K917" s="569"/>
      <c r="L917" s="122"/>
      <c r="M917" s="569"/>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568"/>
      <c r="I918" s="569"/>
      <c r="J918" s="569"/>
      <c r="K918" s="569"/>
      <c r="L918" s="122"/>
      <c r="M918" s="569"/>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568"/>
      <c r="I919" s="569"/>
      <c r="J919" s="569"/>
      <c r="K919" s="569"/>
      <c r="L919" s="122"/>
      <c r="M919" s="569"/>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568"/>
      <c r="I920" s="569"/>
      <c r="J920" s="569"/>
      <c r="K920" s="569"/>
      <c r="L920" s="122"/>
      <c r="M920" s="569"/>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568"/>
      <c r="I921" s="569"/>
      <c r="J921" s="569"/>
      <c r="K921" s="569"/>
      <c r="L921" s="122"/>
      <c r="M921" s="569"/>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568"/>
      <c r="I922" s="569"/>
      <c r="J922" s="569"/>
      <c r="K922" s="569"/>
      <c r="L922" s="122"/>
      <c r="M922" s="569"/>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568"/>
      <c r="I923" s="569"/>
      <c r="J923" s="569"/>
      <c r="K923" s="569"/>
      <c r="L923" s="122"/>
      <c r="M923" s="569"/>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568"/>
      <c r="I924" s="569"/>
      <c r="J924" s="569"/>
      <c r="K924" s="569"/>
      <c r="L924" s="122"/>
      <c r="M924" s="569"/>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568"/>
      <c r="I925" s="569"/>
      <c r="J925" s="569"/>
      <c r="K925" s="569"/>
      <c r="L925" s="122"/>
      <c r="M925" s="569"/>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568"/>
      <c r="I926" s="569"/>
      <c r="J926" s="569"/>
      <c r="K926" s="569"/>
      <c r="L926" s="122"/>
      <c r="M926" s="569"/>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568"/>
      <c r="I927" s="569"/>
      <c r="J927" s="569"/>
      <c r="K927" s="569"/>
      <c r="L927" s="122"/>
      <c r="M927" s="569"/>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568"/>
      <c r="I928" s="569"/>
      <c r="J928" s="569"/>
      <c r="K928" s="569"/>
      <c r="L928" s="122"/>
      <c r="M928" s="569"/>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568"/>
      <c r="I929" s="569"/>
      <c r="J929" s="569"/>
      <c r="K929" s="569"/>
      <c r="L929" s="122"/>
      <c r="M929" s="569"/>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568"/>
      <c r="I930" s="569"/>
      <c r="J930" s="569"/>
      <c r="K930" s="569"/>
      <c r="L930" s="122"/>
      <c r="M930" s="569"/>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568"/>
      <c r="I931" s="569"/>
      <c r="J931" s="569"/>
      <c r="K931" s="569"/>
      <c r="L931" s="122"/>
      <c r="M931" s="569"/>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568"/>
      <c r="I932" s="569"/>
      <c r="J932" s="569"/>
      <c r="K932" s="569"/>
      <c r="L932" s="122"/>
      <c r="M932" s="569"/>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568"/>
      <c r="I933" s="569"/>
      <c r="J933" s="569"/>
      <c r="K933" s="569"/>
      <c r="L933" s="122"/>
      <c r="M933" s="569"/>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568"/>
      <c r="I934" s="569"/>
      <c r="J934" s="569"/>
      <c r="K934" s="569"/>
      <c r="L934" s="122"/>
      <c r="M934" s="569"/>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568"/>
      <c r="I935" s="569"/>
      <c r="J935" s="569"/>
      <c r="K935" s="569"/>
      <c r="L935" s="122"/>
      <c r="M935" s="569"/>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568"/>
      <c r="I936" s="569"/>
      <c r="J936" s="569"/>
      <c r="K936" s="569"/>
      <c r="L936" s="122"/>
      <c r="M936" s="569"/>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568"/>
      <c r="I937" s="569"/>
      <c r="J937" s="569"/>
      <c r="K937" s="569"/>
      <c r="L937" s="122"/>
      <c r="M937" s="569"/>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568"/>
      <c r="I938" s="569"/>
      <c r="J938" s="569"/>
      <c r="K938" s="569"/>
      <c r="L938" s="122"/>
      <c r="M938" s="569"/>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568"/>
      <c r="I939" s="569"/>
      <c r="J939" s="569"/>
      <c r="K939" s="569"/>
      <c r="L939" s="122"/>
      <c r="M939" s="569"/>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568"/>
      <c r="I940" s="569"/>
      <c r="J940" s="569"/>
      <c r="K940" s="569"/>
      <c r="L940" s="122"/>
      <c r="M940" s="569"/>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568"/>
      <c r="I941" s="569"/>
      <c r="J941" s="569"/>
      <c r="K941" s="569"/>
      <c r="L941" s="122"/>
      <c r="M941" s="569"/>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568"/>
      <c r="I942" s="569"/>
      <c r="J942" s="569"/>
      <c r="K942" s="569"/>
      <c r="L942" s="122"/>
      <c r="M942" s="569"/>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568"/>
      <c r="I943" s="569"/>
      <c r="J943" s="569"/>
      <c r="K943" s="569"/>
      <c r="L943" s="122"/>
      <c r="M943" s="569"/>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568"/>
      <c r="I944" s="569"/>
      <c r="J944" s="569"/>
      <c r="K944" s="569"/>
      <c r="L944" s="122"/>
      <c r="M944" s="569"/>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568"/>
      <c r="I945" s="569"/>
      <c r="J945" s="569"/>
      <c r="K945" s="569"/>
      <c r="L945" s="122"/>
      <c r="M945" s="569"/>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568"/>
      <c r="I946" s="569"/>
      <c r="J946" s="569"/>
      <c r="K946" s="569"/>
      <c r="L946" s="122"/>
      <c r="M946" s="569"/>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568"/>
      <c r="I947" s="569"/>
      <c r="J947" s="569"/>
      <c r="K947" s="569"/>
      <c r="L947" s="122"/>
      <c r="M947" s="569"/>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568"/>
      <c r="I948" s="569"/>
      <c r="J948" s="569"/>
      <c r="K948" s="569"/>
      <c r="L948" s="122"/>
      <c r="M948" s="569"/>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568"/>
      <c r="I949" s="569"/>
      <c r="J949" s="569"/>
      <c r="K949" s="569"/>
      <c r="L949" s="122"/>
      <c r="M949" s="569"/>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568"/>
      <c r="I950" s="569"/>
      <c r="J950" s="569"/>
      <c r="K950" s="569"/>
      <c r="L950" s="122"/>
      <c r="M950" s="569"/>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568"/>
      <c r="I951" s="569"/>
      <c r="J951" s="569"/>
      <c r="K951" s="569"/>
      <c r="L951" s="122"/>
      <c r="M951" s="569"/>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568"/>
      <c r="I952" s="569"/>
      <c r="J952" s="569"/>
      <c r="K952" s="569"/>
      <c r="L952" s="122"/>
      <c r="M952" s="569"/>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568"/>
      <c r="I953" s="569"/>
      <c r="J953" s="569"/>
      <c r="K953" s="569"/>
      <c r="L953" s="122"/>
      <c r="M953" s="569"/>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568"/>
      <c r="I954" s="569"/>
      <c r="J954" s="569"/>
      <c r="K954" s="569"/>
      <c r="L954" s="122"/>
      <c r="M954" s="569"/>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568"/>
      <c r="I955" s="569"/>
      <c r="J955" s="569"/>
      <c r="K955" s="569"/>
      <c r="L955" s="122"/>
      <c r="M955" s="569"/>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568"/>
      <c r="I956" s="569"/>
      <c r="J956" s="569"/>
      <c r="K956" s="569"/>
      <c r="L956" s="122"/>
      <c r="M956" s="569"/>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568"/>
      <c r="I957" s="569"/>
      <c r="J957" s="569"/>
      <c r="K957" s="569"/>
      <c r="L957" s="122"/>
      <c r="M957" s="569"/>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568"/>
      <c r="I958" s="569"/>
      <c r="J958" s="569"/>
      <c r="K958" s="569"/>
      <c r="L958" s="122"/>
      <c r="M958" s="569"/>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568"/>
      <c r="I959" s="569"/>
      <c r="J959" s="569"/>
      <c r="K959" s="569"/>
      <c r="L959" s="122"/>
      <c r="M959" s="569"/>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568"/>
      <c r="I960" s="569"/>
      <c r="J960" s="569"/>
      <c r="K960" s="569"/>
      <c r="L960" s="122"/>
      <c r="M960" s="569"/>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568"/>
      <c r="I961" s="569"/>
      <c r="J961" s="569"/>
      <c r="K961" s="569"/>
      <c r="L961" s="122"/>
      <c r="M961" s="569"/>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568"/>
      <c r="I962" s="569"/>
      <c r="J962" s="569"/>
      <c r="K962" s="569"/>
      <c r="L962" s="122"/>
      <c r="M962" s="569"/>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568"/>
      <c r="I963" s="569"/>
      <c r="J963" s="569"/>
      <c r="K963" s="569"/>
      <c r="L963" s="122"/>
      <c r="M963" s="569"/>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568"/>
      <c r="I964" s="569"/>
      <c r="J964" s="569"/>
      <c r="K964" s="569"/>
      <c r="L964" s="122"/>
      <c r="M964" s="569"/>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568"/>
      <c r="I965" s="569"/>
      <c r="J965" s="569"/>
      <c r="K965" s="569"/>
      <c r="L965" s="122"/>
      <c r="M965" s="569"/>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568"/>
      <c r="I966" s="569"/>
      <c r="J966" s="569"/>
      <c r="K966" s="569"/>
      <c r="L966" s="122"/>
      <c r="M966" s="569"/>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568"/>
      <c r="I967" s="569"/>
      <c r="J967" s="569"/>
      <c r="K967" s="569"/>
      <c r="L967" s="122"/>
      <c r="M967" s="569"/>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568"/>
      <c r="I968" s="569"/>
      <c r="J968" s="569"/>
      <c r="K968" s="569"/>
      <c r="L968" s="122"/>
      <c r="M968" s="569"/>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568"/>
      <c r="I969" s="569"/>
      <c r="J969" s="569"/>
      <c r="K969" s="569"/>
      <c r="L969" s="122"/>
      <c r="M969" s="569"/>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568"/>
      <c r="I970" s="569"/>
      <c r="J970" s="569"/>
      <c r="K970" s="569"/>
      <c r="L970" s="122"/>
      <c r="M970" s="569"/>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568"/>
      <c r="I971" s="569"/>
      <c r="J971" s="569"/>
      <c r="K971" s="569"/>
      <c r="L971" s="122"/>
      <c r="M971" s="569"/>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568"/>
      <c r="I972" s="569"/>
      <c r="J972" s="569"/>
      <c r="K972" s="569"/>
      <c r="L972" s="122"/>
      <c r="M972" s="569"/>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568"/>
      <c r="I973" s="569"/>
      <c r="J973" s="569"/>
      <c r="K973" s="569"/>
      <c r="L973" s="122"/>
      <c r="M973" s="569"/>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568"/>
      <c r="I974" s="569"/>
      <c r="J974" s="569"/>
      <c r="K974" s="569"/>
      <c r="L974" s="122"/>
      <c r="M974" s="569"/>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568"/>
      <c r="I975" s="569"/>
      <c r="J975" s="569"/>
      <c r="K975" s="569"/>
      <c r="L975" s="122"/>
      <c r="M975" s="569"/>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568"/>
      <c r="I976" s="569"/>
      <c r="J976" s="569"/>
      <c r="K976" s="569"/>
      <c r="L976" s="122"/>
      <c r="M976" s="569"/>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568"/>
      <c r="I977" s="569"/>
      <c r="J977" s="569"/>
      <c r="K977" s="569"/>
      <c r="L977" s="122"/>
      <c r="M977" s="569"/>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568"/>
      <c r="I978" s="569"/>
      <c r="J978" s="569"/>
      <c r="K978" s="569"/>
      <c r="L978" s="122"/>
      <c r="M978" s="569"/>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568"/>
      <c r="I979" s="569"/>
      <c r="J979" s="569"/>
      <c r="K979" s="569"/>
      <c r="L979" s="122"/>
      <c r="M979" s="569"/>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568"/>
      <c r="I980" s="569"/>
      <c r="J980" s="569"/>
      <c r="K980" s="569"/>
      <c r="L980" s="122"/>
      <c r="M980" s="569"/>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568"/>
      <c r="I981" s="569"/>
      <c r="J981" s="569"/>
      <c r="K981" s="569"/>
      <c r="L981" s="122"/>
      <c r="M981" s="569"/>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568"/>
      <c r="I982" s="569"/>
      <c r="J982" s="569"/>
      <c r="K982" s="569"/>
      <c r="L982" s="122"/>
      <c r="M982" s="569"/>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568"/>
      <c r="I983" s="569"/>
      <c r="J983" s="569"/>
      <c r="K983" s="569"/>
      <c r="L983" s="122"/>
      <c r="M983" s="569"/>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568"/>
      <c r="I984" s="569"/>
      <c r="J984" s="569"/>
      <c r="K984" s="569"/>
      <c r="L984" s="122"/>
      <c r="M984" s="569"/>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568"/>
      <c r="I985" s="569"/>
      <c r="J985" s="569"/>
      <c r="K985" s="569"/>
      <c r="L985" s="122"/>
      <c r="M985" s="569"/>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568"/>
      <c r="I986" s="569"/>
      <c r="J986" s="569"/>
      <c r="K986" s="569"/>
      <c r="L986" s="122"/>
      <c r="M986" s="569"/>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568"/>
      <c r="I987" s="569"/>
      <c r="J987" s="569"/>
      <c r="K987" s="569"/>
      <c r="L987" s="122"/>
      <c r="M987" s="569"/>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568"/>
      <c r="I988" s="569"/>
      <c r="J988" s="569"/>
      <c r="K988" s="569"/>
      <c r="L988" s="122"/>
      <c r="M988" s="569"/>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568"/>
      <c r="I989" s="569"/>
      <c r="J989" s="569"/>
      <c r="K989" s="569"/>
      <c r="L989" s="122"/>
      <c r="M989" s="569"/>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568"/>
      <c r="I990" s="569"/>
      <c r="J990" s="569"/>
      <c r="K990" s="569"/>
      <c r="L990" s="122"/>
      <c r="M990" s="569"/>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568"/>
      <c r="I991" s="569"/>
      <c r="J991" s="569"/>
      <c r="K991" s="569"/>
      <c r="L991" s="122"/>
      <c r="M991" s="569"/>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568"/>
      <c r="I992" s="569"/>
      <c r="J992" s="569"/>
      <c r="K992" s="569"/>
      <c r="L992" s="122"/>
      <c r="M992" s="569"/>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568"/>
      <c r="I993" s="569"/>
      <c r="J993" s="569"/>
      <c r="K993" s="569"/>
      <c r="L993" s="122"/>
      <c r="M993" s="569"/>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568"/>
      <c r="I994" s="569"/>
      <c r="J994" s="569"/>
      <c r="K994" s="569"/>
      <c r="L994" s="122"/>
      <c r="M994" s="569"/>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568"/>
      <c r="I995" s="569"/>
      <c r="J995" s="569"/>
      <c r="K995" s="569"/>
      <c r="L995" s="122"/>
      <c r="M995" s="569"/>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568"/>
      <c r="I996" s="569"/>
      <c r="J996" s="569"/>
      <c r="K996" s="569"/>
      <c r="L996" s="122"/>
      <c r="M996" s="569"/>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568"/>
      <c r="I997" s="569"/>
      <c r="J997" s="569"/>
      <c r="K997" s="569"/>
      <c r="L997" s="122"/>
      <c r="M997" s="569"/>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568"/>
      <c r="I998" s="569"/>
      <c r="J998" s="569"/>
      <c r="K998" s="569"/>
      <c r="L998" s="122"/>
      <c r="M998" s="569"/>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568"/>
      <c r="I999" s="569"/>
      <c r="J999" s="569"/>
      <c r="K999" s="569"/>
      <c r="L999" s="122"/>
      <c r="M999" s="569"/>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568"/>
      <c r="I1000" s="569"/>
      <c r="J1000" s="569"/>
      <c r="K1000" s="569"/>
      <c r="L1000" s="122"/>
      <c r="M1000" s="569"/>
      <c r="N1000" s="122"/>
      <c r="O1000" s="122"/>
      <c r="P1000" s="122"/>
      <c r="Q1000" s="122"/>
      <c r="R1000" s="122"/>
      <c r="S1000" s="122"/>
      <c r="T1000" s="122"/>
      <c r="U1000" s="122"/>
      <c r="V1000" s="122"/>
      <c r="W1000" s="122"/>
      <c r="X1000" s="122"/>
      <c r="Y1000" s="122"/>
      <c r="Z1000" s="122"/>
      <c r="AA1000" s="122"/>
      <c r="AB1000" s="122"/>
    </row>
  </sheetData>
  <mergeCells count="130">
    <mergeCell ref="AA20:AA21"/>
    <mergeCell ref="AB20:AB21"/>
    <mergeCell ref="Y23:Y32"/>
    <mergeCell ref="Z23:Z32"/>
    <mergeCell ref="AA23:AA32"/>
    <mergeCell ref="AB23:AB32"/>
    <mergeCell ref="O29:O32"/>
    <mergeCell ref="P41:P44"/>
    <mergeCell ref="P45:P48"/>
    <mergeCell ref="Q45:Q48"/>
    <mergeCell ref="O20:O21"/>
    <mergeCell ref="P20:P21"/>
    <mergeCell ref="Q20:Q21"/>
    <mergeCell ref="Y20:Y21"/>
    <mergeCell ref="Z20:Z21"/>
    <mergeCell ref="Y50:Y51"/>
    <mergeCell ref="Z50:Z51"/>
    <mergeCell ref="AA50:AA51"/>
    <mergeCell ref="AB50:AB51"/>
    <mergeCell ref="P29:P32"/>
    <mergeCell ref="Q29:Q32"/>
    <mergeCell ref="P34:P38"/>
    <mergeCell ref="Y35:Y40"/>
    <mergeCell ref="Z35:Z40"/>
    <mergeCell ref="AA35:AA40"/>
    <mergeCell ref="AB35:AB40"/>
    <mergeCell ref="A1:W2"/>
    <mergeCell ref="X1:AB4"/>
    <mergeCell ref="A3:D3"/>
    <mergeCell ref="J3:M3"/>
    <mergeCell ref="N3:P3"/>
    <mergeCell ref="Q3:S3"/>
    <mergeCell ref="T3:W3"/>
    <mergeCell ref="O4:W4"/>
    <mergeCell ref="G6:G8"/>
    <mergeCell ref="O6:O8"/>
    <mergeCell ref="P6:P8"/>
    <mergeCell ref="Q6:Q8"/>
    <mergeCell ref="H7:H8"/>
    <mergeCell ref="I7:I8"/>
    <mergeCell ref="E3:I3"/>
    <mergeCell ref="A4:N4"/>
    <mergeCell ref="A6:A22"/>
    <mergeCell ref="B6:B22"/>
    <mergeCell ref="C6:C22"/>
    <mergeCell ref="D6:D22"/>
    <mergeCell ref="E6:E8"/>
    <mergeCell ref="E15:E19"/>
    <mergeCell ref="E20:E21"/>
    <mergeCell ref="F20:F21"/>
    <mergeCell ref="O9:O11"/>
    <mergeCell ref="P9:P11"/>
    <mergeCell ref="Q9:Q11"/>
    <mergeCell ref="E12:E13"/>
    <mergeCell ref="G12:G13"/>
    <mergeCell ref="H12:H13"/>
    <mergeCell ref="I12:I13"/>
    <mergeCell ref="O12:O13"/>
    <mergeCell ref="P12:P13"/>
    <mergeCell ref="Q12:Q13"/>
    <mergeCell ref="E9:E11"/>
    <mergeCell ref="G9:G11"/>
    <mergeCell ref="H9:H11"/>
    <mergeCell ref="I9:I11"/>
    <mergeCell ref="J20:J21"/>
    <mergeCell ref="K20:K21"/>
    <mergeCell ref="L20:L21"/>
    <mergeCell ref="M20:M21"/>
    <mergeCell ref="N20:N21"/>
    <mergeCell ref="E29:E32"/>
    <mergeCell ref="G29:G32"/>
    <mergeCell ref="H46:H48"/>
    <mergeCell ref="I46:I48"/>
    <mergeCell ref="H20:H21"/>
    <mergeCell ref="I20:I21"/>
    <mergeCell ref="H29:H32"/>
    <mergeCell ref="I29:I32"/>
    <mergeCell ref="G20:G21"/>
    <mergeCell ref="J41:J44"/>
    <mergeCell ref="K41:K44"/>
    <mergeCell ref="L41:L44"/>
    <mergeCell ref="M41:M44"/>
    <mergeCell ref="N41:N44"/>
    <mergeCell ref="J45:J48"/>
    <mergeCell ref="K45:K48"/>
    <mergeCell ref="L45:L48"/>
    <mergeCell ref="M45:M48"/>
    <mergeCell ref="N45:N48"/>
    <mergeCell ref="O50:O51"/>
    <mergeCell ref="P50:P51"/>
    <mergeCell ref="Q50:Q51"/>
    <mergeCell ref="P52:P55"/>
    <mergeCell ref="Q52:Q55"/>
    <mergeCell ref="R52:R55"/>
    <mergeCell ref="H50:H51"/>
    <mergeCell ref="I50:I51"/>
    <mergeCell ref="J50:J51"/>
    <mergeCell ref="K50:K51"/>
    <mergeCell ref="L50:L51"/>
    <mergeCell ref="M50:M51"/>
    <mergeCell ref="N50:N51"/>
    <mergeCell ref="J52:J54"/>
    <mergeCell ref="K52:K54"/>
    <mergeCell ref="L52:L54"/>
    <mergeCell ref="M52:M54"/>
    <mergeCell ref="N52:N54"/>
    <mergeCell ref="J29:J32"/>
    <mergeCell ref="K29:K32"/>
    <mergeCell ref="L29:L32"/>
    <mergeCell ref="M29:M32"/>
    <mergeCell ref="N29:N32"/>
    <mergeCell ref="A56:A57"/>
    <mergeCell ref="B56:B57"/>
    <mergeCell ref="C56:C57"/>
    <mergeCell ref="D56:D57"/>
    <mergeCell ref="G56:G57"/>
    <mergeCell ref="A50:A55"/>
    <mergeCell ref="B50:B55"/>
    <mergeCell ref="C50:C55"/>
    <mergeCell ref="D50:D55"/>
    <mergeCell ref="E50:E51"/>
    <mergeCell ref="F50:F51"/>
    <mergeCell ref="G50:G51"/>
    <mergeCell ref="G52:G54"/>
    <mergeCell ref="A23:A49"/>
    <mergeCell ref="B23:B49"/>
    <mergeCell ref="C23:C49"/>
    <mergeCell ref="D23:D49"/>
    <mergeCell ref="F23:F32"/>
    <mergeCell ref="F34:F40"/>
  </mergeCells>
  <dataValidations count="3">
    <dataValidation type="decimal" operator="greaterThan" allowBlank="1" showInputMessage="1" showErrorMessage="1" prompt="Nedozvoljeni unos - Dozvoljeno unijeti broj sa dva decimalna mjesta." sqref="H6 H9 H12 H14">
      <formula1>0</formula1>
    </dataValidation>
    <dataValidation type="decimal" allowBlank="1" showErrorMessage="1" sqref="A6">
      <formula1>1</formula1>
      <formula2>9999</formula2>
    </dataValidation>
    <dataValidation type="custom" allowBlank="1" showInputMessage="1" showErrorMessage="1" prompt="Dozvoljeni unos do 250 znakova  -    " sqref="G6 G9 G12 G14:G20 G23:G29 G33:G40">
      <formula1>LT(LEN(G6),(250))</formula1>
    </dataValidation>
  </dataValidation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9.140625" customWidth="1"/>
    <col min="2" max="2" width="40.42578125" customWidth="1"/>
    <col min="3" max="3" width="38.42578125" customWidth="1"/>
    <col min="4" max="4" width="39" customWidth="1"/>
    <col min="5" max="5" width="27" customWidth="1"/>
    <col min="6" max="6" width="42" customWidth="1"/>
    <col min="7" max="7" width="50.7109375" customWidth="1"/>
    <col min="8" max="8" width="40.140625" customWidth="1"/>
    <col min="9" max="9" width="31.140625" customWidth="1"/>
    <col min="10" max="10" width="11" customWidth="1"/>
    <col min="11" max="11" width="10.85546875" customWidth="1"/>
    <col min="12" max="12" width="9.7109375" customWidth="1"/>
    <col min="13" max="13" width="16.140625" customWidth="1"/>
    <col min="14" max="14" width="18.7109375" customWidth="1"/>
    <col min="15" max="15" width="45" customWidth="1"/>
    <col min="16" max="16" width="57.42578125" customWidth="1"/>
    <col min="17" max="17" width="37.42578125" customWidth="1"/>
    <col min="18" max="18" width="25" customWidth="1"/>
    <col min="19" max="19" width="29.42578125" customWidth="1"/>
    <col min="20" max="20" width="15.42578125" customWidth="1"/>
    <col min="21" max="21" width="17.42578125" customWidth="1"/>
    <col min="22" max="23" width="19.28515625" customWidth="1"/>
    <col min="24" max="24" width="22" customWidth="1"/>
    <col min="25" max="25" width="19.7109375" customWidth="1"/>
    <col min="26" max="26" width="19.140625" customWidth="1"/>
    <col min="27" max="27" width="19.85546875" customWidth="1"/>
    <col min="28" max="28" width="34.7109375" customWidth="1"/>
  </cols>
  <sheetData>
    <row r="1" spans="1:28" ht="12.75" customHeight="1" x14ac:dyDescent="0.2">
      <c r="A1" s="732" t="s">
        <v>442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753" t="s">
        <v>117</v>
      </c>
      <c r="B3" s="716"/>
      <c r="C3" s="716"/>
      <c r="D3" s="745"/>
      <c r="E3" s="752" t="s">
        <v>5401</v>
      </c>
      <c r="F3" s="747"/>
      <c r="G3" s="747"/>
      <c r="H3" s="747"/>
      <c r="I3" s="791"/>
      <c r="J3" s="746" t="s">
        <v>119</v>
      </c>
      <c r="K3" s="747"/>
      <c r="L3" s="747"/>
      <c r="M3" s="791"/>
      <c r="N3" s="697" t="s">
        <v>371</v>
      </c>
      <c r="O3" s="651"/>
      <c r="P3" s="652"/>
      <c r="Q3" s="795" t="s">
        <v>121</v>
      </c>
      <c r="R3" s="747"/>
      <c r="S3" s="791"/>
      <c r="T3" s="1063">
        <v>44173</v>
      </c>
      <c r="U3" s="716"/>
      <c r="V3" s="716"/>
      <c r="W3" s="751"/>
      <c r="X3" s="740"/>
      <c r="Y3" s="638"/>
      <c r="Z3" s="638"/>
      <c r="AA3" s="638"/>
      <c r="AB3" s="741"/>
    </row>
    <row r="4" spans="1:28" ht="6.75" hidden="1" customHeight="1" x14ac:dyDescent="0.2">
      <c r="A4" s="250"/>
      <c r="B4" s="42"/>
      <c r="C4" s="42"/>
      <c r="D4" s="42"/>
      <c r="E4" s="110"/>
      <c r="F4" s="111"/>
      <c r="G4" s="111"/>
      <c r="H4" s="111"/>
      <c r="I4" s="111"/>
      <c r="J4" s="111"/>
      <c r="K4" s="111"/>
      <c r="L4" s="111"/>
      <c r="M4" s="111"/>
      <c r="N4" s="111"/>
      <c r="O4" s="112"/>
      <c r="P4" s="796" t="s">
        <v>123</v>
      </c>
      <c r="Q4" s="797"/>
      <c r="R4" s="698" t="s">
        <v>124</v>
      </c>
      <c r="S4" s="651"/>
      <c r="T4" s="651"/>
      <c r="U4" s="651"/>
      <c r="V4" s="651"/>
      <c r="W4" s="665"/>
      <c r="X4" s="740"/>
      <c r="Y4" s="638"/>
      <c r="Z4" s="638"/>
      <c r="AA4" s="638"/>
      <c r="AB4" s="741"/>
    </row>
    <row r="5" spans="1:28" ht="30" hidden="1" customHeight="1" x14ac:dyDescent="0.2">
      <c r="A5" s="941"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row>
    <row r="6" spans="1:28" ht="30" hidden="1" customHeight="1" x14ac:dyDescent="0.2">
      <c r="A6" s="941"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row>
    <row r="7" spans="1:28" ht="30" hidden="1" customHeight="1" x14ac:dyDescent="0.2">
      <c r="A7" s="1064"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row>
    <row r="8" spans="1:28" ht="33.75" customHeight="1" x14ac:dyDescent="0.2">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row>
    <row r="9" spans="1:28" ht="149.25" customHeight="1" x14ac:dyDescent="0.2">
      <c r="A9" s="126" t="s">
        <v>130</v>
      </c>
      <c r="B9" s="127" t="s">
        <v>131</v>
      </c>
      <c r="C9" s="127" t="s">
        <v>132</v>
      </c>
      <c r="D9" s="127" t="s">
        <v>133</v>
      </c>
      <c r="E9" s="128" t="s">
        <v>134</v>
      </c>
      <c r="F9" s="229" t="s">
        <v>56</v>
      </c>
      <c r="G9" s="129" t="s">
        <v>135</v>
      </c>
      <c r="H9" s="130" t="s">
        <v>136</v>
      </c>
      <c r="I9" s="127" t="s">
        <v>137</v>
      </c>
      <c r="J9" s="131" t="s">
        <v>138</v>
      </c>
      <c r="K9" s="131" t="s">
        <v>139</v>
      </c>
      <c r="L9" s="131" t="s">
        <v>5402</v>
      </c>
      <c r="M9" s="132" t="s">
        <v>141</v>
      </c>
      <c r="N9" s="133" t="s">
        <v>374</v>
      </c>
      <c r="O9" s="134" t="s">
        <v>143</v>
      </c>
      <c r="P9" s="54" t="s">
        <v>144</v>
      </c>
      <c r="Q9" s="54" t="s">
        <v>145</v>
      </c>
      <c r="R9" s="54" t="s">
        <v>146</v>
      </c>
      <c r="S9" s="54" t="s">
        <v>147</v>
      </c>
      <c r="T9" s="54" t="s">
        <v>148</v>
      </c>
      <c r="U9" s="54" t="s">
        <v>149</v>
      </c>
      <c r="V9" s="54" t="s">
        <v>150</v>
      </c>
      <c r="W9" s="55" t="s">
        <v>151</v>
      </c>
      <c r="X9" s="113" t="s">
        <v>152</v>
      </c>
      <c r="Y9" s="56" t="s">
        <v>153</v>
      </c>
      <c r="Z9" s="56" t="s">
        <v>154</v>
      </c>
      <c r="AA9" s="56" t="s">
        <v>155</v>
      </c>
      <c r="AB9" s="114" t="s">
        <v>156</v>
      </c>
    </row>
    <row r="10" spans="1:28" ht="71.25" customHeight="1" x14ac:dyDescent="0.2">
      <c r="A10" s="775">
        <v>1</v>
      </c>
      <c r="B10" s="672" t="s">
        <v>449</v>
      </c>
      <c r="C10" s="672" t="s">
        <v>158</v>
      </c>
      <c r="D10" s="672" t="s">
        <v>158</v>
      </c>
      <c r="E10" s="673" t="s">
        <v>5403</v>
      </c>
      <c r="F10" s="786" t="s">
        <v>5404</v>
      </c>
      <c r="G10" s="678" t="s">
        <v>5405</v>
      </c>
      <c r="H10" s="686">
        <v>6966048</v>
      </c>
      <c r="I10" s="672" t="s">
        <v>5406</v>
      </c>
      <c r="J10" s="672" t="s">
        <v>253</v>
      </c>
      <c r="K10" s="672" t="s">
        <v>166</v>
      </c>
      <c r="L10" s="672" t="s">
        <v>5407</v>
      </c>
      <c r="M10" s="672" t="s">
        <v>164</v>
      </c>
      <c r="N10" s="672" t="s">
        <v>164</v>
      </c>
      <c r="O10" s="781" t="s">
        <v>5408</v>
      </c>
      <c r="P10" s="681" t="s">
        <v>5409</v>
      </c>
      <c r="Q10" s="681" t="s">
        <v>327</v>
      </c>
      <c r="R10" s="68" t="s">
        <v>5410</v>
      </c>
      <c r="S10" s="70" t="s">
        <v>5411</v>
      </c>
      <c r="T10" s="70">
        <v>1</v>
      </c>
      <c r="U10" s="70">
        <v>1</v>
      </c>
      <c r="V10" s="71">
        <v>1</v>
      </c>
      <c r="W10" s="72">
        <v>1</v>
      </c>
      <c r="X10" s="140"/>
      <c r="Y10" s="774"/>
      <c r="Z10" s="774"/>
      <c r="AA10" s="774"/>
      <c r="AB10" s="768"/>
    </row>
    <row r="11" spans="1:28" ht="67.5" customHeight="1" x14ac:dyDescent="0.2">
      <c r="A11" s="755"/>
      <c r="B11" s="641"/>
      <c r="C11" s="641"/>
      <c r="D11" s="641"/>
      <c r="E11" s="674"/>
      <c r="F11" s="676"/>
      <c r="G11" s="679"/>
      <c r="H11" s="641"/>
      <c r="I11" s="641"/>
      <c r="J11" s="641"/>
      <c r="K11" s="641"/>
      <c r="L11" s="641"/>
      <c r="M11" s="641"/>
      <c r="N11" s="641"/>
      <c r="O11" s="782"/>
      <c r="P11" s="641"/>
      <c r="Q11" s="641"/>
      <c r="R11" s="68" t="s">
        <v>5412</v>
      </c>
      <c r="S11" s="45" t="s">
        <v>5413</v>
      </c>
      <c r="T11" s="45">
        <v>12</v>
      </c>
      <c r="U11" s="45">
        <v>9</v>
      </c>
      <c r="V11" s="57">
        <v>9</v>
      </c>
      <c r="W11" s="62">
        <v>6</v>
      </c>
      <c r="X11" s="140"/>
      <c r="Y11" s="641"/>
      <c r="Z11" s="641"/>
      <c r="AA11" s="641"/>
      <c r="AB11" s="720"/>
    </row>
    <row r="12" spans="1:28" ht="67.5" customHeight="1" x14ac:dyDescent="0.2">
      <c r="A12" s="727"/>
      <c r="B12" s="722"/>
      <c r="C12" s="722"/>
      <c r="D12" s="722"/>
      <c r="E12" s="759"/>
      <c r="F12" s="761"/>
      <c r="G12" s="763"/>
      <c r="H12" s="722"/>
      <c r="I12" s="722"/>
      <c r="J12" s="722"/>
      <c r="K12" s="722"/>
      <c r="L12" s="722"/>
      <c r="M12" s="722"/>
      <c r="N12" s="722"/>
      <c r="O12" s="892"/>
      <c r="P12" s="722"/>
      <c r="Q12" s="722"/>
      <c r="R12" s="293" t="s">
        <v>5414</v>
      </c>
      <c r="S12" s="283" t="s">
        <v>5415</v>
      </c>
      <c r="T12" s="570">
        <v>7.0000000000000007E-2</v>
      </c>
      <c r="U12" s="570">
        <v>0.08</v>
      </c>
      <c r="V12" s="409">
        <v>0.08</v>
      </c>
      <c r="W12" s="410">
        <v>0.09</v>
      </c>
      <c r="X12" s="248"/>
      <c r="Y12" s="722"/>
      <c r="Z12" s="722"/>
      <c r="AA12" s="722"/>
      <c r="AB12" s="723"/>
    </row>
    <row r="13" spans="1:28" x14ac:dyDescent="0.2">
      <c r="A13" s="122"/>
      <c r="B13" s="122"/>
      <c r="C13" s="122"/>
      <c r="D13" s="122"/>
      <c r="E13" s="122"/>
      <c r="F13" s="167"/>
      <c r="G13" s="122"/>
      <c r="H13" s="168"/>
      <c r="I13" s="122"/>
      <c r="J13" s="122"/>
      <c r="K13" s="122"/>
      <c r="L13" s="122"/>
      <c r="M13" s="122"/>
      <c r="N13" s="122"/>
      <c r="O13" s="122"/>
      <c r="P13" s="122"/>
      <c r="Q13" s="122"/>
      <c r="R13" s="122"/>
      <c r="S13" s="122"/>
      <c r="T13" s="122"/>
      <c r="U13" s="122"/>
      <c r="V13" s="122"/>
      <c r="W13" s="122"/>
      <c r="X13" s="122"/>
      <c r="Y13" s="122"/>
      <c r="Z13" s="122"/>
      <c r="AA13" s="122"/>
      <c r="AB13" s="122"/>
    </row>
    <row r="14" spans="1:28" x14ac:dyDescent="0.2">
      <c r="A14" s="122"/>
      <c r="B14" s="122"/>
      <c r="C14" s="122"/>
      <c r="D14" s="122"/>
      <c r="E14" s="122"/>
      <c r="F14" s="167"/>
      <c r="G14" s="122"/>
      <c r="H14" s="168"/>
      <c r="I14" s="122"/>
      <c r="J14" s="122"/>
      <c r="K14" s="122"/>
      <c r="L14" s="122"/>
      <c r="M14" s="122"/>
      <c r="N14" s="122"/>
      <c r="O14" s="122"/>
      <c r="P14" s="122"/>
      <c r="Q14" s="122"/>
      <c r="R14" s="122"/>
      <c r="S14" s="122"/>
      <c r="T14" s="122"/>
      <c r="U14" s="122"/>
      <c r="V14" s="122"/>
      <c r="W14" s="122"/>
      <c r="X14" s="122"/>
      <c r="Y14" s="122"/>
      <c r="Z14" s="122"/>
      <c r="AA14" s="122"/>
      <c r="AB14" s="122"/>
    </row>
    <row r="15" spans="1:28" x14ac:dyDescent="0.2">
      <c r="A15" s="122"/>
      <c r="B15" s="122"/>
      <c r="C15" s="122"/>
      <c r="D15" s="122"/>
      <c r="E15" s="122"/>
      <c r="F15" s="167"/>
      <c r="G15" s="122"/>
      <c r="H15" s="168"/>
      <c r="I15" s="122"/>
      <c r="J15" s="122"/>
      <c r="K15" s="122"/>
      <c r="L15" s="122"/>
      <c r="M15" s="122"/>
      <c r="N15" s="122"/>
      <c r="O15" s="122"/>
      <c r="P15" s="122"/>
      <c r="Q15" s="122"/>
      <c r="R15" s="122"/>
      <c r="S15" s="122"/>
      <c r="T15" s="122"/>
      <c r="U15" s="122"/>
      <c r="V15" s="122"/>
      <c r="W15" s="122"/>
      <c r="X15" s="122"/>
      <c r="Y15" s="122"/>
      <c r="Z15" s="122"/>
      <c r="AA15" s="122"/>
      <c r="AB15" s="122"/>
    </row>
    <row r="16" spans="1:28" x14ac:dyDescent="0.2">
      <c r="A16" s="122"/>
      <c r="B16" s="122"/>
      <c r="C16" s="122"/>
      <c r="D16" s="122"/>
      <c r="E16" s="122"/>
      <c r="F16" s="167"/>
      <c r="G16" s="122"/>
      <c r="H16" s="168"/>
      <c r="I16" s="122"/>
      <c r="J16" s="122"/>
      <c r="K16" s="122"/>
      <c r="L16" s="122"/>
      <c r="M16" s="122"/>
      <c r="N16" s="122"/>
      <c r="O16" s="122"/>
      <c r="P16" s="122"/>
      <c r="Q16" s="122"/>
      <c r="R16" s="122"/>
      <c r="S16" s="122"/>
      <c r="T16" s="122"/>
      <c r="U16" s="122"/>
      <c r="V16" s="122"/>
      <c r="W16" s="122"/>
      <c r="X16" s="122"/>
      <c r="Y16" s="122"/>
      <c r="Z16" s="122"/>
      <c r="AA16" s="122"/>
      <c r="AB16" s="122"/>
    </row>
    <row r="17" spans="1:28" x14ac:dyDescent="0.2">
      <c r="A17" s="122"/>
      <c r="B17" s="122"/>
      <c r="C17" s="122"/>
      <c r="D17" s="122"/>
      <c r="E17" s="122"/>
      <c r="F17" s="167"/>
      <c r="G17" s="122"/>
      <c r="H17" s="168"/>
      <c r="I17" s="122"/>
      <c r="J17" s="122"/>
      <c r="K17" s="122"/>
      <c r="L17" s="122"/>
      <c r="M17" s="122"/>
      <c r="N17" s="122"/>
      <c r="O17" s="122"/>
      <c r="P17" s="122"/>
      <c r="Q17" s="122"/>
      <c r="R17" s="122"/>
      <c r="S17" s="122"/>
      <c r="T17" s="122"/>
      <c r="U17" s="122"/>
      <c r="V17" s="122"/>
      <c r="W17" s="122"/>
      <c r="X17" s="122"/>
      <c r="Y17" s="122"/>
      <c r="Z17" s="122"/>
      <c r="AA17" s="122"/>
      <c r="AB17" s="122"/>
    </row>
    <row r="18" spans="1:28" x14ac:dyDescent="0.2">
      <c r="A18" s="122"/>
      <c r="B18" s="122"/>
      <c r="C18" s="122"/>
      <c r="D18" s="122"/>
      <c r="E18" s="122"/>
      <c r="F18" s="167"/>
      <c r="G18" s="122"/>
      <c r="H18" s="168"/>
      <c r="I18" s="122"/>
      <c r="J18" s="122"/>
      <c r="K18" s="122"/>
      <c r="L18" s="122"/>
      <c r="M18" s="122"/>
      <c r="N18" s="122"/>
      <c r="O18" s="122"/>
      <c r="P18" s="122"/>
      <c r="Q18" s="122"/>
      <c r="R18" s="122"/>
      <c r="S18" s="122"/>
      <c r="T18" s="122"/>
      <c r="U18" s="122"/>
      <c r="V18" s="122"/>
      <c r="W18" s="122"/>
      <c r="X18" s="122"/>
      <c r="Y18" s="122"/>
      <c r="Z18" s="122"/>
      <c r="AA18" s="122"/>
      <c r="AB18" s="122"/>
    </row>
    <row r="19" spans="1:28" x14ac:dyDescent="0.2">
      <c r="A19" s="122"/>
      <c r="B19" s="122"/>
      <c r="C19" s="122"/>
      <c r="D19" s="122"/>
      <c r="E19" s="122"/>
      <c r="F19" s="167"/>
      <c r="G19" s="122"/>
      <c r="H19" s="168"/>
      <c r="I19" s="122"/>
      <c r="J19" s="122"/>
      <c r="K19" s="122"/>
      <c r="L19" s="122"/>
      <c r="M19" s="122"/>
      <c r="N19" s="122"/>
      <c r="O19" s="122"/>
      <c r="P19" s="122"/>
      <c r="Q19" s="122"/>
      <c r="R19" s="122"/>
      <c r="S19" s="122"/>
      <c r="T19" s="122"/>
      <c r="U19" s="122"/>
      <c r="V19" s="122"/>
      <c r="W19" s="122"/>
      <c r="X19" s="122"/>
      <c r="Y19" s="122"/>
      <c r="Z19" s="122"/>
      <c r="AA19" s="122"/>
      <c r="AB19" s="122"/>
    </row>
    <row r="20" spans="1:28" x14ac:dyDescent="0.2">
      <c r="A20" s="122"/>
      <c r="B20" s="122"/>
      <c r="C20" s="122"/>
      <c r="D20" s="122"/>
      <c r="E20" s="122"/>
      <c r="F20" s="167"/>
      <c r="G20" s="122"/>
      <c r="H20" s="168"/>
      <c r="I20" s="122"/>
      <c r="J20" s="122"/>
      <c r="K20" s="122"/>
      <c r="L20" s="122"/>
      <c r="M20" s="122"/>
      <c r="N20" s="122"/>
      <c r="O20" s="122"/>
      <c r="P20" s="122"/>
      <c r="Q20" s="122"/>
      <c r="R20" s="122"/>
      <c r="S20" s="122"/>
      <c r="T20" s="122"/>
      <c r="U20" s="122"/>
      <c r="V20" s="122"/>
      <c r="W20" s="122"/>
      <c r="X20" s="122"/>
      <c r="Y20" s="122"/>
      <c r="Z20" s="122"/>
      <c r="AA20" s="122"/>
      <c r="AB20" s="122"/>
    </row>
    <row r="21" spans="1:28" ht="15.75" customHeight="1" x14ac:dyDescent="0.2">
      <c r="A21" s="122"/>
      <c r="B21" s="122"/>
      <c r="C21" s="122"/>
      <c r="D21" s="122"/>
      <c r="E21" s="122"/>
      <c r="F21" s="167"/>
      <c r="G21" s="122"/>
      <c r="H21" s="168"/>
      <c r="I21" s="122"/>
      <c r="J21" s="122"/>
      <c r="K21" s="122"/>
      <c r="L21" s="122"/>
      <c r="M21" s="122"/>
      <c r="N21" s="122"/>
      <c r="O21" s="122"/>
      <c r="P21" s="122"/>
      <c r="Q21" s="122"/>
      <c r="R21" s="122"/>
      <c r="S21" s="122"/>
      <c r="T21" s="122"/>
      <c r="U21" s="122"/>
      <c r="V21" s="122"/>
      <c r="W21" s="122"/>
      <c r="X21" s="122"/>
      <c r="Y21" s="122"/>
      <c r="Z21" s="122"/>
      <c r="AA21" s="122"/>
      <c r="AB21" s="122"/>
    </row>
    <row r="22" spans="1:28" ht="15.75" customHeight="1" x14ac:dyDescent="0.2">
      <c r="A22" s="122"/>
      <c r="B22" s="122"/>
      <c r="C22" s="122"/>
      <c r="D22" s="122"/>
      <c r="E22" s="122"/>
      <c r="F22" s="167"/>
      <c r="G22" s="122"/>
      <c r="H22" s="168"/>
      <c r="I22" s="122"/>
      <c r="J22" s="122"/>
      <c r="K22" s="122"/>
      <c r="L22" s="122"/>
      <c r="M22" s="122"/>
      <c r="N22" s="122"/>
      <c r="O22" s="122"/>
      <c r="P22" s="122"/>
      <c r="Q22" s="122"/>
      <c r="R22" s="122"/>
      <c r="S22" s="122"/>
      <c r="T22" s="122"/>
      <c r="U22" s="122"/>
      <c r="V22" s="122"/>
      <c r="W22" s="122"/>
      <c r="X22" s="122"/>
      <c r="Y22" s="122"/>
      <c r="Z22" s="122"/>
      <c r="AA22" s="122"/>
      <c r="AB22" s="122"/>
    </row>
    <row r="23" spans="1:28" ht="15.75" customHeight="1" x14ac:dyDescent="0.2">
      <c r="A23" s="122"/>
      <c r="B23" s="122"/>
      <c r="C23" s="122"/>
      <c r="D23" s="122"/>
      <c r="E23" s="122"/>
      <c r="F23" s="167"/>
      <c r="G23" s="122"/>
      <c r="H23" s="168"/>
      <c r="I23" s="122"/>
      <c r="J23" s="122"/>
      <c r="K23" s="122"/>
      <c r="L23" s="122"/>
      <c r="M23" s="122"/>
      <c r="N23" s="122"/>
      <c r="O23" s="122"/>
      <c r="P23" s="122"/>
      <c r="Q23" s="122"/>
      <c r="R23" s="122"/>
      <c r="S23" s="122"/>
      <c r="T23" s="122"/>
      <c r="U23" s="122"/>
      <c r="V23" s="122"/>
      <c r="W23" s="122"/>
      <c r="X23" s="122"/>
      <c r="Y23" s="122"/>
      <c r="Z23" s="122"/>
      <c r="AA23" s="122"/>
      <c r="AB23" s="122"/>
    </row>
    <row r="24" spans="1:28" ht="15.75" customHeight="1" x14ac:dyDescent="0.2">
      <c r="A24" s="122"/>
      <c r="B24" s="122"/>
      <c r="C24" s="122"/>
      <c r="D24" s="122"/>
      <c r="E24" s="122"/>
      <c r="F24" s="167"/>
      <c r="G24" s="122"/>
      <c r="H24" s="168"/>
      <c r="I24" s="122"/>
      <c r="J24" s="122"/>
      <c r="K24" s="122"/>
      <c r="L24" s="122"/>
      <c r="M24" s="122"/>
      <c r="N24" s="122"/>
      <c r="O24" s="122"/>
      <c r="P24" s="122"/>
      <c r="Q24" s="122"/>
      <c r="R24" s="122"/>
      <c r="S24" s="122"/>
      <c r="T24" s="122"/>
      <c r="U24" s="122"/>
      <c r="V24" s="122"/>
      <c r="W24" s="122"/>
      <c r="X24" s="122"/>
      <c r="Y24" s="122"/>
      <c r="Z24" s="122"/>
      <c r="AA24" s="122"/>
      <c r="AB24" s="122"/>
    </row>
    <row r="25" spans="1:28" ht="15.75" customHeight="1" x14ac:dyDescent="0.2">
      <c r="A25" s="122"/>
      <c r="B25" s="122"/>
      <c r="C25" s="122"/>
      <c r="D25" s="122"/>
      <c r="E25" s="122"/>
      <c r="F25" s="167"/>
      <c r="G25" s="122"/>
      <c r="H25" s="168"/>
      <c r="I25" s="122"/>
      <c r="J25" s="122"/>
      <c r="K25" s="122"/>
      <c r="L25" s="122"/>
      <c r="M25" s="122"/>
      <c r="N25" s="122"/>
      <c r="O25" s="122"/>
      <c r="P25" s="122"/>
      <c r="Q25" s="122"/>
      <c r="R25" s="122"/>
      <c r="S25" s="122"/>
      <c r="T25" s="122"/>
      <c r="U25" s="122"/>
      <c r="V25" s="122"/>
      <c r="W25" s="122"/>
      <c r="X25" s="122"/>
      <c r="Y25" s="122"/>
      <c r="Z25" s="122"/>
      <c r="AA25" s="122"/>
      <c r="AB25" s="122"/>
    </row>
    <row r="26" spans="1:28" ht="15.75" customHeight="1" x14ac:dyDescent="0.2">
      <c r="A26" s="122"/>
      <c r="B26" s="122"/>
      <c r="C26" s="122"/>
      <c r="D26" s="122"/>
      <c r="E26" s="122"/>
      <c r="F26" s="167"/>
      <c r="G26" s="122"/>
      <c r="H26" s="168"/>
      <c r="I26" s="122"/>
      <c r="J26" s="122"/>
      <c r="K26" s="122"/>
      <c r="L26" s="122"/>
      <c r="M26" s="122"/>
      <c r="N26" s="122"/>
      <c r="O26" s="122"/>
      <c r="P26" s="122"/>
      <c r="Q26" s="122"/>
      <c r="R26" s="122"/>
      <c r="S26" s="122"/>
      <c r="T26" s="122"/>
      <c r="U26" s="122"/>
      <c r="V26" s="122"/>
      <c r="W26" s="122"/>
      <c r="X26" s="122"/>
      <c r="Y26" s="122"/>
      <c r="Z26" s="122"/>
      <c r="AA26" s="122"/>
      <c r="AB26" s="122"/>
    </row>
    <row r="27" spans="1:28" ht="15.75" customHeight="1" x14ac:dyDescent="0.2">
      <c r="A27" s="122"/>
      <c r="B27" s="122"/>
      <c r="C27" s="122"/>
      <c r="D27" s="122"/>
      <c r="E27" s="122"/>
      <c r="F27" s="167"/>
      <c r="G27" s="122"/>
      <c r="H27" s="168"/>
      <c r="I27" s="122"/>
      <c r="J27" s="122"/>
      <c r="K27" s="122"/>
      <c r="L27" s="122"/>
      <c r="M27" s="122"/>
      <c r="N27" s="122"/>
      <c r="O27" s="122"/>
      <c r="P27" s="122"/>
      <c r="Q27" s="122"/>
      <c r="R27" s="122"/>
      <c r="S27" s="122"/>
      <c r="T27" s="122"/>
      <c r="U27" s="122"/>
      <c r="V27" s="122"/>
      <c r="W27" s="122"/>
      <c r="X27" s="122"/>
      <c r="Y27" s="122"/>
      <c r="Z27" s="122"/>
      <c r="AA27" s="122"/>
      <c r="AB27" s="122"/>
    </row>
    <row r="28" spans="1:28" ht="15.75" customHeight="1" x14ac:dyDescent="0.2">
      <c r="A28" s="122"/>
      <c r="B28" s="122"/>
      <c r="C28" s="122"/>
      <c r="D28" s="122"/>
      <c r="E28" s="122"/>
      <c r="F28" s="167"/>
      <c r="G28" s="122"/>
      <c r="H28" s="168"/>
      <c r="I28" s="122"/>
      <c r="J28" s="122"/>
      <c r="K28" s="122"/>
      <c r="L28" s="122"/>
      <c r="M28" s="122"/>
      <c r="N28" s="122"/>
      <c r="O28" s="122"/>
      <c r="P28" s="122"/>
      <c r="Q28" s="122"/>
      <c r="R28" s="122"/>
      <c r="S28" s="122"/>
      <c r="T28" s="122"/>
      <c r="U28" s="122"/>
      <c r="V28" s="122"/>
      <c r="W28" s="122"/>
      <c r="X28" s="122"/>
      <c r="Y28" s="122"/>
      <c r="Z28" s="122"/>
      <c r="AA28" s="122"/>
      <c r="AB28" s="122"/>
    </row>
    <row r="29" spans="1:28" ht="15.75" customHeight="1" x14ac:dyDescent="0.2">
      <c r="A29" s="122"/>
      <c r="B29" s="122"/>
      <c r="C29" s="122"/>
      <c r="D29" s="122"/>
      <c r="E29" s="122"/>
      <c r="F29" s="167"/>
      <c r="G29" s="122"/>
      <c r="H29" s="168"/>
      <c r="I29" s="122"/>
      <c r="J29" s="122"/>
      <c r="K29" s="122"/>
      <c r="L29" s="122"/>
      <c r="M29" s="122"/>
      <c r="N29" s="122"/>
      <c r="O29" s="122"/>
      <c r="P29" s="122"/>
      <c r="Q29" s="122"/>
      <c r="R29" s="122"/>
      <c r="S29" s="122"/>
      <c r="T29" s="122"/>
      <c r="U29" s="122"/>
      <c r="V29" s="122"/>
      <c r="W29" s="122"/>
      <c r="X29" s="122"/>
      <c r="Y29" s="122"/>
      <c r="Z29" s="122"/>
      <c r="AA29" s="122"/>
      <c r="AB29" s="122"/>
    </row>
    <row r="30" spans="1:28" ht="15.75" customHeight="1" x14ac:dyDescent="0.2">
      <c r="A30" s="122"/>
      <c r="B30" s="122"/>
      <c r="C30" s="122"/>
      <c r="D30" s="122"/>
      <c r="E30" s="122"/>
      <c r="F30" s="167"/>
      <c r="G30" s="122"/>
      <c r="H30" s="168"/>
      <c r="I30" s="122"/>
      <c r="J30" s="122"/>
      <c r="K30" s="122"/>
      <c r="L30" s="122"/>
      <c r="M30" s="122"/>
      <c r="N30" s="122"/>
      <c r="O30" s="122"/>
      <c r="P30" s="122"/>
      <c r="Q30" s="122"/>
      <c r="R30" s="122"/>
      <c r="S30" s="122"/>
      <c r="T30" s="122"/>
      <c r="U30" s="122"/>
      <c r="V30" s="122"/>
      <c r="W30" s="122"/>
      <c r="X30" s="122"/>
      <c r="Y30" s="122"/>
      <c r="Z30" s="122"/>
      <c r="AA30" s="122"/>
      <c r="AB30" s="122"/>
    </row>
    <row r="31" spans="1:28" ht="15.75" customHeight="1" x14ac:dyDescent="0.2">
      <c r="A31" s="122"/>
      <c r="B31" s="122"/>
      <c r="C31" s="122"/>
      <c r="D31" s="122"/>
      <c r="E31" s="122"/>
      <c r="F31" s="167"/>
      <c r="G31" s="122"/>
      <c r="H31" s="168"/>
      <c r="I31" s="122"/>
      <c r="J31" s="122"/>
      <c r="K31" s="122"/>
      <c r="L31" s="122"/>
      <c r="M31" s="122"/>
      <c r="N31" s="122"/>
      <c r="O31" s="122"/>
      <c r="P31" s="122"/>
      <c r="Q31" s="122"/>
      <c r="R31" s="122"/>
      <c r="S31" s="122"/>
      <c r="T31" s="122"/>
      <c r="U31" s="122"/>
      <c r="V31" s="122"/>
      <c r="W31" s="122"/>
      <c r="X31" s="122"/>
      <c r="Y31" s="122"/>
      <c r="Z31" s="122"/>
      <c r="AA31" s="122"/>
      <c r="AB31" s="122"/>
    </row>
    <row r="32" spans="1:28" ht="15.75" customHeight="1" x14ac:dyDescent="0.2">
      <c r="A32" s="122"/>
      <c r="B32" s="122"/>
      <c r="C32" s="122"/>
      <c r="D32" s="122"/>
      <c r="E32" s="122"/>
      <c r="F32" s="167"/>
      <c r="G32" s="122"/>
      <c r="H32" s="168"/>
      <c r="I32" s="122"/>
      <c r="J32" s="122"/>
      <c r="K32" s="122"/>
      <c r="L32" s="122"/>
      <c r="M32" s="122"/>
      <c r="N32" s="122"/>
      <c r="O32" s="122"/>
      <c r="P32" s="122"/>
      <c r="Q32" s="122"/>
      <c r="R32" s="122"/>
      <c r="S32" s="122"/>
      <c r="T32" s="122"/>
      <c r="U32" s="122"/>
      <c r="V32" s="122"/>
      <c r="W32" s="122"/>
      <c r="X32" s="122"/>
      <c r="Y32" s="122"/>
      <c r="Z32" s="122"/>
      <c r="AA32" s="122"/>
      <c r="AB32" s="122"/>
    </row>
    <row r="33" spans="1:28" ht="15.75" customHeight="1" x14ac:dyDescent="0.2">
      <c r="A33" s="122"/>
      <c r="B33" s="122"/>
      <c r="C33" s="122"/>
      <c r="D33" s="122"/>
      <c r="E33" s="122"/>
      <c r="F33" s="167"/>
      <c r="G33" s="122"/>
      <c r="H33" s="168"/>
      <c r="I33" s="122"/>
      <c r="J33" s="122"/>
      <c r="K33" s="122"/>
      <c r="L33" s="122"/>
      <c r="M33" s="122"/>
      <c r="N33" s="122"/>
      <c r="O33" s="122"/>
      <c r="P33" s="122"/>
      <c r="Q33" s="122"/>
      <c r="R33" s="122"/>
      <c r="S33" s="122"/>
      <c r="T33" s="122"/>
      <c r="U33" s="122"/>
      <c r="V33" s="122"/>
      <c r="W33" s="122"/>
      <c r="X33" s="122"/>
      <c r="Y33" s="122"/>
      <c r="Z33" s="122"/>
      <c r="AA33" s="122"/>
      <c r="AB33" s="122"/>
    </row>
    <row r="34" spans="1:28" ht="15.75" customHeight="1" x14ac:dyDescent="0.2">
      <c r="A34" s="122"/>
      <c r="B34" s="122"/>
      <c r="C34" s="122"/>
      <c r="D34" s="122"/>
      <c r="E34" s="122"/>
      <c r="F34" s="167"/>
      <c r="G34" s="122"/>
      <c r="H34" s="168"/>
      <c r="I34" s="122"/>
      <c r="J34" s="122"/>
      <c r="K34" s="122"/>
      <c r="L34" s="122"/>
      <c r="M34" s="122"/>
      <c r="N34" s="122"/>
      <c r="O34" s="122"/>
      <c r="P34" s="122"/>
      <c r="Q34" s="122"/>
      <c r="R34" s="122"/>
      <c r="S34" s="122"/>
      <c r="T34" s="122"/>
      <c r="U34" s="122"/>
      <c r="V34" s="122"/>
      <c r="W34" s="122"/>
      <c r="X34" s="122"/>
      <c r="Y34" s="122"/>
      <c r="Z34" s="122"/>
      <c r="AA34" s="122"/>
      <c r="AB34" s="122"/>
    </row>
    <row r="35" spans="1:28" ht="15.75" customHeight="1" x14ac:dyDescent="0.2">
      <c r="A35" s="122"/>
      <c r="B35" s="122"/>
      <c r="C35" s="122"/>
      <c r="D35" s="122"/>
      <c r="E35" s="122"/>
      <c r="F35" s="167"/>
      <c r="G35" s="122"/>
      <c r="H35" s="168"/>
      <c r="I35" s="122"/>
      <c r="J35" s="122"/>
      <c r="K35" s="122"/>
      <c r="L35" s="122"/>
      <c r="M35" s="122"/>
      <c r="N35" s="122"/>
      <c r="O35" s="122"/>
      <c r="P35" s="122"/>
      <c r="Q35" s="122"/>
      <c r="R35" s="122"/>
      <c r="S35" s="122"/>
      <c r="T35" s="122"/>
      <c r="U35" s="122"/>
      <c r="V35" s="122"/>
      <c r="W35" s="122"/>
      <c r="X35" s="122"/>
      <c r="Y35" s="122"/>
      <c r="Z35" s="122"/>
      <c r="AA35" s="122"/>
      <c r="AB35" s="122"/>
    </row>
    <row r="36" spans="1:28" ht="15.75" customHeight="1" x14ac:dyDescent="0.2">
      <c r="A36" s="122"/>
      <c r="B36" s="122"/>
      <c r="C36" s="122"/>
      <c r="D36" s="122"/>
      <c r="E36" s="122"/>
      <c r="F36" s="167"/>
      <c r="G36" s="122"/>
      <c r="H36" s="168"/>
      <c r="I36" s="122"/>
      <c r="J36" s="122"/>
      <c r="K36" s="122"/>
      <c r="L36" s="122"/>
      <c r="M36" s="122"/>
      <c r="N36" s="122"/>
      <c r="O36" s="122"/>
      <c r="P36" s="122"/>
      <c r="Q36" s="122"/>
      <c r="R36" s="122"/>
      <c r="S36" s="122"/>
      <c r="T36" s="122"/>
      <c r="U36" s="122"/>
      <c r="V36" s="122"/>
      <c r="W36" s="122"/>
      <c r="X36" s="122"/>
      <c r="Y36" s="122"/>
      <c r="Z36" s="122"/>
      <c r="AA36" s="122"/>
      <c r="AB36" s="122"/>
    </row>
    <row r="37" spans="1:28" ht="15.75" customHeight="1" x14ac:dyDescent="0.2">
      <c r="A37" s="122"/>
      <c r="B37" s="122"/>
      <c r="C37" s="122"/>
      <c r="D37" s="122"/>
      <c r="E37" s="122"/>
      <c r="F37" s="167"/>
      <c r="G37" s="122"/>
      <c r="H37" s="168"/>
      <c r="I37" s="122"/>
      <c r="J37" s="122"/>
      <c r="K37" s="122"/>
      <c r="L37" s="122"/>
      <c r="M37" s="122"/>
      <c r="N37" s="122"/>
      <c r="O37" s="122"/>
      <c r="P37" s="122"/>
      <c r="Q37" s="122"/>
      <c r="R37" s="122"/>
      <c r="S37" s="122"/>
      <c r="T37" s="122"/>
      <c r="U37" s="122"/>
      <c r="V37" s="122"/>
      <c r="W37" s="122"/>
      <c r="X37" s="122"/>
      <c r="Y37" s="122"/>
      <c r="Z37" s="122"/>
      <c r="AA37" s="122"/>
      <c r="AB37" s="122"/>
    </row>
    <row r="38" spans="1:28" ht="15.75" customHeight="1" x14ac:dyDescent="0.2">
      <c r="A38" s="122"/>
      <c r="B38" s="122"/>
      <c r="C38" s="122"/>
      <c r="D38" s="122"/>
      <c r="E38" s="122"/>
      <c r="F38" s="167"/>
      <c r="G38" s="122"/>
      <c r="H38" s="168"/>
      <c r="I38" s="122"/>
      <c r="J38" s="122"/>
      <c r="K38" s="122"/>
      <c r="L38" s="122"/>
      <c r="M38" s="122"/>
      <c r="N38" s="122"/>
      <c r="O38" s="122"/>
      <c r="P38" s="122"/>
      <c r="Q38" s="122"/>
      <c r="R38" s="122"/>
      <c r="S38" s="122"/>
      <c r="T38" s="122"/>
      <c r="U38" s="122"/>
      <c r="V38" s="122"/>
      <c r="W38" s="122"/>
      <c r="X38" s="122"/>
      <c r="Y38" s="122"/>
      <c r="Z38" s="122"/>
      <c r="AA38" s="122"/>
      <c r="AB38" s="122"/>
    </row>
    <row r="39" spans="1:28" ht="15.75" customHeight="1" x14ac:dyDescent="0.2">
      <c r="A39" s="122"/>
      <c r="B39" s="122"/>
      <c r="C39" s="122"/>
      <c r="D39" s="122"/>
      <c r="E39" s="122"/>
      <c r="F39" s="167"/>
      <c r="G39" s="122"/>
      <c r="H39" s="168"/>
      <c r="I39" s="122"/>
      <c r="J39" s="122"/>
      <c r="K39" s="122"/>
      <c r="L39" s="122"/>
      <c r="M39" s="122"/>
      <c r="N39" s="122"/>
      <c r="O39" s="122"/>
      <c r="P39" s="122"/>
      <c r="Q39" s="122"/>
      <c r="R39" s="122"/>
      <c r="S39" s="122"/>
      <c r="T39" s="122"/>
      <c r="U39" s="122"/>
      <c r="V39" s="122"/>
      <c r="W39" s="122"/>
      <c r="X39" s="122"/>
      <c r="Y39" s="122"/>
      <c r="Z39" s="122"/>
      <c r="AA39" s="122"/>
      <c r="AB39" s="122"/>
    </row>
    <row r="40" spans="1:28" ht="15.75" customHeight="1" x14ac:dyDescent="0.2">
      <c r="A40" s="122"/>
      <c r="B40" s="122"/>
      <c r="C40" s="122"/>
      <c r="D40" s="122"/>
      <c r="E40" s="122"/>
      <c r="F40" s="167"/>
      <c r="G40" s="122"/>
      <c r="H40" s="168"/>
      <c r="I40" s="122"/>
      <c r="J40" s="122"/>
      <c r="K40" s="122"/>
      <c r="L40" s="122"/>
      <c r="M40" s="122"/>
      <c r="N40" s="122"/>
      <c r="O40" s="122"/>
      <c r="P40" s="122"/>
      <c r="Q40" s="122"/>
      <c r="R40" s="122"/>
      <c r="S40" s="122"/>
      <c r="T40" s="122"/>
      <c r="U40" s="122"/>
      <c r="V40" s="122"/>
      <c r="W40" s="122"/>
      <c r="X40" s="122"/>
      <c r="Y40" s="122"/>
      <c r="Z40" s="122"/>
      <c r="AA40" s="122"/>
      <c r="AB40" s="122"/>
    </row>
    <row r="41" spans="1:28" ht="15.75" customHeight="1" x14ac:dyDescent="0.2">
      <c r="A41" s="122"/>
      <c r="B41" s="122"/>
      <c r="C41" s="122"/>
      <c r="D41" s="122"/>
      <c r="E41" s="122"/>
      <c r="F41" s="167"/>
      <c r="G41" s="122"/>
      <c r="H41" s="168"/>
      <c r="I41" s="122"/>
      <c r="J41" s="122"/>
      <c r="K41" s="122"/>
      <c r="L41" s="122"/>
      <c r="M41" s="122"/>
      <c r="N41" s="122"/>
      <c r="O41" s="122"/>
      <c r="P41" s="122"/>
      <c r="Q41" s="122"/>
      <c r="R41" s="122"/>
      <c r="S41" s="122"/>
      <c r="T41" s="122"/>
      <c r="U41" s="122"/>
      <c r="V41" s="122"/>
      <c r="W41" s="122"/>
      <c r="X41" s="122"/>
      <c r="Y41" s="122"/>
      <c r="Z41" s="122"/>
      <c r="AA41" s="122"/>
      <c r="AB41" s="122"/>
    </row>
    <row r="42" spans="1:28" ht="15.75" customHeight="1" x14ac:dyDescent="0.2">
      <c r="A42" s="122"/>
      <c r="B42" s="122"/>
      <c r="C42" s="122"/>
      <c r="D42" s="122"/>
      <c r="E42" s="122"/>
      <c r="F42" s="167"/>
      <c r="G42" s="122"/>
      <c r="H42" s="168"/>
      <c r="I42" s="122"/>
      <c r="J42" s="122"/>
      <c r="K42" s="122"/>
      <c r="L42" s="122"/>
      <c r="M42" s="122"/>
      <c r="N42" s="122"/>
      <c r="O42" s="122"/>
      <c r="P42" s="122"/>
      <c r="Q42" s="122"/>
      <c r="R42" s="122"/>
      <c r="S42" s="122"/>
      <c r="T42" s="122"/>
      <c r="U42" s="122"/>
      <c r="V42" s="122"/>
      <c r="W42" s="122"/>
      <c r="X42" s="122"/>
      <c r="Y42" s="122"/>
      <c r="Z42" s="122"/>
      <c r="AA42" s="122"/>
      <c r="AB42" s="122"/>
    </row>
    <row r="43" spans="1:28" ht="15.75" customHeight="1" x14ac:dyDescent="0.2">
      <c r="A43" s="122"/>
      <c r="B43" s="122"/>
      <c r="C43" s="122"/>
      <c r="D43" s="122"/>
      <c r="E43" s="122"/>
      <c r="F43" s="167"/>
      <c r="G43" s="122"/>
      <c r="H43" s="168"/>
      <c r="I43" s="122"/>
      <c r="J43" s="122"/>
      <c r="K43" s="122"/>
      <c r="L43" s="122"/>
      <c r="M43" s="122"/>
      <c r="N43" s="122"/>
      <c r="O43" s="122"/>
      <c r="P43" s="122"/>
      <c r="Q43" s="122"/>
      <c r="R43" s="122"/>
      <c r="S43" s="122"/>
      <c r="T43" s="122"/>
      <c r="U43" s="122"/>
      <c r="V43" s="122"/>
      <c r="W43" s="122"/>
      <c r="X43" s="122"/>
      <c r="Y43" s="122"/>
      <c r="Z43" s="122"/>
      <c r="AA43" s="122"/>
      <c r="AB43" s="122"/>
    </row>
    <row r="44" spans="1:28" ht="15.75" customHeight="1" x14ac:dyDescent="0.2">
      <c r="A44" s="122"/>
      <c r="B44" s="122"/>
      <c r="C44" s="122"/>
      <c r="D44" s="122"/>
      <c r="E44" s="122"/>
      <c r="F44" s="167"/>
      <c r="G44" s="122"/>
      <c r="H44" s="168"/>
      <c r="I44" s="122"/>
      <c r="J44" s="122"/>
      <c r="K44" s="122"/>
      <c r="L44" s="122"/>
      <c r="M44" s="122"/>
      <c r="N44" s="122"/>
      <c r="O44" s="122"/>
      <c r="P44" s="122"/>
      <c r="Q44" s="122"/>
      <c r="R44" s="122"/>
      <c r="S44" s="122"/>
      <c r="T44" s="122"/>
      <c r="U44" s="122"/>
      <c r="V44" s="122"/>
      <c r="W44" s="122"/>
      <c r="X44" s="122"/>
      <c r="Y44" s="122"/>
      <c r="Z44" s="122"/>
      <c r="AA44" s="122"/>
      <c r="AB44" s="122"/>
    </row>
    <row r="45" spans="1:28" ht="15.75" customHeight="1" x14ac:dyDescent="0.2">
      <c r="A45" s="122"/>
      <c r="B45" s="122"/>
      <c r="C45" s="122"/>
      <c r="D45" s="122"/>
      <c r="E45" s="122"/>
      <c r="F45" s="167"/>
      <c r="G45" s="122"/>
      <c r="H45" s="168"/>
      <c r="I45" s="122"/>
      <c r="J45" s="122"/>
      <c r="K45" s="122"/>
      <c r="L45" s="122"/>
      <c r="M45" s="122"/>
      <c r="N45" s="122"/>
      <c r="O45" s="122"/>
      <c r="P45" s="122"/>
      <c r="Q45" s="122"/>
      <c r="R45" s="122"/>
      <c r="S45" s="122"/>
      <c r="T45" s="122"/>
      <c r="U45" s="122"/>
      <c r="V45" s="122"/>
      <c r="W45" s="122"/>
      <c r="X45" s="122"/>
      <c r="Y45" s="122"/>
      <c r="Z45" s="122"/>
      <c r="AA45" s="122"/>
      <c r="AB45" s="122"/>
    </row>
    <row r="46" spans="1:28" ht="15.75" customHeight="1" x14ac:dyDescent="0.2">
      <c r="A46" s="122"/>
      <c r="B46" s="122"/>
      <c r="C46" s="122"/>
      <c r="D46" s="122"/>
      <c r="E46" s="122"/>
      <c r="F46" s="167"/>
      <c r="G46" s="122"/>
      <c r="H46" s="168"/>
      <c r="I46" s="122"/>
      <c r="J46" s="122"/>
      <c r="K46" s="122"/>
      <c r="L46" s="122"/>
      <c r="M46" s="122"/>
      <c r="N46" s="122"/>
      <c r="O46" s="122"/>
      <c r="P46" s="122"/>
      <c r="Q46" s="122"/>
      <c r="R46" s="122"/>
      <c r="S46" s="122"/>
      <c r="T46" s="122"/>
      <c r="U46" s="122"/>
      <c r="V46" s="122"/>
      <c r="W46" s="122"/>
      <c r="X46" s="122"/>
      <c r="Y46" s="122"/>
      <c r="Z46" s="122"/>
      <c r="AA46" s="122"/>
      <c r="AB46" s="122"/>
    </row>
    <row r="47" spans="1:28" ht="15.75" customHeight="1" x14ac:dyDescent="0.2">
      <c r="A47" s="122"/>
      <c r="B47" s="122"/>
      <c r="C47" s="122"/>
      <c r="D47" s="122"/>
      <c r="E47" s="122"/>
      <c r="F47" s="167"/>
      <c r="G47" s="122"/>
      <c r="H47" s="168"/>
      <c r="I47" s="122"/>
      <c r="J47" s="122"/>
      <c r="K47" s="122"/>
      <c r="L47" s="122"/>
      <c r="M47" s="122"/>
      <c r="N47" s="122"/>
      <c r="O47" s="122"/>
      <c r="P47" s="122"/>
      <c r="Q47" s="122"/>
      <c r="R47" s="122"/>
      <c r="S47" s="122"/>
      <c r="T47" s="122"/>
      <c r="U47" s="122"/>
      <c r="V47" s="122"/>
      <c r="W47" s="122"/>
      <c r="X47" s="122"/>
      <c r="Y47" s="122"/>
      <c r="Z47" s="122"/>
      <c r="AA47" s="122"/>
      <c r="AB47" s="122"/>
    </row>
    <row r="48" spans="1:28" ht="15.75" customHeight="1" x14ac:dyDescent="0.2">
      <c r="A48" s="122"/>
      <c r="B48" s="122"/>
      <c r="C48" s="122"/>
      <c r="D48" s="122"/>
      <c r="E48" s="122"/>
      <c r="F48" s="167"/>
      <c r="G48" s="122"/>
      <c r="H48" s="168"/>
      <c r="I48" s="122"/>
      <c r="J48" s="122"/>
      <c r="K48" s="122"/>
      <c r="L48" s="122"/>
      <c r="M48" s="122"/>
      <c r="N48" s="122"/>
      <c r="O48" s="122"/>
      <c r="P48" s="122"/>
      <c r="Q48" s="122"/>
      <c r="R48" s="122"/>
      <c r="S48" s="122"/>
      <c r="T48" s="122"/>
      <c r="U48" s="122"/>
      <c r="V48" s="122"/>
      <c r="W48" s="122"/>
      <c r="X48" s="122"/>
      <c r="Y48" s="122"/>
      <c r="Z48" s="122"/>
      <c r="AA48" s="122"/>
      <c r="AB48" s="122"/>
    </row>
    <row r="49" spans="1:28" ht="15.75" customHeight="1" x14ac:dyDescent="0.2">
      <c r="A49" s="122"/>
      <c r="B49" s="122"/>
      <c r="C49" s="122"/>
      <c r="D49" s="122"/>
      <c r="E49" s="122"/>
      <c r="F49" s="167"/>
      <c r="G49" s="122"/>
      <c r="H49" s="168"/>
      <c r="I49" s="122"/>
      <c r="J49" s="122"/>
      <c r="K49" s="122"/>
      <c r="L49" s="122"/>
      <c r="M49" s="122"/>
      <c r="N49" s="122"/>
      <c r="O49" s="122"/>
      <c r="P49" s="122"/>
      <c r="Q49" s="122"/>
      <c r="R49" s="122"/>
      <c r="S49" s="122"/>
      <c r="T49" s="122"/>
      <c r="U49" s="122"/>
      <c r="V49" s="122"/>
      <c r="W49" s="122"/>
      <c r="X49" s="122"/>
      <c r="Y49" s="122"/>
      <c r="Z49" s="122"/>
      <c r="AA49" s="122"/>
      <c r="AB49" s="122"/>
    </row>
    <row r="50" spans="1:28" ht="15.75" customHeight="1" x14ac:dyDescent="0.2">
      <c r="A50" s="122"/>
      <c r="B50" s="122"/>
      <c r="C50" s="122"/>
      <c r="D50" s="122"/>
      <c r="E50" s="122"/>
      <c r="F50" s="167"/>
      <c r="G50" s="122"/>
      <c r="H50" s="168"/>
      <c r="I50" s="122"/>
      <c r="J50" s="122"/>
      <c r="K50" s="122"/>
      <c r="L50" s="122"/>
      <c r="M50" s="122"/>
      <c r="N50" s="122"/>
      <c r="O50" s="122"/>
      <c r="P50" s="122"/>
      <c r="Q50" s="122"/>
      <c r="R50" s="122"/>
      <c r="S50" s="122"/>
      <c r="T50" s="122"/>
      <c r="U50" s="122"/>
      <c r="V50" s="122"/>
      <c r="W50" s="122"/>
      <c r="X50" s="122"/>
      <c r="Y50" s="122"/>
      <c r="Z50" s="122"/>
      <c r="AA50" s="122"/>
      <c r="AB50" s="122"/>
    </row>
    <row r="51" spans="1:28" ht="15.75" customHeight="1" x14ac:dyDescent="0.2">
      <c r="A51" s="122"/>
      <c r="B51" s="122"/>
      <c r="C51" s="122"/>
      <c r="D51" s="122"/>
      <c r="E51" s="122"/>
      <c r="F51" s="167"/>
      <c r="G51" s="122"/>
      <c r="H51" s="168"/>
      <c r="I51" s="122"/>
      <c r="J51" s="122"/>
      <c r="K51" s="122"/>
      <c r="L51" s="122"/>
      <c r="M51" s="122"/>
      <c r="N51" s="122"/>
      <c r="O51" s="122"/>
      <c r="P51" s="122"/>
      <c r="Q51" s="122"/>
      <c r="R51" s="122"/>
      <c r="S51" s="122"/>
      <c r="T51" s="122"/>
      <c r="U51" s="122"/>
      <c r="V51" s="122"/>
      <c r="W51" s="122"/>
      <c r="X51" s="122"/>
      <c r="Y51" s="122"/>
      <c r="Z51" s="122"/>
      <c r="AA51" s="122"/>
      <c r="AB51" s="122"/>
    </row>
    <row r="52" spans="1:28" ht="15.75" customHeight="1" x14ac:dyDescent="0.2">
      <c r="A52" s="122"/>
      <c r="B52" s="122"/>
      <c r="C52" s="122"/>
      <c r="D52" s="122"/>
      <c r="E52" s="122"/>
      <c r="F52" s="167"/>
      <c r="G52" s="122"/>
      <c r="H52" s="168"/>
      <c r="I52" s="122"/>
      <c r="J52" s="122"/>
      <c r="K52" s="122"/>
      <c r="L52" s="122"/>
      <c r="M52" s="122"/>
      <c r="N52" s="122"/>
      <c r="O52" s="122"/>
      <c r="P52" s="122"/>
      <c r="Q52" s="122"/>
      <c r="R52" s="122"/>
      <c r="S52" s="122"/>
      <c r="T52" s="122"/>
      <c r="U52" s="122"/>
      <c r="V52" s="122"/>
      <c r="W52" s="122"/>
      <c r="X52" s="122"/>
      <c r="Y52" s="122"/>
      <c r="Z52" s="122"/>
      <c r="AA52" s="122"/>
      <c r="AB52" s="122"/>
    </row>
    <row r="53" spans="1:28" ht="15.75" customHeight="1" x14ac:dyDescent="0.2">
      <c r="A53" s="122"/>
      <c r="B53" s="122"/>
      <c r="C53" s="122"/>
      <c r="D53" s="122"/>
      <c r="E53" s="122"/>
      <c r="F53" s="167"/>
      <c r="G53" s="122"/>
      <c r="H53" s="168"/>
      <c r="I53" s="122"/>
      <c r="J53" s="122"/>
      <c r="K53" s="122"/>
      <c r="L53" s="122"/>
      <c r="M53" s="122"/>
      <c r="N53" s="122"/>
      <c r="O53" s="122"/>
      <c r="P53" s="122"/>
      <c r="Q53" s="122"/>
      <c r="R53" s="122"/>
      <c r="S53" s="122"/>
      <c r="T53" s="122"/>
      <c r="U53" s="122"/>
      <c r="V53" s="122"/>
      <c r="W53" s="122"/>
      <c r="X53" s="122"/>
      <c r="Y53" s="122"/>
      <c r="Z53" s="122"/>
      <c r="AA53" s="122"/>
      <c r="AB53" s="122"/>
    </row>
    <row r="54" spans="1:28" ht="15.75" customHeight="1" x14ac:dyDescent="0.2">
      <c r="A54" s="122"/>
      <c r="B54" s="122"/>
      <c r="C54" s="122"/>
      <c r="D54" s="122"/>
      <c r="E54" s="122"/>
      <c r="F54" s="167"/>
      <c r="G54" s="122"/>
      <c r="H54" s="168"/>
      <c r="I54" s="122"/>
      <c r="J54" s="122"/>
      <c r="K54" s="122"/>
      <c r="L54" s="122"/>
      <c r="M54" s="122"/>
      <c r="N54" s="122"/>
      <c r="O54" s="122"/>
      <c r="P54" s="122"/>
      <c r="Q54" s="122"/>
      <c r="R54" s="122"/>
      <c r="S54" s="122"/>
      <c r="T54" s="122"/>
      <c r="U54" s="122"/>
      <c r="V54" s="122"/>
      <c r="W54" s="122"/>
      <c r="X54" s="122"/>
      <c r="Y54" s="122"/>
      <c r="Z54" s="122"/>
      <c r="AA54" s="122"/>
      <c r="AB54" s="122"/>
    </row>
    <row r="55" spans="1:28" ht="15.75" customHeight="1" x14ac:dyDescent="0.2">
      <c r="A55" s="122"/>
      <c r="B55" s="122"/>
      <c r="C55" s="122"/>
      <c r="D55" s="122"/>
      <c r="E55" s="122"/>
      <c r="F55" s="167"/>
      <c r="G55" s="122"/>
      <c r="H55" s="168"/>
      <c r="I55" s="122"/>
      <c r="J55" s="122"/>
      <c r="K55" s="122"/>
      <c r="L55" s="122"/>
      <c r="M55" s="122"/>
      <c r="N55" s="122"/>
      <c r="O55" s="122"/>
      <c r="P55" s="122"/>
      <c r="Q55" s="122"/>
      <c r="R55" s="122"/>
      <c r="S55" s="122"/>
      <c r="T55" s="122"/>
      <c r="U55" s="122"/>
      <c r="V55" s="122"/>
      <c r="W55" s="122"/>
      <c r="X55" s="122"/>
      <c r="Y55" s="122"/>
      <c r="Z55" s="122"/>
      <c r="AA55" s="122"/>
      <c r="AB55" s="122"/>
    </row>
    <row r="56" spans="1:28" ht="15.75" customHeight="1" x14ac:dyDescent="0.2">
      <c r="A56" s="122"/>
      <c r="B56" s="122"/>
      <c r="C56" s="122"/>
      <c r="D56" s="122"/>
      <c r="E56" s="122"/>
      <c r="F56" s="167"/>
      <c r="G56" s="122"/>
      <c r="H56" s="168"/>
      <c r="I56" s="122"/>
      <c r="J56" s="122"/>
      <c r="K56" s="122"/>
      <c r="L56" s="122"/>
      <c r="M56" s="122"/>
      <c r="N56" s="122"/>
      <c r="O56" s="122"/>
      <c r="P56" s="122"/>
      <c r="Q56" s="122"/>
      <c r="R56" s="122"/>
      <c r="S56" s="122"/>
      <c r="T56" s="122"/>
      <c r="U56" s="122"/>
      <c r="V56" s="122"/>
      <c r="W56" s="122"/>
      <c r="X56" s="122"/>
      <c r="Y56" s="122"/>
      <c r="Z56" s="122"/>
      <c r="AA56" s="122"/>
      <c r="AB56" s="122"/>
    </row>
    <row r="57" spans="1:28" ht="15.75" customHeight="1" x14ac:dyDescent="0.2">
      <c r="A57" s="122"/>
      <c r="B57" s="122"/>
      <c r="C57" s="122"/>
      <c r="D57" s="122"/>
      <c r="E57" s="122"/>
      <c r="F57" s="167"/>
      <c r="G57" s="122"/>
      <c r="H57" s="168"/>
      <c r="I57" s="122"/>
      <c r="J57" s="122"/>
      <c r="K57" s="122"/>
      <c r="L57" s="122"/>
      <c r="M57" s="122"/>
      <c r="N57" s="122"/>
      <c r="O57" s="122"/>
      <c r="P57" s="122"/>
      <c r="Q57" s="122"/>
      <c r="R57" s="122"/>
      <c r="S57" s="122"/>
      <c r="T57" s="122"/>
      <c r="U57" s="122"/>
      <c r="V57" s="122"/>
      <c r="W57" s="122"/>
      <c r="X57" s="122"/>
      <c r="Y57" s="122"/>
      <c r="Z57" s="122"/>
      <c r="AA57" s="122"/>
      <c r="AB57" s="122"/>
    </row>
    <row r="58" spans="1:28" ht="15.75" customHeight="1" x14ac:dyDescent="0.2">
      <c r="A58" s="122"/>
      <c r="B58" s="122"/>
      <c r="C58" s="122"/>
      <c r="D58" s="122"/>
      <c r="E58" s="122"/>
      <c r="F58" s="167"/>
      <c r="G58" s="122"/>
      <c r="H58" s="168"/>
      <c r="I58" s="122"/>
      <c r="J58" s="122"/>
      <c r="K58" s="122"/>
      <c r="L58" s="122"/>
      <c r="M58" s="122"/>
      <c r="N58" s="122"/>
      <c r="O58" s="122"/>
      <c r="P58" s="122"/>
      <c r="Q58" s="122"/>
      <c r="R58" s="122"/>
      <c r="S58" s="122"/>
      <c r="T58" s="122"/>
      <c r="U58" s="122"/>
      <c r="V58" s="122"/>
      <c r="W58" s="122"/>
      <c r="X58" s="122"/>
      <c r="Y58" s="122"/>
      <c r="Z58" s="122"/>
      <c r="AA58" s="122"/>
      <c r="AB58" s="122"/>
    </row>
    <row r="59" spans="1:28" ht="15.75" customHeight="1" x14ac:dyDescent="0.2">
      <c r="A59" s="122"/>
      <c r="B59" s="122"/>
      <c r="C59" s="122"/>
      <c r="D59" s="122"/>
      <c r="E59" s="122"/>
      <c r="F59" s="167"/>
      <c r="G59" s="122"/>
      <c r="H59" s="168"/>
      <c r="I59" s="122"/>
      <c r="J59" s="122"/>
      <c r="K59" s="122"/>
      <c r="L59" s="122"/>
      <c r="M59" s="122"/>
      <c r="N59" s="122"/>
      <c r="O59" s="122"/>
      <c r="P59" s="122"/>
      <c r="Q59" s="122"/>
      <c r="R59" s="122"/>
      <c r="S59" s="122"/>
      <c r="T59" s="122"/>
      <c r="U59" s="122"/>
      <c r="V59" s="122"/>
      <c r="W59" s="122"/>
      <c r="X59" s="122"/>
      <c r="Y59" s="122"/>
      <c r="Z59" s="122"/>
      <c r="AA59" s="122"/>
      <c r="AB59" s="122"/>
    </row>
    <row r="60" spans="1:28" ht="15.75" customHeight="1" x14ac:dyDescent="0.2">
      <c r="A60" s="122"/>
      <c r="B60" s="122"/>
      <c r="C60" s="122"/>
      <c r="D60" s="122"/>
      <c r="E60" s="122"/>
      <c r="F60" s="167"/>
      <c r="G60" s="122"/>
      <c r="H60" s="168"/>
      <c r="I60" s="122"/>
      <c r="J60" s="122"/>
      <c r="K60" s="122"/>
      <c r="L60" s="122"/>
      <c r="M60" s="122"/>
      <c r="N60" s="122"/>
      <c r="O60" s="122"/>
      <c r="P60" s="122"/>
      <c r="Q60" s="122"/>
      <c r="R60" s="122"/>
      <c r="S60" s="122"/>
      <c r="T60" s="122"/>
      <c r="U60" s="122"/>
      <c r="V60" s="122"/>
      <c r="W60" s="122"/>
      <c r="X60" s="122"/>
      <c r="Y60" s="122"/>
      <c r="Z60" s="122"/>
      <c r="AA60" s="122"/>
      <c r="AB60" s="122"/>
    </row>
    <row r="61" spans="1:28" ht="15.75" customHeight="1" x14ac:dyDescent="0.2">
      <c r="A61" s="122"/>
      <c r="B61" s="122"/>
      <c r="C61" s="122"/>
      <c r="D61" s="122"/>
      <c r="E61" s="122"/>
      <c r="F61" s="167"/>
      <c r="G61" s="122"/>
      <c r="H61" s="168"/>
      <c r="I61" s="122"/>
      <c r="J61" s="122"/>
      <c r="K61" s="122"/>
      <c r="L61" s="122"/>
      <c r="M61" s="122"/>
      <c r="N61" s="122"/>
      <c r="O61" s="122"/>
      <c r="P61" s="122"/>
      <c r="Q61" s="122"/>
      <c r="R61" s="122"/>
      <c r="S61" s="122"/>
      <c r="T61" s="122"/>
      <c r="U61" s="122"/>
      <c r="V61" s="122"/>
      <c r="W61" s="122"/>
      <c r="X61" s="122"/>
      <c r="Y61" s="122"/>
      <c r="Z61" s="122"/>
      <c r="AA61" s="122"/>
      <c r="AB61" s="122"/>
    </row>
    <row r="62" spans="1:28" ht="15.75" customHeight="1" x14ac:dyDescent="0.2">
      <c r="A62" s="122"/>
      <c r="B62" s="122"/>
      <c r="C62" s="122"/>
      <c r="D62" s="122"/>
      <c r="E62" s="122"/>
      <c r="F62" s="167"/>
      <c r="G62" s="122"/>
      <c r="H62" s="168"/>
      <c r="I62" s="122"/>
      <c r="J62" s="122"/>
      <c r="K62" s="122"/>
      <c r="L62" s="122"/>
      <c r="M62" s="122"/>
      <c r="N62" s="122"/>
      <c r="O62" s="122"/>
      <c r="P62" s="122"/>
      <c r="Q62" s="122"/>
      <c r="R62" s="122"/>
      <c r="S62" s="122"/>
      <c r="T62" s="122"/>
      <c r="U62" s="122"/>
      <c r="V62" s="122"/>
      <c r="W62" s="122"/>
      <c r="X62" s="122"/>
      <c r="Y62" s="122"/>
      <c r="Z62" s="122"/>
      <c r="AA62" s="122"/>
      <c r="AB62" s="122"/>
    </row>
    <row r="63" spans="1:28" ht="15.75" customHeight="1" x14ac:dyDescent="0.2">
      <c r="A63" s="122"/>
      <c r="B63" s="122"/>
      <c r="C63" s="122"/>
      <c r="D63" s="122"/>
      <c r="E63" s="122"/>
      <c r="F63" s="167"/>
      <c r="G63" s="122"/>
      <c r="H63" s="168"/>
      <c r="I63" s="122"/>
      <c r="J63" s="122"/>
      <c r="K63" s="122"/>
      <c r="L63" s="122"/>
      <c r="M63" s="122"/>
      <c r="N63" s="122"/>
      <c r="O63" s="122"/>
      <c r="P63" s="122"/>
      <c r="Q63" s="122"/>
      <c r="R63" s="122"/>
      <c r="S63" s="122"/>
      <c r="T63" s="122"/>
      <c r="U63" s="122"/>
      <c r="V63" s="122"/>
      <c r="W63" s="122"/>
      <c r="X63" s="122"/>
      <c r="Y63" s="122"/>
      <c r="Z63" s="122"/>
      <c r="AA63" s="122"/>
      <c r="AB63" s="122"/>
    </row>
    <row r="64" spans="1:28" ht="15.75" customHeight="1" x14ac:dyDescent="0.2">
      <c r="A64" s="122"/>
      <c r="B64" s="122"/>
      <c r="C64" s="122"/>
      <c r="D64" s="122"/>
      <c r="E64" s="122"/>
      <c r="F64" s="167"/>
      <c r="G64" s="122"/>
      <c r="H64" s="168"/>
      <c r="I64" s="122"/>
      <c r="J64" s="122"/>
      <c r="K64" s="122"/>
      <c r="L64" s="122"/>
      <c r="M64" s="122"/>
      <c r="N64" s="122"/>
      <c r="O64" s="122"/>
      <c r="P64" s="122"/>
      <c r="Q64" s="122"/>
      <c r="R64" s="122"/>
      <c r="S64" s="122"/>
      <c r="T64" s="122"/>
      <c r="U64" s="122"/>
      <c r="V64" s="122"/>
      <c r="W64" s="122"/>
      <c r="X64" s="122"/>
      <c r="Y64" s="122"/>
      <c r="Z64" s="122"/>
      <c r="AA64" s="122"/>
      <c r="AB64" s="122"/>
    </row>
    <row r="65" spans="1:28" ht="15.75" customHeight="1" x14ac:dyDescent="0.2">
      <c r="A65" s="122"/>
      <c r="B65" s="122"/>
      <c r="C65" s="122"/>
      <c r="D65" s="122"/>
      <c r="E65" s="122"/>
      <c r="F65" s="167"/>
      <c r="G65" s="122"/>
      <c r="H65" s="168"/>
      <c r="I65" s="122"/>
      <c r="J65" s="122"/>
      <c r="K65" s="122"/>
      <c r="L65" s="122"/>
      <c r="M65" s="122"/>
      <c r="N65" s="122"/>
      <c r="O65" s="122"/>
      <c r="P65" s="122"/>
      <c r="Q65" s="122"/>
      <c r="R65" s="122"/>
      <c r="S65" s="122"/>
      <c r="T65" s="122"/>
      <c r="U65" s="122"/>
      <c r="V65" s="122"/>
      <c r="W65" s="122"/>
      <c r="X65" s="122"/>
      <c r="Y65" s="122"/>
      <c r="Z65" s="122"/>
      <c r="AA65" s="122"/>
      <c r="AB65" s="122"/>
    </row>
    <row r="66" spans="1:28" ht="15.75" customHeight="1" x14ac:dyDescent="0.2">
      <c r="A66" s="122"/>
      <c r="B66" s="122"/>
      <c r="C66" s="122"/>
      <c r="D66" s="122"/>
      <c r="E66" s="122"/>
      <c r="F66" s="167"/>
      <c r="G66" s="122"/>
      <c r="H66" s="168"/>
      <c r="I66" s="122"/>
      <c r="J66" s="122"/>
      <c r="K66" s="122"/>
      <c r="L66" s="122"/>
      <c r="M66" s="122"/>
      <c r="N66" s="122"/>
      <c r="O66" s="122"/>
      <c r="P66" s="122"/>
      <c r="Q66" s="122"/>
      <c r="R66" s="122"/>
      <c r="S66" s="122"/>
      <c r="T66" s="122"/>
      <c r="U66" s="122"/>
      <c r="V66" s="122"/>
      <c r="W66" s="122"/>
      <c r="X66" s="122"/>
      <c r="Y66" s="122"/>
      <c r="Z66" s="122"/>
      <c r="AA66" s="122"/>
      <c r="AB66" s="122"/>
    </row>
    <row r="67" spans="1:28" ht="15.75" customHeight="1" x14ac:dyDescent="0.2">
      <c r="A67" s="122"/>
      <c r="B67" s="122"/>
      <c r="C67" s="122"/>
      <c r="D67" s="122"/>
      <c r="E67" s="122"/>
      <c r="F67" s="167"/>
      <c r="G67" s="122"/>
      <c r="H67" s="168"/>
      <c r="I67" s="122"/>
      <c r="J67" s="122"/>
      <c r="K67" s="122"/>
      <c r="L67" s="122"/>
      <c r="M67" s="122"/>
      <c r="N67" s="122"/>
      <c r="O67" s="122"/>
      <c r="P67" s="122"/>
      <c r="Q67" s="122"/>
      <c r="R67" s="122"/>
      <c r="S67" s="122"/>
      <c r="T67" s="122"/>
      <c r="U67" s="122"/>
      <c r="V67" s="122"/>
      <c r="W67" s="122"/>
      <c r="X67" s="122"/>
      <c r="Y67" s="122"/>
      <c r="Z67" s="122"/>
      <c r="AA67" s="122"/>
      <c r="AB67" s="122"/>
    </row>
    <row r="68" spans="1:28" ht="15.75" customHeight="1" x14ac:dyDescent="0.2">
      <c r="A68" s="122"/>
      <c r="B68" s="122"/>
      <c r="C68" s="122"/>
      <c r="D68" s="122"/>
      <c r="E68" s="122"/>
      <c r="F68" s="167"/>
      <c r="G68" s="122"/>
      <c r="H68" s="168"/>
      <c r="I68" s="122"/>
      <c r="J68" s="122"/>
      <c r="K68" s="122"/>
      <c r="L68" s="122"/>
      <c r="M68" s="122"/>
      <c r="N68" s="122"/>
      <c r="O68" s="122"/>
      <c r="P68" s="122"/>
      <c r="Q68" s="122"/>
      <c r="R68" s="122"/>
      <c r="S68" s="122"/>
      <c r="T68" s="122"/>
      <c r="U68" s="122"/>
      <c r="V68" s="122"/>
      <c r="W68" s="122"/>
      <c r="X68" s="122"/>
      <c r="Y68" s="122"/>
      <c r="Z68" s="122"/>
      <c r="AA68" s="122"/>
      <c r="AB68" s="122"/>
    </row>
    <row r="69" spans="1:28" ht="15.75" customHeight="1" x14ac:dyDescent="0.2">
      <c r="A69" s="122"/>
      <c r="B69" s="122"/>
      <c r="C69" s="122"/>
      <c r="D69" s="122"/>
      <c r="E69" s="122"/>
      <c r="F69" s="167"/>
      <c r="G69" s="122"/>
      <c r="H69" s="168"/>
      <c r="I69" s="122"/>
      <c r="J69" s="122"/>
      <c r="K69" s="122"/>
      <c r="L69" s="122"/>
      <c r="M69" s="122"/>
      <c r="N69" s="122"/>
      <c r="O69" s="122"/>
      <c r="P69" s="122"/>
      <c r="Q69" s="122"/>
      <c r="R69" s="122"/>
      <c r="S69" s="122"/>
      <c r="T69" s="122"/>
      <c r="U69" s="122"/>
      <c r="V69" s="122"/>
      <c r="W69" s="122"/>
      <c r="X69" s="122"/>
      <c r="Y69" s="122"/>
      <c r="Z69" s="122"/>
      <c r="AA69" s="122"/>
      <c r="AB69" s="122"/>
    </row>
    <row r="70" spans="1:28" ht="15.75" customHeight="1" x14ac:dyDescent="0.2">
      <c r="A70" s="122"/>
      <c r="B70" s="122"/>
      <c r="C70" s="122"/>
      <c r="D70" s="122"/>
      <c r="E70" s="122"/>
      <c r="F70" s="167"/>
      <c r="G70" s="122"/>
      <c r="H70" s="168"/>
      <c r="I70" s="122"/>
      <c r="J70" s="122"/>
      <c r="K70" s="122"/>
      <c r="L70" s="122"/>
      <c r="M70" s="122"/>
      <c r="N70" s="122"/>
      <c r="O70" s="122"/>
      <c r="P70" s="122"/>
      <c r="Q70" s="122"/>
      <c r="R70" s="122"/>
      <c r="S70" s="122"/>
      <c r="T70" s="122"/>
      <c r="U70" s="122"/>
      <c r="V70" s="122"/>
      <c r="W70" s="122"/>
      <c r="X70" s="122"/>
      <c r="Y70" s="122"/>
      <c r="Z70" s="122"/>
      <c r="AA70" s="122"/>
      <c r="AB70" s="122"/>
    </row>
    <row r="71" spans="1:28" ht="15.75" customHeight="1" x14ac:dyDescent="0.2">
      <c r="A71" s="122"/>
      <c r="B71" s="122"/>
      <c r="C71" s="122"/>
      <c r="D71" s="122"/>
      <c r="E71" s="122"/>
      <c r="F71" s="167"/>
      <c r="G71" s="122"/>
      <c r="H71" s="168"/>
      <c r="I71" s="122"/>
      <c r="J71" s="122"/>
      <c r="K71" s="122"/>
      <c r="L71" s="122"/>
      <c r="M71" s="122"/>
      <c r="N71" s="122"/>
      <c r="O71" s="122"/>
      <c r="P71" s="122"/>
      <c r="Q71" s="122"/>
      <c r="R71" s="122"/>
      <c r="S71" s="122"/>
      <c r="T71" s="122"/>
      <c r="U71" s="122"/>
      <c r="V71" s="122"/>
      <c r="W71" s="122"/>
      <c r="X71" s="122"/>
      <c r="Y71" s="122"/>
      <c r="Z71" s="122"/>
      <c r="AA71" s="122"/>
      <c r="AB71" s="122"/>
    </row>
    <row r="72" spans="1:28" ht="15.75" customHeight="1" x14ac:dyDescent="0.2">
      <c r="A72" s="122"/>
      <c r="B72" s="122"/>
      <c r="C72" s="122"/>
      <c r="D72" s="122"/>
      <c r="E72" s="122"/>
      <c r="F72" s="167"/>
      <c r="G72" s="122"/>
      <c r="H72" s="168"/>
      <c r="I72" s="122"/>
      <c r="J72" s="122"/>
      <c r="K72" s="122"/>
      <c r="L72" s="122"/>
      <c r="M72" s="122"/>
      <c r="N72" s="122"/>
      <c r="O72" s="122"/>
      <c r="P72" s="122"/>
      <c r="Q72" s="122"/>
      <c r="R72" s="122"/>
      <c r="S72" s="122"/>
      <c r="T72" s="122"/>
      <c r="U72" s="122"/>
      <c r="V72" s="122"/>
      <c r="W72" s="122"/>
      <c r="X72" s="122"/>
      <c r="Y72" s="122"/>
      <c r="Z72" s="122"/>
      <c r="AA72" s="122"/>
      <c r="AB72" s="122"/>
    </row>
    <row r="73" spans="1:28" ht="15.75" customHeight="1" x14ac:dyDescent="0.2">
      <c r="A73" s="122"/>
      <c r="B73" s="122"/>
      <c r="C73" s="122"/>
      <c r="D73" s="122"/>
      <c r="E73" s="122"/>
      <c r="F73" s="167"/>
      <c r="G73" s="122"/>
      <c r="H73" s="168"/>
      <c r="I73" s="122"/>
      <c r="J73" s="122"/>
      <c r="K73" s="122"/>
      <c r="L73" s="122"/>
      <c r="M73" s="122"/>
      <c r="N73" s="122"/>
      <c r="O73" s="122"/>
      <c r="P73" s="122"/>
      <c r="Q73" s="122"/>
      <c r="R73" s="122"/>
      <c r="S73" s="122"/>
      <c r="T73" s="122"/>
      <c r="U73" s="122"/>
      <c r="V73" s="122"/>
      <c r="W73" s="122"/>
      <c r="X73" s="122"/>
      <c r="Y73" s="122"/>
      <c r="Z73" s="122"/>
      <c r="AA73" s="122"/>
      <c r="AB73" s="122"/>
    </row>
    <row r="74" spans="1:28" ht="15.75" customHeight="1" x14ac:dyDescent="0.2">
      <c r="A74" s="122"/>
      <c r="B74" s="122"/>
      <c r="C74" s="122"/>
      <c r="D74" s="122"/>
      <c r="E74" s="122"/>
      <c r="F74" s="167"/>
      <c r="G74" s="122"/>
      <c r="H74" s="168"/>
      <c r="I74" s="122"/>
      <c r="J74" s="122"/>
      <c r="K74" s="122"/>
      <c r="L74" s="122"/>
      <c r="M74" s="122"/>
      <c r="N74" s="122"/>
      <c r="O74" s="122"/>
      <c r="P74" s="122"/>
      <c r="Q74" s="122"/>
      <c r="R74" s="122"/>
      <c r="S74" s="122"/>
      <c r="T74" s="122"/>
      <c r="U74" s="122"/>
      <c r="V74" s="122"/>
      <c r="W74" s="122"/>
      <c r="X74" s="122"/>
      <c r="Y74" s="122"/>
      <c r="Z74" s="122"/>
      <c r="AA74" s="122"/>
      <c r="AB74" s="122"/>
    </row>
    <row r="75" spans="1:28" ht="15.75" customHeight="1" x14ac:dyDescent="0.2">
      <c r="A75" s="122"/>
      <c r="B75" s="122"/>
      <c r="C75" s="122"/>
      <c r="D75" s="122"/>
      <c r="E75" s="122"/>
      <c r="F75" s="167"/>
      <c r="G75" s="122"/>
      <c r="H75" s="168"/>
      <c r="I75" s="122"/>
      <c r="J75" s="122"/>
      <c r="K75" s="122"/>
      <c r="L75" s="122"/>
      <c r="M75" s="122"/>
      <c r="N75" s="122"/>
      <c r="O75" s="122"/>
      <c r="P75" s="122"/>
      <c r="Q75" s="122"/>
      <c r="R75" s="122"/>
      <c r="S75" s="122"/>
      <c r="T75" s="122"/>
      <c r="U75" s="122"/>
      <c r="V75" s="122"/>
      <c r="W75" s="122"/>
      <c r="X75" s="122"/>
      <c r="Y75" s="122"/>
      <c r="Z75" s="122"/>
      <c r="AA75" s="122"/>
      <c r="AB75" s="122"/>
    </row>
    <row r="76" spans="1:28" ht="15.75" customHeight="1" x14ac:dyDescent="0.2">
      <c r="A76" s="122"/>
      <c r="B76" s="122"/>
      <c r="C76" s="122"/>
      <c r="D76" s="122"/>
      <c r="E76" s="122"/>
      <c r="F76" s="167"/>
      <c r="G76" s="122"/>
      <c r="H76" s="168"/>
      <c r="I76" s="122"/>
      <c r="J76" s="122"/>
      <c r="K76" s="122"/>
      <c r="L76" s="122"/>
      <c r="M76" s="122"/>
      <c r="N76" s="122"/>
      <c r="O76" s="122"/>
      <c r="P76" s="122"/>
      <c r="Q76" s="122"/>
      <c r="R76" s="122"/>
      <c r="S76" s="122"/>
      <c r="T76" s="122"/>
      <c r="U76" s="122"/>
      <c r="V76" s="122"/>
      <c r="W76" s="122"/>
      <c r="X76" s="122"/>
      <c r="Y76" s="122"/>
      <c r="Z76" s="122"/>
      <c r="AA76" s="122"/>
      <c r="AB76" s="122"/>
    </row>
    <row r="77" spans="1:28" ht="15.75" customHeight="1" x14ac:dyDescent="0.2">
      <c r="A77" s="122"/>
      <c r="B77" s="122"/>
      <c r="C77" s="122"/>
      <c r="D77" s="122"/>
      <c r="E77" s="122"/>
      <c r="F77" s="167"/>
      <c r="G77" s="122"/>
      <c r="H77" s="168"/>
      <c r="I77" s="122"/>
      <c r="J77" s="122"/>
      <c r="K77" s="122"/>
      <c r="L77" s="122"/>
      <c r="M77" s="122"/>
      <c r="N77" s="122"/>
      <c r="O77" s="122"/>
      <c r="P77" s="122"/>
      <c r="Q77" s="122"/>
      <c r="R77" s="122"/>
      <c r="S77" s="122"/>
      <c r="T77" s="122"/>
      <c r="U77" s="122"/>
      <c r="V77" s="122"/>
      <c r="W77" s="122"/>
      <c r="X77" s="122"/>
      <c r="Y77" s="122"/>
      <c r="Z77" s="122"/>
      <c r="AA77" s="122"/>
      <c r="AB77" s="122"/>
    </row>
    <row r="78" spans="1:28" ht="15.75" customHeight="1" x14ac:dyDescent="0.2">
      <c r="A78" s="122"/>
      <c r="B78" s="122"/>
      <c r="C78" s="122"/>
      <c r="D78" s="122"/>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row>
    <row r="79" spans="1:28" ht="15.75" customHeight="1" x14ac:dyDescent="0.2">
      <c r="A79" s="122"/>
      <c r="B79" s="122"/>
      <c r="C79" s="122"/>
      <c r="D79" s="122"/>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row>
    <row r="80" spans="1:28" ht="15.75" customHeight="1" x14ac:dyDescent="0.2">
      <c r="A80" s="122"/>
      <c r="B80" s="122"/>
      <c r="C80" s="122"/>
      <c r="D80" s="122"/>
      <c r="E80" s="122"/>
      <c r="F80" s="167"/>
      <c r="G80" s="122"/>
      <c r="H80" s="168"/>
      <c r="I80" s="122"/>
      <c r="J80" s="122"/>
      <c r="K80" s="122"/>
      <c r="L80" s="122"/>
      <c r="M80" s="122"/>
      <c r="N80" s="122"/>
      <c r="O80" s="122"/>
      <c r="P80" s="122"/>
      <c r="Q80" s="122"/>
      <c r="R80" s="122"/>
      <c r="S80" s="122"/>
      <c r="T80" s="122"/>
      <c r="U80" s="122"/>
      <c r="V80" s="122"/>
      <c r="W80" s="122"/>
      <c r="X80" s="122"/>
      <c r="Y80" s="122"/>
      <c r="Z80" s="122"/>
      <c r="AA80" s="122"/>
      <c r="AB80" s="122"/>
    </row>
    <row r="81" spans="1:28" ht="15.75" customHeight="1" x14ac:dyDescent="0.2">
      <c r="A81" s="122"/>
      <c r="B81" s="122"/>
      <c r="C81" s="122"/>
      <c r="D81" s="122"/>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row>
    <row r="82" spans="1:28" ht="15.75" customHeight="1" x14ac:dyDescent="0.2">
      <c r="A82" s="122"/>
      <c r="B82" s="122"/>
      <c r="C82" s="122"/>
      <c r="D82" s="122"/>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row>
    <row r="83" spans="1:28" ht="15.75" customHeight="1" x14ac:dyDescent="0.2">
      <c r="A83" s="122"/>
      <c r="B83" s="122"/>
      <c r="C83" s="122"/>
      <c r="D83" s="122"/>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row>
    <row r="84" spans="1:28" ht="15.75" customHeight="1" x14ac:dyDescent="0.2">
      <c r="A84" s="122"/>
      <c r="B84" s="122"/>
      <c r="C84" s="122"/>
      <c r="D84" s="122"/>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row>
    <row r="85" spans="1:28" ht="15.75" customHeight="1" x14ac:dyDescent="0.2">
      <c r="A85" s="122"/>
      <c r="B85" s="122"/>
      <c r="C85" s="122"/>
      <c r="D85" s="122"/>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row>
    <row r="86" spans="1:28" ht="15.75" customHeight="1" x14ac:dyDescent="0.2">
      <c r="A86" s="122"/>
      <c r="B86" s="122"/>
      <c r="C86" s="122"/>
      <c r="D86" s="122"/>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row>
    <row r="87" spans="1:28"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row>
    <row r="88" spans="1:28"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row>
    <row r="89" spans="1:28"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row>
    <row r="90" spans="1:28"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row>
    <row r="91" spans="1:28"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row>
    <row r="92" spans="1:28"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row>
    <row r="93" spans="1:28"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row>
    <row r="94" spans="1:28"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row>
    <row r="95" spans="1:28"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row>
    <row r="96" spans="1:28"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row>
    <row r="97" spans="1:28"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39">
    <mergeCell ref="I10:I12"/>
    <mergeCell ref="J10:J12"/>
    <mergeCell ref="D10:D12"/>
    <mergeCell ref="E10:E12"/>
    <mergeCell ref="F10:F12"/>
    <mergeCell ref="G10:G12"/>
    <mergeCell ref="H10:H12"/>
    <mergeCell ref="K10:K12"/>
    <mergeCell ref="L10:L12"/>
    <mergeCell ref="M10:M12"/>
    <mergeCell ref="A6:N6"/>
    <mergeCell ref="R6:W6"/>
    <mergeCell ref="A7:N7"/>
    <mergeCell ref="R7:W7"/>
    <mergeCell ref="N10:N12"/>
    <mergeCell ref="O10:O12"/>
    <mergeCell ref="P10:P12"/>
    <mergeCell ref="Q10:Q12"/>
    <mergeCell ref="A8:N8"/>
    <mergeCell ref="O8:W8"/>
    <mergeCell ref="A10:A12"/>
    <mergeCell ref="B10:B12"/>
    <mergeCell ref="C10:C12"/>
    <mergeCell ref="A1:W2"/>
    <mergeCell ref="Q3:S3"/>
    <mergeCell ref="P4:Q4"/>
    <mergeCell ref="E3:I3"/>
    <mergeCell ref="A5:N5"/>
    <mergeCell ref="O5:W5"/>
    <mergeCell ref="A3:D3"/>
    <mergeCell ref="J3:M3"/>
    <mergeCell ref="N3:P3"/>
    <mergeCell ref="T3:W3"/>
    <mergeCell ref="R4:W4"/>
    <mergeCell ref="Y10:Y12"/>
    <mergeCell ref="Z10:Z12"/>
    <mergeCell ref="AA10:AA12"/>
    <mergeCell ref="AB10:AB12"/>
    <mergeCell ref="X1:AB8"/>
  </mergeCells>
  <dataValidations count="3">
    <dataValidation type="decimal" operator="greaterThan" allowBlank="1" showInputMessage="1" showErrorMessage="1" prompt="Nedozvoljeni unos - Dozvoljeno unijeti broj sa dva decimalna mjesta." sqref="H10">
      <formula1>0</formula1>
    </dataValidation>
    <dataValidation type="decimal" allowBlank="1" showErrorMessage="1" sqref="A10">
      <formula1>1</formula1>
      <formula2>9999</formula2>
    </dataValidation>
    <dataValidation type="custom" allowBlank="1" showInputMessage="1" showErrorMessage="1" prompt="Dozvoljeni unos do 250 znakova  -    " sqref="G10">
      <formula1>LT(LEN(G10),(250))</formula1>
    </dataValidation>
  </dataValidation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10.28515625" customWidth="1"/>
    <col min="2" max="2" width="27.5703125" customWidth="1"/>
    <col min="3" max="3" width="26" customWidth="1"/>
    <col min="4" max="4" width="19.42578125" customWidth="1"/>
    <col min="5" max="5" width="26.140625" customWidth="1"/>
    <col min="6" max="6" width="25.140625" customWidth="1"/>
    <col min="7" max="7" width="22.5703125" customWidth="1"/>
    <col min="8" max="8" width="26.5703125" customWidth="1"/>
    <col min="9" max="9" width="26.7109375" customWidth="1"/>
    <col min="10" max="14" width="9.140625" customWidth="1"/>
    <col min="15" max="15" width="21.5703125" customWidth="1"/>
    <col min="16" max="16" width="17.7109375" customWidth="1"/>
    <col min="17" max="17" width="18.140625" customWidth="1"/>
    <col min="18" max="18" width="16.42578125" customWidth="1"/>
    <col min="19" max="19" width="13.5703125" customWidth="1"/>
    <col min="20" max="20" width="13.28515625" customWidth="1"/>
    <col min="21" max="21" width="16" customWidth="1"/>
    <col min="22" max="22" width="13.85546875" customWidth="1"/>
    <col min="23" max="23" width="15.28515625" customWidth="1"/>
    <col min="24" max="24" width="22.140625" customWidth="1"/>
    <col min="25" max="25" width="23.28515625" customWidth="1"/>
    <col min="26" max="26" width="19.42578125" customWidth="1"/>
    <col min="27" max="27" width="19.5703125" customWidth="1"/>
    <col min="28" max="28" width="45.5703125" customWidth="1"/>
  </cols>
  <sheetData>
    <row r="1" spans="1:28" ht="16.5" customHeight="1" x14ac:dyDescent="0.2">
      <c r="A1" s="732" t="s">
        <v>5416</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54"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57.75" customHeight="1" x14ac:dyDescent="0.2">
      <c r="A3" s="744" t="s">
        <v>117</v>
      </c>
      <c r="B3" s="716"/>
      <c r="C3" s="716"/>
      <c r="D3" s="745"/>
      <c r="E3" s="752" t="s">
        <v>5417</v>
      </c>
      <c r="F3" s="747"/>
      <c r="G3" s="747"/>
      <c r="H3" s="747"/>
      <c r="I3" s="791"/>
      <c r="J3" s="746" t="s">
        <v>119</v>
      </c>
      <c r="K3" s="747"/>
      <c r="L3" s="747"/>
      <c r="M3" s="791"/>
      <c r="N3" s="697" t="s">
        <v>1472</v>
      </c>
      <c r="O3" s="651"/>
      <c r="P3" s="652"/>
      <c r="Q3" s="795" t="s">
        <v>121</v>
      </c>
      <c r="R3" s="747"/>
      <c r="S3" s="791"/>
      <c r="T3" s="750" t="s">
        <v>5418</v>
      </c>
      <c r="U3" s="716"/>
      <c r="V3" s="716"/>
      <c r="W3" s="751"/>
      <c r="X3" s="740"/>
      <c r="Y3" s="638"/>
      <c r="Z3" s="638"/>
      <c r="AA3" s="638"/>
      <c r="AB3" s="741"/>
    </row>
    <row r="4" spans="1:28" ht="47.25" customHeight="1" x14ac:dyDescent="0.2">
      <c r="A4" s="715" t="s">
        <v>128</v>
      </c>
      <c r="B4" s="716"/>
      <c r="C4" s="716"/>
      <c r="D4" s="716"/>
      <c r="E4" s="716"/>
      <c r="F4" s="716"/>
      <c r="G4" s="716"/>
      <c r="H4" s="716"/>
      <c r="I4" s="716"/>
      <c r="J4" s="716"/>
      <c r="K4" s="716"/>
      <c r="L4" s="716"/>
      <c r="M4" s="716"/>
      <c r="N4" s="717"/>
      <c r="O4" s="794" t="s">
        <v>129</v>
      </c>
      <c r="P4" s="651"/>
      <c r="Q4" s="651"/>
      <c r="R4" s="651"/>
      <c r="S4" s="651"/>
      <c r="T4" s="651"/>
      <c r="U4" s="651"/>
      <c r="V4" s="651"/>
      <c r="W4" s="665"/>
      <c r="X4" s="742"/>
      <c r="Y4" s="694"/>
      <c r="Z4" s="694"/>
      <c r="AA4" s="694"/>
      <c r="AB4" s="743"/>
    </row>
    <row r="5" spans="1:28" ht="192.75" x14ac:dyDescent="0.2">
      <c r="A5" s="126" t="s">
        <v>130</v>
      </c>
      <c r="B5" s="127" t="s">
        <v>131</v>
      </c>
      <c r="C5" s="127" t="s">
        <v>132</v>
      </c>
      <c r="D5" s="127" t="s">
        <v>133</v>
      </c>
      <c r="E5" s="128" t="s">
        <v>134</v>
      </c>
      <c r="F5" s="229" t="s">
        <v>56</v>
      </c>
      <c r="G5" s="129" t="s">
        <v>135</v>
      </c>
      <c r="H5" s="130" t="s">
        <v>136</v>
      </c>
      <c r="I5" s="127" t="s">
        <v>137</v>
      </c>
      <c r="J5" s="131" t="s">
        <v>138</v>
      </c>
      <c r="K5" s="131" t="s">
        <v>139</v>
      </c>
      <c r="L5" s="131" t="s">
        <v>5419</v>
      </c>
      <c r="M5" s="132" t="s">
        <v>141</v>
      </c>
      <c r="N5" s="133" t="s">
        <v>374</v>
      </c>
      <c r="O5" s="134" t="s">
        <v>143</v>
      </c>
      <c r="P5" s="54" t="s">
        <v>144</v>
      </c>
      <c r="Q5" s="54" t="s">
        <v>145</v>
      </c>
      <c r="R5" s="54" t="s">
        <v>146</v>
      </c>
      <c r="S5" s="54" t="s">
        <v>5420</v>
      </c>
      <c r="T5" s="54" t="s">
        <v>148</v>
      </c>
      <c r="U5" s="54" t="s">
        <v>149</v>
      </c>
      <c r="V5" s="54" t="s">
        <v>150</v>
      </c>
      <c r="W5" s="55" t="s">
        <v>151</v>
      </c>
      <c r="X5" s="113" t="s">
        <v>152</v>
      </c>
      <c r="Y5" s="56" t="s">
        <v>153</v>
      </c>
      <c r="Z5" s="56" t="s">
        <v>154</v>
      </c>
      <c r="AA5" s="56" t="s">
        <v>155</v>
      </c>
      <c r="AB5" s="114" t="s">
        <v>156</v>
      </c>
    </row>
    <row r="6" spans="1:28" ht="90" x14ac:dyDescent="0.2">
      <c r="A6" s="775">
        <v>1</v>
      </c>
      <c r="B6" s="672" t="s">
        <v>1553</v>
      </c>
      <c r="C6" s="672" t="s">
        <v>5421</v>
      </c>
      <c r="D6" s="672" t="s">
        <v>5422</v>
      </c>
      <c r="E6" s="673">
        <v>2306</v>
      </c>
      <c r="F6" s="786" t="s">
        <v>5423</v>
      </c>
      <c r="G6" s="678" t="s">
        <v>5424</v>
      </c>
      <c r="H6" s="686">
        <v>60000</v>
      </c>
      <c r="I6" s="672" t="s">
        <v>5425</v>
      </c>
      <c r="J6" s="672" t="s">
        <v>253</v>
      </c>
      <c r="K6" s="672" t="s">
        <v>164</v>
      </c>
      <c r="L6" s="672" t="s">
        <v>5426</v>
      </c>
      <c r="M6" s="672" t="s">
        <v>166</v>
      </c>
      <c r="N6" s="672" t="s">
        <v>166</v>
      </c>
      <c r="O6" s="704" t="s">
        <v>5427</v>
      </c>
      <c r="P6" s="681" t="s">
        <v>5428</v>
      </c>
      <c r="Q6" s="681" t="s">
        <v>5429</v>
      </c>
      <c r="R6" s="68" t="s">
        <v>5430</v>
      </c>
      <c r="S6" s="45">
        <v>5</v>
      </c>
      <c r="T6" s="45">
        <v>1</v>
      </c>
      <c r="U6" s="45">
        <v>0</v>
      </c>
      <c r="V6" s="57">
        <v>0</v>
      </c>
      <c r="W6" s="62">
        <v>1</v>
      </c>
      <c r="X6" s="154"/>
      <c r="Y6" s="767"/>
      <c r="Z6" s="767"/>
      <c r="AA6" s="767"/>
      <c r="AB6" s="768"/>
    </row>
    <row r="7" spans="1:28" ht="45" x14ac:dyDescent="0.2">
      <c r="A7" s="755"/>
      <c r="B7" s="641"/>
      <c r="C7" s="641"/>
      <c r="D7" s="641"/>
      <c r="E7" s="674"/>
      <c r="F7" s="676"/>
      <c r="G7" s="679"/>
      <c r="H7" s="641"/>
      <c r="I7" s="641"/>
      <c r="J7" s="641"/>
      <c r="K7" s="641"/>
      <c r="L7" s="641"/>
      <c r="M7" s="641"/>
      <c r="N7" s="641"/>
      <c r="O7" s="641"/>
      <c r="P7" s="641"/>
      <c r="Q7" s="641"/>
      <c r="R7" s="68" t="s">
        <v>5431</v>
      </c>
      <c r="S7" s="45">
        <v>3</v>
      </c>
      <c r="T7" s="45">
        <v>2</v>
      </c>
      <c r="U7" s="45">
        <v>3</v>
      </c>
      <c r="V7" s="57">
        <v>4</v>
      </c>
      <c r="W7" s="62">
        <v>5</v>
      </c>
      <c r="X7" s="154"/>
      <c r="Y7" s="641"/>
      <c r="Z7" s="641"/>
      <c r="AA7" s="641"/>
      <c r="AB7" s="720"/>
    </row>
    <row r="8" spans="1:28" ht="60" x14ac:dyDescent="0.2">
      <c r="A8" s="755"/>
      <c r="B8" s="641"/>
      <c r="C8" s="641"/>
      <c r="D8" s="641"/>
      <c r="E8" s="674"/>
      <c r="F8" s="680"/>
      <c r="G8" s="679"/>
      <c r="H8" s="641"/>
      <c r="I8" s="641"/>
      <c r="J8" s="642"/>
      <c r="K8" s="641"/>
      <c r="L8" s="642"/>
      <c r="M8" s="641"/>
      <c r="N8" s="641"/>
      <c r="O8" s="771"/>
      <c r="P8" s="771"/>
      <c r="Q8" s="642"/>
      <c r="R8" s="68" t="s">
        <v>5432</v>
      </c>
      <c r="S8" s="45">
        <v>0</v>
      </c>
      <c r="T8" s="45">
        <v>0</v>
      </c>
      <c r="U8" s="45">
        <v>1</v>
      </c>
      <c r="V8" s="57">
        <v>1</v>
      </c>
      <c r="W8" s="62">
        <v>1</v>
      </c>
      <c r="X8" s="154"/>
      <c r="Y8" s="642"/>
      <c r="Z8" s="642"/>
      <c r="AA8" s="642"/>
      <c r="AB8" s="721"/>
    </row>
    <row r="9" spans="1:28" ht="60" x14ac:dyDescent="0.2">
      <c r="A9" s="775">
        <v>2</v>
      </c>
      <c r="B9" s="672" t="s">
        <v>1553</v>
      </c>
      <c r="C9" s="672" t="s">
        <v>5421</v>
      </c>
      <c r="D9" s="672" t="s">
        <v>5422</v>
      </c>
      <c r="E9" s="673">
        <v>2306</v>
      </c>
      <c r="F9" s="675" t="s">
        <v>5433</v>
      </c>
      <c r="G9" s="678" t="s">
        <v>5434</v>
      </c>
      <c r="H9" s="686">
        <v>33350000</v>
      </c>
      <c r="I9" s="672" t="s">
        <v>5435</v>
      </c>
      <c r="J9" s="672" t="s">
        <v>253</v>
      </c>
      <c r="K9" s="672" t="s">
        <v>164</v>
      </c>
      <c r="L9" s="672" t="s">
        <v>5426</v>
      </c>
      <c r="M9" s="672" t="s">
        <v>166</v>
      </c>
      <c r="N9" s="672" t="s">
        <v>166</v>
      </c>
      <c r="O9" s="684" t="s">
        <v>5436</v>
      </c>
      <c r="P9" s="681" t="s">
        <v>5437</v>
      </c>
      <c r="Q9" s="681" t="s">
        <v>5429</v>
      </c>
      <c r="R9" s="57" t="s">
        <v>5438</v>
      </c>
      <c r="S9" s="45">
        <v>2</v>
      </c>
      <c r="T9" s="45">
        <v>2</v>
      </c>
      <c r="U9" s="45">
        <v>3</v>
      </c>
      <c r="V9" s="57">
        <v>4</v>
      </c>
      <c r="W9" s="62">
        <v>5</v>
      </c>
      <c r="X9" s="154"/>
      <c r="Y9" s="767"/>
      <c r="Z9" s="767"/>
      <c r="AA9" s="767"/>
      <c r="AB9" s="768"/>
    </row>
    <row r="10" spans="1:28" ht="60" x14ac:dyDescent="0.2">
      <c r="A10" s="755"/>
      <c r="B10" s="641"/>
      <c r="C10" s="641"/>
      <c r="D10" s="641"/>
      <c r="E10" s="674"/>
      <c r="F10" s="676"/>
      <c r="G10" s="679"/>
      <c r="H10" s="641"/>
      <c r="I10" s="641"/>
      <c r="J10" s="641"/>
      <c r="K10" s="641"/>
      <c r="L10" s="641"/>
      <c r="M10" s="641"/>
      <c r="N10" s="641"/>
      <c r="O10" s="641"/>
      <c r="P10" s="641"/>
      <c r="Q10" s="641"/>
      <c r="R10" s="57" t="s">
        <v>5439</v>
      </c>
      <c r="S10" s="45">
        <v>2</v>
      </c>
      <c r="T10" s="45">
        <v>5</v>
      </c>
      <c r="U10" s="45">
        <v>5</v>
      </c>
      <c r="V10" s="57">
        <v>6</v>
      </c>
      <c r="W10" s="62">
        <v>6</v>
      </c>
      <c r="X10" s="154"/>
      <c r="Y10" s="641"/>
      <c r="Z10" s="641"/>
      <c r="AA10" s="641"/>
      <c r="AB10" s="720"/>
    </row>
    <row r="11" spans="1:28" ht="60" x14ac:dyDescent="0.2">
      <c r="A11" s="755"/>
      <c r="B11" s="641"/>
      <c r="C11" s="641"/>
      <c r="D11" s="641"/>
      <c r="E11" s="674"/>
      <c r="F11" s="676"/>
      <c r="G11" s="679"/>
      <c r="H11" s="641"/>
      <c r="I11" s="641"/>
      <c r="J11" s="641"/>
      <c r="K11" s="641"/>
      <c r="L11" s="641"/>
      <c r="M11" s="641"/>
      <c r="N11" s="641"/>
      <c r="O11" s="641"/>
      <c r="P11" s="641"/>
      <c r="Q11" s="641"/>
      <c r="R11" s="57" t="s">
        <v>5440</v>
      </c>
      <c r="S11" s="45">
        <v>0</v>
      </c>
      <c r="T11" s="45">
        <v>0</v>
      </c>
      <c r="U11" s="45">
        <v>1</v>
      </c>
      <c r="V11" s="57">
        <v>0</v>
      </c>
      <c r="W11" s="62">
        <v>1</v>
      </c>
      <c r="X11" s="154"/>
      <c r="Y11" s="641"/>
      <c r="Z11" s="641"/>
      <c r="AA11" s="641"/>
      <c r="AB11" s="720"/>
    </row>
    <row r="12" spans="1:28" ht="95.25" customHeight="1" x14ac:dyDescent="0.2">
      <c r="A12" s="730"/>
      <c r="B12" s="642"/>
      <c r="C12" s="642"/>
      <c r="D12" s="642"/>
      <c r="E12" s="646"/>
      <c r="F12" s="680"/>
      <c r="G12" s="647"/>
      <c r="H12" s="642"/>
      <c r="I12" s="642"/>
      <c r="J12" s="642"/>
      <c r="K12" s="642"/>
      <c r="L12" s="642"/>
      <c r="M12" s="642"/>
      <c r="N12" s="642"/>
      <c r="O12" s="642"/>
      <c r="P12" s="642"/>
      <c r="Q12" s="642"/>
      <c r="R12" s="57" t="s">
        <v>5441</v>
      </c>
      <c r="S12" s="45">
        <v>15</v>
      </c>
      <c r="T12" s="45">
        <v>18</v>
      </c>
      <c r="U12" s="45">
        <v>22</v>
      </c>
      <c r="V12" s="57">
        <v>26</v>
      </c>
      <c r="W12" s="62">
        <v>30</v>
      </c>
      <c r="X12" s="154"/>
      <c r="Y12" s="642"/>
      <c r="Z12" s="642"/>
      <c r="AA12" s="642"/>
      <c r="AB12" s="721"/>
    </row>
    <row r="13" spans="1:28" ht="45" x14ac:dyDescent="0.2">
      <c r="A13" s="775">
        <v>3</v>
      </c>
      <c r="B13" s="672" t="s">
        <v>1553</v>
      </c>
      <c r="C13" s="672" t="s">
        <v>5421</v>
      </c>
      <c r="D13" s="672" t="s">
        <v>5422</v>
      </c>
      <c r="E13" s="673">
        <v>2306</v>
      </c>
      <c r="F13" s="675" t="s">
        <v>5442</v>
      </c>
      <c r="G13" s="678" t="s">
        <v>5443</v>
      </c>
      <c r="H13" s="686">
        <v>15526290.15</v>
      </c>
      <c r="I13" s="672" t="s">
        <v>5444</v>
      </c>
      <c r="J13" s="672" t="s">
        <v>253</v>
      </c>
      <c r="K13" s="672" t="s">
        <v>164</v>
      </c>
      <c r="L13" s="672" t="s">
        <v>5445</v>
      </c>
      <c r="M13" s="672" t="s">
        <v>166</v>
      </c>
      <c r="N13" s="672" t="s">
        <v>166</v>
      </c>
      <c r="O13" s="688" t="s">
        <v>5446</v>
      </c>
      <c r="P13" s="672" t="s">
        <v>5447</v>
      </c>
      <c r="Q13" s="672" t="s">
        <v>5429</v>
      </c>
      <c r="R13" s="57" t="s">
        <v>5448</v>
      </c>
      <c r="S13" s="45">
        <v>250</v>
      </c>
      <c r="T13" s="45">
        <v>250</v>
      </c>
      <c r="U13" s="45">
        <v>260</v>
      </c>
      <c r="V13" s="57">
        <v>270</v>
      </c>
      <c r="W13" s="62">
        <v>280</v>
      </c>
      <c r="X13" s="154"/>
      <c r="Y13" s="767"/>
      <c r="Z13" s="767"/>
      <c r="AA13" s="767"/>
      <c r="AB13" s="768"/>
    </row>
    <row r="14" spans="1:28" ht="75" x14ac:dyDescent="0.2">
      <c r="A14" s="755"/>
      <c r="B14" s="641"/>
      <c r="C14" s="641"/>
      <c r="D14" s="641"/>
      <c r="E14" s="674"/>
      <c r="F14" s="676"/>
      <c r="G14" s="679"/>
      <c r="H14" s="641"/>
      <c r="I14" s="641"/>
      <c r="J14" s="641"/>
      <c r="K14" s="641"/>
      <c r="L14" s="641"/>
      <c r="M14" s="641"/>
      <c r="N14" s="641"/>
      <c r="O14" s="679"/>
      <c r="P14" s="641"/>
      <c r="Q14" s="641"/>
      <c r="R14" s="57" t="s">
        <v>5449</v>
      </c>
      <c r="S14" s="45">
        <v>5000</v>
      </c>
      <c r="T14" s="45">
        <v>10000</v>
      </c>
      <c r="U14" s="45">
        <v>12500</v>
      </c>
      <c r="V14" s="57">
        <v>15000</v>
      </c>
      <c r="W14" s="62">
        <v>18000</v>
      </c>
      <c r="X14" s="154"/>
      <c r="Y14" s="641"/>
      <c r="Z14" s="641"/>
      <c r="AA14" s="641"/>
      <c r="AB14" s="720"/>
    </row>
    <row r="15" spans="1:28" ht="75" x14ac:dyDescent="0.2">
      <c r="A15" s="755"/>
      <c r="B15" s="641"/>
      <c r="C15" s="641"/>
      <c r="D15" s="641"/>
      <c r="E15" s="674"/>
      <c r="F15" s="676"/>
      <c r="G15" s="679"/>
      <c r="H15" s="641"/>
      <c r="I15" s="641"/>
      <c r="J15" s="641"/>
      <c r="K15" s="641"/>
      <c r="L15" s="641"/>
      <c r="M15" s="641"/>
      <c r="N15" s="641"/>
      <c r="O15" s="679"/>
      <c r="P15" s="641"/>
      <c r="Q15" s="641"/>
      <c r="R15" s="57" t="s">
        <v>5450</v>
      </c>
      <c r="S15" s="45">
        <v>400</v>
      </c>
      <c r="T15" s="45">
        <v>400</v>
      </c>
      <c r="U15" s="45">
        <v>450</v>
      </c>
      <c r="V15" s="57">
        <v>475</v>
      </c>
      <c r="W15" s="62">
        <v>500</v>
      </c>
      <c r="X15" s="154"/>
      <c r="Y15" s="641"/>
      <c r="Z15" s="641"/>
      <c r="AA15" s="641"/>
      <c r="AB15" s="720"/>
    </row>
    <row r="16" spans="1:28" ht="45" x14ac:dyDescent="0.2">
      <c r="A16" s="755"/>
      <c r="B16" s="641"/>
      <c r="C16" s="641"/>
      <c r="D16" s="641"/>
      <c r="E16" s="674"/>
      <c r="F16" s="676"/>
      <c r="G16" s="679"/>
      <c r="H16" s="641"/>
      <c r="I16" s="641"/>
      <c r="J16" s="641"/>
      <c r="K16" s="641"/>
      <c r="L16" s="641"/>
      <c r="M16" s="641"/>
      <c r="N16" s="641"/>
      <c r="O16" s="679"/>
      <c r="P16" s="641"/>
      <c r="Q16" s="641"/>
      <c r="R16" s="57" t="s">
        <v>5451</v>
      </c>
      <c r="S16" s="45">
        <v>8</v>
      </c>
      <c r="T16" s="45">
        <v>5</v>
      </c>
      <c r="U16" s="45">
        <v>8</v>
      </c>
      <c r="V16" s="57">
        <v>10</v>
      </c>
      <c r="W16" s="62">
        <v>10</v>
      </c>
      <c r="X16" s="154"/>
      <c r="Y16" s="641"/>
      <c r="Z16" s="641"/>
      <c r="AA16" s="641"/>
      <c r="AB16" s="720"/>
    </row>
    <row r="17" spans="1:28" ht="45" x14ac:dyDescent="0.2">
      <c r="A17" s="755"/>
      <c r="B17" s="641"/>
      <c r="C17" s="641"/>
      <c r="D17" s="641"/>
      <c r="E17" s="674"/>
      <c r="F17" s="676"/>
      <c r="G17" s="679"/>
      <c r="H17" s="641"/>
      <c r="I17" s="641"/>
      <c r="J17" s="641"/>
      <c r="K17" s="641"/>
      <c r="L17" s="641"/>
      <c r="M17" s="641"/>
      <c r="N17" s="641"/>
      <c r="O17" s="679"/>
      <c r="P17" s="641"/>
      <c r="Q17" s="641"/>
      <c r="R17" s="57" t="s">
        <v>5452</v>
      </c>
      <c r="S17" s="45">
        <v>5</v>
      </c>
      <c r="T17" s="45">
        <v>5</v>
      </c>
      <c r="U17" s="45">
        <v>6</v>
      </c>
      <c r="V17" s="57">
        <v>6</v>
      </c>
      <c r="W17" s="62">
        <v>8</v>
      </c>
      <c r="X17" s="154"/>
      <c r="Y17" s="641"/>
      <c r="Z17" s="641"/>
      <c r="AA17" s="641"/>
      <c r="AB17" s="720"/>
    </row>
    <row r="18" spans="1:28" ht="60" x14ac:dyDescent="0.2">
      <c r="A18" s="730"/>
      <c r="B18" s="642"/>
      <c r="C18" s="642"/>
      <c r="D18" s="642"/>
      <c r="E18" s="646"/>
      <c r="F18" s="680"/>
      <c r="G18" s="647"/>
      <c r="H18" s="642"/>
      <c r="I18" s="642"/>
      <c r="J18" s="642"/>
      <c r="K18" s="642"/>
      <c r="L18" s="642"/>
      <c r="M18" s="642"/>
      <c r="N18" s="642"/>
      <c r="O18" s="647"/>
      <c r="P18" s="642"/>
      <c r="Q18" s="642"/>
      <c r="R18" s="57" t="s">
        <v>5453</v>
      </c>
      <c r="S18" s="45">
        <v>92</v>
      </c>
      <c r="T18" s="45">
        <v>120</v>
      </c>
      <c r="U18" s="45">
        <v>120</v>
      </c>
      <c r="V18" s="57">
        <v>150</v>
      </c>
      <c r="W18" s="62">
        <v>200</v>
      </c>
      <c r="X18" s="154"/>
      <c r="Y18" s="642"/>
      <c r="Z18" s="642"/>
      <c r="AA18" s="642"/>
      <c r="AB18" s="721"/>
    </row>
    <row r="19" spans="1:28" ht="60" x14ac:dyDescent="0.2">
      <c r="A19" s="775">
        <v>4</v>
      </c>
      <c r="B19" s="672" t="s">
        <v>1553</v>
      </c>
      <c r="C19" s="672" t="s">
        <v>5421</v>
      </c>
      <c r="D19" s="672" t="s">
        <v>5422</v>
      </c>
      <c r="E19" s="673">
        <v>2306</v>
      </c>
      <c r="F19" s="675" t="s">
        <v>5454</v>
      </c>
      <c r="G19" s="678" t="s">
        <v>5455</v>
      </c>
      <c r="H19" s="686">
        <v>43400000</v>
      </c>
      <c r="I19" s="672" t="s">
        <v>5456</v>
      </c>
      <c r="J19" s="672" t="s">
        <v>253</v>
      </c>
      <c r="K19" s="672" t="s">
        <v>164</v>
      </c>
      <c r="L19" s="672" t="s">
        <v>5426</v>
      </c>
      <c r="M19" s="672" t="s">
        <v>166</v>
      </c>
      <c r="N19" s="672" t="s">
        <v>166</v>
      </c>
      <c r="O19" s="704" t="s">
        <v>5457</v>
      </c>
      <c r="P19" s="681" t="s">
        <v>5458</v>
      </c>
      <c r="Q19" s="681" t="s">
        <v>5429</v>
      </c>
      <c r="R19" s="57" t="s">
        <v>5459</v>
      </c>
      <c r="S19" s="45">
        <v>80</v>
      </c>
      <c r="T19" s="45">
        <v>80</v>
      </c>
      <c r="U19" s="45">
        <v>90</v>
      </c>
      <c r="V19" s="57">
        <v>110</v>
      </c>
      <c r="W19" s="62">
        <v>150</v>
      </c>
      <c r="X19" s="154"/>
      <c r="Y19" s="767"/>
      <c r="Z19" s="767"/>
      <c r="AA19" s="767"/>
      <c r="AB19" s="768"/>
    </row>
    <row r="20" spans="1:28" ht="45" x14ac:dyDescent="0.2">
      <c r="A20" s="755"/>
      <c r="B20" s="641"/>
      <c r="C20" s="641"/>
      <c r="D20" s="641"/>
      <c r="E20" s="674"/>
      <c r="F20" s="676"/>
      <c r="G20" s="679"/>
      <c r="H20" s="641"/>
      <c r="I20" s="641"/>
      <c r="J20" s="641"/>
      <c r="K20" s="641"/>
      <c r="L20" s="641"/>
      <c r="M20" s="641"/>
      <c r="N20" s="641"/>
      <c r="O20" s="641"/>
      <c r="P20" s="641"/>
      <c r="Q20" s="641"/>
      <c r="R20" s="57" t="s">
        <v>5460</v>
      </c>
      <c r="S20" s="45">
        <v>29</v>
      </c>
      <c r="T20" s="45">
        <v>28</v>
      </c>
      <c r="U20" s="45">
        <v>28</v>
      </c>
      <c r="V20" s="57">
        <v>30</v>
      </c>
      <c r="W20" s="62">
        <v>30</v>
      </c>
      <c r="X20" s="154"/>
      <c r="Y20" s="641"/>
      <c r="Z20" s="641"/>
      <c r="AA20" s="641"/>
      <c r="AB20" s="720"/>
    </row>
    <row r="21" spans="1:28" ht="15.75" customHeight="1" x14ac:dyDescent="0.2">
      <c r="A21" s="755"/>
      <c r="B21" s="641"/>
      <c r="C21" s="641"/>
      <c r="D21" s="641"/>
      <c r="E21" s="674"/>
      <c r="F21" s="676"/>
      <c r="G21" s="679"/>
      <c r="H21" s="641"/>
      <c r="I21" s="641"/>
      <c r="J21" s="641"/>
      <c r="K21" s="641"/>
      <c r="L21" s="641"/>
      <c r="M21" s="641"/>
      <c r="N21" s="641"/>
      <c r="O21" s="641"/>
      <c r="P21" s="641"/>
      <c r="Q21" s="641"/>
      <c r="R21" s="61" t="s">
        <v>5461</v>
      </c>
      <c r="S21" s="45">
        <v>175</v>
      </c>
      <c r="T21" s="45">
        <v>120</v>
      </c>
      <c r="U21" s="45">
        <v>150</v>
      </c>
      <c r="V21" s="57">
        <v>180</v>
      </c>
      <c r="W21" s="62">
        <v>200</v>
      </c>
      <c r="X21" s="154"/>
      <c r="Y21" s="641"/>
      <c r="Z21" s="641"/>
      <c r="AA21" s="641"/>
      <c r="AB21" s="720"/>
    </row>
    <row r="22" spans="1:28" ht="15.75" customHeight="1" x14ac:dyDescent="0.2">
      <c r="A22" s="730"/>
      <c r="B22" s="642"/>
      <c r="C22" s="642"/>
      <c r="D22" s="642"/>
      <c r="E22" s="646"/>
      <c r="F22" s="680"/>
      <c r="G22" s="647"/>
      <c r="H22" s="642"/>
      <c r="I22" s="642"/>
      <c r="J22" s="642"/>
      <c r="K22" s="642"/>
      <c r="L22" s="642"/>
      <c r="M22" s="642"/>
      <c r="N22" s="642"/>
      <c r="O22" s="642"/>
      <c r="P22" s="642"/>
      <c r="Q22" s="642"/>
      <c r="R22" s="57" t="s">
        <v>5462</v>
      </c>
      <c r="S22" s="45">
        <v>1</v>
      </c>
      <c r="T22" s="45">
        <v>1</v>
      </c>
      <c r="U22" s="45">
        <v>0</v>
      </c>
      <c r="V22" s="57">
        <v>0</v>
      </c>
      <c r="W22" s="62">
        <v>0</v>
      </c>
      <c r="X22" s="154"/>
      <c r="Y22" s="642"/>
      <c r="Z22" s="642"/>
      <c r="AA22" s="642"/>
      <c r="AB22" s="721"/>
    </row>
    <row r="23" spans="1:28" ht="15.75" customHeight="1" x14ac:dyDescent="0.2">
      <c r="A23" s="775">
        <v>5</v>
      </c>
      <c r="B23" s="672" t="s">
        <v>1553</v>
      </c>
      <c r="C23" s="672" t="s">
        <v>5421</v>
      </c>
      <c r="D23" s="672" t="s">
        <v>5463</v>
      </c>
      <c r="E23" s="673">
        <v>2306</v>
      </c>
      <c r="F23" s="675" t="s">
        <v>5464</v>
      </c>
      <c r="G23" s="678" t="s">
        <v>5465</v>
      </c>
      <c r="H23" s="686">
        <v>106420000</v>
      </c>
      <c r="I23" s="672" t="s">
        <v>5466</v>
      </c>
      <c r="J23" s="672" t="s">
        <v>253</v>
      </c>
      <c r="K23" s="672" t="s">
        <v>164</v>
      </c>
      <c r="L23" s="672" t="s">
        <v>5445</v>
      </c>
      <c r="M23" s="672" t="s">
        <v>166</v>
      </c>
      <c r="N23" s="672" t="s">
        <v>166</v>
      </c>
      <c r="O23" s="688" t="s">
        <v>5467</v>
      </c>
      <c r="P23" s="672" t="s">
        <v>5468</v>
      </c>
      <c r="Q23" s="681" t="s">
        <v>5429</v>
      </c>
      <c r="R23" s="57" t="s">
        <v>5469</v>
      </c>
      <c r="S23" s="45">
        <v>72</v>
      </c>
      <c r="T23" s="45">
        <v>75</v>
      </c>
      <c r="U23" s="45">
        <v>78</v>
      </c>
      <c r="V23" s="57">
        <v>80</v>
      </c>
      <c r="W23" s="62">
        <v>80</v>
      </c>
      <c r="X23" s="154"/>
      <c r="Y23" s="767"/>
      <c r="Z23" s="767"/>
      <c r="AA23" s="767"/>
      <c r="AB23" s="768"/>
    </row>
    <row r="24" spans="1:28" ht="15.75" customHeight="1" x14ac:dyDescent="0.2">
      <c r="A24" s="755"/>
      <c r="B24" s="641"/>
      <c r="C24" s="641"/>
      <c r="D24" s="641"/>
      <c r="E24" s="674"/>
      <c r="F24" s="676"/>
      <c r="G24" s="679"/>
      <c r="H24" s="641"/>
      <c r="I24" s="641"/>
      <c r="J24" s="641"/>
      <c r="K24" s="641"/>
      <c r="L24" s="641"/>
      <c r="M24" s="641"/>
      <c r="N24" s="641"/>
      <c r="O24" s="679"/>
      <c r="P24" s="641"/>
      <c r="Q24" s="641"/>
      <c r="R24" s="57" t="s">
        <v>5470</v>
      </c>
      <c r="S24" s="45">
        <v>34</v>
      </c>
      <c r="T24" s="45">
        <v>36</v>
      </c>
      <c r="U24" s="45">
        <v>38</v>
      </c>
      <c r="V24" s="57">
        <v>40</v>
      </c>
      <c r="W24" s="62">
        <v>40</v>
      </c>
      <c r="X24" s="154"/>
      <c r="Y24" s="641"/>
      <c r="Z24" s="641"/>
      <c r="AA24" s="641"/>
      <c r="AB24" s="720"/>
    </row>
    <row r="25" spans="1:28" ht="15.75" customHeight="1" x14ac:dyDescent="0.2">
      <c r="A25" s="755"/>
      <c r="B25" s="641"/>
      <c r="C25" s="641"/>
      <c r="D25" s="641"/>
      <c r="E25" s="674"/>
      <c r="F25" s="676"/>
      <c r="G25" s="679"/>
      <c r="H25" s="641"/>
      <c r="I25" s="641"/>
      <c r="J25" s="641"/>
      <c r="K25" s="641"/>
      <c r="L25" s="641"/>
      <c r="M25" s="641"/>
      <c r="N25" s="641"/>
      <c r="O25" s="679"/>
      <c r="P25" s="641"/>
      <c r="Q25" s="641"/>
      <c r="R25" s="57" t="s">
        <v>5471</v>
      </c>
      <c r="S25" s="45">
        <v>16</v>
      </c>
      <c r="T25" s="45">
        <v>18</v>
      </c>
      <c r="U25" s="45">
        <v>20</v>
      </c>
      <c r="V25" s="57">
        <v>22</v>
      </c>
      <c r="W25" s="62">
        <v>22</v>
      </c>
      <c r="X25" s="154"/>
      <c r="Y25" s="641"/>
      <c r="Z25" s="641"/>
      <c r="AA25" s="641"/>
      <c r="AB25" s="720"/>
    </row>
    <row r="26" spans="1:28" ht="15.75" customHeight="1" x14ac:dyDescent="0.2">
      <c r="A26" s="730"/>
      <c r="B26" s="642"/>
      <c r="C26" s="642"/>
      <c r="D26" s="642"/>
      <c r="E26" s="646"/>
      <c r="F26" s="680"/>
      <c r="G26" s="647"/>
      <c r="H26" s="642"/>
      <c r="I26" s="642"/>
      <c r="J26" s="642"/>
      <c r="K26" s="642"/>
      <c r="L26" s="642"/>
      <c r="M26" s="642"/>
      <c r="N26" s="642"/>
      <c r="O26" s="647"/>
      <c r="P26" s="642"/>
      <c r="Q26" s="642"/>
      <c r="R26" s="57" t="s">
        <v>5472</v>
      </c>
      <c r="S26" s="45">
        <v>13</v>
      </c>
      <c r="T26" s="45">
        <v>15</v>
      </c>
      <c r="U26" s="45">
        <v>16</v>
      </c>
      <c r="V26" s="57">
        <v>17</v>
      </c>
      <c r="W26" s="62">
        <v>17</v>
      </c>
      <c r="X26" s="154"/>
      <c r="Y26" s="642"/>
      <c r="Z26" s="642"/>
      <c r="AA26" s="642"/>
      <c r="AB26" s="721"/>
    </row>
    <row r="27" spans="1:28" ht="15.75" customHeight="1" x14ac:dyDescent="0.2">
      <c r="A27" s="775">
        <v>6</v>
      </c>
      <c r="B27" s="672" t="s">
        <v>1553</v>
      </c>
      <c r="C27" s="672" t="s">
        <v>5421</v>
      </c>
      <c r="D27" s="672" t="s">
        <v>5463</v>
      </c>
      <c r="E27" s="673">
        <v>2306</v>
      </c>
      <c r="F27" s="675" t="s">
        <v>5473</v>
      </c>
      <c r="G27" s="678" t="s">
        <v>5474</v>
      </c>
      <c r="H27" s="686">
        <v>24195000</v>
      </c>
      <c r="I27" s="672" t="s">
        <v>5475</v>
      </c>
      <c r="J27" s="672" t="s">
        <v>253</v>
      </c>
      <c r="K27" s="672" t="s">
        <v>164</v>
      </c>
      <c r="L27" s="672" t="s">
        <v>5445</v>
      </c>
      <c r="M27" s="672" t="s">
        <v>166</v>
      </c>
      <c r="N27" s="672" t="s">
        <v>166</v>
      </c>
      <c r="O27" s="688" t="s">
        <v>5476</v>
      </c>
      <c r="P27" s="672" t="s">
        <v>5477</v>
      </c>
      <c r="Q27" s="681" t="s">
        <v>5429</v>
      </c>
      <c r="R27" s="57" t="s">
        <v>5469</v>
      </c>
      <c r="S27" s="45">
        <v>162</v>
      </c>
      <c r="T27" s="45">
        <v>170</v>
      </c>
      <c r="U27" s="45">
        <v>178</v>
      </c>
      <c r="V27" s="57">
        <v>185</v>
      </c>
      <c r="W27" s="62">
        <v>190</v>
      </c>
      <c r="X27" s="154"/>
      <c r="Y27" s="767"/>
      <c r="Z27" s="767"/>
      <c r="AA27" s="767"/>
      <c r="AB27" s="768"/>
    </row>
    <row r="28" spans="1:28" ht="15.75" customHeight="1" x14ac:dyDescent="0.2">
      <c r="A28" s="755"/>
      <c r="B28" s="641"/>
      <c r="C28" s="641"/>
      <c r="D28" s="641"/>
      <c r="E28" s="674"/>
      <c r="F28" s="676"/>
      <c r="G28" s="679"/>
      <c r="H28" s="641"/>
      <c r="I28" s="641"/>
      <c r="J28" s="641"/>
      <c r="K28" s="641"/>
      <c r="L28" s="641"/>
      <c r="M28" s="641"/>
      <c r="N28" s="641"/>
      <c r="O28" s="679"/>
      <c r="P28" s="641"/>
      <c r="Q28" s="641"/>
      <c r="R28" s="57" t="s">
        <v>5470</v>
      </c>
      <c r="S28" s="45">
        <v>12</v>
      </c>
      <c r="T28" s="45">
        <v>13</v>
      </c>
      <c r="U28" s="45">
        <v>14</v>
      </c>
      <c r="V28" s="57">
        <v>15</v>
      </c>
      <c r="W28" s="62">
        <v>16</v>
      </c>
      <c r="X28" s="154"/>
      <c r="Y28" s="641"/>
      <c r="Z28" s="641"/>
      <c r="AA28" s="641"/>
      <c r="AB28" s="720"/>
    </row>
    <row r="29" spans="1:28" ht="15.75" customHeight="1" x14ac:dyDescent="0.2">
      <c r="A29" s="730"/>
      <c r="B29" s="642"/>
      <c r="C29" s="641"/>
      <c r="D29" s="642"/>
      <c r="E29" s="646"/>
      <c r="F29" s="680"/>
      <c r="G29" s="647"/>
      <c r="H29" s="642"/>
      <c r="I29" s="642"/>
      <c r="J29" s="642"/>
      <c r="K29" s="642"/>
      <c r="L29" s="642"/>
      <c r="M29" s="642"/>
      <c r="N29" s="642"/>
      <c r="O29" s="647"/>
      <c r="P29" s="642"/>
      <c r="Q29" s="642"/>
      <c r="R29" s="57" t="s">
        <v>5471</v>
      </c>
      <c r="S29" s="45">
        <v>1</v>
      </c>
      <c r="T29" s="45">
        <v>2</v>
      </c>
      <c r="U29" s="45">
        <v>3</v>
      </c>
      <c r="V29" s="57">
        <v>4</v>
      </c>
      <c r="W29" s="62">
        <v>4</v>
      </c>
      <c r="X29" s="154"/>
      <c r="Y29" s="642"/>
      <c r="Z29" s="642"/>
      <c r="AA29" s="642"/>
      <c r="AB29" s="721"/>
    </row>
    <row r="30" spans="1:28" ht="15.75" customHeight="1" x14ac:dyDescent="0.2">
      <c r="A30" s="775">
        <v>7</v>
      </c>
      <c r="B30" s="672" t="s">
        <v>1553</v>
      </c>
      <c r="C30" s="672" t="s">
        <v>5421</v>
      </c>
      <c r="D30" s="672" t="s">
        <v>5463</v>
      </c>
      <c r="E30" s="673">
        <v>2306</v>
      </c>
      <c r="F30" s="675" t="s">
        <v>5478</v>
      </c>
      <c r="G30" s="678" t="s">
        <v>5479</v>
      </c>
      <c r="H30" s="686">
        <v>17485000</v>
      </c>
      <c r="I30" s="672" t="s">
        <v>5480</v>
      </c>
      <c r="J30" s="672" t="s">
        <v>253</v>
      </c>
      <c r="K30" s="672" t="s">
        <v>164</v>
      </c>
      <c r="L30" s="672" t="s">
        <v>5445</v>
      </c>
      <c r="M30" s="672" t="s">
        <v>166</v>
      </c>
      <c r="N30" s="672" t="s">
        <v>166</v>
      </c>
      <c r="O30" s="688" t="s">
        <v>5481</v>
      </c>
      <c r="P30" s="672" t="s">
        <v>5482</v>
      </c>
      <c r="Q30" s="681" t="s">
        <v>5429</v>
      </c>
      <c r="R30" s="57" t="s">
        <v>5469</v>
      </c>
      <c r="S30" s="45">
        <v>64</v>
      </c>
      <c r="T30" s="45">
        <v>67</v>
      </c>
      <c r="U30" s="45">
        <v>70</v>
      </c>
      <c r="V30" s="57">
        <v>74</v>
      </c>
      <c r="W30" s="62">
        <v>77</v>
      </c>
      <c r="X30" s="154"/>
      <c r="Y30" s="767"/>
      <c r="Z30" s="767"/>
      <c r="AA30" s="767"/>
      <c r="AB30" s="768"/>
    </row>
    <row r="31" spans="1:28" ht="15.75" customHeight="1" x14ac:dyDescent="0.2">
      <c r="A31" s="755"/>
      <c r="B31" s="641"/>
      <c r="C31" s="641"/>
      <c r="D31" s="641"/>
      <c r="E31" s="674"/>
      <c r="F31" s="676"/>
      <c r="G31" s="679"/>
      <c r="H31" s="641"/>
      <c r="I31" s="641"/>
      <c r="J31" s="641"/>
      <c r="K31" s="641"/>
      <c r="L31" s="641"/>
      <c r="M31" s="641"/>
      <c r="N31" s="641"/>
      <c r="O31" s="679"/>
      <c r="P31" s="641"/>
      <c r="Q31" s="641"/>
      <c r="R31" s="57" t="s">
        <v>5470</v>
      </c>
      <c r="S31" s="45">
        <v>15</v>
      </c>
      <c r="T31" s="45">
        <v>16</v>
      </c>
      <c r="U31" s="45">
        <v>17</v>
      </c>
      <c r="V31" s="57">
        <v>18</v>
      </c>
      <c r="W31" s="62">
        <v>19</v>
      </c>
      <c r="X31" s="154"/>
      <c r="Y31" s="641"/>
      <c r="Z31" s="641"/>
      <c r="AA31" s="641"/>
      <c r="AB31" s="720"/>
    </row>
    <row r="32" spans="1:28" ht="15.75" customHeight="1" x14ac:dyDescent="0.2">
      <c r="A32" s="755"/>
      <c r="B32" s="641"/>
      <c r="C32" s="641"/>
      <c r="D32" s="641"/>
      <c r="E32" s="674"/>
      <c r="F32" s="676"/>
      <c r="G32" s="679"/>
      <c r="H32" s="641"/>
      <c r="I32" s="641"/>
      <c r="J32" s="641"/>
      <c r="K32" s="641"/>
      <c r="L32" s="641"/>
      <c r="M32" s="641"/>
      <c r="N32" s="641"/>
      <c r="O32" s="679"/>
      <c r="P32" s="641"/>
      <c r="Q32" s="641"/>
      <c r="R32" s="57" t="s">
        <v>5471</v>
      </c>
      <c r="S32" s="45">
        <v>9</v>
      </c>
      <c r="T32" s="45">
        <v>10</v>
      </c>
      <c r="U32" s="45">
        <v>11</v>
      </c>
      <c r="V32" s="57">
        <v>12</v>
      </c>
      <c r="W32" s="62">
        <v>13</v>
      </c>
      <c r="X32" s="154"/>
      <c r="Y32" s="641"/>
      <c r="Z32" s="641"/>
      <c r="AA32" s="641"/>
      <c r="AB32" s="720"/>
    </row>
    <row r="33" spans="1:28" ht="15.75" customHeight="1" x14ac:dyDescent="0.2">
      <c r="A33" s="730"/>
      <c r="B33" s="642"/>
      <c r="C33" s="642"/>
      <c r="D33" s="642"/>
      <c r="E33" s="646"/>
      <c r="F33" s="680"/>
      <c r="G33" s="647"/>
      <c r="H33" s="642"/>
      <c r="I33" s="642"/>
      <c r="J33" s="642"/>
      <c r="K33" s="642"/>
      <c r="L33" s="642"/>
      <c r="M33" s="642"/>
      <c r="N33" s="642"/>
      <c r="O33" s="647"/>
      <c r="P33" s="642"/>
      <c r="Q33" s="642"/>
      <c r="R33" s="57" t="s">
        <v>5483</v>
      </c>
      <c r="S33" s="57">
        <v>0</v>
      </c>
      <c r="T33" s="57">
        <v>1</v>
      </c>
      <c r="U33" s="45">
        <v>0</v>
      </c>
      <c r="V33" s="57">
        <v>0</v>
      </c>
      <c r="W33" s="62">
        <v>1</v>
      </c>
      <c r="X33" s="154"/>
      <c r="Y33" s="642"/>
      <c r="Z33" s="642"/>
      <c r="AA33" s="642"/>
      <c r="AB33" s="721"/>
    </row>
    <row r="34" spans="1:28" ht="15.75" customHeight="1" x14ac:dyDescent="0.2">
      <c r="A34" s="775">
        <v>8</v>
      </c>
      <c r="B34" s="64"/>
      <c r="C34" s="672" t="s">
        <v>5421</v>
      </c>
      <c r="D34" s="64"/>
      <c r="E34" s="673">
        <v>2306</v>
      </c>
      <c r="F34" s="675" t="s">
        <v>5484</v>
      </c>
      <c r="G34" s="678" t="s">
        <v>5485</v>
      </c>
      <c r="H34" s="686">
        <v>1760000</v>
      </c>
      <c r="I34" s="672" t="s">
        <v>5486</v>
      </c>
      <c r="J34" s="672" t="s">
        <v>253</v>
      </c>
      <c r="K34" s="672" t="s">
        <v>164</v>
      </c>
      <c r="L34" s="672" t="s">
        <v>653</v>
      </c>
      <c r="M34" s="672" t="s">
        <v>166</v>
      </c>
      <c r="N34" s="672" t="s">
        <v>166</v>
      </c>
      <c r="O34" s="688" t="s">
        <v>5487</v>
      </c>
      <c r="P34" s="672" t="s">
        <v>5488</v>
      </c>
      <c r="Q34" s="681" t="s">
        <v>5429</v>
      </c>
      <c r="R34" s="57" t="s">
        <v>5489</v>
      </c>
      <c r="S34" s="45">
        <v>1</v>
      </c>
      <c r="T34" s="45">
        <v>1</v>
      </c>
      <c r="U34" s="45">
        <v>1</v>
      </c>
      <c r="V34" s="45">
        <v>1</v>
      </c>
      <c r="W34" s="105">
        <v>1</v>
      </c>
      <c r="X34" s="154"/>
      <c r="Y34" s="767"/>
      <c r="Z34" s="767"/>
      <c r="AA34" s="767"/>
      <c r="AB34" s="768"/>
    </row>
    <row r="35" spans="1:28" ht="158.25" customHeight="1" x14ac:dyDescent="0.2">
      <c r="A35" s="730"/>
      <c r="B35" s="138"/>
      <c r="C35" s="641"/>
      <c r="D35" s="571"/>
      <c r="E35" s="674"/>
      <c r="F35" s="680"/>
      <c r="G35" s="679"/>
      <c r="H35" s="641"/>
      <c r="I35" s="641"/>
      <c r="J35" s="642"/>
      <c r="K35" s="641"/>
      <c r="L35" s="642"/>
      <c r="M35" s="641"/>
      <c r="N35" s="641"/>
      <c r="O35" s="647"/>
      <c r="P35" s="641"/>
      <c r="Q35" s="642"/>
      <c r="R35" s="57" t="s">
        <v>5490</v>
      </c>
      <c r="S35" s="45">
        <v>4</v>
      </c>
      <c r="T35" s="45">
        <v>6</v>
      </c>
      <c r="U35" s="45">
        <v>7</v>
      </c>
      <c r="V35" s="57">
        <v>8</v>
      </c>
      <c r="W35" s="62">
        <v>8</v>
      </c>
      <c r="X35" s="154"/>
      <c r="Y35" s="642"/>
      <c r="Z35" s="642"/>
      <c r="AA35" s="642"/>
      <c r="AB35" s="721"/>
    </row>
    <row r="36" spans="1:28" ht="99.75" customHeight="1" x14ac:dyDescent="0.2">
      <c r="A36" s="775">
        <v>9</v>
      </c>
      <c r="B36" s="672" t="s">
        <v>5114</v>
      </c>
      <c r="C36" s="672" t="s">
        <v>5421</v>
      </c>
      <c r="D36" s="672" t="s">
        <v>5491</v>
      </c>
      <c r="E36" s="673">
        <v>2306</v>
      </c>
      <c r="F36" s="675" t="s">
        <v>5492</v>
      </c>
      <c r="G36" s="678" t="s">
        <v>5493</v>
      </c>
      <c r="H36" s="686">
        <v>0</v>
      </c>
      <c r="I36" s="672" t="s">
        <v>5494</v>
      </c>
      <c r="J36" s="672" t="s">
        <v>253</v>
      </c>
      <c r="K36" s="672" t="s">
        <v>164</v>
      </c>
      <c r="L36" s="672" t="s">
        <v>5426</v>
      </c>
      <c r="M36" s="672" t="s">
        <v>166</v>
      </c>
      <c r="N36" s="672" t="s">
        <v>166</v>
      </c>
      <c r="O36" s="684" t="s">
        <v>5495</v>
      </c>
      <c r="P36" s="672" t="s">
        <v>5496</v>
      </c>
      <c r="Q36" s="672" t="s">
        <v>5429</v>
      </c>
      <c r="R36" s="57" t="s">
        <v>5497</v>
      </c>
      <c r="S36" s="45">
        <v>1</v>
      </c>
      <c r="T36" s="45">
        <v>3</v>
      </c>
      <c r="U36" s="45">
        <v>4</v>
      </c>
      <c r="V36" s="57">
        <v>5</v>
      </c>
      <c r="W36" s="62">
        <v>6</v>
      </c>
      <c r="X36" s="154"/>
      <c r="Y36" s="767"/>
      <c r="Z36" s="767"/>
      <c r="AA36" s="767"/>
      <c r="AB36" s="768"/>
    </row>
    <row r="37" spans="1:28" ht="101.25" customHeight="1" x14ac:dyDescent="0.2">
      <c r="A37" s="755"/>
      <c r="B37" s="641"/>
      <c r="C37" s="641"/>
      <c r="D37" s="641"/>
      <c r="E37" s="674"/>
      <c r="F37" s="676"/>
      <c r="G37" s="679"/>
      <c r="H37" s="641"/>
      <c r="I37" s="641"/>
      <c r="J37" s="641"/>
      <c r="K37" s="641"/>
      <c r="L37" s="641"/>
      <c r="M37" s="641"/>
      <c r="N37" s="641"/>
      <c r="O37" s="641"/>
      <c r="P37" s="641"/>
      <c r="Q37" s="641"/>
      <c r="R37" s="57" t="s">
        <v>5498</v>
      </c>
      <c r="S37" s="45">
        <v>0</v>
      </c>
      <c r="T37" s="45">
        <v>1</v>
      </c>
      <c r="U37" s="45">
        <v>2</v>
      </c>
      <c r="V37" s="57">
        <v>2</v>
      </c>
      <c r="W37" s="62">
        <v>2</v>
      </c>
      <c r="X37" s="154"/>
      <c r="Y37" s="641"/>
      <c r="Z37" s="641"/>
      <c r="AA37" s="641"/>
      <c r="AB37" s="720"/>
    </row>
    <row r="38" spans="1:28" ht="63.75" customHeight="1" x14ac:dyDescent="0.2">
      <c r="A38" s="755"/>
      <c r="B38" s="641"/>
      <c r="C38" s="641"/>
      <c r="D38" s="641"/>
      <c r="E38" s="674"/>
      <c r="F38" s="676"/>
      <c r="G38" s="679"/>
      <c r="H38" s="641"/>
      <c r="I38" s="641"/>
      <c r="J38" s="641"/>
      <c r="K38" s="641"/>
      <c r="L38" s="641"/>
      <c r="M38" s="641"/>
      <c r="N38" s="641"/>
      <c r="O38" s="641"/>
      <c r="P38" s="641"/>
      <c r="Q38" s="641"/>
      <c r="R38" s="57" t="s">
        <v>5499</v>
      </c>
      <c r="S38" s="45">
        <v>103</v>
      </c>
      <c r="T38" s="45">
        <v>110</v>
      </c>
      <c r="U38" s="45">
        <v>115</v>
      </c>
      <c r="V38" s="57">
        <v>120</v>
      </c>
      <c r="W38" s="62">
        <v>130</v>
      </c>
      <c r="X38" s="154"/>
      <c r="Y38" s="641"/>
      <c r="Z38" s="641"/>
      <c r="AA38" s="641"/>
      <c r="AB38" s="720"/>
    </row>
    <row r="39" spans="1:28" ht="15.75" customHeight="1" x14ac:dyDescent="0.2">
      <c r="A39" s="755"/>
      <c r="B39" s="641"/>
      <c r="C39" s="641"/>
      <c r="D39" s="641"/>
      <c r="E39" s="674"/>
      <c r="F39" s="676"/>
      <c r="G39" s="679"/>
      <c r="H39" s="641"/>
      <c r="I39" s="641"/>
      <c r="J39" s="641"/>
      <c r="K39" s="641"/>
      <c r="L39" s="641"/>
      <c r="M39" s="641"/>
      <c r="N39" s="641"/>
      <c r="O39" s="641"/>
      <c r="P39" s="641"/>
      <c r="Q39" s="641"/>
      <c r="R39" s="57" t="s">
        <v>5500</v>
      </c>
      <c r="S39" s="45">
        <v>30</v>
      </c>
      <c r="T39" s="45">
        <v>30</v>
      </c>
      <c r="U39" s="45">
        <v>50</v>
      </c>
      <c r="V39" s="57">
        <v>50</v>
      </c>
      <c r="W39" s="62">
        <v>50</v>
      </c>
      <c r="X39" s="154"/>
      <c r="Y39" s="641"/>
      <c r="Z39" s="641"/>
      <c r="AA39" s="641"/>
      <c r="AB39" s="720"/>
    </row>
    <row r="40" spans="1:28" ht="58.5" customHeight="1" x14ac:dyDescent="0.2">
      <c r="A40" s="755"/>
      <c r="B40" s="641"/>
      <c r="C40" s="641"/>
      <c r="D40" s="641"/>
      <c r="E40" s="674"/>
      <c r="F40" s="676"/>
      <c r="G40" s="679"/>
      <c r="H40" s="641"/>
      <c r="I40" s="641"/>
      <c r="J40" s="641"/>
      <c r="K40" s="641"/>
      <c r="L40" s="641"/>
      <c r="M40" s="641"/>
      <c r="N40" s="641"/>
      <c r="O40" s="641"/>
      <c r="P40" s="641"/>
      <c r="Q40" s="641"/>
      <c r="R40" s="57" t="s">
        <v>5501</v>
      </c>
      <c r="S40" s="45">
        <v>2</v>
      </c>
      <c r="T40" s="45">
        <v>2</v>
      </c>
      <c r="U40" s="45">
        <v>3</v>
      </c>
      <c r="V40" s="57">
        <v>3</v>
      </c>
      <c r="W40" s="62">
        <v>4</v>
      </c>
      <c r="X40" s="154"/>
      <c r="Y40" s="641"/>
      <c r="Z40" s="641"/>
      <c r="AA40" s="641"/>
      <c r="AB40" s="720"/>
    </row>
    <row r="41" spans="1:28" ht="15.75" customHeight="1" x14ac:dyDescent="0.2">
      <c r="A41" s="730"/>
      <c r="B41" s="642"/>
      <c r="C41" s="642"/>
      <c r="D41" s="642"/>
      <c r="E41" s="646"/>
      <c r="F41" s="680"/>
      <c r="G41" s="647"/>
      <c r="H41" s="642"/>
      <c r="I41" s="642"/>
      <c r="J41" s="642"/>
      <c r="K41" s="642"/>
      <c r="L41" s="642"/>
      <c r="M41" s="642"/>
      <c r="N41" s="642"/>
      <c r="O41" s="642"/>
      <c r="P41" s="642"/>
      <c r="Q41" s="642"/>
      <c r="R41" s="57" t="s">
        <v>5502</v>
      </c>
      <c r="S41" s="45">
        <v>30</v>
      </c>
      <c r="T41" s="45">
        <v>30</v>
      </c>
      <c r="U41" s="45">
        <v>34</v>
      </c>
      <c r="V41" s="57">
        <v>40</v>
      </c>
      <c r="W41" s="62">
        <v>40</v>
      </c>
      <c r="X41" s="154"/>
      <c r="Y41" s="642"/>
      <c r="Z41" s="642"/>
      <c r="AA41" s="642"/>
      <c r="AB41" s="721"/>
    </row>
    <row r="42" spans="1:28" ht="15.75" customHeight="1" x14ac:dyDescent="0.2">
      <c r="A42" s="775">
        <v>10</v>
      </c>
      <c r="B42" s="672" t="s">
        <v>5114</v>
      </c>
      <c r="C42" s="672" t="s">
        <v>5421</v>
      </c>
      <c r="D42" s="672" t="s">
        <v>5491</v>
      </c>
      <c r="E42" s="673">
        <v>2306</v>
      </c>
      <c r="F42" s="675" t="s">
        <v>5503</v>
      </c>
      <c r="G42" s="678" t="s">
        <v>5504</v>
      </c>
      <c r="H42" s="686">
        <v>8200000</v>
      </c>
      <c r="I42" s="672" t="s">
        <v>5505</v>
      </c>
      <c r="J42" s="672" t="s">
        <v>253</v>
      </c>
      <c r="K42" s="672" t="s">
        <v>164</v>
      </c>
      <c r="L42" s="672" t="s">
        <v>5445</v>
      </c>
      <c r="M42" s="672" t="s">
        <v>166</v>
      </c>
      <c r="N42" s="672" t="s">
        <v>166</v>
      </c>
      <c r="O42" s="684" t="s">
        <v>5506</v>
      </c>
      <c r="P42" s="672" t="s">
        <v>5507</v>
      </c>
      <c r="Q42" s="672" t="s">
        <v>5429</v>
      </c>
      <c r="R42" s="57" t="s">
        <v>5508</v>
      </c>
      <c r="S42" s="45">
        <v>170</v>
      </c>
      <c r="T42" s="45">
        <v>180</v>
      </c>
      <c r="U42" s="45">
        <v>190</v>
      </c>
      <c r="V42" s="57">
        <v>200</v>
      </c>
      <c r="W42" s="62">
        <v>200</v>
      </c>
      <c r="X42" s="154"/>
      <c r="Y42" s="767"/>
      <c r="Z42" s="767"/>
      <c r="AA42" s="767"/>
      <c r="AB42" s="768"/>
    </row>
    <row r="43" spans="1:28" ht="15.75" customHeight="1" x14ac:dyDescent="0.2">
      <c r="A43" s="755"/>
      <c r="B43" s="641"/>
      <c r="C43" s="641"/>
      <c r="D43" s="641"/>
      <c r="E43" s="674"/>
      <c r="F43" s="676"/>
      <c r="G43" s="679"/>
      <c r="H43" s="641"/>
      <c r="I43" s="641"/>
      <c r="J43" s="641"/>
      <c r="K43" s="641"/>
      <c r="L43" s="641"/>
      <c r="M43" s="641"/>
      <c r="N43" s="641"/>
      <c r="O43" s="641"/>
      <c r="P43" s="641"/>
      <c r="Q43" s="641"/>
      <c r="R43" s="57" t="s">
        <v>5509</v>
      </c>
      <c r="S43" s="45">
        <v>12</v>
      </c>
      <c r="T43" s="45">
        <v>20</v>
      </c>
      <c r="U43" s="45">
        <v>25</v>
      </c>
      <c r="V43" s="57">
        <v>30</v>
      </c>
      <c r="W43" s="62">
        <v>35</v>
      </c>
      <c r="X43" s="154"/>
      <c r="Y43" s="641"/>
      <c r="Z43" s="641"/>
      <c r="AA43" s="641"/>
      <c r="AB43" s="720"/>
    </row>
    <row r="44" spans="1:28" ht="47.25" customHeight="1" x14ac:dyDescent="0.2">
      <c r="A44" s="755"/>
      <c r="B44" s="641"/>
      <c r="C44" s="641"/>
      <c r="D44" s="641"/>
      <c r="E44" s="674"/>
      <c r="F44" s="676"/>
      <c r="G44" s="679"/>
      <c r="H44" s="641"/>
      <c r="I44" s="641"/>
      <c r="J44" s="641"/>
      <c r="K44" s="641"/>
      <c r="L44" s="641"/>
      <c r="M44" s="641"/>
      <c r="N44" s="641"/>
      <c r="O44" s="641"/>
      <c r="P44" s="641"/>
      <c r="Q44" s="641"/>
      <c r="R44" s="57" t="s">
        <v>5510</v>
      </c>
      <c r="S44" s="45">
        <v>100</v>
      </c>
      <c r="T44" s="45">
        <v>100</v>
      </c>
      <c r="U44" s="45">
        <v>150</v>
      </c>
      <c r="V44" s="57">
        <v>150</v>
      </c>
      <c r="W44" s="62">
        <v>200</v>
      </c>
      <c r="X44" s="154"/>
      <c r="Y44" s="641"/>
      <c r="Z44" s="641"/>
      <c r="AA44" s="641"/>
      <c r="AB44" s="720"/>
    </row>
    <row r="45" spans="1:28" ht="15.75" customHeight="1" x14ac:dyDescent="0.2">
      <c r="A45" s="730"/>
      <c r="B45" s="642"/>
      <c r="C45" s="642"/>
      <c r="D45" s="642"/>
      <c r="E45" s="674"/>
      <c r="F45" s="680"/>
      <c r="G45" s="679"/>
      <c r="H45" s="641"/>
      <c r="I45" s="641"/>
      <c r="J45" s="642"/>
      <c r="K45" s="641"/>
      <c r="L45" s="642"/>
      <c r="M45" s="641"/>
      <c r="N45" s="641"/>
      <c r="O45" s="641"/>
      <c r="P45" s="641"/>
      <c r="Q45" s="642"/>
      <c r="R45" s="57" t="s">
        <v>5511</v>
      </c>
      <c r="S45" s="45">
        <v>90</v>
      </c>
      <c r="T45" s="45">
        <v>100</v>
      </c>
      <c r="U45" s="45">
        <v>110</v>
      </c>
      <c r="V45" s="57">
        <v>120</v>
      </c>
      <c r="W45" s="62">
        <v>150</v>
      </c>
      <c r="X45" s="154"/>
      <c r="Y45" s="642"/>
      <c r="Z45" s="642"/>
      <c r="AA45" s="642"/>
      <c r="AB45" s="721"/>
    </row>
    <row r="46" spans="1:28" ht="15.75" customHeight="1" x14ac:dyDescent="0.2">
      <c r="A46" s="775">
        <v>11</v>
      </c>
      <c r="B46" s="672" t="s">
        <v>5114</v>
      </c>
      <c r="C46" s="672" t="s">
        <v>5421</v>
      </c>
      <c r="D46" s="672" t="s">
        <v>5491</v>
      </c>
      <c r="E46" s="673">
        <v>2306</v>
      </c>
      <c r="F46" s="675" t="s">
        <v>5512</v>
      </c>
      <c r="G46" s="678" t="s">
        <v>5513</v>
      </c>
      <c r="H46" s="686">
        <v>400000</v>
      </c>
      <c r="I46" s="672" t="s">
        <v>5514</v>
      </c>
      <c r="J46" s="672" t="s">
        <v>253</v>
      </c>
      <c r="K46" s="672" t="s">
        <v>164</v>
      </c>
      <c r="L46" s="672" t="s">
        <v>5426</v>
      </c>
      <c r="M46" s="672" t="s">
        <v>166</v>
      </c>
      <c r="N46" s="672" t="s">
        <v>166</v>
      </c>
      <c r="O46" s="684" t="s">
        <v>5515</v>
      </c>
      <c r="P46" s="672" t="s">
        <v>5516</v>
      </c>
      <c r="Q46" s="672" t="s">
        <v>5429</v>
      </c>
      <c r="R46" s="57" t="s">
        <v>5517</v>
      </c>
      <c r="S46" s="45">
        <v>1</v>
      </c>
      <c r="T46" s="45">
        <v>10</v>
      </c>
      <c r="U46" s="45">
        <v>20</v>
      </c>
      <c r="V46" s="57">
        <v>30</v>
      </c>
      <c r="W46" s="62">
        <v>40</v>
      </c>
      <c r="X46" s="154"/>
      <c r="Y46" s="767"/>
      <c r="Z46" s="767"/>
      <c r="AA46" s="767"/>
      <c r="AB46" s="768"/>
    </row>
    <row r="47" spans="1:28" ht="43.5" customHeight="1" x14ac:dyDescent="0.2">
      <c r="A47" s="755"/>
      <c r="B47" s="641"/>
      <c r="C47" s="641"/>
      <c r="D47" s="641"/>
      <c r="E47" s="674"/>
      <c r="F47" s="676"/>
      <c r="G47" s="679"/>
      <c r="H47" s="641"/>
      <c r="I47" s="641"/>
      <c r="J47" s="641"/>
      <c r="K47" s="641"/>
      <c r="L47" s="641"/>
      <c r="M47" s="641"/>
      <c r="N47" s="641"/>
      <c r="O47" s="641"/>
      <c r="P47" s="641"/>
      <c r="Q47" s="641"/>
      <c r="R47" s="57" t="s">
        <v>5518</v>
      </c>
      <c r="S47" s="45">
        <v>0</v>
      </c>
      <c r="T47" s="45">
        <v>1</v>
      </c>
      <c r="U47" s="45">
        <v>1</v>
      </c>
      <c r="V47" s="57">
        <v>1</v>
      </c>
      <c r="W47" s="62">
        <v>1</v>
      </c>
      <c r="X47" s="154"/>
      <c r="Y47" s="641"/>
      <c r="Z47" s="641"/>
      <c r="AA47" s="641"/>
      <c r="AB47" s="720"/>
    </row>
    <row r="48" spans="1:28" ht="15.75" customHeight="1" x14ac:dyDescent="0.2">
      <c r="A48" s="755"/>
      <c r="B48" s="641"/>
      <c r="C48" s="641"/>
      <c r="D48" s="641"/>
      <c r="E48" s="674"/>
      <c r="F48" s="676"/>
      <c r="G48" s="679"/>
      <c r="H48" s="641"/>
      <c r="I48" s="641"/>
      <c r="J48" s="641"/>
      <c r="K48" s="641"/>
      <c r="L48" s="641"/>
      <c r="M48" s="641"/>
      <c r="N48" s="641"/>
      <c r="O48" s="641"/>
      <c r="P48" s="641"/>
      <c r="Q48" s="641"/>
      <c r="R48" s="57" t="s">
        <v>5519</v>
      </c>
      <c r="S48" s="45">
        <v>0</v>
      </c>
      <c r="T48" s="45">
        <v>1</v>
      </c>
      <c r="U48" s="45">
        <v>1</v>
      </c>
      <c r="V48" s="57">
        <v>0</v>
      </c>
      <c r="W48" s="62">
        <v>0</v>
      </c>
      <c r="X48" s="154"/>
      <c r="Y48" s="641"/>
      <c r="Z48" s="641"/>
      <c r="AA48" s="641"/>
      <c r="AB48" s="720"/>
    </row>
    <row r="49" spans="1:28" ht="15.75" customHeight="1" x14ac:dyDescent="0.2">
      <c r="A49" s="755"/>
      <c r="B49" s="641"/>
      <c r="C49" s="641"/>
      <c r="D49" s="641"/>
      <c r="E49" s="674"/>
      <c r="F49" s="676"/>
      <c r="G49" s="679"/>
      <c r="H49" s="641"/>
      <c r="I49" s="641"/>
      <c r="J49" s="641"/>
      <c r="K49" s="641"/>
      <c r="L49" s="641"/>
      <c r="M49" s="641"/>
      <c r="N49" s="641"/>
      <c r="O49" s="641"/>
      <c r="P49" s="641"/>
      <c r="Q49" s="641"/>
      <c r="R49" s="57" t="s">
        <v>5520</v>
      </c>
      <c r="S49" s="45">
        <v>1</v>
      </c>
      <c r="T49" s="45">
        <v>2</v>
      </c>
      <c r="U49" s="45">
        <v>5</v>
      </c>
      <c r="V49" s="57">
        <v>10</v>
      </c>
      <c r="W49" s="62">
        <v>15</v>
      </c>
      <c r="X49" s="154"/>
      <c r="Y49" s="641"/>
      <c r="Z49" s="641"/>
      <c r="AA49" s="641"/>
      <c r="AB49" s="720"/>
    </row>
    <row r="50" spans="1:28" ht="15.75" customHeight="1" x14ac:dyDescent="0.2">
      <c r="A50" s="730"/>
      <c r="B50" s="642"/>
      <c r="C50" s="642"/>
      <c r="D50" s="642"/>
      <c r="E50" s="646"/>
      <c r="F50" s="680"/>
      <c r="G50" s="647"/>
      <c r="H50" s="642"/>
      <c r="I50" s="642"/>
      <c r="J50" s="642"/>
      <c r="K50" s="642"/>
      <c r="L50" s="642"/>
      <c r="M50" s="642"/>
      <c r="N50" s="642"/>
      <c r="O50" s="642"/>
      <c r="P50" s="642"/>
      <c r="Q50" s="642"/>
      <c r="R50" s="57" t="s">
        <v>5521</v>
      </c>
      <c r="S50" s="45">
        <v>8</v>
      </c>
      <c r="T50" s="45">
        <v>10</v>
      </c>
      <c r="U50" s="45">
        <v>12</v>
      </c>
      <c r="V50" s="57">
        <v>14</v>
      </c>
      <c r="W50" s="62">
        <v>16</v>
      </c>
      <c r="X50" s="154"/>
      <c r="Y50" s="642"/>
      <c r="Z50" s="642"/>
      <c r="AA50" s="642"/>
      <c r="AB50" s="721"/>
    </row>
    <row r="51" spans="1:28" ht="15.75" customHeight="1" x14ac:dyDescent="0.2">
      <c r="A51" s="775">
        <v>12</v>
      </c>
      <c r="B51" s="672"/>
      <c r="C51" s="672"/>
      <c r="D51" s="672"/>
      <c r="E51" s="673">
        <v>2306</v>
      </c>
      <c r="F51" s="675" t="s">
        <v>5522</v>
      </c>
      <c r="G51" s="678" t="s">
        <v>5523</v>
      </c>
      <c r="H51" s="686">
        <v>34709578</v>
      </c>
      <c r="I51" s="672" t="s">
        <v>5494</v>
      </c>
      <c r="J51" s="672" t="s">
        <v>253</v>
      </c>
      <c r="K51" s="672" t="s">
        <v>164</v>
      </c>
      <c r="L51" s="672" t="s">
        <v>5524</v>
      </c>
      <c r="M51" s="672" t="s">
        <v>166</v>
      </c>
      <c r="N51" s="672" t="s">
        <v>166</v>
      </c>
      <c r="O51" s="684" t="s">
        <v>5525</v>
      </c>
      <c r="P51" s="672" t="s">
        <v>5526</v>
      </c>
      <c r="Q51" s="672" t="s">
        <v>5429</v>
      </c>
      <c r="R51" s="57" t="s">
        <v>5527</v>
      </c>
      <c r="S51" s="45">
        <v>100</v>
      </c>
      <c r="T51" s="45">
        <v>100</v>
      </c>
      <c r="U51" s="45">
        <v>100</v>
      </c>
      <c r="V51" s="57">
        <v>100</v>
      </c>
      <c r="W51" s="62">
        <v>100</v>
      </c>
      <c r="X51" s="154"/>
      <c r="Y51" s="767"/>
      <c r="Z51" s="767"/>
      <c r="AA51" s="767"/>
      <c r="AB51" s="768"/>
    </row>
    <row r="52" spans="1:28" ht="15.75" customHeight="1" x14ac:dyDescent="0.2">
      <c r="A52" s="730"/>
      <c r="B52" s="642"/>
      <c r="C52" s="642"/>
      <c r="D52" s="642"/>
      <c r="E52" s="674"/>
      <c r="F52" s="680"/>
      <c r="G52" s="679"/>
      <c r="H52" s="641"/>
      <c r="I52" s="641"/>
      <c r="J52" s="642"/>
      <c r="K52" s="641"/>
      <c r="L52" s="641"/>
      <c r="M52" s="641"/>
      <c r="N52" s="641"/>
      <c r="O52" s="642"/>
      <c r="P52" s="641"/>
      <c r="Q52" s="642"/>
      <c r="R52" s="57" t="s">
        <v>5528</v>
      </c>
      <c r="S52" s="45">
        <v>100</v>
      </c>
      <c r="T52" s="45">
        <v>100</v>
      </c>
      <c r="U52" s="45">
        <v>100</v>
      </c>
      <c r="V52" s="57">
        <v>100</v>
      </c>
      <c r="W52" s="62">
        <v>100</v>
      </c>
      <c r="X52" s="154"/>
      <c r="Y52" s="642"/>
      <c r="Z52" s="642"/>
      <c r="AA52" s="642"/>
      <c r="AB52" s="721"/>
    </row>
    <row r="53" spans="1:28" ht="15.75" customHeight="1" x14ac:dyDescent="0.2">
      <c r="A53" s="775">
        <v>13</v>
      </c>
      <c r="B53" s="672"/>
      <c r="C53" s="672"/>
      <c r="D53" s="672"/>
      <c r="E53" s="673">
        <v>2306</v>
      </c>
      <c r="F53" s="675" t="s">
        <v>906</v>
      </c>
      <c r="G53" s="678" t="s">
        <v>5529</v>
      </c>
      <c r="H53" s="686">
        <v>180000</v>
      </c>
      <c r="I53" s="672" t="s">
        <v>5494</v>
      </c>
      <c r="J53" s="672" t="s">
        <v>253</v>
      </c>
      <c r="K53" s="672" t="s">
        <v>164</v>
      </c>
      <c r="L53" s="672" t="s">
        <v>5524</v>
      </c>
      <c r="M53" s="672" t="s">
        <v>166</v>
      </c>
      <c r="N53" s="672" t="s">
        <v>166</v>
      </c>
      <c r="O53" s="684" t="s">
        <v>5530</v>
      </c>
      <c r="P53" s="672" t="s">
        <v>5531</v>
      </c>
      <c r="Q53" s="672" t="s">
        <v>179</v>
      </c>
      <c r="R53" s="57" t="s">
        <v>610</v>
      </c>
      <c r="S53" s="57">
        <v>0.56000000000000005</v>
      </c>
      <c r="T53" s="57">
        <v>0</v>
      </c>
      <c r="U53" s="57">
        <v>0</v>
      </c>
      <c r="V53" s="57">
        <v>0</v>
      </c>
      <c r="W53" s="62">
        <v>0</v>
      </c>
      <c r="X53" s="154"/>
      <c r="Y53" s="767"/>
      <c r="Z53" s="767"/>
      <c r="AA53" s="767"/>
      <c r="AB53" s="768"/>
    </row>
    <row r="54" spans="1:28" ht="15.75" customHeight="1" x14ac:dyDescent="0.2">
      <c r="A54" s="730"/>
      <c r="B54" s="642"/>
      <c r="C54" s="642"/>
      <c r="D54" s="642"/>
      <c r="E54" s="674"/>
      <c r="F54" s="680"/>
      <c r="G54" s="679"/>
      <c r="H54" s="641"/>
      <c r="I54" s="641"/>
      <c r="J54" s="642"/>
      <c r="K54" s="641"/>
      <c r="L54" s="641"/>
      <c r="M54" s="641"/>
      <c r="N54" s="641"/>
      <c r="O54" s="642"/>
      <c r="P54" s="641"/>
      <c r="Q54" s="642"/>
      <c r="R54" s="57" t="s">
        <v>5532</v>
      </c>
      <c r="S54" s="57" t="s">
        <v>653</v>
      </c>
      <c r="T54" s="57">
        <v>20</v>
      </c>
      <c r="U54" s="57">
        <v>20</v>
      </c>
      <c r="V54" s="57">
        <v>20</v>
      </c>
      <c r="W54" s="62">
        <v>20</v>
      </c>
      <c r="X54" s="154"/>
      <c r="Y54" s="642"/>
      <c r="Z54" s="642"/>
      <c r="AA54" s="642"/>
      <c r="AB54" s="721"/>
    </row>
    <row r="55" spans="1:28" ht="15.75" customHeight="1" x14ac:dyDescent="0.2">
      <c r="A55" s="775">
        <v>14</v>
      </c>
      <c r="B55" s="672"/>
      <c r="C55" s="672"/>
      <c r="D55" s="672"/>
      <c r="E55" s="673">
        <v>2306</v>
      </c>
      <c r="F55" s="675" t="s">
        <v>5533</v>
      </c>
      <c r="G55" s="678" t="s">
        <v>5534</v>
      </c>
      <c r="H55" s="686">
        <v>41835766</v>
      </c>
      <c r="I55" s="672" t="s">
        <v>5535</v>
      </c>
      <c r="J55" s="672" t="s">
        <v>253</v>
      </c>
      <c r="K55" s="672" t="s">
        <v>164</v>
      </c>
      <c r="L55" s="672" t="s">
        <v>5524</v>
      </c>
      <c r="M55" s="672" t="s">
        <v>166</v>
      </c>
      <c r="N55" s="672" t="s">
        <v>166</v>
      </c>
      <c r="O55" s="684" t="s">
        <v>5536</v>
      </c>
      <c r="P55" s="672" t="s">
        <v>5537</v>
      </c>
      <c r="Q55" s="672" t="s">
        <v>179</v>
      </c>
      <c r="R55" s="57" t="s">
        <v>5538</v>
      </c>
      <c r="S55" s="57" t="s">
        <v>5539</v>
      </c>
      <c r="T55" s="57" t="s">
        <v>622</v>
      </c>
      <c r="U55" s="57" t="s">
        <v>622</v>
      </c>
      <c r="V55" s="57" t="s">
        <v>622</v>
      </c>
      <c r="W55" s="62" t="s">
        <v>622</v>
      </c>
      <c r="X55" s="154"/>
      <c r="Y55" s="767"/>
      <c r="Z55" s="767"/>
      <c r="AA55" s="767"/>
      <c r="AB55" s="768"/>
    </row>
    <row r="56" spans="1:28" ht="15.75" customHeight="1" x14ac:dyDescent="0.2">
      <c r="A56" s="755"/>
      <c r="B56" s="641"/>
      <c r="C56" s="641"/>
      <c r="D56" s="641"/>
      <c r="E56" s="674"/>
      <c r="F56" s="676"/>
      <c r="G56" s="679"/>
      <c r="H56" s="641"/>
      <c r="I56" s="641"/>
      <c r="J56" s="641"/>
      <c r="K56" s="641"/>
      <c r="L56" s="641"/>
      <c r="M56" s="641"/>
      <c r="N56" s="641"/>
      <c r="O56" s="641"/>
      <c r="P56" s="641"/>
      <c r="Q56" s="641"/>
      <c r="R56" s="57" t="s">
        <v>5540</v>
      </c>
      <c r="S56" s="45">
        <v>90</v>
      </c>
      <c r="T56" s="45">
        <v>95</v>
      </c>
      <c r="U56" s="45">
        <v>96</v>
      </c>
      <c r="V56" s="57">
        <v>97</v>
      </c>
      <c r="W56" s="62">
        <v>97</v>
      </c>
      <c r="X56" s="154"/>
      <c r="Y56" s="641"/>
      <c r="Z56" s="641"/>
      <c r="AA56" s="641"/>
      <c r="AB56" s="720"/>
    </row>
    <row r="57" spans="1:28" ht="15.75" customHeight="1" x14ac:dyDescent="0.2">
      <c r="A57" s="755"/>
      <c r="B57" s="780"/>
      <c r="C57" s="780"/>
      <c r="D57" s="780"/>
      <c r="E57" s="674"/>
      <c r="F57" s="676"/>
      <c r="G57" s="679"/>
      <c r="H57" s="641"/>
      <c r="I57" s="641"/>
      <c r="J57" s="641"/>
      <c r="K57" s="641"/>
      <c r="L57" s="641"/>
      <c r="M57" s="641"/>
      <c r="N57" s="641"/>
      <c r="O57" s="641"/>
      <c r="P57" s="641"/>
      <c r="Q57" s="641"/>
      <c r="R57" s="57" t="s">
        <v>5541</v>
      </c>
      <c r="S57" s="45" t="s">
        <v>653</v>
      </c>
      <c r="T57" s="45">
        <v>100</v>
      </c>
      <c r="U57" s="45">
        <v>100</v>
      </c>
      <c r="V57" s="57">
        <v>100</v>
      </c>
      <c r="W57" s="62">
        <v>100</v>
      </c>
      <c r="X57" s="154"/>
      <c r="Y57" s="641"/>
      <c r="Z57" s="641"/>
      <c r="AA57" s="641"/>
      <c r="AB57" s="720"/>
    </row>
    <row r="58" spans="1:28" ht="15.75" customHeight="1" x14ac:dyDescent="0.2">
      <c r="A58" s="730"/>
      <c r="B58" s="642"/>
      <c r="C58" s="642"/>
      <c r="D58" s="642"/>
      <c r="E58" s="646"/>
      <c r="F58" s="677"/>
      <c r="G58" s="647"/>
      <c r="H58" s="642"/>
      <c r="I58" s="642"/>
      <c r="J58" s="642"/>
      <c r="K58" s="642"/>
      <c r="L58" s="642"/>
      <c r="M58" s="642"/>
      <c r="N58" s="642"/>
      <c r="O58" s="642"/>
      <c r="P58" s="642"/>
      <c r="Q58" s="642"/>
      <c r="R58" s="57" t="s">
        <v>5542</v>
      </c>
      <c r="S58" s="45" t="s">
        <v>653</v>
      </c>
      <c r="T58" s="45">
        <v>100</v>
      </c>
      <c r="U58" s="45">
        <v>100</v>
      </c>
      <c r="V58" s="57">
        <v>100</v>
      </c>
      <c r="W58" s="62">
        <v>100</v>
      </c>
      <c r="X58" s="178"/>
      <c r="Y58" s="722"/>
      <c r="Z58" s="722"/>
      <c r="AA58" s="722"/>
      <c r="AB58" s="723"/>
    </row>
    <row r="59" spans="1:28" ht="15.75" customHeight="1" x14ac:dyDescent="0.2">
      <c r="A59" s="122"/>
      <c r="B59" s="94" t="s">
        <v>5543</v>
      </c>
      <c r="C59" s="122"/>
      <c r="D59" s="122"/>
      <c r="E59" s="122"/>
      <c r="F59" s="167"/>
      <c r="G59" s="122"/>
      <c r="H59" s="168"/>
      <c r="I59" s="122"/>
      <c r="J59" s="122"/>
      <c r="K59" s="122"/>
      <c r="L59" s="122"/>
      <c r="M59" s="122"/>
      <c r="N59" s="122"/>
      <c r="O59" s="122"/>
      <c r="P59" s="122"/>
      <c r="Q59" s="122"/>
      <c r="R59" s="122"/>
      <c r="S59" s="122"/>
      <c r="T59" s="122"/>
      <c r="U59" s="122"/>
      <c r="V59" s="122"/>
      <c r="W59" s="122"/>
      <c r="X59" s="122"/>
      <c r="Y59" s="122"/>
      <c r="Z59" s="122"/>
      <c r="AA59" s="122"/>
      <c r="AB59" s="122"/>
    </row>
    <row r="60" spans="1:28" ht="15.75" customHeight="1" x14ac:dyDescent="0.2">
      <c r="A60" s="122"/>
      <c r="B60" s="122"/>
      <c r="C60" s="122"/>
      <c r="D60" s="122"/>
      <c r="E60" s="122"/>
      <c r="F60" s="167"/>
      <c r="G60" s="122"/>
      <c r="H60" s="168"/>
      <c r="I60" s="122"/>
      <c r="J60" s="122"/>
      <c r="K60" s="122"/>
      <c r="L60" s="122"/>
      <c r="M60" s="122"/>
      <c r="N60" s="122"/>
      <c r="O60" s="122"/>
      <c r="P60" s="122"/>
      <c r="Q60" s="122"/>
      <c r="R60" s="122"/>
      <c r="S60" s="122"/>
      <c r="T60" s="122"/>
      <c r="U60" s="122"/>
      <c r="V60" s="122"/>
      <c r="W60" s="122"/>
      <c r="X60" s="122"/>
      <c r="Y60" s="122"/>
      <c r="Z60" s="122"/>
      <c r="AA60" s="122"/>
      <c r="AB60" s="122"/>
    </row>
    <row r="61" spans="1:28" ht="15.75" customHeight="1" x14ac:dyDescent="0.2">
      <c r="A61" s="122"/>
      <c r="B61" s="122"/>
      <c r="C61" s="122"/>
      <c r="D61" s="122"/>
      <c r="E61" s="122"/>
      <c r="F61" s="167"/>
      <c r="G61" s="122"/>
      <c r="H61" s="168"/>
      <c r="I61" s="122"/>
      <c r="J61" s="122"/>
      <c r="K61" s="122"/>
      <c r="L61" s="122"/>
      <c r="M61" s="122"/>
      <c r="N61" s="122"/>
      <c r="O61" s="122"/>
      <c r="P61" s="122"/>
      <c r="Q61" s="122"/>
      <c r="R61" s="122"/>
      <c r="S61" s="122"/>
      <c r="T61" s="122"/>
      <c r="U61" s="122"/>
      <c r="V61" s="122"/>
      <c r="W61" s="122"/>
      <c r="X61" s="122"/>
      <c r="Y61" s="122"/>
      <c r="Z61" s="122"/>
      <c r="AA61" s="122"/>
      <c r="AB61" s="122"/>
    </row>
    <row r="62" spans="1:28" ht="15.75" customHeight="1" x14ac:dyDescent="0.2">
      <c r="A62" s="122"/>
      <c r="B62" s="122"/>
      <c r="C62" s="122"/>
      <c r="D62" s="122"/>
      <c r="E62" s="122"/>
      <c r="F62" s="167"/>
      <c r="G62" s="122"/>
      <c r="H62" s="168"/>
      <c r="I62" s="122"/>
      <c r="J62" s="122"/>
      <c r="K62" s="122"/>
      <c r="L62" s="122"/>
      <c r="M62" s="122"/>
      <c r="N62" s="122"/>
      <c r="O62" s="122"/>
      <c r="P62" s="122"/>
      <c r="Q62" s="122"/>
      <c r="R62" s="122"/>
      <c r="S62" s="122"/>
      <c r="T62" s="122"/>
      <c r="U62" s="122"/>
      <c r="V62" s="122"/>
      <c r="W62" s="122"/>
      <c r="X62" s="122"/>
      <c r="Y62" s="122"/>
      <c r="Z62" s="122"/>
      <c r="AA62" s="122"/>
      <c r="AB62" s="122"/>
    </row>
    <row r="63" spans="1:28" ht="15.75" customHeight="1" x14ac:dyDescent="0.2">
      <c r="A63" s="122"/>
      <c r="B63" s="122"/>
      <c r="C63" s="122"/>
      <c r="D63" s="122"/>
      <c r="E63" s="122"/>
      <c r="F63" s="167"/>
      <c r="G63" s="122"/>
      <c r="H63" s="168"/>
      <c r="I63" s="122"/>
      <c r="J63" s="122"/>
      <c r="K63" s="122"/>
      <c r="L63" s="122"/>
      <c r="M63" s="122"/>
      <c r="N63" s="122"/>
      <c r="O63" s="122"/>
      <c r="P63" s="122"/>
      <c r="Q63" s="122"/>
      <c r="R63" s="122"/>
      <c r="S63" s="122"/>
      <c r="T63" s="122"/>
      <c r="U63" s="122"/>
      <c r="V63" s="122"/>
      <c r="W63" s="122"/>
      <c r="X63" s="122"/>
      <c r="Y63" s="122"/>
      <c r="Z63" s="122"/>
      <c r="AA63" s="122"/>
      <c r="AB63" s="122"/>
    </row>
    <row r="64" spans="1:28" ht="15.75" customHeight="1" x14ac:dyDescent="0.2">
      <c r="A64" s="122"/>
      <c r="B64" s="122"/>
      <c r="C64" s="122"/>
      <c r="D64" s="122"/>
      <c r="E64" s="122"/>
      <c r="F64" s="167"/>
      <c r="G64" s="122"/>
      <c r="H64" s="168"/>
      <c r="I64" s="122"/>
      <c r="J64" s="122"/>
      <c r="K64" s="122"/>
      <c r="L64" s="122"/>
      <c r="M64" s="122"/>
      <c r="N64" s="122"/>
      <c r="O64" s="122"/>
      <c r="P64" s="122"/>
      <c r="Q64" s="122"/>
      <c r="R64" s="122"/>
      <c r="S64" s="122"/>
      <c r="T64" s="122"/>
      <c r="U64" s="122"/>
      <c r="V64" s="122"/>
      <c r="W64" s="122"/>
      <c r="X64" s="122"/>
      <c r="Y64" s="122"/>
      <c r="Z64" s="122"/>
      <c r="AA64" s="122"/>
      <c r="AB64" s="122"/>
    </row>
    <row r="65" spans="1:28" ht="15.75" customHeight="1" x14ac:dyDescent="0.2">
      <c r="A65" s="122"/>
      <c r="B65" s="122"/>
      <c r="C65" s="122"/>
      <c r="D65" s="122"/>
      <c r="E65" s="122"/>
      <c r="F65" s="167"/>
      <c r="G65" s="122"/>
      <c r="H65" s="168"/>
      <c r="I65" s="122"/>
      <c r="J65" s="122"/>
      <c r="K65" s="122"/>
      <c r="L65" s="122"/>
      <c r="M65" s="122"/>
      <c r="N65" s="122"/>
      <c r="O65" s="122"/>
      <c r="P65" s="122"/>
      <c r="Q65" s="122"/>
      <c r="R65" s="122"/>
      <c r="S65" s="122"/>
      <c r="T65" s="122"/>
      <c r="U65" s="122"/>
      <c r="V65" s="122"/>
      <c r="W65" s="122"/>
      <c r="X65" s="122"/>
      <c r="Y65" s="122"/>
      <c r="Z65" s="122"/>
      <c r="AA65" s="122"/>
      <c r="AB65" s="122"/>
    </row>
    <row r="66" spans="1:28" ht="15.75" customHeight="1" x14ac:dyDescent="0.2">
      <c r="A66" s="122"/>
      <c r="B66" s="122"/>
      <c r="C66" s="122"/>
      <c r="D66" s="122"/>
      <c r="E66" s="122"/>
      <c r="F66" s="167"/>
      <c r="G66" s="122"/>
      <c r="H66" s="168"/>
      <c r="I66" s="122"/>
      <c r="J66" s="122"/>
      <c r="K66" s="122"/>
      <c r="L66" s="122"/>
      <c r="M66" s="122"/>
      <c r="N66" s="122"/>
      <c r="O66" s="122"/>
      <c r="P66" s="122"/>
      <c r="Q66" s="122"/>
      <c r="R66" s="122"/>
      <c r="S66" s="122"/>
      <c r="T66" s="122"/>
      <c r="U66" s="122"/>
      <c r="V66" s="122"/>
      <c r="W66" s="122"/>
      <c r="X66" s="122"/>
      <c r="Y66" s="122"/>
      <c r="Z66" s="122"/>
      <c r="AA66" s="122"/>
      <c r="AB66" s="122"/>
    </row>
    <row r="67" spans="1:28" ht="15.75" customHeight="1" x14ac:dyDescent="0.2">
      <c r="A67" s="122"/>
      <c r="B67" s="122"/>
      <c r="C67" s="122"/>
      <c r="D67" s="122"/>
      <c r="E67" s="122"/>
      <c r="F67" s="167"/>
      <c r="G67" s="122"/>
      <c r="H67" s="168"/>
      <c r="I67" s="122"/>
      <c r="J67" s="122"/>
      <c r="K67" s="122"/>
      <c r="L67" s="122"/>
      <c r="M67" s="122"/>
      <c r="N67" s="122"/>
      <c r="O67" s="122"/>
      <c r="P67" s="122"/>
      <c r="Q67" s="122"/>
      <c r="R67" s="122"/>
      <c r="S67" s="122"/>
      <c r="T67" s="122"/>
      <c r="U67" s="122"/>
      <c r="V67" s="122"/>
      <c r="W67" s="122"/>
      <c r="X67" s="122"/>
      <c r="Y67" s="122"/>
      <c r="Z67" s="122"/>
      <c r="AA67" s="122"/>
      <c r="AB67" s="122"/>
    </row>
    <row r="68" spans="1:28" ht="15.75" customHeight="1" x14ac:dyDescent="0.2">
      <c r="A68" s="122"/>
      <c r="B68" s="122"/>
      <c r="C68" s="122"/>
      <c r="D68" s="122"/>
      <c r="E68" s="122"/>
      <c r="F68" s="167"/>
      <c r="G68" s="122"/>
      <c r="H68" s="168"/>
      <c r="I68" s="122"/>
      <c r="J68" s="122"/>
      <c r="K68" s="122"/>
      <c r="L68" s="122"/>
      <c r="M68" s="122"/>
      <c r="N68" s="122"/>
      <c r="O68" s="122"/>
      <c r="P68" s="122"/>
      <c r="Q68" s="122"/>
      <c r="R68" s="122"/>
      <c r="S68" s="122"/>
      <c r="T68" s="122"/>
      <c r="U68" s="122"/>
      <c r="V68" s="122"/>
      <c r="W68" s="122"/>
      <c r="X68" s="122"/>
      <c r="Y68" s="122"/>
      <c r="Z68" s="122"/>
      <c r="AA68" s="122"/>
      <c r="AB68" s="122"/>
    </row>
    <row r="69" spans="1:28" ht="15.75" customHeight="1" x14ac:dyDescent="0.2">
      <c r="A69" s="122"/>
      <c r="B69" s="122"/>
      <c r="C69" s="122"/>
      <c r="D69" s="122"/>
      <c r="E69" s="122"/>
      <c r="F69" s="167"/>
      <c r="G69" s="122"/>
      <c r="H69" s="168"/>
      <c r="I69" s="122"/>
      <c r="J69" s="122"/>
      <c r="K69" s="122"/>
      <c r="L69" s="122"/>
      <c r="M69" s="122"/>
      <c r="N69" s="122"/>
      <c r="O69" s="122"/>
      <c r="P69" s="122"/>
      <c r="Q69" s="122"/>
      <c r="R69" s="122"/>
      <c r="S69" s="122"/>
      <c r="T69" s="122"/>
      <c r="U69" s="122"/>
      <c r="V69" s="122"/>
      <c r="W69" s="122"/>
      <c r="X69" s="122"/>
      <c r="Y69" s="122"/>
      <c r="Z69" s="122"/>
      <c r="AA69" s="122"/>
      <c r="AB69" s="122"/>
    </row>
    <row r="70" spans="1:28" ht="15.75" customHeight="1" x14ac:dyDescent="0.2">
      <c r="A70" s="122"/>
      <c r="B70" s="122"/>
      <c r="C70" s="122"/>
      <c r="D70" s="122"/>
      <c r="E70" s="122"/>
      <c r="F70" s="167"/>
      <c r="G70" s="122"/>
      <c r="H70" s="168"/>
      <c r="I70" s="122"/>
      <c r="J70" s="122"/>
      <c r="K70" s="122"/>
      <c r="L70" s="122"/>
      <c r="M70" s="122"/>
      <c r="N70" s="122"/>
      <c r="O70" s="122"/>
      <c r="P70" s="122"/>
      <c r="Q70" s="122"/>
      <c r="R70" s="122"/>
      <c r="S70" s="122"/>
      <c r="T70" s="122"/>
      <c r="U70" s="122"/>
      <c r="V70" s="122"/>
      <c r="W70" s="122"/>
      <c r="X70" s="122"/>
      <c r="Y70" s="122"/>
      <c r="Z70" s="122"/>
      <c r="AA70" s="122"/>
      <c r="AB70" s="122"/>
    </row>
    <row r="71" spans="1:28" ht="15.75" customHeight="1" x14ac:dyDescent="0.2">
      <c r="A71" s="122"/>
      <c r="B71" s="122"/>
      <c r="C71" s="122"/>
      <c r="D71" s="122"/>
      <c r="E71" s="122"/>
      <c r="F71" s="167"/>
      <c r="G71" s="122"/>
      <c r="H71" s="168"/>
      <c r="I71" s="122"/>
      <c r="J71" s="122"/>
      <c r="K71" s="122"/>
      <c r="L71" s="122"/>
      <c r="M71" s="122"/>
      <c r="N71" s="122"/>
      <c r="O71" s="122"/>
      <c r="P71" s="122"/>
      <c r="Q71" s="122"/>
      <c r="R71" s="122"/>
      <c r="S71" s="122"/>
      <c r="T71" s="122"/>
      <c r="U71" s="122"/>
      <c r="V71" s="122"/>
      <c r="W71" s="122"/>
      <c r="X71" s="122"/>
      <c r="Y71" s="122"/>
      <c r="Z71" s="122"/>
      <c r="AA71" s="122"/>
      <c r="AB71" s="122"/>
    </row>
    <row r="72" spans="1:28" ht="15.75" customHeight="1" x14ac:dyDescent="0.2">
      <c r="A72" s="122"/>
      <c r="B72" s="122"/>
      <c r="C72" s="122"/>
      <c r="D72" s="122"/>
      <c r="E72" s="122"/>
      <c r="F72" s="167"/>
      <c r="G72" s="122"/>
      <c r="H72" s="168"/>
      <c r="I72" s="122"/>
      <c r="J72" s="122"/>
      <c r="K72" s="122"/>
      <c r="L72" s="122"/>
      <c r="M72" s="122"/>
      <c r="N72" s="122"/>
      <c r="O72" s="122"/>
      <c r="P72" s="122"/>
      <c r="Q72" s="122"/>
      <c r="R72" s="122"/>
      <c r="S72" s="122"/>
      <c r="T72" s="122"/>
      <c r="U72" s="122"/>
      <c r="V72" s="122"/>
      <c r="W72" s="122"/>
      <c r="X72" s="122"/>
      <c r="Y72" s="122"/>
      <c r="Z72" s="122"/>
      <c r="AA72" s="122"/>
      <c r="AB72" s="122"/>
    </row>
    <row r="73" spans="1:28" ht="15.75" customHeight="1" x14ac:dyDescent="0.2">
      <c r="A73" s="122"/>
      <c r="B73" s="122"/>
      <c r="C73" s="122"/>
      <c r="D73" s="122"/>
      <c r="E73" s="122"/>
      <c r="F73" s="167"/>
      <c r="G73" s="122"/>
      <c r="H73" s="168"/>
      <c r="I73" s="122"/>
      <c r="J73" s="122"/>
      <c r="K73" s="122"/>
      <c r="L73" s="122"/>
      <c r="M73" s="122"/>
      <c r="N73" s="122"/>
      <c r="O73" s="122"/>
      <c r="P73" s="122"/>
      <c r="Q73" s="122"/>
      <c r="R73" s="122"/>
      <c r="S73" s="122"/>
      <c r="T73" s="122"/>
      <c r="U73" s="122"/>
      <c r="V73" s="122"/>
      <c r="W73" s="122"/>
      <c r="X73" s="122"/>
      <c r="Y73" s="122"/>
      <c r="Z73" s="122"/>
      <c r="AA73" s="122"/>
      <c r="AB73" s="122"/>
    </row>
    <row r="74" spans="1:28" ht="15.75" customHeight="1" x14ac:dyDescent="0.2">
      <c r="A74" s="122"/>
      <c r="B74" s="122"/>
      <c r="C74" s="122"/>
      <c r="D74" s="122"/>
      <c r="E74" s="122"/>
      <c r="F74" s="167"/>
      <c r="G74" s="122"/>
      <c r="H74" s="168"/>
      <c r="I74" s="122"/>
      <c r="J74" s="122"/>
      <c r="K74" s="122"/>
      <c r="L74" s="122"/>
      <c r="M74" s="122"/>
      <c r="N74" s="122"/>
      <c r="O74" s="122"/>
      <c r="P74" s="122"/>
      <c r="Q74" s="122"/>
      <c r="R74" s="122"/>
      <c r="S74" s="122"/>
      <c r="T74" s="122"/>
      <c r="U74" s="122"/>
      <c r="V74" s="122"/>
      <c r="W74" s="122"/>
      <c r="X74" s="122"/>
      <c r="Y74" s="122"/>
      <c r="Z74" s="122"/>
      <c r="AA74" s="122"/>
      <c r="AB74" s="122"/>
    </row>
    <row r="75" spans="1:28" ht="15.75" customHeight="1" x14ac:dyDescent="0.2">
      <c r="A75" s="122"/>
      <c r="B75" s="122"/>
      <c r="C75" s="122"/>
      <c r="D75" s="122"/>
      <c r="E75" s="122"/>
      <c r="F75" s="167"/>
      <c r="G75" s="122"/>
      <c r="H75" s="168"/>
      <c r="I75" s="122"/>
      <c r="J75" s="122"/>
      <c r="K75" s="122"/>
      <c r="L75" s="122"/>
      <c r="M75" s="122"/>
      <c r="N75" s="122"/>
      <c r="O75" s="122"/>
      <c r="P75" s="122"/>
      <c r="Q75" s="122"/>
      <c r="R75" s="122"/>
      <c r="S75" s="122"/>
      <c r="T75" s="122"/>
      <c r="U75" s="122"/>
      <c r="V75" s="122"/>
      <c r="W75" s="122"/>
      <c r="X75" s="122"/>
      <c r="Y75" s="122"/>
      <c r="Z75" s="122"/>
      <c r="AA75" s="122"/>
      <c r="AB75" s="122"/>
    </row>
    <row r="76" spans="1:28" ht="15.75" customHeight="1" x14ac:dyDescent="0.2">
      <c r="A76" s="122"/>
      <c r="B76" s="122"/>
      <c r="C76" s="122"/>
      <c r="D76" s="122"/>
      <c r="E76" s="122"/>
      <c r="F76" s="167"/>
      <c r="G76" s="122"/>
      <c r="H76" s="168"/>
      <c r="I76" s="122"/>
      <c r="J76" s="122"/>
      <c r="K76" s="122"/>
      <c r="L76" s="122"/>
      <c r="M76" s="122"/>
      <c r="N76" s="122"/>
      <c r="O76" s="122"/>
      <c r="P76" s="122"/>
      <c r="Q76" s="122"/>
      <c r="R76" s="122"/>
      <c r="S76" s="122"/>
      <c r="T76" s="122"/>
      <c r="U76" s="122"/>
      <c r="V76" s="122"/>
      <c r="W76" s="122"/>
      <c r="X76" s="122"/>
      <c r="Y76" s="122"/>
      <c r="Z76" s="122"/>
      <c r="AA76" s="122"/>
      <c r="AB76" s="122"/>
    </row>
    <row r="77" spans="1:28" ht="15.75" customHeight="1" x14ac:dyDescent="0.2">
      <c r="A77" s="122"/>
      <c r="B77" s="122"/>
      <c r="C77" s="122"/>
      <c r="D77" s="122"/>
      <c r="E77" s="122"/>
      <c r="F77" s="167"/>
      <c r="G77" s="122"/>
      <c r="H77" s="168"/>
      <c r="I77" s="122"/>
      <c r="J77" s="122"/>
      <c r="K77" s="122"/>
      <c r="L77" s="122"/>
      <c r="M77" s="122"/>
      <c r="N77" s="122"/>
      <c r="O77" s="122"/>
      <c r="P77" s="122"/>
      <c r="Q77" s="122"/>
      <c r="R77" s="122"/>
      <c r="S77" s="122"/>
      <c r="T77" s="122"/>
      <c r="U77" s="122"/>
      <c r="V77" s="122"/>
      <c r="W77" s="122"/>
      <c r="X77" s="122"/>
      <c r="Y77" s="122"/>
      <c r="Z77" s="122"/>
      <c r="AA77" s="122"/>
      <c r="AB77" s="122"/>
    </row>
    <row r="78" spans="1:28" ht="15.75" customHeight="1" x14ac:dyDescent="0.2">
      <c r="A78" s="122"/>
      <c r="B78" s="122"/>
      <c r="C78" s="122"/>
      <c r="D78" s="122"/>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row>
    <row r="79" spans="1:28" ht="15.75" customHeight="1" x14ac:dyDescent="0.2">
      <c r="A79" s="122"/>
      <c r="B79" s="122"/>
      <c r="C79" s="122"/>
      <c r="D79" s="122"/>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row>
    <row r="80" spans="1:28" ht="15.75" customHeight="1" x14ac:dyDescent="0.2">
      <c r="A80" s="122"/>
      <c r="B80" s="122"/>
      <c r="C80" s="122"/>
      <c r="D80" s="122"/>
      <c r="E80" s="122"/>
      <c r="F80" s="167"/>
      <c r="G80" s="122"/>
      <c r="H80" s="168"/>
      <c r="I80" s="122"/>
      <c r="J80" s="122"/>
      <c r="K80" s="122"/>
      <c r="L80" s="122"/>
      <c r="M80" s="122"/>
      <c r="N80" s="122"/>
      <c r="O80" s="122"/>
      <c r="P80" s="122"/>
      <c r="Q80" s="122"/>
      <c r="R80" s="122"/>
      <c r="S80" s="122"/>
      <c r="T80" s="122"/>
      <c r="U80" s="122"/>
      <c r="V80" s="122"/>
      <c r="W80" s="122"/>
      <c r="X80" s="122"/>
      <c r="Y80" s="122"/>
      <c r="Z80" s="122"/>
      <c r="AA80" s="122"/>
      <c r="AB80" s="122"/>
    </row>
    <row r="81" spans="1:28" ht="15.75" customHeight="1" x14ac:dyDescent="0.2">
      <c r="A81" s="122"/>
      <c r="B81" s="122"/>
      <c r="C81" s="122"/>
      <c r="D81" s="122"/>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row>
    <row r="82" spans="1:28" ht="15.75" customHeight="1" x14ac:dyDescent="0.2">
      <c r="A82" s="122"/>
      <c r="B82" s="122"/>
      <c r="C82" s="122"/>
      <c r="D82" s="122"/>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row>
    <row r="83" spans="1:28" ht="15.75" customHeight="1" x14ac:dyDescent="0.2">
      <c r="A83" s="122"/>
      <c r="B83" s="122"/>
      <c r="C83" s="122"/>
      <c r="D83" s="122"/>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row>
    <row r="84" spans="1:28" ht="15.75" customHeight="1" x14ac:dyDescent="0.2">
      <c r="A84" s="122"/>
      <c r="B84" s="122"/>
      <c r="C84" s="122"/>
      <c r="D84" s="122"/>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row>
    <row r="85" spans="1:28" ht="15.75" customHeight="1" x14ac:dyDescent="0.2">
      <c r="A85" s="122"/>
      <c r="B85" s="122"/>
      <c r="C85" s="122"/>
      <c r="D85" s="122"/>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row>
    <row r="86" spans="1:28" ht="15.75" customHeight="1" x14ac:dyDescent="0.2">
      <c r="A86" s="122"/>
      <c r="B86" s="122"/>
      <c r="C86" s="122"/>
      <c r="D86" s="122"/>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row>
    <row r="87" spans="1:28"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row>
    <row r="88" spans="1:28"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row>
    <row r="89" spans="1:28"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row>
    <row r="90" spans="1:28"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row>
    <row r="91" spans="1:28"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row>
    <row r="92" spans="1:28"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row>
    <row r="93" spans="1:28"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row>
    <row r="94" spans="1:28"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row>
    <row r="95" spans="1:28"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row>
    <row r="96" spans="1:28"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row>
    <row r="97" spans="1:28"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305">
    <mergeCell ref="A1:W2"/>
    <mergeCell ref="X1:AB4"/>
    <mergeCell ref="A3:D3"/>
    <mergeCell ref="J3:M3"/>
    <mergeCell ref="N3:P3"/>
    <mergeCell ref="Q3:S3"/>
    <mergeCell ref="T3:W3"/>
    <mergeCell ref="O4:W4"/>
    <mergeCell ref="H6:H8"/>
    <mergeCell ref="I6:I8"/>
    <mergeCell ref="J6:J8"/>
    <mergeCell ref="K6:K8"/>
    <mergeCell ref="N6:N8"/>
    <mergeCell ref="O6:O8"/>
    <mergeCell ref="P6:P8"/>
    <mergeCell ref="Q6:Q8"/>
    <mergeCell ref="Y6:Y8"/>
    <mergeCell ref="Z6:Z8"/>
    <mergeCell ref="AA6:AA8"/>
    <mergeCell ref="AB6:AB8"/>
    <mergeCell ref="E3:I3"/>
    <mergeCell ref="A4:N4"/>
    <mergeCell ref="A6:A8"/>
    <mergeCell ref="B6:B8"/>
    <mergeCell ref="C6:C8"/>
    <mergeCell ref="D6:D8"/>
    <mergeCell ref="E6:E8"/>
    <mergeCell ref="F6:F8"/>
    <mergeCell ref="G6:G8"/>
    <mergeCell ref="A9:A12"/>
    <mergeCell ref="B9:B12"/>
    <mergeCell ref="C9:C12"/>
    <mergeCell ref="D9:D12"/>
    <mergeCell ref="E9:E12"/>
    <mergeCell ref="F9:F12"/>
    <mergeCell ref="G9:G12"/>
    <mergeCell ref="AA9:AA12"/>
    <mergeCell ref="AB9:AB12"/>
    <mergeCell ref="L6:L8"/>
    <mergeCell ref="M6:M8"/>
    <mergeCell ref="O9:O12"/>
    <mergeCell ref="P9:P12"/>
    <mergeCell ref="Q9:Q12"/>
    <mergeCell ref="Y9:Y12"/>
    <mergeCell ref="Z9:Z12"/>
    <mergeCell ref="M9:M12"/>
    <mergeCell ref="N9:N12"/>
    <mergeCell ref="H9:H12"/>
    <mergeCell ref="I9:I12"/>
    <mergeCell ref="J9:J12"/>
    <mergeCell ref="K9:K12"/>
    <mergeCell ref="L9:L12"/>
    <mergeCell ref="O13:O18"/>
    <mergeCell ref="P13:P18"/>
    <mergeCell ref="Q13:Q18"/>
    <mergeCell ref="Y13:Y18"/>
    <mergeCell ref="Z13:Z18"/>
    <mergeCell ref="AA13:AA18"/>
    <mergeCell ref="AB13:AB18"/>
    <mergeCell ref="H13:H18"/>
    <mergeCell ref="I13:I18"/>
    <mergeCell ref="J13:J18"/>
    <mergeCell ref="K13:K18"/>
    <mergeCell ref="L13:L18"/>
    <mergeCell ref="M13:M18"/>
    <mergeCell ref="N13:N18"/>
    <mergeCell ref="A13:A18"/>
    <mergeCell ref="B13:B18"/>
    <mergeCell ref="C13:C18"/>
    <mergeCell ref="D13:D18"/>
    <mergeCell ref="E13:E18"/>
    <mergeCell ref="F13:F18"/>
    <mergeCell ref="G13:G18"/>
    <mergeCell ref="O19:O22"/>
    <mergeCell ref="P19:P22"/>
    <mergeCell ref="H19:H22"/>
    <mergeCell ref="I19:I22"/>
    <mergeCell ref="J19:J22"/>
    <mergeCell ref="K19:K22"/>
    <mergeCell ref="L19:L22"/>
    <mergeCell ref="M19:M22"/>
    <mergeCell ref="N19:N22"/>
    <mergeCell ref="A19:A22"/>
    <mergeCell ref="B19:B22"/>
    <mergeCell ref="C19:C22"/>
    <mergeCell ref="D19:D22"/>
    <mergeCell ref="E19:E22"/>
    <mergeCell ref="F19:F22"/>
    <mergeCell ref="G19:G22"/>
    <mergeCell ref="Q19:Q22"/>
    <mergeCell ref="Y19:Y22"/>
    <mergeCell ref="Z19:Z22"/>
    <mergeCell ref="AA19:AA22"/>
    <mergeCell ref="AB19:AB22"/>
    <mergeCell ref="Q23:Q26"/>
    <mergeCell ref="Y23:Y26"/>
    <mergeCell ref="Z23:Z26"/>
    <mergeCell ref="AA23:AA26"/>
    <mergeCell ref="AB23:AB26"/>
    <mergeCell ref="A23:A26"/>
    <mergeCell ref="B23:B26"/>
    <mergeCell ref="C23:C26"/>
    <mergeCell ref="D23:D26"/>
    <mergeCell ref="E23:E26"/>
    <mergeCell ref="F23:F26"/>
    <mergeCell ref="G23:G26"/>
    <mergeCell ref="O23:O26"/>
    <mergeCell ref="P23:P26"/>
    <mergeCell ref="H23:H26"/>
    <mergeCell ref="I23:I26"/>
    <mergeCell ref="J23:J26"/>
    <mergeCell ref="K23:K26"/>
    <mergeCell ref="L23:L26"/>
    <mergeCell ref="M23:M26"/>
    <mergeCell ref="N23:N26"/>
    <mergeCell ref="P27:P29"/>
    <mergeCell ref="Q27:Q29"/>
    <mergeCell ref="Y27:Y29"/>
    <mergeCell ref="Z27:Z29"/>
    <mergeCell ref="AA27:AA29"/>
    <mergeCell ref="AB27:AB29"/>
    <mergeCell ref="H27:H29"/>
    <mergeCell ref="I27:I29"/>
    <mergeCell ref="J27:J29"/>
    <mergeCell ref="K27:K29"/>
    <mergeCell ref="L27:L29"/>
    <mergeCell ref="M27:M29"/>
    <mergeCell ref="N27:N29"/>
    <mergeCell ref="AB30:AB33"/>
    <mergeCell ref="H30:H33"/>
    <mergeCell ref="I30:I33"/>
    <mergeCell ref="J30:J33"/>
    <mergeCell ref="K30:K33"/>
    <mergeCell ref="L30:L33"/>
    <mergeCell ref="M30:M33"/>
    <mergeCell ref="N30:N33"/>
    <mergeCell ref="A27:A29"/>
    <mergeCell ref="B27:B29"/>
    <mergeCell ref="C27:C29"/>
    <mergeCell ref="D27:D29"/>
    <mergeCell ref="E27:E29"/>
    <mergeCell ref="F27:F29"/>
    <mergeCell ref="G27:G29"/>
    <mergeCell ref="O30:O33"/>
    <mergeCell ref="P30:P33"/>
    <mergeCell ref="A30:A33"/>
    <mergeCell ref="B30:B33"/>
    <mergeCell ref="D30:D33"/>
    <mergeCell ref="E30:E33"/>
    <mergeCell ref="F30:F33"/>
    <mergeCell ref="G30:G33"/>
    <mergeCell ref="O27:O29"/>
    <mergeCell ref="A34:A35"/>
    <mergeCell ref="G34:G35"/>
    <mergeCell ref="E34:E35"/>
    <mergeCell ref="F34:F35"/>
    <mergeCell ref="H34:H35"/>
    <mergeCell ref="I34:I35"/>
    <mergeCell ref="J34:J35"/>
    <mergeCell ref="K34:K35"/>
    <mergeCell ref="L34:L35"/>
    <mergeCell ref="C30:C33"/>
    <mergeCell ref="C34:C35"/>
    <mergeCell ref="AA34:AA35"/>
    <mergeCell ref="AB34:AB35"/>
    <mergeCell ref="Y36:Y41"/>
    <mergeCell ref="Z36:Z41"/>
    <mergeCell ref="AA36:AA41"/>
    <mergeCell ref="AB36:AB41"/>
    <mergeCell ref="M34:M35"/>
    <mergeCell ref="N34:N35"/>
    <mergeCell ref="O34:O35"/>
    <mergeCell ref="P34:P35"/>
    <mergeCell ref="Q34:Q35"/>
    <mergeCell ref="Y34:Y35"/>
    <mergeCell ref="Z34:Z35"/>
    <mergeCell ref="M36:M41"/>
    <mergeCell ref="N36:N41"/>
    <mergeCell ref="O36:O41"/>
    <mergeCell ref="P36:P41"/>
    <mergeCell ref="Q36:Q41"/>
    <mergeCell ref="Q30:Q33"/>
    <mergeCell ref="Y30:Y33"/>
    <mergeCell ref="Z30:Z33"/>
    <mergeCell ref="AA30:AA33"/>
    <mergeCell ref="A36:A41"/>
    <mergeCell ref="B36:B41"/>
    <mergeCell ref="C36:C41"/>
    <mergeCell ref="D36:D41"/>
    <mergeCell ref="E36:E41"/>
    <mergeCell ref="O42:O45"/>
    <mergeCell ref="P42:P45"/>
    <mergeCell ref="Q42:Q45"/>
    <mergeCell ref="Y42:Y45"/>
    <mergeCell ref="A42:A45"/>
    <mergeCell ref="B42:B45"/>
    <mergeCell ref="C42:C45"/>
    <mergeCell ref="D42:D45"/>
    <mergeCell ref="E42:E45"/>
    <mergeCell ref="F42:F45"/>
    <mergeCell ref="G42:G45"/>
    <mergeCell ref="F36:F41"/>
    <mergeCell ref="G36:G41"/>
    <mergeCell ref="H36:H41"/>
    <mergeCell ref="I36:I41"/>
    <mergeCell ref="J36:J41"/>
    <mergeCell ref="K36:K41"/>
    <mergeCell ref="L36:L41"/>
    <mergeCell ref="Z42:Z45"/>
    <mergeCell ref="AA42:AA45"/>
    <mergeCell ref="AB42:AB45"/>
    <mergeCell ref="H42:H45"/>
    <mergeCell ref="I42:I45"/>
    <mergeCell ref="J42:J45"/>
    <mergeCell ref="K42:K45"/>
    <mergeCell ref="L42:L45"/>
    <mergeCell ref="M42:M45"/>
    <mergeCell ref="N42:N45"/>
    <mergeCell ref="Q46:Q50"/>
    <mergeCell ref="Y46:Y50"/>
    <mergeCell ref="K51:K52"/>
    <mergeCell ref="L51:L52"/>
    <mergeCell ref="M51:M52"/>
    <mergeCell ref="N51:N52"/>
    <mergeCell ref="Z46:Z50"/>
    <mergeCell ref="AA46:AA50"/>
    <mergeCell ref="AB46:AB50"/>
    <mergeCell ref="K46:K50"/>
    <mergeCell ref="L46:L50"/>
    <mergeCell ref="M46:M50"/>
    <mergeCell ref="N46:N50"/>
    <mergeCell ref="Z51:Z52"/>
    <mergeCell ref="AA51:AA52"/>
    <mergeCell ref="AB51:AB52"/>
    <mergeCell ref="Y51:Y52"/>
    <mergeCell ref="A55:A58"/>
    <mergeCell ref="D57:D58"/>
    <mergeCell ref="O51:O52"/>
    <mergeCell ref="P51:P52"/>
    <mergeCell ref="H51:H52"/>
    <mergeCell ref="I51:I52"/>
    <mergeCell ref="J51:J52"/>
    <mergeCell ref="A46:A50"/>
    <mergeCell ref="B46:B50"/>
    <mergeCell ref="C46:C50"/>
    <mergeCell ref="D46:D50"/>
    <mergeCell ref="E46:E50"/>
    <mergeCell ref="F46:F50"/>
    <mergeCell ref="G46:G50"/>
    <mergeCell ref="O46:O50"/>
    <mergeCell ref="P46:P50"/>
    <mergeCell ref="H46:H50"/>
    <mergeCell ref="I46:I50"/>
    <mergeCell ref="J46:J50"/>
    <mergeCell ref="A53:A54"/>
    <mergeCell ref="C53:C54"/>
    <mergeCell ref="D53:D54"/>
    <mergeCell ref="E53:E54"/>
    <mergeCell ref="F53:F54"/>
    <mergeCell ref="A51:A52"/>
    <mergeCell ref="B51:B52"/>
    <mergeCell ref="C51:C52"/>
    <mergeCell ref="D51:D52"/>
    <mergeCell ref="E51:E52"/>
    <mergeCell ref="F51:F52"/>
    <mergeCell ref="G51:G52"/>
    <mergeCell ref="G53:G54"/>
    <mergeCell ref="Q51:Q52"/>
    <mergeCell ref="B53:B54"/>
    <mergeCell ref="Q53:Q54"/>
    <mergeCell ref="B55:B56"/>
    <mergeCell ref="C55:C56"/>
    <mergeCell ref="D55:D56"/>
    <mergeCell ref="N55:N58"/>
    <mergeCell ref="O55:O58"/>
    <mergeCell ref="P55:P58"/>
    <mergeCell ref="E55:E58"/>
    <mergeCell ref="F55:F58"/>
    <mergeCell ref="B57:B58"/>
    <mergeCell ref="C57:C58"/>
    <mergeCell ref="Y53:Y54"/>
    <mergeCell ref="Z53:Z54"/>
    <mergeCell ref="AA53:AA54"/>
    <mergeCell ref="AB53:AB54"/>
    <mergeCell ref="H53:H54"/>
    <mergeCell ref="I53:I54"/>
    <mergeCell ref="J53:J54"/>
    <mergeCell ref="K53:K54"/>
    <mergeCell ref="L53:L54"/>
    <mergeCell ref="M53:M54"/>
    <mergeCell ref="N53:N54"/>
    <mergeCell ref="O53:O54"/>
    <mergeCell ref="P53:P54"/>
    <mergeCell ref="Q55:Q58"/>
    <mergeCell ref="Y55:Y58"/>
    <mergeCell ref="Z55:Z58"/>
    <mergeCell ref="AA55:AA58"/>
    <mergeCell ref="AB55:AB58"/>
    <mergeCell ref="G55:G58"/>
    <mergeCell ref="H55:H58"/>
    <mergeCell ref="I55:I58"/>
    <mergeCell ref="J55:J58"/>
    <mergeCell ref="K55:K58"/>
    <mergeCell ref="L55:L58"/>
    <mergeCell ref="M55:M58"/>
  </mergeCells>
  <dataValidations count="3">
    <dataValidation type="decimal" operator="greaterThan" allowBlank="1" showInputMessage="1" showErrorMessage="1" prompt="Nedozvoljeni unos - Dozvoljeno unijeti broj sa dva decimalna mjesta." sqref="H6">
      <formula1>0</formula1>
    </dataValidation>
    <dataValidation type="decimal" allowBlank="1" showErrorMessage="1" sqref="A6">
      <formula1>1</formula1>
      <formula2>9999</formula2>
    </dataValidation>
    <dataValidation type="custom" allowBlank="1" showInputMessage="1" showErrorMessage="1" prompt="Dozvoljeni unos do 250 znakova  -    " sqref="G6 G13">
      <formula1>LT(LEN(G6),(250))</formula1>
    </dataValidation>
  </dataValidations>
  <pageMargins left="0.7" right="0.7" top="0.75" bottom="0.75" header="0" footer="0"/>
  <pageSetup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11.42578125" customWidth="1"/>
    <col min="2" max="2" width="28" customWidth="1"/>
    <col min="3" max="3" width="27.85546875" customWidth="1"/>
    <col min="4" max="4" width="25.85546875" customWidth="1"/>
    <col min="5" max="5" width="21.7109375" customWidth="1"/>
    <col min="6" max="6" width="31.7109375" customWidth="1"/>
    <col min="7" max="7" width="50.7109375" customWidth="1"/>
    <col min="8" max="8" width="20.85546875" customWidth="1"/>
    <col min="9" max="11" width="11.42578125" customWidth="1"/>
    <col min="12" max="12" width="19" customWidth="1"/>
    <col min="13" max="13" width="11.42578125" customWidth="1"/>
    <col min="14" max="14" width="13.28515625" customWidth="1"/>
    <col min="15" max="15" width="39.5703125" customWidth="1"/>
    <col min="16" max="16" width="22.85546875" customWidth="1"/>
    <col min="17" max="17" width="20.85546875" customWidth="1"/>
    <col min="18" max="18" width="26.85546875" customWidth="1"/>
    <col min="19" max="19" width="18.42578125" customWidth="1"/>
    <col min="20" max="20" width="16.5703125" customWidth="1"/>
    <col min="21" max="21" width="19.42578125" customWidth="1"/>
    <col min="22" max="22" width="17.85546875" customWidth="1"/>
    <col min="23" max="23" width="18.140625" customWidth="1"/>
    <col min="24" max="24" width="25.7109375" customWidth="1"/>
    <col min="25" max="25" width="24.42578125" customWidth="1"/>
    <col min="26" max="26" width="22.28515625" customWidth="1"/>
    <col min="27" max="27" width="21.5703125" customWidth="1"/>
    <col min="28" max="28" width="47.5703125" customWidth="1"/>
  </cols>
  <sheetData>
    <row r="1" spans="1:28" ht="17.25" customHeight="1" x14ac:dyDescent="0.2">
      <c r="A1" s="1069" t="s">
        <v>442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7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73.5" customHeight="1" x14ac:dyDescent="0.2">
      <c r="A3" s="1070" t="s">
        <v>117</v>
      </c>
      <c r="B3" s="716"/>
      <c r="C3" s="716"/>
      <c r="D3" s="745"/>
      <c r="E3" s="1067" t="s">
        <v>5544</v>
      </c>
      <c r="F3" s="747"/>
      <c r="G3" s="747"/>
      <c r="H3" s="747"/>
      <c r="I3" s="791"/>
      <c r="J3" s="1071" t="s">
        <v>119</v>
      </c>
      <c r="K3" s="747"/>
      <c r="L3" s="747"/>
      <c r="M3" s="791"/>
      <c r="N3" s="1072"/>
      <c r="O3" s="651"/>
      <c r="P3" s="652"/>
      <c r="Q3" s="1073" t="s">
        <v>121</v>
      </c>
      <c r="R3" s="747"/>
      <c r="S3" s="791"/>
      <c r="T3" s="1074"/>
      <c r="U3" s="716"/>
      <c r="V3" s="716"/>
      <c r="W3" s="751"/>
      <c r="X3" s="740"/>
      <c r="Y3" s="638"/>
      <c r="Z3" s="638"/>
      <c r="AA3" s="638"/>
      <c r="AB3" s="741"/>
    </row>
    <row r="4" spans="1:28" ht="70.5" customHeight="1" x14ac:dyDescent="0.2">
      <c r="A4" s="1068" t="s">
        <v>128</v>
      </c>
      <c r="B4" s="716"/>
      <c r="C4" s="716"/>
      <c r="D4" s="716"/>
      <c r="E4" s="716"/>
      <c r="F4" s="716"/>
      <c r="G4" s="716"/>
      <c r="H4" s="716"/>
      <c r="I4" s="716"/>
      <c r="J4" s="716"/>
      <c r="K4" s="716"/>
      <c r="L4" s="716"/>
      <c r="M4" s="716"/>
      <c r="N4" s="717"/>
      <c r="O4" s="794" t="s">
        <v>129</v>
      </c>
      <c r="P4" s="651"/>
      <c r="Q4" s="651"/>
      <c r="R4" s="651"/>
      <c r="S4" s="651"/>
      <c r="T4" s="651"/>
      <c r="U4" s="651"/>
      <c r="V4" s="651"/>
      <c r="W4" s="665"/>
      <c r="X4" s="742"/>
      <c r="Y4" s="694"/>
      <c r="Z4" s="694"/>
      <c r="AA4" s="694"/>
      <c r="AB4" s="743"/>
    </row>
    <row r="5" spans="1:28" ht="15.75" customHeight="1" x14ac:dyDescent="0.2">
      <c r="A5" s="572" t="s">
        <v>130</v>
      </c>
      <c r="B5" s="573" t="s">
        <v>131</v>
      </c>
      <c r="C5" s="574" t="s">
        <v>132</v>
      </c>
      <c r="D5" s="573" t="s">
        <v>133</v>
      </c>
      <c r="E5" s="575" t="s">
        <v>134</v>
      </c>
      <c r="F5" s="576" t="s">
        <v>56</v>
      </c>
      <c r="G5" s="573" t="s">
        <v>135</v>
      </c>
      <c r="H5" s="577" t="s">
        <v>136</v>
      </c>
      <c r="I5" s="578" t="s">
        <v>137</v>
      </c>
      <c r="J5" s="573" t="s">
        <v>138</v>
      </c>
      <c r="K5" s="579" t="s">
        <v>139</v>
      </c>
      <c r="L5" s="580" t="s">
        <v>5545</v>
      </c>
      <c r="M5" s="132" t="s">
        <v>141</v>
      </c>
      <c r="N5" s="133" t="s">
        <v>374</v>
      </c>
      <c r="O5" s="573" t="s">
        <v>143</v>
      </c>
      <c r="P5" s="574" t="s">
        <v>144</v>
      </c>
      <c r="Q5" s="574" t="s">
        <v>145</v>
      </c>
      <c r="R5" s="574" t="s">
        <v>146</v>
      </c>
      <c r="S5" s="574" t="s">
        <v>147</v>
      </c>
      <c r="T5" s="574" t="s">
        <v>148</v>
      </c>
      <c r="U5" s="574" t="s">
        <v>149</v>
      </c>
      <c r="V5" s="574" t="s">
        <v>150</v>
      </c>
      <c r="W5" s="581" t="s">
        <v>151</v>
      </c>
      <c r="X5" s="113" t="s">
        <v>152</v>
      </c>
      <c r="Y5" s="56" t="s">
        <v>153</v>
      </c>
      <c r="Z5" s="56" t="s">
        <v>154</v>
      </c>
      <c r="AA5" s="56" t="s">
        <v>155</v>
      </c>
      <c r="AB5" s="114" t="s">
        <v>156</v>
      </c>
    </row>
    <row r="6" spans="1:28" ht="15.75" customHeight="1" x14ac:dyDescent="0.2">
      <c r="A6" s="775">
        <v>1</v>
      </c>
      <c r="B6" s="672" t="s">
        <v>449</v>
      </c>
      <c r="C6" s="672" t="s">
        <v>5546</v>
      </c>
      <c r="D6" s="672" t="s">
        <v>5547</v>
      </c>
      <c r="E6" s="673" t="s">
        <v>5548</v>
      </c>
      <c r="F6" s="675" t="s">
        <v>5549</v>
      </c>
      <c r="G6" s="678" t="s">
        <v>5550</v>
      </c>
      <c r="H6" s="686">
        <v>12856124.93</v>
      </c>
      <c r="I6" s="672" t="s">
        <v>5551</v>
      </c>
      <c r="J6" s="672" t="s">
        <v>253</v>
      </c>
      <c r="K6" s="672" t="s">
        <v>166</v>
      </c>
      <c r="L6" s="672" t="s">
        <v>5552</v>
      </c>
      <c r="M6" s="672" t="s">
        <v>166</v>
      </c>
      <c r="N6" s="672" t="s">
        <v>164</v>
      </c>
      <c r="O6" s="855" t="s">
        <v>5553</v>
      </c>
      <c r="P6" s="856" t="s">
        <v>5554</v>
      </c>
      <c r="Q6" s="856" t="s">
        <v>5554</v>
      </c>
      <c r="R6" s="188" t="s">
        <v>5555</v>
      </c>
      <c r="S6" s="189">
        <v>0</v>
      </c>
      <c r="T6" s="189">
        <v>0</v>
      </c>
      <c r="U6" s="189">
        <v>1</v>
      </c>
      <c r="V6" s="57"/>
      <c r="W6" s="62"/>
      <c r="X6" s="115"/>
      <c r="Y6" s="671"/>
      <c r="Z6" s="671"/>
      <c r="AA6" s="671"/>
      <c r="AB6" s="719"/>
    </row>
    <row r="7" spans="1:28" ht="53.25" customHeight="1" x14ac:dyDescent="0.2">
      <c r="A7" s="755"/>
      <c r="B7" s="641"/>
      <c r="C7" s="641"/>
      <c r="D7" s="641"/>
      <c r="E7" s="674"/>
      <c r="F7" s="676"/>
      <c r="G7" s="679"/>
      <c r="H7" s="641"/>
      <c r="I7" s="641"/>
      <c r="J7" s="641"/>
      <c r="K7" s="641"/>
      <c r="L7" s="641"/>
      <c r="M7" s="641"/>
      <c r="N7" s="641"/>
      <c r="O7" s="782"/>
      <c r="P7" s="641"/>
      <c r="Q7" s="641"/>
      <c r="R7" s="857" t="s">
        <v>5556</v>
      </c>
      <c r="S7" s="858">
        <v>250000</v>
      </c>
      <c r="T7" s="858">
        <v>13000</v>
      </c>
      <c r="U7" s="858">
        <v>13000</v>
      </c>
      <c r="V7" s="691">
        <v>15000</v>
      </c>
      <c r="W7" s="853">
        <v>17000</v>
      </c>
      <c r="X7" s="726"/>
      <c r="Y7" s="641"/>
      <c r="Z7" s="641"/>
      <c r="AA7" s="641"/>
      <c r="AB7" s="720"/>
    </row>
    <row r="8" spans="1:28" ht="41.25" customHeight="1" x14ac:dyDescent="0.2">
      <c r="A8" s="730"/>
      <c r="B8" s="642"/>
      <c r="C8" s="642"/>
      <c r="D8" s="642"/>
      <c r="E8" s="646"/>
      <c r="F8" s="680"/>
      <c r="G8" s="647"/>
      <c r="H8" s="642"/>
      <c r="I8" s="642"/>
      <c r="J8" s="642"/>
      <c r="K8" s="642"/>
      <c r="L8" s="642"/>
      <c r="M8" s="642"/>
      <c r="N8" s="642"/>
      <c r="O8" s="783"/>
      <c r="P8" s="642"/>
      <c r="Q8" s="642"/>
      <c r="R8" s="642"/>
      <c r="S8" s="642"/>
      <c r="T8" s="642"/>
      <c r="U8" s="642"/>
      <c r="V8" s="642"/>
      <c r="W8" s="646"/>
      <c r="X8" s="730"/>
      <c r="Y8" s="642"/>
      <c r="Z8" s="642"/>
      <c r="AA8" s="642"/>
      <c r="AB8" s="721"/>
    </row>
    <row r="9" spans="1:28" ht="15.75" customHeight="1" x14ac:dyDescent="0.2">
      <c r="A9" s="775">
        <v>2</v>
      </c>
      <c r="B9" s="672" t="s">
        <v>449</v>
      </c>
      <c r="C9" s="672" t="s">
        <v>5557</v>
      </c>
      <c r="D9" s="672" t="s">
        <v>5547</v>
      </c>
      <c r="E9" s="673" t="s">
        <v>5558</v>
      </c>
      <c r="F9" s="675" t="s">
        <v>5559</v>
      </c>
      <c r="G9" s="678" t="s">
        <v>5560</v>
      </c>
      <c r="H9" s="686">
        <v>125500000</v>
      </c>
      <c r="I9" s="672" t="s">
        <v>5561</v>
      </c>
      <c r="J9" s="672" t="s">
        <v>253</v>
      </c>
      <c r="K9" s="672" t="s">
        <v>164</v>
      </c>
      <c r="L9" s="672" t="s">
        <v>5562</v>
      </c>
      <c r="M9" s="672" t="s">
        <v>166</v>
      </c>
      <c r="N9" s="672" t="s">
        <v>164</v>
      </c>
      <c r="O9" s="678" t="s">
        <v>5563</v>
      </c>
      <c r="P9" s="672" t="s">
        <v>5564</v>
      </c>
      <c r="Q9" s="672" t="s">
        <v>474</v>
      </c>
      <c r="R9" s="57" t="s">
        <v>5565</v>
      </c>
      <c r="S9" s="189">
        <v>0</v>
      </c>
      <c r="T9" s="189">
        <v>0</v>
      </c>
      <c r="U9" s="189">
        <v>0</v>
      </c>
      <c r="V9" s="189">
        <v>0</v>
      </c>
      <c r="W9" s="62">
        <v>1</v>
      </c>
      <c r="X9" s="115"/>
      <c r="Y9" s="671"/>
      <c r="Z9" s="671"/>
      <c r="AA9" s="671"/>
      <c r="AB9" s="719"/>
    </row>
    <row r="10" spans="1:28" ht="15.75" customHeight="1" x14ac:dyDescent="0.2">
      <c r="A10" s="755"/>
      <c r="B10" s="641"/>
      <c r="C10" s="641"/>
      <c r="D10" s="641"/>
      <c r="E10" s="674"/>
      <c r="F10" s="676"/>
      <c r="G10" s="679"/>
      <c r="H10" s="641"/>
      <c r="I10" s="641"/>
      <c r="J10" s="641"/>
      <c r="K10" s="641"/>
      <c r="L10" s="641"/>
      <c r="M10" s="641"/>
      <c r="N10" s="641"/>
      <c r="O10" s="679"/>
      <c r="P10" s="641"/>
      <c r="Q10" s="641"/>
      <c r="R10" s="57" t="s">
        <v>5566</v>
      </c>
      <c r="S10" s="189">
        <v>0</v>
      </c>
      <c r="T10" s="189">
        <v>0</v>
      </c>
      <c r="U10" s="189">
        <v>0</v>
      </c>
      <c r="V10" s="189">
        <v>0</v>
      </c>
      <c r="W10" s="62">
        <v>1</v>
      </c>
      <c r="X10" s="115"/>
      <c r="Y10" s="641"/>
      <c r="Z10" s="641"/>
      <c r="AA10" s="641"/>
      <c r="AB10" s="720"/>
    </row>
    <row r="11" spans="1:28" ht="72" customHeight="1" x14ac:dyDescent="0.2">
      <c r="A11" s="730"/>
      <c r="B11" s="642"/>
      <c r="C11" s="642"/>
      <c r="D11" s="642"/>
      <c r="E11" s="646"/>
      <c r="F11" s="680"/>
      <c r="G11" s="647"/>
      <c r="H11" s="642"/>
      <c r="I11" s="642"/>
      <c r="J11" s="642"/>
      <c r="K11" s="642"/>
      <c r="L11" s="642"/>
      <c r="M11" s="642"/>
      <c r="N11" s="642"/>
      <c r="O11" s="647"/>
      <c r="P11" s="642"/>
      <c r="Q11" s="642"/>
      <c r="R11" s="57" t="s">
        <v>5567</v>
      </c>
      <c r="S11" s="189">
        <v>0</v>
      </c>
      <c r="T11" s="189">
        <v>0</v>
      </c>
      <c r="U11" s="189">
        <v>0</v>
      </c>
      <c r="V11" s="189">
        <v>0</v>
      </c>
      <c r="W11" s="62">
        <v>1</v>
      </c>
      <c r="X11" s="115"/>
      <c r="Y11" s="642"/>
      <c r="Z11" s="642"/>
      <c r="AA11" s="642"/>
      <c r="AB11" s="721"/>
    </row>
    <row r="12" spans="1:28" ht="15.75" customHeight="1" x14ac:dyDescent="0.2">
      <c r="A12" s="775">
        <v>3</v>
      </c>
      <c r="B12" s="672" t="s">
        <v>449</v>
      </c>
      <c r="C12" s="672" t="s">
        <v>5568</v>
      </c>
      <c r="D12" s="672" t="s">
        <v>5547</v>
      </c>
      <c r="E12" s="673" t="s">
        <v>5558</v>
      </c>
      <c r="F12" s="675" t="s">
        <v>5569</v>
      </c>
      <c r="G12" s="678" t="s">
        <v>5570</v>
      </c>
      <c r="H12" s="834">
        <v>61403125</v>
      </c>
      <c r="I12" s="672" t="s">
        <v>5561</v>
      </c>
      <c r="J12" s="672" t="s">
        <v>253</v>
      </c>
      <c r="K12" s="672" t="s">
        <v>166</v>
      </c>
      <c r="L12" s="672" t="s">
        <v>5562</v>
      </c>
      <c r="M12" s="672" t="s">
        <v>166</v>
      </c>
      <c r="N12" s="672" t="s">
        <v>164</v>
      </c>
      <c r="O12" s="672" t="s">
        <v>5571</v>
      </c>
      <c r="P12" s="672" t="s">
        <v>5572</v>
      </c>
      <c r="Q12" s="672" t="s">
        <v>179</v>
      </c>
      <c r="R12" s="57" t="s">
        <v>5573</v>
      </c>
      <c r="S12" s="189">
        <v>0</v>
      </c>
      <c r="T12" s="189">
        <v>1</v>
      </c>
      <c r="U12" s="189">
        <v>0</v>
      </c>
      <c r="V12" s="189">
        <v>0</v>
      </c>
      <c r="W12" s="62">
        <v>0</v>
      </c>
      <c r="X12" s="115"/>
      <c r="Y12" s="671"/>
      <c r="Z12" s="671"/>
      <c r="AA12" s="671"/>
      <c r="AB12" s="719"/>
    </row>
    <row r="13" spans="1:28" ht="41.25" customHeight="1" x14ac:dyDescent="0.2">
      <c r="A13" s="755"/>
      <c r="B13" s="641"/>
      <c r="C13" s="641"/>
      <c r="D13" s="641"/>
      <c r="E13" s="674"/>
      <c r="F13" s="676"/>
      <c r="G13" s="679"/>
      <c r="H13" s="641"/>
      <c r="I13" s="641"/>
      <c r="J13" s="641"/>
      <c r="K13" s="641"/>
      <c r="L13" s="641"/>
      <c r="M13" s="641"/>
      <c r="N13" s="641"/>
      <c r="O13" s="641"/>
      <c r="P13" s="641"/>
      <c r="Q13" s="641"/>
      <c r="R13" s="57" t="s">
        <v>5574</v>
      </c>
      <c r="S13" s="189">
        <v>0</v>
      </c>
      <c r="T13" s="189">
        <v>1</v>
      </c>
      <c r="U13" s="189">
        <v>0</v>
      </c>
      <c r="V13" s="189">
        <v>0</v>
      </c>
      <c r="W13" s="62">
        <v>0</v>
      </c>
      <c r="X13" s="115"/>
      <c r="Y13" s="641"/>
      <c r="Z13" s="641"/>
      <c r="AA13" s="641"/>
      <c r="AB13" s="720"/>
    </row>
    <row r="14" spans="1:28" ht="15.75" customHeight="1" x14ac:dyDescent="0.2">
      <c r="A14" s="755"/>
      <c r="B14" s="641"/>
      <c r="C14" s="641"/>
      <c r="D14" s="641"/>
      <c r="E14" s="674"/>
      <c r="F14" s="676"/>
      <c r="G14" s="679"/>
      <c r="H14" s="641"/>
      <c r="I14" s="641"/>
      <c r="J14" s="641"/>
      <c r="K14" s="641"/>
      <c r="L14" s="641"/>
      <c r="M14" s="641"/>
      <c r="N14" s="641"/>
      <c r="O14" s="641"/>
      <c r="P14" s="641"/>
      <c r="Q14" s="641"/>
      <c r="R14" s="57" t="s">
        <v>5575</v>
      </c>
      <c r="S14" s="189">
        <v>0</v>
      </c>
      <c r="T14" s="189">
        <v>0</v>
      </c>
      <c r="U14" s="189">
        <v>0</v>
      </c>
      <c r="V14" s="189">
        <v>0</v>
      </c>
      <c r="W14" s="62">
        <v>10</v>
      </c>
      <c r="X14" s="115"/>
      <c r="Y14" s="641"/>
      <c r="Z14" s="641"/>
      <c r="AA14" s="641"/>
      <c r="AB14" s="720"/>
    </row>
    <row r="15" spans="1:28" ht="63" customHeight="1" x14ac:dyDescent="0.2">
      <c r="A15" s="730"/>
      <c r="B15" s="642"/>
      <c r="C15" s="642"/>
      <c r="D15" s="642"/>
      <c r="E15" s="646"/>
      <c r="F15" s="680"/>
      <c r="G15" s="647"/>
      <c r="H15" s="642"/>
      <c r="I15" s="642"/>
      <c r="J15" s="642"/>
      <c r="K15" s="642"/>
      <c r="L15" s="642"/>
      <c r="M15" s="642"/>
      <c r="N15" s="642"/>
      <c r="O15" s="642"/>
      <c r="P15" s="642"/>
      <c r="Q15" s="642"/>
      <c r="R15" s="57" t="s">
        <v>5576</v>
      </c>
      <c r="S15" s="582">
        <v>0</v>
      </c>
      <c r="T15" s="582">
        <v>0</v>
      </c>
      <c r="U15" s="582">
        <v>0</v>
      </c>
      <c r="V15" s="58">
        <v>0</v>
      </c>
      <c r="W15" s="59">
        <v>1</v>
      </c>
      <c r="X15" s="115"/>
      <c r="Y15" s="642"/>
      <c r="Z15" s="642"/>
      <c r="AA15" s="642"/>
      <c r="AB15" s="721"/>
    </row>
    <row r="16" spans="1:28" ht="15.75" customHeight="1" x14ac:dyDescent="0.2">
      <c r="A16" s="775">
        <v>4</v>
      </c>
      <c r="B16" s="672" t="s">
        <v>449</v>
      </c>
      <c r="C16" s="672" t="s">
        <v>5568</v>
      </c>
      <c r="D16" s="672" t="s">
        <v>5547</v>
      </c>
      <c r="E16" s="673"/>
      <c r="F16" s="675" t="s">
        <v>5577</v>
      </c>
      <c r="G16" s="678" t="s">
        <v>5578</v>
      </c>
      <c r="H16" s="686"/>
      <c r="I16" s="672"/>
      <c r="J16" s="672" t="s">
        <v>470</v>
      </c>
      <c r="K16" s="672"/>
      <c r="L16" s="672"/>
      <c r="M16" s="672"/>
      <c r="N16" s="672"/>
      <c r="O16" s="856" t="s">
        <v>5579</v>
      </c>
      <c r="P16" s="857" t="s">
        <v>5580</v>
      </c>
      <c r="Q16" s="857" t="s">
        <v>5581</v>
      </c>
      <c r="R16" s="188" t="s">
        <v>5582</v>
      </c>
      <c r="S16" s="189" t="s">
        <v>1973</v>
      </c>
      <c r="T16" s="189">
        <v>1</v>
      </c>
      <c r="U16" s="189">
        <v>1</v>
      </c>
      <c r="V16" s="189">
        <v>1</v>
      </c>
      <c r="W16" s="465">
        <v>1</v>
      </c>
      <c r="X16" s="115"/>
      <c r="Y16" s="671"/>
      <c r="Z16" s="671"/>
      <c r="AA16" s="671"/>
      <c r="AB16" s="719"/>
    </row>
    <row r="17" spans="1:28" ht="45" customHeight="1" x14ac:dyDescent="0.2">
      <c r="A17" s="755"/>
      <c r="B17" s="641"/>
      <c r="C17" s="641"/>
      <c r="D17" s="641"/>
      <c r="E17" s="674"/>
      <c r="F17" s="676"/>
      <c r="G17" s="679"/>
      <c r="H17" s="641"/>
      <c r="I17" s="641"/>
      <c r="J17" s="641"/>
      <c r="K17" s="641"/>
      <c r="L17" s="641"/>
      <c r="M17" s="641"/>
      <c r="N17" s="641"/>
      <c r="O17" s="641"/>
      <c r="P17" s="641"/>
      <c r="Q17" s="641"/>
      <c r="R17" s="857" t="s">
        <v>5583</v>
      </c>
      <c r="S17" s="856" t="s">
        <v>1973</v>
      </c>
      <c r="T17" s="856">
        <v>77</v>
      </c>
      <c r="U17" s="856"/>
      <c r="V17" s="856"/>
      <c r="W17" s="1066"/>
      <c r="X17" s="726"/>
      <c r="Y17" s="641"/>
      <c r="Z17" s="641"/>
      <c r="AA17" s="641"/>
      <c r="AB17" s="720"/>
    </row>
    <row r="18" spans="1:28" ht="15.75" customHeight="1" x14ac:dyDescent="0.2">
      <c r="A18" s="730"/>
      <c r="B18" s="642"/>
      <c r="C18" s="642"/>
      <c r="D18" s="642"/>
      <c r="E18" s="646"/>
      <c r="F18" s="680"/>
      <c r="G18" s="647"/>
      <c r="H18" s="642"/>
      <c r="I18" s="642"/>
      <c r="J18" s="642"/>
      <c r="K18" s="642"/>
      <c r="L18" s="642"/>
      <c r="M18" s="642"/>
      <c r="N18" s="642"/>
      <c r="O18" s="642"/>
      <c r="P18" s="642"/>
      <c r="Q18" s="642"/>
      <c r="R18" s="642"/>
      <c r="S18" s="642"/>
      <c r="T18" s="642"/>
      <c r="U18" s="642"/>
      <c r="V18" s="642"/>
      <c r="W18" s="729"/>
      <c r="X18" s="730"/>
      <c r="Y18" s="642"/>
      <c r="Z18" s="642"/>
      <c r="AA18" s="642"/>
      <c r="AB18" s="721"/>
    </row>
    <row r="19" spans="1:28" ht="39.75" customHeight="1" x14ac:dyDescent="0.2">
      <c r="A19" s="775">
        <v>5</v>
      </c>
      <c r="B19" s="672" t="s">
        <v>449</v>
      </c>
      <c r="C19" s="672" t="s">
        <v>5568</v>
      </c>
      <c r="D19" s="672" t="s">
        <v>449</v>
      </c>
      <c r="E19" s="673"/>
      <c r="F19" s="675" t="s">
        <v>5584</v>
      </c>
      <c r="G19" s="678" t="s">
        <v>5585</v>
      </c>
      <c r="H19" s="686">
        <f>1.25*41959000</f>
        <v>52448750</v>
      </c>
      <c r="I19" s="672" t="s">
        <v>5551</v>
      </c>
      <c r="J19" s="672" t="s">
        <v>470</v>
      </c>
      <c r="K19" s="672"/>
      <c r="L19" s="672"/>
      <c r="M19" s="672"/>
      <c r="N19" s="672"/>
      <c r="O19" s="681" t="s">
        <v>5586</v>
      </c>
      <c r="P19" s="681" t="s">
        <v>5564</v>
      </c>
      <c r="Q19" s="682" t="s">
        <v>1243</v>
      </c>
      <c r="R19" s="682" t="s">
        <v>5587</v>
      </c>
      <c r="S19" s="681">
        <v>0</v>
      </c>
      <c r="T19" s="681">
        <v>1</v>
      </c>
      <c r="U19" s="681"/>
      <c r="V19" s="672"/>
      <c r="W19" s="673"/>
      <c r="X19" s="726"/>
      <c r="Y19" s="671"/>
      <c r="Z19" s="671"/>
      <c r="AA19" s="671"/>
      <c r="AB19" s="719"/>
    </row>
    <row r="20" spans="1:28" ht="41.25" customHeight="1" x14ac:dyDescent="0.2">
      <c r="A20" s="755"/>
      <c r="B20" s="641"/>
      <c r="C20" s="641"/>
      <c r="D20" s="641"/>
      <c r="E20" s="674"/>
      <c r="F20" s="676"/>
      <c r="G20" s="679"/>
      <c r="H20" s="641"/>
      <c r="I20" s="641"/>
      <c r="J20" s="641"/>
      <c r="K20" s="641"/>
      <c r="L20" s="641"/>
      <c r="M20" s="641"/>
      <c r="N20" s="641"/>
      <c r="O20" s="641"/>
      <c r="P20" s="641"/>
      <c r="Q20" s="641"/>
      <c r="R20" s="641"/>
      <c r="S20" s="641"/>
      <c r="T20" s="641"/>
      <c r="U20" s="641"/>
      <c r="V20" s="641"/>
      <c r="W20" s="674"/>
      <c r="X20" s="755"/>
      <c r="Y20" s="641"/>
      <c r="Z20" s="641"/>
      <c r="AA20" s="641"/>
      <c r="AB20" s="720"/>
    </row>
    <row r="21" spans="1:28" ht="78" customHeight="1" x14ac:dyDescent="0.2">
      <c r="A21" s="730"/>
      <c r="B21" s="642"/>
      <c r="C21" s="642"/>
      <c r="D21" s="642"/>
      <c r="E21" s="646"/>
      <c r="F21" s="680"/>
      <c r="G21" s="647"/>
      <c r="H21" s="642"/>
      <c r="I21" s="642"/>
      <c r="J21" s="642"/>
      <c r="K21" s="642"/>
      <c r="L21" s="642"/>
      <c r="M21" s="642"/>
      <c r="N21" s="642"/>
      <c r="O21" s="642"/>
      <c r="P21" s="642"/>
      <c r="Q21" s="642"/>
      <c r="R21" s="642"/>
      <c r="S21" s="642"/>
      <c r="T21" s="642"/>
      <c r="U21" s="642"/>
      <c r="V21" s="642"/>
      <c r="W21" s="646"/>
      <c r="X21" s="730"/>
      <c r="Y21" s="642"/>
      <c r="Z21" s="642"/>
      <c r="AA21" s="642"/>
      <c r="AB21" s="721"/>
    </row>
    <row r="22" spans="1:28" ht="41.25" customHeight="1" x14ac:dyDescent="0.2">
      <c r="A22" s="775">
        <v>6</v>
      </c>
      <c r="B22" s="672" t="s">
        <v>449</v>
      </c>
      <c r="C22" s="672" t="s">
        <v>5568</v>
      </c>
      <c r="D22" s="672" t="s">
        <v>449</v>
      </c>
      <c r="E22" s="673"/>
      <c r="F22" s="675" t="s">
        <v>5588</v>
      </c>
      <c r="G22" s="678" t="s">
        <v>5589</v>
      </c>
      <c r="H22" s="686"/>
      <c r="I22" s="672"/>
      <c r="J22" s="672" t="s">
        <v>253</v>
      </c>
      <c r="K22" s="672" t="s">
        <v>164</v>
      </c>
      <c r="L22" s="672" t="s">
        <v>5590</v>
      </c>
      <c r="M22" s="672"/>
      <c r="N22" s="672" t="s">
        <v>164</v>
      </c>
      <c r="O22" s="672" t="s">
        <v>5591</v>
      </c>
      <c r="P22" s="778" t="s">
        <v>5592</v>
      </c>
      <c r="Q22" s="672" t="s">
        <v>549</v>
      </c>
      <c r="R22" s="83" t="s">
        <v>5593</v>
      </c>
      <c r="S22" s="57">
        <v>0</v>
      </c>
      <c r="T22" s="57">
        <v>1</v>
      </c>
      <c r="U22" s="57"/>
      <c r="V22" s="57"/>
      <c r="W22" s="62"/>
      <c r="X22" s="115"/>
      <c r="Y22" s="671"/>
      <c r="Z22" s="671"/>
      <c r="AA22" s="671"/>
      <c r="AB22" s="719"/>
    </row>
    <row r="23" spans="1:28" ht="30" customHeight="1" x14ac:dyDescent="0.2">
      <c r="A23" s="755"/>
      <c r="B23" s="641"/>
      <c r="C23" s="641"/>
      <c r="D23" s="641"/>
      <c r="E23" s="674"/>
      <c r="F23" s="676"/>
      <c r="G23" s="679"/>
      <c r="H23" s="641"/>
      <c r="I23" s="641"/>
      <c r="J23" s="641"/>
      <c r="K23" s="641"/>
      <c r="L23" s="641"/>
      <c r="M23" s="641"/>
      <c r="N23" s="641"/>
      <c r="O23" s="641"/>
      <c r="P23" s="641"/>
      <c r="Q23" s="641"/>
      <c r="R23" s="778" t="s">
        <v>5594</v>
      </c>
      <c r="S23" s="672">
        <v>0</v>
      </c>
      <c r="T23" s="672">
        <v>0</v>
      </c>
      <c r="U23" s="672">
        <v>1</v>
      </c>
      <c r="V23" s="672">
        <v>1</v>
      </c>
      <c r="W23" s="673">
        <v>1</v>
      </c>
      <c r="X23" s="726"/>
      <c r="Y23" s="641"/>
      <c r="Z23" s="641"/>
      <c r="AA23" s="641"/>
      <c r="AB23" s="720"/>
    </row>
    <row r="24" spans="1:28" ht="125.25" customHeight="1" x14ac:dyDescent="0.2">
      <c r="A24" s="730"/>
      <c r="B24" s="642"/>
      <c r="C24" s="642"/>
      <c r="D24" s="642"/>
      <c r="E24" s="646"/>
      <c r="F24" s="680"/>
      <c r="G24" s="647"/>
      <c r="H24" s="642"/>
      <c r="I24" s="642"/>
      <c r="J24" s="642"/>
      <c r="K24" s="642"/>
      <c r="L24" s="642"/>
      <c r="M24" s="642"/>
      <c r="N24" s="642"/>
      <c r="O24" s="642"/>
      <c r="P24" s="642"/>
      <c r="Q24" s="642"/>
      <c r="R24" s="642"/>
      <c r="S24" s="642"/>
      <c r="T24" s="642"/>
      <c r="U24" s="642"/>
      <c r="V24" s="642"/>
      <c r="W24" s="646"/>
      <c r="X24" s="730"/>
      <c r="Y24" s="642"/>
      <c r="Z24" s="642"/>
      <c r="AA24" s="642"/>
      <c r="AB24" s="721"/>
    </row>
    <row r="25" spans="1:28" ht="41.25" customHeight="1" x14ac:dyDescent="0.2">
      <c r="A25" s="775">
        <v>7</v>
      </c>
      <c r="B25" s="672" t="s">
        <v>449</v>
      </c>
      <c r="C25" s="672" t="s">
        <v>5568</v>
      </c>
      <c r="D25" s="672" t="s">
        <v>449</v>
      </c>
      <c r="E25" s="673"/>
      <c r="F25" s="675" t="s">
        <v>5595</v>
      </c>
      <c r="G25" s="678" t="s">
        <v>5596</v>
      </c>
      <c r="H25" s="686"/>
      <c r="I25" s="672"/>
      <c r="J25" s="672" t="s">
        <v>163</v>
      </c>
      <c r="K25" s="672" t="s">
        <v>164</v>
      </c>
      <c r="L25" s="672" t="s">
        <v>5597</v>
      </c>
      <c r="M25" s="672"/>
      <c r="N25" s="672" t="s">
        <v>164</v>
      </c>
      <c r="O25" s="672" t="s">
        <v>5598</v>
      </c>
      <c r="P25" s="672" t="s">
        <v>5599</v>
      </c>
      <c r="Q25" s="672" t="s">
        <v>2402</v>
      </c>
      <c r="R25" s="83" t="s">
        <v>5600</v>
      </c>
      <c r="S25" s="57">
        <v>20</v>
      </c>
      <c r="T25" s="57">
        <v>50</v>
      </c>
      <c r="U25" s="57">
        <v>60</v>
      </c>
      <c r="V25" s="57">
        <v>70</v>
      </c>
      <c r="W25" s="62">
        <v>80</v>
      </c>
      <c r="X25" s="115"/>
      <c r="Y25" s="671"/>
      <c r="Z25" s="671"/>
      <c r="AA25" s="671"/>
      <c r="AB25" s="719"/>
    </row>
    <row r="26" spans="1:28" ht="38.25" customHeight="1" x14ac:dyDescent="0.2">
      <c r="A26" s="755"/>
      <c r="B26" s="641"/>
      <c r="C26" s="641"/>
      <c r="D26" s="641"/>
      <c r="E26" s="674"/>
      <c r="F26" s="676"/>
      <c r="G26" s="679"/>
      <c r="H26" s="641"/>
      <c r="I26" s="641"/>
      <c r="J26" s="641"/>
      <c r="K26" s="641"/>
      <c r="L26" s="641"/>
      <c r="M26" s="641"/>
      <c r="N26" s="641"/>
      <c r="O26" s="641"/>
      <c r="P26" s="641"/>
      <c r="Q26" s="641"/>
      <c r="R26" s="778" t="s">
        <v>5601</v>
      </c>
      <c r="S26" s="672" t="s">
        <v>5602</v>
      </c>
      <c r="T26" s="672">
        <v>6</v>
      </c>
      <c r="U26" s="672">
        <v>6</v>
      </c>
      <c r="V26" s="672">
        <v>6</v>
      </c>
      <c r="W26" s="673">
        <v>6</v>
      </c>
      <c r="X26" s="726"/>
      <c r="Y26" s="641"/>
      <c r="Z26" s="641"/>
      <c r="AA26" s="641"/>
      <c r="AB26" s="720"/>
    </row>
    <row r="27" spans="1:28" ht="108.75" customHeight="1" x14ac:dyDescent="0.2">
      <c r="A27" s="730"/>
      <c r="B27" s="642"/>
      <c r="C27" s="642"/>
      <c r="D27" s="642"/>
      <c r="E27" s="646"/>
      <c r="F27" s="680"/>
      <c r="G27" s="647"/>
      <c r="H27" s="642"/>
      <c r="I27" s="642"/>
      <c r="J27" s="642"/>
      <c r="K27" s="642"/>
      <c r="L27" s="642"/>
      <c r="M27" s="642"/>
      <c r="N27" s="642"/>
      <c r="O27" s="642"/>
      <c r="P27" s="642"/>
      <c r="Q27" s="642"/>
      <c r="R27" s="642"/>
      <c r="S27" s="642"/>
      <c r="T27" s="642"/>
      <c r="U27" s="642"/>
      <c r="V27" s="642"/>
      <c r="W27" s="646"/>
      <c r="X27" s="730"/>
      <c r="Y27" s="642"/>
      <c r="Z27" s="642"/>
      <c r="AA27" s="642"/>
      <c r="AB27" s="721"/>
    </row>
    <row r="28" spans="1:28" ht="15.75" customHeight="1" x14ac:dyDescent="0.2">
      <c r="A28" s="775">
        <v>8</v>
      </c>
      <c r="B28" s="672" t="s">
        <v>5603</v>
      </c>
      <c r="C28" s="672" t="s">
        <v>5568</v>
      </c>
      <c r="D28" s="672" t="s">
        <v>5604</v>
      </c>
      <c r="E28" s="673"/>
      <c r="F28" s="675" t="s">
        <v>5605</v>
      </c>
      <c r="G28" s="678" t="s">
        <v>5606</v>
      </c>
      <c r="H28" s="686">
        <v>10000</v>
      </c>
      <c r="I28" s="672"/>
      <c r="J28" s="672" t="s">
        <v>253</v>
      </c>
      <c r="K28" s="672" t="s">
        <v>164</v>
      </c>
      <c r="L28" s="672" t="s">
        <v>5607</v>
      </c>
      <c r="M28" s="672"/>
      <c r="N28" s="672" t="s">
        <v>164</v>
      </c>
      <c r="O28" s="672" t="s">
        <v>5608</v>
      </c>
      <c r="P28" s="672" t="s">
        <v>5609</v>
      </c>
      <c r="Q28" s="672" t="s">
        <v>5609</v>
      </c>
      <c r="R28" s="83" t="s">
        <v>5610</v>
      </c>
      <c r="S28" s="57" t="s">
        <v>672</v>
      </c>
      <c r="T28" s="57">
        <v>1</v>
      </c>
      <c r="U28" s="57" t="s">
        <v>672</v>
      </c>
      <c r="V28" s="57" t="s">
        <v>672</v>
      </c>
      <c r="W28" s="62">
        <v>1</v>
      </c>
      <c r="X28" s="115"/>
      <c r="Y28" s="671"/>
      <c r="Z28" s="671"/>
      <c r="AA28" s="671"/>
      <c r="AB28" s="719"/>
    </row>
    <row r="29" spans="1:28" ht="15.75" customHeight="1" x14ac:dyDescent="0.2">
      <c r="A29" s="755"/>
      <c r="B29" s="641"/>
      <c r="C29" s="641"/>
      <c r="D29" s="641"/>
      <c r="E29" s="674"/>
      <c r="F29" s="676"/>
      <c r="G29" s="679"/>
      <c r="H29" s="641"/>
      <c r="I29" s="641"/>
      <c r="J29" s="641"/>
      <c r="K29" s="641"/>
      <c r="L29" s="641"/>
      <c r="M29" s="641"/>
      <c r="N29" s="641"/>
      <c r="O29" s="641"/>
      <c r="P29" s="641"/>
      <c r="Q29" s="641"/>
      <c r="R29" s="83" t="s">
        <v>5611</v>
      </c>
      <c r="S29" s="57">
        <v>600</v>
      </c>
      <c r="T29" s="57">
        <v>1000</v>
      </c>
      <c r="U29" s="57">
        <v>1500</v>
      </c>
      <c r="V29" s="57">
        <v>2000</v>
      </c>
      <c r="W29" s="62">
        <v>2200</v>
      </c>
      <c r="X29" s="115"/>
      <c r="Y29" s="641"/>
      <c r="Z29" s="641"/>
      <c r="AA29" s="641"/>
      <c r="AB29" s="720"/>
    </row>
    <row r="30" spans="1:28" ht="66.75" customHeight="1" x14ac:dyDescent="0.2">
      <c r="A30" s="730"/>
      <c r="B30" s="642"/>
      <c r="C30" s="642"/>
      <c r="D30" s="642"/>
      <c r="E30" s="646"/>
      <c r="F30" s="680"/>
      <c r="G30" s="647"/>
      <c r="H30" s="642"/>
      <c r="I30" s="642"/>
      <c r="J30" s="642"/>
      <c r="K30" s="642"/>
      <c r="L30" s="642"/>
      <c r="M30" s="642"/>
      <c r="N30" s="642"/>
      <c r="O30" s="642"/>
      <c r="P30" s="642"/>
      <c r="Q30" s="642"/>
      <c r="R30" s="83" t="s">
        <v>5612</v>
      </c>
      <c r="S30" s="57">
        <v>0</v>
      </c>
      <c r="T30" s="57">
        <v>1</v>
      </c>
      <c r="U30" s="57">
        <v>0</v>
      </c>
      <c r="V30" s="57">
        <v>0</v>
      </c>
      <c r="W30" s="62">
        <v>0</v>
      </c>
      <c r="X30" s="115"/>
      <c r="Y30" s="642"/>
      <c r="Z30" s="642"/>
      <c r="AA30" s="642"/>
      <c r="AB30" s="721"/>
    </row>
    <row r="31" spans="1:28" ht="45" customHeight="1" x14ac:dyDescent="0.2">
      <c r="A31" s="775">
        <v>9</v>
      </c>
      <c r="B31" s="672" t="s">
        <v>449</v>
      </c>
      <c r="C31" s="672" t="s">
        <v>5568</v>
      </c>
      <c r="D31" s="672" t="s">
        <v>449</v>
      </c>
      <c r="E31" s="673"/>
      <c r="F31" s="675" t="s">
        <v>5613</v>
      </c>
      <c r="G31" s="678" t="s">
        <v>5614</v>
      </c>
      <c r="H31" s="686">
        <v>125000000</v>
      </c>
      <c r="I31" s="672" t="s">
        <v>5551</v>
      </c>
      <c r="J31" s="672" t="s">
        <v>470</v>
      </c>
      <c r="K31" s="672"/>
      <c r="L31" s="672"/>
      <c r="M31" s="672" t="s">
        <v>164</v>
      </c>
      <c r="N31" s="672"/>
      <c r="O31" s="681" t="s">
        <v>5615</v>
      </c>
      <c r="P31" s="682" t="s">
        <v>5616</v>
      </c>
      <c r="Q31" s="682" t="s">
        <v>5616</v>
      </c>
      <c r="R31" s="682" t="s">
        <v>5615</v>
      </c>
      <c r="S31" s="681">
        <v>0</v>
      </c>
      <c r="T31" s="681">
        <v>0</v>
      </c>
      <c r="U31" s="681">
        <v>0</v>
      </c>
      <c r="V31" s="672">
        <v>0</v>
      </c>
      <c r="W31" s="673">
        <v>1</v>
      </c>
      <c r="X31" s="726"/>
      <c r="Y31" s="671"/>
      <c r="Z31" s="671"/>
      <c r="AA31" s="671"/>
      <c r="AB31" s="719"/>
    </row>
    <row r="32" spans="1:28" ht="15.75" customHeight="1" x14ac:dyDescent="0.2">
      <c r="A32" s="755"/>
      <c r="B32" s="641"/>
      <c r="C32" s="641"/>
      <c r="D32" s="641"/>
      <c r="E32" s="674"/>
      <c r="F32" s="676"/>
      <c r="G32" s="679"/>
      <c r="H32" s="641"/>
      <c r="I32" s="641"/>
      <c r="J32" s="641"/>
      <c r="K32" s="641"/>
      <c r="L32" s="641"/>
      <c r="M32" s="641"/>
      <c r="N32" s="641"/>
      <c r="O32" s="641"/>
      <c r="P32" s="641"/>
      <c r="Q32" s="641"/>
      <c r="R32" s="641"/>
      <c r="S32" s="641"/>
      <c r="T32" s="641"/>
      <c r="U32" s="641"/>
      <c r="V32" s="641"/>
      <c r="W32" s="674"/>
      <c r="X32" s="755"/>
      <c r="Y32" s="641"/>
      <c r="Z32" s="641"/>
      <c r="AA32" s="641"/>
      <c r="AB32" s="720"/>
    </row>
    <row r="33" spans="1:28" ht="25.5" customHeight="1" x14ac:dyDescent="0.2">
      <c r="A33" s="730"/>
      <c r="B33" s="642"/>
      <c r="C33" s="642"/>
      <c r="D33" s="642"/>
      <c r="E33" s="646"/>
      <c r="F33" s="680"/>
      <c r="G33" s="647"/>
      <c r="H33" s="642"/>
      <c r="I33" s="642"/>
      <c r="J33" s="642"/>
      <c r="K33" s="642"/>
      <c r="L33" s="642"/>
      <c r="M33" s="642"/>
      <c r="N33" s="642"/>
      <c r="O33" s="642"/>
      <c r="P33" s="642"/>
      <c r="Q33" s="642"/>
      <c r="R33" s="642"/>
      <c r="S33" s="642"/>
      <c r="T33" s="642"/>
      <c r="U33" s="642"/>
      <c r="V33" s="642"/>
      <c r="W33" s="646"/>
      <c r="X33" s="730"/>
      <c r="Y33" s="642"/>
      <c r="Z33" s="642"/>
      <c r="AA33" s="642"/>
      <c r="AB33" s="721"/>
    </row>
    <row r="34" spans="1:28" ht="15.75" customHeight="1" x14ac:dyDescent="0.2">
      <c r="A34" s="775">
        <v>10</v>
      </c>
      <c r="B34" s="672" t="s">
        <v>449</v>
      </c>
      <c r="C34" s="672" t="s">
        <v>5617</v>
      </c>
      <c r="D34" s="672" t="s">
        <v>449</v>
      </c>
      <c r="E34" s="673"/>
      <c r="F34" s="675" t="s">
        <v>5618</v>
      </c>
      <c r="G34" s="678" t="s">
        <v>5619</v>
      </c>
      <c r="H34" s="686"/>
      <c r="I34" s="672"/>
      <c r="J34" s="672" t="s">
        <v>253</v>
      </c>
      <c r="K34" s="672" t="s">
        <v>166</v>
      </c>
      <c r="L34" s="672" t="s">
        <v>5620</v>
      </c>
      <c r="M34" s="672" t="s">
        <v>166</v>
      </c>
      <c r="N34" s="672" t="s">
        <v>164</v>
      </c>
      <c r="O34" s="681" t="s">
        <v>5621</v>
      </c>
      <c r="P34" s="681" t="s">
        <v>244</v>
      </c>
      <c r="Q34" s="681"/>
      <c r="R34" s="682" t="s">
        <v>5622</v>
      </c>
      <c r="S34" s="846">
        <v>0</v>
      </c>
      <c r="T34" s="846">
        <v>1</v>
      </c>
      <c r="U34" s="681"/>
      <c r="V34" s="672"/>
      <c r="W34" s="673"/>
      <c r="X34" s="726"/>
      <c r="Y34" s="671"/>
      <c r="Z34" s="671"/>
      <c r="AA34" s="671"/>
      <c r="AB34" s="719"/>
    </row>
    <row r="35" spans="1:28" ht="83.25" customHeight="1" x14ac:dyDescent="0.2">
      <c r="A35" s="755"/>
      <c r="B35" s="641"/>
      <c r="C35" s="641"/>
      <c r="D35" s="641"/>
      <c r="E35" s="674"/>
      <c r="F35" s="676"/>
      <c r="G35" s="679"/>
      <c r="H35" s="641"/>
      <c r="I35" s="641"/>
      <c r="J35" s="641"/>
      <c r="K35" s="641"/>
      <c r="L35" s="641"/>
      <c r="M35" s="641"/>
      <c r="N35" s="641"/>
      <c r="O35" s="641"/>
      <c r="P35" s="641"/>
      <c r="Q35" s="641"/>
      <c r="R35" s="641"/>
      <c r="S35" s="641"/>
      <c r="T35" s="641"/>
      <c r="U35" s="641"/>
      <c r="V35" s="641"/>
      <c r="W35" s="674"/>
      <c r="X35" s="755"/>
      <c r="Y35" s="641"/>
      <c r="Z35" s="641"/>
      <c r="AA35" s="641"/>
      <c r="AB35" s="720"/>
    </row>
    <row r="36" spans="1:28" ht="28.5" customHeight="1" x14ac:dyDescent="0.2">
      <c r="A36" s="730"/>
      <c r="B36" s="642"/>
      <c r="C36" s="642"/>
      <c r="D36" s="642"/>
      <c r="E36" s="646"/>
      <c r="F36" s="680"/>
      <c r="G36" s="647"/>
      <c r="H36" s="642"/>
      <c r="I36" s="642"/>
      <c r="J36" s="642"/>
      <c r="K36" s="642"/>
      <c r="L36" s="642"/>
      <c r="M36" s="642"/>
      <c r="N36" s="642"/>
      <c r="O36" s="642"/>
      <c r="P36" s="642"/>
      <c r="Q36" s="642"/>
      <c r="R36" s="642"/>
      <c r="S36" s="642"/>
      <c r="T36" s="642"/>
      <c r="U36" s="642"/>
      <c r="V36" s="642"/>
      <c r="W36" s="646"/>
      <c r="X36" s="730"/>
      <c r="Y36" s="642"/>
      <c r="Z36" s="642"/>
      <c r="AA36" s="642"/>
      <c r="AB36" s="721"/>
    </row>
    <row r="37" spans="1:28" ht="15.75" customHeight="1" x14ac:dyDescent="0.2">
      <c r="A37" s="775">
        <v>11</v>
      </c>
      <c r="B37" s="672" t="s">
        <v>449</v>
      </c>
      <c r="C37" s="672" t="s">
        <v>5623</v>
      </c>
      <c r="D37" s="672" t="s">
        <v>5624</v>
      </c>
      <c r="E37" s="673"/>
      <c r="F37" s="675" t="s">
        <v>5625</v>
      </c>
      <c r="G37" s="678" t="s">
        <v>5626</v>
      </c>
      <c r="H37" s="686"/>
      <c r="I37" s="672"/>
      <c r="J37" s="672" t="s">
        <v>470</v>
      </c>
      <c r="K37" s="672"/>
      <c r="L37" s="672"/>
      <c r="M37" s="672"/>
      <c r="N37" s="672"/>
      <c r="O37" s="681"/>
      <c r="P37" s="681" t="s">
        <v>249</v>
      </c>
      <c r="Q37" s="681" t="s">
        <v>249</v>
      </c>
      <c r="R37" s="68" t="s">
        <v>5627</v>
      </c>
      <c r="S37" s="45">
        <v>88</v>
      </c>
      <c r="T37" s="45">
        <v>150</v>
      </c>
      <c r="U37" s="45">
        <v>200</v>
      </c>
      <c r="V37" s="57">
        <v>250</v>
      </c>
      <c r="W37" s="62">
        <v>300</v>
      </c>
      <c r="X37" s="115"/>
      <c r="Y37" s="671"/>
      <c r="Z37" s="671"/>
      <c r="AA37" s="671"/>
      <c r="AB37" s="719"/>
    </row>
    <row r="38" spans="1:28" ht="45" customHeight="1" x14ac:dyDescent="0.2">
      <c r="A38" s="755"/>
      <c r="B38" s="641"/>
      <c r="C38" s="641"/>
      <c r="D38" s="641"/>
      <c r="E38" s="674"/>
      <c r="F38" s="676"/>
      <c r="G38" s="679"/>
      <c r="H38" s="641"/>
      <c r="I38" s="641"/>
      <c r="J38" s="641"/>
      <c r="K38" s="641"/>
      <c r="L38" s="641"/>
      <c r="M38" s="641"/>
      <c r="N38" s="641"/>
      <c r="O38" s="641"/>
      <c r="P38" s="641"/>
      <c r="Q38" s="641"/>
      <c r="R38" s="682" t="s">
        <v>5628</v>
      </c>
      <c r="S38" s="681">
        <v>0</v>
      </c>
      <c r="T38" s="681">
        <v>0</v>
      </c>
      <c r="U38" s="681">
        <v>0</v>
      </c>
      <c r="V38" s="672">
        <v>21</v>
      </c>
      <c r="W38" s="673">
        <v>5</v>
      </c>
      <c r="X38" s="726"/>
      <c r="Y38" s="641"/>
      <c r="Z38" s="641"/>
      <c r="AA38" s="641"/>
      <c r="AB38" s="720"/>
    </row>
    <row r="39" spans="1:28" ht="166.5" customHeight="1" x14ac:dyDescent="0.2">
      <c r="A39" s="730"/>
      <c r="B39" s="642"/>
      <c r="C39" s="642"/>
      <c r="D39" s="642"/>
      <c r="E39" s="646"/>
      <c r="F39" s="680"/>
      <c r="G39" s="647"/>
      <c r="H39" s="642"/>
      <c r="I39" s="642"/>
      <c r="J39" s="642"/>
      <c r="K39" s="642"/>
      <c r="L39" s="642"/>
      <c r="M39" s="642"/>
      <c r="N39" s="642"/>
      <c r="O39" s="642"/>
      <c r="P39" s="642"/>
      <c r="Q39" s="642"/>
      <c r="R39" s="642"/>
      <c r="S39" s="642"/>
      <c r="T39" s="642"/>
      <c r="U39" s="642"/>
      <c r="V39" s="642"/>
      <c r="W39" s="646"/>
      <c r="X39" s="730"/>
      <c r="Y39" s="642"/>
      <c r="Z39" s="642"/>
      <c r="AA39" s="642"/>
      <c r="AB39" s="721"/>
    </row>
    <row r="40" spans="1:28" ht="81.75" customHeight="1" x14ac:dyDescent="0.2">
      <c r="A40" s="775">
        <v>12</v>
      </c>
      <c r="B40" s="672" t="s">
        <v>449</v>
      </c>
      <c r="C40" s="672" t="s">
        <v>5568</v>
      </c>
      <c r="D40" s="672" t="s">
        <v>449</v>
      </c>
      <c r="E40" s="1075" t="s">
        <v>5629</v>
      </c>
      <c r="F40" s="1076" t="s">
        <v>5630</v>
      </c>
      <c r="G40" s="678" t="s">
        <v>5631</v>
      </c>
      <c r="H40" s="686">
        <v>5000000</v>
      </c>
      <c r="I40" s="865" t="s">
        <v>5632</v>
      </c>
      <c r="J40" s="672">
        <v>0</v>
      </c>
      <c r="K40" s="672" t="s">
        <v>1879</v>
      </c>
      <c r="L40" s="672" t="s">
        <v>5633</v>
      </c>
      <c r="M40" s="672" t="s">
        <v>1880</v>
      </c>
      <c r="N40" s="672" t="s">
        <v>1879</v>
      </c>
      <c r="O40" s="681" t="s">
        <v>5634</v>
      </c>
      <c r="P40" s="681" t="s">
        <v>5635</v>
      </c>
      <c r="Q40" s="681" t="s">
        <v>5636</v>
      </c>
      <c r="R40" s="68" t="s">
        <v>5637</v>
      </c>
      <c r="S40" s="45" t="s">
        <v>171</v>
      </c>
      <c r="T40" s="45">
        <v>1</v>
      </c>
      <c r="U40" s="45">
        <v>1</v>
      </c>
      <c r="V40" s="57">
        <v>1</v>
      </c>
      <c r="W40" s="62">
        <v>1</v>
      </c>
      <c r="X40" s="115"/>
      <c r="Y40" s="671"/>
      <c r="Z40" s="671"/>
      <c r="AA40" s="671"/>
      <c r="AB40" s="719"/>
    </row>
    <row r="41" spans="1:28" ht="83.25" customHeight="1" x14ac:dyDescent="0.2">
      <c r="A41" s="755"/>
      <c r="B41" s="641"/>
      <c r="C41" s="641"/>
      <c r="D41" s="641"/>
      <c r="E41" s="674"/>
      <c r="F41" s="676"/>
      <c r="G41" s="679"/>
      <c r="H41" s="641"/>
      <c r="I41" s="641"/>
      <c r="J41" s="641"/>
      <c r="K41" s="641"/>
      <c r="L41" s="641"/>
      <c r="M41" s="641"/>
      <c r="N41" s="641"/>
      <c r="O41" s="641"/>
      <c r="P41" s="641"/>
      <c r="Q41" s="641"/>
      <c r="R41" s="682" t="s">
        <v>5638</v>
      </c>
      <c r="S41" s="681" t="s">
        <v>171</v>
      </c>
      <c r="T41" s="681">
        <v>0</v>
      </c>
      <c r="U41" s="681">
        <v>0</v>
      </c>
      <c r="V41" s="672">
        <v>100</v>
      </c>
      <c r="W41" s="673">
        <v>0</v>
      </c>
      <c r="X41" s="726"/>
      <c r="Y41" s="641"/>
      <c r="Z41" s="641"/>
      <c r="AA41" s="641"/>
      <c r="AB41" s="720"/>
    </row>
    <row r="42" spans="1:28" ht="194.25" customHeight="1" x14ac:dyDescent="0.2">
      <c r="A42" s="730"/>
      <c r="B42" s="642"/>
      <c r="C42" s="642"/>
      <c r="D42" s="642"/>
      <c r="E42" s="646"/>
      <c r="F42" s="680"/>
      <c r="G42" s="647"/>
      <c r="H42" s="642"/>
      <c r="I42" s="642"/>
      <c r="J42" s="642"/>
      <c r="K42" s="642"/>
      <c r="L42" s="642"/>
      <c r="M42" s="642"/>
      <c r="N42" s="642"/>
      <c r="O42" s="642"/>
      <c r="P42" s="642"/>
      <c r="Q42" s="642"/>
      <c r="R42" s="642"/>
      <c r="S42" s="642"/>
      <c r="T42" s="642"/>
      <c r="U42" s="642"/>
      <c r="V42" s="642"/>
      <c r="W42" s="646"/>
      <c r="X42" s="730"/>
      <c r="Y42" s="642"/>
      <c r="Z42" s="642"/>
      <c r="AA42" s="642"/>
      <c r="AB42" s="721"/>
    </row>
    <row r="43" spans="1:28" ht="30" customHeight="1" x14ac:dyDescent="0.2">
      <c r="A43" s="775">
        <v>13</v>
      </c>
      <c r="B43" s="672" t="s">
        <v>449</v>
      </c>
      <c r="C43" s="672" t="s">
        <v>5568</v>
      </c>
      <c r="D43" s="672" t="s">
        <v>449</v>
      </c>
      <c r="E43" s="1075" t="s">
        <v>5629</v>
      </c>
      <c r="F43" s="675" t="s">
        <v>5639</v>
      </c>
      <c r="G43" s="678" t="s">
        <v>5640</v>
      </c>
      <c r="H43" s="686"/>
      <c r="I43" s="865" t="s">
        <v>5641</v>
      </c>
      <c r="J43" s="672">
        <v>0</v>
      </c>
      <c r="K43" s="672" t="s">
        <v>1879</v>
      </c>
      <c r="L43" s="672" t="s">
        <v>5633</v>
      </c>
      <c r="M43" s="672" t="s">
        <v>1880</v>
      </c>
      <c r="N43" s="672" t="s">
        <v>1879</v>
      </c>
      <c r="O43" s="681" t="s">
        <v>5642</v>
      </c>
      <c r="P43" s="681" t="s">
        <v>5643</v>
      </c>
      <c r="Q43" s="681" t="s">
        <v>5643</v>
      </c>
      <c r="R43" s="682" t="s">
        <v>5644</v>
      </c>
      <c r="S43" s="681" t="s">
        <v>171</v>
      </c>
      <c r="T43" s="681">
        <v>0</v>
      </c>
      <c r="U43" s="681">
        <v>4</v>
      </c>
      <c r="V43" s="672">
        <v>1</v>
      </c>
      <c r="W43" s="673">
        <v>0</v>
      </c>
      <c r="X43" s="726"/>
      <c r="Y43" s="671"/>
      <c r="Z43" s="671"/>
      <c r="AA43" s="671"/>
      <c r="AB43" s="719"/>
    </row>
    <row r="44" spans="1:28" ht="15.75" customHeight="1" x14ac:dyDescent="0.2">
      <c r="A44" s="755"/>
      <c r="B44" s="641"/>
      <c r="C44" s="641"/>
      <c r="D44" s="641"/>
      <c r="E44" s="674"/>
      <c r="F44" s="676"/>
      <c r="G44" s="679"/>
      <c r="H44" s="641"/>
      <c r="I44" s="641"/>
      <c r="J44" s="641"/>
      <c r="K44" s="641"/>
      <c r="L44" s="641"/>
      <c r="M44" s="641"/>
      <c r="N44" s="641"/>
      <c r="O44" s="641"/>
      <c r="P44" s="641"/>
      <c r="Q44" s="641"/>
      <c r="R44" s="641"/>
      <c r="S44" s="641"/>
      <c r="T44" s="641"/>
      <c r="U44" s="641"/>
      <c r="V44" s="641"/>
      <c r="W44" s="674"/>
      <c r="X44" s="755"/>
      <c r="Y44" s="641"/>
      <c r="Z44" s="641"/>
      <c r="AA44" s="641"/>
      <c r="AB44" s="720"/>
    </row>
    <row r="45" spans="1:28" ht="46.5" customHeight="1" x14ac:dyDescent="0.2">
      <c r="A45" s="730"/>
      <c r="B45" s="642"/>
      <c r="C45" s="642"/>
      <c r="D45" s="642"/>
      <c r="E45" s="646"/>
      <c r="F45" s="680"/>
      <c r="G45" s="647"/>
      <c r="H45" s="642"/>
      <c r="I45" s="642"/>
      <c r="J45" s="642"/>
      <c r="K45" s="642"/>
      <c r="L45" s="642"/>
      <c r="M45" s="642"/>
      <c r="N45" s="642"/>
      <c r="O45" s="642"/>
      <c r="P45" s="642"/>
      <c r="Q45" s="642"/>
      <c r="R45" s="642"/>
      <c r="S45" s="642"/>
      <c r="T45" s="642"/>
      <c r="U45" s="642"/>
      <c r="V45" s="642"/>
      <c r="W45" s="646"/>
      <c r="X45" s="730"/>
      <c r="Y45" s="642"/>
      <c r="Z45" s="642"/>
      <c r="AA45" s="642"/>
      <c r="AB45" s="721"/>
    </row>
    <row r="46" spans="1:28" ht="91.5" customHeight="1" x14ac:dyDescent="0.2">
      <c r="A46" s="672">
        <v>14</v>
      </c>
      <c r="B46" s="672" t="s">
        <v>5645</v>
      </c>
      <c r="C46" s="672" t="s">
        <v>5568</v>
      </c>
      <c r="D46" s="672" t="s">
        <v>5645</v>
      </c>
      <c r="E46" s="673" t="s">
        <v>5646</v>
      </c>
      <c r="F46" s="675" t="s">
        <v>5647</v>
      </c>
      <c r="G46" s="678" t="s">
        <v>5648</v>
      </c>
      <c r="H46" s="686">
        <v>18750000</v>
      </c>
      <c r="I46" s="672" t="s">
        <v>5649</v>
      </c>
      <c r="J46" s="672" t="s">
        <v>253</v>
      </c>
      <c r="K46" s="672" t="s">
        <v>164</v>
      </c>
      <c r="L46" s="672" t="s">
        <v>5650</v>
      </c>
      <c r="M46" s="672" t="s">
        <v>166</v>
      </c>
      <c r="N46" s="672" t="s">
        <v>164</v>
      </c>
      <c r="O46" s="681" t="s">
        <v>5651</v>
      </c>
      <c r="P46" s="681" t="s">
        <v>5652</v>
      </c>
      <c r="Q46" s="681" t="s">
        <v>5643</v>
      </c>
      <c r="R46" s="68" t="s">
        <v>5653</v>
      </c>
      <c r="S46" s="45" t="s">
        <v>171</v>
      </c>
      <c r="T46" s="583" t="s">
        <v>710</v>
      </c>
      <c r="U46" s="583">
        <v>50</v>
      </c>
      <c r="V46" s="584" t="s">
        <v>710</v>
      </c>
      <c r="W46" s="585" t="s">
        <v>710</v>
      </c>
      <c r="X46" s="115"/>
      <c r="Y46" s="671"/>
      <c r="Z46" s="671"/>
      <c r="AA46" s="671"/>
      <c r="AB46" s="719"/>
    </row>
    <row r="47" spans="1:28" ht="90" customHeight="1" x14ac:dyDescent="0.2">
      <c r="A47" s="641"/>
      <c r="B47" s="641"/>
      <c r="C47" s="641"/>
      <c r="D47" s="641"/>
      <c r="E47" s="674"/>
      <c r="F47" s="676"/>
      <c r="G47" s="679"/>
      <c r="H47" s="641"/>
      <c r="I47" s="641"/>
      <c r="J47" s="641"/>
      <c r="K47" s="641"/>
      <c r="L47" s="641"/>
      <c r="M47" s="641"/>
      <c r="N47" s="641"/>
      <c r="O47" s="641"/>
      <c r="P47" s="641"/>
      <c r="Q47" s="641"/>
      <c r="R47" s="68" t="s">
        <v>5654</v>
      </c>
      <c r="S47" s="45" t="s">
        <v>5655</v>
      </c>
      <c r="T47" s="583" t="s">
        <v>710</v>
      </c>
      <c r="U47" s="583" t="s">
        <v>710</v>
      </c>
      <c r="V47" s="584">
        <v>150</v>
      </c>
      <c r="W47" s="585" t="s">
        <v>710</v>
      </c>
      <c r="X47" s="115"/>
      <c r="Y47" s="641"/>
      <c r="Z47" s="641"/>
      <c r="AA47" s="641"/>
      <c r="AB47" s="720"/>
    </row>
    <row r="48" spans="1:28" ht="156.75" customHeight="1" x14ac:dyDescent="0.2">
      <c r="A48" s="642"/>
      <c r="B48" s="642"/>
      <c r="C48" s="642"/>
      <c r="D48" s="642"/>
      <c r="E48" s="646"/>
      <c r="F48" s="680"/>
      <c r="G48" s="647"/>
      <c r="H48" s="642"/>
      <c r="I48" s="642"/>
      <c r="J48" s="642"/>
      <c r="K48" s="642"/>
      <c r="L48" s="642"/>
      <c r="M48" s="642"/>
      <c r="N48" s="642"/>
      <c r="O48" s="642"/>
      <c r="P48" s="642"/>
      <c r="Q48" s="642"/>
      <c r="R48" s="68" t="s">
        <v>5656</v>
      </c>
      <c r="S48" s="45" t="s">
        <v>5657</v>
      </c>
      <c r="T48" s="583" t="s">
        <v>710</v>
      </c>
      <c r="U48" s="583" t="s">
        <v>710</v>
      </c>
      <c r="V48" s="584" t="s">
        <v>710</v>
      </c>
      <c r="W48" s="585">
        <v>300</v>
      </c>
      <c r="X48" s="115"/>
      <c r="Y48" s="642"/>
      <c r="Z48" s="642"/>
      <c r="AA48" s="642"/>
      <c r="AB48" s="721"/>
    </row>
    <row r="49" spans="1:28" ht="60" customHeight="1" x14ac:dyDescent="0.2">
      <c r="A49" s="672">
        <v>15</v>
      </c>
      <c r="B49" s="672" t="s">
        <v>449</v>
      </c>
      <c r="C49" s="672" t="s">
        <v>5568</v>
      </c>
      <c r="D49" s="672" t="s">
        <v>449</v>
      </c>
      <c r="E49" s="673" t="s">
        <v>5658</v>
      </c>
      <c r="F49" s="675" t="s">
        <v>5659</v>
      </c>
      <c r="G49" s="678" t="s">
        <v>5660</v>
      </c>
      <c r="H49" s="686">
        <v>77500000</v>
      </c>
      <c r="I49" s="672" t="s">
        <v>5661</v>
      </c>
      <c r="J49" s="672" t="s">
        <v>253</v>
      </c>
      <c r="K49" s="672"/>
      <c r="L49" s="672" t="s">
        <v>5662</v>
      </c>
      <c r="M49" s="672" t="s">
        <v>166</v>
      </c>
      <c r="N49" s="672" t="s">
        <v>164</v>
      </c>
      <c r="O49" s="678" t="s">
        <v>5663</v>
      </c>
      <c r="P49" s="681" t="s">
        <v>169</v>
      </c>
      <c r="Q49" s="681" t="s">
        <v>179</v>
      </c>
      <c r="R49" s="672" t="s">
        <v>5664</v>
      </c>
      <c r="S49" s="681" t="s">
        <v>5665</v>
      </c>
      <c r="T49" s="847">
        <v>0.999</v>
      </c>
      <c r="U49" s="847">
        <v>0.999</v>
      </c>
      <c r="V49" s="847">
        <v>0.999</v>
      </c>
      <c r="W49" s="1065">
        <v>0.999</v>
      </c>
      <c r="X49" s="726"/>
      <c r="Y49" s="671"/>
      <c r="Z49" s="671"/>
      <c r="AA49" s="671"/>
      <c r="AB49" s="719"/>
    </row>
    <row r="50" spans="1:28" ht="15.75" customHeight="1" x14ac:dyDescent="0.2">
      <c r="A50" s="641"/>
      <c r="B50" s="641"/>
      <c r="C50" s="641"/>
      <c r="D50" s="641"/>
      <c r="E50" s="674"/>
      <c r="F50" s="676"/>
      <c r="G50" s="679"/>
      <c r="H50" s="641"/>
      <c r="I50" s="641"/>
      <c r="J50" s="641"/>
      <c r="K50" s="641"/>
      <c r="L50" s="641"/>
      <c r="M50" s="641"/>
      <c r="N50" s="641"/>
      <c r="O50" s="679"/>
      <c r="P50" s="641"/>
      <c r="Q50" s="641"/>
      <c r="R50" s="641"/>
      <c r="S50" s="641"/>
      <c r="T50" s="641"/>
      <c r="U50" s="641"/>
      <c r="V50" s="641"/>
      <c r="W50" s="776"/>
      <c r="X50" s="755"/>
      <c r="Y50" s="641"/>
      <c r="Z50" s="641"/>
      <c r="AA50" s="641"/>
      <c r="AB50" s="720"/>
    </row>
    <row r="51" spans="1:28" ht="51" customHeight="1" x14ac:dyDescent="0.2">
      <c r="A51" s="642"/>
      <c r="B51" s="642"/>
      <c r="C51" s="642"/>
      <c r="D51" s="642"/>
      <c r="E51" s="646"/>
      <c r="F51" s="680"/>
      <c r="G51" s="647"/>
      <c r="H51" s="642"/>
      <c r="I51" s="642"/>
      <c r="J51" s="642"/>
      <c r="K51" s="642"/>
      <c r="L51" s="642"/>
      <c r="M51" s="642"/>
      <c r="N51" s="642"/>
      <c r="O51" s="647"/>
      <c r="P51" s="642"/>
      <c r="Q51" s="642"/>
      <c r="R51" s="642"/>
      <c r="S51" s="642"/>
      <c r="T51" s="642"/>
      <c r="U51" s="642"/>
      <c r="V51" s="642"/>
      <c r="W51" s="729"/>
      <c r="X51" s="730"/>
      <c r="Y51" s="642"/>
      <c r="Z51" s="642"/>
      <c r="AA51" s="642"/>
      <c r="AB51" s="721"/>
    </row>
    <row r="52" spans="1:28" ht="53.25" customHeight="1" x14ac:dyDescent="0.2">
      <c r="A52" s="672">
        <v>16</v>
      </c>
      <c r="B52" s="672" t="s">
        <v>449</v>
      </c>
      <c r="C52" s="672" t="s">
        <v>5568</v>
      </c>
      <c r="D52" s="672" t="s">
        <v>449</v>
      </c>
      <c r="E52" s="673" t="s">
        <v>5666</v>
      </c>
      <c r="F52" s="675" t="s">
        <v>5667</v>
      </c>
      <c r="G52" s="678" t="s">
        <v>5668</v>
      </c>
      <c r="H52" s="686">
        <v>16500000</v>
      </c>
      <c r="I52" s="672" t="s">
        <v>5669</v>
      </c>
      <c r="J52" s="672" t="s">
        <v>470</v>
      </c>
      <c r="K52" s="672" t="s">
        <v>164</v>
      </c>
      <c r="L52" s="672" t="s">
        <v>4060</v>
      </c>
      <c r="M52" s="672" t="s">
        <v>164</v>
      </c>
      <c r="N52" s="672" t="s">
        <v>164</v>
      </c>
      <c r="O52" s="681" t="s">
        <v>5586</v>
      </c>
      <c r="P52" s="681" t="s">
        <v>244</v>
      </c>
      <c r="Q52" s="681" t="s">
        <v>179</v>
      </c>
      <c r="R52" s="57" t="s">
        <v>5670</v>
      </c>
      <c r="S52" s="586" t="s">
        <v>171</v>
      </c>
      <c r="T52" s="583">
        <v>6</v>
      </c>
      <c r="U52" s="583" t="s">
        <v>710</v>
      </c>
      <c r="V52" s="584" t="s">
        <v>710</v>
      </c>
      <c r="W52" s="585" t="s">
        <v>710</v>
      </c>
      <c r="X52" s="115"/>
      <c r="Y52" s="671"/>
      <c r="Z52" s="671"/>
      <c r="AA52" s="671"/>
      <c r="AB52" s="719"/>
    </row>
    <row r="53" spans="1:28" ht="51.75" customHeight="1" x14ac:dyDescent="0.2">
      <c r="A53" s="641"/>
      <c r="B53" s="641"/>
      <c r="C53" s="641"/>
      <c r="D53" s="641"/>
      <c r="E53" s="674"/>
      <c r="F53" s="676"/>
      <c r="G53" s="679"/>
      <c r="H53" s="641"/>
      <c r="I53" s="641"/>
      <c r="J53" s="641"/>
      <c r="K53" s="641"/>
      <c r="L53" s="641"/>
      <c r="M53" s="641"/>
      <c r="N53" s="641"/>
      <c r="O53" s="641"/>
      <c r="P53" s="641"/>
      <c r="Q53" s="641"/>
      <c r="R53" s="57" t="s">
        <v>5671</v>
      </c>
      <c r="S53" s="586" t="s">
        <v>171</v>
      </c>
      <c r="T53" s="583">
        <v>1000</v>
      </c>
      <c r="U53" s="583">
        <v>10000</v>
      </c>
      <c r="V53" s="584">
        <v>20000</v>
      </c>
      <c r="W53" s="585">
        <v>30000</v>
      </c>
      <c r="X53" s="115"/>
      <c r="Y53" s="641"/>
      <c r="Z53" s="641"/>
      <c r="AA53" s="641"/>
      <c r="AB53" s="720"/>
    </row>
    <row r="54" spans="1:28" ht="51" customHeight="1" x14ac:dyDescent="0.2">
      <c r="A54" s="642"/>
      <c r="B54" s="642"/>
      <c r="C54" s="642"/>
      <c r="D54" s="642"/>
      <c r="E54" s="646"/>
      <c r="F54" s="677"/>
      <c r="G54" s="647"/>
      <c r="H54" s="642"/>
      <c r="I54" s="642"/>
      <c r="J54" s="642"/>
      <c r="K54" s="642"/>
      <c r="L54" s="642"/>
      <c r="M54" s="642"/>
      <c r="N54" s="642"/>
      <c r="O54" s="642"/>
      <c r="P54" s="642"/>
      <c r="Q54" s="642"/>
      <c r="R54" s="57" t="s">
        <v>5672</v>
      </c>
      <c r="S54" s="586" t="s">
        <v>171</v>
      </c>
      <c r="T54" s="583">
        <v>2500</v>
      </c>
      <c r="U54" s="583" t="s">
        <v>710</v>
      </c>
      <c r="V54" s="584" t="s">
        <v>710</v>
      </c>
      <c r="W54" s="585" t="s">
        <v>710</v>
      </c>
      <c r="X54" s="507"/>
      <c r="Y54" s="722"/>
      <c r="Z54" s="722"/>
      <c r="AA54" s="722"/>
      <c r="AB54" s="723"/>
    </row>
    <row r="55" spans="1:28" ht="15.75" customHeight="1" x14ac:dyDescent="0.25">
      <c r="A55" s="587"/>
      <c r="B55" s="587"/>
      <c r="C55" s="587"/>
      <c r="D55" s="587"/>
      <c r="E55" s="587"/>
      <c r="F55" s="588"/>
      <c r="G55" s="587"/>
      <c r="H55" s="587"/>
      <c r="I55" s="587"/>
      <c r="J55" s="587"/>
      <c r="K55" s="587"/>
      <c r="L55" s="587"/>
      <c r="M55" s="587"/>
      <c r="N55" s="587"/>
      <c r="O55" s="587"/>
      <c r="P55" s="587"/>
      <c r="Q55" s="587"/>
      <c r="R55" s="587"/>
      <c r="S55" s="587"/>
      <c r="T55" s="587"/>
      <c r="U55" s="587"/>
      <c r="V55" s="587"/>
      <c r="W55" s="587"/>
      <c r="X55" s="587"/>
      <c r="Y55" s="587"/>
      <c r="Z55" s="587"/>
      <c r="AA55" s="587"/>
      <c r="AB55" s="587"/>
    </row>
    <row r="56" spans="1:28" ht="15.75" customHeight="1" x14ac:dyDescent="0.25">
      <c r="A56" s="587"/>
      <c r="B56" s="587"/>
      <c r="C56" s="587"/>
      <c r="D56" s="587"/>
      <c r="E56" s="587"/>
      <c r="F56" s="588"/>
      <c r="G56" s="587"/>
      <c r="H56" s="587"/>
      <c r="I56" s="587"/>
      <c r="J56" s="587"/>
      <c r="K56" s="587"/>
      <c r="L56" s="587"/>
      <c r="M56" s="587"/>
      <c r="N56" s="587"/>
      <c r="O56" s="587"/>
      <c r="P56" s="587"/>
      <c r="Q56" s="587"/>
      <c r="R56" s="587"/>
      <c r="S56" s="587"/>
      <c r="T56" s="587"/>
      <c r="U56" s="587"/>
      <c r="V56" s="587"/>
      <c r="W56" s="587"/>
      <c r="X56" s="587"/>
      <c r="Y56" s="587"/>
      <c r="Z56" s="587"/>
      <c r="AA56" s="587"/>
      <c r="AB56" s="587"/>
    </row>
    <row r="57" spans="1:28" ht="15.75" customHeight="1" x14ac:dyDescent="0.25">
      <c r="A57" s="587"/>
      <c r="B57" s="587"/>
      <c r="C57" s="587"/>
      <c r="D57" s="587"/>
      <c r="E57" s="587"/>
      <c r="F57" s="588"/>
      <c r="G57" s="587"/>
      <c r="H57" s="587"/>
      <c r="I57" s="587"/>
      <c r="J57" s="587"/>
      <c r="K57" s="587"/>
      <c r="L57" s="587"/>
      <c r="M57" s="587"/>
      <c r="N57" s="587"/>
      <c r="O57" s="587"/>
      <c r="P57" s="587"/>
      <c r="Q57" s="587"/>
      <c r="R57" s="587"/>
      <c r="S57" s="587"/>
      <c r="T57" s="587"/>
      <c r="U57" s="587"/>
      <c r="V57" s="587"/>
      <c r="W57" s="587"/>
      <c r="X57" s="587"/>
      <c r="Y57" s="587"/>
      <c r="Z57" s="587"/>
      <c r="AA57" s="587"/>
      <c r="AB57" s="587"/>
    </row>
    <row r="58" spans="1:28" ht="15.75" customHeight="1" x14ac:dyDescent="0.25">
      <c r="A58" s="587"/>
      <c r="B58" s="587"/>
      <c r="C58" s="587"/>
      <c r="D58" s="587"/>
      <c r="E58" s="587"/>
      <c r="F58" s="588"/>
      <c r="G58" s="587"/>
      <c r="H58" s="587"/>
      <c r="I58" s="587"/>
      <c r="J58" s="587"/>
      <c r="K58" s="587"/>
      <c r="L58" s="587"/>
      <c r="M58" s="587"/>
      <c r="N58" s="587"/>
      <c r="O58" s="587"/>
      <c r="P58" s="587"/>
      <c r="Q58" s="587"/>
      <c r="R58" s="587"/>
      <c r="S58" s="587"/>
      <c r="T58" s="587"/>
      <c r="U58" s="587"/>
      <c r="V58" s="587"/>
      <c r="W58" s="587"/>
      <c r="X58" s="587"/>
      <c r="Y58" s="587"/>
      <c r="Z58" s="587"/>
      <c r="AA58" s="587"/>
      <c r="AB58" s="587"/>
    </row>
    <row r="59" spans="1:28" ht="15.75" customHeight="1" x14ac:dyDescent="0.25">
      <c r="A59" s="587"/>
      <c r="B59" s="587"/>
      <c r="C59" s="587"/>
      <c r="D59" s="587"/>
      <c r="E59" s="587"/>
      <c r="F59" s="588"/>
      <c r="G59" s="587"/>
      <c r="H59" s="587"/>
      <c r="I59" s="587"/>
      <c r="J59" s="587"/>
      <c r="K59" s="587"/>
      <c r="L59" s="587"/>
      <c r="M59" s="587"/>
      <c r="N59" s="587"/>
      <c r="O59" s="587"/>
      <c r="P59" s="587"/>
      <c r="Q59" s="587"/>
      <c r="R59" s="587"/>
      <c r="S59" s="587"/>
      <c r="T59" s="587"/>
      <c r="U59" s="587"/>
      <c r="V59" s="587"/>
      <c r="W59" s="587"/>
      <c r="X59" s="587"/>
      <c r="Y59" s="587"/>
      <c r="Z59" s="587"/>
      <c r="AA59" s="587"/>
      <c r="AB59" s="587"/>
    </row>
    <row r="60" spans="1:28" ht="15.75" customHeight="1" x14ac:dyDescent="0.25">
      <c r="A60" s="587"/>
      <c r="B60" s="587"/>
      <c r="C60" s="587"/>
      <c r="D60" s="587"/>
      <c r="E60" s="587"/>
      <c r="F60" s="588"/>
      <c r="G60" s="587"/>
      <c r="H60" s="587"/>
      <c r="I60" s="587"/>
      <c r="J60" s="587"/>
      <c r="K60" s="587"/>
      <c r="L60" s="587"/>
      <c r="M60" s="587"/>
      <c r="N60" s="587"/>
      <c r="O60" s="587"/>
      <c r="P60" s="587"/>
      <c r="Q60" s="587"/>
      <c r="R60" s="587"/>
      <c r="S60" s="587"/>
      <c r="T60" s="587"/>
      <c r="U60" s="587"/>
      <c r="V60" s="587"/>
      <c r="W60" s="587"/>
      <c r="X60" s="587"/>
      <c r="Y60" s="587"/>
      <c r="Z60" s="587"/>
      <c r="AA60" s="587"/>
      <c r="AB60" s="587"/>
    </row>
    <row r="61" spans="1:28" ht="15.75" customHeight="1" x14ac:dyDescent="0.25">
      <c r="A61" s="587"/>
      <c r="B61" s="587"/>
      <c r="C61" s="587"/>
      <c r="D61" s="587"/>
      <c r="E61" s="587"/>
      <c r="F61" s="588"/>
      <c r="G61" s="587"/>
      <c r="H61" s="587"/>
      <c r="I61" s="587"/>
      <c r="J61" s="587"/>
      <c r="K61" s="587"/>
      <c r="L61" s="587"/>
      <c r="M61" s="587"/>
      <c r="N61" s="587"/>
      <c r="O61" s="587"/>
      <c r="P61" s="587"/>
      <c r="Q61" s="587"/>
      <c r="R61" s="587"/>
      <c r="S61" s="587"/>
      <c r="T61" s="587"/>
      <c r="U61" s="587"/>
      <c r="V61" s="587"/>
      <c r="W61" s="587"/>
      <c r="X61" s="587"/>
      <c r="Y61" s="587"/>
      <c r="Z61" s="587"/>
      <c r="AA61" s="587"/>
      <c r="AB61" s="587"/>
    </row>
    <row r="62" spans="1:28" ht="15.75" customHeight="1" x14ac:dyDescent="0.25">
      <c r="A62" s="587"/>
      <c r="B62" s="587"/>
      <c r="C62" s="587"/>
      <c r="D62" s="587"/>
      <c r="E62" s="587"/>
      <c r="F62" s="588"/>
      <c r="G62" s="587"/>
      <c r="H62" s="587"/>
      <c r="I62" s="587"/>
      <c r="J62" s="587"/>
      <c r="K62" s="587"/>
      <c r="L62" s="587"/>
      <c r="M62" s="587"/>
      <c r="N62" s="587"/>
      <c r="O62" s="587"/>
      <c r="P62" s="587"/>
      <c r="Q62" s="587"/>
      <c r="R62" s="587"/>
      <c r="S62" s="587"/>
      <c r="T62" s="587"/>
      <c r="U62" s="587"/>
      <c r="V62" s="587"/>
      <c r="W62" s="587"/>
      <c r="X62" s="587"/>
      <c r="Y62" s="587"/>
      <c r="Z62" s="587"/>
      <c r="AA62" s="587"/>
      <c r="AB62" s="587"/>
    </row>
    <row r="63" spans="1:28" ht="15.75" customHeight="1" x14ac:dyDescent="0.25">
      <c r="A63" s="587"/>
      <c r="B63" s="587"/>
      <c r="C63" s="587"/>
      <c r="D63" s="587"/>
      <c r="E63" s="587"/>
      <c r="F63" s="588"/>
      <c r="G63" s="587"/>
      <c r="H63" s="587"/>
      <c r="I63" s="587"/>
      <c r="J63" s="587"/>
      <c r="K63" s="587"/>
      <c r="L63" s="587"/>
      <c r="M63" s="587"/>
      <c r="N63" s="587"/>
      <c r="O63" s="587"/>
      <c r="P63" s="587"/>
      <c r="Q63" s="587"/>
      <c r="R63" s="587"/>
      <c r="S63" s="587"/>
      <c r="T63" s="587"/>
      <c r="U63" s="587"/>
      <c r="V63" s="587"/>
      <c r="W63" s="587"/>
      <c r="X63" s="587"/>
      <c r="Y63" s="587"/>
      <c r="Z63" s="587"/>
      <c r="AA63" s="587"/>
      <c r="AB63" s="587"/>
    </row>
    <row r="64" spans="1:28" ht="15.75" customHeight="1" x14ac:dyDescent="0.25">
      <c r="A64" s="587"/>
      <c r="B64" s="587"/>
      <c r="C64" s="587"/>
      <c r="D64" s="587"/>
      <c r="E64" s="587"/>
      <c r="F64" s="588"/>
      <c r="G64" s="587"/>
      <c r="H64" s="587"/>
      <c r="I64" s="587"/>
      <c r="J64" s="587"/>
      <c r="K64" s="587"/>
      <c r="L64" s="587"/>
      <c r="M64" s="587"/>
      <c r="N64" s="587"/>
      <c r="O64" s="587"/>
      <c r="P64" s="587"/>
      <c r="Q64" s="587"/>
      <c r="R64" s="587"/>
      <c r="S64" s="587"/>
      <c r="T64" s="587"/>
      <c r="U64" s="587"/>
      <c r="V64" s="587"/>
      <c r="W64" s="587"/>
      <c r="X64" s="587"/>
      <c r="Y64" s="587"/>
      <c r="Z64" s="587"/>
      <c r="AA64" s="587"/>
      <c r="AB64" s="587"/>
    </row>
    <row r="65" spans="1:28" ht="15.75" customHeight="1" x14ac:dyDescent="0.25">
      <c r="A65" s="587"/>
      <c r="B65" s="587"/>
      <c r="C65" s="587"/>
      <c r="D65" s="587"/>
      <c r="E65" s="587"/>
      <c r="F65" s="588"/>
      <c r="G65" s="587"/>
      <c r="H65" s="587"/>
      <c r="I65" s="587"/>
      <c r="J65" s="587"/>
      <c r="K65" s="587"/>
      <c r="L65" s="587"/>
      <c r="M65" s="587"/>
      <c r="N65" s="587"/>
      <c r="O65" s="587"/>
      <c r="P65" s="587"/>
      <c r="Q65" s="587"/>
      <c r="R65" s="587"/>
      <c r="S65" s="587"/>
      <c r="T65" s="587"/>
      <c r="U65" s="587"/>
      <c r="V65" s="587"/>
      <c r="W65" s="587"/>
      <c r="X65" s="587"/>
      <c r="Y65" s="587"/>
      <c r="Z65" s="587"/>
      <c r="AA65" s="587"/>
      <c r="AB65" s="587"/>
    </row>
    <row r="66" spans="1:28" ht="15.75" customHeight="1" x14ac:dyDescent="0.25">
      <c r="A66" s="587"/>
      <c r="B66" s="587"/>
      <c r="C66" s="587"/>
      <c r="D66" s="587"/>
      <c r="E66" s="587"/>
      <c r="F66" s="588"/>
      <c r="G66" s="587"/>
      <c r="H66" s="587"/>
      <c r="I66" s="587"/>
      <c r="J66" s="587"/>
      <c r="K66" s="587"/>
      <c r="L66" s="587"/>
      <c r="M66" s="587"/>
      <c r="N66" s="587"/>
      <c r="O66" s="587"/>
      <c r="P66" s="587"/>
      <c r="Q66" s="587"/>
      <c r="R66" s="587"/>
      <c r="S66" s="587"/>
      <c r="T66" s="587"/>
      <c r="U66" s="587"/>
      <c r="V66" s="587"/>
      <c r="W66" s="587"/>
      <c r="X66" s="587"/>
      <c r="Y66" s="587"/>
      <c r="Z66" s="587"/>
      <c r="AA66" s="587"/>
      <c r="AB66" s="587"/>
    </row>
    <row r="67" spans="1:28" ht="15.75" customHeight="1" x14ac:dyDescent="0.25">
      <c r="A67" s="587"/>
      <c r="B67" s="587"/>
      <c r="C67" s="587"/>
      <c r="D67" s="587"/>
      <c r="E67" s="587"/>
      <c r="F67" s="588"/>
      <c r="G67" s="587"/>
      <c r="H67" s="587"/>
      <c r="I67" s="587"/>
      <c r="J67" s="587"/>
      <c r="K67" s="587"/>
      <c r="L67" s="587"/>
      <c r="M67" s="587"/>
      <c r="N67" s="587"/>
      <c r="O67" s="587"/>
      <c r="P67" s="587"/>
      <c r="Q67" s="587"/>
      <c r="R67" s="587"/>
      <c r="S67" s="587"/>
      <c r="T67" s="587"/>
      <c r="U67" s="587"/>
      <c r="V67" s="587"/>
      <c r="W67" s="587"/>
      <c r="X67" s="587"/>
      <c r="Y67" s="587"/>
      <c r="Z67" s="587"/>
      <c r="AA67" s="587"/>
      <c r="AB67" s="587"/>
    </row>
    <row r="68" spans="1:28" ht="15.75" customHeight="1" x14ac:dyDescent="0.25">
      <c r="A68" s="587"/>
      <c r="B68" s="587"/>
      <c r="C68" s="587"/>
      <c r="D68" s="587"/>
      <c r="E68" s="587"/>
      <c r="F68" s="588"/>
      <c r="G68" s="587"/>
      <c r="H68" s="587"/>
      <c r="I68" s="587"/>
      <c r="J68" s="587"/>
      <c r="K68" s="587"/>
      <c r="L68" s="587"/>
      <c r="M68" s="587"/>
      <c r="N68" s="587"/>
      <c r="O68" s="587"/>
      <c r="P68" s="587"/>
      <c r="Q68" s="587"/>
      <c r="R68" s="587"/>
      <c r="S68" s="587"/>
      <c r="T68" s="587"/>
      <c r="U68" s="587"/>
      <c r="V68" s="587"/>
      <c r="W68" s="587"/>
      <c r="X68" s="587"/>
      <c r="Y68" s="587"/>
      <c r="Z68" s="587"/>
      <c r="AA68" s="587"/>
      <c r="AB68" s="587"/>
    </row>
    <row r="69" spans="1:28" ht="15.75" customHeight="1" x14ac:dyDescent="0.25">
      <c r="A69" s="587"/>
      <c r="B69" s="587"/>
      <c r="C69" s="587"/>
      <c r="D69" s="587"/>
      <c r="E69" s="587"/>
      <c r="F69" s="588"/>
      <c r="G69" s="587"/>
      <c r="H69" s="587"/>
      <c r="I69" s="587"/>
      <c r="J69" s="587"/>
      <c r="K69" s="587"/>
      <c r="L69" s="587"/>
      <c r="M69" s="587"/>
      <c r="N69" s="587"/>
      <c r="O69" s="587"/>
      <c r="P69" s="587"/>
      <c r="Q69" s="587"/>
      <c r="R69" s="587"/>
      <c r="S69" s="587"/>
      <c r="T69" s="587"/>
      <c r="U69" s="587"/>
      <c r="V69" s="587"/>
      <c r="W69" s="587"/>
      <c r="X69" s="587"/>
      <c r="Y69" s="587"/>
      <c r="Z69" s="587"/>
      <c r="AA69" s="587"/>
      <c r="AB69" s="587"/>
    </row>
    <row r="70" spans="1:28" ht="15.75" customHeight="1" x14ac:dyDescent="0.25">
      <c r="A70" s="587"/>
      <c r="B70" s="587"/>
      <c r="C70" s="587"/>
      <c r="D70" s="587"/>
      <c r="E70" s="587"/>
      <c r="F70" s="588"/>
      <c r="G70" s="587"/>
      <c r="H70" s="587"/>
      <c r="I70" s="587"/>
      <c r="J70" s="587"/>
      <c r="K70" s="587"/>
      <c r="L70" s="587"/>
      <c r="M70" s="587"/>
      <c r="N70" s="587"/>
      <c r="O70" s="587"/>
      <c r="P70" s="587"/>
      <c r="Q70" s="587"/>
      <c r="R70" s="587"/>
      <c r="S70" s="587"/>
      <c r="T70" s="587"/>
      <c r="U70" s="587"/>
      <c r="V70" s="587"/>
      <c r="W70" s="587"/>
      <c r="X70" s="587"/>
      <c r="Y70" s="587"/>
      <c r="Z70" s="587"/>
      <c r="AA70" s="587"/>
      <c r="AB70" s="587"/>
    </row>
    <row r="71" spans="1:28" ht="15.75" customHeight="1" x14ac:dyDescent="0.25">
      <c r="A71" s="587"/>
      <c r="B71" s="587"/>
      <c r="C71" s="587"/>
      <c r="D71" s="587"/>
      <c r="E71" s="587"/>
      <c r="F71" s="588"/>
      <c r="G71" s="587"/>
      <c r="H71" s="587"/>
      <c r="I71" s="587"/>
      <c r="J71" s="587"/>
      <c r="K71" s="587"/>
      <c r="L71" s="587"/>
      <c r="M71" s="587"/>
      <c r="N71" s="587"/>
      <c r="O71" s="587"/>
      <c r="P71" s="587"/>
      <c r="Q71" s="587"/>
      <c r="R71" s="587"/>
      <c r="S71" s="587"/>
      <c r="T71" s="587"/>
      <c r="U71" s="587"/>
      <c r="V71" s="587"/>
      <c r="W71" s="587"/>
      <c r="X71" s="587"/>
      <c r="Y71" s="587"/>
      <c r="Z71" s="587"/>
      <c r="AA71" s="587"/>
      <c r="AB71" s="587"/>
    </row>
    <row r="72" spans="1:28" ht="15.75" customHeight="1" x14ac:dyDescent="0.25">
      <c r="A72" s="587"/>
      <c r="B72" s="587"/>
      <c r="C72" s="587"/>
      <c r="D72" s="587"/>
      <c r="E72" s="587"/>
      <c r="F72" s="588"/>
      <c r="G72" s="587"/>
      <c r="H72" s="587"/>
      <c r="I72" s="587"/>
      <c r="J72" s="587"/>
      <c r="K72" s="587"/>
      <c r="L72" s="587"/>
      <c r="M72" s="587"/>
      <c r="N72" s="587"/>
      <c r="O72" s="587"/>
      <c r="P72" s="587"/>
      <c r="Q72" s="587"/>
      <c r="R72" s="587"/>
      <c r="S72" s="587"/>
      <c r="T72" s="587"/>
      <c r="U72" s="587"/>
      <c r="V72" s="587"/>
      <c r="W72" s="587"/>
      <c r="X72" s="587"/>
      <c r="Y72" s="587"/>
      <c r="Z72" s="587"/>
      <c r="AA72" s="587"/>
      <c r="AB72" s="587"/>
    </row>
    <row r="73" spans="1:28" ht="15.75" customHeight="1" x14ac:dyDescent="0.25">
      <c r="A73" s="587"/>
      <c r="B73" s="587"/>
      <c r="C73" s="587"/>
      <c r="D73" s="587"/>
      <c r="E73" s="587"/>
      <c r="F73" s="588"/>
      <c r="G73" s="587"/>
      <c r="H73" s="587"/>
      <c r="I73" s="587"/>
      <c r="J73" s="587"/>
      <c r="K73" s="587"/>
      <c r="L73" s="587"/>
      <c r="M73" s="587"/>
      <c r="N73" s="587"/>
      <c r="O73" s="587"/>
      <c r="P73" s="587"/>
      <c r="Q73" s="587"/>
      <c r="R73" s="587"/>
      <c r="S73" s="587"/>
      <c r="T73" s="587"/>
      <c r="U73" s="587"/>
      <c r="V73" s="587"/>
      <c r="W73" s="587"/>
      <c r="X73" s="587"/>
      <c r="Y73" s="587"/>
      <c r="Z73" s="587"/>
      <c r="AA73" s="587"/>
      <c r="AB73" s="587"/>
    </row>
    <row r="74" spans="1:28" ht="15.75" customHeight="1" x14ac:dyDescent="0.25">
      <c r="A74" s="587"/>
      <c r="B74" s="587"/>
      <c r="C74" s="587"/>
      <c r="D74" s="587"/>
      <c r="E74" s="587"/>
      <c r="F74" s="588"/>
      <c r="G74" s="587"/>
      <c r="H74" s="587"/>
      <c r="I74" s="587"/>
      <c r="J74" s="587"/>
      <c r="K74" s="587"/>
      <c r="L74" s="587"/>
      <c r="M74" s="587"/>
      <c r="N74" s="587"/>
      <c r="O74" s="587"/>
      <c r="P74" s="587"/>
      <c r="Q74" s="587"/>
      <c r="R74" s="587"/>
      <c r="S74" s="587"/>
      <c r="T74" s="587"/>
      <c r="U74" s="587"/>
      <c r="V74" s="587"/>
      <c r="W74" s="587"/>
      <c r="X74" s="587"/>
      <c r="Y74" s="587"/>
      <c r="Z74" s="587"/>
      <c r="AA74" s="587"/>
      <c r="AB74" s="587"/>
    </row>
    <row r="75" spans="1:28" ht="15.75" customHeight="1" x14ac:dyDescent="0.25">
      <c r="A75" s="587"/>
      <c r="B75" s="587"/>
      <c r="C75" s="587"/>
      <c r="D75" s="587"/>
      <c r="E75" s="587"/>
      <c r="F75" s="588"/>
      <c r="G75" s="587"/>
      <c r="H75" s="587"/>
      <c r="I75" s="587"/>
      <c r="J75" s="587"/>
      <c r="K75" s="587"/>
      <c r="L75" s="587"/>
      <c r="M75" s="587"/>
      <c r="N75" s="587"/>
      <c r="O75" s="587"/>
      <c r="P75" s="587"/>
      <c r="Q75" s="587"/>
      <c r="R75" s="587"/>
      <c r="S75" s="587"/>
      <c r="T75" s="587"/>
      <c r="U75" s="587"/>
      <c r="V75" s="587"/>
      <c r="W75" s="587"/>
      <c r="X75" s="587"/>
      <c r="Y75" s="587"/>
      <c r="Z75" s="587"/>
      <c r="AA75" s="587"/>
      <c r="AB75" s="587"/>
    </row>
    <row r="76" spans="1:28" ht="15.75" customHeight="1" x14ac:dyDescent="0.25">
      <c r="A76" s="587"/>
      <c r="B76" s="587"/>
      <c r="C76" s="587"/>
      <c r="D76" s="587"/>
      <c r="E76" s="587"/>
      <c r="F76" s="588"/>
      <c r="G76" s="587"/>
      <c r="H76" s="587"/>
      <c r="I76" s="587"/>
      <c r="J76" s="587"/>
      <c r="K76" s="587"/>
      <c r="L76" s="587"/>
      <c r="M76" s="587"/>
      <c r="N76" s="587"/>
      <c r="O76" s="587"/>
      <c r="P76" s="587"/>
      <c r="Q76" s="587"/>
      <c r="R76" s="587"/>
      <c r="S76" s="587"/>
      <c r="T76" s="587"/>
      <c r="U76" s="587"/>
      <c r="V76" s="587"/>
      <c r="W76" s="587"/>
      <c r="X76" s="587"/>
      <c r="Y76" s="587"/>
      <c r="Z76" s="587"/>
      <c r="AA76" s="587"/>
      <c r="AB76" s="587"/>
    </row>
    <row r="77" spans="1:28" ht="15.75" customHeight="1" x14ac:dyDescent="0.25">
      <c r="A77" s="587"/>
      <c r="B77" s="587"/>
      <c r="C77" s="587"/>
      <c r="D77" s="587"/>
      <c r="E77" s="587"/>
      <c r="F77" s="588"/>
      <c r="G77" s="587"/>
      <c r="H77" s="587"/>
      <c r="I77" s="587"/>
      <c r="J77" s="587"/>
      <c r="K77" s="587"/>
      <c r="L77" s="587"/>
      <c r="M77" s="587"/>
      <c r="N77" s="587"/>
      <c r="O77" s="587"/>
      <c r="P77" s="587"/>
      <c r="Q77" s="587"/>
      <c r="R77" s="587"/>
      <c r="S77" s="587"/>
      <c r="T77" s="587"/>
      <c r="U77" s="587"/>
      <c r="V77" s="587"/>
      <c r="W77" s="587"/>
      <c r="X77" s="587"/>
      <c r="Y77" s="587"/>
      <c r="Z77" s="587"/>
      <c r="AA77" s="587"/>
      <c r="AB77" s="587"/>
    </row>
    <row r="78" spans="1:28" ht="15.75" customHeight="1" x14ac:dyDescent="0.25">
      <c r="A78" s="587"/>
      <c r="B78" s="587"/>
      <c r="C78" s="587"/>
      <c r="D78" s="587"/>
      <c r="E78" s="587"/>
      <c r="F78" s="588"/>
      <c r="G78" s="587"/>
      <c r="H78" s="587"/>
      <c r="I78" s="587"/>
      <c r="J78" s="587"/>
      <c r="K78" s="587"/>
      <c r="L78" s="587"/>
      <c r="M78" s="587"/>
      <c r="N78" s="587"/>
      <c r="O78" s="587"/>
      <c r="P78" s="587"/>
      <c r="Q78" s="587"/>
      <c r="R78" s="587"/>
      <c r="S78" s="587"/>
      <c r="T78" s="587"/>
      <c r="U78" s="587"/>
      <c r="V78" s="587"/>
      <c r="W78" s="587"/>
      <c r="X78" s="587"/>
      <c r="Y78" s="587"/>
      <c r="Z78" s="587"/>
      <c r="AA78" s="587"/>
      <c r="AB78" s="587"/>
    </row>
    <row r="79" spans="1:28" ht="15.75" customHeight="1" x14ac:dyDescent="0.25">
      <c r="A79" s="587"/>
      <c r="B79" s="587"/>
      <c r="C79" s="587"/>
      <c r="D79" s="587"/>
      <c r="E79" s="587"/>
      <c r="F79" s="588"/>
      <c r="G79" s="587"/>
      <c r="H79" s="587"/>
      <c r="I79" s="587"/>
      <c r="J79" s="587"/>
      <c r="K79" s="587"/>
      <c r="L79" s="587"/>
      <c r="M79" s="587"/>
      <c r="N79" s="587"/>
      <c r="O79" s="587"/>
      <c r="P79" s="587"/>
      <c r="Q79" s="587"/>
      <c r="R79" s="587"/>
      <c r="S79" s="587"/>
      <c r="T79" s="587"/>
      <c r="U79" s="587"/>
      <c r="V79" s="587"/>
      <c r="W79" s="587"/>
      <c r="X79" s="587"/>
      <c r="Y79" s="587"/>
      <c r="Z79" s="587"/>
      <c r="AA79" s="587"/>
      <c r="AB79" s="587"/>
    </row>
    <row r="80" spans="1:28" ht="15.75" customHeight="1" x14ac:dyDescent="0.25">
      <c r="A80" s="587"/>
      <c r="B80" s="587"/>
      <c r="C80" s="587"/>
      <c r="D80" s="587"/>
      <c r="E80" s="587"/>
      <c r="F80" s="588"/>
      <c r="G80" s="587"/>
      <c r="H80" s="587"/>
      <c r="I80" s="587"/>
      <c r="J80" s="587"/>
      <c r="K80" s="587"/>
      <c r="L80" s="587"/>
      <c r="M80" s="587"/>
      <c r="N80" s="587"/>
      <c r="O80" s="587"/>
      <c r="P80" s="587"/>
      <c r="Q80" s="587"/>
      <c r="R80" s="587"/>
      <c r="S80" s="587"/>
      <c r="T80" s="587"/>
      <c r="U80" s="587"/>
      <c r="V80" s="587"/>
      <c r="W80" s="587"/>
      <c r="X80" s="587"/>
      <c r="Y80" s="587"/>
      <c r="Z80" s="587"/>
      <c r="AA80" s="587"/>
      <c r="AB80" s="587"/>
    </row>
    <row r="81" spans="1:28" ht="15.75" customHeight="1" x14ac:dyDescent="0.25">
      <c r="A81" s="587"/>
      <c r="B81" s="587"/>
      <c r="C81" s="587"/>
      <c r="D81" s="587"/>
      <c r="E81" s="587"/>
      <c r="F81" s="588"/>
      <c r="G81" s="587"/>
      <c r="H81" s="587"/>
      <c r="I81" s="587"/>
      <c r="J81" s="587"/>
      <c r="K81" s="587"/>
      <c r="L81" s="587"/>
      <c r="M81" s="587"/>
      <c r="N81" s="587"/>
      <c r="O81" s="587"/>
      <c r="P81" s="587"/>
      <c r="Q81" s="587"/>
      <c r="R81" s="587"/>
      <c r="S81" s="587"/>
      <c r="T81" s="587"/>
      <c r="U81" s="587"/>
      <c r="V81" s="587"/>
      <c r="W81" s="587"/>
      <c r="X81" s="587"/>
      <c r="Y81" s="587"/>
      <c r="Z81" s="587"/>
      <c r="AA81" s="587"/>
      <c r="AB81" s="587"/>
    </row>
    <row r="82" spans="1:28" ht="15.75" customHeight="1" x14ac:dyDescent="0.25">
      <c r="A82" s="587"/>
      <c r="B82" s="587"/>
      <c r="C82" s="587"/>
      <c r="D82" s="587"/>
      <c r="E82" s="587"/>
      <c r="F82" s="588"/>
      <c r="G82" s="587"/>
      <c r="H82" s="587"/>
      <c r="I82" s="587"/>
      <c r="J82" s="587"/>
      <c r="K82" s="587"/>
      <c r="L82" s="587"/>
      <c r="M82" s="587"/>
      <c r="N82" s="587"/>
      <c r="O82" s="587"/>
      <c r="P82" s="587"/>
      <c r="Q82" s="587"/>
      <c r="R82" s="587"/>
      <c r="S82" s="587"/>
      <c r="T82" s="587"/>
      <c r="U82" s="587"/>
      <c r="V82" s="587"/>
      <c r="W82" s="587"/>
      <c r="X82" s="587"/>
      <c r="Y82" s="587"/>
      <c r="Z82" s="587"/>
      <c r="AA82" s="587"/>
      <c r="AB82" s="587"/>
    </row>
    <row r="83" spans="1:28" ht="15.75" customHeight="1" x14ac:dyDescent="0.25">
      <c r="A83" s="587"/>
      <c r="B83" s="587"/>
      <c r="C83" s="587"/>
      <c r="D83" s="587"/>
      <c r="E83" s="587"/>
      <c r="F83" s="588"/>
      <c r="G83" s="587"/>
      <c r="H83" s="587"/>
      <c r="I83" s="587"/>
      <c r="J83" s="587"/>
      <c r="K83" s="587"/>
      <c r="L83" s="587"/>
      <c r="M83" s="587"/>
      <c r="N83" s="587"/>
      <c r="O83" s="587"/>
      <c r="P83" s="587"/>
      <c r="Q83" s="587"/>
      <c r="R83" s="587"/>
      <c r="S83" s="587"/>
      <c r="T83" s="587"/>
      <c r="U83" s="587"/>
      <c r="V83" s="587"/>
      <c r="W83" s="587"/>
      <c r="X83" s="587"/>
      <c r="Y83" s="587"/>
      <c r="Z83" s="587"/>
      <c r="AA83" s="587"/>
      <c r="AB83" s="587"/>
    </row>
    <row r="84" spans="1:28" ht="15.75" customHeight="1" x14ac:dyDescent="0.25">
      <c r="A84" s="587"/>
      <c r="B84" s="587"/>
      <c r="C84" s="587"/>
      <c r="D84" s="587"/>
      <c r="E84" s="587"/>
      <c r="F84" s="588"/>
      <c r="G84" s="587"/>
      <c r="H84" s="587"/>
      <c r="I84" s="587"/>
      <c r="J84" s="587"/>
      <c r="K84" s="587"/>
      <c r="L84" s="587"/>
      <c r="M84" s="587"/>
      <c r="N84" s="587"/>
      <c r="O84" s="587"/>
      <c r="P84" s="587"/>
      <c r="Q84" s="587"/>
      <c r="R84" s="587"/>
      <c r="S84" s="587"/>
      <c r="T84" s="587"/>
      <c r="U84" s="587"/>
      <c r="V84" s="587"/>
      <c r="W84" s="587"/>
      <c r="X84" s="587"/>
      <c r="Y84" s="587"/>
      <c r="Z84" s="587"/>
      <c r="AA84" s="587"/>
      <c r="AB84" s="587"/>
    </row>
    <row r="85" spans="1:28" ht="15.75" customHeight="1" x14ac:dyDescent="0.25">
      <c r="A85" s="587"/>
      <c r="B85" s="587"/>
      <c r="C85" s="587"/>
      <c r="D85" s="587"/>
      <c r="E85" s="587"/>
      <c r="F85" s="588"/>
      <c r="G85" s="587"/>
      <c r="H85" s="587"/>
      <c r="I85" s="587"/>
      <c r="J85" s="587"/>
      <c r="K85" s="587"/>
      <c r="L85" s="587"/>
      <c r="M85" s="587"/>
      <c r="N85" s="587"/>
      <c r="O85" s="587"/>
      <c r="P85" s="587"/>
      <c r="Q85" s="587"/>
      <c r="R85" s="587"/>
      <c r="S85" s="587"/>
      <c r="T85" s="587"/>
      <c r="U85" s="587"/>
      <c r="V85" s="587"/>
      <c r="W85" s="587"/>
      <c r="X85" s="587"/>
      <c r="Y85" s="587"/>
      <c r="Z85" s="587"/>
      <c r="AA85" s="587"/>
      <c r="AB85" s="587"/>
    </row>
    <row r="86" spans="1:28" ht="15.75" customHeight="1" x14ac:dyDescent="0.25">
      <c r="A86" s="587"/>
      <c r="B86" s="587"/>
      <c r="C86" s="587"/>
      <c r="D86" s="587"/>
      <c r="E86" s="587"/>
      <c r="F86" s="588"/>
      <c r="G86" s="587"/>
      <c r="H86" s="587"/>
      <c r="I86" s="587"/>
      <c r="J86" s="587"/>
      <c r="K86" s="587"/>
      <c r="L86" s="587"/>
      <c r="M86" s="587"/>
      <c r="N86" s="587"/>
      <c r="O86" s="587"/>
      <c r="P86" s="587"/>
      <c r="Q86" s="587"/>
      <c r="R86" s="587"/>
      <c r="S86" s="587"/>
      <c r="T86" s="587"/>
      <c r="U86" s="587"/>
      <c r="V86" s="587"/>
      <c r="W86" s="587"/>
      <c r="X86" s="587"/>
      <c r="Y86" s="587"/>
      <c r="Z86" s="587"/>
      <c r="AA86" s="587"/>
      <c r="AB86" s="587"/>
    </row>
    <row r="87" spans="1:28" ht="15.75" customHeight="1" x14ac:dyDescent="0.25">
      <c r="A87" s="587"/>
      <c r="B87" s="587"/>
      <c r="C87" s="587"/>
      <c r="D87" s="587"/>
      <c r="E87" s="587"/>
      <c r="F87" s="588"/>
      <c r="G87" s="587"/>
      <c r="H87" s="587"/>
      <c r="I87" s="587"/>
      <c r="J87" s="587"/>
      <c r="K87" s="587"/>
      <c r="L87" s="587"/>
      <c r="M87" s="587"/>
      <c r="N87" s="587"/>
      <c r="O87" s="587"/>
      <c r="P87" s="587"/>
      <c r="Q87" s="587"/>
      <c r="R87" s="587"/>
      <c r="S87" s="587"/>
      <c r="T87" s="587"/>
      <c r="U87" s="587"/>
      <c r="V87" s="587"/>
      <c r="W87" s="587"/>
      <c r="X87" s="587"/>
      <c r="Y87" s="587"/>
      <c r="Z87" s="587"/>
      <c r="AA87" s="587"/>
      <c r="AB87" s="587"/>
    </row>
    <row r="88" spans="1:28" ht="15.75" customHeight="1" x14ac:dyDescent="0.25">
      <c r="A88" s="587"/>
      <c r="B88" s="587"/>
      <c r="C88" s="587"/>
      <c r="D88" s="587"/>
      <c r="E88" s="587"/>
      <c r="F88" s="588"/>
      <c r="G88" s="587"/>
      <c r="H88" s="587"/>
      <c r="I88" s="587"/>
      <c r="J88" s="587"/>
      <c r="K88" s="587"/>
      <c r="L88" s="587"/>
      <c r="M88" s="587"/>
      <c r="N88" s="587"/>
      <c r="O88" s="587"/>
      <c r="P88" s="587"/>
      <c r="Q88" s="587"/>
      <c r="R88" s="587"/>
      <c r="S88" s="587"/>
      <c r="T88" s="587"/>
      <c r="U88" s="587"/>
      <c r="V88" s="587"/>
      <c r="W88" s="587"/>
      <c r="X88" s="587"/>
      <c r="Y88" s="587"/>
      <c r="Z88" s="587"/>
      <c r="AA88" s="587"/>
      <c r="AB88" s="587"/>
    </row>
    <row r="89" spans="1:28" ht="15.75" customHeight="1" x14ac:dyDescent="0.25">
      <c r="A89" s="587"/>
      <c r="B89" s="587"/>
      <c r="C89" s="587"/>
      <c r="D89" s="587"/>
      <c r="E89" s="587"/>
      <c r="F89" s="588"/>
      <c r="G89" s="587"/>
      <c r="H89" s="587"/>
      <c r="I89" s="587"/>
      <c r="J89" s="587"/>
      <c r="K89" s="587"/>
      <c r="L89" s="587"/>
      <c r="M89" s="587"/>
      <c r="N89" s="587"/>
      <c r="O89" s="587"/>
      <c r="P89" s="587"/>
      <c r="Q89" s="587"/>
      <c r="R89" s="587"/>
      <c r="S89" s="587"/>
      <c r="T89" s="587"/>
      <c r="U89" s="587"/>
      <c r="V89" s="587"/>
      <c r="W89" s="587"/>
      <c r="X89" s="587"/>
      <c r="Y89" s="587"/>
      <c r="Z89" s="587"/>
      <c r="AA89" s="587"/>
      <c r="AB89" s="587"/>
    </row>
    <row r="90" spans="1:28" ht="15.75" customHeight="1" x14ac:dyDescent="0.25">
      <c r="A90" s="587"/>
      <c r="B90" s="587"/>
      <c r="C90" s="587"/>
      <c r="D90" s="587"/>
      <c r="E90" s="587"/>
      <c r="F90" s="588"/>
      <c r="G90" s="587"/>
      <c r="H90" s="587"/>
      <c r="I90" s="587"/>
      <c r="J90" s="587"/>
      <c r="K90" s="587"/>
      <c r="L90" s="587"/>
      <c r="M90" s="587"/>
      <c r="N90" s="587"/>
      <c r="O90" s="587"/>
      <c r="P90" s="587"/>
      <c r="Q90" s="587"/>
      <c r="R90" s="587"/>
      <c r="S90" s="587"/>
      <c r="T90" s="587"/>
      <c r="U90" s="587"/>
      <c r="V90" s="587"/>
      <c r="W90" s="587"/>
      <c r="X90" s="587"/>
      <c r="Y90" s="587"/>
      <c r="Z90" s="587"/>
      <c r="AA90" s="587"/>
      <c r="AB90" s="587"/>
    </row>
    <row r="91" spans="1:28" ht="15.75" customHeight="1" x14ac:dyDescent="0.25">
      <c r="A91" s="587"/>
      <c r="B91" s="587"/>
      <c r="C91" s="587"/>
      <c r="D91" s="587"/>
      <c r="E91" s="587"/>
      <c r="F91" s="588"/>
      <c r="G91" s="587"/>
      <c r="H91" s="587"/>
      <c r="I91" s="587"/>
      <c r="J91" s="587"/>
      <c r="K91" s="587"/>
      <c r="L91" s="587"/>
      <c r="M91" s="587"/>
      <c r="N91" s="587"/>
      <c r="O91" s="587"/>
      <c r="P91" s="587"/>
      <c r="Q91" s="587"/>
      <c r="R91" s="587"/>
      <c r="S91" s="587"/>
      <c r="T91" s="587"/>
      <c r="U91" s="587"/>
      <c r="V91" s="587"/>
      <c r="W91" s="587"/>
      <c r="X91" s="587"/>
      <c r="Y91" s="587"/>
      <c r="Z91" s="587"/>
      <c r="AA91" s="587"/>
      <c r="AB91" s="587"/>
    </row>
    <row r="92" spans="1:28" ht="15.75" customHeight="1" x14ac:dyDescent="0.25">
      <c r="A92" s="587"/>
      <c r="B92" s="587"/>
      <c r="C92" s="587"/>
      <c r="D92" s="587"/>
      <c r="E92" s="587"/>
      <c r="F92" s="588"/>
      <c r="G92" s="587"/>
      <c r="H92" s="587"/>
      <c r="I92" s="587"/>
      <c r="J92" s="587"/>
      <c r="K92" s="587"/>
      <c r="L92" s="587"/>
      <c r="M92" s="587"/>
      <c r="N92" s="587"/>
      <c r="O92" s="587"/>
      <c r="P92" s="587"/>
      <c r="Q92" s="587"/>
      <c r="R92" s="587"/>
      <c r="S92" s="587"/>
      <c r="T92" s="587"/>
      <c r="U92" s="587"/>
      <c r="V92" s="587"/>
      <c r="W92" s="587"/>
      <c r="X92" s="587"/>
      <c r="Y92" s="587"/>
      <c r="Z92" s="587"/>
      <c r="AA92" s="587"/>
      <c r="AB92" s="587"/>
    </row>
    <row r="93" spans="1:28" ht="15.75" customHeight="1" x14ac:dyDescent="0.25">
      <c r="A93" s="587"/>
      <c r="B93" s="587"/>
      <c r="C93" s="587"/>
      <c r="D93" s="587"/>
      <c r="E93" s="587"/>
      <c r="F93" s="588"/>
      <c r="G93" s="587"/>
      <c r="H93" s="587"/>
      <c r="I93" s="587"/>
      <c r="J93" s="587"/>
      <c r="K93" s="587"/>
      <c r="L93" s="587"/>
      <c r="M93" s="587"/>
      <c r="N93" s="587"/>
      <c r="O93" s="587"/>
      <c r="P93" s="587"/>
      <c r="Q93" s="587"/>
      <c r="R93" s="587"/>
      <c r="S93" s="587"/>
      <c r="T93" s="587"/>
      <c r="U93" s="587"/>
      <c r="V93" s="587"/>
      <c r="W93" s="587"/>
      <c r="X93" s="587"/>
      <c r="Y93" s="587"/>
      <c r="Z93" s="587"/>
      <c r="AA93" s="587"/>
      <c r="AB93" s="587"/>
    </row>
    <row r="94" spans="1:28" ht="15.75" customHeight="1" x14ac:dyDescent="0.25">
      <c r="A94" s="587"/>
      <c r="B94" s="587"/>
      <c r="C94" s="587"/>
      <c r="D94" s="587"/>
      <c r="E94" s="587"/>
      <c r="F94" s="588"/>
      <c r="G94" s="587"/>
      <c r="H94" s="587"/>
      <c r="I94" s="587"/>
      <c r="J94" s="587"/>
      <c r="K94" s="587"/>
      <c r="L94" s="587"/>
      <c r="M94" s="587"/>
      <c r="N94" s="587"/>
      <c r="O94" s="587"/>
      <c r="P94" s="587"/>
      <c r="Q94" s="587"/>
      <c r="R94" s="587"/>
      <c r="S94" s="587"/>
      <c r="T94" s="587"/>
      <c r="U94" s="587"/>
      <c r="V94" s="587"/>
      <c r="W94" s="587"/>
      <c r="X94" s="587"/>
      <c r="Y94" s="587"/>
      <c r="Z94" s="587"/>
      <c r="AA94" s="587"/>
      <c r="AB94" s="587"/>
    </row>
    <row r="95" spans="1:28" ht="15.75" customHeight="1" x14ac:dyDescent="0.25">
      <c r="A95" s="587"/>
      <c r="B95" s="587"/>
      <c r="C95" s="587"/>
      <c r="D95" s="587"/>
      <c r="E95" s="587"/>
      <c r="F95" s="588"/>
      <c r="G95" s="587"/>
      <c r="H95" s="587"/>
      <c r="I95" s="587"/>
      <c r="J95" s="587"/>
      <c r="K95" s="587"/>
      <c r="L95" s="587"/>
      <c r="M95" s="587"/>
      <c r="N95" s="587"/>
      <c r="O95" s="587"/>
      <c r="P95" s="587"/>
      <c r="Q95" s="587"/>
      <c r="R95" s="587"/>
      <c r="S95" s="587"/>
      <c r="T95" s="587"/>
      <c r="U95" s="587"/>
      <c r="V95" s="587"/>
      <c r="W95" s="587"/>
      <c r="X95" s="587"/>
      <c r="Y95" s="587"/>
      <c r="Z95" s="587"/>
      <c r="AA95" s="587"/>
      <c r="AB95" s="587"/>
    </row>
    <row r="96" spans="1:28" ht="15.75" customHeight="1" x14ac:dyDescent="0.25">
      <c r="A96" s="587"/>
      <c r="B96" s="587"/>
      <c r="C96" s="587"/>
      <c r="D96" s="587"/>
      <c r="E96" s="587"/>
      <c r="F96" s="588"/>
      <c r="G96" s="587"/>
      <c r="H96" s="587"/>
      <c r="I96" s="587"/>
      <c r="J96" s="587"/>
      <c r="K96" s="587"/>
      <c r="L96" s="587"/>
      <c r="M96" s="587"/>
      <c r="N96" s="587"/>
      <c r="O96" s="587"/>
      <c r="P96" s="587"/>
      <c r="Q96" s="587"/>
      <c r="R96" s="587"/>
      <c r="S96" s="587"/>
      <c r="T96" s="587"/>
      <c r="U96" s="587"/>
      <c r="V96" s="587"/>
      <c r="W96" s="587"/>
      <c r="X96" s="587"/>
      <c r="Y96" s="587"/>
      <c r="Z96" s="587"/>
      <c r="AA96" s="587"/>
      <c r="AB96" s="587"/>
    </row>
    <row r="97" spans="1:28" ht="15.75" customHeight="1" x14ac:dyDescent="0.25">
      <c r="A97" s="587"/>
      <c r="B97" s="587"/>
      <c r="C97" s="587"/>
      <c r="D97" s="587"/>
      <c r="E97" s="587"/>
      <c r="F97" s="588"/>
      <c r="G97" s="587"/>
      <c r="H97" s="587"/>
      <c r="I97" s="587"/>
      <c r="J97" s="587"/>
      <c r="K97" s="587"/>
      <c r="L97" s="587"/>
      <c r="M97" s="587"/>
      <c r="N97" s="587"/>
      <c r="O97" s="587"/>
      <c r="P97" s="587"/>
      <c r="Q97" s="587"/>
      <c r="R97" s="587"/>
      <c r="S97" s="587"/>
      <c r="T97" s="587"/>
      <c r="U97" s="587"/>
      <c r="V97" s="587"/>
      <c r="W97" s="587"/>
      <c r="X97" s="587"/>
      <c r="Y97" s="587"/>
      <c r="Z97" s="587"/>
      <c r="AA97" s="587"/>
      <c r="AB97" s="587"/>
    </row>
    <row r="98" spans="1:28" ht="15.75" customHeight="1" x14ac:dyDescent="0.25">
      <c r="A98" s="587"/>
      <c r="B98" s="587"/>
      <c r="C98" s="587"/>
      <c r="D98" s="587"/>
      <c r="E98" s="587"/>
      <c r="F98" s="588"/>
      <c r="G98" s="587"/>
      <c r="H98" s="587"/>
      <c r="I98" s="587"/>
      <c r="J98" s="587"/>
      <c r="K98" s="587"/>
      <c r="L98" s="587"/>
      <c r="M98" s="587"/>
      <c r="N98" s="587"/>
      <c r="O98" s="587"/>
      <c r="P98" s="587"/>
      <c r="Q98" s="587"/>
      <c r="R98" s="587"/>
      <c r="S98" s="587"/>
      <c r="T98" s="587"/>
      <c r="U98" s="587"/>
      <c r="V98" s="587"/>
      <c r="W98" s="587"/>
      <c r="X98" s="587"/>
      <c r="Y98" s="587"/>
      <c r="Z98" s="587"/>
      <c r="AA98" s="587"/>
      <c r="AB98" s="587"/>
    </row>
    <row r="99" spans="1:28" ht="15.75" customHeight="1" x14ac:dyDescent="0.25">
      <c r="A99" s="587"/>
      <c r="B99" s="587"/>
      <c r="C99" s="587"/>
      <c r="D99" s="587"/>
      <c r="E99" s="587"/>
      <c r="F99" s="588"/>
      <c r="G99" s="587"/>
      <c r="H99" s="587"/>
      <c r="I99" s="587"/>
      <c r="J99" s="587"/>
      <c r="K99" s="587"/>
      <c r="L99" s="587"/>
      <c r="M99" s="587"/>
      <c r="N99" s="587"/>
      <c r="O99" s="587"/>
      <c r="P99" s="587"/>
      <c r="Q99" s="587"/>
      <c r="R99" s="587"/>
      <c r="S99" s="587"/>
      <c r="T99" s="587"/>
      <c r="U99" s="587"/>
      <c r="V99" s="587"/>
      <c r="W99" s="587"/>
      <c r="X99" s="587"/>
      <c r="Y99" s="587"/>
      <c r="Z99" s="587"/>
      <c r="AA99" s="587"/>
      <c r="AB99" s="587"/>
    </row>
    <row r="100" spans="1:28" ht="15.75" customHeight="1" x14ac:dyDescent="0.25">
      <c r="A100" s="587"/>
      <c r="B100" s="587"/>
      <c r="C100" s="587"/>
      <c r="D100" s="587"/>
      <c r="E100" s="587"/>
      <c r="F100" s="588"/>
      <c r="G100" s="587"/>
      <c r="H100" s="587"/>
      <c r="I100" s="587"/>
      <c r="J100" s="587"/>
      <c r="K100" s="587"/>
      <c r="L100" s="587"/>
      <c r="M100" s="587"/>
      <c r="N100" s="587"/>
      <c r="O100" s="587"/>
      <c r="P100" s="587"/>
      <c r="Q100" s="587"/>
      <c r="R100" s="587"/>
      <c r="S100" s="587"/>
      <c r="T100" s="587"/>
      <c r="U100" s="587"/>
      <c r="V100" s="587"/>
      <c r="W100" s="587"/>
      <c r="X100" s="587"/>
      <c r="Y100" s="587"/>
      <c r="Z100" s="587"/>
      <c r="AA100" s="587"/>
      <c r="AB100" s="587"/>
    </row>
    <row r="101" spans="1:28" ht="15.75" customHeight="1" x14ac:dyDescent="0.25">
      <c r="A101" s="587"/>
      <c r="B101" s="587"/>
      <c r="C101" s="587"/>
      <c r="D101" s="587"/>
      <c r="E101" s="587"/>
      <c r="F101" s="588"/>
      <c r="G101" s="587"/>
      <c r="H101" s="587"/>
      <c r="I101" s="587"/>
      <c r="J101" s="587"/>
      <c r="K101" s="587"/>
      <c r="L101" s="587"/>
      <c r="M101" s="587"/>
      <c r="N101" s="587"/>
      <c r="O101" s="587"/>
      <c r="P101" s="587"/>
      <c r="Q101" s="587"/>
      <c r="R101" s="587"/>
      <c r="S101" s="587"/>
      <c r="T101" s="587"/>
      <c r="U101" s="587"/>
      <c r="V101" s="587"/>
      <c r="W101" s="587"/>
      <c r="X101" s="587"/>
      <c r="Y101" s="587"/>
      <c r="Z101" s="587"/>
      <c r="AA101" s="587"/>
      <c r="AB101" s="587"/>
    </row>
    <row r="102" spans="1:28" ht="15.75" customHeight="1" x14ac:dyDescent="0.25">
      <c r="A102" s="587"/>
      <c r="B102" s="587"/>
      <c r="C102" s="587"/>
      <c r="D102" s="587"/>
      <c r="E102" s="587"/>
      <c r="F102" s="588"/>
      <c r="G102" s="587"/>
      <c r="H102" s="587"/>
      <c r="I102" s="587"/>
      <c r="J102" s="587"/>
      <c r="K102" s="587"/>
      <c r="L102" s="587"/>
      <c r="M102" s="587"/>
      <c r="N102" s="587"/>
      <c r="O102" s="587"/>
      <c r="P102" s="587"/>
      <c r="Q102" s="587"/>
      <c r="R102" s="587"/>
      <c r="S102" s="587"/>
      <c r="T102" s="587"/>
      <c r="U102" s="587"/>
      <c r="V102" s="587"/>
      <c r="W102" s="587"/>
      <c r="X102" s="587"/>
      <c r="Y102" s="587"/>
      <c r="Z102" s="587"/>
      <c r="AA102" s="587"/>
      <c r="AB102" s="587"/>
    </row>
    <row r="103" spans="1:28" ht="15.75" customHeight="1" x14ac:dyDescent="0.25">
      <c r="A103" s="587"/>
      <c r="B103" s="587"/>
      <c r="C103" s="587"/>
      <c r="D103" s="587"/>
      <c r="E103" s="587"/>
      <c r="F103" s="588"/>
      <c r="G103" s="587"/>
      <c r="H103" s="587"/>
      <c r="I103" s="587"/>
      <c r="J103" s="587"/>
      <c r="K103" s="587"/>
      <c r="L103" s="587"/>
      <c r="M103" s="587"/>
      <c r="N103" s="587"/>
      <c r="O103" s="587"/>
      <c r="P103" s="587"/>
      <c r="Q103" s="587"/>
      <c r="R103" s="587"/>
      <c r="S103" s="587"/>
      <c r="T103" s="587"/>
      <c r="U103" s="587"/>
      <c r="V103" s="587"/>
      <c r="W103" s="587"/>
      <c r="X103" s="587"/>
      <c r="Y103" s="587"/>
      <c r="Z103" s="587"/>
      <c r="AA103" s="587"/>
      <c r="AB103" s="587"/>
    </row>
    <row r="104" spans="1:28" ht="15.75" customHeight="1" x14ac:dyDescent="0.25">
      <c r="A104" s="587"/>
      <c r="B104" s="587"/>
      <c r="C104" s="587"/>
      <c r="D104" s="587"/>
      <c r="E104" s="587"/>
      <c r="F104" s="588"/>
      <c r="G104" s="587"/>
      <c r="H104" s="587"/>
      <c r="I104" s="587"/>
      <c r="J104" s="587"/>
      <c r="K104" s="587"/>
      <c r="L104" s="587"/>
      <c r="M104" s="587"/>
      <c r="N104" s="587"/>
      <c r="O104" s="587"/>
      <c r="P104" s="587"/>
      <c r="Q104" s="587"/>
      <c r="R104" s="587"/>
      <c r="S104" s="587"/>
      <c r="T104" s="587"/>
      <c r="U104" s="587"/>
      <c r="V104" s="587"/>
      <c r="W104" s="587"/>
      <c r="X104" s="587"/>
      <c r="Y104" s="587"/>
      <c r="Z104" s="587"/>
      <c r="AA104" s="587"/>
      <c r="AB104" s="587"/>
    </row>
    <row r="105" spans="1:28" ht="15.75" customHeight="1" x14ac:dyDescent="0.25">
      <c r="A105" s="587"/>
      <c r="B105" s="587"/>
      <c r="C105" s="587"/>
      <c r="D105" s="587"/>
      <c r="E105" s="587"/>
      <c r="F105" s="588"/>
      <c r="G105" s="587"/>
      <c r="H105" s="587"/>
      <c r="I105" s="587"/>
      <c r="J105" s="587"/>
      <c r="K105" s="587"/>
      <c r="L105" s="587"/>
      <c r="M105" s="587"/>
      <c r="N105" s="587"/>
      <c r="O105" s="587"/>
      <c r="P105" s="587"/>
      <c r="Q105" s="587"/>
      <c r="R105" s="587"/>
      <c r="S105" s="587"/>
      <c r="T105" s="587"/>
      <c r="U105" s="587"/>
      <c r="V105" s="587"/>
      <c r="W105" s="587"/>
      <c r="X105" s="587"/>
      <c r="Y105" s="587"/>
      <c r="Z105" s="587"/>
      <c r="AA105" s="587"/>
      <c r="AB105" s="587"/>
    </row>
    <row r="106" spans="1:28" ht="15.75" customHeight="1" x14ac:dyDescent="0.25">
      <c r="A106" s="587"/>
      <c r="B106" s="587"/>
      <c r="C106" s="587"/>
      <c r="D106" s="587"/>
      <c r="E106" s="587"/>
      <c r="F106" s="588"/>
      <c r="G106" s="587"/>
      <c r="H106" s="587"/>
      <c r="I106" s="587"/>
      <c r="J106" s="587"/>
      <c r="K106" s="587"/>
      <c r="L106" s="587"/>
      <c r="M106" s="587"/>
      <c r="N106" s="587"/>
      <c r="O106" s="587"/>
      <c r="P106" s="587"/>
      <c r="Q106" s="587"/>
      <c r="R106" s="587"/>
      <c r="S106" s="587"/>
      <c r="T106" s="587"/>
      <c r="U106" s="587"/>
      <c r="V106" s="587"/>
      <c r="W106" s="587"/>
      <c r="X106" s="587"/>
      <c r="Y106" s="587"/>
      <c r="Z106" s="587"/>
      <c r="AA106" s="587"/>
      <c r="AB106" s="587"/>
    </row>
    <row r="107" spans="1:28" ht="15.75" customHeight="1" x14ac:dyDescent="0.25">
      <c r="A107" s="587"/>
      <c r="B107" s="587"/>
      <c r="C107" s="587"/>
      <c r="D107" s="587"/>
      <c r="E107" s="587"/>
      <c r="F107" s="588"/>
      <c r="G107" s="587"/>
      <c r="H107" s="587"/>
      <c r="I107" s="587"/>
      <c r="J107" s="587"/>
      <c r="K107" s="587"/>
      <c r="L107" s="587"/>
      <c r="M107" s="587"/>
      <c r="N107" s="587"/>
      <c r="O107" s="587"/>
      <c r="P107" s="587"/>
      <c r="Q107" s="587"/>
      <c r="R107" s="587"/>
      <c r="S107" s="587"/>
      <c r="T107" s="587"/>
      <c r="U107" s="587"/>
      <c r="V107" s="587"/>
      <c r="W107" s="587"/>
      <c r="X107" s="587"/>
      <c r="Y107" s="587"/>
      <c r="Z107" s="587"/>
      <c r="AA107" s="587"/>
      <c r="AB107" s="587"/>
    </row>
    <row r="108" spans="1:28" ht="15.75" customHeight="1" x14ac:dyDescent="0.25">
      <c r="A108" s="587"/>
      <c r="B108" s="587"/>
      <c r="C108" s="587"/>
      <c r="D108" s="587"/>
      <c r="E108" s="587"/>
      <c r="F108" s="588"/>
      <c r="G108" s="587"/>
      <c r="H108" s="587"/>
      <c r="I108" s="587"/>
      <c r="J108" s="587"/>
      <c r="K108" s="587"/>
      <c r="L108" s="587"/>
      <c r="M108" s="587"/>
      <c r="N108" s="587"/>
      <c r="O108" s="587"/>
      <c r="P108" s="587"/>
      <c r="Q108" s="587"/>
      <c r="R108" s="587"/>
      <c r="S108" s="587"/>
      <c r="T108" s="587"/>
      <c r="U108" s="587"/>
      <c r="V108" s="587"/>
      <c r="W108" s="587"/>
      <c r="X108" s="587"/>
      <c r="Y108" s="587"/>
      <c r="Z108" s="587"/>
      <c r="AA108" s="587"/>
      <c r="AB108" s="587"/>
    </row>
    <row r="109" spans="1:28" ht="15.75" customHeight="1" x14ac:dyDescent="0.25">
      <c r="A109" s="587"/>
      <c r="B109" s="587"/>
      <c r="C109" s="587"/>
      <c r="D109" s="587"/>
      <c r="E109" s="587"/>
      <c r="F109" s="588"/>
      <c r="G109" s="587"/>
      <c r="H109" s="587"/>
      <c r="I109" s="587"/>
      <c r="J109" s="587"/>
      <c r="K109" s="587"/>
      <c r="L109" s="587"/>
      <c r="M109" s="587"/>
      <c r="N109" s="587"/>
      <c r="O109" s="587"/>
      <c r="P109" s="587"/>
      <c r="Q109" s="587"/>
      <c r="R109" s="587"/>
      <c r="S109" s="587"/>
      <c r="T109" s="587"/>
      <c r="U109" s="587"/>
      <c r="V109" s="587"/>
      <c r="W109" s="587"/>
      <c r="X109" s="587"/>
      <c r="Y109" s="587"/>
      <c r="Z109" s="587"/>
      <c r="AA109" s="587"/>
      <c r="AB109" s="587"/>
    </row>
    <row r="110" spans="1:28" ht="15.75" customHeight="1" x14ac:dyDescent="0.25">
      <c r="A110" s="587"/>
      <c r="B110" s="587"/>
      <c r="C110" s="587"/>
      <c r="D110" s="587"/>
      <c r="E110" s="587"/>
      <c r="F110" s="588"/>
      <c r="G110" s="587"/>
      <c r="H110" s="587"/>
      <c r="I110" s="587"/>
      <c r="J110" s="587"/>
      <c r="K110" s="587"/>
      <c r="L110" s="587"/>
      <c r="M110" s="587"/>
      <c r="N110" s="587"/>
      <c r="O110" s="587"/>
      <c r="P110" s="587"/>
      <c r="Q110" s="587"/>
      <c r="R110" s="587"/>
      <c r="S110" s="587"/>
      <c r="T110" s="587"/>
      <c r="U110" s="587"/>
      <c r="V110" s="587"/>
      <c r="W110" s="587"/>
      <c r="X110" s="587"/>
      <c r="Y110" s="587"/>
      <c r="Z110" s="587"/>
      <c r="AA110" s="587"/>
      <c r="AB110" s="587"/>
    </row>
    <row r="111" spans="1:28" ht="15.75" customHeight="1" x14ac:dyDescent="0.25">
      <c r="A111" s="587"/>
      <c r="B111" s="587"/>
      <c r="C111" s="587"/>
      <c r="D111" s="587"/>
      <c r="E111" s="587"/>
      <c r="F111" s="588"/>
      <c r="G111" s="587"/>
      <c r="H111" s="587"/>
      <c r="I111" s="587"/>
      <c r="J111" s="587"/>
      <c r="K111" s="587"/>
      <c r="L111" s="587"/>
      <c r="M111" s="587"/>
      <c r="N111" s="587"/>
      <c r="O111" s="587"/>
      <c r="P111" s="587"/>
      <c r="Q111" s="587"/>
      <c r="R111" s="587"/>
      <c r="S111" s="587"/>
      <c r="T111" s="587"/>
      <c r="U111" s="587"/>
      <c r="V111" s="587"/>
      <c r="W111" s="587"/>
      <c r="X111" s="587"/>
      <c r="Y111" s="587"/>
      <c r="Z111" s="587"/>
      <c r="AA111" s="587"/>
      <c r="AB111" s="587"/>
    </row>
    <row r="112" spans="1:28" ht="15.75" customHeight="1" x14ac:dyDescent="0.25">
      <c r="A112" s="587"/>
      <c r="B112" s="587"/>
      <c r="C112" s="587"/>
      <c r="D112" s="587"/>
      <c r="E112" s="587"/>
      <c r="F112" s="588"/>
      <c r="G112" s="587"/>
      <c r="H112" s="587"/>
      <c r="I112" s="587"/>
      <c r="J112" s="587"/>
      <c r="K112" s="587"/>
      <c r="L112" s="587"/>
      <c r="M112" s="587"/>
      <c r="N112" s="587"/>
      <c r="O112" s="587"/>
      <c r="P112" s="587"/>
      <c r="Q112" s="587"/>
      <c r="R112" s="587"/>
      <c r="S112" s="587"/>
      <c r="T112" s="587"/>
      <c r="U112" s="587"/>
      <c r="V112" s="587"/>
      <c r="W112" s="587"/>
      <c r="X112" s="587"/>
      <c r="Y112" s="587"/>
      <c r="Z112" s="587"/>
      <c r="AA112" s="587"/>
      <c r="AB112" s="587"/>
    </row>
    <row r="113" spans="1:28" ht="15.75" customHeight="1" x14ac:dyDescent="0.25">
      <c r="A113" s="587"/>
      <c r="B113" s="587"/>
      <c r="C113" s="587"/>
      <c r="D113" s="587"/>
      <c r="E113" s="587"/>
      <c r="F113" s="588"/>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row>
    <row r="114" spans="1:28" ht="15.75" customHeight="1" x14ac:dyDescent="0.25">
      <c r="A114" s="587"/>
      <c r="B114" s="587"/>
      <c r="C114" s="587"/>
      <c r="D114" s="587"/>
      <c r="E114" s="587"/>
      <c r="F114" s="588"/>
      <c r="G114" s="587"/>
      <c r="H114" s="587"/>
      <c r="I114" s="587"/>
      <c r="J114" s="587"/>
      <c r="K114" s="587"/>
      <c r="L114" s="587"/>
      <c r="M114" s="587"/>
      <c r="N114" s="587"/>
      <c r="O114" s="587"/>
      <c r="P114" s="587"/>
      <c r="Q114" s="587"/>
      <c r="R114" s="587"/>
      <c r="S114" s="587"/>
      <c r="T114" s="587"/>
      <c r="U114" s="587"/>
      <c r="V114" s="587"/>
      <c r="W114" s="587"/>
      <c r="X114" s="587"/>
      <c r="Y114" s="587"/>
      <c r="Z114" s="587"/>
      <c r="AA114" s="587"/>
      <c r="AB114" s="587"/>
    </row>
    <row r="115" spans="1:28" ht="15.75" customHeight="1" x14ac:dyDescent="0.25">
      <c r="A115" s="587"/>
      <c r="B115" s="587"/>
      <c r="C115" s="587"/>
      <c r="D115" s="587"/>
      <c r="E115" s="587"/>
      <c r="F115" s="588"/>
      <c r="G115" s="587"/>
      <c r="H115" s="587"/>
      <c r="I115" s="587"/>
      <c r="J115" s="587"/>
      <c r="K115" s="587"/>
      <c r="L115" s="587"/>
      <c r="M115" s="587"/>
      <c r="N115" s="587"/>
      <c r="O115" s="587"/>
      <c r="P115" s="587"/>
      <c r="Q115" s="587"/>
      <c r="R115" s="587"/>
      <c r="S115" s="587"/>
      <c r="T115" s="587"/>
      <c r="U115" s="587"/>
      <c r="V115" s="587"/>
      <c r="W115" s="587"/>
      <c r="X115" s="587"/>
      <c r="Y115" s="587"/>
      <c r="Z115" s="587"/>
      <c r="AA115" s="587"/>
      <c r="AB115" s="587"/>
    </row>
    <row r="116" spans="1:28" ht="15.75" customHeight="1" x14ac:dyDescent="0.25">
      <c r="A116" s="587"/>
      <c r="B116" s="587"/>
      <c r="C116" s="587"/>
      <c r="D116" s="587"/>
      <c r="E116" s="587"/>
      <c r="F116" s="588"/>
      <c r="G116" s="587"/>
      <c r="H116" s="587"/>
      <c r="I116" s="587"/>
      <c r="J116" s="587"/>
      <c r="K116" s="587"/>
      <c r="L116" s="587"/>
      <c r="M116" s="587"/>
      <c r="N116" s="587"/>
      <c r="O116" s="587"/>
      <c r="P116" s="587"/>
      <c r="Q116" s="587"/>
      <c r="R116" s="587"/>
      <c r="S116" s="587"/>
      <c r="T116" s="587"/>
      <c r="U116" s="587"/>
      <c r="V116" s="587"/>
      <c r="W116" s="587"/>
      <c r="X116" s="587"/>
      <c r="Y116" s="587"/>
      <c r="Z116" s="587"/>
      <c r="AA116" s="587"/>
      <c r="AB116" s="587"/>
    </row>
    <row r="117" spans="1:28" ht="15.75" customHeight="1" x14ac:dyDescent="0.25">
      <c r="A117" s="587"/>
      <c r="B117" s="587"/>
      <c r="C117" s="587"/>
      <c r="D117" s="587"/>
      <c r="E117" s="587"/>
      <c r="F117" s="588"/>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row>
    <row r="118" spans="1:28" ht="15.75" customHeight="1" x14ac:dyDescent="0.25">
      <c r="A118" s="587"/>
      <c r="B118" s="587"/>
      <c r="C118" s="587"/>
      <c r="D118" s="587"/>
      <c r="E118" s="587"/>
      <c r="F118" s="588"/>
      <c r="G118" s="587"/>
      <c r="H118" s="587"/>
      <c r="I118" s="587"/>
      <c r="J118" s="587"/>
      <c r="K118" s="587"/>
      <c r="L118" s="587"/>
      <c r="M118" s="587"/>
      <c r="N118" s="587"/>
      <c r="O118" s="587"/>
      <c r="P118" s="587"/>
      <c r="Q118" s="587"/>
      <c r="R118" s="587"/>
      <c r="S118" s="587"/>
      <c r="T118" s="587"/>
      <c r="U118" s="587"/>
      <c r="V118" s="587"/>
      <c r="W118" s="587"/>
      <c r="X118" s="587"/>
      <c r="Y118" s="587"/>
      <c r="Z118" s="587"/>
      <c r="AA118" s="587"/>
      <c r="AB118" s="587"/>
    </row>
    <row r="119" spans="1:28" ht="15.75" customHeight="1" x14ac:dyDescent="0.25">
      <c r="A119" s="587"/>
      <c r="B119" s="587"/>
      <c r="C119" s="587"/>
      <c r="D119" s="587"/>
      <c r="E119" s="587"/>
      <c r="F119" s="588"/>
      <c r="G119" s="587"/>
      <c r="H119" s="587"/>
      <c r="I119" s="587"/>
      <c r="J119" s="587"/>
      <c r="K119" s="587"/>
      <c r="L119" s="587"/>
      <c r="M119" s="587"/>
      <c r="N119" s="587"/>
      <c r="O119" s="587"/>
      <c r="P119" s="587"/>
      <c r="Q119" s="587"/>
      <c r="R119" s="587"/>
      <c r="S119" s="587"/>
      <c r="T119" s="587"/>
      <c r="U119" s="587"/>
      <c r="V119" s="587"/>
      <c r="W119" s="587"/>
      <c r="X119" s="587"/>
      <c r="Y119" s="587"/>
      <c r="Z119" s="587"/>
      <c r="AA119" s="587"/>
      <c r="AB119" s="587"/>
    </row>
    <row r="120" spans="1:28" ht="15.75" customHeight="1" x14ac:dyDescent="0.25">
      <c r="A120" s="587"/>
      <c r="B120" s="587"/>
      <c r="C120" s="587"/>
      <c r="D120" s="587"/>
      <c r="E120" s="587"/>
      <c r="F120" s="588"/>
      <c r="G120" s="587"/>
      <c r="H120" s="587"/>
      <c r="I120" s="587"/>
      <c r="J120" s="587"/>
      <c r="K120" s="587"/>
      <c r="L120" s="587"/>
      <c r="M120" s="587"/>
      <c r="N120" s="587"/>
      <c r="O120" s="587"/>
      <c r="P120" s="587"/>
      <c r="Q120" s="587"/>
      <c r="R120" s="587"/>
      <c r="S120" s="587"/>
      <c r="T120" s="587"/>
      <c r="U120" s="587"/>
      <c r="V120" s="587"/>
      <c r="W120" s="587"/>
      <c r="X120" s="587"/>
      <c r="Y120" s="587"/>
      <c r="Z120" s="587"/>
      <c r="AA120" s="587"/>
      <c r="AB120" s="587"/>
    </row>
    <row r="121" spans="1:28" ht="15.75" customHeight="1" x14ac:dyDescent="0.25">
      <c r="A121" s="587"/>
      <c r="B121" s="587"/>
      <c r="C121" s="587"/>
      <c r="D121" s="587"/>
      <c r="E121" s="587"/>
      <c r="F121" s="588"/>
      <c r="G121" s="587"/>
      <c r="H121" s="587"/>
      <c r="I121" s="587"/>
      <c r="J121" s="587"/>
      <c r="K121" s="587"/>
      <c r="L121" s="587"/>
      <c r="M121" s="587"/>
      <c r="N121" s="587"/>
      <c r="O121" s="587"/>
      <c r="P121" s="587"/>
      <c r="Q121" s="587"/>
      <c r="R121" s="587"/>
      <c r="S121" s="587"/>
      <c r="T121" s="587"/>
      <c r="U121" s="587"/>
      <c r="V121" s="587"/>
      <c r="W121" s="587"/>
      <c r="X121" s="587"/>
      <c r="Y121" s="587"/>
      <c r="Z121" s="587"/>
      <c r="AA121" s="587"/>
      <c r="AB121" s="587"/>
    </row>
    <row r="122" spans="1:28" ht="15.75" customHeight="1" x14ac:dyDescent="0.25">
      <c r="A122" s="587"/>
      <c r="B122" s="587"/>
      <c r="C122" s="587"/>
      <c r="D122" s="587"/>
      <c r="E122" s="587"/>
      <c r="F122" s="588"/>
      <c r="G122" s="587"/>
      <c r="H122" s="587"/>
      <c r="I122" s="587"/>
      <c r="J122" s="587"/>
      <c r="K122" s="587"/>
      <c r="L122" s="587"/>
      <c r="M122" s="587"/>
      <c r="N122" s="587"/>
      <c r="O122" s="587"/>
      <c r="P122" s="587"/>
      <c r="Q122" s="587"/>
      <c r="R122" s="587"/>
      <c r="S122" s="587"/>
      <c r="T122" s="587"/>
      <c r="U122" s="587"/>
      <c r="V122" s="587"/>
      <c r="W122" s="587"/>
      <c r="X122" s="587"/>
      <c r="Y122" s="587"/>
      <c r="Z122" s="587"/>
      <c r="AA122" s="587"/>
      <c r="AB122" s="587"/>
    </row>
    <row r="123" spans="1:28" ht="15.75" customHeight="1" x14ac:dyDescent="0.25">
      <c r="A123" s="587"/>
      <c r="B123" s="587"/>
      <c r="C123" s="587"/>
      <c r="D123" s="587"/>
      <c r="E123" s="587"/>
      <c r="F123" s="588"/>
      <c r="G123" s="587"/>
      <c r="H123" s="587"/>
      <c r="I123" s="587"/>
      <c r="J123" s="587"/>
      <c r="K123" s="587"/>
      <c r="L123" s="587"/>
      <c r="M123" s="587"/>
      <c r="N123" s="587"/>
      <c r="O123" s="587"/>
      <c r="P123" s="587"/>
      <c r="Q123" s="587"/>
      <c r="R123" s="587"/>
      <c r="S123" s="587"/>
      <c r="T123" s="587"/>
      <c r="U123" s="587"/>
      <c r="V123" s="587"/>
      <c r="W123" s="587"/>
      <c r="X123" s="587"/>
      <c r="Y123" s="587"/>
      <c r="Z123" s="587"/>
      <c r="AA123" s="587"/>
      <c r="AB123" s="587"/>
    </row>
    <row r="124" spans="1:28" ht="15.75" customHeight="1" x14ac:dyDescent="0.25">
      <c r="A124" s="587"/>
      <c r="B124" s="587"/>
      <c r="C124" s="587"/>
      <c r="D124" s="587"/>
      <c r="E124" s="587"/>
      <c r="F124" s="588"/>
      <c r="G124" s="587"/>
      <c r="H124" s="587"/>
      <c r="I124" s="587"/>
      <c r="J124" s="587"/>
      <c r="K124" s="587"/>
      <c r="L124" s="587"/>
      <c r="M124" s="587"/>
      <c r="N124" s="587"/>
      <c r="O124" s="587"/>
      <c r="P124" s="587"/>
      <c r="Q124" s="587"/>
      <c r="R124" s="587"/>
      <c r="S124" s="587"/>
      <c r="T124" s="587"/>
      <c r="U124" s="587"/>
      <c r="V124" s="587"/>
      <c r="W124" s="587"/>
      <c r="X124" s="587"/>
      <c r="Y124" s="587"/>
      <c r="Z124" s="587"/>
      <c r="AA124" s="587"/>
      <c r="AB124" s="587"/>
    </row>
    <row r="125" spans="1:28" ht="15.75" customHeight="1" x14ac:dyDescent="0.25">
      <c r="A125" s="587"/>
      <c r="B125" s="587"/>
      <c r="C125" s="587"/>
      <c r="D125" s="587"/>
      <c r="E125" s="587"/>
      <c r="F125" s="588"/>
      <c r="G125" s="587"/>
      <c r="H125" s="587"/>
      <c r="I125" s="587"/>
      <c r="J125" s="587"/>
      <c r="K125" s="587"/>
      <c r="L125" s="587"/>
      <c r="M125" s="587"/>
      <c r="N125" s="587"/>
      <c r="O125" s="587"/>
      <c r="P125" s="587"/>
      <c r="Q125" s="587"/>
      <c r="R125" s="587"/>
      <c r="S125" s="587"/>
      <c r="T125" s="587"/>
      <c r="U125" s="587"/>
      <c r="V125" s="587"/>
      <c r="W125" s="587"/>
      <c r="X125" s="587"/>
      <c r="Y125" s="587"/>
      <c r="Z125" s="587"/>
      <c r="AA125" s="587"/>
      <c r="AB125" s="587"/>
    </row>
    <row r="126" spans="1:28" ht="15.75" customHeight="1" x14ac:dyDescent="0.25">
      <c r="A126" s="587"/>
      <c r="B126" s="587"/>
      <c r="C126" s="587"/>
      <c r="D126" s="587"/>
      <c r="E126" s="587"/>
      <c r="F126" s="588"/>
      <c r="G126" s="587"/>
      <c r="H126" s="587"/>
      <c r="I126" s="587"/>
      <c r="J126" s="587"/>
      <c r="K126" s="587"/>
      <c r="L126" s="587"/>
      <c r="M126" s="587"/>
      <c r="N126" s="587"/>
      <c r="O126" s="587"/>
      <c r="P126" s="587"/>
      <c r="Q126" s="587"/>
      <c r="R126" s="587"/>
      <c r="S126" s="587"/>
      <c r="T126" s="587"/>
      <c r="U126" s="587"/>
      <c r="V126" s="587"/>
      <c r="W126" s="587"/>
      <c r="X126" s="587"/>
      <c r="Y126" s="587"/>
      <c r="Z126" s="587"/>
      <c r="AA126" s="587"/>
      <c r="AB126" s="587"/>
    </row>
    <row r="127" spans="1:28" ht="15.75" customHeight="1" x14ac:dyDescent="0.25">
      <c r="A127" s="587"/>
      <c r="B127" s="587"/>
      <c r="C127" s="587"/>
      <c r="D127" s="587"/>
      <c r="E127" s="587"/>
      <c r="F127" s="588"/>
      <c r="G127" s="587"/>
      <c r="H127" s="587"/>
      <c r="I127" s="587"/>
      <c r="J127" s="587"/>
      <c r="K127" s="587"/>
      <c r="L127" s="587"/>
      <c r="M127" s="587"/>
      <c r="N127" s="587"/>
      <c r="O127" s="587"/>
      <c r="P127" s="587"/>
      <c r="Q127" s="587"/>
      <c r="R127" s="587"/>
      <c r="S127" s="587"/>
      <c r="T127" s="587"/>
      <c r="U127" s="587"/>
      <c r="V127" s="587"/>
      <c r="W127" s="587"/>
      <c r="X127" s="587"/>
      <c r="Y127" s="587"/>
      <c r="Z127" s="587"/>
      <c r="AA127" s="587"/>
      <c r="AB127" s="587"/>
    </row>
    <row r="128" spans="1:28" ht="15.75" customHeight="1" x14ac:dyDescent="0.25">
      <c r="A128" s="587"/>
      <c r="B128" s="587"/>
      <c r="C128" s="587"/>
      <c r="D128" s="587"/>
      <c r="E128" s="587"/>
      <c r="F128" s="588"/>
      <c r="G128" s="587"/>
      <c r="H128" s="587"/>
      <c r="I128" s="587"/>
      <c r="J128" s="587"/>
      <c r="K128" s="587"/>
      <c r="L128" s="587"/>
      <c r="M128" s="587"/>
      <c r="N128" s="587"/>
      <c r="O128" s="587"/>
      <c r="P128" s="587"/>
      <c r="Q128" s="587"/>
      <c r="R128" s="587"/>
      <c r="S128" s="587"/>
      <c r="T128" s="587"/>
      <c r="U128" s="587"/>
      <c r="V128" s="587"/>
      <c r="W128" s="587"/>
      <c r="X128" s="587"/>
      <c r="Y128" s="587"/>
      <c r="Z128" s="587"/>
      <c r="AA128" s="587"/>
      <c r="AB128" s="587"/>
    </row>
    <row r="129" spans="1:28" ht="15.75" customHeight="1" x14ac:dyDescent="0.25">
      <c r="A129" s="587"/>
      <c r="B129" s="587"/>
      <c r="C129" s="587"/>
      <c r="D129" s="587"/>
      <c r="E129" s="587"/>
      <c r="F129" s="588"/>
      <c r="G129" s="587"/>
      <c r="H129" s="587"/>
      <c r="I129" s="587"/>
      <c r="J129" s="587"/>
      <c r="K129" s="587"/>
      <c r="L129" s="587"/>
      <c r="M129" s="587"/>
      <c r="N129" s="587"/>
      <c r="O129" s="587"/>
      <c r="P129" s="587"/>
      <c r="Q129" s="587"/>
      <c r="R129" s="587"/>
      <c r="S129" s="587"/>
      <c r="T129" s="587"/>
      <c r="U129" s="587"/>
      <c r="V129" s="587"/>
      <c r="W129" s="587"/>
      <c r="X129" s="587"/>
      <c r="Y129" s="587"/>
      <c r="Z129" s="587"/>
      <c r="AA129" s="587"/>
      <c r="AB129" s="587"/>
    </row>
    <row r="130" spans="1:28" ht="15.75" customHeight="1" x14ac:dyDescent="0.25">
      <c r="A130" s="587"/>
      <c r="B130" s="587"/>
      <c r="C130" s="587"/>
      <c r="D130" s="587"/>
      <c r="E130" s="587"/>
      <c r="F130" s="588"/>
      <c r="G130" s="587"/>
      <c r="H130" s="587"/>
      <c r="I130" s="587"/>
      <c r="J130" s="587"/>
      <c r="K130" s="587"/>
      <c r="L130" s="587"/>
      <c r="M130" s="587"/>
      <c r="N130" s="587"/>
      <c r="O130" s="587"/>
      <c r="P130" s="587"/>
      <c r="Q130" s="587"/>
      <c r="R130" s="587"/>
      <c r="S130" s="587"/>
      <c r="T130" s="587"/>
      <c r="U130" s="587"/>
      <c r="V130" s="587"/>
      <c r="W130" s="587"/>
      <c r="X130" s="587"/>
      <c r="Y130" s="587"/>
      <c r="Z130" s="587"/>
      <c r="AA130" s="587"/>
      <c r="AB130" s="587"/>
    </row>
    <row r="131" spans="1:28" ht="15.75" customHeight="1" x14ac:dyDescent="0.25">
      <c r="A131" s="587"/>
      <c r="B131" s="587"/>
      <c r="C131" s="587"/>
      <c r="D131" s="587"/>
      <c r="E131" s="587"/>
      <c r="F131" s="588"/>
      <c r="G131" s="587"/>
      <c r="H131" s="587"/>
      <c r="I131" s="587"/>
      <c r="J131" s="587"/>
      <c r="K131" s="587"/>
      <c r="L131" s="587"/>
      <c r="M131" s="587"/>
      <c r="N131" s="587"/>
      <c r="O131" s="587"/>
      <c r="P131" s="587"/>
      <c r="Q131" s="587"/>
      <c r="R131" s="587"/>
      <c r="S131" s="587"/>
      <c r="T131" s="587"/>
      <c r="U131" s="587"/>
      <c r="V131" s="587"/>
      <c r="W131" s="587"/>
      <c r="X131" s="587"/>
      <c r="Y131" s="587"/>
      <c r="Z131" s="587"/>
      <c r="AA131" s="587"/>
      <c r="AB131" s="587"/>
    </row>
    <row r="132" spans="1:28" ht="15.75" customHeight="1" x14ac:dyDescent="0.25">
      <c r="A132" s="587"/>
      <c r="B132" s="587"/>
      <c r="C132" s="587"/>
      <c r="D132" s="587"/>
      <c r="E132" s="587"/>
      <c r="F132" s="588"/>
      <c r="G132" s="587"/>
      <c r="H132" s="587"/>
      <c r="I132" s="587"/>
      <c r="J132" s="587"/>
      <c r="K132" s="587"/>
      <c r="L132" s="587"/>
      <c r="M132" s="587"/>
      <c r="N132" s="587"/>
      <c r="O132" s="587"/>
      <c r="P132" s="587"/>
      <c r="Q132" s="587"/>
      <c r="R132" s="587"/>
      <c r="S132" s="587"/>
      <c r="T132" s="587"/>
      <c r="U132" s="587"/>
      <c r="V132" s="587"/>
      <c r="W132" s="587"/>
      <c r="X132" s="587"/>
      <c r="Y132" s="587"/>
      <c r="Z132" s="587"/>
      <c r="AA132" s="587"/>
      <c r="AB132" s="587"/>
    </row>
    <row r="133" spans="1:28" ht="15.75" customHeight="1" x14ac:dyDescent="0.25">
      <c r="A133" s="587"/>
      <c r="B133" s="587"/>
      <c r="C133" s="587"/>
      <c r="D133" s="587"/>
      <c r="E133" s="587"/>
      <c r="F133" s="588"/>
      <c r="G133" s="587"/>
      <c r="H133" s="587"/>
      <c r="I133" s="587"/>
      <c r="J133" s="587"/>
      <c r="K133" s="587"/>
      <c r="L133" s="587"/>
      <c r="M133" s="587"/>
      <c r="N133" s="587"/>
      <c r="O133" s="587"/>
      <c r="P133" s="587"/>
      <c r="Q133" s="587"/>
      <c r="R133" s="587"/>
      <c r="S133" s="587"/>
      <c r="T133" s="587"/>
      <c r="U133" s="587"/>
      <c r="V133" s="587"/>
      <c r="W133" s="587"/>
      <c r="X133" s="587"/>
      <c r="Y133" s="587"/>
      <c r="Z133" s="587"/>
      <c r="AA133" s="587"/>
      <c r="AB133" s="587"/>
    </row>
    <row r="134" spans="1:28" ht="15.75" customHeight="1" x14ac:dyDescent="0.25">
      <c r="A134" s="587"/>
      <c r="B134" s="587"/>
      <c r="C134" s="587"/>
      <c r="D134" s="587"/>
      <c r="E134" s="587"/>
      <c r="F134" s="588"/>
      <c r="G134" s="587"/>
      <c r="H134" s="587"/>
      <c r="I134" s="587"/>
      <c r="J134" s="587"/>
      <c r="K134" s="587"/>
      <c r="L134" s="587"/>
      <c r="M134" s="587"/>
      <c r="N134" s="587"/>
      <c r="O134" s="587"/>
      <c r="P134" s="587"/>
      <c r="Q134" s="587"/>
      <c r="R134" s="587"/>
      <c r="S134" s="587"/>
      <c r="T134" s="587"/>
      <c r="U134" s="587"/>
      <c r="V134" s="587"/>
      <c r="W134" s="587"/>
      <c r="X134" s="587"/>
      <c r="Y134" s="587"/>
      <c r="Z134" s="587"/>
      <c r="AA134" s="587"/>
      <c r="AB134" s="587"/>
    </row>
    <row r="135" spans="1:28" ht="15.75" customHeight="1" x14ac:dyDescent="0.25">
      <c r="A135" s="587"/>
      <c r="B135" s="587"/>
      <c r="C135" s="587"/>
      <c r="D135" s="587"/>
      <c r="E135" s="587"/>
      <c r="F135" s="588"/>
      <c r="G135" s="587"/>
      <c r="H135" s="587"/>
      <c r="I135" s="587"/>
      <c r="J135" s="587"/>
      <c r="K135" s="587"/>
      <c r="L135" s="587"/>
      <c r="M135" s="587"/>
      <c r="N135" s="587"/>
      <c r="O135" s="587"/>
      <c r="P135" s="587"/>
      <c r="Q135" s="587"/>
      <c r="R135" s="587"/>
      <c r="S135" s="587"/>
      <c r="T135" s="587"/>
      <c r="U135" s="587"/>
      <c r="V135" s="587"/>
      <c r="W135" s="587"/>
      <c r="X135" s="587"/>
      <c r="Y135" s="587"/>
      <c r="Z135" s="587"/>
      <c r="AA135" s="587"/>
      <c r="AB135" s="587"/>
    </row>
    <row r="136" spans="1:28" ht="15.75" customHeight="1" x14ac:dyDescent="0.25">
      <c r="A136" s="587"/>
      <c r="B136" s="587"/>
      <c r="C136" s="587"/>
      <c r="D136" s="587"/>
      <c r="E136" s="587"/>
      <c r="F136" s="588"/>
      <c r="G136" s="587"/>
      <c r="H136" s="587"/>
      <c r="I136" s="587"/>
      <c r="J136" s="587"/>
      <c r="K136" s="587"/>
      <c r="L136" s="587"/>
      <c r="M136" s="587"/>
      <c r="N136" s="587"/>
      <c r="O136" s="587"/>
      <c r="P136" s="587"/>
      <c r="Q136" s="587"/>
      <c r="R136" s="587"/>
      <c r="S136" s="587"/>
      <c r="T136" s="587"/>
      <c r="U136" s="587"/>
      <c r="V136" s="587"/>
      <c r="W136" s="587"/>
      <c r="X136" s="587"/>
      <c r="Y136" s="587"/>
      <c r="Z136" s="587"/>
      <c r="AA136" s="587"/>
      <c r="AB136" s="587"/>
    </row>
    <row r="137" spans="1:28" ht="15.75" customHeight="1" x14ac:dyDescent="0.25">
      <c r="A137" s="587"/>
      <c r="B137" s="587"/>
      <c r="C137" s="587"/>
      <c r="D137" s="587"/>
      <c r="E137" s="587"/>
      <c r="F137" s="588"/>
      <c r="G137" s="587"/>
      <c r="H137" s="587"/>
      <c r="I137" s="587"/>
      <c r="J137" s="587"/>
      <c r="K137" s="587"/>
      <c r="L137" s="587"/>
      <c r="M137" s="587"/>
      <c r="N137" s="587"/>
      <c r="O137" s="587"/>
      <c r="P137" s="587"/>
      <c r="Q137" s="587"/>
      <c r="R137" s="587"/>
      <c r="S137" s="587"/>
      <c r="T137" s="587"/>
      <c r="U137" s="587"/>
      <c r="V137" s="587"/>
      <c r="W137" s="587"/>
      <c r="X137" s="587"/>
      <c r="Y137" s="587"/>
      <c r="Z137" s="587"/>
      <c r="AA137" s="587"/>
      <c r="AB137" s="587"/>
    </row>
    <row r="138" spans="1:28" ht="15.75" customHeight="1" x14ac:dyDescent="0.25">
      <c r="A138" s="587"/>
      <c r="B138" s="587"/>
      <c r="C138" s="587"/>
      <c r="D138" s="587"/>
      <c r="E138" s="587"/>
      <c r="F138" s="588"/>
      <c r="G138" s="587"/>
      <c r="H138" s="587"/>
      <c r="I138" s="587"/>
      <c r="J138" s="587"/>
      <c r="K138" s="587"/>
      <c r="L138" s="587"/>
      <c r="M138" s="587"/>
      <c r="N138" s="587"/>
      <c r="O138" s="587"/>
      <c r="P138" s="587"/>
      <c r="Q138" s="587"/>
      <c r="R138" s="587"/>
      <c r="S138" s="587"/>
      <c r="T138" s="587"/>
      <c r="U138" s="587"/>
      <c r="V138" s="587"/>
      <c r="W138" s="587"/>
      <c r="X138" s="587"/>
      <c r="Y138" s="587"/>
      <c r="Z138" s="587"/>
      <c r="AA138" s="587"/>
      <c r="AB138" s="587"/>
    </row>
    <row r="139" spans="1:28" ht="15.75" customHeight="1" x14ac:dyDescent="0.25">
      <c r="A139" s="587"/>
      <c r="B139" s="587"/>
      <c r="C139" s="587"/>
      <c r="D139" s="587"/>
      <c r="E139" s="587"/>
      <c r="F139" s="588"/>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row>
    <row r="140" spans="1:28" ht="15.75" customHeight="1" x14ac:dyDescent="0.25">
      <c r="A140" s="587"/>
      <c r="B140" s="587"/>
      <c r="C140" s="587"/>
      <c r="D140" s="587"/>
      <c r="E140" s="587"/>
      <c r="F140" s="588"/>
      <c r="G140" s="587"/>
      <c r="H140" s="587"/>
      <c r="I140" s="587"/>
      <c r="J140" s="587"/>
      <c r="K140" s="587"/>
      <c r="L140" s="587"/>
      <c r="M140" s="587"/>
      <c r="N140" s="587"/>
      <c r="O140" s="587"/>
      <c r="P140" s="587"/>
      <c r="Q140" s="587"/>
      <c r="R140" s="587"/>
      <c r="S140" s="587"/>
      <c r="T140" s="587"/>
      <c r="U140" s="587"/>
      <c r="V140" s="587"/>
      <c r="W140" s="587"/>
      <c r="X140" s="587"/>
      <c r="Y140" s="587"/>
      <c r="Z140" s="587"/>
      <c r="AA140" s="587"/>
      <c r="AB140" s="587"/>
    </row>
    <row r="141" spans="1:28" ht="15.75" customHeight="1" x14ac:dyDescent="0.25">
      <c r="A141" s="587"/>
      <c r="B141" s="587"/>
      <c r="C141" s="587"/>
      <c r="D141" s="587"/>
      <c r="E141" s="587"/>
      <c r="F141" s="588"/>
      <c r="G141" s="587"/>
      <c r="H141" s="587"/>
      <c r="I141" s="587"/>
      <c r="J141" s="587"/>
      <c r="K141" s="587"/>
      <c r="L141" s="587"/>
      <c r="M141" s="587"/>
      <c r="N141" s="587"/>
      <c r="O141" s="587"/>
      <c r="P141" s="587"/>
      <c r="Q141" s="587"/>
      <c r="R141" s="587"/>
      <c r="S141" s="587"/>
      <c r="T141" s="587"/>
      <c r="U141" s="587"/>
      <c r="V141" s="587"/>
      <c r="W141" s="587"/>
      <c r="X141" s="587"/>
      <c r="Y141" s="587"/>
      <c r="Z141" s="587"/>
      <c r="AA141" s="587"/>
      <c r="AB141" s="587"/>
    </row>
    <row r="142" spans="1:28" ht="15.75" customHeight="1" x14ac:dyDescent="0.25">
      <c r="A142" s="587"/>
      <c r="B142" s="587"/>
      <c r="C142" s="587"/>
      <c r="D142" s="587"/>
      <c r="E142" s="587"/>
      <c r="F142" s="588"/>
      <c r="G142" s="587"/>
      <c r="H142" s="587"/>
      <c r="I142" s="587"/>
      <c r="J142" s="587"/>
      <c r="K142" s="587"/>
      <c r="L142" s="587"/>
      <c r="M142" s="587"/>
      <c r="N142" s="587"/>
      <c r="O142" s="587"/>
      <c r="P142" s="587"/>
      <c r="Q142" s="587"/>
      <c r="R142" s="587"/>
      <c r="S142" s="587"/>
      <c r="T142" s="587"/>
      <c r="U142" s="587"/>
      <c r="V142" s="587"/>
      <c r="W142" s="587"/>
      <c r="X142" s="587"/>
      <c r="Y142" s="587"/>
      <c r="Z142" s="587"/>
      <c r="AA142" s="587"/>
      <c r="AB142" s="587"/>
    </row>
    <row r="143" spans="1:28" ht="15.75" customHeight="1" x14ac:dyDescent="0.25">
      <c r="A143" s="587"/>
      <c r="B143" s="587"/>
      <c r="C143" s="587"/>
      <c r="D143" s="587"/>
      <c r="E143" s="587"/>
      <c r="F143" s="588"/>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row>
    <row r="144" spans="1:28" ht="15.75" customHeight="1" x14ac:dyDescent="0.25">
      <c r="A144" s="587"/>
      <c r="B144" s="587"/>
      <c r="C144" s="587"/>
      <c r="D144" s="587"/>
      <c r="E144" s="587"/>
      <c r="F144" s="588"/>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row>
    <row r="145" spans="1:28" ht="15.75" customHeight="1" x14ac:dyDescent="0.25">
      <c r="A145" s="587"/>
      <c r="B145" s="587"/>
      <c r="C145" s="587"/>
      <c r="D145" s="587"/>
      <c r="E145" s="587"/>
      <c r="F145" s="588"/>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row>
    <row r="146" spans="1:28" ht="15.75" customHeight="1" x14ac:dyDescent="0.25">
      <c r="A146" s="587"/>
      <c r="B146" s="587"/>
      <c r="C146" s="587"/>
      <c r="D146" s="587"/>
      <c r="E146" s="587"/>
      <c r="F146" s="588"/>
      <c r="G146" s="587"/>
      <c r="H146" s="587"/>
      <c r="I146" s="587"/>
      <c r="J146" s="587"/>
      <c r="K146" s="587"/>
      <c r="L146" s="587"/>
      <c r="M146" s="587"/>
      <c r="N146" s="587"/>
      <c r="O146" s="587"/>
      <c r="P146" s="587"/>
      <c r="Q146" s="587"/>
      <c r="R146" s="587"/>
      <c r="S146" s="587"/>
      <c r="T146" s="587"/>
      <c r="U146" s="587"/>
      <c r="V146" s="587"/>
      <c r="W146" s="587"/>
      <c r="X146" s="587"/>
      <c r="Y146" s="587"/>
      <c r="Z146" s="587"/>
      <c r="AA146" s="587"/>
      <c r="AB146" s="587"/>
    </row>
    <row r="147" spans="1:28" ht="15.75" customHeight="1" x14ac:dyDescent="0.25">
      <c r="A147" s="587"/>
      <c r="B147" s="587"/>
      <c r="C147" s="587"/>
      <c r="D147" s="587"/>
      <c r="E147" s="587"/>
      <c r="F147" s="588"/>
      <c r="G147" s="587"/>
      <c r="H147" s="587"/>
      <c r="I147" s="587"/>
      <c r="J147" s="587"/>
      <c r="K147" s="587"/>
      <c r="L147" s="587"/>
      <c r="M147" s="587"/>
      <c r="N147" s="587"/>
      <c r="O147" s="587"/>
      <c r="P147" s="587"/>
      <c r="Q147" s="587"/>
      <c r="R147" s="587"/>
      <c r="S147" s="587"/>
      <c r="T147" s="587"/>
      <c r="U147" s="587"/>
      <c r="V147" s="587"/>
      <c r="W147" s="587"/>
      <c r="X147" s="587"/>
      <c r="Y147" s="587"/>
      <c r="Z147" s="587"/>
      <c r="AA147" s="587"/>
      <c r="AB147" s="587"/>
    </row>
    <row r="148" spans="1:28" ht="15.75" customHeight="1" x14ac:dyDescent="0.25">
      <c r="A148" s="587"/>
      <c r="B148" s="587"/>
      <c r="C148" s="587"/>
      <c r="D148" s="587"/>
      <c r="E148" s="587"/>
      <c r="F148" s="588"/>
      <c r="G148" s="587"/>
      <c r="H148" s="587"/>
      <c r="I148" s="587"/>
      <c r="J148" s="587"/>
      <c r="K148" s="587"/>
      <c r="L148" s="587"/>
      <c r="M148" s="587"/>
      <c r="N148" s="587"/>
      <c r="O148" s="587"/>
      <c r="P148" s="587"/>
      <c r="Q148" s="587"/>
      <c r="R148" s="587"/>
      <c r="S148" s="587"/>
      <c r="T148" s="587"/>
      <c r="U148" s="587"/>
      <c r="V148" s="587"/>
      <c r="W148" s="587"/>
      <c r="X148" s="587"/>
      <c r="Y148" s="587"/>
      <c r="Z148" s="587"/>
      <c r="AA148" s="587"/>
      <c r="AB148" s="587"/>
    </row>
    <row r="149" spans="1:28" ht="15.75" customHeight="1" x14ac:dyDescent="0.25">
      <c r="A149" s="587"/>
      <c r="B149" s="587"/>
      <c r="C149" s="587"/>
      <c r="D149" s="587"/>
      <c r="E149" s="587"/>
      <c r="F149" s="588"/>
      <c r="G149" s="587"/>
      <c r="H149" s="587"/>
      <c r="I149" s="587"/>
      <c r="J149" s="587"/>
      <c r="K149" s="587"/>
      <c r="L149" s="587"/>
      <c r="M149" s="587"/>
      <c r="N149" s="587"/>
      <c r="O149" s="587"/>
      <c r="P149" s="587"/>
      <c r="Q149" s="587"/>
      <c r="R149" s="587"/>
      <c r="S149" s="587"/>
      <c r="T149" s="587"/>
      <c r="U149" s="587"/>
      <c r="V149" s="587"/>
      <c r="W149" s="587"/>
      <c r="X149" s="587"/>
      <c r="Y149" s="587"/>
      <c r="Z149" s="587"/>
      <c r="AA149" s="587"/>
      <c r="AB149" s="587"/>
    </row>
    <row r="150" spans="1:28" ht="15.75" customHeight="1" x14ac:dyDescent="0.25">
      <c r="A150" s="587"/>
      <c r="B150" s="587"/>
      <c r="C150" s="587"/>
      <c r="D150" s="587"/>
      <c r="E150" s="587"/>
      <c r="F150" s="588"/>
      <c r="G150" s="587"/>
      <c r="H150" s="587"/>
      <c r="I150" s="587"/>
      <c r="J150" s="587"/>
      <c r="K150" s="587"/>
      <c r="L150" s="587"/>
      <c r="M150" s="587"/>
      <c r="N150" s="587"/>
      <c r="O150" s="587"/>
      <c r="P150" s="587"/>
      <c r="Q150" s="587"/>
      <c r="R150" s="587"/>
      <c r="S150" s="587"/>
      <c r="T150" s="587"/>
      <c r="U150" s="587"/>
      <c r="V150" s="587"/>
      <c r="W150" s="587"/>
      <c r="X150" s="587"/>
      <c r="Y150" s="587"/>
      <c r="Z150" s="587"/>
      <c r="AA150" s="587"/>
      <c r="AB150" s="587"/>
    </row>
    <row r="151" spans="1:28" ht="15.75" customHeight="1" x14ac:dyDescent="0.25">
      <c r="A151" s="587"/>
      <c r="B151" s="587"/>
      <c r="C151" s="587"/>
      <c r="D151" s="587"/>
      <c r="E151" s="587"/>
      <c r="F151" s="588"/>
      <c r="G151" s="587"/>
      <c r="H151" s="587"/>
      <c r="I151" s="587"/>
      <c r="J151" s="587"/>
      <c r="K151" s="587"/>
      <c r="L151" s="587"/>
      <c r="M151" s="587"/>
      <c r="N151" s="587"/>
      <c r="O151" s="587"/>
      <c r="P151" s="587"/>
      <c r="Q151" s="587"/>
      <c r="R151" s="587"/>
      <c r="S151" s="587"/>
      <c r="T151" s="587"/>
      <c r="U151" s="587"/>
      <c r="V151" s="587"/>
      <c r="W151" s="587"/>
      <c r="X151" s="587"/>
      <c r="Y151" s="587"/>
      <c r="Z151" s="587"/>
      <c r="AA151" s="587"/>
      <c r="AB151" s="587"/>
    </row>
    <row r="152" spans="1:28" ht="15.75" customHeight="1" x14ac:dyDescent="0.25">
      <c r="A152" s="587"/>
      <c r="B152" s="587"/>
      <c r="C152" s="587"/>
      <c r="D152" s="587"/>
      <c r="E152" s="587"/>
      <c r="F152" s="588"/>
      <c r="G152" s="587"/>
      <c r="H152" s="587"/>
      <c r="I152" s="587"/>
      <c r="J152" s="587"/>
      <c r="K152" s="587"/>
      <c r="L152" s="587"/>
      <c r="M152" s="587"/>
      <c r="N152" s="587"/>
      <c r="O152" s="587"/>
      <c r="P152" s="587"/>
      <c r="Q152" s="587"/>
      <c r="R152" s="587"/>
      <c r="S152" s="587"/>
      <c r="T152" s="587"/>
      <c r="U152" s="587"/>
      <c r="V152" s="587"/>
      <c r="W152" s="587"/>
      <c r="X152" s="587"/>
      <c r="Y152" s="587"/>
      <c r="Z152" s="587"/>
      <c r="AA152" s="587"/>
      <c r="AB152" s="587"/>
    </row>
    <row r="153" spans="1:28" ht="15.75" customHeight="1" x14ac:dyDescent="0.25">
      <c r="A153" s="587"/>
      <c r="B153" s="587"/>
      <c r="C153" s="587"/>
      <c r="D153" s="587"/>
      <c r="E153" s="587"/>
      <c r="F153" s="588"/>
      <c r="G153" s="587"/>
      <c r="H153" s="587"/>
      <c r="I153" s="587"/>
      <c r="J153" s="587"/>
      <c r="K153" s="587"/>
      <c r="L153" s="587"/>
      <c r="M153" s="587"/>
      <c r="N153" s="587"/>
      <c r="O153" s="587"/>
      <c r="P153" s="587"/>
      <c r="Q153" s="587"/>
      <c r="R153" s="587"/>
      <c r="S153" s="587"/>
      <c r="T153" s="587"/>
      <c r="U153" s="587"/>
      <c r="V153" s="587"/>
      <c r="W153" s="587"/>
      <c r="X153" s="587"/>
      <c r="Y153" s="587"/>
      <c r="Z153" s="587"/>
      <c r="AA153" s="587"/>
      <c r="AB153" s="587"/>
    </row>
    <row r="154" spans="1:28" ht="15.75" customHeight="1" x14ac:dyDescent="0.25">
      <c r="A154" s="587"/>
      <c r="B154" s="587"/>
      <c r="C154" s="587"/>
      <c r="D154" s="587"/>
      <c r="E154" s="587"/>
      <c r="F154" s="588"/>
      <c r="G154" s="587"/>
      <c r="H154" s="587"/>
      <c r="I154" s="587"/>
      <c r="J154" s="587"/>
      <c r="K154" s="587"/>
      <c r="L154" s="587"/>
      <c r="M154" s="587"/>
      <c r="N154" s="587"/>
      <c r="O154" s="587"/>
      <c r="P154" s="587"/>
      <c r="Q154" s="587"/>
      <c r="R154" s="587"/>
      <c r="S154" s="587"/>
      <c r="T154" s="587"/>
      <c r="U154" s="587"/>
      <c r="V154" s="587"/>
      <c r="W154" s="587"/>
      <c r="X154" s="587"/>
      <c r="Y154" s="587"/>
      <c r="Z154" s="587"/>
      <c r="AA154" s="587"/>
      <c r="AB154" s="587"/>
    </row>
    <row r="155" spans="1:28" ht="15.75" customHeight="1" x14ac:dyDescent="0.25">
      <c r="A155" s="587"/>
      <c r="B155" s="587"/>
      <c r="C155" s="587"/>
      <c r="D155" s="587"/>
      <c r="E155" s="587"/>
      <c r="F155" s="588"/>
      <c r="G155" s="587"/>
      <c r="H155" s="587"/>
      <c r="I155" s="587"/>
      <c r="J155" s="587"/>
      <c r="K155" s="587"/>
      <c r="L155" s="587"/>
      <c r="M155" s="587"/>
      <c r="N155" s="587"/>
      <c r="O155" s="587"/>
      <c r="P155" s="587"/>
      <c r="Q155" s="587"/>
      <c r="R155" s="587"/>
      <c r="S155" s="587"/>
      <c r="T155" s="587"/>
      <c r="U155" s="587"/>
      <c r="V155" s="587"/>
      <c r="W155" s="587"/>
      <c r="X155" s="587"/>
      <c r="Y155" s="587"/>
      <c r="Z155" s="587"/>
      <c r="AA155" s="587"/>
      <c r="AB155" s="587"/>
    </row>
    <row r="156" spans="1:28" ht="15.75" customHeight="1" x14ac:dyDescent="0.25">
      <c r="A156" s="587"/>
      <c r="B156" s="587"/>
      <c r="C156" s="587"/>
      <c r="D156" s="587"/>
      <c r="E156" s="587"/>
      <c r="F156" s="588"/>
      <c r="G156" s="587"/>
      <c r="H156" s="587"/>
      <c r="I156" s="587"/>
      <c r="J156" s="587"/>
      <c r="K156" s="587"/>
      <c r="L156" s="587"/>
      <c r="M156" s="587"/>
      <c r="N156" s="587"/>
      <c r="O156" s="587"/>
      <c r="P156" s="587"/>
      <c r="Q156" s="587"/>
      <c r="R156" s="587"/>
      <c r="S156" s="587"/>
      <c r="T156" s="587"/>
      <c r="U156" s="587"/>
      <c r="V156" s="587"/>
      <c r="W156" s="587"/>
      <c r="X156" s="587"/>
      <c r="Y156" s="587"/>
      <c r="Z156" s="587"/>
      <c r="AA156" s="587"/>
      <c r="AB156" s="587"/>
    </row>
    <row r="157" spans="1:28" ht="15.75" customHeight="1" x14ac:dyDescent="0.25">
      <c r="A157" s="587"/>
      <c r="B157" s="587"/>
      <c r="C157" s="587"/>
      <c r="D157" s="587"/>
      <c r="E157" s="587"/>
      <c r="F157" s="588"/>
      <c r="G157" s="587"/>
      <c r="H157" s="587"/>
      <c r="I157" s="587"/>
      <c r="J157" s="587"/>
      <c r="K157" s="587"/>
      <c r="L157" s="587"/>
      <c r="M157" s="587"/>
      <c r="N157" s="587"/>
      <c r="O157" s="587"/>
      <c r="P157" s="587"/>
      <c r="Q157" s="587"/>
      <c r="R157" s="587"/>
      <c r="S157" s="587"/>
      <c r="T157" s="587"/>
      <c r="U157" s="587"/>
      <c r="V157" s="587"/>
      <c r="W157" s="587"/>
      <c r="X157" s="587"/>
      <c r="Y157" s="587"/>
      <c r="Z157" s="587"/>
      <c r="AA157" s="587"/>
      <c r="AB157" s="587"/>
    </row>
    <row r="158" spans="1:28" ht="15.75" customHeight="1" x14ac:dyDescent="0.25">
      <c r="A158" s="587"/>
      <c r="B158" s="587"/>
      <c r="C158" s="587"/>
      <c r="D158" s="587"/>
      <c r="E158" s="587"/>
      <c r="F158" s="588"/>
      <c r="G158" s="587"/>
      <c r="H158" s="587"/>
      <c r="I158" s="587"/>
      <c r="J158" s="587"/>
      <c r="K158" s="587"/>
      <c r="L158" s="587"/>
      <c r="M158" s="587"/>
      <c r="N158" s="587"/>
      <c r="O158" s="587"/>
      <c r="P158" s="587"/>
      <c r="Q158" s="587"/>
      <c r="R158" s="587"/>
      <c r="S158" s="587"/>
      <c r="T158" s="587"/>
      <c r="U158" s="587"/>
      <c r="V158" s="587"/>
      <c r="W158" s="587"/>
      <c r="X158" s="587"/>
      <c r="Y158" s="587"/>
      <c r="Z158" s="587"/>
      <c r="AA158" s="587"/>
      <c r="AB158" s="587"/>
    </row>
    <row r="159" spans="1:28" ht="15.75" customHeight="1" x14ac:dyDescent="0.25">
      <c r="A159" s="587"/>
      <c r="B159" s="587"/>
      <c r="C159" s="587"/>
      <c r="D159" s="587"/>
      <c r="E159" s="587"/>
      <c r="F159" s="588"/>
      <c r="G159" s="587"/>
      <c r="H159" s="587"/>
      <c r="I159" s="587"/>
      <c r="J159" s="587"/>
      <c r="K159" s="587"/>
      <c r="L159" s="587"/>
      <c r="M159" s="587"/>
      <c r="N159" s="587"/>
      <c r="O159" s="587"/>
      <c r="P159" s="587"/>
      <c r="Q159" s="587"/>
      <c r="R159" s="587"/>
      <c r="S159" s="587"/>
      <c r="T159" s="587"/>
      <c r="U159" s="587"/>
      <c r="V159" s="587"/>
      <c r="W159" s="587"/>
      <c r="X159" s="587"/>
      <c r="Y159" s="587"/>
      <c r="Z159" s="587"/>
      <c r="AA159" s="587"/>
      <c r="AB159" s="587"/>
    </row>
    <row r="160" spans="1:28" ht="15.75" customHeight="1" x14ac:dyDescent="0.25">
      <c r="A160" s="587"/>
      <c r="B160" s="587"/>
      <c r="C160" s="587"/>
      <c r="D160" s="587"/>
      <c r="E160" s="587"/>
      <c r="F160" s="588"/>
      <c r="G160" s="587"/>
      <c r="H160" s="587"/>
      <c r="I160" s="587"/>
      <c r="J160" s="587"/>
      <c r="K160" s="587"/>
      <c r="L160" s="587"/>
      <c r="M160" s="587"/>
      <c r="N160" s="587"/>
      <c r="O160" s="587"/>
      <c r="P160" s="587"/>
      <c r="Q160" s="587"/>
      <c r="R160" s="587"/>
      <c r="S160" s="587"/>
      <c r="T160" s="587"/>
      <c r="U160" s="587"/>
      <c r="V160" s="587"/>
      <c r="W160" s="587"/>
      <c r="X160" s="587"/>
      <c r="Y160" s="587"/>
      <c r="Z160" s="587"/>
      <c r="AA160" s="587"/>
      <c r="AB160" s="587"/>
    </row>
    <row r="161" spans="1:28" ht="15.75" customHeight="1" x14ac:dyDescent="0.25">
      <c r="A161" s="587"/>
      <c r="B161" s="587"/>
      <c r="C161" s="587"/>
      <c r="D161" s="587"/>
      <c r="E161" s="587"/>
      <c r="F161" s="588"/>
      <c r="G161" s="587"/>
      <c r="H161" s="587"/>
      <c r="I161" s="587"/>
      <c r="J161" s="587"/>
      <c r="K161" s="587"/>
      <c r="L161" s="587"/>
      <c r="M161" s="587"/>
      <c r="N161" s="587"/>
      <c r="O161" s="587"/>
      <c r="P161" s="587"/>
      <c r="Q161" s="587"/>
      <c r="R161" s="587"/>
      <c r="S161" s="587"/>
      <c r="T161" s="587"/>
      <c r="U161" s="587"/>
      <c r="V161" s="587"/>
      <c r="W161" s="587"/>
      <c r="X161" s="587"/>
      <c r="Y161" s="587"/>
      <c r="Z161" s="587"/>
      <c r="AA161" s="587"/>
      <c r="AB161" s="587"/>
    </row>
    <row r="162" spans="1:28" ht="15.75" customHeight="1" x14ac:dyDescent="0.25">
      <c r="A162" s="587"/>
      <c r="B162" s="587"/>
      <c r="C162" s="587"/>
      <c r="D162" s="587"/>
      <c r="E162" s="587"/>
      <c r="F162" s="588"/>
      <c r="G162" s="587"/>
      <c r="H162" s="587"/>
      <c r="I162" s="587"/>
      <c r="J162" s="587"/>
      <c r="K162" s="587"/>
      <c r="L162" s="587"/>
      <c r="M162" s="587"/>
      <c r="N162" s="587"/>
      <c r="O162" s="587"/>
      <c r="P162" s="587"/>
      <c r="Q162" s="587"/>
      <c r="R162" s="587"/>
      <c r="S162" s="587"/>
      <c r="T162" s="587"/>
      <c r="U162" s="587"/>
      <c r="V162" s="587"/>
      <c r="W162" s="587"/>
      <c r="X162" s="587"/>
      <c r="Y162" s="587"/>
      <c r="Z162" s="587"/>
      <c r="AA162" s="587"/>
      <c r="AB162" s="587"/>
    </row>
    <row r="163" spans="1:28" ht="15.75" customHeight="1" x14ac:dyDescent="0.25">
      <c r="A163" s="587"/>
      <c r="B163" s="587"/>
      <c r="C163" s="587"/>
      <c r="D163" s="587"/>
      <c r="E163" s="587"/>
      <c r="F163" s="588"/>
      <c r="G163" s="587"/>
      <c r="H163" s="587"/>
      <c r="I163" s="587"/>
      <c r="J163" s="587"/>
      <c r="K163" s="587"/>
      <c r="L163" s="587"/>
      <c r="M163" s="587"/>
      <c r="N163" s="587"/>
      <c r="O163" s="587"/>
      <c r="P163" s="587"/>
      <c r="Q163" s="587"/>
      <c r="R163" s="587"/>
      <c r="S163" s="587"/>
      <c r="T163" s="587"/>
      <c r="U163" s="587"/>
      <c r="V163" s="587"/>
      <c r="W163" s="587"/>
      <c r="X163" s="587"/>
      <c r="Y163" s="587"/>
      <c r="Z163" s="587"/>
      <c r="AA163" s="587"/>
      <c r="AB163" s="587"/>
    </row>
    <row r="164" spans="1:28" ht="15.75" customHeight="1" x14ac:dyDescent="0.25">
      <c r="A164" s="587"/>
      <c r="B164" s="587"/>
      <c r="C164" s="587"/>
      <c r="D164" s="587"/>
      <c r="E164" s="587"/>
      <c r="F164" s="588"/>
      <c r="G164" s="587"/>
      <c r="H164" s="587"/>
      <c r="I164" s="587"/>
      <c r="J164" s="587"/>
      <c r="K164" s="587"/>
      <c r="L164" s="587"/>
      <c r="M164" s="587"/>
      <c r="N164" s="587"/>
      <c r="O164" s="587"/>
      <c r="P164" s="587"/>
      <c r="Q164" s="587"/>
      <c r="R164" s="587"/>
      <c r="S164" s="587"/>
      <c r="T164" s="587"/>
      <c r="U164" s="587"/>
      <c r="V164" s="587"/>
      <c r="W164" s="587"/>
      <c r="X164" s="587"/>
      <c r="Y164" s="587"/>
      <c r="Z164" s="587"/>
      <c r="AA164" s="587"/>
      <c r="AB164" s="587"/>
    </row>
    <row r="165" spans="1:28" ht="15.75" customHeight="1" x14ac:dyDescent="0.25">
      <c r="A165" s="587"/>
      <c r="B165" s="587"/>
      <c r="C165" s="587"/>
      <c r="D165" s="587"/>
      <c r="E165" s="587"/>
      <c r="F165" s="588"/>
      <c r="G165" s="587"/>
      <c r="H165" s="587"/>
      <c r="I165" s="587"/>
      <c r="J165" s="587"/>
      <c r="K165" s="587"/>
      <c r="L165" s="587"/>
      <c r="M165" s="587"/>
      <c r="N165" s="587"/>
      <c r="O165" s="587"/>
      <c r="P165" s="587"/>
      <c r="Q165" s="587"/>
      <c r="R165" s="587"/>
      <c r="S165" s="587"/>
      <c r="T165" s="587"/>
      <c r="U165" s="587"/>
      <c r="V165" s="587"/>
      <c r="W165" s="587"/>
      <c r="X165" s="587"/>
      <c r="Y165" s="587"/>
      <c r="Z165" s="587"/>
      <c r="AA165" s="587"/>
      <c r="AB165" s="587"/>
    </row>
    <row r="166" spans="1:28" ht="15.75" customHeight="1" x14ac:dyDescent="0.25">
      <c r="A166" s="587"/>
      <c r="B166" s="587"/>
      <c r="C166" s="587"/>
      <c r="D166" s="587"/>
      <c r="E166" s="587"/>
      <c r="F166" s="588"/>
      <c r="G166" s="587"/>
      <c r="H166" s="587"/>
      <c r="I166" s="587"/>
      <c r="J166" s="587"/>
      <c r="K166" s="587"/>
      <c r="L166" s="587"/>
      <c r="M166" s="587"/>
      <c r="N166" s="587"/>
      <c r="O166" s="587"/>
      <c r="P166" s="587"/>
      <c r="Q166" s="587"/>
      <c r="R166" s="587"/>
      <c r="S166" s="587"/>
      <c r="T166" s="587"/>
      <c r="U166" s="587"/>
      <c r="V166" s="587"/>
      <c r="W166" s="587"/>
      <c r="X166" s="587"/>
      <c r="Y166" s="587"/>
      <c r="Z166" s="587"/>
      <c r="AA166" s="587"/>
      <c r="AB166" s="587"/>
    </row>
    <row r="167" spans="1:28" ht="15.75" customHeight="1" x14ac:dyDescent="0.25">
      <c r="A167" s="587"/>
      <c r="B167" s="587"/>
      <c r="C167" s="587"/>
      <c r="D167" s="587"/>
      <c r="E167" s="587"/>
      <c r="F167" s="588"/>
      <c r="G167" s="587"/>
      <c r="H167" s="587"/>
      <c r="I167" s="587"/>
      <c r="J167" s="587"/>
      <c r="K167" s="587"/>
      <c r="L167" s="587"/>
      <c r="M167" s="587"/>
      <c r="N167" s="587"/>
      <c r="O167" s="587"/>
      <c r="P167" s="587"/>
      <c r="Q167" s="587"/>
      <c r="R167" s="587"/>
      <c r="S167" s="587"/>
      <c r="T167" s="587"/>
      <c r="U167" s="587"/>
      <c r="V167" s="587"/>
      <c r="W167" s="587"/>
      <c r="X167" s="587"/>
      <c r="Y167" s="587"/>
      <c r="Z167" s="587"/>
      <c r="AA167" s="587"/>
      <c r="AB167" s="587"/>
    </row>
    <row r="168" spans="1:28" ht="15.75" customHeight="1" x14ac:dyDescent="0.25">
      <c r="A168" s="587"/>
      <c r="B168" s="587"/>
      <c r="C168" s="587"/>
      <c r="D168" s="587"/>
      <c r="E168" s="587"/>
      <c r="F168" s="588"/>
      <c r="G168" s="587"/>
      <c r="H168" s="587"/>
      <c r="I168" s="587"/>
      <c r="J168" s="587"/>
      <c r="K168" s="587"/>
      <c r="L168" s="587"/>
      <c r="M168" s="587"/>
      <c r="N168" s="587"/>
      <c r="O168" s="587"/>
      <c r="P168" s="587"/>
      <c r="Q168" s="587"/>
      <c r="R168" s="587"/>
      <c r="S168" s="587"/>
      <c r="T168" s="587"/>
      <c r="U168" s="587"/>
      <c r="V168" s="587"/>
      <c r="W168" s="587"/>
      <c r="X168" s="587"/>
      <c r="Y168" s="587"/>
      <c r="Z168" s="587"/>
      <c r="AA168" s="587"/>
      <c r="AB168" s="587"/>
    </row>
    <row r="169" spans="1:28" ht="15.75" customHeight="1" x14ac:dyDescent="0.25">
      <c r="A169" s="587"/>
      <c r="B169" s="587"/>
      <c r="C169" s="587"/>
      <c r="D169" s="587"/>
      <c r="E169" s="587"/>
      <c r="F169" s="588"/>
      <c r="G169" s="587"/>
      <c r="H169" s="587"/>
      <c r="I169" s="587"/>
      <c r="J169" s="587"/>
      <c r="K169" s="587"/>
      <c r="L169" s="587"/>
      <c r="M169" s="587"/>
      <c r="N169" s="587"/>
      <c r="O169" s="587"/>
      <c r="P169" s="587"/>
      <c r="Q169" s="587"/>
      <c r="R169" s="587"/>
      <c r="S169" s="587"/>
      <c r="T169" s="587"/>
      <c r="U169" s="587"/>
      <c r="V169" s="587"/>
      <c r="W169" s="587"/>
      <c r="X169" s="587"/>
      <c r="Y169" s="587"/>
      <c r="Z169" s="587"/>
      <c r="AA169" s="587"/>
      <c r="AB169" s="587"/>
    </row>
    <row r="170" spans="1:28" ht="15.75" customHeight="1" x14ac:dyDescent="0.25">
      <c r="A170" s="587"/>
      <c r="B170" s="587"/>
      <c r="C170" s="587"/>
      <c r="D170" s="587"/>
      <c r="E170" s="587"/>
      <c r="F170" s="588"/>
      <c r="G170" s="587"/>
      <c r="H170" s="587"/>
      <c r="I170" s="587"/>
      <c r="J170" s="587"/>
      <c r="K170" s="587"/>
      <c r="L170" s="587"/>
      <c r="M170" s="587"/>
      <c r="N170" s="587"/>
      <c r="O170" s="587"/>
      <c r="P170" s="587"/>
      <c r="Q170" s="587"/>
      <c r="R170" s="587"/>
      <c r="S170" s="587"/>
      <c r="T170" s="587"/>
      <c r="U170" s="587"/>
      <c r="V170" s="587"/>
      <c r="W170" s="587"/>
      <c r="X170" s="587"/>
      <c r="Y170" s="587"/>
      <c r="Z170" s="587"/>
      <c r="AA170" s="587"/>
      <c r="AB170" s="587"/>
    </row>
    <row r="171" spans="1:28" ht="15.75" customHeight="1" x14ac:dyDescent="0.25">
      <c r="A171" s="587"/>
      <c r="B171" s="587"/>
      <c r="C171" s="587"/>
      <c r="D171" s="587"/>
      <c r="E171" s="587"/>
      <c r="F171" s="588"/>
      <c r="G171" s="587"/>
      <c r="H171" s="587"/>
      <c r="I171" s="587"/>
      <c r="J171" s="587"/>
      <c r="K171" s="587"/>
      <c r="L171" s="587"/>
      <c r="M171" s="587"/>
      <c r="N171" s="587"/>
      <c r="O171" s="587"/>
      <c r="P171" s="587"/>
      <c r="Q171" s="587"/>
      <c r="R171" s="587"/>
      <c r="S171" s="587"/>
      <c r="T171" s="587"/>
      <c r="U171" s="587"/>
      <c r="V171" s="587"/>
      <c r="W171" s="587"/>
      <c r="X171" s="587"/>
      <c r="Y171" s="587"/>
      <c r="Z171" s="587"/>
      <c r="AA171" s="587"/>
      <c r="AB171" s="587"/>
    </row>
    <row r="172" spans="1:28" ht="15.75" customHeight="1" x14ac:dyDescent="0.25">
      <c r="A172" s="587"/>
      <c r="B172" s="587"/>
      <c r="C172" s="587"/>
      <c r="D172" s="587"/>
      <c r="E172" s="587"/>
      <c r="F172" s="588"/>
      <c r="G172" s="587"/>
      <c r="H172" s="587"/>
      <c r="I172" s="587"/>
      <c r="J172" s="587"/>
      <c r="K172" s="587"/>
      <c r="L172" s="587"/>
      <c r="M172" s="587"/>
      <c r="N172" s="587"/>
      <c r="O172" s="587"/>
      <c r="P172" s="587"/>
      <c r="Q172" s="587"/>
      <c r="R172" s="587"/>
      <c r="S172" s="587"/>
      <c r="T172" s="587"/>
      <c r="U172" s="587"/>
      <c r="V172" s="587"/>
      <c r="W172" s="587"/>
      <c r="X172" s="587"/>
      <c r="Y172" s="587"/>
      <c r="Z172" s="587"/>
      <c r="AA172" s="587"/>
      <c r="AB172" s="587"/>
    </row>
    <row r="173" spans="1:28" ht="15.75" customHeight="1" x14ac:dyDescent="0.25">
      <c r="A173" s="587"/>
      <c r="B173" s="587"/>
      <c r="C173" s="587"/>
      <c r="D173" s="587"/>
      <c r="E173" s="587"/>
      <c r="F173" s="588"/>
      <c r="G173" s="587"/>
      <c r="H173" s="587"/>
      <c r="I173" s="587"/>
      <c r="J173" s="587"/>
      <c r="K173" s="587"/>
      <c r="L173" s="587"/>
      <c r="M173" s="587"/>
      <c r="N173" s="587"/>
      <c r="O173" s="587"/>
      <c r="P173" s="587"/>
      <c r="Q173" s="587"/>
      <c r="R173" s="587"/>
      <c r="S173" s="587"/>
      <c r="T173" s="587"/>
      <c r="U173" s="587"/>
      <c r="V173" s="587"/>
      <c r="W173" s="587"/>
      <c r="X173" s="587"/>
      <c r="Y173" s="587"/>
      <c r="Z173" s="587"/>
      <c r="AA173" s="587"/>
      <c r="AB173" s="587"/>
    </row>
    <row r="174" spans="1:28" ht="15.75" customHeight="1" x14ac:dyDescent="0.25">
      <c r="A174" s="587"/>
      <c r="B174" s="587"/>
      <c r="C174" s="587"/>
      <c r="D174" s="587"/>
      <c r="E174" s="587"/>
      <c r="F174" s="588"/>
      <c r="G174" s="587"/>
      <c r="H174" s="587"/>
      <c r="I174" s="587"/>
      <c r="J174" s="587"/>
      <c r="K174" s="587"/>
      <c r="L174" s="587"/>
      <c r="M174" s="587"/>
      <c r="N174" s="587"/>
      <c r="O174" s="587"/>
      <c r="P174" s="587"/>
      <c r="Q174" s="587"/>
      <c r="R174" s="587"/>
      <c r="S174" s="587"/>
      <c r="T174" s="587"/>
      <c r="U174" s="587"/>
      <c r="V174" s="587"/>
      <c r="W174" s="587"/>
      <c r="X174" s="587"/>
      <c r="Y174" s="587"/>
      <c r="Z174" s="587"/>
      <c r="AA174" s="587"/>
      <c r="AB174" s="587"/>
    </row>
    <row r="175" spans="1:28" ht="15.75" customHeight="1" x14ac:dyDescent="0.25">
      <c r="A175" s="587"/>
      <c r="B175" s="587"/>
      <c r="C175" s="587"/>
      <c r="D175" s="587"/>
      <c r="E175" s="587"/>
      <c r="F175" s="588"/>
      <c r="G175" s="587"/>
      <c r="H175" s="587"/>
      <c r="I175" s="587"/>
      <c r="J175" s="587"/>
      <c r="K175" s="587"/>
      <c r="L175" s="587"/>
      <c r="M175" s="587"/>
      <c r="N175" s="587"/>
      <c r="O175" s="587"/>
      <c r="P175" s="587"/>
      <c r="Q175" s="587"/>
      <c r="R175" s="587"/>
      <c r="S175" s="587"/>
      <c r="T175" s="587"/>
      <c r="U175" s="587"/>
      <c r="V175" s="587"/>
      <c r="W175" s="587"/>
      <c r="X175" s="587"/>
      <c r="Y175" s="587"/>
      <c r="Z175" s="587"/>
      <c r="AA175" s="587"/>
      <c r="AB175" s="587"/>
    </row>
    <row r="176" spans="1:28" ht="15.75" customHeight="1" x14ac:dyDescent="0.25">
      <c r="A176" s="587"/>
      <c r="B176" s="587"/>
      <c r="C176" s="587"/>
      <c r="D176" s="587"/>
      <c r="E176" s="587"/>
      <c r="F176" s="588"/>
      <c r="G176" s="587"/>
      <c r="H176" s="587"/>
      <c r="I176" s="587"/>
      <c r="J176" s="587"/>
      <c r="K176" s="587"/>
      <c r="L176" s="587"/>
      <c r="M176" s="587"/>
      <c r="N176" s="587"/>
      <c r="O176" s="587"/>
      <c r="P176" s="587"/>
      <c r="Q176" s="587"/>
      <c r="R176" s="587"/>
      <c r="S176" s="587"/>
      <c r="T176" s="587"/>
      <c r="U176" s="587"/>
      <c r="V176" s="587"/>
      <c r="W176" s="587"/>
      <c r="X176" s="587"/>
      <c r="Y176" s="587"/>
      <c r="Z176" s="587"/>
      <c r="AA176" s="587"/>
      <c r="AB176" s="587"/>
    </row>
    <row r="177" spans="1:28" ht="15.75" customHeight="1" x14ac:dyDescent="0.25">
      <c r="A177" s="587"/>
      <c r="B177" s="587"/>
      <c r="C177" s="587"/>
      <c r="D177" s="587"/>
      <c r="E177" s="587"/>
      <c r="F177" s="588"/>
      <c r="G177" s="587"/>
      <c r="H177" s="587"/>
      <c r="I177" s="587"/>
      <c r="J177" s="587"/>
      <c r="K177" s="587"/>
      <c r="L177" s="587"/>
      <c r="M177" s="587"/>
      <c r="N177" s="587"/>
      <c r="O177" s="587"/>
      <c r="P177" s="587"/>
      <c r="Q177" s="587"/>
      <c r="R177" s="587"/>
      <c r="S177" s="587"/>
      <c r="T177" s="587"/>
      <c r="U177" s="587"/>
      <c r="V177" s="587"/>
      <c r="W177" s="587"/>
      <c r="X177" s="587"/>
      <c r="Y177" s="587"/>
      <c r="Z177" s="587"/>
      <c r="AA177" s="587"/>
      <c r="AB177" s="587"/>
    </row>
    <row r="178" spans="1:28" ht="15.75" customHeight="1" x14ac:dyDescent="0.25">
      <c r="A178" s="587"/>
      <c r="B178" s="587"/>
      <c r="C178" s="587"/>
      <c r="D178" s="587"/>
      <c r="E178" s="587"/>
      <c r="F178" s="588"/>
      <c r="G178" s="587"/>
      <c r="H178" s="587"/>
      <c r="I178" s="587"/>
      <c r="J178" s="587"/>
      <c r="K178" s="587"/>
      <c r="L178" s="587"/>
      <c r="M178" s="587"/>
      <c r="N178" s="587"/>
      <c r="O178" s="587"/>
      <c r="P178" s="587"/>
      <c r="Q178" s="587"/>
      <c r="R178" s="587"/>
      <c r="S178" s="587"/>
      <c r="T178" s="587"/>
      <c r="U178" s="587"/>
      <c r="V178" s="587"/>
      <c r="W178" s="587"/>
      <c r="X178" s="587"/>
      <c r="Y178" s="587"/>
      <c r="Z178" s="587"/>
      <c r="AA178" s="587"/>
      <c r="AB178" s="587"/>
    </row>
    <row r="179" spans="1:28" ht="15.75" customHeight="1" x14ac:dyDescent="0.25">
      <c r="A179" s="587"/>
      <c r="B179" s="587"/>
      <c r="C179" s="587"/>
      <c r="D179" s="587"/>
      <c r="E179" s="587"/>
      <c r="F179" s="588"/>
      <c r="G179" s="587"/>
      <c r="H179" s="587"/>
      <c r="I179" s="587"/>
      <c r="J179" s="587"/>
      <c r="K179" s="587"/>
      <c r="L179" s="587"/>
      <c r="M179" s="587"/>
      <c r="N179" s="587"/>
      <c r="O179" s="587"/>
      <c r="P179" s="587"/>
      <c r="Q179" s="587"/>
      <c r="R179" s="587"/>
      <c r="S179" s="587"/>
      <c r="T179" s="587"/>
      <c r="U179" s="587"/>
      <c r="V179" s="587"/>
      <c r="W179" s="587"/>
      <c r="X179" s="587"/>
      <c r="Y179" s="587"/>
      <c r="Z179" s="587"/>
      <c r="AA179" s="587"/>
      <c r="AB179" s="587"/>
    </row>
    <row r="180" spans="1:28" ht="15.75" customHeight="1" x14ac:dyDescent="0.25">
      <c r="A180" s="587"/>
      <c r="B180" s="587"/>
      <c r="C180" s="587"/>
      <c r="D180" s="587"/>
      <c r="E180" s="587"/>
      <c r="F180" s="588"/>
      <c r="G180" s="587"/>
      <c r="H180" s="587"/>
      <c r="I180" s="587"/>
      <c r="J180" s="587"/>
      <c r="K180" s="587"/>
      <c r="L180" s="587"/>
      <c r="M180" s="587"/>
      <c r="N180" s="587"/>
      <c r="O180" s="587"/>
      <c r="P180" s="587"/>
      <c r="Q180" s="587"/>
      <c r="R180" s="587"/>
      <c r="S180" s="587"/>
      <c r="T180" s="587"/>
      <c r="U180" s="587"/>
      <c r="V180" s="587"/>
      <c r="W180" s="587"/>
      <c r="X180" s="587"/>
      <c r="Y180" s="587"/>
      <c r="Z180" s="587"/>
      <c r="AA180" s="587"/>
      <c r="AB180" s="587"/>
    </row>
    <row r="181" spans="1:28" ht="15.75" customHeight="1" x14ac:dyDescent="0.25">
      <c r="A181" s="587"/>
      <c r="B181" s="587"/>
      <c r="C181" s="587"/>
      <c r="D181" s="587"/>
      <c r="E181" s="587"/>
      <c r="F181" s="588"/>
      <c r="G181" s="587"/>
      <c r="H181" s="587"/>
      <c r="I181" s="587"/>
      <c r="J181" s="587"/>
      <c r="K181" s="587"/>
      <c r="L181" s="587"/>
      <c r="M181" s="587"/>
      <c r="N181" s="587"/>
      <c r="O181" s="587"/>
      <c r="P181" s="587"/>
      <c r="Q181" s="587"/>
      <c r="R181" s="587"/>
      <c r="S181" s="587"/>
      <c r="T181" s="587"/>
      <c r="U181" s="587"/>
      <c r="V181" s="587"/>
      <c r="W181" s="587"/>
      <c r="X181" s="587"/>
      <c r="Y181" s="587"/>
      <c r="Z181" s="587"/>
      <c r="AA181" s="587"/>
      <c r="AB181" s="587"/>
    </row>
    <row r="182" spans="1:28" ht="15.75" customHeight="1" x14ac:dyDescent="0.25">
      <c r="A182" s="587"/>
      <c r="B182" s="587"/>
      <c r="C182" s="587"/>
      <c r="D182" s="587"/>
      <c r="E182" s="587"/>
      <c r="F182" s="588"/>
      <c r="G182" s="587"/>
      <c r="H182" s="587"/>
      <c r="I182" s="587"/>
      <c r="J182" s="587"/>
      <c r="K182" s="587"/>
      <c r="L182" s="587"/>
      <c r="M182" s="587"/>
      <c r="N182" s="587"/>
      <c r="O182" s="587"/>
      <c r="P182" s="587"/>
      <c r="Q182" s="587"/>
      <c r="R182" s="587"/>
      <c r="S182" s="587"/>
      <c r="T182" s="587"/>
      <c r="U182" s="587"/>
      <c r="V182" s="587"/>
      <c r="W182" s="587"/>
      <c r="X182" s="587"/>
      <c r="Y182" s="587"/>
      <c r="Z182" s="587"/>
      <c r="AA182" s="587"/>
      <c r="AB182" s="587"/>
    </row>
    <row r="183" spans="1:28" ht="15.75" customHeight="1" x14ac:dyDescent="0.25">
      <c r="A183" s="587"/>
      <c r="B183" s="587"/>
      <c r="C183" s="587"/>
      <c r="D183" s="587"/>
      <c r="E183" s="587"/>
      <c r="F183" s="588"/>
      <c r="G183" s="587"/>
      <c r="H183" s="587"/>
      <c r="I183" s="587"/>
      <c r="J183" s="587"/>
      <c r="K183" s="587"/>
      <c r="L183" s="587"/>
      <c r="M183" s="587"/>
      <c r="N183" s="587"/>
      <c r="O183" s="587"/>
      <c r="P183" s="587"/>
      <c r="Q183" s="587"/>
      <c r="R183" s="587"/>
      <c r="S183" s="587"/>
      <c r="T183" s="587"/>
      <c r="U183" s="587"/>
      <c r="V183" s="587"/>
      <c r="W183" s="587"/>
      <c r="X183" s="587"/>
      <c r="Y183" s="587"/>
      <c r="Z183" s="587"/>
      <c r="AA183" s="587"/>
      <c r="AB183" s="587"/>
    </row>
    <row r="184" spans="1:28" ht="15.75" customHeight="1" x14ac:dyDescent="0.25">
      <c r="A184" s="587"/>
      <c r="B184" s="587"/>
      <c r="C184" s="587"/>
      <c r="D184" s="587"/>
      <c r="E184" s="587"/>
      <c r="F184" s="588"/>
      <c r="G184" s="587"/>
      <c r="H184" s="587"/>
      <c r="I184" s="587"/>
      <c r="J184" s="587"/>
      <c r="K184" s="587"/>
      <c r="L184" s="587"/>
      <c r="M184" s="587"/>
      <c r="N184" s="587"/>
      <c r="O184" s="587"/>
      <c r="P184" s="587"/>
      <c r="Q184" s="587"/>
      <c r="R184" s="587"/>
      <c r="S184" s="587"/>
      <c r="T184" s="587"/>
      <c r="U184" s="587"/>
      <c r="V184" s="587"/>
      <c r="W184" s="587"/>
      <c r="X184" s="587"/>
      <c r="Y184" s="587"/>
      <c r="Z184" s="587"/>
      <c r="AA184" s="587"/>
      <c r="AB184" s="587"/>
    </row>
    <row r="185" spans="1:28" ht="15.75" customHeight="1" x14ac:dyDescent="0.25">
      <c r="A185" s="587"/>
      <c r="B185" s="587"/>
      <c r="C185" s="587"/>
      <c r="D185" s="587"/>
      <c r="E185" s="587"/>
      <c r="F185" s="588"/>
      <c r="G185" s="587"/>
      <c r="H185" s="587"/>
      <c r="I185" s="587"/>
      <c r="J185" s="587"/>
      <c r="K185" s="587"/>
      <c r="L185" s="587"/>
      <c r="M185" s="587"/>
      <c r="N185" s="587"/>
      <c r="O185" s="587"/>
      <c r="P185" s="587"/>
      <c r="Q185" s="587"/>
      <c r="R185" s="587"/>
      <c r="S185" s="587"/>
      <c r="T185" s="587"/>
      <c r="U185" s="587"/>
      <c r="V185" s="587"/>
      <c r="W185" s="587"/>
      <c r="X185" s="587"/>
      <c r="Y185" s="587"/>
      <c r="Z185" s="587"/>
      <c r="AA185" s="587"/>
      <c r="AB185" s="587"/>
    </row>
    <row r="186" spans="1:28" ht="15.75" customHeight="1" x14ac:dyDescent="0.25">
      <c r="A186" s="587"/>
      <c r="B186" s="587"/>
      <c r="C186" s="587"/>
      <c r="D186" s="587"/>
      <c r="E186" s="587"/>
      <c r="F186" s="588"/>
      <c r="G186" s="587"/>
      <c r="H186" s="587"/>
      <c r="I186" s="587"/>
      <c r="J186" s="587"/>
      <c r="K186" s="587"/>
      <c r="L186" s="587"/>
      <c r="M186" s="587"/>
      <c r="N186" s="587"/>
      <c r="O186" s="587"/>
      <c r="P186" s="587"/>
      <c r="Q186" s="587"/>
      <c r="R186" s="587"/>
      <c r="S186" s="587"/>
      <c r="T186" s="587"/>
      <c r="U186" s="587"/>
      <c r="V186" s="587"/>
      <c r="W186" s="587"/>
      <c r="X186" s="587"/>
      <c r="Y186" s="587"/>
      <c r="Z186" s="587"/>
      <c r="AA186" s="587"/>
      <c r="AB186" s="587"/>
    </row>
    <row r="187" spans="1:28" ht="15.75" customHeight="1" x14ac:dyDescent="0.25">
      <c r="A187" s="587"/>
      <c r="B187" s="587"/>
      <c r="C187" s="587"/>
      <c r="D187" s="587"/>
      <c r="E187" s="587"/>
      <c r="F187" s="588"/>
      <c r="G187" s="587"/>
      <c r="H187" s="587"/>
      <c r="I187" s="587"/>
      <c r="J187" s="587"/>
      <c r="K187" s="587"/>
      <c r="L187" s="587"/>
      <c r="M187" s="587"/>
      <c r="N187" s="587"/>
      <c r="O187" s="587"/>
      <c r="P187" s="587"/>
      <c r="Q187" s="587"/>
      <c r="R187" s="587"/>
      <c r="S187" s="587"/>
      <c r="T187" s="587"/>
      <c r="U187" s="587"/>
      <c r="V187" s="587"/>
      <c r="W187" s="587"/>
      <c r="X187" s="587"/>
      <c r="Y187" s="587"/>
      <c r="Z187" s="587"/>
      <c r="AA187" s="587"/>
      <c r="AB187" s="587"/>
    </row>
    <row r="188" spans="1:28" ht="15.75" customHeight="1" x14ac:dyDescent="0.25">
      <c r="A188" s="587"/>
      <c r="B188" s="587"/>
      <c r="C188" s="587"/>
      <c r="D188" s="587"/>
      <c r="E188" s="587"/>
      <c r="F188" s="588"/>
      <c r="G188" s="587"/>
      <c r="H188" s="587"/>
      <c r="I188" s="587"/>
      <c r="J188" s="587"/>
      <c r="K188" s="587"/>
      <c r="L188" s="587"/>
      <c r="M188" s="587"/>
      <c r="N188" s="587"/>
      <c r="O188" s="587"/>
      <c r="P188" s="587"/>
      <c r="Q188" s="587"/>
      <c r="R188" s="587"/>
      <c r="S188" s="587"/>
      <c r="T188" s="587"/>
      <c r="U188" s="587"/>
      <c r="V188" s="587"/>
      <c r="W188" s="587"/>
      <c r="X188" s="587"/>
      <c r="Y188" s="587"/>
      <c r="Z188" s="587"/>
      <c r="AA188" s="587"/>
      <c r="AB188" s="587"/>
    </row>
    <row r="189" spans="1:28" ht="15.75" customHeight="1" x14ac:dyDescent="0.25">
      <c r="A189" s="587"/>
      <c r="B189" s="587"/>
      <c r="C189" s="587"/>
      <c r="D189" s="587"/>
      <c r="E189" s="587"/>
      <c r="F189" s="588"/>
      <c r="G189" s="587"/>
      <c r="H189" s="587"/>
      <c r="I189" s="587"/>
      <c r="J189" s="587"/>
      <c r="K189" s="587"/>
      <c r="L189" s="587"/>
      <c r="M189" s="587"/>
      <c r="N189" s="587"/>
      <c r="O189" s="587"/>
      <c r="P189" s="587"/>
      <c r="Q189" s="587"/>
      <c r="R189" s="587"/>
      <c r="S189" s="587"/>
      <c r="T189" s="587"/>
      <c r="U189" s="587"/>
      <c r="V189" s="587"/>
      <c r="W189" s="587"/>
      <c r="X189" s="587"/>
      <c r="Y189" s="587"/>
      <c r="Z189" s="587"/>
      <c r="AA189" s="587"/>
      <c r="AB189" s="587"/>
    </row>
    <row r="190" spans="1:28" ht="15.75" customHeight="1" x14ac:dyDescent="0.25">
      <c r="A190" s="587"/>
      <c r="B190" s="587"/>
      <c r="C190" s="587"/>
      <c r="D190" s="587"/>
      <c r="E190" s="587"/>
      <c r="F190" s="588"/>
      <c r="G190" s="587"/>
      <c r="H190" s="587"/>
      <c r="I190" s="587"/>
      <c r="J190" s="587"/>
      <c r="K190" s="587"/>
      <c r="L190" s="587"/>
      <c r="M190" s="587"/>
      <c r="N190" s="587"/>
      <c r="O190" s="587"/>
      <c r="P190" s="587"/>
      <c r="Q190" s="587"/>
      <c r="R190" s="587"/>
      <c r="S190" s="587"/>
      <c r="T190" s="587"/>
      <c r="U190" s="587"/>
      <c r="V190" s="587"/>
      <c r="W190" s="587"/>
      <c r="X190" s="587"/>
      <c r="Y190" s="587"/>
      <c r="Z190" s="587"/>
      <c r="AA190" s="587"/>
      <c r="AB190" s="587"/>
    </row>
    <row r="191" spans="1:28" ht="15.75" customHeight="1" x14ac:dyDescent="0.25">
      <c r="A191" s="587"/>
      <c r="B191" s="587"/>
      <c r="C191" s="587"/>
      <c r="D191" s="587"/>
      <c r="E191" s="587"/>
      <c r="F191" s="588"/>
      <c r="G191" s="587"/>
      <c r="H191" s="587"/>
      <c r="I191" s="587"/>
      <c r="J191" s="587"/>
      <c r="K191" s="587"/>
      <c r="L191" s="587"/>
      <c r="M191" s="587"/>
      <c r="N191" s="587"/>
      <c r="O191" s="587"/>
      <c r="P191" s="587"/>
      <c r="Q191" s="587"/>
      <c r="R191" s="587"/>
      <c r="S191" s="587"/>
      <c r="T191" s="587"/>
      <c r="U191" s="587"/>
      <c r="V191" s="587"/>
      <c r="W191" s="587"/>
      <c r="X191" s="587"/>
      <c r="Y191" s="587"/>
      <c r="Z191" s="587"/>
      <c r="AA191" s="587"/>
      <c r="AB191" s="587"/>
    </row>
    <row r="192" spans="1:28" ht="15.75" customHeight="1" x14ac:dyDescent="0.25">
      <c r="A192" s="587"/>
      <c r="B192" s="587"/>
      <c r="C192" s="587"/>
      <c r="D192" s="587"/>
      <c r="E192" s="587"/>
      <c r="F192" s="588"/>
      <c r="G192" s="587"/>
      <c r="H192" s="587"/>
      <c r="I192" s="587"/>
      <c r="J192" s="587"/>
      <c r="K192" s="587"/>
      <c r="L192" s="587"/>
      <c r="M192" s="587"/>
      <c r="N192" s="587"/>
      <c r="O192" s="587"/>
      <c r="P192" s="587"/>
      <c r="Q192" s="587"/>
      <c r="R192" s="587"/>
      <c r="S192" s="587"/>
      <c r="T192" s="587"/>
      <c r="U192" s="587"/>
      <c r="V192" s="587"/>
      <c r="W192" s="587"/>
      <c r="X192" s="587"/>
      <c r="Y192" s="587"/>
      <c r="Z192" s="587"/>
      <c r="AA192" s="587"/>
      <c r="AB192" s="587"/>
    </row>
    <row r="193" spans="1:28" ht="15.75" customHeight="1" x14ac:dyDescent="0.25">
      <c r="A193" s="587"/>
      <c r="B193" s="587"/>
      <c r="C193" s="587"/>
      <c r="D193" s="587"/>
      <c r="E193" s="587"/>
      <c r="F193" s="588"/>
      <c r="G193" s="587"/>
      <c r="H193" s="587"/>
      <c r="I193" s="587"/>
      <c r="J193" s="587"/>
      <c r="K193" s="587"/>
      <c r="L193" s="587"/>
      <c r="M193" s="587"/>
      <c r="N193" s="587"/>
      <c r="O193" s="587"/>
      <c r="P193" s="587"/>
      <c r="Q193" s="587"/>
      <c r="R193" s="587"/>
      <c r="S193" s="587"/>
      <c r="T193" s="587"/>
      <c r="U193" s="587"/>
      <c r="V193" s="587"/>
      <c r="W193" s="587"/>
      <c r="X193" s="587"/>
      <c r="Y193" s="587"/>
      <c r="Z193" s="587"/>
      <c r="AA193" s="587"/>
      <c r="AB193" s="587"/>
    </row>
    <row r="194" spans="1:28" ht="15.75" customHeight="1" x14ac:dyDescent="0.25">
      <c r="A194" s="587"/>
      <c r="B194" s="587"/>
      <c r="C194" s="587"/>
      <c r="D194" s="587"/>
      <c r="E194" s="587"/>
      <c r="F194" s="588"/>
      <c r="G194" s="587"/>
      <c r="H194" s="587"/>
      <c r="I194" s="587"/>
      <c r="J194" s="587"/>
      <c r="K194" s="587"/>
      <c r="L194" s="587"/>
      <c r="M194" s="587"/>
      <c r="N194" s="587"/>
      <c r="O194" s="587"/>
      <c r="P194" s="587"/>
      <c r="Q194" s="587"/>
      <c r="R194" s="587"/>
      <c r="S194" s="587"/>
      <c r="T194" s="587"/>
      <c r="U194" s="587"/>
      <c r="V194" s="587"/>
      <c r="W194" s="587"/>
      <c r="X194" s="587"/>
      <c r="Y194" s="587"/>
      <c r="Z194" s="587"/>
      <c r="AA194" s="587"/>
      <c r="AB194" s="587"/>
    </row>
    <row r="195" spans="1:28" ht="15.75" customHeight="1" x14ac:dyDescent="0.25">
      <c r="A195" s="587"/>
      <c r="B195" s="587"/>
      <c r="C195" s="587"/>
      <c r="D195" s="587"/>
      <c r="E195" s="587"/>
      <c r="F195" s="588"/>
      <c r="G195" s="587"/>
      <c r="H195" s="587"/>
      <c r="I195" s="587"/>
      <c r="J195" s="587"/>
      <c r="K195" s="587"/>
      <c r="L195" s="587"/>
      <c r="M195" s="587"/>
      <c r="N195" s="587"/>
      <c r="O195" s="587"/>
      <c r="P195" s="587"/>
      <c r="Q195" s="587"/>
      <c r="R195" s="587"/>
      <c r="S195" s="587"/>
      <c r="T195" s="587"/>
      <c r="U195" s="587"/>
      <c r="V195" s="587"/>
      <c r="W195" s="587"/>
      <c r="X195" s="587"/>
      <c r="Y195" s="587"/>
      <c r="Z195" s="587"/>
      <c r="AA195" s="587"/>
      <c r="AB195" s="587"/>
    </row>
    <row r="196" spans="1:28" ht="15.75" customHeight="1" x14ac:dyDescent="0.25">
      <c r="A196" s="587"/>
      <c r="B196" s="587"/>
      <c r="C196" s="587"/>
      <c r="D196" s="587"/>
      <c r="E196" s="587"/>
      <c r="F196" s="588"/>
      <c r="G196" s="587"/>
      <c r="H196" s="587"/>
      <c r="I196" s="587"/>
      <c r="J196" s="587"/>
      <c r="K196" s="587"/>
      <c r="L196" s="587"/>
      <c r="M196" s="587"/>
      <c r="N196" s="587"/>
      <c r="O196" s="587"/>
      <c r="P196" s="587"/>
      <c r="Q196" s="587"/>
      <c r="R196" s="587"/>
      <c r="S196" s="587"/>
      <c r="T196" s="587"/>
      <c r="U196" s="587"/>
      <c r="V196" s="587"/>
      <c r="W196" s="587"/>
      <c r="X196" s="587"/>
      <c r="Y196" s="587"/>
      <c r="Z196" s="587"/>
      <c r="AA196" s="587"/>
      <c r="AB196" s="587"/>
    </row>
    <row r="197" spans="1:28" ht="15.75" customHeight="1" x14ac:dyDescent="0.25">
      <c r="A197" s="587"/>
      <c r="B197" s="587"/>
      <c r="C197" s="587"/>
      <c r="D197" s="587"/>
      <c r="E197" s="587"/>
      <c r="F197" s="588"/>
      <c r="G197" s="587"/>
      <c r="H197" s="587"/>
      <c r="I197" s="587"/>
      <c r="J197" s="587"/>
      <c r="K197" s="587"/>
      <c r="L197" s="587"/>
      <c r="M197" s="587"/>
      <c r="N197" s="587"/>
      <c r="O197" s="587"/>
      <c r="P197" s="587"/>
      <c r="Q197" s="587"/>
      <c r="R197" s="587"/>
      <c r="S197" s="587"/>
      <c r="T197" s="587"/>
      <c r="U197" s="587"/>
      <c r="V197" s="587"/>
      <c r="W197" s="587"/>
      <c r="X197" s="587"/>
      <c r="Y197" s="587"/>
      <c r="Z197" s="587"/>
      <c r="AA197" s="587"/>
      <c r="AB197" s="587"/>
    </row>
    <row r="198" spans="1:28" ht="15.75" customHeight="1" x14ac:dyDescent="0.25">
      <c r="A198" s="587"/>
      <c r="B198" s="587"/>
      <c r="C198" s="587"/>
      <c r="D198" s="587"/>
      <c r="E198" s="587"/>
      <c r="F198" s="588"/>
      <c r="G198" s="587"/>
      <c r="H198" s="587"/>
      <c r="I198" s="587"/>
      <c r="J198" s="587"/>
      <c r="K198" s="587"/>
      <c r="L198" s="587"/>
      <c r="M198" s="587"/>
      <c r="N198" s="587"/>
      <c r="O198" s="587"/>
      <c r="P198" s="587"/>
      <c r="Q198" s="587"/>
      <c r="R198" s="587"/>
      <c r="S198" s="587"/>
      <c r="T198" s="587"/>
      <c r="U198" s="587"/>
      <c r="V198" s="587"/>
      <c r="W198" s="587"/>
      <c r="X198" s="587"/>
      <c r="Y198" s="587"/>
      <c r="Z198" s="587"/>
      <c r="AA198" s="587"/>
      <c r="AB198" s="587"/>
    </row>
    <row r="199" spans="1:28" ht="15.75" customHeight="1" x14ac:dyDescent="0.25">
      <c r="A199" s="587"/>
      <c r="B199" s="587"/>
      <c r="C199" s="587"/>
      <c r="D199" s="587"/>
      <c r="E199" s="587"/>
      <c r="F199" s="588"/>
      <c r="G199" s="587"/>
      <c r="H199" s="587"/>
      <c r="I199" s="587"/>
      <c r="J199" s="587"/>
      <c r="K199" s="587"/>
      <c r="L199" s="587"/>
      <c r="M199" s="587"/>
      <c r="N199" s="587"/>
      <c r="O199" s="587"/>
      <c r="P199" s="587"/>
      <c r="Q199" s="587"/>
      <c r="R199" s="587"/>
      <c r="S199" s="587"/>
      <c r="T199" s="587"/>
      <c r="U199" s="587"/>
      <c r="V199" s="587"/>
      <c r="W199" s="587"/>
      <c r="X199" s="587"/>
      <c r="Y199" s="587"/>
      <c r="Z199" s="587"/>
      <c r="AA199" s="587"/>
      <c r="AB199" s="587"/>
    </row>
    <row r="200" spans="1:28" ht="15.75" customHeight="1" x14ac:dyDescent="0.25">
      <c r="A200" s="587"/>
      <c r="B200" s="587"/>
      <c r="C200" s="587"/>
      <c r="D200" s="587"/>
      <c r="E200" s="587"/>
      <c r="F200" s="588"/>
      <c r="G200" s="587"/>
      <c r="H200" s="587"/>
      <c r="I200" s="587"/>
      <c r="J200" s="587"/>
      <c r="K200" s="587"/>
      <c r="L200" s="587"/>
      <c r="M200" s="587"/>
      <c r="N200" s="587"/>
      <c r="O200" s="587"/>
      <c r="P200" s="587"/>
      <c r="Q200" s="587"/>
      <c r="R200" s="587"/>
      <c r="S200" s="587"/>
      <c r="T200" s="587"/>
      <c r="U200" s="587"/>
      <c r="V200" s="587"/>
      <c r="W200" s="587"/>
      <c r="X200" s="587"/>
      <c r="Y200" s="587"/>
      <c r="Z200" s="587"/>
      <c r="AA200" s="587"/>
      <c r="AB200" s="587"/>
    </row>
    <row r="201" spans="1:28" ht="15.75" customHeight="1" x14ac:dyDescent="0.25">
      <c r="A201" s="587"/>
      <c r="B201" s="587"/>
      <c r="C201" s="587"/>
      <c r="D201" s="587"/>
      <c r="E201" s="587"/>
      <c r="F201" s="588"/>
      <c r="G201" s="587"/>
      <c r="H201" s="587"/>
      <c r="I201" s="587"/>
      <c r="J201" s="587"/>
      <c r="K201" s="587"/>
      <c r="L201" s="587"/>
      <c r="M201" s="587"/>
      <c r="N201" s="587"/>
      <c r="O201" s="587"/>
      <c r="P201" s="587"/>
      <c r="Q201" s="587"/>
      <c r="R201" s="587"/>
      <c r="S201" s="587"/>
      <c r="T201" s="587"/>
      <c r="U201" s="587"/>
      <c r="V201" s="587"/>
      <c r="W201" s="587"/>
      <c r="X201" s="587"/>
      <c r="Y201" s="587"/>
      <c r="Z201" s="587"/>
      <c r="AA201" s="587"/>
      <c r="AB201" s="587"/>
    </row>
    <row r="202" spans="1:28" ht="15.75" customHeight="1" x14ac:dyDescent="0.25">
      <c r="A202" s="587"/>
      <c r="B202" s="587"/>
      <c r="C202" s="587"/>
      <c r="D202" s="587"/>
      <c r="E202" s="587"/>
      <c r="F202" s="588"/>
      <c r="G202" s="587"/>
      <c r="H202" s="587"/>
      <c r="I202" s="587"/>
      <c r="J202" s="587"/>
      <c r="K202" s="587"/>
      <c r="L202" s="587"/>
      <c r="M202" s="587"/>
      <c r="N202" s="587"/>
      <c r="O202" s="587"/>
      <c r="P202" s="587"/>
      <c r="Q202" s="587"/>
      <c r="R202" s="587"/>
      <c r="S202" s="587"/>
      <c r="T202" s="587"/>
      <c r="U202" s="587"/>
      <c r="V202" s="587"/>
      <c r="W202" s="587"/>
      <c r="X202" s="587"/>
      <c r="Y202" s="587"/>
      <c r="Z202" s="587"/>
      <c r="AA202" s="587"/>
      <c r="AB202" s="587"/>
    </row>
    <row r="203" spans="1:28" ht="15.75" customHeight="1" x14ac:dyDescent="0.25">
      <c r="A203" s="587"/>
      <c r="B203" s="587"/>
      <c r="C203" s="587"/>
      <c r="D203" s="587"/>
      <c r="E203" s="587"/>
      <c r="F203" s="588"/>
      <c r="G203" s="587"/>
      <c r="H203" s="587"/>
      <c r="I203" s="587"/>
      <c r="J203" s="587"/>
      <c r="K203" s="587"/>
      <c r="L203" s="587"/>
      <c r="M203" s="587"/>
      <c r="N203" s="587"/>
      <c r="O203" s="587"/>
      <c r="P203" s="587"/>
      <c r="Q203" s="587"/>
      <c r="R203" s="587"/>
      <c r="S203" s="587"/>
      <c r="T203" s="587"/>
      <c r="U203" s="587"/>
      <c r="V203" s="587"/>
      <c r="W203" s="587"/>
      <c r="X203" s="587"/>
      <c r="Y203" s="587"/>
      <c r="Z203" s="587"/>
      <c r="AA203" s="587"/>
      <c r="AB203" s="587"/>
    </row>
    <row r="204" spans="1:28" ht="15.75" customHeight="1" x14ac:dyDescent="0.25">
      <c r="A204" s="587"/>
      <c r="B204" s="587"/>
      <c r="C204" s="587"/>
      <c r="D204" s="587"/>
      <c r="E204" s="587"/>
      <c r="F204" s="588"/>
      <c r="G204" s="587"/>
      <c r="H204" s="587"/>
      <c r="I204" s="587"/>
      <c r="J204" s="587"/>
      <c r="K204" s="587"/>
      <c r="L204" s="587"/>
      <c r="M204" s="587"/>
      <c r="N204" s="587"/>
      <c r="O204" s="587"/>
      <c r="P204" s="587"/>
      <c r="Q204" s="587"/>
      <c r="R204" s="587"/>
      <c r="S204" s="587"/>
      <c r="T204" s="587"/>
      <c r="U204" s="587"/>
      <c r="V204" s="587"/>
      <c r="W204" s="587"/>
      <c r="X204" s="587"/>
      <c r="Y204" s="587"/>
      <c r="Z204" s="587"/>
      <c r="AA204" s="587"/>
      <c r="AB204" s="587"/>
    </row>
    <row r="205" spans="1:28" ht="15.75" customHeight="1" x14ac:dyDescent="0.25">
      <c r="A205" s="587"/>
      <c r="B205" s="587"/>
      <c r="C205" s="587"/>
      <c r="D205" s="587"/>
      <c r="E205" s="587"/>
      <c r="F205" s="588"/>
      <c r="G205" s="587"/>
      <c r="H205" s="587"/>
      <c r="I205" s="587"/>
      <c r="J205" s="587"/>
      <c r="K205" s="587"/>
      <c r="L205" s="587"/>
      <c r="M205" s="587"/>
      <c r="N205" s="587"/>
      <c r="O205" s="587"/>
      <c r="P205" s="587"/>
      <c r="Q205" s="587"/>
      <c r="R205" s="587"/>
      <c r="S205" s="587"/>
      <c r="T205" s="587"/>
      <c r="U205" s="587"/>
      <c r="V205" s="587"/>
      <c r="W205" s="587"/>
      <c r="X205" s="587"/>
      <c r="Y205" s="587"/>
      <c r="Z205" s="587"/>
      <c r="AA205" s="587"/>
      <c r="AB205" s="587"/>
    </row>
    <row r="206" spans="1:28" ht="15.75" customHeight="1" x14ac:dyDescent="0.25">
      <c r="A206" s="587"/>
      <c r="B206" s="587"/>
      <c r="C206" s="587"/>
      <c r="D206" s="587"/>
      <c r="E206" s="587"/>
      <c r="F206" s="588"/>
      <c r="G206" s="587"/>
      <c r="H206" s="587"/>
      <c r="I206" s="587"/>
      <c r="J206" s="587"/>
      <c r="K206" s="587"/>
      <c r="L206" s="587"/>
      <c r="M206" s="587"/>
      <c r="N206" s="587"/>
      <c r="O206" s="587"/>
      <c r="P206" s="587"/>
      <c r="Q206" s="587"/>
      <c r="R206" s="587"/>
      <c r="S206" s="587"/>
      <c r="T206" s="587"/>
      <c r="U206" s="587"/>
      <c r="V206" s="587"/>
      <c r="W206" s="587"/>
      <c r="X206" s="587"/>
      <c r="Y206" s="587"/>
      <c r="Z206" s="587"/>
      <c r="AA206" s="587"/>
      <c r="AB206" s="587"/>
    </row>
    <row r="207" spans="1:28" ht="15.75" customHeight="1" x14ac:dyDescent="0.25">
      <c r="A207" s="587"/>
      <c r="B207" s="587"/>
      <c r="C207" s="587"/>
      <c r="D207" s="587"/>
      <c r="E207" s="587"/>
      <c r="F207" s="588"/>
      <c r="G207" s="587"/>
      <c r="H207" s="587"/>
      <c r="I207" s="587"/>
      <c r="J207" s="587"/>
      <c r="K207" s="587"/>
      <c r="L207" s="587"/>
      <c r="M207" s="587"/>
      <c r="N207" s="587"/>
      <c r="O207" s="587"/>
      <c r="P207" s="587"/>
      <c r="Q207" s="587"/>
      <c r="R207" s="587"/>
      <c r="S207" s="587"/>
      <c r="T207" s="587"/>
      <c r="U207" s="587"/>
      <c r="V207" s="587"/>
      <c r="W207" s="587"/>
      <c r="X207" s="587"/>
      <c r="Y207" s="587"/>
      <c r="Z207" s="587"/>
      <c r="AA207" s="587"/>
      <c r="AB207" s="587"/>
    </row>
    <row r="208" spans="1:28" ht="15.75" customHeight="1" x14ac:dyDescent="0.25">
      <c r="A208" s="587"/>
      <c r="B208" s="587"/>
      <c r="C208" s="587"/>
      <c r="D208" s="587"/>
      <c r="E208" s="587"/>
      <c r="F208" s="588"/>
      <c r="G208" s="587"/>
      <c r="H208" s="587"/>
      <c r="I208" s="587"/>
      <c r="J208" s="587"/>
      <c r="K208" s="587"/>
      <c r="L208" s="587"/>
      <c r="M208" s="587"/>
      <c r="N208" s="587"/>
      <c r="O208" s="587"/>
      <c r="P208" s="587"/>
      <c r="Q208" s="587"/>
      <c r="R208" s="587"/>
      <c r="S208" s="587"/>
      <c r="T208" s="587"/>
      <c r="U208" s="587"/>
      <c r="V208" s="587"/>
      <c r="W208" s="587"/>
      <c r="X208" s="587"/>
      <c r="Y208" s="587"/>
      <c r="Z208" s="587"/>
      <c r="AA208" s="587"/>
      <c r="AB208" s="587"/>
    </row>
    <row r="209" spans="1:28" ht="15.75" customHeight="1" x14ac:dyDescent="0.25">
      <c r="A209" s="587"/>
      <c r="B209" s="587"/>
      <c r="C209" s="587"/>
      <c r="D209" s="587"/>
      <c r="E209" s="587"/>
      <c r="F209" s="588"/>
      <c r="G209" s="587"/>
      <c r="H209" s="587"/>
      <c r="I209" s="587"/>
      <c r="J209" s="587"/>
      <c r="K209" s="587"/>
      <c r="L209" s="587"/>
      <c r="M209" s="587"/>
      <c r="N209" s="587"/>
      <c r="O209" s="587"/>
      <c r="P209" s="587"/>
      <c r="Q209" s="587"/>
      <c r="R209" s="587"/>
      <c r="S209" s="587"/>
      <c r="T209" s="587"/>
      <c r="U209" s="587"/>
      <c r="V209" s="587"/>
      <c r="W209" s="587"/>
      <c r="X209" s="587"/>
      <c r="Y209" s="587"/>
      <c r="Z209" s="587"/>
      <c r="AA209" s="587"/>
      <c r="AB209" s="587"/>
    </row>
    <row r="210" spans="1:28" ht="15.75" customHeight="1" x14ac:dyDescent="0.25">
      <c r="A210" s="587"/>
      <c r="B210" s="587"/>
      <c r="C210" s="587"/>
      <c r="D210" s="587"/>
      <c r="E210" s="587"/>
      <c r="F210" s="588"/>
      <c r="G210" s="587"/>
      <c r="H210" s="587"/>
      <c r="I210" s="587"/>
      <c r="J210" s="587"/>
      <c r="K210" s="587"/>
      <c r="L210" s="587"/>
      <c r="M210" s="587"/>
      <c r="N210" s="587"/>
      <c r="O210" s="587"/>
      <c r="P210" s="587"/>
      <c r="Q210" s="587"/>
      <c r="R210" s="587"/>
      <c r="S210" s="587"/>
      <c r="T210" s="587"/>
      <c r="U210" s="587"/>
      <c r="V210" s="587"/>
      <c r="W210" s="587"/>
      <c r="X210" s="587"/>
      <c r="Y210" s="587"/>
      <c r="Z210" s="587"/>
      <c r="AA210" s="587"/>
      <c r="AB210" s="587"/>
    </row>
    <row r="211" spans="1:28" ht="15.75" customHeight="1" x14ac:dyDescent="0.25">
      <c r="A211" s="587"/>
      <c r="B211" s="587"/>
      <c r="C211" s="587"/>
      <c r="D211" s="587"/>
      <c r="E211" s="587"/>
      <c r="F211" s="588"/>
      <c r="G211" s="587"/>
      <c r="H211" s="587"/>
      <c r="I211" s="587"/>
      <c r="J211" s="587"/>
      <c r="K211" s="587"/>
      <c r="L211" s="587"/>
      <c r="M211" s="587"/>
      <c r="N211" s="587"/>
      <c r="O211" s="587"/>
      <c r="P211" s="587"/>
      <c r="Q211" s="587"/>
      <c r="R211" s="587"/>
      <c r="S211" s="587"/>
      <c r="T211" s="587"/>
      <c r="U211" s="587"/>
      <c r="V211" s="587"/>
      <c r="W211" s="587"/>
      <c r="X211" s="587"/>
      <c r="Y211" s="587"/>
      <c r="Z211" s="587"/>
      <c r="AA211" s="587"/>
      <c r="AB211" s="587"/>
    </row>
    <row r="212" spans="1:28" ht="15.75" customHeight="1" x14ac:dyDescent="0.25">
      <c r="A212" s="587"/>
      <c r="B212" s="587"/>
      <c r="C212" s="587"/>
      <c r="D212" s="587"/>
      <c r="E212" s="587"/>
      <c r="F212" s="588"/>
      <c r="G212" s="587"/>
      <c r="H212" s="587"/>
      <c r="I212" s="587"/>
      <c r="J212" s="587"/>
      <c r="K212" s="587"/>
      <c r="L212" s="587"/>
      <c r="M212" s="587"/>
      <c r="N212" s="587"/>
      <c r="O212" s="587"/>
      <c r="P212" s="587"/>
      <c r="Q212" s="587"/>
      <c r="R212" s="587"/>
      <c r="S212" s="587"/>
      <c r="T212" s="587"/>
      <c r="U212" s="587"/>
      <c r="V212" s="587"/>
      <c r="W212" s="587"/>
      <c r="X212" s="587"/>
      <c r="Y212" s="587"/>
      <c r="Z212" s="587"/>
      <c r="AA212" s="587"/>
      <c r="AB212" s="587"/>
    </row>
    <row r="213" spans="1:28" ht="15.75" customHeight="1" x14ac:dyDescent="0.25">
      <c r="A213" s="587"/>
      <c r="B213" s="587"/>
      <c r="C213" s="587"/>
      <c r="D213" s="587"/>
      <c r="E213" s="587"/>
      <c r="F213" s="588"/>
      <c r="G213" s="587"/>
      <c r="H213" s="587"/>
      <c r="I213" s="587"/>
      <c r="J213" s="587"/>
      <c r="K213" s="587"/>
      <c r="L213" s="587"/>
      <c r="M213" s="587"/>
      <c r="N213" s="587"/>
      <c r="O213" s="587"/>
      <c r="P213" s="587"/>
      <c r="Q213" s="587"/>
      <c r="R213" s="587"/>
      <c r="S213" s="587"/>
      <c r="T213" s="587"/>
      <c r="U213" s="587"/>
      <c r="V213" s="587"/>
      <c r="W213" s="587"/>
      <c r="X213" s="587"/>
      <c r="Y213" s="587"/>
      <c r="Z213" s="587"/>
      <c r="AA213" s="587"/>
      <c r="AB213" s="587"/>
    </row>
    <row r="214" spans="1:28" ht="15.75" customHeight="1" x14ac:dyDescent="0.25">
      <c r="A214" s="587"/>
      <c r="B214" s="587"/>
      <c r="C214" s="587"/>
      <c r="D214" s="587"/>
      <c r="E214" s="587"/>
      <c r="F214" s="588"/>
      <c r="G214" s="587"/>
      <c r="H214" s="587"/>
      <c r="I214" s="587"/>
      <c r="J214" s="587"/>
      <c r="K214" s="587"/>
      <c r="L214" s="587"/>
      <c r="M214" s="587"/>
      <c r="N214" s="587"/>
      <c r="O214" s="587"/>
      <c r="P214" s="587"/>
      <c r="Q214" s="587"/>
      <c r="R214" s="587"/>
      <c r="S214" s="587"/>
      <c r="T214" s="587"/>
      <c r="U214" s="587"/>
      <c r="V214" s="587"/>
      <c r="W214" s="587"/>
      <c r="X214" s="587"/>
      <c r="Y214" s="587"/>
      <c r="Z214" s="587"/>
      <c r="AA214" s="587"/>
      <c r="AB214" s="587"/>
    </row>
    <row r="215" spans="1:28" ht="15.75" customHeight="1" x14ac:dyDescent="0.25">
      <c r="A215" s="587"/>
      <c r="B215" s="587"/>
      <c r="C215" s="587"/>
      <c r="D215" s="587"/>
      <c r="E215" s="587"/>
      <c r="F215" s="588"/>
      <c r="G215" s="587"/>
      <c r="H215" s="587"/>
      <c r="I215" s="587"/>
      <c r="J215" s="587"/>
      <c r="K215" s="587"/>
      <c r="L215" s="587"/>
      <c r="M215" s="587"/>
      <c r="N215" s="587"/>
      <c r="O215" s="587"/>
      <c r="P215" s="587"/>
      <c r="Q215" s="587"/>
      <c r="R215" s="587"/>
      <c r="S215" s="587"/>
      <c r="T215" s="587"/>
      <c r="U215" s="587"/>
      <c r="V215" s="587"/>
      <c r="W215" s="587"/>
      <c r="X215" s="587"/>
      <c r="Y215" s="587"/>
      <c r="Z215" s="587"/>
      <c r="AA215" s="587"/>
      <c r="AB215" s="587"/>
    </row>
    <row r="216" spans="1:28" ht="15.75" customHeight="1" x14ac:dyDescent="0.25">
      <c r="A216" s="587"/>
      <c r="B216" s="587"/>
      <c r="C216" s="587"/>
      <c r="D216" s="587"/>
      <c r="E216" s="587"/>
      <c r="F216" s="588"/>
      <c r="G216" s="587"/>
      <c r="H216" s="587"/>
      <c r="I216" s="587"/>
      <c r="J216" s="587"/>
      <c r="K216" s="587"/>
      <c r="L216" s="587"/>
      <c r="M216" s="587"/>
      <c r="N216" s="587"/>
      <c r="O216" s="587"/>
      <c r="P216" s="587"/>
      <c r="Q216" s="587"/>
      <c r="R216" s="587"/>
      <c r="S216" s="587"/>
      <c r="T216" s="587"/>
      <c r="U216" s="587"/>
      <c r="V216" s="587"/>
      <c r="W216" s="587"/>
      <c r="X216" s="587"/>
      <c r="Y216" s="587"/>
      <c r="Z216" s="587"/>
      <c r="AA216" s="587"/>
      <c r="AB216" s="587"/>
    </row>
    <row r="217" spans="1:28" ht="15.75" customHeight="1" x14ac:dyDescent="0.25">
      <c r="A217" s="587"/>
      <c r="B217" s="587"/>
      <c r="C217" s="587"/>
      <c r="D217" s="587"/>
      <c r="E217" s="587"/>
      <c r="F217" s="588"/>
      <c r="G217" s="587"/>
      <c r="H217" s="587"/>
      <c r="I217" s="587"/>
      <c r="J217" s="587"/>
      <c r="K217" s="587"/>
      <c r="L217" s="587"/>
      <c r="M217" s="587"/>
      <c r="N217" s="587"/>
      <c r="O217" s="587"/>
      <c r="P217" s="587"/>
      <c r="Q217" s="587"/>
      <c r="R217" s="587"/>
      <c r="S217" s="587"/>
      <c r="T217" s="587"/>
      <c r="U217" s="587"/>
      <c r="V217" s="587"/>
      <c r="W217" s="587"/>
      <c r="X217" s="587"/>
      <c r="Y217" s="587"/>
      <c r="Z217" s="587"/>
      <c r="AA217" s="587"/>
      <c r="AB217" s="587"/>
    </row>
    <row r="218" spans="1:28" ht="15.75" customHeight="1" x14ac:dyDescent="0.25">
      <c r="A218" s="587"/>
      <c r="B218" s="587"/>
      <c r="C218" s="587"/>
      <c r="D218" s="587"/>
      <c r="E218" s="587"/>
      <c r="F218" s="588"/>
      <c r="G218" s="587"/>
      <c r="H218" s="587"/>
      <c r="I218" s="587"/>
      <c r="J218" s="587"/>
      <c r="K218" s="587"/>
      <c r="L218" s="587"/>
      <c r="M218" s="587"/>
      <c r="N218" s="587"/>
      <c r="O218" s="587"/>
      <c r="P218" s="587"/>
      <c r="Q218" s="587"/>
      <c r="R218" s="587"/>
      <c r="S218" s="587"/>
      <c r="T218" s="587"/>
      <c r="U218" s="587"/>
      <c r="V218" s="587"/>
      <c r="W218" s="587"/>
      <c r="X218" s="587"/>
      <c r="Y218" s="587"/>
      <c r="Z218" s="587"/>
      <c r="AA218" s="587"/>
      <c r="AB218" s="587"/>
    </row>
    <row r="219" spans="1:28" ht="15.75" customHeight="1" x14ac:dyDescent="0.25">
      <c r="A219" s="587"/>
      <c r="B219" s="587"/>
      <c r="C219" s="587"/>
      <c r="D219" s="587"/>
      <c r="E219" s="587"/>
      <c r="F219" s="588"/>
      <c r="G219" s="587"/>
      <c r="H219" s="587"/>
      <c r="I219" s="587"/>
      <c r="J219" s="587"/>
      <c r="K219" s="587"/>
      <c r="L219" s="587"/>
      <c r="M219" s="587"/>
      <c r="N219" s="587"/>
      <c r="O219" s="587"/>
      <c r="P219" s="587"/>
      <c r="Q219" s="587"/>
      <c r="R219" s="587"/>
      <c r="S219" s="587"/>
      <c r="T219" s="587"/>
      <c r="U219" s="587"/>
      <c r="V219" s="587"/>
      <c r="W219" s="587"/>
      <c r="X219" s="587"/>
      <c r="Y219" s="587"/>
      <c r="Z219" s="587"/>
      <c r="AA219" s="587"/>
      <c r="AB219" s="587"/>
    </row>
    <row r="220" spans="1:28" ht="15.75" customHeight="1" x14ac:dyDescent="0.25">
      <c r="A220" s="587"/>
      <c r="B220" s="587"/>
      <c r="C220" s="587"/>
      <c r="D220" s="587"/>
      <c r="E220" s="587"/>
      <c r="F220" s="588"/>
      <c r="G220" s="587"/>
      <c r="H220" s="587"/>
      <c r="I220" s="587"/>
      <c r="J220" s="587"/>
      <c r="K220" s="587"/>
      <c r="L220" s="587"/>
      <c r="M220" s="587"/>
      <c r="N220" s="587"/>
      <c r="O220" s="587"/>
      <c r="P220" s="587"/>
      <c r="Q220" s="587"/>
      <c r="R220" s="587"/>
      <c r="S220" s="587"/>
      <c r="T220" s="587"/>
      <c r="U220" s="587"/>
      <c r="V220" s="587"/>
      <c r="W220" s="587"/>
      <c r="X220" s="587"/>
      <c r="Y220" s="587"/>
      <c r="Z220" s="587"/>
      <c r="AA220" s="587"/>
      <c r="AB220" s="587"/>
    </row>
    <row r="221" spans="1:28" ht="15.75" customHeight="1" x14ac:dyDescent="0.25">
      <c r="A221" s="587"/>
      <c r="B221" s="587"/>
      <c r="C221" s="587"/>
      <c r="D221" s="587"/>
      <c r="E221" s="587"/>
      <c r="F221" s="588"/>
      <c r="G221" s="587"/>
      <c r="H221" s="587"/>
      <c r="I221" s="587"/>
      <c r="J221" s="587"/>
      <c r="K221" s="587"/>
      <c r="L221" s="587"/>
      <c r="M221" s="587"/>
      <c r="N221" s="587"/>
      <c r="O221" s="587"/>
      <c r="P221" s="587"/>
      <c r="Q221" s="587"/>
      <c r="R221" s="587"/>
      <c r="S221" s="587"/>
      <c r="T221" s="587"/>
      <c r="U221" s="587"/>
      <c r="V221" s="587"/>
      <c r="W221" s="587"/>
      <c r="X221" s="587"/>
      <c r="Y221" s="587"/>
      <c r="Z221" s="587"/>
      <c r="AA221" s="587"/>
      <c r="AB221" s="587"/>
    </row>
    <row r="222" spans="1:28" ht="15.75" customHeight="1" x14ac:dyDescent="0.25">
      <c r="A222" s="587"/>
      <c r="B222" s="587"/>
      <c r="C222" s="587"/>
      <c r="D222" s="587"/>
      <c r="E222" s="587"/>
      <c r="F222" s="588"/>
      <c r="G222" s="587"/>
      <c r="H222" s="587"/>
      <c r="I222" s="587"/>
      <c r="J222" s="587"/>
      <c r="K222" s="587"/>
      <c r="L222" s="587"/>
      <c r="M222" s="587"/>
      <c r="N222" s="587"/>
      <c r="O222" s="587"/>
      <c r="P222" s="587"/>
      <c r="Q222" s="587"/>
      <c r="R222" s="587"/>
      <c r="S222" s="587"/>
      <c r="T222" s="587"/>
      <c r="U222" s="587"/>
      <c r="V222" s="587"/>
      <c r="W222" s="587"/>
      <c r="X222" s="587"/>
      <c r="Y222" s="587"/>
      <c r="Z222" s="587"/>
      <c r="AA222" s="587"/>
      <c r="AB222" s="587"/>
    </row>
    <row r="223" spans="1:28" ht="15.75" customHeight="1" x14ac:dyDescent="0.25">
      <c r="A223" s="587"/>
      <c r="B223" s="587"/>
      <c r="C223" s="587"/>
      <c r="D223" s="587"/>
      <c r="E223" s="587"/>
      <c r="F223" s="588"/>
      <c r="G223" s="587"/>
      <c r="H223" s="587"/>
      <c r="I223" s="587"/>
      <c r="J223" s="587"/>
      <c r="K223" s="587"/>
      <c r="L223" s="587"/>
      <c r="M223" s="587"/>
      <c r="N223" s="587"/>
      <c r="O223" s="587"/>
      <c r="P223" s="587"/>
      <c r="Q223" s="587"/>
      <c r="R223" s="587"/>
      <c r="S223" s="587"/>
      <c r="T223" s="587"/>
      <c r="U223" s="587"/>
      <c r="V223" s="587"/>
      <c r="W223" s="587"/>
      <c r="X223" s="587"/>
      <c r="Y223" s="587"/>
      <c r="Z223" s="587"/>
      <c r="AA223" s="587"/>
      <c r="AB223" s="587"/>
    </row>
    <row r="224" spans="1:28" ht="15.75" customHeight="1" x14ac:dyDescent="0.25">
      <c r="A224" s="587"/>
      <c r="B224" s="587"/>
      <c r="C224" s="587"/>
      <c r="D224" s="587"/>
      <c r="E224" s="587"/>
      <c r="F224" s="588"/>
      <c r="G224" s="587"/>
      <c r="H224" s="587"/>
      <c r="I224" s="587"/>
      <c r="J224" s="587"/>
      <c r="K224" s="587"/>
      <c r="L224" s="587"/>
      <c r="M224" s="587"/>
      <c r="N224" s="587"/>
      <c r="O224" s="587"/>
      <c r="P224" s="587"/>
      <c r="Q224" s="587"/>
      <c r="R224" s="587"/>
      <c r="S224" s="587"/>
      <c r="T224" s="587"/>
      <c r="U224" s="587"/>
      <c r="V224" s="587"/>
      <c r="W224" s="587"/>
      <c r="X224" s="587"/>
      <c r="Y224" s="587"/>
      <c r="Z224" s="587"/>
      <c r="AA224" s="587"/>
      <c r="AB224" s="587"/>
    </row>
    <row r="225" spans="1:28" ht="15.75" customHeight="1" x14ac:dyDescent="0.25">
      <c r="A225" s="587"/>
      <c r="B225" s="587"/>
      <c r="C225" s="587"/>
      <c r="D225" s="587"/>
      <c r="E225" s="587"/>
      <c r="F225" s="588"/>
      <c r="G225" s="587"/>
      <c r="H225" s="587"/>
      <c r="I225" s="587"/>
      <c r="J225" s="587"/>
      <c r="K225" s="587"/>
      <c r="L225" s="587"/>
      <c r="M225" s="587"/>
      <c r="N225" s="587"/>
      <c r="O225" s="587"/>
      <c r="P225" s="587"/>
      <c r="Q225" s="587"/>
      <c r="R225" s="587"/>
      <c r="S225" s="587"/>
      <c r="T225" s="587"/>
      <c r="U225" s="587"/>
      <c r="V225" s="587"/>
      <c r="W225" s="587"/>
      <c r="X225" s="587"/>
      <c r="Y225" s="587"/>
      <c r="Z225" s="587"/>
      <c r="AA225" s="587"/>
      <c r="AB225" s="587"/>
    </row>
    <row r="226" spans="1:28" ht="15.75" customHeight="1" x14ac:dyDescent="0.25">
      <c r="A226" s="587"/>
      <c r="B226" s="587"/>
      <c r="C226" s="587"/>
      <c r="D226" s="587"/>
      <c r="E226" s="587"/>
      <c r="F226" s="588"/>
      <c r="G226" s="587"/>
      <c r="H226" s="587"/>
      <c r="I226" s="587"/>
      <c r="J226" s="587"/>
      <c r="K226" s="587"/>
      <c r="L226" s="587"/>
      <c r="M226" s="587"/>
      <c r="N226" s="587"/>
      <c r="O226" s="587"/>
      <c r="P226" s="587"/>
      <c r="Q226" s="587"/>
      <c r="R226" s="587"/>
      <c r="S226" s="587"/>
      <c r="T226" s="587"/>
      <c r="U226" s="587"/>
      <c r="V226" s="587"/>
      <c r="W226" s="587"/>
      <c r="X226" s="587"/>
      <c r="Y226" s="587"/>
      <c r="Z226" s="587"/>
      <c r="AA226" s="587"/>
      <c r="AB226" s="587"/>
    </row>
    <row r="227" spans="1:28" ht="15.75" customHeight="1" x14ac:dyDescent="0.25">
      <c r="A227" s="587"/>
      <c r="B227" s="587"/>
      <c r="C227" s="587"/>
      <c r="D227" s="587"/>
      <c r="E227" s="587"/>
      <c r="F227" s="588"/>
      <c r="G227" s="587"/>
      <c r="H227" s="587"/>
      <c r="I227" s="587"/>
      <c r="J227" s="587"/>
      <c r="K227" s="587"/>
      <c r="L227" s="587"/>
      <c r="M227" s="587"/>
      <c r="N227" s="587"/>
      <c r="O227" s="587"/>
      <c r="P227" s="587"/>
      <c r="Q227" s="587"/>
      <c r="R227" s="587"/>
      <c r="S227" s="587"/>
      <c r="T227" s="587"/>
      <c r="U227" s="587"/>
      <c r="V227" s="587"/>
      <c r="W227" s="587"/>
      <c r="X227" s="587"/>
      <c r="Y227" s="587"/>
      <c r="Z227" s="587"/>
      <c r="AA227" s="587"/>
      <c r="AB227" s="587"/>
    </row>
    <row r="228" spans="1:28" ht="15.75" customHeight="1" x14ac:dyDescent="0.25">
      <c r="A228" s="587"/>
      <c r="B228" s="587"/>
      <c r="C228" s="587"/>
      <c r="D228" s="587"/>
      <c r="E228" s="587"/>
      <c r="F228" s="588"/>
      <c r="G228" s="587"/>
      <c r="H228" s="587"/>
      <c r="I228" s="587"/>
      <c r="J228" s="587"/>
      <c r="K228" s="587"/>
      <c r="L228" s="587"/>
      <c r="M228" s="587"/>
      <c r="N228" s="587"/>
      <c r="O228" s="587"/>
      <c r="P228" s="587"/>
      <c r="Q228" s="587"/>
      <c r="R228" s="587"/>
      <c r="S228" s="587"/>
      <c r="T228" s="587"/>
      <c r="U228" s="587"/>
      <c r="V228" s="587"/>
      <c r="W228" s="587"/>
      <c r="X228" s="587"/>
      <c r="Y228" s="587"/>
      <c r="Z228" s="587"/>
      <c r="AA228" s="587"/>
      <c r="AB228" s="587"/>
    </row>
    <row r="229" spans="1:28" ht="15.75" customHeight="1" x14ac:dyDescent="0.25">
      <c r="A229" s="587"/>
      <c r="B229" s="587"/>
      <c r="C229" s="587"/>
      <c r="D229" s="587"/>
      <c r="E229" s="587"/>
      <c r="F229" s="588"/>
      <c r="G229" s="587"/>
      <c r="H229" s="587"/>
      <c r="I229" s="587"/>
      <c r="J229" s="587"/>
      <c r="K229" s="587"/>
      <c r="L229" s="587"/>
      <c r="M229" s="587"/>
      <c r="N229" s="587"/>
      <c r="O229" s="587"/>
      <c r="P229" s="587"/>
      <c r="Q229" s="587"/>
      <c r="R229" s="587"/>
      <c r="S229" s="587"/>
      <c r="T229" s="587"/>
      <c r="U229" s="587"/>
      <c r="V229" s="587"/>
      <c r="W229" s="587"/>
      <c r="X229" s="587"/>
      <c r="Y229" s="587"/>
      <c r="Z229" s="587"/>
      <c r="AA229" s="587"/>
      <c r="AB229" s="587"/>
    </row>
    <row r="230" spans="1:28" ht="15.75" customHeight="1" x14ac:dyDescent="0.25">
      <c r="A230" s="587"/>
      <c r="B230" s="587"/>
      <c r="C230" s="587"/>
      <c r="D230" s="587"/>
      <c r="E230" s="587"/>
      <c r="F230" s="588"/>
      <c r="G230" s="587"/>
      <c r="H230" s="587"/>
      <c r="I230" s="587"/>
      <c r="J230" s="587"/>
      <c r="K230" s="587"/>
      <c r="L230" s="587"/>
      <c r="M230" s="587"/>
      <c r="N230" s="587"/>
      <c r="O230" s="587"/>
      <c r="P230" s="587"/>
      <c r="Q230" s="587"/>
      <c r="R230" s="587"/>
      <c r="S230" s="587"/>
      <c r="T230" s="587"/>
      <c r="U230" s="587"/>
      <c r="V230" s="587"/>
      <c r="W230" s="587"/>
      <c r="X230" s="587"/>
      <c r="Y230" s="587"/>
      <c r="Z230" s="587"/>
      <c r="AA230" s="587"/>
      <c r="AB230" s="587"/>
    </row>
    <row r="231" spans="1:28" ht="15.75" customHeight="1" x14ac:dyDescent="0.25">
      <c r="A231" s="587"/>
      <c r="B231" s="587"/>
      <c r="C231" s="587"/>
      <c r="D231" s="587"/>
      <c r="E231" s="587"/>
      <c r="F231" s="588"/>
      <c r="G231" s="587"/>
      <c r="H231" s="587"/>
      <c r="I231" s="587"/>
      <c r="J231" s="587"/>
      <c r="K231" s="587"/>
      <c r="L231" s="587"/>
      <c r="M231" s="587"/>
      <c r="N231" s="587"/>
      <c r="O231" s="587"/>
      <c r="P231" s="587"/>
      <c r="Q231" s="587"/>
      <c r="R231" s="587"/>
      <c r="S231" s="587"/>
      <c r="T231" s="587"/>
      <c r="U231" s="587"/>
      <c r="V231" s="587"/>
      <c r="W231" s="587"/>
      <c r="X231" s="587"/>
      <c r="Y231" s="587"/>
      <c r="Z231" s="587"/>
      <c r="AA231" s="587"/>
      <c r="AB231" s="587"/>
    </row>
    <row r="232" spans="1:28" ht="15.75" customHeight="1" x14ac:dyDescent="0.25">
      <c r="A232" s="587"/>
      <c r="B232" s="587"/>
      <c r="C232" s="587"/>
      <c r="D232" s="587"/>
      <c r="E232" s="587"/>
      <c r="F232" s="588"/>
      <c r="G232" s="587"/>
      <c r="H232" s="587"/>
      <c r="I232" s="587"/>
      <c r="J232" s="587"/>
      <c r="K232" s="587"/>
      <c r="L232" s="587"/>
      <c r="M232" s="587"/>
      <c r="N232" s="587"/>
      <c r="O232" s="587"/>
      <c r="P232" s="587"/>
      <c r="Q232" s="587"/>
      <c r="R232" s="587"/>
      <c r="S232" s="587"/>
      <c r="T232" s="587"/>
      <c r="U232" s="587"/>
      <c r="V232" s="587"/>
      <c r="W232" s="587"/>
      <c r="X232" s="587"/>
      <c r="Y232" s="587"/>
      <c r="Z232" s="587"/>
      <c r="AA232" s="587"/>
      <c r="AB232" s="587"/>
    </row>
    <row r="233" spans="1:28" ht="15.75" customHeight="1" x14ac:dyDescent="0.25">
      <c r="A233" s="587"/>
      <c r="B233" s="587"/>
      <c r="C233" s="587"/>
      <c r="D233" s="587"/>
      <c r="E233" s="587"/>
      <c r="F233" s="588"/>
      <c r="G233" s="587"/>
      <c r="H233" s="587"/>
      <c r="I233" s="587"/>
      <c r="J233" s="587"/>
      <c r="K233" s="587"/>
      <c r="L233" s="587"/>
      <c r="M233" s="587"/>
      <c r="N233" s="587"/>
      <c r="O233" s="587"/>
      <c r="P233" s="587"/>
      <c r="Q233" s="587"/>
      <c r="R233" s="587"/>
      <c r="S233" s="587"/>
      <c r="T233" s="587"/>
      <c r="U233" s="587"/>
      <c r="V233" s="587"/>
      <c r="W233" s="587"/>
      <c r="X233" s="587"/>
      <c r="Y233" s="587"/>
      <c r="Z233" s="587"/>
      <c r="AA233" s="587"/>
      <c r="AB233" s="587"/>
    </row>
    <row r="234" spans="1:28" ht="15.75" customHeight="1" x14ac:dyDescent="0.25">
      <c r="A234" s="587"/>
      <c r="B234" s="587"/>
      <c r="C234" s="587"/>
      <c r="D234" s="587"/>
      <c r="E234" s="587"/>
      <c r="F234" s="588"/>
      <c r="G234" s="587"/>
      <c r="H234" s="587"/>
      <c r="I234" s="587"/>
      <c r="J234" s="587"/>
      <c r="K234" s="587"/>
      <c r="L234" s="587"/>
      <c r="M234" s="587"/>
      <c r="N234" s="587"/>
      <c r="O234" s="587"/>
      <c r="P234" s="587"/>
      <c r="Q234" s="587"/>
      <c r="R234" s="587"/>
      <c r="S234" s="587"/>
      <c r="T234" s="587"/>
      <c r="U234" s="587"/>
      <c r="V234" s="587"/>
      <c r="W234" s="587"/>
      <c r="X234" s="587"/>
      <c r="Y234" s="587"/>
      <c r="Z234" s="587"/>
      <c r="AA234" s="587"/>
      <c r="AB234" s="587"/>
    </row>
    <row r="235" spans="1:28" ht="15.75" customHeight="1" x14ac:dyDescent="0.25">
      <c r="A235" s="587"/>
      <c r="B235" s="587"/>
      <c r="C235" s="587"/>
      <c r="D235" s="587"/>
      <c r="E235" s="587"/>
      <c r="F235" s="588"/>
      <c r="G235" s="587"/>
      <c r="H235" s="587"/>
      <c r="I235" s="587"/>
      <c r="J235" s="587"/>
      <c r="K235" s="587"/>
      <c r="L235" s="587"/>
      <c r="M235" s="587"/>
      <c r="N235" s="587"/>
      <c r="O235" s="587"/>
      <c r="P235" s="587"/>
      <c r="Q235" s="587"/>
      <c r="R235" s="587"/>
      <c r="S235" s="587"/>
      <c r="T235" s="587"/>
      <c r="U235" s="587"/>
      <c r="V235" s="587"/>
      <c r="W235" s="587"/>
      <c r="X235" s="587"/>
      <c r="Y235" s="587"/>
      <c r="Z235" s="587"/>
      <c r="AA235" s="587"/>
      <c r="AB235" s="587"/>
    </row>
    <row r="236" spans="1:28" ht="15.75" customHeight="1" x14ac:dyDescent="0.25">
      <c r="A236" s="587"/>
      <c r="B236" s="587"/>
      <c r="C236" s="587"/>
      <c r="D236" s="587"/>
      <c r="E236" s="587"/>
      <c r="F236" s="588"/>
      <c r="G236" s="587"/>
      <c r="H236" s="587"/>
      <c r="I236" s="587"/>
      <c r="J236" s="587"/>
      <c r="K236" s="587"/>
      <c r="L236" s="587"/>
      <c r="M236" s="587"/>
      <c r="N236" s="587"/>
      <c r="O236" s="587"/>
      <c r="P236" s="587"/>
      <c r="Q236" s="587"/>
      <c r="R236" s="587"/>
      <c r="S236" s="587"/>
      <c r="T236" s="587"/>
      <c r="U236" s="587"/>
      <c r="V236" s="587"/>
      <c r="W236" s="587"/>
      <c r="X236" s="587"/>
      <c r="Y236" s="587"/>
      <c r="Z236" s="587"/>
      <c r="AA236" s="587"/>
      <c r="AB236" s="587"/>
    </row>
    <row r="237" spans="1:28" ht="15.75" customHeight="1" x14ac:dyDescent="0.25">
      <c r="A237" s="587"/>
      <c r="B237" s="587"/>
      <c r="C237" s="587"/>
      <c r="D237" s="587"/>
      <c r="E237" s="587"/>
      <c r="F237" s="588"/>
      <c r="G237" s="587"/>
      <c r="H237" s="587"/>
      <c r="I237" s="587"/>
      <c r="J237" s="587"/>
      <c r="K237" s="587"/>
      <c r="L237" s="587"/>
      <c r="M237" s="587"/>
      <c r="N237" s="587"/>
      <c r="O237" s="587"/>
      <c r="P237" s="587"/>
      <c r="Q237" s="587"/>
      <c r="R237" s="587"/>
      <c r="S237" s="587"/>
      <c r="T237" s="587"/>
      <c r="U237" s="587"/>
      <c r="V237" s="587"/>
      <c r="W237" s="587"/>
      <c r="X237" s="587"/>
      <c r="Y237" s="587"/>
      <c r="Z237" s="587"/>
      <c r="AA237" s="587"/>
      <c r="AB237" s="587"/>
    </row>
    <row r="238" spans="1:28" ht="15.75" customHeight="1" x14ac:dyDescent="0.25">
      <c r="A238" s="587"/>
      <c r="B238" s="587"/>
      <c r="C238" s="587"/>
      <c r="D238" s="587"/>
      <c r="E238" s="587"/>
      <c r="F238" s="588"/>
      <c r="G238" s="587"/>
      <c r="H238" s="587"/>
      <c r="I238" s="587"/>
      <c r="J238" s="587"/>
      <c r="K238" s="587"/>
      <c r="L238" s="587"/>
      <c r="M238" s="587"/>
      <c r="N238" s="587"/>
      <c r="O238" s="587"/>
      <c r="P238" s="587"/>
      <c r="Q238" s="587"/>
      <c r="R238" s="587"/>
      <c r="S238" s="587"/>
      <c r="T238" s="587"/>
      <c r="U238" s="587"/>
      <c r="V238" s="587"/>
      <c r="W238" s="587"/>
      <c r="X238" s="587"/>
      <c r="Y238" s="587"/>
      <c r="Z238" s="587"/>
      <c r="AA238" s="587"/>
      <c r="AB238" s="587"/>
    </row>
    <row r="239" spans="1:28" ht="15.75" customHeight="1" x14ac:dyDescent="0.25">
      <c r="A239" s="587"/>
      <c r="B239" s="587"/>
      <c r="C239" s="587"/>
      <c r="D239" s="587"/>
      <c r="E239" s="587"/>
      <c r="F239" s="588"/>
      <c r="G239" s="587"/>
      <c r="H239" s="587"/>
      <c r="I239" s="587"/>
      <c r="J239" s="587"/>
      <c r="K239" s="587"/>
      <c r="L239" s="587"/>
      <c r="M239" s="587"/>
      <c r="N239" s="587"/>
      <c r="O239" s="587"/>
      <c r="P239" s="587"/>
      <c r="Q239" s="587"/>
      <c r="R239" s="587"/>
      <c r="S239" s="587"/>
      <c r="T239" s="587"/>
      <c r="U239" s="587"/>
      <c r="V239" s="587"/>
      <c r="W239" s="587"/>
      <c r="X239" s="587"/>
      <c r="Y239" s="587"/>
      <c r="Z239" s="587"/>
      <c r="AA239" s="587"/>
      <c r="AB239" s="587"/>
    </row>
    <row r="240" spans="1:28" ht="15.75" customHeight="1" x14ac:dyDescent="0.25">
      <c r="A240" s="587"/>
      <c r="B240" s="587"/>
      <c r="C240" s="587"/>
      <c r="D240" s="587"/>
      <c r="E240" s="587"/>
      <c r="F240" s="588"/>
      <c r="G240" s="587"/>
      <c r="H240" s="587"/>
      <c r="I240" s="587"/>
      <c r="J240" s="587"/>
      <c r="K240" s="587"/>
      <c r="L240" s="587"/>
      <c r="M240" s="587"/>
      <c r="N240" s="587"/>
      <c r="O240" s="587"/>
      <c r="P240" s="587"/>
      <c r="Q240" s="587"/>
      <c r="R240" s="587"/>
      <c r="S240" s="587"/>
      <c r="T240" s="587"/>
      <c r="U240" s="587"/>
      <c r="V240" s="587"/>
      <c r="W240" s="587"/>
      <c r="X240" s="587"/>
      <c r="Y240" s="587"/>
      <c r="Z240" s="587"/>
      <c r="AA240" s="587"/>
      <c r="AB240" s="587"/>
    </row>
    <row r="241" spans="1:28" ht="15.75" customHeight="1" x14ac:dyDescent="0.25">
      <c r="A241" s="587"/>
      <c r="B241" s="587"/>
      <c r="C241" s="587"/>
      <c r="D241" s="587"/>
      <c r="E241" s="587"/>
      <c r="F241" s="588"/>
      <c r="G241" s="587"/>
      <c r="H241" s="587"/>
      <c r="I241" s="587"/>
      <c r="J241" s="587"/>
      <c r="K241" s="587"/>
      <c r="L241" s="587"/>
      <c r="M241" s="587"/>
      <c r="N241" s="587"/>
      <c r="O241" s="587"/>
      <c r="P241" s="587"/>
      <c r="Q241" s="587"/>
      <c r="R241" s="587"/>
      <c r="S241" s="587"/>
      <c r="T241" s="587"/>
      <c r="U241" s="587"/>
      <c r="V241" s="587"/>
      <c r="W241" s="587"/>
      <c r="X241" s="587"/>
      <c r="Y241" s="587"/>
      <c r="Z241" s="587"/>
      <c r="AA241" s="587"/>
      <c r="AB241" s="587"/>
    </row>
    <row r="242" spans="1:28" ht="15.75" customHeight="1" x14ac:dyDescent="0.25">
      <c r="A242" s="587"/>
      <c r="B242" s="587"/>
      <c r="C242" s="587"/>
      <c r="D242" s="587"/>
      <c r="E242" s="587"/>
      <c r="F242" s="588"/>
      <c r="G242" s="587"/>
      <c r="H242" s="587"/>
      <c r="I242" s="587"/>
      <c r="J242" s="587"/>
      <c r="K242" s="587"/>
      <c r="L242" s="587"/>
      <c r="M242" s="587"/>
      <c r="N242" s="587"/>
      <c r="O242" s="587"/>
      <c r="P242" s="587"/>
      <c r="Q242" s="587"/>
      <c r="R242" s="587"/>
      <c r="S242" s="587"/>
      <c r="T242" s="587"/>
      <c r="U242" s="587"/>
      <c r="V242" s="587"/>
      <c r="W242" s="587"/>
      <c r="X242" s="587"/>
      <c r="Y242" s="587"/>
      <c r="Z242" s="587"/>
      <c r="AA242" s="587"/>
      <c r="AB242" s="587"/>
    </row>
    <row r="243" spans="1:28" ht="15.75" customHeight="1" x14ac:dyDescent="0.25">
      <c r="A243" s="587"/>
      <c r="B243" s="587"/>
      <c r="C243" s="587"/>
      <c r="D243" s="587"/>
      <c r="E243" s="587"/>
      <c r="F243" s="588"/>
      <c r="G243" s="587"/>
      <c r="H243" s="587"/>
      <c r="I243" s="587"/>
      <c r="J243" s="587"/>
      <c r="K243" s="587"/>
      <c r="L243" s="587"/>
      <c r="M243" s="587"/>
      <c r="N243" s="587"/>
      <c r="O243" s="587"/>
      <c r="P243" s="587"/>
      <c r="Q243" s="587"/>
      <c r="R243" s="587"/>
      <c r="S243" s="587"/>
      <c r="T243" s="587"/>
      <c r="U243" s="587"/>
      <c r="V243" s="587"/>
      <c r="W243" s="587"/>
      <c r="X243" s="587"/>
      <c r="Y243" s="587"/>
      <c r="Z243" s="587"/>
      <c r="AA243" s="587"/>
      <c r="AB243" s="587"/>
    </row>
    <row r="244" spans="1:28" ht="15.75" customHeight="1" x14ac:dyDescent="0.25">
      <c r="A244" s="587"/>
      <c r="B244" s="587"/>
      <c r="C244" s="587"/>
      <c r="D244" s="587"/>
      <c r="E244" s="587"/>
      <c r="F244" s="588"/>
      <c r="G244" s="587"/>
      <c r="H244" s="587"/>
      <c r="I244" s="587"/>
      <c r="J244" s="587"/>
      <c r="K244" s="587"/>
      <c r="L244" s="587"/>
      <c r="M244" s="587"/>
      <c r="N244" s="587"/>
      <c r="O244" s="587"/>
      <c r="P244" s="587"/>
      <c r="Q244" s="587"/>
      <c r="R244" s="587"/>
      <c r="S244" s="587"/>
      <c r="T244" s="587"/>
      <c r="U244" s="587"/>
      <c r="V244" s="587"/>
      <c r="W244" s="587"/>
      <c r="X244" s="587"/>
      <c r="Y244" s="587"/>
      <c r="Z244" s="587"/>
      <c r="AA244" s="587"/>
      <c r="AB244" s="587"/>
    </row>
    <row r="245" spans="1:28" ht="15.75" customHeight="1" x14ac:dyDescent="0.25">
      <c r="A245" s="587"/>
      <c r="B245" s="587"/>
      <c r="C245" s="587"/>
      <c r="D245" s="587"/>
      <c r="E245" s="587"/>
      <c r="F245" s="588"/>
      <c r="G245" s="587"/>
      <c r="H245" s="587"/>
      <c r="I245" s="587"/>
      <c r="J245" s="587"/>
      <c r="K245" s="587"/>
      <c r="L245" s="587"/>
      <c r="M245" s="587"/>
      <c r="N245" s="587"/>
      <c r="O245" s="587"/>
      <c r="P245" s="587"/>
      <c r="Q245" s="587"/>
      <c r="R245" s="587"/>
      <c r="S245" s="587"/>
      <c r="T245" s="587"/>
      <c r="U245" s="587"/>
      <c r="V245" s="587"/>
      <c r="W245" s="587"/>
      <c r="X245" s="587"/>
      <c r="Y245" s="587"/>
      <c r="Z245" s="587"/>
      <c r="AA245" s="587"/>
      <c r="AB245" s="587"/>
    </row>
    <row r="246" spans="1:28" ht="15.75" customHeight="1" x14ac:dyDescent="0.25">
      <c r="A246" s="587"/>
      <c r="B246" s="587"/>
      <c r="C246" s="587"/>
      <c r="D246" s="587"/>
      <c r="E246" s="587"/>
      <c r="F246" s="588"/>
      <c r="G246" s="587"/>
      <c r="H246" s="587"/>
      <c r="I246" s="587"/>
      <c r="J246" s="587"/>
      <c r="K246" s="587"/>
      <c r="L246" s="587"/>
      <c r="M246" s="587"/>
      <c r="N246" s="587"/>
      <c r="O246" s="587"/>
      <c r="P246" s="587"/>
      <c r="Q246" s="587"/>
      <c r="R246" s="587"/>
      <c r="S246" s="587"/>
      <c r="T246" s="587"/>
      <c r="U246" s="587"/>
      <c r="V246" s="587"/>
      <c r="W246" s="587"/>
      <c r="X246" s="587"/>
      <c r="Y246" s="587"/>
      <c r="Z246" s="587"/>
      <c r="AA246" s="587"/>
      <c r="AB246" s="587"/>
    </row>
    <row r="247" spans="1:28" ht="15.75" customHeight="1" x14ac:dyDescent="0.25">
      <c r="A247" s="587"/>
      <c r="B247" s="587"/>
      <c r="C247" s="587"/>
      <c r="D247" s="587"/>
      <c r="E247" s="587"/>
      <c r="F247" s="588"/>
      <c r="G247" s="587"/>
      <c r="H247" s="587"/>
      <c r="I247" s="587"/>
      <c r="J247" s="587"/>
      <c r="K247" s="587"/>
      <c r="L247" s="587"/>
      <c r="M247" s="587"/>
      <c r="N247" s="587"/>
      <c r="O247" s="587"/>
      <c r="P247" s="587"/>
      <c r="Q247" s="587"/>
      <c r="R247" s="587"/>
      <c r="S247" s="587"/>
      <c r="T247" s="587"/>
      <c r="U247" s="587"/>
      <c r="V247" s="587"/>
      <c r="W247" s="587"/>
      <c r="X247" s="587"/>
      <c r="Y247" s="587"/>
      <c r="Z247" s="587"/>
      <c r="AA247" s="587"/>
      <c r="AB247" s="587"/>
    </row>
    <row r="248" spans="1:28" ht="15.75" customHeight="1" x14ac:dyDescent="0.25">
      <c r="A248" s="587"/>
      <c r="B248" s="587"/>
      <c r="C248" s="587"/>
      <c r="D248" s="587"/>
      <c r="E248" s="587"/>
      <c r="F248" s="588"/>
      <c r="G248" s="587"/>
      <c r="H248" s="587"/>
      <c r="I248" s="587"/>
      <c r="J248" s="587"/>
      <c r="K248" s="587"/>
      <c r="L248" s="587"/>
      <c r="M248" s="587"/>
      <c r="N248" s="587"/>
      <c r="O248" s="587"/>
      <c r="P248" s="587"/>
      <c r="Q248" s="587"/>
      <c r="R248" s="587"/>
      <c r="S248" s="587"/>
      <c r="T248" s="587"/>
      <c r="U248" s="587"/>
      <c r="V248" s="587"/>
      <c r="W248" s="587"/>
      <c r="X248" s="587"/>
      <c r="Y248" s="587"/>
      <c r="Z248" s="587"/>
      <c r="AA248" s="587"/>
      <c r="AB248" s="587"/>
    </row>
    <row r="249" spans="1:28" ht="15.75" customHeight="1" x14ac:dyDescent="0.25">
      <c r="A249" s="587"/>
      <c r="B249" s="587"/>
      <c r="C249" s="587"/>
      <c r="D249" s="587"/>
      <c r="E249" s="587"/>
      <c r="F249" s="588"/>
      <c r="G249" s="587"/>
      <c r="H249" s="587"/>
      <c r="I249" s="587"/>
      <c r="J249" s="587"/>
      <c r="K249" s="587"/>
      <c r="L249" s="587"/>
      <c r="M249" s="587"/>
      <c r="N249" s="587"/>
      <c r="O249" s="587"/>
      <c r="P249" s="587"/>
      <c r="Q249" s="587"/>
      <c r="R249" s="587"/>
      <c r="S249" s="587"/>
      <c r="T249" s="587"/>
      <c r="U249" s="587"/>
      <c r="V249" s="587"/>
      <c r="W249" s="587"/>
      <c r="X249" s="587"/>
      <c r="Y249" s="587"/>
      <c r="Z249" s="587"/>
      <c r="AA249" s="587"/>
      <c r="AB249" s="587"/>
    </row>
    <row r="250" spans="1:28" ht="15.75" customHeight="1" x14ac:dyDescent="0.25">
      <c r="A250" s="587"/>
      <c r="B250" s="587"/>
      <c r="C250" s="587"/>
      <c r="D250" s="587"/>
      <c r="E250" s="587"/>
      <c r="F250" s="588"/>
      <c r="G250" s="587"/>
      <c r="H250" s="587"/>
      <c r="I250" s="587"/>
      <c r="J250" s="587"/>
      <c r="K250" s="587"/>
      <c r="L250" s="587"/>
      <c r="M250" s="587"/>
      <c r="N250" s="587"/>
      <c r="O250" s="587"/>
      <c r="P250" s="587"/>
      <c r="Q250" s="587"/>
      <c r="R250" s="587"/>
      <c r="S250" s="587"/>
      <c r="T250" s="587"/>
      <c r="U250" s="587"/>
      <c r="V250" s="587"/>
      <c r="W250" s="587"/>
      <c r="X250" s="587"/>
      <c r="Y250" s="587"/>
      <c r="Z250" s="587"/>
      <c r="AA250" s="587"/>
      <c r="AB250" s="587"/>
    </row>
    <row r="251" spans="1:28" ht="15.75" customHeight="1" x14ac:dyDescent="0.25">
      <c r="A251" s="587"/>
      <c r="B251" s="587"/>
      <c r="C251" s="587"/>
      <c r="D251" s="587"/>
      <c r="E251" s="587"/>
      <c r="F251" s="588"/>
      <c r="G251" s="587"/>
      <c r="H251" s="587"/>
      <c r="I251" s="587"/>
      <c r="J251" s="587"/>
      <c r="K251" s="587"/>
      <c r="L251" s="587"/>
      <c r="M251" s="587"/>
      <c r="N251" s="587"/>
      <c r="O251" s="587"/>
      <c r="P251" s="587"/>
      <c r="Q251" s="587"/>
      <c r="R251" s="587"/>
      <c r="S251" s="587"/>
      <c r="T251" s="587"/>
      <c r="U251" s="587"/>
      <c r="V251" s="587"/>
      <c r="W251" s="587"/>
      <c r="X251" s="587"/>
      <c r="Y251" s="587"/>
      <c r="Z251" s="587"/>
      <c r="AA251" s="587"/>
      <c r="AB251" s="587"/>
    </row>
    <row r="252" spans="1:28" ht="15.75" customHeight="1" x14ac:dyDescent="0.25">
      <c r="A252" s="587"/>
      <c r="B252" s="587"/>
      <c r="C252" s="587"/>
      <c r="D252" s="587"/>
      <c r="E252" s="587"/>
      <c r="F252" s="588"/>
      <c r="G252" s="587"/>
      <c r="H252" s="587"/>
      <c r="I252" s="587"/>
      <c r="J252" s="587"/>
      <c r="K252" s="587"/>
      <c r="L252" s="587"/>
      <c r="M252" s="587"/>
      <c r="N252" s="587"/>
      <c r="O252" s="587"/>
      <c r="P252" s="587"/>
      <c r="Q252" s="587"/>
      <c r="R252" s="587"/>
      <c r="S252" s="587"/>
      <c r="T252" s="587"/>
      <c r="U252" s="587"/>
      <c r="V252" s="587"/>
      <c r="W252" s="587"/>
      <c r="X252" s="587"/>
      <c r="Y252" s="587"/>
      <c r="Z252" s="587"/>
      <c r="AA252" s="587"/>
      <c r="AB252" s="587"/>
    </row>
    <row r="253" spans="1:28" ht="15.75" customHeight="1" x14ac:dyDescent="0.25">
      <c r="A253" s="587"/>
      <c r="B253" s="587"/>
      <c r="C253" s="587"/>
      <c r="D253" s="587"/>
      <c r="E253" s="587"/>
      <c r="F253" s="588"/>
      <c r="G253" s="587"/>
      <c r="H253" s="587"/>
      <c r="I253" s="587"/>
      <c r="J253" s="587"/>
      <c r="K253" s="587"/>
      <c r="L253" s="587"/>
      <c r="M253" s="587"/>
      <c r="N253" s="587"/>
      <c r="O253" s="587"/>
      <c r="P253" s="587"/>
      <c r="Q253" s="587"/>
      <c r="R253" s="587"/>
      <c r="S253" s="587"/>
      <c r="T253" s="587"/>
      <c r="U253" s="587"/>
      <c r="V253" s="587"/>
      <c r="W253" s="587"/>
      <c r="X253" s="587"/>
      <c r="Y253" s="587"/>
      <c r="Z253" s="587"/>
      <c r="AA253" s="587"/>
      <c r="AB253" s="587"/>
    </row>
    <row r="254" spans="1:28" ht="15.75" customHeight="1" x14ac:dyDescent="0.25">
      <c r="A254" s="587"/>
      <c r="B254" s="587"/>
      <c r="C254" s="587"/>
      <c r="D254" s="587"/>
      <c r="E254" s="587"/>
      <c r="F254" s="588"/>
      <c r="G254" s="587"/>
      <c r="H254" s="587"/>
      <c r="I254" s="587"/>
      <c r="J254" s="587"/>
      <c r="K254" s="587"/>
      <c r="L254" s="587"/>
      <c r="M254" s="587"/>
      <c r="N254" s="587"/>
      <c r="O254" s="587"/>
      <c r="P254" s="587"/>
      <c r="Q254" s="587"/>
      <c r="R254" s="587"/>
      <c r="S254" s="587"/>
      <c r="T254" s="587"/>
      <c r="U254" s="587"/>
      <c r="V254" s="587"/>
      <c r="W254" s="587"/>
      <c r="X254" s="587"/>
      <c r="Y254" s="587"/>
      <c r="Z254" s="587"/>
      <c r="AA254" s="587"/>
      <c r="AB254" s="587"/>
    </row>
    <row r="255" spans="1:28" ht="15.75" customHeight="1" x14ac:dyDescent="0.25">
      <c r="A255" s="587"/>
      <c r="B255" s="587"/>
      <c r="C255" s="587"/>
      <c r="D255" s="587"/>
      <c r="E255" s="587"/>
      <c r="F255" s="588"/>
      <c r="G255" s="587"/>
      <c r="H255" s="587"/>
      <c r="I255" s="587"/>
      <c r="J255" s="587"/>
      <c r="K255" s="587"/>
      <c r="L255" s="587"/>
      <c r="M255" s="587"/>
      <c r="N255" s="587"/>
      <c r="O255" s="587"/>
      <c r="P255" s="587"/>
      <c r="Q255" s="587"/>
      <c r="R255" s="587"/>
      <c r="S255" s="587"/>
      <c r="T255" s="587"/>
      <c r="U255" s="587"/>
      <c r="V255" s="587"/>
      <c r="W255" s="587"/>
      <c r="X255" s="587"/>
      <c r="Y255" s="587"/>
      <c r="Z255" s="587"/>
      <c r="AA255" s="587"/>
      <c r="AB255" s="587"/>
    </row>
    <row r="256" spans="1:28" ht="15.75" customHeight="1" x14ac:dyDescent="0.25">
      <c r="A256" s="587"/>
      <c r="B256" s="587"/>
      <c r="C256" s="587"/>
      <c r="D256" s="587"/>
      <c r="E256" s="587"/>
      <c r="F256" s="588"/>
      <c r="G256" s="587"/>
      <c r="H256" s="587"/>
      <c r="I256" s="587"/>
      <c r="J256" s="587"/>
      <c r="K256" s="587"/>
      <c r="L256" s="587"/>
      <c r="M256" s="587"/>
      <c r="N256" s="587"/>
      <c r="O256" s="587"/>
      <c r="P256" s="587"/>
      <c r="Q256" s="587"/>
      <c r="R256" s="587"/>
      <c r="S256" s="587"/>
      <c r="T256" s="587"/>
      <c r="U256" s="587"/>
      <c r="V256" s="587"/>
      <c r="W256" s="587"/>
      <c r="X256" s="587"/>
      <c r="Y256" s="587"/>
      <c r="Z256" s="587"/>
      <c r="AA256" s="587"/>
      <c r="AB256" s="587"/>
    </row>
    <row r="257" spans="1:28" ht="15.75" customHeight="1" x14ac:dyDescent="0.25">
      <c r="A257" s="587"/>
      <c r="B257" s="587"/>
      <c r="C257" s="587"/>
      <c r="D257" s="587"/>
      <c r="E257" s="587"/>
      <c r="F257" s="588"/>
      <c r="G257" s="587"/>
      <c r="H257" s="587"/>
      <c r="I257" s="587"/>
      <c r="J257" s="587"/>
      <c r="K257" s="587"/>
      <c r="L257" s="587"/>
      <c r="M257" s="587"/>
      <c r="N257" s="587"/>
      <c r="O257" s="587"/>
      <c r="P257" s="587"/>
      <c r="Q257" s="587"/>
      <c r="R257" s="587"/>
      <c r="S257" s="587"/>
      <c r="T257" s="587"/>
      <c r="U257" s="587"/>
      <c r="V257" s="587"/>
      <c r="W257" s="587"/>
      <c r="X257" s="587"/>
      <c r="Y257" s="587"/>
      <c r="Z257" s="587"/>
      <c r="AA257" s="587"/>
      <c r="AB257" s="587"/>
    </row>
    <row r="258" spans="1:28" ht="15.75" customHeight="1" x14ac:dyDescent="0.25">
      <c r="A258" s="587"/>
      <c r="B258" s="587"/>
      <c r="C258" s="587"/>
      <c r="D258" s="587"/>
      <c r="E258" s="587"/>
      <c r="F258" s="588"/>
      <c r="G258" s="587"/>
      <c r="H258" s="587"/>
      <c r="I258" s="587"/>
      <c r="J258" s="587"/>
      <c r="K258" s="587"/>
      <c r="L258" s="587"/>
      <c r="M258" s="587"/>
      <c r="N258" s="587"/>
      <c r="O258" s="587"/>
      <c r="P258" s="587"/>
      <c r="Q258" s="587"/>
      <c r="R258" s="587"/>
      <c r="S258" s="587"/>
      <c r="T258" s="587"/>
      <c r="U258" s="587"/>
      <c r="V258" s="587"/>
      <c r="W258" s="587"/>
      <c r="X258" s="587"/>
      <c r="Y258" s="587"/>
      <c r="Z258" s="587"/>
      <c r="AA258" s="587"/>
      <c r="AB258" s="587"/>
    </row>
    <row r="259" spans="1:28" ht="15.75" customHeight="1" x14ac:dyDescent="0.25">
      <c r="A259" s="587"/>
      <c r="B259" s="587"/>
      <c r="C259" s="587"/>
      <c r="D259" s="587"/>
      <c r="E259" s="587"/>
      <c r="F259" s="588"/>
      <c r="G259" s="587"/>
      <c r="H259" s="587"/>
      <c r="I259" s="587"/>
      <c r="J259" s="587"/>
      <c r="K259" s="587"/>
      <c r="L259" s="587"/>
      <c r="M259" s="587"/>
      <c r="N259" s="587"/>
      <c r="O259" s="587"/>
      <c r="P259" s="587"/>
      <c r="Q259" s="587"/>
      <c r="R259" s="587"/>
      <c r="S259" s="587"/>
      <c r="T259" s="587"/>
      <c r="U259" s="587"/>
      <c r="V259" s="587"/>
      <c r="W259" s="587"/>
      <c r="X259" s="587"/>
      <c r="Y259" s="587"/>
      <c r="Z259" s="587"/>
      <c r="AA259" s="587"/>
      <c r="AB259" s="587"/>
    </row>
    <row r="260" spans="1:28" ht="15.75" customHeight="1" x14ac:dyDescent="0.25">
      <c r="A260" s="587"/>
      <c r="B260" s="587"/>
      <c r="C260" s="587"/>
      <c r="D260" s="587"/>
      <c r="E260" s="587"/>
      <c r="F260" s="588"/>
      <c r="G260" s="587"/>
      <c r="H260" s="587"/>
      <c r="I260" s="587"/>
      <c r="J260" s="587"/>
      <c r="K260" s="587"/>
      <c r="L260" s="587"/>
      <c r="M260" s="587"/>
      <c r="N260" s="587"/>
      <c r="O260" s="587"/>
      <c r="P260" s="587"/>
      <c r="Q260" s="587"/>
      <c r="R260" s="587"/>
      <c r="S260" s="587"/>
      <c r="T260" s="587"/>
      <c r="U260" s="587"/>
      <c r="V260" s="587"/>
      <c r="W260" s="587"/>
      <c r="X260" s="587"/>
      <c r="Y260" s="587"/>
      <c r="Z260" s="587"/>
      <c r="AA260" s="587"/>
      <c r="AB260" s="587"/>
    </row>
    <row r="261" spans="1:28" ht="15.75" customHeight="1" x14ac:dyDescent="0.25">
      <c r="A261" s="587"/>
      <c r="B261" s="587"/>
      <c r="C261" s="587"/>
      <c r="D261" s="587"/>
      <c r="E261" s="587"/>
      <c r="F261" s="588"/>
      <c r="G261" s="587"/>
      <c r="H261" s="587"/>
      <c r="I261" s="587"/>
      <c r="J261" s="587"/>
      <c r="K261" s="587"/>
      <c r="L261" s="587"/>
      <c r="M261" s="587"/>
      <c r="N261" s="587"/>
      <c r="O261" s="587"/>
      <c r="P261" s="587"/>
      <c r="Q261" s="587"/>
      <c r="R261" s="587"/>
      <c r="S261" s="587"/>
      <c r="T261" s="587"/>
      <c r="U261" s="587"/>
      <c r="V261" s="587"/>
      <c r="W261" s="587"/>
      <c r="X261" s="587"/>
      <c r="Y261" s="587"/>
      <c r="Z261" s="587"/>
      <c r="AA261" s="587"/>
      <c r="AB261" s="587"/>
    </row>
    <row r="262" spans="1:28" ht="15.75" customHeight="1" x14ac:dyDescent="0.25">
      <c r="A262" s="587"/>
      <c r="B262" s="587"/>
      <c r="C262" s="587"/>
      <c r="D262" s="587"/>
      <c r="E262" s="587"/>
      <c r="F262" s="588"/>
      <c r="G262" s="587"/>
      <c r="H262" s="587"/>
      <c r="I262" s="587"/>
      <c r="J262" s="587"/>
      <c r="K262" s="587"/>
      <c r="L262" s="587"/>
      <c r="M262" s="587"/>
      <c r="N262" s="587"/>
      <c r="O262" s="587"/>
      <c r="P262" s="587"/>
      <c r="Q262" s="587"/>
      <c r="R262" s="587"/>
      <c r="S262" s="587"/>
      <c r="T262" s="587"/>
      <c r="U262" s="587"/>
      <c r="V262" s="587"/>
      <c r="W262" s="587"/>
      <c r="X262" s="587"/>
      <c r="Y262" s="587"/>
      <c r="Z262" s="587"/>
      <c r="AA262" s="587"/>
      <c r="AB262" s="587"/>
    </row>
    <row r="263" spans="1:28" ht="15.75" customHeight="1" x14ac:dyDescent="0.25">
      <c r="A263" s="587"/>
      <c r="B263" s="587"/>
      <c r="C263" s="587"/>
      <c r="D263" s="587"/>
      <c r="E263" s="587"/>
      <c r="F263" s="588"/>
      <c r="G263" s="587"/>
      <c r="H263" s="587"/>
      <c r="I263" s="587"/>
      <c r="J263" s="587"/>
      <c r="K263" s="587"/>
      <c r="L263" s="587"/>
      <c r="M263" s="587"/>
      <c r="N263" s="587"/>
      <c r="O263" s="587"/>
      <c r="P263" s="587"/>
      <c r="Q263" s="587"/>
      <c r="R263" s="587"/>
      <c r="S263" s="587"/>
      <c r="T263" s="587"/>
      <c r="U263" s="587"/>
      <c r="V263" s="587"/>
      <c r="W263" s="587"/>
      <c r="X263" s="587"/>
      <c r="Y263" s="587"/>
      <c r="Z263" s="587"/>
      <c r="AA263" s="587"/>
      <c r="AB263" s="587"/>
    </row>
    <row r="264" spans="1:28" ht="15.75" customHeight="1" x14ac:dyDescent="0.25">
      <c r="A264" s="587"/>
      <c r="B264" s="587"/>
      <c r="C264" s="587"/>
      <c r="D264" s="587"/>
      <c r="E264" s="587"/>
      <c r="F264" s="588"/>
      <c r="G264" s="587"/>
      <c r="H264" s="587"/>
      <c r="I264" s="587"/>
      <c r="J264" s="587"/>
      <c r="K264" s="587"/>
      <c r="L264" s="587"/>
      <c r="M264" s="587"/>
      <c r="N264" s="587"/>
      <c r="O264" s="587"/>
      <c r="P264" s="587"/>
      <c r="Q264" s="587"/>
      <c r="R264" s="587"/>
      <c r="S264" s="587"/>
      <c r="T264" s="587"/>
      <c r="U264" s="587"/>
      <c r="V264" s="587"/>
      <c r="W264" s="587"/>
      <c r="X264" s="587"/>
      <c r="Y264" s="587"/>
      <c r="Z264" s="587"/>
      <c r="AA264" s="587"/>
      <c r="AB264" s="587"/>
    </row>
    <row r="265" spans="1:28" ht="15.75" customHeight="1" x14ac:dyDescent="0.25">
      <c r="A265" s="587"/>
      <c r="B265" s="587"/>
      <c r="C265" s="587"/>
      <c r="D265" s="587"/>
      <c r="E265" s="587"/>
      <c r="F265" s="588"/>
      <c r="G265" s="587"/>
      <c r="H265" s="587"/>
      <c r="I265" s="587"/>
      <c r="J265" s="587"/>
      <c r="K265" s="587"/>
      <c r="L265" s="587"/>
      <c r="M265" s="587"/>
      <c r="N265" s="587"/>
      <c r="O265" s="587"/>
      <c r="P265" s="587"/>
      <c r="Q265" s="587"/>
      <c r="R265" s="587"/>
      <c r="S265" s="587"/>
      <c r="T265" s="587"/>
      <c r="U265" s="587"/>
      <c r="V265" s="587"/>
      <c r="W265" s="587"/>
      <c r="X265" s="587"/>
      <c r="Y265" s="587"/>
      <c r="Z265" s="587"/>
      <c r="AA265" s="587"/>
      <c r="AB265" s="587"/>
    </row>
    <row r="266" spans="1:28" ht="15.75" customHeight="1" x14ac:dyDescent="0.25">
      <c r="A266" s="587"/>
      <c r="B266" s="587"/>
      <c r="C266" s="587"/>
      <c r="D266" s="587"/>
      <c r="E266" s="587"/>
      <c r="F266" s="588"/>
      <c r="G266" s="587"/>
      <c r="H266" s="587"/>
      <c r="I266" s="587"/>
      <c r="J266" s="587"/>
      <c r="K266" s="587"/>
      <c r="L266" s="587"/>
      <c r="M266" s="587"/>
      <c r="N266" s="587"/>
      <c r="O266" s="587"/>
      <c r="P266" s="587"/>
      <c r="Q266" s="587"/>
      <c r="R266" s="587"/>
      <c r="S266" s="587"/>
      <c r="T266" s="587"/>
      <c r="U266" s="587"/>
      <c r="V266" s="587"/>
      <c r="W266" s="587"/>
      <c r="X266" s="587"/>
      <c r="Y266" s="587"/>
      <c r="Z266" s="587"/>
      <c r="AA266" s="587"/>
      <c r="AB266" s="587"/>
    </row>
    <row r="267" spans="1:28" ht="15.75" customHeight="1" x14ac:dyDescent="0.25">
      <c r="A267" s="587"/>
      <c r="B267" s="587"/>
      <c r="C267" s="587"/>
      <c r="D267" s="587"/>
      <c r="E267" s="587"/>
      <c r="F267" s="588"/>
      <c r="G267" s="587"/>
      <c r="H267" s="587"/>
      <c r="I267" s="587"/>
      <c r="J267" s="587"/>
      <c r="K267" s="587"/>
      <c r="L267" s="587"/>
      <c r="M267" s="587"/>
      <c r="N267" s="587"/>
      <c r="O267" s="587"/>
      <c r="P267" s="587"/>
      <c r="Q267" s="587"/>
      <c r="R267" s="587"/>
      <c r="S267" s="587"/>
      <c r="T267" s="587"/>
      <c r="U267" s="587"/>
      <c r="V267" s="587"/>
      <c r="W267" s="587"/>
      <c r="X267" s="587"/>
      <c r="Y267" s="587"/>
      <c r="Z267" s="587"/>
      <c r="AA267" s="587"/>
      <c r="AB267" s="587"/>
    </row>
    <row r="268" spans="1:28" ht="15.75" customHeight="1" x14ac:dyDescent="0.25">
      <c r="A268" s="587"/>
      <c r="B268" s="587"/>
      <c r="C268" s="587"/>
      <c r="D268" s="587"/>
      <c r="E268" s="587"/>
      <c r="F268" s="588"/>
      <c r="G268" s="587"/>
      <c r="H268" s="587"/>
      <c r="I268" s="587"/>
      <c r="J268" s="587"/>
      <c r="K268" s="587"/>
      <c r="L268" s="587"/>
      <c r="M268" s="587"/>
      <c r="N268" s="587"/>
      <c r="O268" s="587"/>
      <c r="P268" s="587"/>
      <c r="Q268" s="587"/>
      <c r="R268" s="587"/>
      <c r="S268" s="587"/>
      <c r="T268" s="587"/>
      <c r="U268" s="587"/>
      <c r="V268" s="587"/>
      <c r="W268" s="587"/>
      <c r="X268" s="587"/>
      <c r="Y268" s="587"/>
      <c r="Z268" s="587"/>
      <c r="AA268" s="587"/>
      <c r="AB268" s="587"/>
    </row>
    <row r="269" spans="1:28" ht="15.75" customHeight="1" x14ac:dyDescent="0.25">
      <c r="A269" s="587"/>
      <c r="B269" s="587"/>
      <c r="C269" s="587"/>
      <c r="D269" s="587"/>
      <c r="E269" s="587"/>
      <c r="F269" s="588"/>
      <c r="G269" s="587"/>
      <c r="H269" s="587"/>
      <c r="I269" s="587"/>
      <c r="J269" s="587"/>
      <c r="K269" s="587"/>
      <c r="L269" s="587"/>
      <c r="M269" s="587"/>
      <c r="N269" s="587"/>
      <c r="O269" s="587"/>
      <c r="P269" s="587"/>
      <c r="Q269" s="587"/>
      <c r="R269" s="587"/>
      <c r="S269" s="587"/>
      <c r="T269" s="587"/>
      <c r="U269" s="587"/>
      <c r="V269" s="587"/>
      <c r="W269" s="587"/>
      <c r="X269" s="587"/>
      <c r="Y269" s="587"/>
      <c r="Z269" s="587"/>
      <c r="AA269" s="587"/>
      <c r="AB269" s="587"/>
    </row>
    <row r="270" spans="1:28" ht="15.75" customHeight="1" x14ac:dyDescent="0.25">
      <c r="A270" s="587"/>
      <c r="B270" s="587"/>
      <c r="C270" s="587"/>
      <c r="D270" s="587"/>
      <c r="E270" s="587"/>
      <c r="F270" s="588"/>
      <c r="G270" s="587"/>
      <c r="H270" s="587"/>
      <c r="I270" s="587"/>
      <c r="J270" s="587"/>
      <c r="K270" s="587"/>
      <c r="L270" s="587"/>
      <c r="M270" s="587"/>
      <c r="N270" s="587"/>
      <c r="O270" s="587"/>
      <c r="P270" s="587"/>
      <c r="Q270" s="587"/>
      <c r="R270" s="587"/>
      <c r="S270" s="587"/>
      <c r="T270" s="587"/>
      <c r="U270" s="587"/>
      <c r="V270" s="587"/>
      <c r="W270" s="587"/>
      <c r="X270" s="587"/>
      <c r="Y270" s="587"/>
      <c r="Z270" s="587"/>
      <c r="AA270" s="587"/>
      <c r="AB270" s="587"/>
    </row>
    <row r="271" spans="1:28" ht="15.75" customHeight="1" x14ac:dyDescent="0.25">
      <c r="A271" s="587"/>
      <c r="B271" s="587"/>
      <c r="C271" s="587"/>
      <c r="D271" s="587"/>
      <c r="E271" s="587"/>
      <c r="F271" s="588"/>
      <c r="G271" s="587"/>
      <c r="H271" s="587"/>
      <c r="I271" s="587"/>
      <c r="J271" s="587"/>
      <c r="K271" s="587"/>
      <c r="L271" s="587"/>
      <c r="M271" s="587"/>
      <c r="N271" s="587"/>
      <c r="O271" s="587"/>
      <c r="P271" s="587"/>
      <c r="Q271" s="587"/>
      <c r="R271" s="587"/>
      <c r="S271" s="587"/>
      <c r="T271" s="587"/>
      <c r="U271" s="587"/>
      <c r="V271" s="587"/>
      <c r="W271" s="587"/>
      <c r="X271" s="587"/>
      <c r="Y271" s="587"/>
      <c r="Z271" s="587"/>
      <c r="AA271" s="587"/>
      <c r="AB271" s="587"/>
    </row>
    <row r="272" spans="1:28" ht="15.75" customHeight="1" x14ac:dyDescent="0.25">
      <c r="A272" s="587"/>
      <c r="B272" s="587"/>
      <c r="C272" s="587"/>
      <c r="D272" s="587"/>
      <c r="E272" s="587"/>
      <c r="F272" s="588"/>
      <c r="G272" s="587"/>
      <c r="H272" s="587"/>
      <c r="I272" s="587"/>
      <c r="J272" s="587"/>
      <c r="K272" s="587"/>
      <c r="L272" s="587"/>
      <c r="M272" s="587"/>
      <c r="N272" s="587"/>
      <c r="O272" s="587"/>
      <c r="P272" s="587"/>
      <c r="Q272" s="587"/>
      <c r="R272" s="587"/>
      <c r="S272" s="587"/>
      <c r="T272" s="587"/>
      <c r="U272" s="587"/>
      <c r="V272" s="587"/>
      <c r="W272" s="587"/>
      <c r="X272" s="587"/>
      <c r="Y272" s="587"/>
      <c r="Z272" s="587"/>
      <c r="AA272" s="587"/>
      <c r="AB272" s="587"/>
    </row>
    <row r="273" spans="1:28" ht="15.75" customHeight="1" x14ac:dyDescent="0.25">
      <c r="A273" s="587"/>
      <c r="B273" s="587"/>
      <c r="C273" s="587"/>
      <c r="D273" s="587"/>
      <c r="E273" s="587"/>
      <c r="F273" s="588"/>
      <c r="G273" s="587"/>
      <c r="H273" s="587"/>
      <c r="I273" s="587"/>
      <c r="J273" s="587"/>
      <c r="K273" s="587"/>
      <c r="L273" s="587"/>
      <c r="M273" s="587"/>
      <c r="N273" s="587"/>
      <c r="O273" s="587"/>
      <c r="P273" s="587"/>
      <c r="Q273" s="587"/>
      <c r="R273" s="587"/>
      <c r="S273" s="587"/>
      <c r="T273" s="587"/>
      <c r="U273" s="587"/>
      <c r="V273" s="587"/>
      <c r="W273" s="587"/>
      <c r="X273" s="587"/>
      <c r="Y273" s="587"/>
      <c r="Z273" s="587"/>
      <c r="AA273" s="587"/>
      <c r="AB273" s="587"/>
    </row>
    <row r="274" spans="1:28" ht="15.75" customHeight="1" x14ac:dyDescent="0.25">
      <c r="A274" s="587"/>
      <c r="B274" s="587"/>
      <c r="C274" s="587"/>
      <c r="D274" s="587"/>
      <c r="E274" s="587"/>
      <c r="F274" s="588"/>
      <c r="G274" s="587"/>
      <c r="H274" s="587"/>
      <c r="I274" s="587"/>
      <c r="J274" s="587"/>
      <c r="K274" s="587"/>
      <c r="L274" s="587"/>
      <c r="M274" s="587"/>
      <c r="N274" s="587"/>
      <c r="O274" s="587"/>
      <c r="P274" s="587"/>
      <c r="Q274" s="587"/>
      <c r="R274" s="587"/>
      <c r="S274" s="587"/>
      <c r="T274" s="587"/>
      <c r="U274" s="587"/>
      <c r="V274" s="587"/>
      <c r="W274" s="587"/>
      <c r="X274" s="587"/>
      <c r="Y274" s="587"/>
      <c r="Z274" s="587"/>
      <c r="AA274" s="587"/>
      <c r="AB274" s="587"/>
    </row>
    <row r="275" spans="1:28" ht="15.75" customHeight="1" x14ac:dyDescent="0.25">
      <c r="A275" s="587"/>
      <c r="B275" s="587"/>
      <c r="C275" s="587"/>
      <c r="D275" s="587"/>
      <c r="E275" s="587"/>
      <c r="F275" s="588"/>
      <c r="G275" s="587"/>
      <c r="H275" s="587"/>
      <c r="I275" s="587"/>
      <c r="J275" s="587"/>
      <c r="K275" s="587"/>
      <c r="L275" s="587"/>
      <c r="M275" s="587"/>
      <c r="N275" s="587"/>
      <c r="O275" s="587"/>
      <c r="P275" s="587"/>
      <c r="Q275" s="587"/>
      <c r="R275" s="587"/>
      <c r="S275" s="587"/>
      <c r="T275" s="587"/>
      <c r="U275" s="587"/>
      <c r="V275" s="587"/>
      <c r="W275" s="587"/>
      <c r="X275" s="587"/>
      <c r="Y275" s="587"/>
      <c r="Z275" s="587"/>
      <c r="AA275" s="587"/>
      <c r="AB275" s="587"/>
    </row>
    <row r="276" spans="1:28" ht="15.75" customHeight="1" x14ac:dyDescent="0.25">
      <c r="A276" s="587"/>
      <c r="B276" s="587"/>
      <c r="C276" s="587"/>
      <c r="D276" s="587"/>
      <c r="E276" s="587"/>
      <c r="F276" s="588"/>
      <c r="G276" s="587"/>
      <c r="H276" s="587"/>
      <c r="I276" s="587"/>
      <c r="J276" s="587"/>
      <c r="K276" s="587"/>
      <c r="L276" s="587"/>
      <c r="M276" s="587"/>
      <c r="N276" s="587"/>
      <c r="O276" s="587"/>
      <c r="P276" s="587"/>
      <c r="Q276" s="587"/>
      <c r="R276" s="587"/>
      <c r="S276" s="587"/>
      <c r="T276" s="587"/>
      <c r="U276" s="587"/>
      <c r="V276" s="587"/>
      <c r="W276" s="587"/>
      <c r="X276" s="587"/>
      <c r="Y276" s="587"/>
      <c r="Z276" s="587"/>
      <c r="AA276" s="587"/>
      <c r="AB276" s="587"/>
    </row>
    <row r="277" spans="1:28" ht="15.75" customHeight="1" x14ac:dyDescent="0.25">
      <c r="A277" s="587"/>
      <c r="B277" s="587"/>
      <c r="C277" s="587"/>
      <c r="D277" s="587"/>
      <c r="E277" s="587"/>
      <c r="F277" s="588"/>
      <c r="G277" s="587"/>
      <c r="H277" s="587"/>
      <c r="I277" s="587"/>
      <c r="J277" s="587"/>
      <c r="K277" s="587"/>
      <c r="L277" s="587"/>
      <c r="M277" s="587"/>
      <c r="N277" s="587"/>
      <c r="O277" s="587"/>
      <c r="P277" s="587"/>
      <c r="Q277" s="587"/>
      <c r="R277" s="587"/>
      <c r="S277" s="587"/>
      <c r="T277" s="587"/>
      <c r="U277" s="587"/>
      <c r="V277" s="587"/>
      <c r="W277" s="587"/>
      <c r="X277" s="587"/>
      <c r="Y277" s="587"/>
      <c r="Z277" s="587"/>
      <c r="AA277" s="587"/>
      <c r="AB277" s="587"/>
    </row>
    <row r="278" spans="1:28" ht="15.75" customHeight="1" x14ac:dyDescent="0.25">
      <c r="A278" s="587"/>
      <c r="B278" s="587"/>
      <c r="C278" s="587"/>
      <c r="D278" s="587"/>
      <c r="E278" s="587"/>
      <c r="F278" s="588"/>
      <c r="G278" s="587"/>
      <c r="H278" s="587"/>
      <c r="I278" s="587"/>
      <c r="J278" s="587"/>
      <c r="K278" s="587"/>
      <c r="L278" s="587"/>
      <c r="M278" s="587"/>
      <c r="N278" s="587"/>
      <c r="O278" s="587"/>
      <c r="P278" s="587"/>
      <c r="Q278" s="587"/>
      <c r="R278" s="587"/>
      <c r="S278" s="587"/>
      <c r="T278" s="587"/>
      <c r="U278" s="587"/>
      <c r="V278" s="587"/>
      <c r="W278" s="587"/>
      <c r="X278" s="587"/>
      <c r="Y278" s="587"/>
      <c r="Z278" s="587"/>
      <c r="AA278" s="587"/>
      <c r="AB278" s="587"/>
    </row>
    <row r="279" spans="1:28" ht="15.75" customHeight="1" x14ac:dyDescent="0.25">
      <c r="A279" s="587"/>
      <c r="B279" s="587"/>
      <c r="C279" s="587"/>
      <c r="D279" s="587"/>
      <c r="E279" s="587"/>
      <c r="F279" s="588"/>
      <c r="G279" s="587"/>
      <c r="H279" s="587"/>
      <c r="I279" s="587"/>
      <c r="J279" s="587"/>
      <c r="K279" s="587"/>
      <c r="L279" s="587"/>
      <c r="M279" s="587"/>
      <c r="N279" s="587"/>
      <c r="O279" s="587"/>
      <c r="P279" s="587"/>
      <c r="Q279" s="587"/>
      <c r="R279" s="587"/>
      <c r="S279" s="587"/>
      <c r="T279" s="587"/>
      <c r="U279" s="587"/>
      <c r="V279" s="587"/>
      <c r="W279" s="587"/>
      <c r="X279" s="587"/>
      <c r="Y279" s="587"/>
      <c r="Z279" s="587"/>
      <c r="AA279" s="587"/>
      <c r="AB279" s="587"/>
    </row>
    <row r="280" spans="1:28" ht="15.75" customHeight="1" x14ac:dyDescent="0.25">
      <c r="A280" s="587"/>
      <c r="B280" s="587"/>
      <c r="C280" s="587"/>
      <c r="D280" s="587"/>
      <c r="E280" s="587"/>
      <c r="F280" s="588"/>
      <c r="G280" s="587"/>
      <c r="H280" s="587"/>
      <c r="I280" s="587"/>
      <c r="J280" s="587"/>
      <c r="K280" s="587"/>
      <c r="L280" s="587"/>
      <c r="M280" s="587"/>
      <c r="N280" s="587"/>
      <c r="O280" s="587"/>
      <c r="P280" s="587"/>
      <c r="Q280" s="587"/>
      <c r="R280" s="587"/>
      <c r="S280" s="587"/>
      <c r="T280" s="587"/>
      <c r="U280" s="587"/>
      <c r="V280" s="587"/>
      <c r="W280" s="587"/>
      <c r="X280" s="587"/>
      <c r="Y280" s="587"/>
      <c r="Z280" s="587"/>
      <c r="AA280" s="587"/>
      <c r="AB280" s="587"/>
    </row>
    <row r="281" spans="1:28" ht="15.75" customHeight="1" x14ac:dyDescent="0.25">
      <c r="A281" s="587"/>
      <c r="B281" s="587"/>
      <c r="C281" s="587"/>
      <c r="D281" s="587"/>
      <c r="E281" s="587"/>
      <c r="F281" s="588"/>
      <c r="G281" s="587"/>
      <c r="H281" s="587"/>
      <c r="I281" s="587"/>
      <c r="J281" s="587"/>
      <c r="K281" s="587"/>
      <c r="L281" s="587"/>
      <c r="M281" s="587"/>
      <c r="N281" s="587"/>
      <c r="O281" s="587"/>
      <c r="P281" s="587"/>
      <c r="Q281" s="587"/>
      <c r="R281" s="587"/>
      <c r="S281" s="587"/>
      <c r="T281" s="587"/>
      <c r="U281" s="587"/>
      <c r="V281" s="587"/>
      <c r="W281" s="587"/>
      <c r="X281" s="587"/>
      <c r="Y281" s="587"/>
      <c r="Z281" s="587"/>
      <c r="AA281" s="587"/>
      <c r="AB281" s="587"/>
    </row>
    <row r="282" spans="1:28" ht="15.75" customHeight="1" x14ac:dyDescent="0.25">
      <c r="A282" s="587"/>
      <c r="B282" s="587"/>
      <c r="C282" s="587"/>
      <c r="D282" s="587"/>
      <c r="E282" s="587"/>
      <c r="F282" s="588"/>
      <c r="G282" s="587"/>
      <c r="H282" s="587"/>
      <c r="I282" s="587"/>
      <c r="J282" s="587"/>
      <c r="K282" s="587"/>
      <c r="L282" s="587"/>
      <c r="M282" s="587"/>
      <c r="N282" s="587"/>
      <c r="O282" s="587"/>
      <c r="P282" s="587"/>
      <c r="Q282" s="587"/>
      <c r="R282" s="587"/>
      <c r="S282" s="587"/>
      <c r="T282" s="587"/>
      <c r="U282" s="587"/>
      <c r="V282" s="587"/>
      <c r="W282" s="587"/>
      <c r="X282" s="587"/>
      <c r="Y282" s="587"/>
      <c r="Z282" s="587"/>
      <c r="AA282" s="587"/>
      <c r="AB282" s="587"/>
    </row>
    <row r="283" spans="1:28" ht="15.75" customHeight="1" x14ac:dyDescent="0.25">
      <c r="A283" s="587"/>
      <c r="B283" s="587"/>
      <c r="C283" s="587"/>
      <c r="D283" s="587"/>
      <c r="E283" s="587"/>
      <c r="F283" s="588"/>
      <c r="G283" s="587"/>
      <c r="H283" s="587"/>
      <c r="I283" s="587"/>
      <c r="J283" s="587"/>
      <c r="K283" s="587"/>
      <c r="L283" s="587"/>
      <c r="M283" s="587"/>
      <c r="N283" s="587"/>
      <c r="O283" s="587"/>
      <c r="P283" s="587"/>
      <c r="Q283" s="587"/>
      <c r="R283" s="587"/>
      <c r="S283" s="587"/>
      <c r="T283" s="587"/>
      <c r="U283" s="587"/>
      <c r="V283" s="587"/>
      <c r="W283" s="587"/>
      <c r="X283" s="587"/>
      <c r="Y283" s="587"/>
      <c r="Z283" s="587"/>
      <c r="AA283" s="587"/>
      <c r="AB283" s="587"/>
    </row>
    <row r="284" spans="1:28" ht="15.75" customHeight="1" x14ac:dyDescent="0.25">
      <c r="A284" s="587"/>
      <c r="B284" s="587"/>
      <c r="C284" s="587"/>
      <c r="D284" s="587"/>
      <c r="E284" s="587"/>
      <c r="F284" s="588"/>
      <c r="G284" s="587"/>
      <c r="H284" s="587"/>
      <c r="I284" s="587"/>
      <c r="J284" s="587"/>
      <c r="K284" s="587"/>
      <c r="L284" s="587"/>
      <c r="M284" s="587"/>
      <c r="N284" s="587"/>
      <c r="O284" s="587"/>
      <c r="P284" s="587"/>
      <c r="Q284" s="587"/>
      <c r="R284" s="587"/>
      <c r="S284" s="587"/>
      <c r="T284" s="587"/>
      <c r="U284" s="587"/>
      <c r="V284" s="587"/>
      <c r="W284" s="587"/>
      <c r="X284" s="587"/>
      <c r="Y284" s="587"/>
      <c r="Z284" s="587"/>
      <c r="AA284" s="587"/>
      <c r="AB284" s="587"/>
    </row>
    <row r="285" spans="1:28" ht="15.75" customHeight="1" x14ac:dyDescent="0.25">
      <c r="A285" s="587"/>
      <c r="B285" s="587"/>
      <c r="C285" s="587"/>
      <c r="D285" s="587"/>
      <c r="E285" s="587"/>
      <c r="F285" s="588"/>
      <c r="G285" s="587"/>
      <c r="H285" s="587"/>
      <c r="I285" s="587"/>
      <c r="J285" s="587"/>
      <c r="K285" s="587"/>
      <c r="L285" s="587"/>
      <c r="M285" s="587"/>
      <c r="N285" s="587"/>
      <c r="O285" s="587"/>
      <c r="P285" s="587"/>
      <c r="Q285" s="587"/>
      <c r="R285" s="587"/>
      <c r="S285" s="587"/>
      <c r="T285" s="587"/>
      <c r="U285" s="587"/>
      <c r="V285" s="587"/>
      <c r="W285" s="587"/>
      <c r="X285" s="587"/>
      <c r="Y285" s="587"/>
      <c r="Z285" s="587"/>
      <c r="AA285" s="587"/>
      <c r="AB285" s="587"/>
    </row>
    <row r="286" spans="1:28" ht="15.75" customHeight="1" x14ac:dyDescent="0.25">
      <c r="A286" s="587"/>
      <c r="B286" s="587"/>
      <c r="C286" s="587"/>
      <c r="D286" s="587"/>
      <c r="E286" s="587"/>
      <c r="F286" s="588"/>
      <c r="G286" s="587"/>
      <c r="H286" s="587"/>
      <c r="I286" s="587"/>
      <c r="J286" s="587"/>
      <c r="K286" s="587"/>
      <c r="L286" s="587"/>
      <c r="M286" s="587"/>
      <c r="N286" s="587"/>
      <c r="O286" s="587"/>
      <c r="P286" s="587"/>
      <c r="Q286" s="587"/>
      <c r="R286" s="587"/>
      <c r="S286" s="587"/>
      <c r="T286" s="587"/>
      <c r="U286" s="587"/>
      <c r="V286" s="587"/>
      <c r="W286" s="587"/>
      <c r="X286" s="587"/>
      <c r="Y286" s="587"/>
      <c r="Z286" s="587"/>
      <c r="AA286" s="587"/>
      <c r="AB286" s="587"/>
    </row>
    <row r="287" spans="1:28" ht="15.75" customHeight="1" x14ac:dyDescent="0.25">
      <c r="A287" s="587"/>
      <c r="B287" s="587"/>
      <c r="C287" s="587"/>
      <c r="D287" s="587"/>
      <c r="E287" s="587"/>
      <c r="F287" s="588"/>
      <c r="G287" s="587"/>
      <c r="H287" s="587"/>
      <c r="I287" s="587"/>
      <c r="J287" s="587"/>
      <c r="K287" s="587"/>
      <c r="L287" s="587"/>
      <c r="M287" s="587"/>
      <c r="N287" s="587"/>
      <c r="O287" s="587"/>
      <c r="P287" s="587"/>
      <c r="Q287" s="587"/>
      <c r="R287" s="587"/>
      <c r="S287" s="587"/>
      <c r="T287" s="587"/>
      <c r="U287" s="587"/>
      <c r="V287" s="587"/>
      <c r="W287" s="587"/>
      <c r="X287" s="587"/>
      <c r="Y287" s="587"/>
      <c r="Z287" s="587"/>
      <c r="AA287" s="587"/>
      <c r="AB287" s="587"/>
    </row>
    <row r="288" spans="1:28" ht="15.75" customHeight="1" x14ac:dyDescent="0.25">
      <c r="A288" s="587"/>
      <c r="B288" s="587"/>
      <c r="C288" s="587"/>
      <c r="D288" s="587"/>
      <c r="E288" s="587"/>
      <c r="F288" s="588"/>
      <c r="G288" s="587"/>
      <c r="H288" s="587"/>
      <c r="I288" s="587"/>
      <c r="J288" s="587"/>
      <c r="K288" s="587"/>
      <c r="L288" s="587"/>
      <c r="M288" s="587"/>
      <c r="N288" s="587"/>
      <c r="O288" s="587"/>
      <c r="P288" s="587"/>
      <c r="Q288" s="587"/>
      <c r="R288" s="587"/>
      <c r="S288" s="587"/>
      <c r="T288" s="587"/>
      <c r="U288" s="587"/>
      <c r="V288" s="587"/>
      <c r="W288" s="587"/>
      <c r="X288" s="587"/>
      <c r="Y288" s="587"/>
      <c r="Z288" s="587"/>
      <c r="AA288" s="587"/>
      <c r="AB288" s="587"/>
    </row>
    <row r="289" spans="1:28" ht="15.75" customHeight="1" x14ac:dyDescent="0.25">
      <c r="A289" s="587"/>
      <c r="B289" s="587"/>
      <c r="C289" s="587"/>
      <c r="D289" s="587"/>
      <c r="E289" s="587"/>
      <c r="F289" s="588"/>
      <c r="G289" s="587"/>
      <c r="H289" s="587"/>
      <c r="I289" s="587"/>
      <c r="J289" s="587"/>
      <c r="K289" s="587"/>
      <c r="L289" s="587"/>
      <c r="M289" s="587"/>
      <c r="N289" s="587"/>
      <c r="O289" s="587"/>
      <c r="P289" s="587"/>
      <c r="Q289" s="587"/>
      <c r="R289" s="587"/>
      <c r="S289" s="587"/>
      <c r="T289" s="587"/>
      <c r="U289" s="587"/>
      <c r="V289" s="587"/>
      <c r="W289" s="587"/>
      <c r="X289" s="587"/>
      <c r="Y289" s="587"/>
      <c r="Z289" s="587"/>
      <c r="AA289" s="587"/>
      <c r="AB289" s="587"/>
    </row>
    <row r="290" spans="1:28" ht="15.75" customHeight="1" x14ac:dyDescent="0.25">
      <c r="A290" s="587"/>
      <c r="B290" s="587"/>
      <c r="C290" s="587"/>
      <c r="D290" s="587"/>
      <c r="E290" s="587"/>
      <c r="F290" s="588"/>
      <c r="G290" s="587"/>
      <c r="H290" s="587"/>
      <c r="I290" s="587"/>
      <c r="J290" s="587"/>
      <c r="K290" s="587"/>
      <c r="L290" s="587"/>
      <c r="M290" s="587"/>
      <c r="N290" s="587"/>
      <c r="O290" s="587"/>
      <c r="P290" s="587"/>
      <c r="Q290" s="587"/>
      <c r="R290" s="587"/>
      <c r="S290" s="587"/>
      <c r="T290" s="587"/>
      <c r="U290" s="587"/>
      <c r="V290" s="587"/>
      <c r="W290" s="587"/>
      <c r="X290" s="587"/>
      <c r="Y290" s="587"/>
      <c r="Z290" s="587"/>
      <c r="AA290" s="587"/>
      <c r="AB290" s="587"/>
    </row>
    <row r="291" spans="1:28" ht="15.75" customHeight="1" x14ac:dyDescent="0.25">
      <c r="A291" s="587"/>
      <c r="B291" s="587"/>
      <c r="C291" s="587"/>
      <c r="D291" s="587"/>
      <c r="E291" s="587"/>
      <c r="F291" s="588"/>
      <c r="G291" s="587"/>
      <c r="H291" s="587"/>
      <c r="I291" s="587"/>
      <c r="J291" s="587"/>
      <c r="K291" s="587"/>
      <c r="L291" s="587"/>
      <c r="M291" s="587"/>
      <c r="N291" s="587"/>
      <c r="O291" s="587"/>
      <c r="P291" s="587"/>
      <c r="Q291" s="587"/>
      <c r="R291" s="587"/>
      <c r="S291" s="587"/>
      <c r="T291" s="587"/>
      <c r="U291" s="587"/>
      <c r="V291" s="587"/>
      <c r="W291" s="587"/>
      <c r="X291" s="587"/>
      <c r="Y291" s="587"/>
      <c r="Z291" s="587"/>
      <c r="AA291" s="587"/>
      <c r="AB291" s="587"/>
    </row>
    <row r="292" spans="1:28" ht="15.75" customHeight="1" x14ac:dyDescent="0.25">
      <c r="A292" s="587"/>
      <c r="B292" s="587"/>
      <c r="C292" s="587"/>
      <c r="D292" s="587"/>
      <c r="E292" s="587"/>
      <c r="F292" s="588"/>
      <c r="G292" s="587"/>
      <c r="H292" s="587"/>
      <c r="I292" s="587"/>
      <c r="J292" s="587"/>
      <c r="K292" s="587"/>
      <c r="L292" s="587"/>
      <c r="M292" s="587"/>
      <c r="N292" s="587"/>
      <c r="O292" s="587"/>
      <c r="P292" s="587"/>
      <c r="Q292" s="587"/>
      <c r="R292" s="587"/>
      <c r="S292" s="587"/>
      <c r="T292" s="587"/>
      <c r="U292" s="587"/>
      <c r="V292" s="587"/>
      <c r="W292" s="587"/>
      <c r="X292" s="587"/>
      <c r="Y292" s="587"/>
      <c r="Z292" s="587"/>
      <c r="AA292" s="587"/>
      <c r="AB292" s="587"/>
    </row>
    <row r="293" spans="1:28" ht="15.75" customHeight="1" x14ac:dyDescent="0.25">
      <c r="A293" s="587"/>
      <c r="B293" s="587"/>
      <c r="C293" s="587"/>
      <c r="D293" s="587"/>
      <c r="E293" s="587"/>
      <c r="F293" s="588"/>
      <c r="G293" s="587"/>
      <c r="H293" s="587"/>
      <c r="I293" s="587"/>
      <c r="J293" s="587"/>
      <c r="K293" s="587"/>
      <c r="L293" s="587"/>
      <c r="M293" s="587"/>
      <c r="N293" s="587"/>
      <c r="O293" s="587"/>
      <c r="P293" s="587"/>
      <c r="Q293" s="587"/>
      <c r="R293" s="587"/>
      <c r="S293" s="587"/>
      <c r="T293" s="587"/>
      <c r="U293" s="587"/>
      <c r="V293" s="587"/>
      <c r="W293" s="587"/>
      <c r="X293" s="587"/>
      <c r="Y293" s="587"/>
      <c r="Z293" s="587"/>
      <c r="AA293" s="587"/>
      <c r="AB293" s="587"/>
    </row>
    <row r="294" spans="1:28" ht="15.75" customHeight="1" x14ac:dyDescent="0.25">
      <c r="A294" s="587"/>
      <c r="B294" s="587"/>
      <c r="C294" s="587"/>
      <c r="D294" s="587"/>
      <c r="E294" s="587"/>
      <c r="F294" s="588"/>
      <c r="G294" s="587"/>
      <c r="H294" s="587"/>
      <c r="I294" s="587"/>
      <c r="J294" s="587"/>
      <c r="K294" s="587"/>
      <c r="L294" s="587"/>
      <c r="M294" s="587"/>
      <c r="N294" s="587"/>
      <c r="O294" s="587"/>
      <c r="P294" s="587"/>
      <c r="Q294" s="587"/>
      <c r="R294" s="587"/>
      <c r="S294" s="587"/>
      <c r="T294" s="587"/>
      <c r="U294" s="587"/>
      <c r="V294" s="587"/>
      <c r="W294" s="587"/>
      <c r="X294" s="587"/>
      <c r="Y294" s="587"/>
      <c r="Z294" s="587"/>
      <c r="AA294" s="587"/>
      <c r="AB294" s="587"/>
    </row>
    <row r="295" spans="1:28" ht="15.75" customHeight="1" x14ac:dyDescent="0.25">
      <c r="A295" s="587"/>
      <c r="B295" s="587"/>
      <c r="C295" s="587"/>
      <c r="D295" s="587"/>
      <c r="E295" s="587"/>
      <c r="F295" s="588"/>
      <c r="G295" s="587"/>
      <c r="H295" s="587"/>
      <c r="I295" s="587"/>
      <c r="J295" s="587"/>
      <c r="K295" s="587"/>
      <c r="L295" s="587"/>
      <c r="M295" s="587"/>
      <c r="N295" s="587"/>
      <c r="O295" s="587"/>
      <c r="P295" s="587"/>
      <c r="Q295" s="587"/>
      <c r="R295" s="587"/>
      <c r="S295" s="587"/>
      <c r="T295" s="587"/>
      <c r="U295" s="587"/>
      <c r="V295" s="587"/>
      <c r="W295" s="587"/>
      <c r="X295" s="587"/>
      <c r="Y295" s="587"/>
      <c r="Z295" s="587"/>
      <c r="AA295" s="587"/>
      <c r="AB295" s="587"/>
    </row>
    <row r="296" spans="1:28" ht="15.75" customHeight="1" x14ac:dyDescent="0.25">
      <c r="A296" s="587"/>
      <c r="B296" s="587"/>
      <c r="C296" s="587"/>
      <c r="D296" s="587"/>
      <c r="E296" s="587"/>
      <c r="F296" s="588"/>
      <c r="G296" s="587"/>
      <c r="H296" s="587"/>
      <c r="I296" s="587"/>
      <c r="J296" s="587"/>
      <c r="K296" s="587"/>
      <c r="L296" s="587"/>
      <c r="M296" s="587"/>
      <c r="N296" s="587"/>
      <c r="O296" s="587"/>
      <c r="P296" s="587"/>
      <c r="Q296" s="587"/>
      <c r="R296" s="587"/>
      <c r="S296" s="587"/>
      <c r="T296" s="587"/>
      <c r="U296" s="587"/>
      <c r="V296" s="587"/>
      <c r="W296" s="587"/>
      <c r="X296" s="587"/>
      <c r="Y296" s="587"/>
      <c r="Z296" s="587"/>
      <c r="AA296" s="587"/>
      <c r="AB296" s="587"/>
    </row>
    <row r="297" spans="1:28" ht="15.75" customHeight="1" x14ac:dyDescent="0.25">
      <c r="A297" s="587"/>
      <c r="B297" s="587"/>
      <c r="C297" s="587"/>
      <c r="D297" s="587"/>
      <c r="E297" s="587"/>
      <c r="F297" s="588"/>
      <c r="G297" s="587"/>
      <c r="H297" s="587"/>
      <c r="I297" s="587"/>
      <c r="J297" s="587"/>
      <c r="K297" s="587"/>
      <c r="L297" s="587"/>
      <c r="M297" s="587"/>
      <c r="N297" s="587"/>
      <c r="O297" s="587"/>
      <c r="P297" s="587"/>
      <c r="Q297" s="587"/>
      <c r="R297" s="587"/>
      <c r="S297" s="587"/>
      <c r="T297" s="587"/>
      <c r="U297" s="587"/>
      <c r="V297" s="587"/>
      <c r="W297" s="587"/>
      <c r="X297" s="587"/>
      <c r="Y297" s="587"/>
      <c r="Z297" s="587"/>
      <c r="AA297" s="587"/>
      <c r="AB297" s="587"/>
    </row>
    <row r="298" spans="1:28" ht="15.75" customHeight="1" x14ac:dyDescent="0.25">
      <c r="A298" s="587"/>
      <c r="B298" s="587"/>
      <c r="C298" s="587"/>
      <c r="D298" s="587"/>
      <c r="E298" s="587"/>
      <c r="F298" s="588"/>
      <c r="G298" s="587"/>
      <c r="H298" s="587"/>
      <c r="I298" s="587"/>
      <c r="J298" s="587"/>
      <c r="K298" s="587"/>
      <c r="L298" s="587"/>
      <c r="M298" s="587"/>
      <c r="N298" s="587"/>
      <c r="O298" s="587"/>
      <c r="P298" s="587"/>
      <c r="Q298" s="587"/>
      <c r="R298" s="587"/>
      <c r="S298" s="587"/>
      <c r="T298" s="587"/>
      <c r="U298" s="587"/>
      <c r="V298" s="587"/>
      <c r="W298" s="587"/>
      <c r="X298" s="587"/>
      <c r="Y298" s="587"/>
      <c r="Z298" s="587"/>
      <c r="AA298" s="587"/>
      <c r="AB298" s="587"/>
    </row>
    <row r="299" spans="1:28" ht="15.75" customHeight="1" x14ac:dyDescent="0.25">
      <c r="A299" s="587"/>
      <c r="B299" s="587"/>
      <c r="C299" s="587"/>
      <c r="D299" s="587"/>
      <c r="E299" s="587"/>
      <c r="F299" s="588"/>
      <c r="G299" s="587"/>
      <c r="H299" s="587"/>
      <c r="I299" s="587"/>
      <c r="J299" s="587"/>
      <c r="K299" s="587"/>
      <c r="L299" s="587"/>
      <c r="M299" s="587"/>
      <c r="N299" s="587"/>
      <c r="O299" s="587"/>
      <c r="P299" s="587"/>
      <c r="Q299" s="587"/>
      <c r="R299" s="587"/>
      <c r="S299" s="587"/>
      <c r="T299" s="587"/>
      <c r="U299" s="587"/>
      <c r="V299" s="587"/>
      <c r="W299" s="587"/>
      <c r="X299" s="587"/>
      <c r="Y299" s="587"/>
      <c r="Z299" s="587"/>
      <c r="AA299" s="587"/>
      <c r="AB299" s="587"/>
    </row>
    <row r="300" spans="1:28" ht="15.75" customHeight="1" x14ac:dyDescent="0.25">
      <c r="A300" s="587"/>
      <c r="B300" s="587"/>
      <c r="C300" s="587"/>
      <c r="D300" s="587"/>
      <c r="E300" s="587"/>
      <c r="F300" s="588"/>
      <c r="G300" s="587"/>
      <c r="H300" s="587"/>
      <c r="I300" s="587"/>
      <c r="J300" s="587"/>
      <c r="K300" s="587"/>
      <c r="L300" s="587"/>
      <c r="M300" s="587"/>
      <c r="N300" s="587"/>
      <c r="O300" s="587"/>
      <c r="P300" s="587"/>
      <c r="Q300" s="587"/>
      <c r="R300" s="587"/>
      <c r="S300" s="587"/>
      <c r="T300" s="587"/>
      <c r="U300" s="587"/>
      <c r="V300" s="587"/>
      <c r="W300" s="587"/>
      <c r="X300" s="587"/>
      <c r="Y300" s="587"/>
      <c r="Z300" s="587"/>
      <c r="AA300" s="587"/>
      <c r="AB300" s="587"/>
    </row>
    <row r="301" spans="1:28" ht="15.75" customHeight="1" x14ac:dyDescent="0.25">
      <c r="A301" s="587"/>
      <c r="B301" s="587"/>
      <c r="C301" s="587"/>
      <c r="D301" s="587"/>
      <c r="E301" s="587"/>
      <c r="F301" s="588"/>
      <c r="G301" s="587"/>
      <c r="H301" s="587"/>
      <c r="I301" s="587"/>
      <c r="J301" s="587"/>
      <c r="K301" s="587"/>
      <c r="L301" s="587"/>
      <c r="M301" s="587"/>
      <c r="N301" s="587"/>
      <c r="O301" s="587"/>
      <c r="P301" s="587"/>
      <c r="Q301" s="587"/>
      <c r="R301" s="587"/>
      <c r="S301" s="587"/>
      <c r="T301" s="587"/>
      <c r="U301" s="587"/>
      <c r="V301" s="587"/>
      <c r="W301" s="587"/>
      <c r="X301" s="587"/>
      <c r="Y301" s="587"/>
      <c r="Z301" s="587"/>
      <c r="AA301" s="587"/>
      <c r="AB301" s="587"/>
    </row>
    <row r="302" spans="1:28" ht="15.75" customHeight="1" x14ac:dyDescent="0.25">
      <c r="A302" s="587"/>
      <c r="B302" s="587"/>
      <c r="C302" s="587"/>
      <c r="D302" s="587"/>
      <c r="E302" s="587"/>
      <c r="F302" s="588"/>
      <c r="G302" s="587"/>
      <c r="H302" s="587"/>
      <c r="I302" s="587"/>
      <c r="J302" s="587"/>
      <c r="K302" s="587"/>
      <c r="L302" s="587"/>
      <c r="M302" s="587"/>
      <c r="N302" s="587"/>
      <c r="O302" s="587"/>
      <c r="P302" s="587"/>
      <c r="Q302" s="587"/>
      <c r="R302" s="587"/>
      <c r="S302" s="587"/>
      <c r="T302" s="587"/>
      <c r="U302" s="587"/>
      <c r="V302" s="587"/>
      <c r="W302" s="587"/>
      <c r="X302" s="587"/>
      <c r="Y302" s="587"/>
      <c r="Z302" s="587"/>
      <c r="AA302" s="587"/>
      <c r="AB302" s="587"/>
    </row>
    <row r="303" spans="1:28" ht="15.75" customHeight="1" x14ac:dyDescent="0.25">
      <c r="A303" s="587"/>
      <c r="B303" s="587"/>
      <c r="C303" s="587"/>
      <c r="D303" s="587"/>
      <c r="E303" s="587"/>
      <c r="F303" s="588"/>
      <c r="G303" s="587"/>
      <c r="H303" s="587"/>
      <c r="I303" s="587"/>
      <c r="J303" s="587"/>
      <c r="K303" s="587"/>
      <c r="L303" s="587"/>
      <c r="M303" s="587"/>
      <c r="N303" s="587"/>
      <c r="O303" s="587"/>
      <c r="P303" s="587"/>
      <c r="Q303" s="587"/>
      <c r="R303" s="587"/>
      <c r="S303" s="587"/>
      <c r="T303" s="587"/>
      <c r="U303" s="587"/>
      <c r="V303" s="587"/>
      <c r="W303" s="587"/>
      <c r="X303" s="587"/>
      <c r="Y303" s="587"/>
      <c r="Z303" s="587"/>
      <c r="AA303" s="587"/>
      <c r="AB303" s="587"/>
    </row>
    <row r="304" spans="1:28" ht="15.75" customHeight="1" x14ac:dyDescent="0.25">
      <c r="A304" s="587"/>
      <c r="B304" s="587"/>
      <c r="C304" s="587"/>
      <c r="D304" s="587"/>
      <c r="E304" s="587"/>
      <c r="F304" s="588"/>
      <c r="G304" s="587"/>
      <c r="H304" s="587"/>
      <c r="I304" s="587"/>
      <c r="J304" s="587"/>
      <c r="K304" s="587"/>
      <c r="L304" s="587"/>
      <c r="M304" s="587"/>
      <c r="N304" s="587"/>
      <c r="O304" s="587"/>
      <c r="P304" s="587"/>
      <c r="Q304" s="587"/>
      <c r="R304" s="587"/>
      <c r="S304" s="587"/>
      <c r="T304" s="587"/>
      <c r="U304" s="587"/>
      <c r="V304" s="587"/>
      <c r="W304" s="587"/>
      <c r="X304" s="587"/>
      <c r="Y304" s="587"/>
      <c r="Z304" s="587"/>
      <c r="AA304" s="587"/>
      <c r="AB304" s="587"/>
    </row>
    <row r="305" spans="1:28" ht="15.75" customHeight="1" x14ac:dyDescent="0.25">
      <c r="A305" s="587"/>
      <c r="B305" s="587"/>
      <c r="C305" s="587"/>
      <c r="D305" s="587"/>
      <c r="E305" s="587"/>
      <c r="F305" s="588"/>
      <c r="G305" s="587"/>
      <c r="H305" s="587"/>
      <c r="I305" s="587"/>
      <c r="J305" s="587"/>
      <c r="K305" s="587"/>
      <c r="L305" s="587"/>
      <c r="M305" s="587"/>
      <c r="N305" s="587"/>
      <c r="O305" s="587"/>
      <c r="P305" s="587"/>
      <c r="Q305" s="587"/>
      <c r="R305" s="587"/>
      <c r="S305" s="587"/>
      <c r="T305" s="587"/>
      <c r="U305" s="587"/>
      <c r="V305" s="587"/>
      <c r="W305" s="587"/>
      <c r="X305" s="587"/>
      <c r="Y305" s="587"/>
      <c r="Z305" s="587"/>
      <c r="AA305" s="587"/>
      <c r="AB305" s="587"/>
    </row>
    <row r="306" spans="1:28" ht="15.75" customHeight="1" x14ac:dyDescent="0.25">
      <c r="A306" s="587"/>
      <c r="B306" s="587"/>
      <c r="C306" s="587"/>
      <c r="D306" s="587"/>
      <c r="E306" s="587"/>
      <c r="F306" s="588"/>
      <c r="G306" s="587"/>
      <c r="H306" s="587"/>
      <c r="I306" s="587"/>
      <c r="J306" s="587"/>
      <c r="K306" s="587"/>
      <c r="L306" s="587"/>
      <c r="M306" s="587"/>
      <c r="N306" s="587"/>
      <c r="O306" s="587"/>
      <c r="P306" s="587"/>
      <c r="Q306" s="587"/>
      <c r="R306" s="587"/>
      <c r="S306" s="587"/>
      <c r="T306" s="587"/>
      <c r="U306" s="587"/>
      <c r="V306" s="587"/>
      <c r="W306" s="587"/>
      <c r="X306" s="587"/>
      <c r="Y306" s="587"/>
      <c r="Z306" s="587"/>
      <c r="AA306" s="587"/>
      <c r="AB306" s="587"/>
    </row>
    <row r="307" spans="1:28" ht="15.75" customHeight="1" x14ac:dyDescent="0.25">
      <c r="A307" s="587"/>
      <c r="B307" s="587"/>
      <c r="C307" s="587"/>
      <c r="D307" s="587"/>
      <c r="E307" s="587"/>
      <c r="F307" s="588"/>
      <c r="G307" s="587"/>
      <c r="H307" s="587"/>
      <c r="I307" s="587"/>
      <c r="J307" s="587"/>
      <c r="K307" s="587"/>
      <c r="L307" s="587"/>
      <c r="M307" s="587"/>
      <c r="N307" s="587"/>
      <c r="O307" s="587"/>
      <c r="P307" s="587"/>
      <c r="Q307" s="587"/>
      <c r="R307" s="587"/>
      <c r="S307" s="587"/>
      <c r="T307" s="587"/>
      <c r="U307" s="587"/>
      <c r="V307" s="587"/>
      <c r="W307" s="587"/>
      <c r="X307" s="587"/>
      <c r="Y307" s="587"/>
      <c r="Z307" s="587"/>
      <c r="AA307" s="587"/>
      <c r="AB307" s="587"/>
    </row>
    <row r="308" spans="1:28" ht="15.75" customHeight="1" x14ac:dyDescent="0.25">
      <c r="A308" s="587"/>
      <c r="B308" s="587"/>
      <c r="C308" s="587"/>
      <c r="D308" s="587"/>
      <c r="E308" s="587"/>
      <c r="F308" s="588"/>
      <c r="G308" s="587"/>
      <c r="H308" s="587"/>
      <c r="I308" s="587"/>
      <c r="J308" s="587"/>
      <c r="K308" s="587"/>
      <c r="L308" s="587"/>
      <c r="M308" s="587"/>
      <c r="N308" s="587"/>
      <c r="O308" s="587"/>
      <c r="P308" s="587"/>
      <c r="Q308" s="587"/>
      <c r="R308" s="587"/>
      <c r="S308" s="587"/>
      <c r="T308" s="587"/>
      <c r="U308" s="587"/>
      <c r="V308" s="587"/>
      <c r="W308" s="587"/>
      <c r="X308" s="587"/>
      <c r="Y308" s="587"/>
      <c r="Z308" s="587"/>
      <c r="AA308" s="587"/>
      <c r="AB308" s="587"/>
    </row>
    <row r="309" spans="1:28" ht="15.75" customHeight="1" x14ac:dyDescent="0.25">
      <c r="A309" s="587"/>
      <c r="B309" s="587"/>
      <c r="C309" s="587"/>
      <c r="D309" s="587"/>
      <c r="E309" s="587"/>
      <c r="F309" s="588"/>
      <c r="G309" s="587"/>
      <c r="H309" s="587"/>
      <c r="I309" s="587"/>
      <c r="J309" s="587"/>
      <c r="K309" s="587"/>
      <c r="L309" s="587"/>
      <c r="M309" s="587"/>
      <c r="N309" s="587"/>
      <c r="O309" s="587"/>
      <c r="P309" s="587"/>
      <c r="Q309" s="587"/>
      <c r="R309" s="587"/>
      <c r="S309" s="587"/>
      <c r="T309" s="587"/>
      <c r="U309" s="587"/>
      <c r="V309" s="587"/>
      <c r="W309" s="587"/>
      <c r="X309" s="587"/>
      <c r="Y309" s="587"/>
      <c r="Z309" s="587"/>
      <c r="AA309" s="587"/>
      <c r="AB309" s="587"/>
    </row>
    <row r="310" spans="1:28" ht="15.75" customHeight="1" x14ac:dyDescent="0.25">
      <c r="A310" s="587"/>
      <c r="B310" s="587"/>
      <c r="C310" s="587"/>
      <c r="D310" s="587"/>
      <c r="E310" s="587"/>
      <c r="F310" s="588"/>
      <c r="G310" s="587"/>
      <c r="H310" s="587"/>
      <c r="I310" s="587"/>
      <c r="J310" s="587"/>
      <c r="K310" s="587"/>
      <c r="L310" s="587"/>
      <c r="M310" s="587"/>
      <c r="N310" s="587"/>
      <c r="O310" s="587"/>
      <c r="P310" s="587"/>
      <c r="Q310" s="587"/>
      <c r="R310" s="587"/>
      <c r="S310" s="587"/>
      <c r="T310" s="587"/>
      <c r="U310" s="587"/>
      <c r="V310" s="587"/>
      <c r="W310" s="587"/>
      <c r="X310" s="587"/>
      <c r="Y310" s="587"/>
      <c r="Z310" s="587"/>
      <c r="AA310" s="587"/>
      <c r="AB310" s="587"/>
    </row>
    <row r="311" spans="1:28" ht="15.75" customHeight="1" x14ac:dyDescent="0.25">
      <c r="A311" s="587"/>
      <c r="B311" s="587"/>
      <c r="C311" s="587"/>
      <c r="D311" s="587"/>
      <c r="E311" s="587"/>
      <c r="F311" s="588"/>
      <c r="G311" s="587"/>
      <c r="H311" s="587"/>
      <c r="I311" s="587"/>
      <c r="J311" s="587"/>
      <c r="K311" s="587"/>
      <c r="L311" s="587"/>
      <c r="M311" s="587"/>
      <c r="N311" s="587"/>
      <c r="O311" s="587"/>
      <c r="P311" s="587"/>
      <c r="Q311" s="587"/>
      <c r="R311" s="587"/>
      <c r="S311" s="587"/>
      <c r="T311" s="587"/>
      <c r="U311" s="587"/>
      <c r="V311" s="587"/>
      <c r="W311" s="587"/>
      <c r="X311" s="587"/>
      <c r="Y311" s="587"/>
      <c r="Z311" s="587"/>
      <c r="AA311" s="587"/>
      <c r="AB311" s="587"/>
    </row>
    <row r="312" spans="1:28" ht="15.75" customHeight="1" x14ac:dyDescent="0.25">
      <c r="A312" s="587"/>
      <c r="B312" s="587"/>
      <c r="C312" s="587"/>
      <c r="D312" s="587"/>
      <c r="E312" s="587"/>
      <c r="F312" s="588"/>
      <c r="G312" s="587"/>
      <c r="H312" s="587"/>
      <c r="I312" s="587"/>
      <c r="J312" s="587"/>
      <c r="K312" s="587"/>
      <c r="L312" s="587"/>
      <c r="M312" s="587"/>
      <c r="N312" s="587"/>
      <c r="O312" s="587"/>
      <c r="P312" s="587"/>
      <c r="Q312" s="587"/>
      <c r="R312" s="587"/>
      <c r="S312" s="587"/>
      <c r="T312" s="587"/>
      <c r="U312" s="587"/>
      <c r="V312" s="587"/>
      <c r="W312" s="587"/>
      <c r="X312" s="587"/>
      <c r="Y312" s="587"/>
      <c r="Z312" s="587"/>
      <c r="AA312" s="587"/>
      <c r="AB312" s="587"/>
    </row>
    <row r="313" spans="1:28" ht="15.75" customHeight="1" x14ac:dyDescent="0.25">
      <c r="A313" s="587"/>
      <c r="B313" s="587"/>
      <c r="C313" s="587"/>
      <c r="D313" s="587"/>
      <c r="E313" s="587"/>
      <c r="F313" s="588"/>
      <c r="G313" s="587"/>
      <c r="H313" s="587"/>
      <c r="I313" s="587"/>
      <c r="J313" s="587"/>
      <c r="K313" s="587"/>
      <c r="L313" s="587"/>
      <c r="M313" s="587"/>
      <c r="N313" s="587"/>
      <c r="O313" s="587"/>
      <c r="P313" s="587"/>
      <c r="Q313" s="587"/>
      <c r="R313" s="587"/>
      <c r="S313" s="587"/>
      <c r="T313" s="587"/>
      <c r="U313" s="587"/>
      <c r="V313" s="587"/>
      <c r="W313" s="587"/>
      <c r="X313" s="587"/>
      <c r="Y313" s="587"/>
      <c r="Z313" s="587"/>
      <c r="AA313" s="587"/>
      <c r="AB313" s="587"/>
    </row>
    <row r="314" spans="1:28" ht="15.75" customHeight="1" x14ac:dyDescent="0.25">
      <c r="A314" s="587"/>
      <c r="B314" s="587"/>
      <c r="C314" s="587"/>
      <c r="D314" s="587"/>
      <c r="E314" s="587"/>
      <c r="F314" s="588"/>
      <c r="G314" s="587"/>
      <c r="H314" s="587"/>
      <c r="I314" s="587"/>
      <c r="J314" s="587"/>
      <c r="K314" s="587"/>
      <c r="L314" s="587"/>
      <c r="M314" s="587"/>
      <c r="N314" s="587"/>
      <c r="O314" s="587"/>
      <c r="P314" s="587"/>
      <c r="Q314" s="587"/>
      <c r="R314" s="587"/>
      <c r="S314" s="587"/>
      <c r="T314" s="587"/>
      <c r="U314" s="587"/>
      <c r="V314" s="587"/>
      <c r="W314" s="587"/>
      <c r="X314" s="587"/>
      <c r="Y314" s="587"/>
      <c r="Z314" s="587"/>
      <c r="AA314" s="587"/>
      <c r="AB314" s="587"/>
    </row>
    <row r="315" spans="1:28" ht="15.75" customHeight="1" x14ac:dyDescent="0.25">
      <c r="A315" s="587"/>
      <c r="B315" s="587"/>
      <c r="C315" s="587"/>
      <c r="D315" s="587"/>
      <c r="E315" s="587"/>
      <c r="F315" s="588"/>
      <c r="G315" s="587"/>
      <c r="H315" s="587"/>
      <c r="I315" s="587"/>
      <c r="J315" s="587"/>
      <c r="K315" s="587"/>
      <c r="L315" s="587"/>
      <c r="M315" s="587"/>
      <c r="N315" s="587"/>
      <c r="O315" s="587"/>
      <c r="P315" s="587"/>
      <c r="Q315" s="587"/>
      <c r="R315" s="587"/>
      <c r="S315" s="587"/>
      <c r="T315" s="587"/>
      <c r="U315" s="587"/>
      <c r="V315" s="587"/>
      <c r="W315" s="587"/>
      <c r="X315" s="587"/>
      <c r="Y315" s="587"/>
      <c r="Z315" s="587"/>
      <c r="AA315" s="587"/>
      <c r="AB315" s="587"/>
    </row>
    <row r="316" spans="1:28" ht="15.75" customHeight="1" x14ac:dyDescent="0.25">
      <c r="A316" s="587"/>
      <c r="B316" s="587"/>
      <c r="C316" s="587"/>
      <c r="D316" s="587"/>
      <c r="E316" s="587"/>
      <c r="F316" s="588"/>
      <c r="G316" s="587"/>
      <c r="H316" s="587"/>
      <c r="I316" s="587"/>
      <c r="J316" s="587"/>
      <c r="K316" s="587"/>
      <c r="L316" s="587"/>
      <c r="M316" s="587"/>
      <c r="N316" s="587"/>
      <c r="O316" s="587"/>
      <c r="P316" s="587"/>
      <c r="Q316" s="587"/>
      <c r="R316" s="587"/>
      <c r="S316" s="587"/>
      <c r="T316" s="587"/>
      <c r="U316" s="587"/>
      <c r="V316" s="587"/>
      <c r="W316" s="587"/>
      <c r="X316" s="587"/>
      <c r="Y316" s="587"/>
      <c r="Z316" s="587"/>
      <c r="AA316" s="587"/>
      <c r="AB316" s="587"/>
    </row>
    <row r="317" spans="1:28" ht="15.75" customHeight="1" x14ac:dyDescent="0.25">
      <c r="A317" s="587"/>
      <c r="B317" s="587"/>
      <c r="C317" s="587"/>
      <c r="D317" s="587"/>
      <c r="E317" s="587"/>
      <c r="F317" s="588"/>
      <c r="G317" s="587"/>
      <c r="H317" s="587"/>
      <c r="I317" s="587"/>
      <c r="J317" s="587"/>
      <c r="K317" s="587"/>
      <c r="L317" s="587"/>
      <c r="M317" s="587"/>
      <c r="N317" s="587"/>
      <c r="O317" s="587"/>
      <c r="P317" s="587"/>
      <c r="Q317" s="587"/>
      <c r="R317" s="587"/>
      <c r="S317" s="587"/>
      <c r="T317" s="587"/>
      <c r="U317" s="587"/>
      <c r="V317" s="587"/>
      <c r="W317" s="587"/>
      <c r="X317" s="587"/>
      <c r="Y317" s="587"/>
      <c r="Z317" s="587"/>
      <c r="AA317" s="587"/>
      <c r="AB317" s="587"/>
    </row>
    <row r="318" spans="1:28" ht="15.75" customHeight="1" x14ac:dyDescent="0.25">
      <c r="A318" s="587"/>
      <c r="B318" s="587"/>
      <c r="C318" s="587"/>
      <c r="D318" s="587"/>
      <c r="E318" s="587"/>
      <c r="F318" s="588"/>
      <c r="G318" s="587"/>
      <c r="H318" s="587"/>
      <c r="I318" s="587"/>
      <c r="J318" s="587"/>
      <c r="K318" s="587"/>
      <c r="L318" s="587"/>
      <c r="M318" s="587"/>
      <c r="N318" s="587"/>
      <c r="O318" s="587"/>
      <c r="P318" s="587"/>
      <c r="Q318" s="587"/>
      <c r="R318" s="587"/>
      <c r="S318" s="587"/>
      <c r="T318" s="587"/>
      <c r="U318" s="587"/>
      <c r="V318" s="587"/>
      <c r="W318" s="587"/>
      <c r="X318" s="587"/>
      <c r="Y318" s="587"/>
      <c r="Z318" s="587"/>
      <c r="AA318" s="587"/>
      <c r="AB318" s="587"/>
    </row>
    <row r="319" spans="1:28" ht="15.75" customHeight="1" x14ac:dyDescent="0.25">
      <c r="A319" s="587"/>
      <c r="B319" s="587"/>
      <c r="C319" s="587"/>
      <c r="D319" s="587"/>
      <c r="E319" s="587"/>
      <c r="F319" s="588"/>
      <c r="G319" s="587"/>
      <c r="H319" s="587"/>
      <c r="I319" s="587"/>
      <c r="J319" s="587"/>
      <c r="K319" s="587"/>
      <c r="L319" s="587"/>
      <c r="M319" s="587"/>
      <c r="N319" s="587"/>
      <c r="O319" s="587"/>
      <c r="P319" s="587"/>
      <c r="Q319" s="587"/>
      <c r="R319" s="587"/>
      <c r="S319" s="587"/>
      <c r="T319" s="587"/>
      <c r="U319" s="587"/>
      <c r="V319" s="587"/>
      <c r="W319" s="587"/>
      <c r="X319" s="587"/>
      <c r="Y319" s="587"/>
      <c r="Z319" s="587"/>
      <c r="AA319" s="587"/>
      <c r="AB319" s="587"/>
    </row>
    <row r="320" spans="1:28" ht="15.75" customHeight="1" x14ac:dyDescent="0.25">
      <c r="A320" s="587"/>
      <c r="B320" s="587"/>
      <c r="C320" s="587"/>
      <c r="D320" s="587"/>
      <c r="E320" s="587"/>
      <c r="F320" s="588"/>
      <c r="G320" s="587"/>
      <c r="H320" s="587"/>
      <c r="I320" s="587"/>
      <c r="J320" s="587"/>
      <c r="K320" s="587"/>
      <c r="L320" s="587"/>
      <c r="M320" s="587"/>
      <c r="N320" s="587"/>
      <c r="O320" s="587"/>
      <c r="P320" s="587"/>
      <c r="Q320" s="587"/>
      <c r="R320" s="587"/>
      <c r="S320" s="587"/>
      <c r="T320" s="587"/>
      <c r="U320" s="587"/>
      <c r="V320" s="587"/>
      <c r="W320" s="587"/>
      <c r="X320" s="587"/>
      <c r="Y320" s="587"/>
      <c r="Z320" s="587"/>
      <c r="AA320" s="587"/>
      <c r="AB320" s="587"/>
    </row>
    <row r="321" spans="1:28" ht="15.75" customHeight="1" x14ac:dyDescent="0.25">
      <c r="A321" s="587"/>
      <c r="B321" s="587"/>
      <c r="C321" s="587"/>
      <c r="D321" s="587"/>
      <c r="E321" s="587"/>
      <c r="F321" s="588"/>
      <c r="G321" s="587"/>
      <c r="H321" s="587"/>
      <c r="I321" s="587"/>
      <c r="J321" s="587"/>
      <c r="K321" s="587"/>
      <c r="L321" s="587"/>
      <c r="M321" s="587"/>
      <c r="N321" s="587"/>
      <c r="O321" s="587"/>
      <c r="P321" s="587"/>
      <c r="Q321" s="587"/>
      <c r="R321" s="587"/>
      <c r="S321" s="587"/>
      <c r="T321" s="587"/>
      <c r="U321" s="587"/>
      <c r="V321" s="587"/>
      <c r="W321" s="587"/>
      <c r="X321" s="587"/>
      <c r="Y321" s="587"/>
      <c r="Z321" s="587"/>
      <c r="AA321" s="587"/>
      <c r="AB321" s="587"/>
    </row>
    <row r="322" spans="1:28" ht="15.75" customHeight="1" x14ac:dyDescent="0.25">
      <c r="A322" s="587"/>
      <c r="B322" s="587"/>
      <c r="C322" s="587"/>
      <c r="D322" s="587"/>
      <c r="E322" s="587"/>
      <c r="F322" s="588"/>
      <c r="G322" s="587"/>
      <c r="H322" s="587"/>
      <c r="I322" s="587"/>
      <c r="J322" s="587"/>
      <c r="K322" s="587"/>
      <c r="L322" s="587"/>
      <c r="M322" s="587"/>
      <c r="N322" s="587"/>
      <c r="O322" s="587"/>
      <c r="P322" s="587"/>
      <c r="Q322" s="587"/>
      <c r="R322" s="587"/>
      <c r="S322" s="587"/>
      <c r="T322" s="587"/>
      <c r="U322" s="587"/>
      <c r="V322" s="587"/>
      <c r="W322" s="587"/>
      <c r="X322" s="587"/>
      <c r="Y322" s="587"/>
      <c r="Z322" s="587"/>
      <c r="AA322" s="587"/>
      <c r="AB322" s="587"/>
    </row>
    <row r="323" spans="1:28" ht="15.75" customHeight="1" x14ac:dyDescent="0.25">
      <c r="A323" s="587"/>
      <c r="B323" s="587"/>
      <c r="C323" s="587"/>
      <c r="D323" s="587"/>
      <c r="E323" s="587"/>
      <c r="F323" s="588"/>
      <c r="G323" s="587"/>
      <c r="H323" s="587"/>
      <c r="I323" s="587"/>
      <c r="J323" s="587"/>
      <c r="K323" s="587"/>
      <c r="L323" s="587"/>
      <c r="M323" s="587"/>
      <c r="N323" s="587"/>
      <c r="O323" s="587"/>
      <c r="P323" s="587"/>
      <c r="Q323" s="587"/>
      <c r="R323" s="587"/>
      <c r="S323" s="587"/>
      <c r="T323" s="587"/>
      <c r="U323" s="587"/>
      <c r="V323" s="587"/>
      <c r="W323" s="587"/>
      <c r="X323" s="587"/>
      <c r="Y323" s="587"/>
      <c r="Z323" s="587"/>
      <c r="AA323" s="587"/>
      <c r="AB323" s="587"/>
    </row>
    <row r="324" spans="1:28" ht="15.75" customHeight="1" x14ac:dyDescent="0.25">
      <c r="A324" s="587"/>
      <c r="B324" s="587"/>
      <c r="C324" s="587"/>
      <c r="D324" s="587"/>
      <c r="E324" s="587"/>
      <c r="F324" s="588"/>
      <c r="G324" s="587"/>
      <c r="H324" s="587"/>
      <c r="I324" s="587"/>
      <c r="J324" s="587"/>
      <c r="K324" s="587"/>
      <c r="L324" s="587"/>
      <c r="M324" s="587"/>
      <c r="N324" s="587"/>
      <c r="O324" s="587"/>
      <c r="P324" s="587"/>
      <c r="Q324" s="587"/>
      <c r="R324" s="587"/>
      <c r="S324" s="587"/>
      <c r="T324" s="587"/>
      <c r="U324" s="587"/>
      <c r="V324" s="587"/>
      <c r="W324" s="587"/>
      <c r="X324" s="587"/>
      <c r="Y324" s="587"/>
      <c r="Z324" s="587"/>
      <c r="AA324" s="587"/>
      <c r="AB324" s="587"/>
    </row>
    <row r="325" spans="1:28" ht="15.75" customHeight="1" x14ac:dyDescent="0.25">
      <c r="A325" s="587"/>
      <c r="B325" s="587"/>
      <c r="C325" s="587"/>
      <c r="D325" s="587"/>
      <c r="E325" s="587"/>
      <c r="F325" s="588"/>
      <c r="G325" s="587"/>
      <c r="H325" s="587"/>
      <c r="I325" s="587"/>
      <c r="J325" s="587"/>
      <c r="K325" s="587"/>
      <c r="L325" s="587"/>
      <c r="M325" s="587"/>
      <c r="N325" s="587"/>
      <c r="O325" s="587"/>
      <c r="P325" s="587"/>
      <c r="Q325" s="587"/>
      <c r="R325" s="587"/>
      <c r="S325" s="587"/>
      <c r="T325" s="587"/>
      <c r="U325" s="587"/>
      <c r="V325" s="587"/>
      <c r="W325" s="587"/>
      <c r="X325" s="587"/>
      <c r="Y325" s="587"/>
      <c r="Z325" s="587"/>
      <c r="AA325" s="587"/>
      <c r="AB325" s="587"/>
    </row>
    <row r="326" spans="1:28" ht="15.75" customHeight="1" x14ac:dyDescent="0.25">
      <c r="A326" s="587"/>
      <c r="B326" s="587"/>
      <c r="C326" s="587"/>
      <c r="D326" s="587"/>
      <c r="E326" s="587"/>
      <c r="F326" s="588"/>
      <c r="G326" s="587"/>
      <c r="H326" s="587"/>
      <c r="I326" s="587"/>
      <c r="J326" s="587"/>
      <c r="K326" s="587"/>
      <c r="L326" s="587"/>
      <c r="M326" s="587"/>
      <c r="N326" s="587"/>
      <c r="O326" s="587"/>
      <c r="P326" s="587"/>
      <c r="Q326" s="587"/>
      <c r="R326" s="587"/>
      <c r="S326" s="587"/>
      <c r="T326" s="587"/>
      <c r="U326" s="587"/>
      <c r="V326" s="587"/>
      <c r="W326" s="587"/>
      <c r="X326" s="587"/>
      <c r="Y326" s="587"/>
      <c r="Z326" s="587"/>
      <c r="AA326" s="587"/>
      <c r="AB326" s="587"/>
    </row>
    <row r="327" spans="1:28" ht="15.75" customHeight="1" x14ac:dyDescent="0.25">
      <c r="A327" s="587"/>
      <c r="B327" s="587"/>
      <c r="C327" s="587"/>
      <c r="D327" s="587"/>
      <c r="E327" s="587"/>
      <c r="F327" s="588"/>
      <c r="G327" s="587"/>
      <c r="H327" s="587"/>
      <c r="I327" s="587"/>
      <c r="J327" s="587"/>
      <c r="K327" s="587"/>
      <c r="L327" s="587"/>
      <c r="M327" s="587"/>
      <c r="N327" s="587"/>
      <c r="O327" s="587"/>
      <c r="P327" s="587"/>
      <c r="Q327" s="587"/>
      <c r="R327" s="587"/>
      <c r="S327" s="587"/>
      <c r="T327" s="587"/>
      <c r="U327" s="587"/>
      <c r="V327" s="587"/>
      <c r="W327" s="587"/>
      <c r="X327" s="587"/>
      <c r="Y327" s="587"/>
      <c r="Z327" s="587"/>
      <c r="AA327" s="587"/>
      <c r="AB327" s="587"/>
    </row>
    <row r="328" spans="1:28" ht="15.75" customHeight="1" x14ac:dyDescent="0.25">
      <c r="A328" s="587"/>
      <c r="B328" s="587"/>
      <c r="C328" s="587"/>
      <c r="D328" s="587"/>
      <c r="E328" s="587"/>
      <c r="F328" s="588"/>
      <c r="G328" s="587"/>
      <c r="H328" s="587"/>
      <c r="I328" s="587"/>
      <c r="J328" s="587"/>
      <c r="K328" s="587"/>
      <c r="L328" s="587"/>
      <c r="M328" s="587"/>
      <c r="N328" s="587"/>
      <c r="O328" s="587"/>
      <c r="P328" s="587"/>
      <c r="Q328" s="587"/>
      <c r="R328" s="587"/>
      <c r="S328" s="587"/>
      <c r="T328" s="587"/>
      <c r="U328" s="587"/>
      <c r="V328" s="587"/>
      <c r="W328" s="587"/>
      <c r="X328" s="587"/>
      <c r="Y328" s="587"/>
      <c r="Z328" s="587"/>
      <c r="AA328" s="587"/>
      <c r="AB328" s="587"/>
    </row>
    <row r="329" spans="1:28" ht="15.75" customHeight="1" x14ac:dyDescent="0.25">
      <c r="A329" s="587"/>
      <c r="B329" s="587"/>
      <c r="C329" s="587"/>
      <c r="D329" s="587"/>
      <c r="E329" s="587"/>
      <c r="F329" s="588"/>
      <c r="G329" s="587"/>
      <c r="H329" s="587"/>
      <c r="I329" s="587"/>
      <c r="J329" s="587"/>
      <c r="K329" s="587"/>
      <c r="L329" s="587"/>
      <c r="M329" s="587"/>
      <c r="N329" s="587"/>
      <c r="O329" s="587"/>
      <c r="P329" s="587"/>
      <c r="Q329" s="587"/>
      <c r="R329" s="587"/>
      <c r="S329" s="587"/>
      <c r="T329" s="587"/>
      <c r="U329" s="587"/>
      <c r="V329" s="587"/>
      <c r="W329" s="587"/>
      <c r="X329" s="587"/>
      <c r="Y329" s="587"/>
      <c r="Z329" s="587"/>
      <c r="AA329" s="587"/>
      <c r="AB329" s="587"/>
    </row>
    <row r="330" spans="1:28" ht="15.75" customHeight="1" x14ac:dyDescent="0.25">
      <c r="A330" s="587"/>
      <c r="B330" s="587"/>
      <c r="C330" s="587"/>
      <c r="D330" s="587"/>
      <c r="E330" s="587"/>
      <c r="F330" s="588"/>
      <c r="G330" s="587"/>
      <c r="H330" s="587"/>
      <c r="I330" s="587"/>
      <c r="J330" s="587"/>
      <c r="K330" s="587"/>
      <c r="L330" s="587"/>
      <c r="M330" s="587"/>
      <c r="N330" s="587"/>
      <c r="O330" s="587"/>
      <c r="P330" s="587"/>
      <c r="Q330" s="587"/>
      <c r="R330" s="587"/>
      <c r="S330" s="587"/>
      <c r="T330" s="587"/>
      <c r="U330" s="587"/>
      <c r="V330" s="587"/>
      <c r="W330" s="587"/>
      <c r="X330" s="587"/>
      <c r="Y330" s="587"/>
      <c r="Z330" s="587"/>
      <c r="AA330" s="587"/>
      <c r="AB330" s="587"/>
    </row>
    <row r="331" spans="1:28" ht="15.75" customHeight="1" x14ac:dyDescent="0.25">
      <c r="A331" s="587"/>
      <c r="B331" s="587"/>
      <c r="C331" s="587"/>
      <c r="D331" s="587"/>
      <c r="E331" s="587"/>
      <c r="F331" s="588"/>
      <c r="G331" s="587"/>
      <c r="H331" s="587"/>
      <c r="I331" s="587"/>
      <c r="J331" s="587"/>
      <c r="K331" s="587"/>
      <c r="L331" s="587"/>
      <c r="M331" s="587"/>
      <c r="N331" s="587"/>
      <c r="O331" s="587"/>
      <c r="P331" s="587"/>
      <c r="Q331" s="587"/>
      <c r="R331" s="587"/>
      <c r="S331" s="587"/>
      <c r="T331" s="587"/>
      <c r="U331" s="587"/>
      <c r="V331" s="587"/>
      <c r="W331" s="587"/>
      <c r="X331" s="587"/>
      <c r="Y331" s="587"/>
      <c r="Z331" s="587"/>
      <c r="AA331" s="587"/>
      <c r="AB331" s="587"/>
    </row>
    <row r="332" spans="1:28" ht="15.75" customHeight="1" x14ac:dyDescent="0.25">
      <c r="A332" s="587"/>
      <c r="B332" s="587"/>
      <c r="C332" s="587"/>
      <c r="D332" s="587"/>
      <c r="E332" s="587"/>
      <c r="F332" s="588"/>
      <c r="G332" s="587"/>
      <c r="H332" s="587"/>
      <c r="I332" s="587"/>
      <c r="J332" s="587"/>
      <c r="K332" s="587"/>
      <c r="L332" s="587"/>
      <c r="M332" s="587"/>
      <c r="N332" s="587"/>
      <c r="O332" s="587"/>
      <c r="P332" s="587"/>
      <c r="Q332" s="587"/>
      <c r="R332" s="587"/>
      <c r="S332" s="587"/>
      <c r="T332" s="587"/>
      <c r="U332" s="587"/>
      <c r="V332" s="587"/>
      <c r="W332" s="587"/>
      <c r="X332" s="587"/>
      <c r="Y332" s="587"/>
      <c r="Z332" s="587"/>
      <c r="AA332" s="587"/>
      <c r="AB332" s="587"/>
    </row>
    <row r="333" spans="1:28" ht="15.75" customHeight="1" x14ac:dyDescent="0.25">
      <c r="A333" s="587"/>
      <c r="B333" s="587"/>
      <c r="C333" s="587"/>
      <c r="D333" s="587"/>
      <c r="E333" s="587"/>
      <c r="F333" s="588"/>
      <c r="G333" s="587"/>
      <c r="H333" s="587"/>
      <c r="I333" s="587"/>
      <c r="J333" s="587"/>
      <c r="K333" s="587"/>
      <c r="L333" s="587"/>
      <c r="M333" s="587"/>
      <c r="N333" s="587"/>
      <c r="O333" s="587"/>
      <c r="P333" s="587"/>
      <c r="Q333" s="587"/>
      <c r="R333" s="587"/>
      <c r="S333" s="587"/>
      <c r="T333" s="587"/>
      <c r="U333" s="587"/>
      <c r="V333" s="587"/>
      <c r="W333" s="587"/>
      <c r="X333" s="587"/>
      <c r="Y333" s="587"/>
      <c r="Z333" s="587"/>
      <c r="AA333" s="587"/>
      <c r="AB333" s="587"/>
    </row>
    <row r="334" spans="1:28" ht="15.75" customHeight="1" x14ac:dyDescent="0.25">
      <c r="A334" s="587"/>
      <c r="B334" s="587"/>
      <c r="C334" s="587"/>
      <c r="D334" s="587"/>
      <c r="E334" s="587"/>
      <c r="F334" s="588"/>
      <c r="G334" s="587"/>
      <c r="H334" s="587"/>
      <c r="I334" s="587"/>
      <c r="J334" s="587"/>
      <c r="K334" s="587"/>
      <c r="L334" s="587"/>
      <c r="M334" s="587"/>
      <c r="N334" s="587"/>
      <c r="O334" s="587"/>
      <c r="P334" s="587"/>
      <c r="Q334" s="587"/>
      <c r="R334" s="587"/>
      <c r="S334" s="587"/>
      <c r="T334" s="587"/>
      <c r="U334" s="587"/>
      <c r="V334" s="587"/>
      <c r="W334" s="587"/>
      <c r="X334" s="587"/>
      <c r="Y334" s="587"/>
      <c r="Z334" s="587"/>
      <c r="AA334" s="587"/>
      <c r="AB334" s="587"/>
    </row>
    <row r="335" spans="1:28" ht="15.75" customHeight="1" x14ac:dyDescent="0.25">
      <c r="A335" s="587"/>
      <c r="B335" s="587"/>
      <c r="C335" s="587"/>
      <c r="D335" s="587"/>
      <c r="E335" s="587"/>
      <c r="F335" s="588"/>
      <c r="G335" s="587"/>
      <c r="H335" s="587"/>
      <c r="I335" s="587"/>
      <c r="J335" s="587"/>
      <c r="K335" s="587"/>
      <c r="L335" s="587"/>
      <c r="M335" s="587"/>
      <c r="N335" s="587"/>
      <c r="O335" s="587"/>
      <c r="P335" s="587"/>
      <c r="Q335" s="587"/>
      <c r="R335" s="587"/>
      <c r="S335" s="587"/>
      <c r="T335" s="587"/>
      <c r="U335" s="587"/>
      <c r="V335" s="587"/>
      <c r="W335" s="587"/>
      <c r="X335" s="587"/>
      <c r="Y335" s="587"/>
      <c r="Z335" s="587"/>
      <c r="AA335" s="587"/>
      <c r="AB335" s="587"/>
    </row>
    <row r="336" spans="1:28" ht="15.75" customHeight="1" x14ac:dyDescent="0.25">
      <c r="A336" s="587"/>
      <c r="B336" s="587"/>
      <c r="C336" s="587"/>
      <c r="D336" s="587"/>
      <c r="E336" s="587"/>
      <c r="F336" s="588"/>
      <c r="G336" s="587"/>
      <c r="H336" s="587"/>
      <c r="I336" s="587"/>
      <c r="J336" s="587"/>
      <c r="K336" s="587"/>
      <c r="L336" s="587"/>
      <c r="M336" s="587"/>
      <c r="N336" s="587"/>
      <c r="O336" s="587"/>
      <c r="P336" s="587"/>
      <c r="Q336" s="587"/>
      <c r="R336" s="587"/>
      <c r="S336" s="587"/>
      <c r="T336" s="587"/>
      <c r="U336" s="587"/>
      <c r="V336" s="587"/>
      <c r="W336" s="587"/>
      <c r="X336" s="587"/>
      <c r="Y336" s="587"/>
      <c r="Z336" s="587"/>
      <c r="AA336" s="587"/>
      <c r="AB336" s="587"/>
    </row>
    <row r="337" spans="1:28" ht="15.75" customHeight="1" x14ac:dyDescent="0.25">
      <c r="A337" s="587"/>
      <c r="B337" s="587"/>
      <c r="C337" s="587"/>
      <c r="D337" s="587"/>
      <c r="E337" s="587"/>
      <c r="F337" s="588"/>
      <c r="G337" s="587"/>
      <c r="H337" s="587"/>
      <c r="I337" s="587"/>
      <c r="J337" s="587"/>
      <c r="K337" s="587"/>
      <c r="L337" s="587"/>
      <c r="M337" s="587"/>
      <c r="N337" s="587"/>
      <c r="O337" s="587"/>
      <c r="P337" s="587"/>
      <c r="Q337" s="587"/>
      <c r="R337" s="587"/>
      <c r="S337" s="587"/>
      <c r="T337" s="587"/>
      <c r="U337" s="587"/>
      <c r="V337" s="587"/>
      <c r="W337" s="587"/>
      <c r="X337" s="587"/>
      <c r="Y337" s="587"/>
      <c r="Z337" s="587"/>
      <c r="AA337" s="587"/>
      <c r="AB337" s="587"/>
    </row>
    <row r="338" spans="1:28" ht="15.75" customHeight="1" x14ac:dyDescent="0.25">
      <c r="A338" s="587"/>
      <c r="B338" s="587"/>
      <c r="C338" s="587"/>
      <c r="D338" s="587"/>
      <c r="E338" s="587"/>
      <c r="F338" s="588"/>
      <c r="G338" s="587"/>
      <c r="H338" s="587"/>
      <c r="I338" s="587"/>
      <c r="J338" s="587"/>
      <c r="K338" s="587"/>
      <c r="L338" s="587"/>
      <c r="M338" s="587"/>
      <c r="N338" s="587"/>
      <c r="O338" s="587"/>
      <c r="P338" s="587"/>
      <c r="Q338" s="587"/>
      <c r="R338" s="587"/>
      <c r="S338" s="587"/>
      <c r="T338" s="587"/>
      <c r="U338" s="587"/>
      <c r="V338" s="587"/>
      <c r="W338" s="587"/>
      <c r="X338" s="587"/>
      <c r="Y338" s="587"/>
      <c r="Z338" s="587"/>
      <c r="AA338" s="587"/>
      <c r="AB338" s="587"/>
    </row>
    <row r="339" spans="1:28" ht="15.75" customHeight="1" x14ac:dyDescent="0.25">
      <c r="A339" s="587"/>
      <c r="B339" s="587"/>
      <c r="C339" s="587"/>
      <c r="D339" s="587"/>
      <c r="E339" s="587"/>
      <c r="F339" s="588"/>
      <c r="G339" s="587"/>
      <c r="H339" s="587"/>
      <c r="I339" s="587"/>
      <c r="J339" s="587"/>
      <c r="K339" s="587"/>
      <c r="L339" s="587"/>
      <c r="M339" s="587"/>
      <c r="N339" s="587"/>
      <c r="O339" s="587"/>
      <c r="P339" s="587"/>
      <c r="Q339" s="587"/>
      <c r="R339" s="587"/>
      <c r="S339" s="587"/>
      <c r="T339" s="587"/>
      <c r="U339" s="587"/>
      <c r="V339" s="587"/>
      <c r="W339" s="587"/>
      <c r="X339" s="587"/>
      <c r="Y339" s="587"/>
      <c r="Z339" s="587"/>
      <c r="AA339" s="587"/>
      <c r="AB339" s="587"/>
    </row>
    <row r="340" spans="1:28" ht="15.75" customHeight="1" x14ac:dyDescent="0.25">
      <c r="A340" s="587"/>
      <c r="B340" s="587"/>
      <c r="C340" s="587"/>
      <c r="D340" s="587"/>
      <c r="E340" s="587"/>
      <c r="F340" s="588"/>
      <c r="G340" s="587"/>
      <c r="H340" s="587"/>
      <c r="I340" s="587"/>
      <c r="J340" s="587"/>
      <c r="K340" s="587"/>
      <c r="L340" s="587"/>
      <c r="M340" s="587"/>
      <c r="N340" s="587"/>
      <c r="O340" s="587"/>
      <c r="P340" s="587"/>
      <c r="Q340" s="587"/>
      <c r="R340" s="587"/>
      <c r="S340" s="587"/>
      <c r="T340" s="587"/>
      <c r="U340" s="587"/>
      <c r="V340" s="587"/>
      <c r="W340" s="587"/>
      <c r="X340" s="587"/>
      <c r="Y340" s="587"/>
      <c r="Z340" s="587"/>
      <c r="AA340" s="587"/>
      <c r="AB340" s="587"/>
    </row>
    <row r="341" spans="1:28" ht="15.75" customHeight="1" x14ac:dyDescent="0.25">
      <c r="A341" s="587"/>
      <c r="B341" s="587"/>
      <c r="C341" s="587"/>
      <c r="D341" s="587"/>
      <c r="E341" s="587"/>
      <c r="F341" s="588"/>
      <c r="G341" s="587"/>
      <c r="H341" s="587"/>
      <c r="I341" s="587"/>
      <c r="J341" s="587"/>
      <c r="K341" s="587"/>
      <c r="L341" s="587"/>
      <c r="M341" s="587"/>
      <c r="N341" s="587"/>
      <c r="O341" s="587"/>
      <c r="P341" s="587"/>
      <c r="Q341" s="587"/>
      <c r="R341" s="587"/>
      <c r="S341" s="587"/>
      <c r="T341" s="587"/>
      <c r="U341" s="587"/>
      <c r="V341" s="587"/>
      <c r="W341" s="587"/>
      <c r="X341" s="587"/>
      <c r="Y341" s="587"/>
      <c r="Z341" s="587"/>
      <c r="AA341" s="587"/>
      <c r="AB341" s="587"/>
    </row>
    <row r="342" spans="1:28" ht="15.75" customHeight="1" x14ac:dyDescent="0.25">
      <c r="A342" s="587"/>
      <c r="B342" s="587"/>
      <c r="C342" s="587"/>
      <c r="D342" s="587"/>
      <c r="E342" s="587"/>
      <c r="F342" s="588"/>
      <c r="G342" s="587"/>
      <c r="H342" s="587"/>
      <c r="I342" s="587"/>
      <c r="J342" s="587"/>
      <c r="K342" s="587"/>
      <c r="L342" s="587"/>
      <c r="M342" s="587"/>
      <c r="N342" s="587"/>
      <c r="O342" s="587"/>
      <c r="P342" s="587"/>
      <c r="Q342" s="587"/>
      <c r="R342" s="587"/>
      <c r="S342" s="587"/>
      <c r="T342" s="587"/>
      <c r="U342" s="587"/>
      <c r="V342" s="587"/>
      <c r="W342" s="587"/>
      <c r="X342" s="587"/>
      <c r="Y342" s="587"/>
      <c r="Z342" s="587"/>
      <c r="AA342" s="587"/>
      <c r="AB342" s="587"/>
    </row>
    <row r="343" spans="1:28" ht="15.75" customHeight="1" x14ac:dyDescent="0.25">
      <c r="A343" s="587"/>
      <c r="B343" s="587"/>
      <c r="C343" s="587"/>
      <c r="D343" s="587"/>
      <c r="E343" s="587"/>
      <c r="F343" s="588"/>
      <c r="G343" s="587"/>
      <c r="H343" s="587"/>
      <c r="I343" s="587"/>
      <c r="J343" s="587"/>
      <c r="K343" s="587"/>
      <c r="L343" s="587"/>
      <c r="M343" s="587"/>
      <c r="N343" s="587"/>
      <c r="O343" s="587"/>
      <c r="P343" s="587"/>
      <c r="Q343" s="587"/>
      <c r="R343" s="587"/>
      <c r="S343" s="587"/>
      <c r="T343" s="587"/>
      <c r="U343" s="587"/>
      <c r="V343" s="587"/>
      <c r="W343" s="587"/>
      <c r="X343" s="587"/>
      <c r="Y343" s="587"/>
      <c r="Z343" s="587"/>
      <c r="AA343" s="587"/>
      <c r="AB343" s="587"/>
    </row>
    <row r="344" spans="1:28" ht="15.75" customHeight="1" x14ac:dyDescent="0.25">
      <c r="A344" s="587"/>
      <c r="B344" s="587"/>
      <c r="C344" s="587"/>
      <c r="D344" s="587"/>
      <c r="E344" s="587"/>
      <c r="F344" s="588"/>
      <c r="G344" s="587"/>
      <c r="H344" s="587"/>
      <c r="I344" s="587"/>
      <c r="J344" s="587"/>
      <c r="K344" s="587"/>
      <c r="L344" s="587"/>
      <c r="M344" s="587"/>
      <c r="N344" s="587"/>
      <c r="O344" s="587"/>
      <c r="P344" s="587"/>
      <c r="Q344" s="587"/>
      <c r="R344" s="587"/>
      <c r="S344" s="587"/>
      <c r="T344" s="587"/>
      <c r="U344" s="587"/>
      <c r="V344" s="587"/>
      <c r="W344" s="587"/>
      <c r="X344" s="587"/>
      <c r="Y344" s="587"/>
      <c r="Z344" s="587"/>
      <c r="AA344" s="587"/>
      <c r="AB344" s="587"/>
    </row>
    <row r="345" spans="1:28" ht="15.75" customHeight="1" x14ac:dyDescent="0.25">
      <c r="A345" s="587"/>
      <c r="B345" s="587"/>
      <c r="C345" s="587"/>
      <c r="D345" s="587"/>
      <c r="E345" s="587"/>
      <c r="F345" s="588"/>
      <c r="G345" s="587"/>
      <c r="H345" s="587"/>
      <c r="I345" s="587"/>
      <c r="J345" s="587"/>
      <c r="K345" s="587"/>
      <c r="L345" s="587"/>
      <c r="M345" s="587"/>
      <c r="N345" s="587"/>
      <c r="O345" s="587"/>
      <c r="P345" s="587"/>
      <c r="Q345" s="587"/>
      <c r="R345" s="587"/>
      <c r="S345" s="587"/>
      <c r="T345" s="587"/>
      <c r="U345" s="587"/>
      <c r="V345" s="587"/>
      <c r="W345" s="587"/>
      <c r="X345" s="587"/>
      <c r="Y345" s="587"/>
      <c r="Z345" s="587"/>
      <c r="AA345" s="587"/>
      <c r="AB345" s="587"/>
    </row>
    <row r="346" spans="1:28" ht="15.75" customHeight="1" x14ac:dyDescent="0.25">
      <c r="A346" s="587"/>
      <c r="B346" s="587"/>
      <c r="C346" s="587"/>
      <c r="D346" s="587"/>
      <c r="E346" s="587"/>
      <c r="F346" s="588"/>
      <c r="G346" s="587"/>
      <c r="H346" s="587"/>
      <c r="I346" s="587"/>
      <c r="J346" s="587"/>
      <c r="K346" s="587"/>
      <c r="L346" s="587"/>
      <c r="M346" s="587"/>
      <c r="N346" s="587"/>
      <c r="O346" s="587"/>
      <c r="P346" s="587"/>
      <c r="Q346" s="587"/>
      <c r="R346" s="587"/>
      <c r="S346" s="587"/>
      <c r="T346" s="587"/>
      <c r="U346" s="587"/>
      <c r="V346" s="587"/>
      <c r="W346" s="587"/>
      <c r="X346" s="587"/>
      <c r="Y346" s="587"/>
      <c r="Z346" s="587"/>
      <c r="AA346" s="587"/>
      <c r="AB346" s="587"/>
    </row>
    <row r="347" spans="1:28" ht="15.75" customHeight="1" x14ac:dyDescent="0.25">
      <c r="A347" s="587"/>
      <c r="B347" s="587"/>
      <c r="C347" s="587"/>
      <c r="D347" s="587"/>
      <c r="E347" s="587"/>
      <c r="F347" s="588"/>
      <c r="G347" s="587"/>
      <c r="H347" s="587"/>
      <c r="I347" s="587"/>
      <c r="J347" s="587"/>
      <c r="K347" s="587"/>
      <c r="L347" s="587"/>
      <c r="M347" s="587"/>
      <c r="N347" s="587"/>
      <c r="O347" s="587"/>
      <c r="P347" s="587"/>
      <c r="Q347" s="587"/>
      <c r="R347" s="587"/>
      <c r="S347" s="587"/>
      <c r="T347" s="587"/>
      <c r="U347" s="587"/>
      <c r="V347" s="587"/>
      <c r="W347" s="587"/>
      <c r="X347" s="587"/>
      <c r="Y347" s="587"/>
      <c r="Z347" s="587"/>
      <c r="AA347" s="587"/>
      <c r="AB347" s="587"/>
    </row>
    <row r="348" spans="1:28" ht="15.75" customHeight="1" x14ac:dyDescent="0.25">
      <c r="A348" s="587"/>
      <c r="B348" s="587"/>
      <c r="C348" s="587"/>
      <c r="D348" s="587"/>
      <c r="E348" s="587"/>
      <c r="F348" s="588"/>
      <c r="G348" s="587"/>
      <c r="H348" s="587"/>
      <c r="I348" s="587"/>
      <c r="J348" s="587"/>
      <c r="K348" s="587"/>
      <c r="L348" s="587"/>
      <c r="M348" s="587"/>
      <c r="N348" s="587"/>
      <c r="O348" s="587"/>
      <c r="P348" s="587"/>
      <c r="Q348" s="587"/>
      <c r="R348" s="587"/>
      <c r="S348" s="587"/>
      <c r="T348" s="587"/>
      <c r="U348" s="587"/>
      <c r="V348" s="587"/>
      <c r="W348" s="587"/>
      <c r="X348" s="587"/>
      <c r="Y348" s="587"/>
      <c r="Z348" s="587"/>
      <c r="AA348" s="587"/>
      <c r="AB348" s="587"/>
    </row>
    <row r="349" spans="1:28" ht="15.75" customHeight="1" x14ac:dyDescent="0.25">
      <c r="A349" s="587"/>
      <c r="B349" s="587"/>
      <c r="C349" s="587"/>
      <c r="D349" s="587"/>
      <c r="E349" s="587"/>
      <c r="F349" s="588"/>
      <c r="G349" s="587"/>
      <c r="H349" s="587"/>
      <c r="I349" s="587"/>
      <c r="J349" s="587"/>
      <c r="K349" s="587"/>
      <c r="L349" s="587"/>
      <c r="M349" s="587"/>
      <c r="N349" s="587"/>
      <c r="O349" s="587"/>
      <c r="P349" s="587"/>
      <c r="Q349" s="587"/>
      <c r="R349" s="587"/>
      <c r="S349" s="587"/>
      <c r="T349" s="587"/>
      <c r="U349" s="587"/>
      <c r="V349" s="587"/>
      <c r="W349" s="587"/>
      <c r="X349" s="587"/>
      <c r="Y349" s="587"/>
      <c r="Z349" s="587"/>
      <c r="AA349" s="587"/>
      <c r="AB349" s="587"/>
    </row>
    <row r="350" spans="1:28" ht="15.75" customHeight="1" x14ac:dyDescent="0.25">
      <c r="A350" s="587"/>
      <c r="B350" s="587"/>
      <c r="C350" s="587"/>
      <c r="D350" s="587"/>
      <c r="E350" s="587"/>
      <c r="F350" s="588"/>
      <c r="G350" s="587"/>
      <c r="H350" s="587"/>
      <c r="I350" s="587"/>
      <c r="J350" s="587"/>
      <c r="K350" s="587"/>
      <c r="L350" s="587"/>
      <c r="M350" s="587"/>
      <c r="N350" s="587"/>
      <c r="O350" s="587"/>
      <c r="P350" s="587"/>
      <c r="Q350" s="587"/>
      <c r="R350" s="587"/>
      <c r="S350" s="587"/>
      <c r="T350" s="587"/>
      <c r="U350" s="587"/>
      <c r="V350" s="587"/>
      <c r="W350" s="587"/>
      <c r="X350" s="587"/>
      <c r="Y350" s="587"/>
      <c r="Z350" s="587"/>
      <c r="AA350" s="587"/>
      <c r="AB350" s="587"/>
    </row>
    <row r="351" spans="1:28" ht="15.75" customHeight="1" x14ac:dyDescent="0.25">
      <c r="A351" s="587"/>
      <c r="B351" s="587"/>
      <c r="C351" s="587"/>
      <c r="D351" s="587"/>
      <c r="E351" s="587"/>
      <c r="F351" s="588"/>
      <c r="G351" s="587"/>
      <c r="H351" s="587"/>
      <c r="I351" s="587"/>
      <c r="J351" s="587"/>
      <c r="K351" s="587"/>
      <c r="L351" s="587"/>
      <c r="M351" s="587"/>
      <c r="N351" s="587"/>
      <c r="O351" s="587"/>
      <c r="P351" s="587"/>
      <c r="Q351" s="587"/>
      <c r="R351" s="587"/>
      <c r="S351" s="587"/>
      <c r="T351" s="587"/>
      <c r="U351" s="587"/>
      <c r="V351" s="587"/>
      <c r="W351" s="587"/>
      <c r="X351" s="587"/>
      <c r="Y351" s="587"/>
      <c r="Z351" s="587"/>
      <c r="AA351" s="587"/>
      <c r="AB351" s="587"/>
    </row>
    <row r="352" spans="1:28" ht="15.75" customHeight="1" x14ac:dyDescent="0.25">
      <c r="A352" s="587"/>
      <c r="B352" s="587"/>
      <c r="C352" s="587"/>
      <c r="D352" s="587"/>
      <c r="E352" s="587"/>
      <c r="F352" s="588"/>
      <c r="G352" s="587"/>
      <c r="H352" s="587"/>
      <c r="I352" s="587"/>
      <c r="J352" s="587"/>
      <c r="K352" s="587"/>
      <c r="L352" s="587"/>
      <c r="M352" s="587"/>
      <c r="N352" s="587"/>
      <c r="O352" s="587"/>
      <c r="P352" s="587"/>
      <c r="Q352" s="587"/>
      <c r="R352" s="587"/>
      <c r="S352" s="587"/>
      <c r="T352" s="587"/>
      <c r="U352" s="587"/>
      <c r="V352" s="587"/>
      <c r="W352" s="587"/>
      <c r="X352" s="587"/>
      <c r="Y352" s="587"/>
      <c r="Z352" s="587"/>
      <c r="AA352" s="587"/>
      <c r="AB352" s="587"/>
    </row>
    <row r="353" spans="1:28" ht="15.75" customHeight="1" x14ac:dyDescent="0.25">
      <c r="A353" s="587"/>
      <c r="B353" s="587"/>
      <c r="C353" s="587"/>
      <c r="D353" s="587"/>
      <c r="E353" s="587"/>
      <c r="F353" s="588"/>
      <c r="G353" s="587"/>
      <c r="H353" s="587"/>
      <c r="I353" s="587"/>
      <c r="J353" s="587"/>
      <c r="K353" s="587"/>
      <c r="L353" s="587"/>
      <c r="M353" s="587"/>
      <c r="N353" s="587"/>
      <c r="O353" s="587"/>
      <c r="P353" s="587"/>
      <c r="Q353" s="587"/>
      <c r="R353" s="587"/>
      <c r="S353" s="587"/>
      <c r="T353" s="587"/>
      <c r="U353" s="587"/>
      <c r="V353" s="587"/>
      <c r="W353" s="587"/>
      <c r="X353" s="587"/>
      <c r="Y353" s="587"/>
      <c r="Z353" s="587"/>
      <c r="AA353" s="587"/>
      <c r="AB353" s="587"/>
    </row>
    <row r="354" spans="1:28" ht="15.75" customHeight="1" x14ac:dyDescent="0.25">
      <c r="A354" s="587"/>
      <c r="B354" s="587"/>
      <c r="C354" s="587"/>
      <c r="D354" s="587"/>
      <c r="E354" s="587"/>
      <c r="F354" s="588"/>
      <c r="G354" s="587"/>
      <c r="H354" s="587"/>
      <c r="I354" s="587"/>
      <c r="J354" s="587"/>
      <c r="K354" s="587"/>
      <c r="L354" s="587"/>
      <c r="M354" s="587"/>
      <c r="N354" s="587"/>
      <c r="O354" s="587"/>
      <c r="P354" s="587"/>
      <c r="Q354" s="587"/>
      <c r="R354" s="587"/>
      <c r="S354" s="587"/>
      <c r="T354" s="587"/>
      <c r="U354" s="587"/>
      <c r="V354" s="587"/>
      <c r="W354" s="587"/>
      <c r="X354" s="587"/>
      <c r="Y354" s="587"/>
      <c r="Z354" s="587"/>
      <c r="AA354" s="587"/>
      <c r="AB354" s="587"/>
    </row>
    <row r="355" spans="1:28" ht="15.75" customHeight="1" x14ac:dyDescent="0.25">
      <c r="A355" s="587"/>
      <c r="B355" s="587"/>
      <c r="C355" s="587"/>
      <c r="D355" s="587"/>
      <c r="E355" s="587"/>
      <c r="F355" s="588"/>
      <c r="G355" s="587"/>
      <c r="H355" s="587"/>
      <c r="I355" s="587"/>
      <c r="J355" s="587"/>
      <c r="K355" s="587"/>
      <c r="L355" s="587"/>
      <c r="M355" s="587"/>
      <c r="N355" s="587"/>
      <c r="O355" s="587"/>
      <c r="P355" s="587"/>
      <c r="Q355" s="587"/>
      <c r="R355" s="587"/>
      <c r="S355" s="587"/>
      <c r="T355" s="587"/>
      <c r="U355" s="587"/>
      <c r="V355" s="587"/>
      <c r="W355" s="587"/>
      <c r="X355" s="587"/>
      <c r="Y355" s="587"/>
      <c r="Z355" s="587"/>
      <c r="AA355" s="587"/>
      <c r="AB355" s="587"/>
    </row>
    <row r="356" spans="1:28" ht="15.75" customHeight="1" x14ac:dyDescent="0.25">
      <c r="A356" s="587"/>
      <c r="B356" s="587"/>
      <c r="C356" s="587"/>
      <c r="D356" s="587"/>
      <c r="E356" s="587"/>
      <c r="F356" s="588"/>
      <c r="G356" s="587"/>
      <c r="H356" s="587"/>
      <c r="I356" s="587"/>
      <c r="J356" s="587"/>
      <c r="K356" s="587"/>
      <c r="L356" s="587"/>
      <c r="M356" s="587"/>
      <c r="N356" s="587"/>
      <c r="O356" s="587"/>
      <c r="P356" s="587"/>
      <c r="Q356" s="587"/>
      <c r="R356" s="587"/>
      <c r="S356" s="587"/>
      <c r="T356" s="587"/>
      <c r="U356" s="587"/>
      <c r="V356" s="587"/>
      <c r="W356" s="587"/>
      <c r="X356" s="587"/>
      <c r="Y356" s="587"/>
      <c r="Z356" s="587"/>
      <c r="AA356" s="587"/>
      <c r="AB356" s="587"/>
    </row>
    <row r="357" spans="1:28" ht="15.75" customHeight="1" x14ac:dyDescent="0.25">
      <c r="A357" s="587"/>
      <c r="B357" s="587"/>
      <c r="C357" s="587"/>
      <c r="D357" s="587"/>
      <c r="E357" s="587"/>
      <c r="F357" s="588"/>
      <c r="G357" s="587"/>
      <c r="H357" s="587"/>
      <c r="I357" s="587"/>
      <c r="J357" s="587"/>
      <c r="K357" s="587"/>
      <c r="L357" s="587"/>
      <c r="M357" s="587"/>
      <c r="N357" s="587"/>
      <c r="O357" s="587"/>
      <c r="P357" s="587"/>
      <c r="Q357" s="587"/>
      <c r="R357" s="587"/>
      <c r="S357" s="587"/>
      <c r="T357" s="587"/>
      <c r="U357" s="587"/>
      <c r="V357" s="587"/>
      <c r="W357" s="587"/>
      <c r="X357" s="587"/>
      <c r="Y357" s="587"/>
      <c r="Z357" s="587"/>
      <c r="AA357" s="587"/>
      <c r="AB357" s="587"/>
    </row>
    <row r="358" spans="1:28" ht="15.75" customHeight="1" x14ac:dyDescent="0.25">
      <c r="A358" s="587"/>
      <c r="B358" s="587"/>
      <c r="C358" s="587"/>
      <c r="D358" s="587"/>
      <c r="E358" s="587"/>
      <c r="F358" s="588"/>
      <c r="G358" s="587"/>
      <c r="H358" s="587"/>
      <c r="I358" s="587"/>
      <c r="J358" s="587"/>
      <c r="K358" s="587"/>
      <c r="L358" s="587"/>
      <c r="M358" s="587"/>
      <c r="N358" s="587"/>
      <c r="O358" s="587"/>
      <c r="P358" s="587"/>
      <c r="Q358" s="587"/>
      <c r="R358" s="587"/>
      <c r="S358" s="587"/>
      <c r="T358" s="587"/>
      <c r="U358" s="587"/>
      <c r="V358" s="587"/>
      <c r="W358" s="587"/>
      <c r="X358" s="587"/>
      <c r="Y358" s="587"/>
      <c r="Z358" s="587"/>
      <c r="AA358" s="587"/>
      <c r="AB358" s="587"/>
    </row>
    <row r="359" spans="1:28" ht="15.75" customHeight="1" x14ac:dyDescent="0.25">
      <c r="A359" s="587"/>
      <c r="B359" s="587"/>
      <c r="C359" s="587"/>
      <c r="D359" s="587"/>
      <c r="E359" s="587"/>
      <c r="F359" s="588"/>
      <c r="G359" s="587"/>
      <c r="H359" s="587"/>
      <c r="I359" s="587"/>
      <c r="J359" s="587"/>
      <c r="K359" s="587"/>
      <c r="L359" s="587"/>
      <c r="M359" s="587"/>
      <c r="N359" s="587"/>
      <c r="O359" s="587"/>
      <c r="P359" s="587"/>
      <c r="Q359" s="587"/>
      <c r="R359" s="587"/>
      <c r="S359" s="587"/>
      <c r="T359" s="587"/>
      <c r="U359" s="587"/>
      <c r="V359" s="587"/>
      <c r="W359" s="587"/>
      <c r="X359" s="587"/>
      <c r="Y359" s="587"/>
      <c r="Z359" s="587"/>
      <c r="AA359" s="587"/>
      <c r="AB359" s="587"/>
    </row>
    <row r="360" spans="1:28" ht="15.75" customHeight="1" x14ac:dyDescent="0.25">
      <c r="A360" s="587"/>
      <c r="B360" s="587"/>
      <c r="C360" s="587"/>
      <c r="D360" s="587"/>
      <c r="E360" s="587"/>
      <c r="F360" s="588"/>
      <c r="G360" s="587"/>
      <c r="H360" s="587"/>
      <c r="I360" s="587"/>
      <c r="J360" s="587"/>
      <c r="K360" s="587"/>
      <c r="L360" s="587"/>
      <c r="M360" s="587"/>
      <c r="N360" s="587"/>
      <c r="O360" s="587"/>
      <c r="P360" s="587"/>
      <c r="Q360" s="587"/>
      <c r="R360" s="587"/>
      <c r="S360" s="587"/>
      <c r="T360" s="587"/>
      <c r="U360" s="587"/>
      <c r="V360" s="587"/>
      <c r="W360" s="587"/>
      <c r="X360" s="587"/>
      <c r="Y360" s="587"/>
      <c r="Z360" s="587"/>
      <c r="AA360" s="587"/>
      <c r="AB360" s="587"/>
    </row>
    <row r="361" spans="1:28" ht="15.75" customHeight="1" x14ac:dyDescent="0.25">
      <c r="A361" s="587"/>
      <c r="B361" s="587"/>
      <c r="C361" s="587"/>
      <c r="D361" s="587"/>
      <c r="E361" s="587"/>
      <c r="F361" s="588"/>
      <c r="G361" s="587"/>
      <c r="H361" s="587"/>
      <c r="I361" s="587"/>
      <c r="J361" s="587"/>
      <c r="K361" s="587"/>
      <c r="L361" s="587"/>
      <c r="M361" s="587"/>
      <c r="N361" s="587"/>
      <c r="O361" s="587"/>
      <c r="P361" s="587"/>
      <c r="Q361" s="587"/>
      <c r="R361" s="587"/>
      <c r="S361" s="587"/>
      <c r="T361" s="587"/>
      <c r="U361" s="587"/>
      <c r="V361" s="587"/>
      <c r="W361" s="587"/>
      <c r="X361" s="587"/>
      <c r="Y361" s="587"/>
      <c r="Z361" s="587"/>
      <c r="AA361" s="587"/>
      <c r="AB361" s="587"/>
    </row>
    <row r="362" spans="1:28" ht="15.75" customHeight="1" x14ac:dyDescent="0.25">
      <c r="A362" s="587"/>
      <c r="B362" s="587"/>
      <c r="C362" s="587"/>
      <c r="D362" s="587"/>
      <c r="E362" s="587"/>
      <c r="F362" s="588"/>
      <c r="G362" s="587"/>
      <c r="H362" s="587"/>
      <c r="I362" s="587"/>
      <c r="J362" s="587"/>
      <c r="K362" s="587"/>
      <c r="L362" s="587"/>
      <c r="M362" s="587"/>
      <c r="N362" s="587"/>
      <c r="O362" s="587"/>
      <c r="P362" s="587"/>
      <c r="Q362" s="587"/>
      <c r="R362" s="587"/>
      <c r="S362" s="587"/>
      <c r="T362" s="587"/>
      <c r="U362" s="587"/>
      <c r="V362" s="587"/>
      <c r="W362" s="587"/>
      <c r="X362" s="587"/>
      <c r="Y362" s="587"/>
      <c r="Z362" s="587"/>
      <c r="AA362" s="587"/>
      <c r="AB362" s="587"/>
    </row>
    <row r="363" spans="1:28" ht="15.75" customHeight="1" x14ac:dyDescent="0.25">
      <c r="A363" s="587"/>
      <c r="B363" s="587"/>
      <c r="C363" s="587"/>
      <c r="D363" s="587"/>
      <c r="E363" s="587"/>
      <c r="F363" s="588"/>
      <c r="G363" s="587"/>
      <c r="H363" s="587"/>
      <c r="I363" s="587"/>
      <c r="J363" s="587"/>
      <c r="K363" s="587"/>
      <c r="L363" s="587"/>
      <c r="M363" s="587"/>
      <c r="N363" s="587"/>
      <c r="O363" s="587"/>
      <c r="P363" s="587"/>
      <c r="Q363" s="587"/>
      <c r="R363" s="587"/>
      <c r="S363" s="587"/>
      <c r="T363" s="587"/>
      <c r="U363" s="587"/>
      <c r="V363" s="587"/>
      <c r="W363" s="587"/>
      <c r="X363" s="587"/>
      <c r="Y363" s="587"/>
      <c r="Z363" s="587"/>
      <c r="AA363" s="587"/>
      <c r="AB363" s="587"/>
    </row>
    <row r="364" spans="1:28" ht="15.75" customHeight="1" x14ac:dyDescent="0.25">
      <c r="A364" s="587"/>
      <c r="B364" s="587"/>
      <c r="C364" s="587"/>
      <c r="D364" s="587"/>
      <c r="E364" s="587"/>
      <c r="F364" s="588"/>
      <c r="G364" s="587"/>
      <c r="H364" s="587"/>
      <c r="I364" s="587"/>
      <c r="J364" s="587"/>
      <c r="K364" s="587"/>
      <c r="L364" s="587"/>
      <c r="M364" s="587"/>
      <c r="N364" s="587"/>
      <c r="O364" s="587"/>
      <c r="P364" s="587"/>
      <c r="Q364" s="587"/>
      <c r="R364" s="587"/>
      <c r="S364" s="587"/>
      <c r="T364" s="587"/>
      <c r="U364" s="587"/>
      <c r="V364" s="587"/>
      <c r="W364" s="587"/>
      <c r="X364" s="587"/>
      <c r="Y364" s="587"/>
      <c r="Z364" s="587"/>
      <c r="AA364" s="587"/>
      <c r="AB364" s="587"/>
    </row>
    <row r="365" spans="1:28" ht="15.75" customHeight="1" x14ac:dyDescent="0.25">
      <c r="A365" s="587"/>
      <c r="B365" s="587"/>
      <c r="C365" s="587"/>
      <c r="D365" s="587"/>
      <c r="E365" s="587"/>
      <c r="F365" s="588"/>
      <c r="G365" s="587"/>
      <c r="H365" s="587"/>
      <c r="I365" s="587"/>
      <c r="J365" s="587"/>
      <c r="K365" s="587"/>
      <c r="L365" s="587"/>
      <c r="M365" s="587"/>
      <c r="N365" s="587"/>
      <c r="O365" s="587"/>
      <c r="P365" s="587"/>
      <c r="Q365" s="587"/>
      <c r="R365" s="587"/>
      <c r="S365" s="587"/>
      <c r="T365" s="587"/>
      <c r="U365" s="587"/>
      <c r="V365" s="587"/>
      <c r="W365" s="587"/>
      <c r="X365" s="587"/>
      <c r="Y365" s="587"/>
      <c r="Z365" s="587"/>
      <c r="AA365" s="587"/>
      <c r="AB365" s="587"/>
    </row>
    <row r="366" spans="1:28" ht="15.75" customHeight="1" x14ac:dyDescent="0.25">
      <c r="A366" s="587"/>
      <c r="B366" s="587"/>
      <c r="C366" s="587"/>
      <c r="D366" s="587"/>
      <c r="E366" s="587"/>
      <c r="F366" s="588"/>
      <c r="G366" s="587"/>
      <c r="H366" s="587"/>
      <c r="I366" s="587"/>
      <c r="J366" s="587"/>
      <c r="K366" s="587"/>
      <c r="L366" s="587"/>
      <c r="M366" s="587"/>
      <c r="N366" s="587"/>
      <c r="O366" s="587"/>
      <c r="P366" s="587"/>
      <c r="Q366" s="587"/>
      <c r="R366" s="587"/>
      <c r="S366" s="587"/>
      <c r="T366" s="587"/>
      <c r="U366" s="587"/>
      <c r="V366" s="587"/>
      <c r="W366" s="587"/>
      <c r="X366" s="587"/>
      <c r="Y366" s="587"/>
      <c r="Z366" s="587"/>
      <c r="AA366" s="587"/>
      <c r="AB366" s="587"/>
    </row>
    <row r="367" spans="1:28" ht="15.75" customHeight="1" x14ac:dyDescent="0.25">
      <c r="A367" s="587"/>
      <c r="B367" s="587"/>
      <c r="C367" s="587"/>
      <c r="D367" s="587"/>
      <c r="E367" s="587"/>
      <c r="F367" s="588"/>
      <c r="G367" s="587"/>
      <c r="H367" s="587"/>
      <c r="I367" s="587"/>
      <c r="J367" s="587"/>
      <c r="K367" s="587"/>
      <c r="L367" s="587"/>
      <c r="M367" s="587"/>
      <c r="N367" s="587"/>
      <c r="O367" s="587"/>
      <c r="P367" s="587"/>
      <c r="Q367" s="587"/>
      <c r="R367" s="587"/>
      <c r="S367" s="587"/>
      <c r="T367" s="587"/>
      <c r="U367" s="587"/>
      <c r="V367" s="587"/>
      <c r="W367" s="587"/>
      <c r="X367" s="587"/>
      <c r="Y367" s="587"/>
      <c r="Z367" s="587"/>
      <c r="AA367" s="587"/>
      <c r="AB367" s="587"/>
    </row>
    <row r="368" spans="1:28" ht="15.75" customHeight="1" x14ac:dyDescent="0.25">
      <c r="A368" s="587"/>
      <c r="B368" s="587"/>
      <c r="C368" s="587"/>
      <c r="D368" s="587"/>
      <c r="E368" s="587"/>
      <c r="F368" s="588"/>
      <c r="G368" s="587"/>
      <c r="H368" s="587"/>
      <c r="I368" s="587"/>
      <c r="J368" s="587"/>
      <c r="K368" s="587"/>
      <c r="L368" s="587"/>
      <c r="M368" s="587"/>
      <c r="N368" s="587"/>
      <c r="O368" s="587"/>
      <c r="P368" s="587"/>
      <c r="Q368" s="587"/>
      <c r="R368" s="587"/>
      <c r="S368" s="587"/>
      <c r="T368" s="587"/>
      <c r="U368" s="587"/>
      <c r="V368" s="587"/>
      <c r="W368" s="587"/>
      <c r="X368" s="587"/>
      <c r="Y368" s="587"/>
      <c r="Z368" s="587"/>
      <c r="AA368" s="587"/>
      <c r="AB368" s="587"/>
    </row>
    <row r="369" spans="1:28" ht="15.75" customHeight="1" x14ac:dyDescent="0.25">
      <c r="A369" s="587"/>
      <c r="B369" s="587"/>
      <c r="C369" s="587"/>
      <c r="D369" s="587"/>
      <c r="E369" s="587"/>
      <c r="F369" s="588"/>
      <c r="G369" s="587"/>
      <c r="H369" s="587"/>
      <c r="I369" s="587"/>
      <c r="J369" s="587"/>
      <c r="K369" s="587"/>
      <c r="L369" s="587"/>
      <c r="M369" s="587"/>
      <c r="N369" s="587"/>
      <c r="O369" s="587"/>
      <c r="P369" s="587"/>
      <c r="Q369" s="587"/>
      <c r="R369" s="587"/>
      <c r="S369" s="587"/>
      <c r="T369" s="587"/>
      <c r="U369" s="587"/>
      <c r="V369" s="587"/>
      <c r="W369" s="587"/>
      <c r="X369" s="587"/>
      <c r="Y369" s="587"/>
      <c r="Z369" s="587"/>
      <c r="AA369" s="587"/>
      <c r="AB369" s="587"/>
    </row>
    <row r="370" spans="1:28" ht="15.75" customHeight="1" x14ac:dyDescent="0.25">
      <c r="A370" s="587"/>
      <c r="B370" s="587"/>
      <c r="C370" s="587"/>
      <c r="D370" s="587"/>
      <c r="E370" s="587"/>
      <c r="F370" s="588"/>
      <c r="G370" s="587"/>
      <c r="H370" s="587"/>
      <c r="I370" s="587"/>
      <c r="J370" s="587"/>
      <c r="K370" s="587"/>
      <c r="L370" s="587"/>
      <c r="M370" s="587"/>
      <c r="N370" s="587"/>
      <c r="O370" s="587"/>
      <c r="P370" s="587"/>
      <c r="Q370" s="587"/>
      <c r="R370" s="587"/>
      <c r="S370" s="587"/>
      <c r="T370" s="587"/>
      <c r="U370" s="587"/>
      <c r="V370" s="587"/>
      <c r="W370" s="587"/>
      <c r="X370" s="587"/>
      <c r="Y370" s="587"/>
      <c r="Z370" s="587"/>
      <c r="AA370" s="587"/>
      <c r="AB370" s="587"/>
    </row>
    <row r="371" spans="1:28" ht="15.75" customHeight="1" x14ac:dyDescent="0.25">
      <c r="A371" s="587"/>
      <c r="B371" s="587"/>
      <c r="C371" s="587"/>
      <c r="D371" s="587"/>
      <c r="E371" s="587"/>
      <c r="F371" s="588"/>
      <c r="G371" s="587"/>
      <c r="H371" s="587"/>
      <c r="I371" s="587"/>
      <c r="J371" s="587"/>
      <c r="K371" s="587"/>
      <c r="L371" s="587"/>
      <c r="M371" s="587"/>
      <c r="N371" s="587"/>
      <c r="O371" s="587"/>
      <c r="P371" s="587"/>
      <c r="Q371" s="587"/>
      <c r="R371" s="587"/>
      <c r="S371" s="587"/>
      <c r="T371" s="587"/>
      <c r="U371" s="587"/>
      <c r="V371" s="587"/>
      <c r="W371" s="587"/>
      <c r="X371" s="587"/>
      <c r="Y371" s="587"/>
      <c r="Z371" s="587"/>
      <c r="AA371" s="587"/>
      <c r="AB371" s="587"/>
    </row>
    <row r="372" spans="1:28" ht="15.75" customHeight="1" x14ac:dyDescent="0.25">
      <c r="A372" s="587"/>
      <c r="B372" s="587"/>
      <c r="C372" s="587"/>
      <c r="D372" s="587"/>
      <c r="E372" s="587"/>
      <c r="F372" s="588"/>
      <c r="G372" s="587"/>
      <c r="H372" s="587"/>
      <c r="I372" s="587"/>
      <c r="J372" s="587"/>
      <c r="K372" s="587"/>
      <c r="L372" s="587"/>
      <c r="M372" s="587"/>
      <c r="N372" s="587"/>
      <c r="O372" s="587"/>
      <c r="P372" s="587"/>
      <c r="Q372" s="587"/>
      <c r="R372" s="587"/>
      <c r="S372" s="587"/>
      <c r="T372" s="587"/>
      <c r="U372" s="587"/>
      <c r="V372" s="587"/>
      <c r="W372" s="587"/>
      <c r="X372" s="587"/>
      <c r="Y372" s="587"/>
      <c r="Z372" s="587"/>
      <c r="AA372" s="587"/>
      <c r="AB372" s="587"/>
    </row>
    <row r="373" spans="1:28" ht="15.75" customHeight="1" x14ac:dyDescent="0.25">
      <c r="A373" s="587"/>
      <c r="B373" s="587"/>
      <c r="C373" s="587"/>
      <c r="D373" s="587"/>
      <c r="E373" s="587"/>
      <c r="F373" s="588"/>
      <c r="G373" s="587"/>
      <c r="H373" s="587"/>
      <c r="I373" s="587"/>
      <c r="J373" s="587"/>
      <c r="K373" s="587"/>
      <c r="L373" s="587"/>
      <c r="M373" s="587"/>
      <c r="N373" s="587"/>
      <c r="O373" s="587"/>
      <c r="P373" s="587"/>
      <c r="Q373" s="587"/>
      <c r="R373" s="587"/>
      <c r="S373" s="587"/>
      <c r="T373" s="587"/>
      <c r="U373" s="587"/>
      <c r="V373" s="587"/>
      <c r="W373" s="587"/>
      <c r="X373" s="587"/>
      <c r="Y373" s="587"/>
      <c r="Z373" s="587"/>
      <c r="AA373" s="587"/>
      <c r="AB373" s="587"/>
    </row>
    <row r="374" spans="1:28" ht="15.75" customHeight="1" x14ac:dyDescent="0.25">
      <c r="A374" s="587"/>
      <c r="B374" s="587"/>
      <c r="C374" s="587"/>
      <c r="D374" s="587"/>
      <c r="E374" s="587"/>
      <c r="F374" s="588"/>
      <c r="G374" s="587"/>
      <c r="H374" s="587"/>
      <c r="I374" s="587"/>
      <c r="J374" s="587"/>
      <c r="K374" s="587"/>
      <c r="L374" s="587"/>
      <c r="M374" s="587"/>
      <c r="N374" s="587"/>
      <c r="O374" s="587"/>
      <c r="P374" s="587"/>
      <c r="Q374" s="587"/>
      <c r="R374" s="587"/>
      <c r="S374" s="587"/>
      <c r="T374" s="587"/>
      <c r="U374" s="587"/>
      <c r="V374" s="587"/>
      <c r="W374" s="587"/>
      <c r="X374" s="587"/>
      <c r="Y374" s="587"/>
      <c r="Z374" s="587"/>
      <c r="AA374" s="587"/>
      <c r="AB374" s="587"/>
    </row>
    <row r="375" spans="1:28" ht="15.75" customHeight="1" x14ac:dyDescent="0.25">
      <c r="A375" s="587"/>
      <c r="B375" s="587"/>
      <c r="C375" s="587"/>
      <c r="D375" s="587"/>
      <c r="E375" s="587"/>
      <c r="F375" s="588"/>
      <c r="G375" s="587"/>
      <c r="H375" s="587"/>
      <c r="I375" s="587"/>
      <c r="J375" s="587"/>
      <c r="K375" s="587"/>
      <c r="L375" s="587"/>
      <c r="M375" s="587"/>
      <c r="N375" s="587"/>
      <c r="O375" s="587"/>
      <c r="P375" s="587"/>
      <c r="Q375" s="587"/>
      <c r="R375" s="587"/>
      <c r="S375" s="587"/>
      <c r="T375" s="587"/>
      <c r="U375" s="587"/>
      <c r="V375" s="587"/>
      <c r="W375" s="587"/>
      <c r="X375" s="587"/>
      <c r="Y375" s="587"/>
      <c r="Z375" s="587"/>
      <c r="AA375" s="587"/>
      <c r="AB375" s="587"/>
    </row>
    <row r="376" spans="1:28" ht="15.75" customHeight="1" x14ac:dyDescent="0.25">
      <c r="A376" s="587"/>
      <c r="B376" s="587"/>
      <c r="C376" s="587"/>
      <c r="D376" s="587"/>
      <c r="E376" s="587"/>
      <c r="F376" s="588"/>
      <c r="G376" s="587"/>
      <c r="H376" s="587"/>
      <c r="I376" s="587"/>
      <c r="J376" s="587"/>
      <c r="K376" s="587"/>
      <c r="L376" s="587"/>
      <c r="M376" s="587"/>
      <c r="N376" s="587"/>
      <c r="O376" s="587"/>
      <c r="P376" s="587"/>
      <c r="Q376" s="587"/>
      <c r="R376" s="587"/>
      <c r="S376" s="587"/>
      <c r="T376" s="587"/>
      <c r="U376" s="587"/>
      <c r="V376" s="587"/>
      <c r="W376" s="587"/>
      <c r="X376" s="587"/>
      <c r="Y376" s="587"/>
      <c r="Z376" s="587"/>
      <c r="AA376" s="587"/>
      <c r="AB376" s="587"/>
    </row>
    <row r="377" spans="1:28" ht="15.75" customHeight="1" x14ac:dyDescent="0.25">
      <c r="A377" s="587"/>
      <c r="B377" s="587"/>
      <c r="C377" s="587"/>
      <c r="D377" s="587"/>
      <c r="E377" s="587"/>
      <c r="F377" s="588"/>
      <c r="G377" s="587"/>
      <c r="H377" s="587"/>
      <c r="I377" s="587"/>
      <c r="J377" s="587"/>
      <c r="K377" s="587"/>
      <c r="L377" s="587"/>
      <c r="M377" s="587"/>
      <c r="N377" s="587"/>
      <c r="O377" s="587"/>
      <c r="P377" s="587"/>
      <c r="Q377" s="587"/>
      <c r="R377" s="587"/>
      <c r="S377" s="587"/>
      <c r="T377" s="587"/>
      <c r="U377" s="587"/>
      <c r="V377" s="587"/>
      <c r="W377" s="587"/>
      <c r="X377" s="587"/>
      <c r="Y377" s="587"/>
      <c r="Z377" s="587"/>
      <c r="AA377" s="587"/>
      <c r="AB377" s="587"/>
    </row>
    <row r="378" spans="1:28" ht="15.75" customHeight="1" x14ac:dyDescent="0.25">
      <c r="A378" s="587"/>
      <c r="B378" s="587"/>
      <c r="C378" s="587"/>
      <c r="D378" s="587"/>
      <c r="E378" s="587"/>
      <c r="F378" s="588"/>
      <c r="G378" s="587"/>
      <c r="H378" s="587"/>
      <c r="I378" s="587"/>
      <c r="J378" s="587"/>
      <c r="K378" s="587"/>
      <c r="L378" s="587"/>
      <c r="M378" s="587"/>
      <c r="N378" s="587"/>
      <c r="O378" s="587"/>
      <c r="P378" s="587"/>
      <c r="Q378" s="587"/>
      <c r="R378" s="587"/>
      <c r="S378" s="587"/>
      <c r="T378" s="587"/>
      <c r="U378" s="587"/>
      <c r="V378" s="587"/>
      <c r="W378" s="587"/>
      <c r="X378" s="587"/>
      <c r="Y378" s="587"/>
      <c r="Z378" s="587"/>
      <c r="AA378" s="587"/>
      <c r="AB378" s="587"/>
    </row>
    <row r="379" spans="1:28" ht="15.75" customHeight="1" x14ac:dyDescent="0.25">
      <c r="A379" s="587"/>
      <c r="B379" s="587"/>
      <c r="C379" s="587"/>
      <c r="D379" s="587"/>
      <c r="E379" s="587"/>
      <c r="F379" s="588"/>
      <c r="G379" s="587"/>
      <c r="H379" s="587"/>
      <c r="I379" s="587"/>
      <c r="J379" s="587"/>
      <c r="K379" s="587"/>
      <c r="L379" s="587"/>
      <c r="M379" s="587"/>
      <c r="N379" s="587"/>
      <c r="O379" s="587"/>
      <c r="P379" s="587"/>
      <c r="Q379" s="587"/>
      <c r="R379" s="587"/>
      <c r="S379" s="587"/>
      <c r="T379" s="587"/>
      <c r="U379" s="587"/>
      <c r="V379" s="587"/>
      <c r="W379" s="587"/>
      <c r="X379" s="587"/>
      <c r="Y379" s="587"/>
      <c r="Z379" s="587"/>
      <c r="AA379" s="587"/>
      <c r="AB379" s="587"/>
    </row>
    <row r="380" spans="1:28" ht="15.75" customHeight="1" x14ac:dyDescent="0.25">
      <c r="A380" s="587"/>
      <c r="B380" s="587"/>
      <c r="C380" s="587"/>
      <c r="D380" s="587"/>
      <c r="E380" s="587"/>
      <c r="F380" s="588"/>
      <c r="G380" s="587"/>
      <c r="H380" s="587"/>
      <c r="I380" s="587"/>
      <c r="J380" s="587"/>
      <c r="K380" s="587"/>
      <c r="L380" s="587"/>
      <c r="M380" s="587"/>
      <c r="N380" s="587"/>
      <c r="O380" s="587"/>
      <c r="P380" s="587"/>
      <c r="Q380" s="587"/>
      <c r="R380" s="587"/>
      <c r="S380" s="587"/>
      <c r="T380" s="587"/>
      <c r="U380" s="587"/>
      <c r="V380" s="587"/>
      <c r="W380" s="587"/>
      <c r="X380" s="587"/>
      <c r="Y380" s="587"/>
      <c r="Z380" s="587"/>
      <c r="AA380" s="587"/>
      <c r="AB380" s="587"/>
    </row>
    <row r="381" spans="1:28" ht="15.75" customHeight="1" x14ac:dyDescent="0.25">
      <c r="A381" s="587"/>
      <c r="B381" s="587"/>
      <c r="C381" s="587"/>
      <c r="D381" s="587"/>
      <c r="E381" s="587"/>
      <c r="F381" s="588"/>
      <c r="G381" s="587"/>
      <c r="H381" s="587"/>
      <c r="I381" s="587"/>
      <c r="J381" s="587"/>
      <c r="K381" s="587"/>
      <c r="L381" s="587"/>
      <c r="M381" s="587"/>
      <c r="N381" s="587"/>
      <c r="O381" s="587"/>
      <c r="P381" s="587"/>
      <c r="Q381" s="587"/>
      <c r="R381" s="587"/>
      <c r="S381" s="587"/>
      <c r="T381" s="587"/>
      <c r="U381" s="587"/>
      <c r="V381" s="587"/>
      <c r="W381" s="587"/>
      <c r="X381" s="587"/>
      <c r="Y381" s="587"/>
      <c r="Z381" s="587"/>
      <c r="AA381" s="587"/>
      <c r="AB381" s="587"/>
    </row>
    <row r="382" spans="1:28" ht="15.75" customHeight="1" x14ac:dyDescent="0.25">
      <c r="A382" s="587"/>
      <c r="B382" s="587"/>
      <c r="C382" s="587"/>
      <c r="D382" s="587"/>
      <c r="E382" s="587"/>
      <c r="F382" s="588"/>
      <c r="G382" s="587"/>
      <c r="H382" s="587"/>
      <c r="I382" s="587"/>
      <c r="J382" s="587"/>
      <c r="K382" s="587"/>
      <c r="L382" s="587"/>
      <c r="M382" s="587"/>
      <c r="N382" s="587"/>
      <c r="O382" s="587"/>
      <c r="P382" s="587"/>
      <c r="Q382" s="587"/>
      <c r="R382" s="587"/>
      <c r="S382" s="587"/>
      <c r="T382" s="587"/>
      <c r="U382" s="587"/>
      <c r="V382" s="587"/>
      <c r="W382" s="587"/>
      <c r="X382" s="587"/>
      <c r="Y382" s="587"/>
      <c r="Z382" s="587"/>
      <c r="AA382" s="587"/>
      <c r="AB382" s="587"/>
    </row>
    <row r="383" spans="1:28" ht="15.75" customHeight="1" x14ac:dyDescent="0.25">
      <c r="A383" s="587"/>
      <c r="B383" s="587"/>
      <c r="C383" s="587"/>
      <c r="D383" s="587"/>
      <c r="E383" s="587"/>
      <c r="F383" s="588"/>
      <c r="G383" s="587"/>
      <c r="H383" s="587"/>
      <c r="I383" s="587"/>
      <c r="J383" s="587"/>
      <c r="K383" s="587"/>
      <c r="L383" s="587"/>
      <c r="M383" s="587"/>
      <c r="N383" s="587"/>
      <c r="O383" s="587"/>
      <c r="P383" s="587"/>
      <c r="Q383" s="587"/>
      <c r="R383" s="587"/>
      <c r="S383" s="587"/>
      <c r="T383" s="587"/>
      <c r="U383" s="587"/>
      <c r="V383" s="587"/>
      <c r="W383" s="587"/>
      <c r="X383" s="587"/>
      <c r="Y383" s="587"/>
      <c r="Z383" s="587"/>
      <c r="AA383" s="587"/>
      <c r="AB383" s="587"/>
    </row>
    <row r="384" spans="1:28" ht="15.75" customHeight="1" x14ac:dyDescent="0.25">
      <c r="A384" s="587"/>
      <c r="B384" s="587"/>
      <c r="C384" s="587"/>
      <c r="D384" s="587"/>
      <c r="E384" s="587"/>
      <c r="F384" s="588"/>
      <c r="G384" s="587"/>
      <c r="H384" s="587"/>
      <c r="I384" s="587"/>
      <c r="J384" s="587"/>
      <c r="K384" s="587"/>
      <c r="L384" s="587"/>
      <c r="M384" s="587"/>
      <c r="N384" s="587"/>
      <c r="O384" s="587"/>
      <c r="P384" s="587"/>
      <c r="Q384" s="587"/>
      <c r="R384" s="587"/>
      <c r="S384" s="587"/>
      <c r="T384" s="587"/>
      <c r="U384" s="587"/>
      <c r="V384" s="587"/>
      <c r="W384" s="587"/>
      <c r="X384" s="587"/>
      <c r="Y384" s="587"/>
      <c r="Z384" s="587"/>
      <c r="AA384" s="587"/>
      <c r="AB384" s="587"/>
    </row>
    <row r="385" spans="1:28" ht="15.75" customHeight="1" x14ac:dyDescent="0.25">
      <c r="A385" s="587"/>
      <c r="B385" s="587"/>
      <c r="C385" s="587"/>
      <c r="D385" s="587"/>
      <c r="E385" s="587"/>
      <c r="F385" s="588"/>
      <c r="G385" s="587"/>
      <c r="H385" s="587"/>
      <c r="I385" s="587"/>
      <c r="J385" s="587"/>
      <c r="K385" s="587"/>
      <c r="L385" s="587"/>
      <c r="M385" s="587"/>
      <c r="N385" s="587"/>
      <c r="O385" s="587"/>
      <c r="P385" s="587"/>
      <c r="Q385" s="587"/>
      <c r="R385" s="587"/>
      <c r="S385" s="587"/>
      <c r="T385" s="587"/>
      <c r="U385" s="587"/>
      <c r="V385" s="587"/>
      <c r="W385" s="587"/>
      <c r="X385" s="587"/>
      <c r="Y385" s="587"/>
      <c r="Z385" s="587"/>
      <c r="AA385" s="587"/>
      <c r="AB385" s="587"/>
    </row>
    <row r="386" spans="1:28" ht="15.75" customHeight="1" x14ac:dyDescent="0.25">
      <c r="A386" s="587"/>
      <c r="B386" s="587"/>
      <c r="C386" s="587"/>
      <c r="D386" s="587"/>
      <c r="E386" s="587"/>
      <c r="F386" s="588"/>
      <c r="G386" s="587"/>
      <c r="H386" s="587"/>
      <c r="I386" s="587"/>
      <c r="J386" s="587"/>
      <c r="K386" s="587"/>
      <c r="L386" s="587"/>
      <c r="M386" s="587"/>
      <c r="N386" s="587"/>
      <c r="O386" s="587"/>
      <c r="P386" s="587"/>
      <c r="Q386" s="587"/>
      <c r="R386" s="587"/>
      <c r="S386" s="587"/>
      <c r="T386" s="587"/>
      <c r="U386" s="587"/>
      <c r="V386" s="587"/>
      <c r="W386" s="587"/>
      <c r="X386" s="587"/>
      <c r="Y386" s="587"/>
      <c r="Z386" s="587"/>
      <c r="AA386" s="587"/>
      <c r="AB386" s="587"/>
    </row>
    <row r="387" spans="1:28" ht="15.75" customHeight="1" x14ac:dyDescent="0.25">
      <c r="A387" s="587"/>
      <c r="B387" s="587"/>
      <c r="C387" s="587"/>
      <c r="D387" s="587"/>
      <c r="E387" s="587"/>
      <c r="F387" s="588"/>
      <c r="G387" s="587"/>
      <c r="H387" s="587"/>
      <c r="I387" s="587"/>
      <c r="J387" s="587"/>
      <c r="K387" s="587"/>
      <c r="L387" s="587"/>
      <c r="M387" s="587"/>
      <c r="N387" s="587"/>
      <c r="O387" s="587"/>
      <c r="P387" s="587"/>
      <c r="Q387" s="587"/>
      <c r="R387" s="587"/>
      <c r="S387" s="587"/>
      <c r="T387" s="587"/>
      <c r="U387" s="587"/>
      <c r="V387" s="587"/>
      <c r="W387" s="587"/>
      <c r="X387" s="587"/>
      <c r="Y387" s="587"/>
      <c r="Z387" s="587"/>
      <c r="AA387" s="587"/>
      <c r="AB387" s="587"/>
    </row>
    <row r="388" spans="1:28" ht="15.75" customHeight="1" x14ac:dyDescent="0.25">
      <c r="A388" s="587"/>
      <c r="B388" s="587"/>
      <c r="C388" s="587"/>
      <c r="D388" s="587"/>
      <c r="E388" s="587"/>
      <c r="F388" s="588"/>
      <c r="G388" s="587"/>
      <c r="H388" s="587"/>
      <c r="I388" s="587"/>
      <c r="J388" s="587"/>
      <c r="K388" s="587"/>
      <c r="L388" s="587"/>
      <c r="M388" s="587"/>
      <c r="N388" s="587"/>
      <c r="O388" s="587"/>
      <c r="P388" s="587"/>
      <c r="Q388" s="587"/>
      <c r="R388" s="587"/>
      <c r="S388" s="587"/>
      <c r="T388" s="587"/>
      <c r="U388" s="587"/>
      <c r="V388" s="587"/>
      <c r="W388" s="587"/>
      <c r="X388" s="587"/>
      <c r="Y388" s="587"/>
      <c r="Z388" s="587"/>
      <c r="AA388" s="587"/>
      <c r="AB388" s="587"/>
    </row>
    <row r="389" spans="1:28" ht="15.75" customHeight="1" x14ac:dyDescent="0.25">
      <c r="A389" s="587"/>
      <c r="B389" s="587"/>
      <c r="C389" s="587"/>
      <c r="D389" s="587"/>
      <c r="E389" s="587"/>
      <c r="F389" s="588"/>
      <c r="G389" s="587"/>
      <c r="H389" s="587"/>
      <c r="I389" s="587"/>
      <c r="J389" s="587"/>
      <c r="K389" s="587"/>
      <c r="L389" s="587"/>
      <c r="M389" s="587"/>
      <c r="N389" s="587"/>
      <c r="O389" s="587"/>
      <c r="P389" s="587"/>
      <c r="Q389" s="587"/>
      <c r="R389" s="587"/>
      <c r="S389" s="587"/>
      <c r="T389" s="587"/>
      <c r="U389" s="587"/>
      <c r="V389" s="587"/>
      <c r="W389" s="587"/>
      <c r="X389" s="587"/>
      <c r="Y389" s="587"/>
      <c r="Z389" s="587"/>
      <c r="AA389" s="587"/>
      <c r="AB389" s="587"/>
    </row>
    <row r="390" spans="1:28" ht="15.75" customHeight="1" x14ac:dyDescent="0.25">
      <c r="A390" s="587"/>
      <c r="B390" s="587"/>
      <c r="C390" s="587"/>
      <c r="D390" s="587"/>
      <c r="E390" s="587"/>
      <c r="F390" s="588"/>
      <c r="G390" s="587"/>
      <c r="H390" s="587"/>
      <c r="I390" s="587"/>
      <c r="J390" s="587"/>
      <c r="K390" s="587"/>
      <c r="L390" s="587"/>
      <c r="M390" s="587"/>
      <c r="N390" s="587"/>
      <c r="O390" s="587"/>
      <c r="P390" s="587"/>
      <c r="Q390" s="587"/>
      <c r="R390" s="587"/>
      <c r="S390" s="587"/>
      <c r="T390" s="587"/>
      <c r="U390" s="587"/>
      <c r="V390" s="587"/>
      <c r="W390" s="587"/>
      <c r="X390" s="587"/>
      <c r="Y390" s="587"/>
      <c r="Z390" s="587"/>
      <c r="AA390" s="587"/>
      <c r="AB390" s="587"/>
    </row>
    <row r="391" spans="1:28" ht="15.75" customHeight="1" x14ac:dyDescent="0.25">
      <c r="A391" s="587"/>
      <c r="B391" s="587"/>
      <c r="C391" s="587"/>
      <c r="D391" s="587"/>
      <c r="E391" s="587"/>
      <c r="F391" s="588"/>
      <c r="G391" s="587"/>
      <c r="H391" s="587"/>
      <c r="I391" s="587"/>
      <c r="J391" s="587"/>
      <c r="K391" s="587"/>
      <c r="L391" s="587"/>
      <c r="M391" s="587"/>
      <c r="N391" s="587"/>
      <c r="O391" s="587"/>
      <c r="P391" s="587"/>
      <c r="Q391" s="587"/>
      <c r="R391" s="587"/>
      <c r="S391" s="587"/>
      <c r="T391" s="587"/>
      <c r="U391" s="587"/>
      <c r="V391" s="587"/>
      <c r="W391" s="587"/>
      <c r="X391" s="587"/>
      <c r="Y391" s="587"/>
      <c r="Z391" s="587"/>
      <c r="AA391" s="587"/>
      <c r="AB391" s="587"/>
    </row>
    <row r="392" spans="1:28" ht="15.75" customHeight="1" x14ac:dyDescent="0.25">
      <c r="A392" s="587"/>
      <c r="B392" s="587"/>
      <c r="C392" s="587"/>
      <c r="D392" s="587"/>
      <c r="E392" s="587"/>
      <c r="F392" s="588"/>
      <c r="G392" s="587"/>
      <c r="H392" s="587"/>
      <c r="I392" s="587"/>
      <c r="J392" s="587"/>
      <c r="K392" s="587"/>
      <c r="L392" s="587"/>
      <c r="M392" s="587"/>
      <c r="N392" s="587"/>
      <c r="O392" s="587"/>
      <c r="P392" s="587"/>
      <c r="Q392" s="587"/>
      <c r="R392" s="587"/>
      <c r="S392" s="587"/>
      <c r="T392" s="587"/>
      <c r="U392" s="587"/>
      <c r="V392" s="587"/>
      <c r="W392" s="587"/>
      <c r="X392" s="587"/>
      <c r="Y392" s="587"/>
      <c r="Z392" s="587"/>
      <c r="AA392" s="587"/>
      <c r="AB392" s="587"/>
    </row>
    <row r="393" spans="1:28" ht="15.75" customHeight="1" x14ac:dyDescent="0.25">
      <c r="A393" s="587"/>
      <c r="B393" s="587"/>
      <c r="C393" s="587"/>
      <c r="D393" s="587"/>
      <c r="E393" s="587"/>
      <c r="F393" s="588"/>
      <c r="G393" s="587"/>
      <c r="H393" s="587"/>
      <c r="I393" s="587"/>
      <c r="J393" s="587"/>
      <c r="K393" s="587"/>
      <c r="L393" s="587"/>
      <c r="M393" s="587"/>
      <c r="N393" s="587"/>
      <c r="O393" s="587"/>
      <c r="P393" s="587"/>
      <c r="Q393" s="587"/>
      <c r="R393" s="587"/>
      <c r="S393" s="587"/>
      <c r="T393" s="587"/>
      <c r="U393" s="587"/>
      <c r="V393" s="587"/>
      <c r="W393" s="587"/>
      <c r="X393" s="587"/>
      <c r="Y393" s="587"/>
      <c r="Z393" s="587"/>
      <c r="AA393" s="587"/>
      <c r="AB393" s="587"/>
    </row>
    <row r="394" spans="1:28" ht="15.75" customHeight="1" x14ac:dyDescent="0.25">
      <c r="A394" s="587"/>
      <c r="B394" s="587"/>
      <c r="C394" s="587"/>
      <c r="D394" s="587"/>
      <c r="E394" s="587"/>
      <c r="F394" s="588"/>
      <c r="G394" s="587"/>
      <c r="H394" s="587"/>
      <c r="I394" s="587"/>
      <c r="J394" s="587"/>
      <c r="K394" s="587"/>
      <c r="L394" s="587"/>
      <c r="M394" s="587"/>
      <c r="N394" s="587"/>
      <c r="O394" s="587"/>
      <c r="P394" s="587"/>
      <c r="Q394" s="587"/>
      <c r="R394" s="587"/>
      <c r="S394" s="587"/>
      <c r="T394" s="587"/>
      <c r="U394" s="587"/>
      <c r="V394" s="587"/>
      <c r="W394" s="587"/>
      <c r="X394" s="587"/>
      <c r="Y394" s="587"/>
      <c r="Z394" s="587"/>
      <c r="AA394" s="587"/>
      <c r="AB394" s="587"/>
    </row>
    <row r="395" spans="1:28" ht="15.75" customHeight="1" x14ac:dyDescent="0.25">
      <c r="A395" s="587"/>
      <c r="B395" s="587"/>
      <c r="C395" s="587"/>
      <c r="D395" s="587"/>
      <c r="E395" s="587"/>
      <c r="F395" s="588"/>
      <c r="G395" s="587"/>
      <c r="H395" s="587"/>
      <c r="I395" s="587"/>
      <c r="J395" s="587"/>
      <c r="K395" s="587"/>
      <c r="L395" s="587"/>
      <c r="M395" s="587"/>
      <c r="N395" s="587"/>
      <c r="O395" s="587"/>
      <c r="P395" s="587"/>
      <c r="Q395" s="587"/>
      <c r="R395" s="587"/>
      <c r="S395" s="587"/>
      <c r="T395" s="587"/>
      <c r="U395" s="587"/>
      <c r="V395" s="587"/>
      <c r="W395" s="587"/>
      <c r="X395" s="587"/>
      <c r="Y395" s="587"/>
      <c r="Z395" s="587"/>
      <c r="AA395" s="587"/>
      <c r="AB395" s="587"/>
    </row>
    <row r="396" spans="1:28" ht="15.75" customHeight="1" x14ac:dyDescent="0.25">
      <c r="A396" s="587"/>
      <c r="B396" s="587"/>
      <c r="C396" s="587"/>
      <c r="D396" s="587"/>
      <c r="E396" s="587"/>
      <c r="F396" s="588"/>
      <c r="G396" s="587"/>
      <c r="H396" s="587"/>
      <c r="I396" s="587"/>
      <c r="J396" s="587"/>
      <c r="K396" s="587"/>
      <c r="L396" s="587"/>
      <c r="M396" s="587"/>
      <c r="N396" s="587"/>
      <c r="O396" s="587"/>
      <c r="P396" s="587"/>
      <c r="Q396" s="587"/>
      <c r="R396" s="587"/>
      <c r="S396" s="587"/>
      <c r="T396" s="587"/>
      <c r="U396" s="587"/>
      <c r="V396" s="587"/>
      <c r="W396" s="587"/>
      <c r="X396" s="587"/>
      <c r="Y396" s="587"/>
      <c r="Z396" s="587"/>
      <c r="AA396" s="587"/>
      <c r="AB396" s="587"/>
    </row>
    <row r="397" spans="1:28" ht="15.75" customHeight="1" x14ac:dyDescent="0.25">
      <c r="A397" s="587"/>
      <c r="B397" s="587"/>
      <c r="C397" s="587"/>
      <c r="D397" s="587"/>
      <c r="E397" s="587"/>
      <c r="F397" s="588"/>
      <c r="G397" s="587"/>
      <c r="H397" s="587"/>
      <c r="I397" s="587"/>
      <c r="J397" s="587"/>
      <c r="K397" s="587"/>
      <c r="L397" s="587"/>
      <c r="M397" s="587"/>
      <c r="N397" s="587"/>
      <c r="O397" s="587"/>
      <c r="P397" s="587"/>
      <c r="Q397" s="587"/>
      <c r="R397" s="587"/>
      <c r="S397" s="587"/>
      <c r="T397" s="587"/>
      <c r="U397" s="587"/>
      <c r="V397" s="587"/>
      <c r="W397" s="587"/>
      <c r="X397" s="587"/>
      <c r="Y397" s="587"/>
      <c r="Z397" s="587"/>
      <c r="AA397" s="587"/>
      <c r="AB397" s="587"/>
    </row>
    <row r="398" spans="1:28" ht="15.75" customHeight="1" x14ac:dyDescent="0.25">
      <c r="A398" s="587"/>
      <c r="B398" s="587"/>
      <c r="C398" s="587"/>
      <c r="D398" s="587"/>
      <c r="E398" s="587"/>
      <c r="F398" s="588"/>
      <c r="G398" s="587"/>
      <c r="H398" s="587"/>
      <c r="I398" s="587"/>
      <c r="J398" s="587"/>
      <c r="K398" s="587"/>
      <c r="L398" s="587"/>
      <c r="M398" s="587"/>
      <c r="N398" s="587"/>
      <c r="O398" s="587"/>
      <c r="P398" s="587"/>
      <c r="Q398" s="587"/>
      <c r="R398" s="587"/>
      <c r="S398" s="587"/>
      <c r="T398" s="587"/>
      <c r="U398" s="587"/>
      <c r="V398" s="587"/>
      <c r="W398" s="587"/>
      <c r="X398" s="587"/>
      <c r="Y398" s="587"/>
      <c r="Z398" s="587"/>
      <c r="AA398" s="587"/>
      <c r="AB398" s="587"/>
    </row>
    <row r="399" spans="1:28" ht="15.75" customHeight="1" x14ac:dyDescent="0.25">
      <c r="A399" s="587"/>
      <c r="B399" s="587"/>
      <c r="C399" s="587"/>
      <c r="D399" s="587"/>
      <c r="E399" s="587"/>
      <c r="F399" s="588"/>
      <c r="G399" s="587"/>
      <c r="H399" s="587"/>
      <c r="I399" s="587"/>
      <c r="J399" s="587"/>
      <c r="K399" s="587"/>
      <c r="L399" s="587"/>
      <c r="M399" s="587"/>
      <c r="N399" s="587"/>
      <c r="O399" s="587"/>
      <c r="P399" s="587"/>
      <c r="Q399" s="587"/>
      <c r="R399" s="587"/>
      <c r="S399" s="587"/>
      <c r="T399" s="587"/>
      <c r="U399" s="587"/>
      <c r="V399" s="587"/>
      <c r="W399" s="587"/>
      <c r="X399" s="587"/>
      <c r="Y399" s="587"/>
      <c r="Z399" s="587"/>
      <c r="AA399" s="587"/>
      <c r="AB399" s="587"/>
    </row>
    <row r="400" spans="1:28" ht="15.75" customHeight="1" x14ac:dyDescent="0.25">
      <c r="A400" s="587"/>
      <c r="B400" s="587"/>
      <c r="C400" s="587"/>
      <c r="D400" s="587"/>
      <c r="E400" s="587"/>
      <c r="F400" s="588"/>
      <c r="G400" s="587"/>
      <c r="H400" s="587"/>
      <c r="I400" s="587"/>
      <c r="J400" s="587"/>
      <c r="K400" s="587"/>
      <c r="L400" s="587"/>
      <c r="M400" s="587"/>
      <c r="N400" s="587"/>
      <c r="O400" s="587"/>
      <c r="P400" s="587"/>
      <c r="Q400" s="587"/>
      <c r="R400" s="587"/>
      <c r="S400" s="587"/>
      <c r="T400" s="587"/>
      <c r="U400" s="587"/>
      <c r="V400" s="587"/>
      <c r="W400" s="587"/>
      <c r="X400" s="587"/>
      <c r="Y400" s="587"/>
      <c r="Z400" s="587"/>
      <c r="AA400" s="587"/>
      <c r="AB400" s="587"/>
    </row>
    <row r="401" spans="1:28" ht="15.75" customHeight="1" x14ac:dyDescent="0.25">
      <c r="A401" s="587"/>
      <c r="B401" s="587"/>
      <c r="C401" s="587"/>
      <c r="D401" s="587"/>
      <c r="E401" s="587"/>
      <c r="F401" s="588"/>
      <c r="G401" s="587"/>
      <c r="H401" s="587"/>
      <c r="I401" s="587"/>
      <c r="J401" s="587"/>
      <c r="K401" s="587"/>
      <c r="L401" s="587"/>
      <c r="M401" s="587"/>
      <c r="N401" s="587"/>
      <c r="O401" s="587"/>
      <c r="P401" s="587"/>
      <c r="Q401" s="587"/>
      <c r="R401" s="587"/>
      <c r="S401" s="587"/>
      <c r="T401" s="587"/>
      <c r="U401" s="587"/>
      <c r="V401" s="587"/>
      <c r="W401" s="587"/>
      <c r="X401" s="587"/>
      <c r="Y401" s="587"/>
      <c r="Z401" s="587"/>
      <c r="AA401" s="587"/>
      <c r="AB401" s="587"/>
    </row>
    <row r="402" spans="1:28" ht="15.75" customHeight="1" x14ac:dyDescent="0.25">
      <c r="A402" s="587"/>
      <c r="B402" s="587"/>
      <c r="C402" s="587"/>
      <c r="D402" s="587"/>
      <c r="E402" s="587"/>
      <c r="F402" s="588"/>
      <c r="G402" s="587"/>
      <c r="H402" s="587"/>
      <c r="I402" s="587"/>
      <c r="J402" s="587"/>
      <c r="K402" s="587"/>
      <c r="L402" s="587"/>
      <c r="M402" s="587"/>
      <c r="N402" s="587"/>
      <c r="O402" s="587"/>
      <c r="P402" s="587"/>
      <c r="Q402" s="587"/>
      <c r="R402" s="587"/>
      <c r="S402" s="587"/>
      <c r="T402" s="587"/>
      <c r="U402" s="587"/>
      <c r="V402" s="587"/>
      <c r="W402" s="587"/>
      <c r="X402" s="587"/>
      <c r="Y402" s="587"/>
      <c r="Z402" s="587"/>
      <c r="AA402" s="587"/>
      <c r="AB402" s="587"/>
    </row>
    <row r="403" spans="1:28" ht="15.75" customHeight="1" x14ac:dyDescent="0.25">
      <c r="A403" s="587"/>
      <c r="B403" s="587"/>
      <c r="C403" s="587"/>
      <c r="D403" s="587"/>
      <c r="E403" s="587"/>
      <c r="F403" s="588"/>
      <c r="G403" s="587"/>
      <c r="H403" s="587"/>
      <c r="I403" s="587"/>
      <c r="J403" s="587"/>
      <c r="K403" s="587"/>
      <c r="L403" s="587"/>
      <c r="M403" s="587"/>
      <c r="N403" s="587"/>
      <c r="O403" s="587"/>
      <c r="P403" s="587"/>
      <c r="Q403" s="587"/>
      <c r="R403" s="587"/>
      <c r="S403" s="587"/>
      <c r="T403" s="587"/>
      <c r="U403" s="587"/>
      <c r="V403" s="587"/>
      <c r="W403" s="587"/>
      <c r="X403" s="587"/>
      <c r="Y403" s="587"/>
      <c r="Z403" s="587"/>
      <c r="AA403" s="587"/>
      <c r="AB403" s="587"/>
    </row>
    <row r="404" spans="1:28" ht="15.75" customHeight="1" x14ac:dyDescent="0.25">
      <c r="A404" s="587"/>
      <c r="B404" s="587"/>
      <c r="C404" s="587"/>
      <c r="D404" s="587"/>
      <c r="E404" s="587"/>
      <c r="F404" s="588"/>
      <c r="G404" s="587"/>
      <c r="H404" s="587"/>
      <c r="I404" s="587"/>
      <c r="J404" s="587"/>
      <c r="K404" s="587"/>
      <c r="L404" s="587"/>
      <c r="M404" s="587"/>
      <c r="N404" s="587"/>
      <c r="O404" s="587"/>
      <c r="P404" s="587"/>
      <c r="Q404" s="587"/>
      <c r="R404" s="587"/>
      <c r="S404" s="587"/>
      <c r="T404" s="587"/>
      <c r="U404" s="587"/>
      <c r="V404" s="587"/>
      <c r="W404" s="587"/>
      <c r="X404" s="587"/>
      <c r="Y404" s="587"/>
      <c r="Z404" s="587"/>
      <c r="AA404" s="587"/>
      <c r="AB404" s="587"/>
    </row>
    <row r="405" spans="1:28" ht="15.75" customHeight="1" x14ac:dyDescent="0.25">
      <c r="A405" s="587"/>
      <c r="B405" s="587"/>
      <c r="C405" s="587"/>
      <c r="D405" s="587"/>
      <c r="E405" s="587"/>
      <c r="F405" s="588"/>
      <c r="G405" s="587"/>
      <c r="H405" s="587"/>
      <c r="I405" s="587"/>
      <c r="J405" s="587"/>
      <c r="K405" s="587"/>
      <c r="L405" s="587"/>
      <c r="M405" s="587"/>
      <c r="N405" s="587"/>
      <c r="O405" s="587"/>
      <c r="P405" s="587"/>
      <c r="Q405" s="587"/>
      <c r="R405" s="587"/>
      <c r="S405" s="587"/>
      <c r="T405" s="587"/>
      <c r="U405" s="587"/>
      <c r="V405" s="587"/>
      <c r="W405" s="587"/>
      <c r="X405" s="587"/>
      <c r="Y405" s="587"/>
      <c r="Z405" s="587"/>
      <c r="AA405" s="587"/>
      <c r="AB405" s="587"/>
    </row>
    <row r="406" spans="1:28" ht="15.75" customHeight="1" x14ac:dyDescent="0.25">
      <c r="A406" s="587"/>
      <c r="B406" s="587"/>
      <c r="C406" s="587"/>
      <c r="D406" s="587"/>
      <c r="E406" s="587"/>
      <c r="F406" s="588"/>
      <c r="G406" s="587"/>
      <c r="H406" s="587"/>
      <c r="I406" s="587"/>
      <c r="J406" s="587"/>
      <c r="K406" s="587"/>
      <c r="L406" s="587"/>
      <c r="M406" s="587"/>
      <c r="N406" s="587"/>
      <c r="O406" s="587"/>
      <c r="P406" s="587"/>
      <c r="Q406" s="587"/>
      <c r="R406" s="587"/>
      <c r="S406" s="587"/>
      <c r="T406" s="587"/>
      <c r="U406" s="587"/>
      <c r="V406" s="587"/>
      <c r="W406" s="587"/>
      <c r="X406" s="587"/>
      <c r="Y406" s="587"/>
      <c r="Z406" s="587"/>
      <c r="AA406" s="587"/>
      <c r="AB406" s="587"/>
    </row>
    <row r="407" spans="1:28" ht="15.75" customHeight="1" x14ac:dyDescent="0.25">
      <c r="A407" s="587"/>
      <c r="B407" s="587"/>
      <c r="C407" s="587"/>
      <c r="D407" s="587"/>
      <c r="E407" s="587"/>
      <c r="F407" s="588"/>
      <c r="G407" s="587"/>
      <c r="H407" s="587"/>
      <c r="I407" s="587"/>
      <c r="J407" s="587"/>
      <c r="K407" s="587"/>
      <c r="L407" s="587"/>
      <c r="M407" s="587"/>
      <c r="N407" s="587"/>
      <c r="O407" s="587"/>
      <c r="P407" s="587"/>
      <c r="Q407" s="587"/>
      <c r="R407" s="587"/>
      <c r="S407" s="587"/>
      <c r="T407" s="587"/>
      <c r="U407" s="587"/>
      <c r="V407" s="587"/>
      <c r="W407" s="587"/>
      <c r="X407" s="587"/>
      <c r="Y407" s="587"/>
      <c r="Z407" s="587"/>
      <c r="AA407" s="587"/>
      <c r="AB407" s="587"/>
    </row>
    <row r="408" spans="1:28" ht="15.75" customHeight="1" x14ac:dyDescent="0.25">
      <c r="A408" s="587"/>
      <c r="B408" s="587"/>
      <c r="C408" s="587"/>
      <c r="D408" s="587"/>
      <c r="E408" s="587"/>
      <c r="F408" s="588"/>
      <c r="G408" s="587"/>
      <c r="H408" s="587"/>
      <c r="I408" s="587"/>
      <c r="J408" s="587"/>
      <c r="K408" s="587"/>
      <c r="L408" s="587"/>
      <c r="M408" s="587"/>
      <c r="N408" s="587"/>
      <c r="O408" s="587"/>
      <c r="P408" s="587"/>
      <c r="Q408" s="587"/>
      <c r="R408" s="587"/>
      <c r="S408" s="587"/>
      <c r="T408" s="587"/>
      <c r="U408" s="587"/>
      <c r="V408" s="587"/>
      <c r="W408" s="587"/>
      <c r="X408" s="587"/>
      <c r="Y408" s="587"/>
      <c r="Z408" s="587"/>
      <c r="AA408" s="587"/>
      <c r="AB408" s="587"/>
    </row>
    <row r="409" spans="1:28" ht="15.75" customHeight="1" x14ac:dyDescent="0.25">
      <c r="A409" s="587"/>
      <c r="B409" s="587"/>
      <c r="C409" s="587"/>
      <c r="D409" s="587"/>
      <c r="E409" s="587"/>
      <c r="F409" s="588"/>
      <c r="G409" s="587"/>
      <c r="H409" s="587"/>
      <c r="I409" s="587"/>
      <c r="J409" s="587"/>
      <c r="K409" s="587"/>
      <c r="L409" s="587"/>
      <c r="M409" s="587"/>
      <c r="N409" s="587"/>
      <c r="O409" s="587"/>
      <c r="P409" s="587"/>
      <c r="Q409" s="587"/>
      <c r="R409" s="587"/>
      <c r="S409" s="587"/>
      <c r="T409" s="587"/>
      <c r="U409" s="587"/>
      <c r="V409" s="587"/>
      <c r="W409" s="587"/>
      <c r="X409" s="587"/>
      <c r="Y409" s="587"/>
      <c r="Z409" s="587"/>
      <c r="AA409" s="587"/>
      <c r="AB409" s="587"/>
    </row>
    <row r="410" spans="1:28" ht="15.75" customHeight="1" x14ac:dyDescent="0.25">
      <c r="A410" s="587"/>
      <c r="B410" s="587"/>
      <c r="C410" s="587"/>
      <c r="D410" s="587"/>
      <c r="E410" s="587"/>
      <c r="F410" s="588"/>
      <c r="G410" s="587"/>
      <c r="H410" s="587"/>
      <c r="I410" s="587"/>
      <c r="J410" s="587"/>
      <c r="K410" s="587"/>
      <c r="L410" s="587"/>
      <c r="M410" s="587"/>
      <c r="N410" s="587"/>
      <c r="O410" s="587"/>
      <c r="P410" s="587"/>
      <c r="Q410" s="587"/>
      <c r="R410" s="587"/>
      <c r="S410" s="587"/>
      <c r="T410" s="587"/>
      <c r="U410" s="587"/>
      <c r="V410" s="587"/>
      <c r="W410" s="587"/>
      <c r="X410" s="587"/>
      <c r="Y410" s="587"/>
      <c r="Z410" s="587"/>
      <c r="AA410" s="587"/>
      <c r="AB410" s="587"/>
    </row>
    <row r="411" spans="1:28" ht="15.75" customHeight="1" x14ac:dyDescent="0.25">
      <c r="A411" s="587"/>
      <c r="B411" s="587"/>
      <c r="C411" s="587"/>
      <c r="D411" s="587"/>
      <c r="E411" s="587"/>
      <c r="F411" s="588"/>
      <c r="G411" s="587"/>
      <c r="H411" s="587"/>
      <c r="I411" s="587"/>
      <c r="J411" s="587"/>
      <c r="K411" s="587"/>
      <c r="L411" s="587"/>
      <c r="M411" s="587"/>
      <c r="N411" s="587"/>
      <c r="O411" s="587"/>
      <c r="P411" s="587"/>
      <c r="Q411" s="587"/>
      <c r="R411" s="587"/>
      <c r="S411" s="587"/>
      <c r="T411" s="587"/>
      <c r="U411" s="587"/>
      <c r="V411" s="587"/>
      <c r="W411" s="587"/>
      <c r="X411" s="587"/>
      <c r="Y411" s="587"/>
      <c r="Z411" s="587"/>
      <c r="AA411" s="587"/>
      <c r="AB411" s="587"/>
    </row>
    <row r="412" spans="1:28" ht="15.75" customHeight="1" x14ac:dyDescent="0.25">
      <c r="A412" s="587"/>
      <c r="B412" s="587"/>
      <c r="C412" s="587"/>
      <c r="D412" s="587"/>
      <c r="E412" s="587"/>
      <c r="F412" s="588"/>
      <c r="G412" s="587"/>
      <c r="H412" s="587"/>
      <c r="I412" s="587"/>
      <c r="J412" s="587"/>
      <c r="K412" s="587"/>
      <c r="L412" s="587"/>
      <c r="M412" s="587"/>
      <c r="N412" s="587"/>
      <c r="O412" s="587"/>
      <c r="P412" s="587"/>
      <c r="Q412" s="587"/>
      <c r="R412" s="587"/>
      <c r="S412" s="587"/>
      <c r="T412" s="587"/>
      <c r="U412" s="587"/>
      <c r="V412" s="587"/>
      <c r="W412" s="587"/>
      <c r="X412" s="587"/>
      <c r="Y412" s="587"/>
      <c r="Z412" s="587"/>
      <c r="AA412" s="587"/>
      <c r="AB412" s="587"/>
    </row>
    <row r="413" spans="1:28" ht="15.75" customHeight="1" x14ac:dyDescent="0.25">
      <c r="A413" s="587"/>
      <c r="B413" s="587"/>
      <c r="C413" s="587"/>
      <c r="D413" s="587"/>
      <c r="E413" s="587"/>
      <c r="F413" s="588"/>
      <c r="G413" s="587"/>
      <c r="H413" s="587"/>
      <c r="I413" s="587"/>
      <c r="J413" s="587"/>
      <c r="K413" s="587"/>
      <c r="L413" s="587"/>
      <c r="M413" s="587"/>
      <c r="N413" s="587"/>
      <c r="O413" s="587"/>
      <c r="P413" s="587"/>
      <c r="Q413" s="587"/>
      <c r="R413" s="587"/>
      <c r="S413" s="587"/>
      <c r="T413" s="587"/>
      <c r="U413" s="587"/>
      <c r="V413" s="587"/>
      <c r="W413" s="587"/>
      <c r="X413" s="587"/>
      <c r="Y413" s="587"/>
      <c r="Z413" s="587"/>
      <c r="AA413" s="587"/>
      <c r="AB413" s="587"/>
    </row>
    <row r="414" spans="1:28" ht="15.75" customHeight="1" x14ac:dyDescent="0.25">
      <c r="A414" s="587"/>
      <c r="B414" s="587"/>
      <c r="C414" s="587"/>
      <c r="D414" s="587"/>
      <c r="E414" s="587"/>
      <c r="F414" s="588"/>
      <c r="G414" s="587"/>
      <c r="H414" s="587"/>
      <c r="I414" s="587"/>
      <c r="J414" s="587"/>
      <c r="K414" s="587"/>
      <c r="L414" s="587"/>
      <c r="M414" s="587"/>
      <c r="N414" s="587"/>
      <c r="O414" s="587"/>
      <c r="P414" s="587"/>
      <c r="Q414" s="587"/>
      <c r="R414" s="587"/>
      <c r="S414" s="587"/>
      <c r="T414" s="587"/>
      <c r="U414" s="587"/>
      <c r="V414" s="587"/>
      <c r="W414" s="587"/>
      <c r="X414" s="587"/>
      <c r="Y414" s="587"/>
      <c r="Z414" s="587"/>
      <c r="AA414" s="587"/>
      <c r="AB414" s="587"/>
    </row>
    <row r="415" spans="1:28" ht="15.75" customHeight="1" x14ac:dyDescent="0.25">
      <c r="A415" s="587"/>
      <c r="B415" s="587"/>
      <c r="C415" s="587"/>
      <c r="D415" s="587"/>
      <c r="E415" s="587"/>
      <c r="F415" s="588"/>
      <c r="G415" s="587"/>
      <c r="H415" s="587"/>
      <c r="I415" s="587"/>
      <c r="J415" s="587"/>
      <c r="K415" s="587"/>
      <c r="L415" s="587"/>
      <c r="M415" s="587"/>
      <c r="N415" s="587"/>
      <c r="O415" s="587"/>
      <c r="P415" s="587"/>
      <c r="Q415" s="587"/>
      <c r="R415" s="587"/>
      <c r="S415" s="587"/>
      <c r="T415" s="587"/>
      <c r="U415" s="587"/>
      <c r="V415" s="587"/>
      <c r="W415" s="587"/>
      <c r="X415" s="587"/>
      <c r="Y415" s="587"/>
      <c r="Z415" s="587"/>
      <c r="AA415" s="587"/>
      <c r="AB415" s="587"/>
    </row>
    <row r="416" spans="1:28" ht="15.75" customHeight="1" x14ac:dyDescent="0.25">
      <c r="A416" s="587"/>
      <c r="B416" s="587"/>
      <c r="C416" s="587"/>
      <c r="D416" s="587"/>
      <c r="E416" s="587"/>
      <c r="F416" s="588"/>
      <c r="G416" s="587"/>
      <c r="H416" s="587"/>
      <c r="I416" s="587"/>
      <c r="J416" s="587"/>
      <c r="K416" s="587"/>
      <c r="L416" s="587"/>
      <c r="M416" s="587"/>
      <c r="N416" s="587"/>
      <c r="O416" s="587"/>
      <c r="P416" s="587"/>
      <c r="Q416" s="587"/>
      <c r="R416" s="587"/>
      <c r="S416" s="587"/>
      <c r="T416" s="587"/>
      <c r="U416" s="587"/>
      <c r="V416" s="587"/>
      <c r="W416" s="587"/>
      <c r="X416" s="587"/>
      <c r="Y416" s="587"/>
      <c r="Z416" s="587"/>
      <c r="AA416" s="587"/>
      <c r="AB416" s="587"/>
    </row>
    <row r="417" spans="1:28" ht="15.75" customHeight="1" x14ac:dyDescent="0.25">
      <c r="A417" s="587"/>
      <c r="B417" s="587"/>
      <c r="C417" s="587"/>
      <c r="D417" s="587"/>
      <c r="E417" s="587"/>
      <c r="F417" s="588"/>
      <c r="G417" s="587"/>
      <c r="H417" s="587"/>
      <c r="I417" s="587"/>
      <c r="J417" s="587"/>
      <c r="K417" s="587"/>
      <c r="L417" s="587"/>
      <c r="M417" s="587"/>
      <c r="N417" s="587"/>
      <c r="O417" s="587"/>
      <c r="P417" s="587"/>
      <c r="Q417" s="587"/>
      <c r="R417" s="587"/>
      <c r="S417" s="587"/>
      <c r="T417" s="587"/>
      <c r="U417" s="587"/>
      <c r="V417" s="587"/>
      <c r="W417" s="587"/>
      <c r="X417" s="587"/>
      <c r="Y417" s="587"/>
      <c r="Z417" s="587"/>
      <c r="AA417" s="587"/>
      <c r="AB417" s="587"/>
    </row>
    <row r="418" spans="1:28" ht="15.75" customHeight="1" x14ac:dyDescent="0.25">
      <c r="A418" s="587"/>
      <c r="B418" s="587"/>
      <c r="C418" s="587"/>
      <c r="D418" s="587"/>
      <c r="E418" s="587"/>
      <c r="F418" s="588"/>
      <c r="G418" s="587"/>
      <c r="H418" s="587"/>
      <c r="I418" s="587"/>
      <c r="J418" s="587"/>
      <c r="K418" s="587"/>
      <c r="L418" s="587"/>
      <c r="M418" s="587"/>
      <c r="N418" s="587"/>
      <c r="O418" s="587"/>
      <c r="P418" s="587"/>
      <c r="Q418" s="587"/>
      <c r="R418" s="587"/>
      <c r="S418" s="587"/>
      <c r="T418" s="587"/>
      <c r="U418" s="587"/>
      <c r="V418" s="587"/>
      <c r="W418" s="587"/>
      <c r="X418" s="587"/>
      <c r="Y418" s="587"/>
      <c r="Z418" s="587"/>
      <c r="AA418" s="587"/>
      <c r="AB418" s="587"/>
    </row>
    <row r="419" spans="1:28" ht="15.75" customHeight="1" x14ac:dyDescent="0.25">
      <c r="A419" s="587"/>
      <c r="B419" s="587"/>
      <c r="C419" s="587"/>
      <c r="D419" s="587"/>
      <c r="E419" s="587"/>
      <c r="F419" s="588"/>
      <c r="G419" s="587"/>
      <c r="H419" s="587"/>
      <c r="I419" s="587"/>
      <c r="J419" s="587"/>
      <c r="K419" s="587"/>
      <c r="L419" s="587"/>
      <c r="M419" s="587"/>
      <c r="N419" s="587"/>
      <c r="O419" s="587"/>
      <c r="P419" s="587"/>
      <c r="Q419" s="587"/>
      <c r="R419" s="587"/>
      <c r="S419" s="587"/>
      <c r="T419" s="587"/>
      <c r="U419" s="587"/>
      <c r="V419" s="587"/>
      <c r="W419" s="587"/>
      <c r="X419" s="587"/>
      <c r="Y419" s="587"/>
      <c r="Z419" s="587"/>
      <c r="AA419" s="587"/>
      <c r="AB419" s="587"/>
    </row>
    <row r="420" spans="1:28" ht="15.75" customHeight="1" x14ac:dyDescent="0.25">
      <c r="A420" s="587"/>
      <c r="B420" s="587"/>
      <c r="C420" s="587"/>
      <c r="D420" s="587"/>
      <c r="E420" s="587"/>
      <c r="F420" s="588"/>
      <c r="G420" s="587"/>
      <c r="H420" s="587"/>
      <c r="I420" s="587"/>
      <c r="J420" s="587"/>
      <c r="K420" s="587"/>
      <c r="L420" s="587"/>
      <c r="M420" s="587"/>
      <c r="N420" s="587"/>
      <c r="O420" s="587"/>
      <c r="P420" s="587"/>
      <c r="Q420" s="587"/>
      <c r="R420" s="587"/>
      <c r="S420" s="587"/>
      <c r="T420" s="587"/>
      <c r="U420" s="587"/>
      <c r="V420" s="587"/>
      <c r="W420" s="587"/>
      <c r="X420" s="587"/>
      <c r="Y420" s="587"/>
      <c r="Z420" s="587"/>
      <c r="AA420" s="587"/>
      <c r="AB420" s="587"/>
    </row>
    <row r="421" spans="1:28" ht="15.75" customHeight="1" x14ac:dyDescent="0.25">
      <c r="A421" s="587"/>
      <c r="B421" s="587"/>
      <c r="C421" s="587"/>
      <c r="D421" s="587"/>
      <c r="E421" s="587"/>
      <c r="F421" s="588"/>
      <c r="G421" s="587"/>
      <c r="H421" s="587"/>
      <c r="I421" s="587"/>
      <c r="J421" s="587"/>
      <c r="K421" s="587"/>
      <c r="L421" s="587"/>
      <c r="M421" s="587"/>
      <c r="N421" s="587"/>
      <c r="O421" s="587"/>
      <c r="P421" s="587"/>
      <c r="Q421" s="587"/>
      <c r="R421" s="587"/>
      <c r="S421" s="587"/>
      <c r="T421" s="587"/>
      <c r="U421" s="587"/>
      <c r="V421" s="587"/>
      <c r="W421" s="587"/>
      <c r="X421" s="587"/>
      <c r="Y421" s="587"/>
      <c r="Z421" s="587"/>
      <c r="AA421" s="587"/>
      <c r="AB421" s="587"/>
    </row>
    <row r="422" spans="1:28" ht="15.75" customHeight="1" x14ac:dyDescent="0.25">
      <c r="A422" s="587"/>
      <c r="B422" s="587"/>
      <c r="C422" s="587"/>
      <c r="D422" s="587"/>
      <c r="E422" s="587"/>
      <c r="F422" s="588"/>
      <c r="G422" s="587"/>
      <c r="H422" s="587"/>
      <c r="I422" s="587"/>
      <c r="J422" s="587"/>
      <c r="K422" s="587"/>
      <c r="L422" s="587"/>
      <c r="M422" s="587"/>
      <c r="N422" s="587"/>
      <c r="O422" s="587"/>
      <c r="P422" s="587"/>
      <c r="Q422" s="587"/>
      <c r="R422" s="587"/>
      <c r="S422" s="587"/>
      <c r="T422" s="587"/>
      <c r="U422" s="587"/>
      <c r="V422" s="587"/>
      <c r="W422" s="587"/>
      <c r="X422" s="587"/>
      <c r="Y422" s="587"/>
      <c r="Z422" s="587"/>
      <c r="AA422" s="587"/>
      <c r="AB422" s="587"/>
    </row>
    <row r="423" spans="1:28" ht="15.75" customHeight="1" x14ac:dyDescent="0.25">
      <c r="A423" s="587"/>
      <c r="B423" s="587"/>
      <c r="C423" s="587"/>
      <c r="D423" s="587"/>
      <c r="E423" s="587"/>
      <c r="F423" s="588"/>
      <c r="G423" s="587"/>
      <c r="H423" s="587"/>
      <c r="I423" s="587"/>
      <c r="J423" s="587"/>
      <c r="K423" s="587"/>
      <c r="L423" s="587"/>
      <c r="M423" s="587"/>
      <c r="N423" s="587"/>
      <c r="O423" s="587"/>
      <c r="P423" s="587"/>
      <c r="Q423" s="587"/>
      <c r="R423" s="587"/>
      <c r="S423" s="587"/>
      <c r="T423" s="587"/>
      <c r="U423" s="587"/>
      <c r="V423" s="587"/>
      <c r="W423" s="587"/>
      <c r="X423" s="587"/>
      <c r="Y423" s="587"/>
      <c r="Z423" s="587"/>
      <c r="AA423" s="587"/>
      <c r="AB423" s="587"/>
    </row>
    <row r="424" spans="1:28" ht="15.75" customHeight="1" x14ac:dyDescent="0.25">
      <c r="A424" s="587"/>
      <c r="B424" s="587"/>
      <c r="C424" s="587"/>
      <c r="D424" s="587"/>
      <c r="E424" s="587"/>
      <c r="F424" s="588"/>
      <c r="G424" s="587"/>
      <c r="H424" s="587"/>
      <c r="I424" s="587"/>
      <c r="J424" s="587"/>
      <c r="K424" s="587"/>
      <c r="L424" s="587"/>
      <c r="M424" s="587"/>
      <c r="N424" s="587"/>
      <c r="O424" s="587"/>
      <c r="P424" s="587"/>
      <c r="Q424" s="587"/>
      <c r="R424" s="587"/>
      <c r="S424" s="587"/>
      <c r="T424" s="587"/>
      <c r="U424" s="587"/>
      <c r="V424" s="587"/>
      <c r="W424" s="587"/>
      <c r="X424" s="587"/>
      <c r="Y424" s="587"/>
      <c r="Z424" s="587"/>
      <c r="AA424" s="587"/>
      <c r="AB424" s="587"/>
    </row>
    <row r="425" spans="1:28" ht="15.75" customHeight="1" x14ac:dyDescent="0.25">
      <c r="A425" s="587"/>
      <c r="B425" s="587"/>
      <c r="C425" s="587"/>
      <c r="D425" s="587"/>
      <c r="E425" s="587"/>
      <c r="F425" s="588"/>
      <c r="G425" s="587"/>
      <c r="H425" s="587"/>
      <c r="I425" s="587"/>
      <c r="J425" s="587"/>
      <c r="K425" s="587"/>
      <c r="L425" s="587"/>
      <c r="M425" s="587"/>
      <c r="N425" s="587"/>
      <c r="O425" s="587"/>
      <c r="P425" s="587"/>
      <c r="Q425" s="587"/>
      <c r="R425" s="587"/>
      <c r="S425" s="587"/>
      <c r="T425" s="587"/>
      <c r="U425" s="587"/>
      <c r="V425" s="587"/>
      <c r="W425" s="587"/>
      <c r="X425" s="587"/>
      <c r="Y425" s="587"/>
      <c r="Z425" s="587"/>
      <c r="AA425" s="587"/>
      <c r="AB425" s="587"/>
    </row>
    <row r="426" spans="1:28" ht="15.75" customHeight="1" x14ac:dyDescent="0.25">
      <c r="A426" s="587"/>
      <c r="B426" s="587"/>
      <c r="C426" s="587"/>
      <c r="D426" s="587"/>
      <c r="E426" s="587"/>
      <c r="F426" s="588"/>
      <c r="G426" s="587"/>
      <c r="H426" s="587"/>
      <c r="I426" s="587"/>
      <c r="J426" s="587"/>
      <c r="K426" s="587"/>
      <c r="L426" s="587"/>
      <c r="M426" s="587"/>
      <c r="N426" s="587"/>
      <c r="O426" s="587"/>
      <c r="P426" s="587"/>
      <c r="Q426" s="587"/>
      <c r="R426" s="587"/>
      <c r="S426" s="587"/>
      <c r="T426" s="587"/>
      <c r="U426" s="587"/>
      <c r="V426" s="587"/>
      <c r="W426" s="587"/>
      <c r="X426" s="587"/>
      <c r="Y426" s="587"/>
      <c r="Z426" s="587"/>
      <c r="AA426" s="587"/>
      <c r="AB426" s="587"/>
    </row>
    <row r="427" spans="1:28" ht="15.75" customHeight="1" x14ac:dyDescent="0.25">
      <c r="A427" s="587"/>
      <c r="B427" s="587"/>
      <c r="C427" s="587"/>
      <c r="D427" s="587"/>
      <c r="E427" s="587"/>
      <c r="F427" s="588"/>
      <c r="G427" s="587"/>
      <c r="H427" s="587"/>
      <c r="I427" s="587"/>
      <c r="J427" s="587"/>
      <c r="K427" s="587"/>
      <c r="L427" s="587"/>
      <c r="M427" s="587"/>
      <c r="N427" s="587"/>
      <c r="O427" s="587"/>
      <c r="P427" s="587"/>
      <c r="Q427" s="587"/>
      <c r="R427" s="587"/>
      <c r="S427" s="587"/>
      <c r="T427" s="587"/>
      <c r="U427" s="587"/>
      <c r="V427" s="587"/>
      <c r="W427" s="587"/>
      <c r="X427" s="587"/>
      <c r="Y427" s="587"/>
      <c r="Z427" s="587"/>
      <c r="AA427" s="587"/>
      <c r="AB427" s="587"/>
    </row>
    <row r="428" spans="1:28" ht="15.75" customHeight="1" x14ac:dyDescent="0.25">
      <c r="A428" s="587"/>
      <c r="B428" s="587"/>
      <c r="C428" s="587"/>
      <c r="D428" s="587"/>
      <c r="E428" s="587"/>
      <c r="F428" s="588"/>
      <c r="G428" s="587"/>
      <c r="H428" s="587"/>
      <c r="I428" s="587"/>
      <c r="J428" s="587"/>
      <c r="K428" s="587"/>
      <c r="L428" s="587"/>
      <c r="M428" s="587"/>
      <c r="N428" s="587"/>
      <c r="O428" s="587"/>
      <c r="P428" s="587"/>
      <c r="Q428" s="587"/>
      <c r="R428" s="587"/>
      <c r="S428" s="587"/>
      <c r="T428" s="587"/>
      <c r="U428" s="587"/>
      <c r="V428" s="587"/>
      <c r="W428" s="587"/>
      <c r="X428" s="587"/>
      <c r="Y428" s="587"/>
      <c r="Z428" s="587"/>
      <c r="AA428" s="587"/>
      <c r="AB428" s="587"/>
    </row>
    <row r="429" spans="1:28" ht="15.75" customHeight="1" x14ac:dyDescent="0.25">
      <c r="A429" s="587"/>
      <c r="B429" s="587"/>
      <c r="C429" s="587"/>
      <c r="D429" s="587"/>
      <c r="E429" s="587"/>
      <c r="F429" s="588"/>
      <c r="G429" s="587"/>
      <c r="H429" s="587"/>
      <c r="I429" s="587"/>
      <c r="J429" s="587"/>
      <c r="K429" s="587"/>
      <c r="L429" s="587"/>
      <c r="M429" s="587"/>
      <c r="N429" s="587"/>
      <c r="O429" s="587"/>
      <c r="P429" s="587"/>
      <c r="Q429" s="587"/>
      <c r="R429" s="587"/>
      <c r="S429" s="587"/>
      <c r="T429" s="587"/>
      <c r="U429" s="587"/>
      <c r="V429" s="587"/>
      <c r="W429" s="587"/>
      <c r="X429" s="587"/>
      <c r="Y429" s="587"/>
      <c r="Z429" s="587"/>
      <c r="AA429" s="587"/>
      <c r="AB429" s="587"/>
    </row>
    <row r="430" spans="1:28" ht="15.75" customHeight="1" x14ac:dyDescent="0.25">
      <c r="A430" s="587"/>
      <c r="B430" s="587"/>
      <c r="C430" s="587"/>
      <c r="D430" s="587"/>
      <c r="E430" s="587"/>
      <c r="F430" s="588"/>
      <c r="G430" s="587"/>
      <c r="H430" s="587"/>
      <c r="I430" s="587"/>
      <c r="J430" s="587"/>
      <c r="K430" s="587"/>
      <c r="L430" s="587"/>
      <c r="M430" s="587"/>
      <c r="N430" s="587"/>
      <c r="O430" s="587"/>
      <c r="P430" s="587"/>
      <c r="Q430" s="587"/>
      <c r="R430" s="587"/>
      <c r="S430" s="587"/>
      <c r="T430" s="587"/>
      <c r="U430" s="587"/>
      <c r="V430" s="587"/>
      <c r="W430" s="587"/>
      <c r="X430" s="587"/>
      <c r="Y430" s="587"/>
      <c r="Z430" s="587"/>
      <c r="AA430" s="587"/>
      <c r="AB430" s="587"/>
    </row>
    <row r="431" spans="1:28" ht="15.75" customHeight="1" x14ac:dyDescent="0.25">
      <c r="A431" s="587"/>
      <c r="B431" s="587"/>
      <c r="C431" s="587"/>
      <c r="D431" s="587"/>
      <c r="E431" s="587"/>
      <c r="F431" s="588"/>
      <c r="G431" s="587"/>
      <c r="H431" s="587"/>
      <c r="I431" s="587"/>
      <c r="J431" s="587"/>
      <c r="K431" s="587"/>
      <c r="L431" s="587"/>
      <c r="M431" s="587"/>
      <c r="N431" s="587"/>
      <c r="O431" s="587"/>
      <c r="P431" s="587"/>
      <c r="Q431" s="587"/>
      <c r="R431" s="587"/>
      <c r="S431" s="587"/>
      <c r="T431" s="587"/>
      <c r="U431" s="587"/>
      <c r="V431" s="587"/>
      <c r="W431" s="587"/>
      <c r="X431" s="587"/>
      <c r="Y431" s="587"/>
      <c r="Z431" s="587"/>
      <c r="AA431" s="587"/>
      <c r="AB431" s="587"/>
    </row>
    <row r="432" spans="1:28" ht="15.75" customHeight="1" x14ac:dyDescent="0.25">
      <c r="A432" s="587"/>
      <c r="B432" s="587"/>
      <c r="C432" s="587"/>
      <c r="D432" s="587"/>
      <c r="E432" s="587"/>
      <c r="F432" s="588"/>
      <c r="G432" s="587"/>
      <c r="H432" s="587"/>
      <c r="I432" s="587"/>
      <c r="J432" s="587"/>
      <c r="K432" s="587"/>
      <c r="L432" s="587"/>
      <c r="M432" s="587"/>
      <c r="N432" s="587"/>
      <c r="O432" s="587"/>
      <c r="P432" s="587"/>
      <c r="Q432" s="587"/>
      <c r="R432" s="587"/>
      <c r="S432" s="587"/>
      <c r="T432" s="587"/>
      <c r="U432" s="587"/>
      <c r="V432" s="587"/>
      <c r="W432" s="587"/>
      <c r="X432" s="587"/>
      <c r="Y432" s="587"/>
      <c r="Z432" s="587"/>
      <c r="AA432" s="587"/>
      <c r="AB432" s="587"/>
    </row>
    <row r="433" spans="1:28" ht="15.75" customHeight="1" x14ac:dyDescent="0.25">
      <c r="A433" s="587"/>
      <c r="B433" s="587"/>
      <c r="C433" s="587"/>
      <c r="D433" s="587"/>
      <c r="E433" s="587"/>
      <c r="F433" s="588"/>
      <c r="G433" s="587"/>
      <c r="H433" s="587"/>
      <c r="I433" s="587"/>
      <c r="J433" s="587"/>
      <c r="K433" s="587"/>
      <c r="L433" s="587"/>
      <c r="M433" s="587"/>
      <c r="N433" s="587"/>
      <c r="O433" s="587"/>
      <c r="P433" s="587"/>
      <c r="Q433" s="587"/>
      <c r="R433" s="587"/>
      <c r="S433" s="587"/>
      <c r="T433" s="587"/>
      <c r="U433" s="587"/>
      <c r="V433" s="587"/>
      <c r="W433" s="587"/>
      <c r="X433" s="587"/>
      <c r="Y433" s="587"/>
      <c r="Z433" s="587"/>
      <c r="AA433" s="587"/>
      <c r="AB433" s="587"/>
    </row>
    <row r="434" spans="1:28" ht="15.75" customHeight="1" x14ac:dyDescent="0.25">
      <c r="A434" s="587"/>
      <c r="B434" s="587"/>
      <c r="C434" s="587"/>
      <c r="D434" s="587"/>
      <c r="E434" s="587"/>
      <c r="F434" s="588"/>
      <c r="G434" s="587"/>
      <c r="H434" s="587"/>
      <c r="I434" s="587"/>
      <c r="J434" s="587"/>
      <c r="K434" s="587"/>
      <c r="L434" s="587"/>
      <c r="M434" s="587"/>
      <c r="N434" s="587"/>
      <c r="O434" s="587"/>
      <c r="P434" s="587"/>
      <c r="Q434" s="587"/>
      <c r="R434" s="587"/>
      <c r="S434" s="587"/>
      <c r="T434" s="587"/>
      <c r="U434" s="587"/>
      <c r="V434" s="587"/>
      <c r="W434" s="587"/>
      <c r="X434" s="587"/>
      <c r="Y434" s="587"/>
      <c r="Z434" s="587"/>
      <c r="AA434" s="587"/>
      <c r="AB434" s="587"/>
    </row>
    <row r="435" spans="1:28" ht="15.75" customHeight="1" x14ac:dyDescent="0.25">
      <c r="A435" s="587"/>
      <c r="B435" s="587"/>
      <c r="C435" s="587"/>
      <c r="D435" s="587"/>
      <c r="E435" s="587"/>
      <c r="F435" s="588"/>
      <c r="G435" s="587"/>
      <c r="H435" s="587"/>
      <c r="I435" s="587"/>
      <c r="J435" s="587"/>
      <c r="K435" s="587"/>
      <c r="L435" s="587"/>
      <c r="M435" s="587"/>
      <c r="N435" s="587"/>
      <c r="O435" s="587"/>
      <c r="P435" s="587"/>
      <c r="Q435" s="587"/>
      <c r="R435" s="587"/>
      <c r="S435" s="587"/>
      <c r="T435" s="587"/>
      <c r="U435" s="587"/>
      <c r="V435" s="587"/>
      <c r="W435" s="587"/>
      <c r="X435" s="587"/>
      <c r="Y435" s="587"/>
      <c r="Z435" s="587"/>
      <c r="AA435" s="587"/>
      <c r="AB435" s="587"/>
    </row>
    <row r="436" spans="1:28" ht="15.75" customHeight="1" x14ac:dyDescent="0.25">
      <c r="A436" s="587"/>
      <c r="B436" s="587"/>
      <c r="C436" s="587"/>
      <c r="D436" s="587"/>
      <c r="E436" s="587"/>
      <c r="F436" s="588"/>
      <c r="G436" s="587"/>
      <c r="H436" s="587"/>
      <c r="I436" s="587"/>
      <c r="J436" s="587"/>
      <c r="K436" s="587"/>
      <c r="L436" s="587"/>
      <c r="M436" s="587"/>
      <c r="N436" s="587"/>
      <c r="O436" s="587"/>
      <c r="P436" s="587"/>
      <c r="Q436" s="587"/>
      <c r="R436" s="587"/>
      <c r="S436" s="587"/>
      <c r="T436" s="587"/>
      <c r="U436" s="587"/>
      <c r="V436" s="587"/>
      <c r="W436" s="587"/>
      <c r="X436" s="587"/>
      <c r="Y436" s="587"/>
      <c r="Z436" s="587"/>
      <c r="AA436" s="587"/>
      <c r="AB436" s="587"/>
    </row>
    <row r="437" spans="1:28" ht="15.75" customHeight="1" x14ac:dyDescent="0.25">
      <c r="A437" s="587"/>
      <c r="B437" s="587"/>
      <c r="C437" s="587"/>
      <c r="D437" s="587"/>
      <c r="E437" s="587"/>
      <c r="F437" s="588"/>
      <c r="G437" s="587"/>
      <c r="H437" s="587"/>
      <c r="I437" s="587"/>
      <c r="J437" s="587"/>
      <c r="K437" s="587"/>
      <c r="L437" s="587"/>
      <c r="M437" s="587"/>
      <c r="N437" s="587"/>
      <c r="O437" s="587"/>
      <c r="P437" s="587"/>
      <c r="Q437" s="587"/>
      <c r="R437" s="587"/>
      <c r="S437" s="587"/>
      <c r="T437" s="587"/>
      <c r="U437" s="587"/>
      <c r="V437" s="587"/>
      <c r="W437" s="587"/>
      <c r="X437" s="587"/>
      <c r="Y437" s="587"/>
      <c r="Z437" s="587"/>
      <c r="AA437" s="587"/>
      <c r="AB437" s="587"/>
    </row>
    <row r="438" spans="1:28" ht="15.75" customHeight="1" x14ac:dyDescent="0.25">
      <c r="A438" s="587"/>
      <c r="B438" s="587"/>
      <c r="C438" s="587"/>
      <c r="D438" s="587"/>
      <c r="E438" s="587"/>
      <c r="F438" s="588"/>
      <c r="G438" s="587"/>
      <c r="H438" s="587"/>
      <c r="I438" s="587"/>
      <c r="J438" s="587"/>
      <c r="K438" s="587"/>
      <c r="L438" s="587"/>
      <c r="M438" s="587"/>
      <c r="N438" s="587"/>
      <c r="O438" s="587"/>
      <c r="P438" s="587"/>
      <c r="Q438" s="587"/>
      <c r="R438" s="587"/>
      <c r="S438" s="587"/>
      <c r="T438" s="587"/>
      <c r="U438" s="587"/>
      <c r="V438" s="587"/>
      <c r="W438" s="587"/>
      <c r="X438" s="587"/>
      <c r="Y438" s="587"/>
      <c r="Z438" s="587"/>
      <c r="AA438" s="587"/>
      <c r="AB438" s="587"/>
    </row>
    <row r="439" spans="1:28" ht="15.75" customHeight="1" x14ac:dyDescent="0.25">
      <c r="A439" s="587"/>
      <c r="B439" s="587"/>
      <c r="C439" s="587"/>
      <c r="D439" s="587"/>
      <c r="E439" s="587"/>
      <c r="F439" s="588"/>
      <c r="G439" s="587"/>
      <c r="H439" s="587"/>
      <c r="I439" s="587"/>
      <c r="J439" s="587"/>
      <c r="K439" s="587"/>
      <c r="L439" s="587"/>
      <c r="M439" s="587"/>
      <c r="N439" s="587"/>
      <c r="O439" s="587"/>
      <c r="P439" s="587"/>
      <c r="Q439" s="587"/>
      <c r="R439" s="587"/>
      <c r="S439" s="587"/>
      <c r="T439" s="587"/>
      <c r="U439" s="587"/>
      <c r="V439" s="587"/>
      <c r="W439" s="587"/>
      <c r="X439" s="587"/>
      <c r="Y439" s="587"/>
      <c r="Z439" s="587"/>
      <c r="AA439" s="587"/>
      <c r="AB439" s="587"/>
    </row>
    <row r="440" spans="1:28" ht="15.75" customHeight="1" x14ac:dyDescent="0.25">
      <c r="A440" s="587"/>
      <c r="B440" s="587"/>
      <c r="C440" s="587"/>
      <c r="D440" s="587"/>
      <c r="E440" s="587"/>
      <c r="F440" s="588"/>
      <c r="G440" s="587"/>
      <c r="H440" s="587"/>
      <c r="I440" s="587"/>
      <c r="J440" s="587"/>
      <c r="K440" s="587"/>
      <c r="L440" s="587"/>
      <c r="M440" s="587"/>
      <c r="N440" s="587"/>
      <c r="O440" s="587"/>
      <c r="P440" s="587"/>
      <c r="Q440" s="587"/>
      <c r="R440" s="587"/>
      <c r="S440" s="587"/>
      <c r="T440" s="587"/>
      <c r="U440" s="587"/>
      <c r="V440" s="587"/>
      <c r="W440" s="587"/>
      <c r="X440" s="587"/>
      <c r="Y440" s="587"/>
      <c r="Z440" s="587"/>
      <c r="AA440" s="587"/>
      <c r="AB440" s="587"/>
    </row>
    <row r="441" spans="1:28" ht="15.75" customHeight="1" x14ac:dyDescent="0.25">
      <c r="A441" s="587"/>
      <c r="B441" s="587"/>
      <c r="C441" s="587"/>
      <c r="D441" s="587"/>
      <c r="E441" s="587"/>
      <c r="F441" s="588"/>
      <c r="G441" s="587"/>
      <c r="H441" s="587"/>
      <c r="I441" s="587"/>
      <c r="J441" s="587"/>
      <c r="K441" s="587"/>
      <c r="L441" s="587"/>
      <c r="M441" s="587"/>
      <c r="N441" s="587"/>
      <c r="O441" s="587"/>
      <c r="P441" s="587"/>
      <c r="Q441" s="587"/>
      <c r="R441" s="587"/>
      <c r="S441" s="587"/>
      <c r="T441" s="587"/>
      <c r="U441" s="587"/>
      <c r="V441" s="587"/>
      <c r="W441" s="587"/>
      <c r="X441" s="587"/>
      <c r="Y441" s="587"/>
      <c r="Z441" s="587"/>
      <c r="AA441" s="587"/>
      <c r="AB441" s="587"/>
    </row>
    <row r="442" spans="1:28" ht="15.75" customHeight="1" x14ac:dyDescent="0.25">
      <c r="A442" s="587"/>
      <c r="B442" s="587"/>
      <c r="C442" s="587"/>
      <c r="D442" s="587"/>
      <c r="E442" s="587"/>
      <c r="F442" s="588"/>
      <c r="G442" s="587"/>
      <c r="H442" s="587"/>
      <c r="I442" s="587"/>
      <c r="J442" s="587"/>
      <c r="K442" s="587"/>
      <c r="L442" s="587"/>
      <c r="M442" s="587"/>
      <c r="N442" s="587"/>
      <c r="O442" s="587"/>
      <c r="P442" s="587"/>
      <c r="Q442" s="587"/>
      <c r="R442" s="587"/>
      <c r="S442" s="587"/>
      <c r="T442" s="587"/>
      <c r="U442" s="587"/>
      <c r="V442" s="587"/>
      <c r="W442" s="587"/>
      <c r="X442" s="587"/>
      <c r="Y442" s="587"/>
      <c r="Z442" s="587"/>
      <c r="AA442" s="587"/>
      <c r="AB442" s="587"/>
    </row>
    <row r="443" spans="1:28" ht="15.75" customHeight="1" x14ac:dyDescent="0.25">
      <c r="A443" s="587"/>
      <c r="B443" s="587"/>
      <c r="C443" s="587"/>
      <c r="D443" s="587"/>
      <c r="E443" s="587"/>
      <c r="F443" s="588"/>
      <c r="G443" s="587"/>
      <c r="H443" s="587"/>
      <c r="I443" s="587"/>
      <c r="J443" s="587"/>
      <c r="K443" s="587"/>
      <c r="L443" s="587"/>
      <c r="M443" s="587"/>
      <c r="N443" s="587"/>
      <c r="O443" s="587"/>
      <c r="P443" s="587"/>
      <c r="Q443" s="587"/>
      <c r="R443" s="587"/>
      <c r="S443" s="587"/>
      <c r="T443" s="587"/>
      <c r="U443" s="587"/>
      <c r="V443" s="587"/>
      <c r="W443" s="587"/>
      <c r="X443" s="587"/>
      <c r="Y443" s="587"/>
      <c r="Z443" s="587"/>
      <c r="AA443" s="587"/>
      <c r="AB443" s="587"/>
    </row>
    <row r="444" spans="1:28" ht="15.75" customHeight="1" x14ac:dyDescent="0.25">
      <c r="A444" s="587"/>
      <c r="B444" s="587"/>
      <c r="C444" s="587"/>
      <c r="D444" s="587"/>
      <c r="E444" s="587"/>
      <c r="F444" s="588"/>
      <c r="G444" s="587"/>
      <c r="H444" s="587"/>
      <c r="I444" s="587"/>
      <c r="J444" s="587"/>
      <c r="K444" s="587"/>
      <c r="L444" s="587"/>
      <c r="M444" s="587"/>
      <c r="N444" s="587"/>
      <c r="O444" s="587"/>
      <c r="P444" s="587"/>
      <c r="Q444" s="587"/>
      <c r="R444" s="587"/>
      <c r="S444" s="587"/>
      <c r="T444" s="587"/>
      <c r="U444" s="587"/>
      <c r="V444" s="587"/>
      <c r="W444" s="587"/>
      <c r="X444" s="587"/>
      <c r="Y444" s="587"/>
      <c r="Z444" s="587"/>
      <c r="AA444" s="587"/>
      <c r="AB444" s="587"/>
    </row>
    <row r="445" spans="1:28" ht="15.75" customHeight="1" x14ac:dyDescent="0.25">
      <c r="A445" s="587"/>
      <c r="B445" s="587"/>
      <c r="C445" s="587"/>
      <c r="D445" s="587"/>
      <c r="E445" s="587"/>
      <c r="F445" s="588"/>
      <c r="G445" s="587"/>
      <c r="H445" s="587"/>
      <c r="I445" s="587"/>
      <c r="J445" s="587"/>
      <c r="K445" s="587"/>
      <c r="L445" s="587"/>
      <c r="M445" s="587"/>
      <c r="N445" s="587"/>
      <c r="O445" s="587"/>
      <c r="P445" s="587"/>
      <c r="Q445" s="587"/>
      <c r="R445" s="587"/>
      <c r="S445" s="587"/>
      <c r="T445" s="587"/>
      <c r="U445" s="587"/>
      <c r="V445" s="587"/>
      <c r="W445" s="587"/>
      <c r="X445" s="587"/>
      <c r="Y445" s="587"/>
      <c r="Z445" s="587"/>
      <c r="AA445" s="587"/>
      <c r="AB445" s="587"/>
    </row>
    <row r="446" spans="1:28" ht="15.75" customHeight="1" x14ac:dyDescent="0.25">
      <c r="A446" s="587"/>
      <c r="B446" s="587"/>
      <c r="C446" s="587"/>
      <c r="D446" s="587"/>
      <c r="E446" s="587"/>
      <c r="F446" s="588"/>
      <c r="G446" s="587"/>
      <c r="H446" s="587"/>
      <c r="I446" s="587"/>
      <c r="J446" s="587"/>
      <c r="K446" s="587"/>
      <c r="L446" s="587"/>
      <c r="M446" s="587"/>
      <c r="N446" s="587"/>
      <c r="O446" s="587"/>
      <c r="P446" s="587"/>
      <c r="Q446" s="587"/>
      <c r="R446" s="587"/>
      <c r="S446" s="587"/>
      <c r="T446" s="587"/>
      <c r="U446" s="587"/>
      <c r="V446" s="587"/>
      <c r="W446" s="587"/>
      <c r="X446" s="587"/>
      <c r="Y446" s="587"/>
      <c r="Z446" s="587"/>
      <c r="AA446" s="587"/>
      <c r="AB446" s="587"/>
    </row>
    <row r="447" spans="1:28" ht="15.75" customHeight="1" x14ac:dyDescent="0.25">
      <c r="A447" s="587"/>
      <c r="B447" s="587"/>
      <c r="C447" s="587"/>
      <c r="D447" s="587"/>
      <c r="E447" s="587"/>
      <c r="F447" s="588"/>
      <c r="G447" s="587"/>
      <c r="H447" s="587"/>
      <c r="I447" s="587"/>
      <c r="J447" s="587"/>
      <c r="K447" s="587"/>
      <c r="L447" s="587"/>
      <c r="M447" s="587"/>
      <c r="N447" s="587"/>
      <c r="O447" s="587"/>
      <c r="P447" s="587"/>
      <c r="Q447" s="587"/>
      <c r="R447" s="587"/>
      <c r="S447" s="587"/>
      <c r="T447" s="587"/>
      <c r="U447" s="587"/>
      <c r="V447" s="587"/>
      <c r="W447" s="587"/>
      <c r="X447" s="587"/>
      <c r="Y447" s="587"/>
      <c r="Z447" s="587"/>
      <c r="AA447" s="587"/>
      <c r="AB447" s="587"/>
    </row>
    <row r="448" spans="1:28" ht="15.75" customHeight="1" x14ac:dyDescent="0.25">
      <c r="A448" s="587"/>
      <c r="B448" s="587"/>
      <c r="C448" s="587"/>
      <c r="D448" s="587"/>
      <c r="E448" s="587"/>
      <c r="F448" s="588"/>
      <c r="G448" s="587"/>
      <c r="H448" s="587"/>
      <c r="I448" s="587"/>
      <c r="J448" s="587"/>
      <c r="K448" s="587"/>
      <c r="L448" s="587"/>
      <c r="M448" s="587"/>
      <c r="N448" s="587"/>
      <c r="O448" s="587"/>
      <c r="P448" s="587"/>
      <c r="Q448" s="587"/>
      <c r="R448" s="587"/>
      <c r="S448" s="587"/>
      <c r="T448" s="587"/>
      <c r="U448" s="587"/>
      <c r="V448" s="587"/>
      <c r="W448" s="587"/>
      <c r="X448" s="587"/>
      <c r="Y448" s="587"/>
      <c r="Z448" s="587"/>
      <c r="AA448" s="587"/>
      <c r="AB448" s="587"/>
    </row>
    <row r="449" spans="1:28" ht="15.75" customHeight="1" x14ac:dyDescent="0.25">
      <c r="A449" s="587"/>
      <c r="B449" s="587"/>
      <c r="C449" s="587"/>
      <c r="D449" s="587"/>
      <c r="E449" s="587"/>
      <c r="F449" s="588"/>
      <c r="G449" s="587"/>
      <c r="H449" s="587"/>
      <c r="I449" s="587"/>
      <c r="J449" s="587"/>
      <c r="K449" s="587"/>
      <c r="L449" s="587"/>
      <c r="M449" s="587"/>
      <c r="N449" s="587"/>
      <c r="O449" s="587"/>
      <c r="P449" s="587"/>
      <c r="Q449" s="587"/>
      <c r="R449" s="587"/>
      <c r="S449" s="587"/>
      <c r="T449" s="587"/>
      <c r="U449" s="587"/>
      <c r="V449" s="587"/>
      <c r="W449" s="587"/>
      <c r="X449" s="587"/>
      <c r="Y449" s="587"/>
      <c r="Z449" s="587"/>
      <c r="AA449" s="587"/>
      <c r="AB449" s="587"/>
    </row>
    <row r="450" spans="1:28" ht="15.75" customHeight="1" x14ac:dyDescent="0.25">
      <c r="A450" s="587"/>
      <c r="B450" s="587"/>
      <c r="C450" s="587"/>
      <c r="D450" s="587"/>
      <c r="E450" s="587"/>
      <c r="F450" s="588"/>
      <c r="G450" s="587"/>
      <c r="H450" s="587"/>
      <c r="I450" s="587"/>
      <c r="J450" s="587"/>
      <c r="K450" s="587"/>
      <c r="L450" s="587"/>
      <c r="M450" s="587"/>
      <c r="N450" s="587"/>
      <c r="O450" s="587"/>
      <c r="P450" s="587"/>
      <c r="Q450" s="587"/>
      <c r="R450" s="587"/>
      <c r="S450" s="587"/>
      <c r="T450" s="587"/>
      <c r="U450" s="587"/>
      <c r="V450" s="587"/>
      <c r="W450" s="587"/>
      <c r="X450" s="587"/>
      <c r="Y450" s="587"/>
      <c r="Z450" s="587"/>
      <c r="AA450" s="587"/>
      <c r="AB450" s="587"/>
    </row>
    <row r="451" spans="1:28" ht="15.75" customHeight="1" x14ac:dyDescent="0.25">
      <c r="A451" s="587"/>
      <c r="B451" s="587"/>
      <c r="C451" s="587"/>
      <c r="D451" s="587"/>
      <c r="E451" s="587"/>
      <c r="F451" s="588"/>
      <c r="G451" s="587"/>
      <c r="H451" s="587"/>
      <c r="I451" s="587"/>
      <c r="J451" s="587"/>
      <c r="K451" s="587"/>
      <c r="L451" s="587"/>
      <c r="M451" s="587"/>
      <c r="N451" s="587"/>
      <c r="O451" s="587"/>
      <c r="P451" s="587"/>
      <c r="Q451" s="587"/>
      <c r="R451" s="587"/>
      <c r="S451" s="587"/>
      <c r="T451" s="587"/>
      <c r="U451" s="587"/>
      <c r="V451" s="587"/>
      <c r="W451" s="587"/>
      <c r="X451" s="587"/>
      <c r="Y451" s="587"/>
      <c r="Z451" s="587"/>
      <c r="AA451" s="587"/>
      <c r="AB451" s="587"/>
    </row>
    <row r="452" spans="1:28" ht="15.75" customHeight="1" x14ac:dyDescent="0.25">
      <c r="A452" s="587"/>
      <c r="B452" s="587"/>
      <c r="C452" s="587"/>
      <c r="D452" s="587"/>
      <c r="E452" s="587"/>
      <c r="F452" s="588"/>
      <c r="G452" s="587"/>
      <c r="H452" s="587"/>
      <c r="I452" s="587"/>
      <c r="J452" s="587"/>
      <c r="K452" s="587"/>
      <c r="L452" s="587"/>
      <c r="M452" s="587"/>
      <c r="N452" s="587"/>
      <c r="O452" s="587"/>
      <c r="P452" s="587"/>
      <c r="Q452" s="587"/>
      <c r="R452" s="587"/>
      <c r="S452" s="587"/>
      <c r="T452" s="587"/>
      <c r="U452" s="587"/>
      <c r="V452" s="587"/>
      <c r="W452" s="587"/>
      <c r="X452" s="587"/>
      <c r="Y452" s="587"/>
      <c r="Z452" s="587"/>
      <c r="AA452" s="587"/>
      <c r="AB452" s="587"/>
    </row>
    <row r="453" spans="1:28" ht="15.75" customHeight="1" x14ac:dyDescent="0.25">
      <c r="A453" s="587"/>
      <c r="B453" s="587"/>
      <c r="C453" s="587"/>
      <c r="D453" s="587"/>
      <c r="E453" s="587"/>
      <c r="F453" s="588"/>
      <c r="G453" s="587"/>
      <c r="H453" s="587"/>
      <c r="I453" s="587"/>
      <c r="J453" s="587"/>
      <c r="K453" s="587"/>
      <c r="L453" s="587"/>
      <c r="M453" s="587"/>
      <c r="N453" s="587"/>
      <c r="O453" s="587"/>
      <c r="P453" s="587"/>
      <c r="Q453" s="587"/>
      <c r="R453" s="587"/>
      <c r="S453" s="587"/>
      <c r="T453" s="587"/>
      <c r="U453" s="587"/>
      <c r="V453" s="587"/>
      <c r="W453" s="587"/>
      <c r="X453" s="587"/>
      <c r="Y453" s="587"/>
      <c r="Z453" s="587"/>
      <c r="AA453" s="587"/>
      <c r="AB453" s="587"/>
    </row>
    <row r="454" spans="1:28" ht="15.75" customHeight="1" x14ac:dyDescent="0.25">
      <c r="A454" s="587"/>
      <c r="B454" s="587"/>
      <c r="C454" s="587"/>
      <c r="D454" s="587"/>
      <c r="E454" s="587"/>
      <c r="F454" s="588"/>
      <c r="G454" s="587"/>
      <c r="H454" s="587"/>
      <c r="I454" s="587"/>
      <c r="J454" s="587"/>
      <c r="K454" s="587"/>
      <c r="L454" s="587"/>
      <c r="M454" s="587"/>
      <c r="N454" s="587"/>
      <c r="O454" s="587"/>
      <c r="P454" s="587"/>
      <c r="Q454" s="587"/>
      <c r="R454" s="587"/>
      <c r="S454" s="587"/>
      <c r="T454" s="587"/>
      <c r="U454" s="587"/>
      <c r="V454" s="587"/>
      <c r="W454" s="587"/>
      <c r="X454" s="587"/>
      <c r="Y454" s="587"/>
      <c r="Z454" s="587"/>
      <c r="AA454" s="587"/>
      <c r="AB454" s="587"/>
    </row>
    <row r="455" spans="1:28" ht="15.75" customHeight="1" x14ac:dyDescent="0.25">
      <c r="A455" s="587"/>
      <c r="B455" s="587"/>
      <c r="C455" s="587"/>
      <c r="D455" s="587"/>
      <c r="E455" s="587"/>
      <c r="F455" s="588"/>
      <c r="G455" s="587"/>
      <c r="H455" s="587"/>
      <c r="I455" s="587"/>
      <c r="J455" s="587"/>
      <c r="K455" s="587"/>
      <c r="L455" s="587"/>
      <c r="M455" s="587"/>
      <c r="N455" s="587"/>
      <c r="O455" s="587"/>
      <c r="P455" s="587"/>
      <c r="Q455" s="587"/>
      <c r="R455" s="587"/>
      <c r="S455" s="587"/>
      <c r="T455" s="587"/>
      <c r="U455" s="587"/>
      <c r="V455" s="587"/>
      <c r="W455" s="587"/>
      <c r="X455" s="587"/>
      <c r="Y455" s="587"/>
      <c r="Z455" s="587"/>
      <c r="AA455" s="587"/>
      <c r="AB455" s="587"/>
    </row>
    <row r="456" spans="1:28" ht="15.75" customHeight="1" x14ac:dyDescent="0.25">
      <c r="A456" s="587"/>
      <c r="B456" s="587"/>
      <c r="C456" s="587"/>
      <c r="D456" s="587"/>
      <c r="E456" s="587"/>
      <c r="F456" s="588"/>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row>
    <row r="457" spans="1:28" ht="15.75" customHeight="1" x14ac:dyDescent="0.25">
      <c r="A457" s="587"/>
      <c r="B457" s="587"/>
      <c r="C457" s="587"/>
      <c r="D457" s="587"/>
      <c r="E457" s="587"/>
      <c r="F457" s="588"/>
      <c r="G457" s="587"/>
      <c r="H457" s="587"/>
      <c r="I457" s="587"/>
      <c r="J457" s="587"/>
      <c r="K457" s="587"/>
      <c r="L457" s="587"/>
      <c r="M457" s="587"/>
      <c r="N457" s="587"/>
      <c r="O457" s="587"/>
      <c r="P457" s="587"/>
      <c r="Q457" s="587"/>
      <c r="R457" s="587"/>
      <c r="S457" s="587"/>
      <c r="T457" s="587"/>
      <c r="U457" s="587"/>
      <c r="V457" s="587"/>
      <c r="W457" s="587"/>
      <c r="X457" s="587"/>
      <c r="Y457" s="587"/>
      <c r="Z457" s="587"/>
      <c r="AA457" s="587"/>
      <c r="AB457" s="587"/>
    </row>
    <row r="458" spans="1:28" ht="15.75" customHeight="1" x14ac:dyDescent="0.25">
      <c r="A458" s="587"/>
      <c r="B458" s="587"/>
      <c r="C458" s="587"/>
      <c r="D458" s="587"/>
      <c r="E458" s="587"/>
      <c r="F458" s="588"/>
      <c r="G458" s="587"/>
      <c r="H458" s="587"/>
      <c r="I458" s="587"/>
      <c r="J458" s="587"/>
      <c r="K458" s="587"/>
      <c r="L458" s="587"/>
      <c r="M458" s="587"/>
      <c r="N458" s="587"/>
      <c r="O458" s="587"/>
      <c r="P458" s="587"/>
      <c r="Q458" s="587"/>
      <c r="R458" s="587"/>
      <c r="S458" s="587"/>
      <c r="T458" s="587"/>
      <c r="U458" s="587"/>
      <c r="V458" s="587"/>
      <c r="W458" s="587"/>
      <c r="X458" s="587"/>
      <c r="Y458" s="587"/>
      <c r="Z458" s="587"/>
      <c r="AA458" s="587"/>
      <c r="AB458" s="587"/>
    </row>
    <row r="459" spans="1:28" ht="15.75" customHeight="1" x14ac:dyDescent="0.25">
      <c r="A459" s="587"/>
      <c r="B459" s="587"/>
      <c r="C459" s="587"/>
      <c r="D459" s="587"/>
      <c r="E459" s="587"/>
      <c r="F459" s="588"/>
      <c r="G459" s="587"/>
      <c r="H459" s="587"/>
      <c r="I459" s="587"/>
      <c r="J459" s="587"/>
      <c r="K459" s="587"/>
      <c r="L459" s="587"/>
      <c r="M459" s="587"/>
      <c r="N459" s="587"/>
      <c r="O459" s="587"/>
      <c r="P459" s="587"/>
      <c r="Q459" s="587"/>
      <c r="R459" s="587"/>
      <c r="S459" s="587"/>
      <c r="T459" s="587"/>
      <c r="U459" s="587"/>
      <c r="V459" s="587"/>
      <c r="W459" s="587"/>
      <c r="X459" s="587"/>
      <c r="Y459" s="587"/>
      <c r="Z459" s="587"/>
      <c r="AA459" s="587"/>
      <c r="AB459" s="587"/>
    </row>
    <row r="460" spans="1:28" ht="15.75" customHeight="1" x14ac:dyDescent="0.25">
      <c r="A460" s="587"/>
      <c r="B460" s="587"/>
      <c r="C460" s="587"/>
      <c r="D460" s="587"/>
      <c r="E460" s="587"/>
      <c r="F460" s="588"/>
      <c r="G460" s="587"/>
      <c r="H460" s="587"/>
      <c r="I460" s="587"/>
      <c r="J460" s="587"/>
      <c r="K460" s="587"/>
      <c r="L460" s="587"/>
      <c r="M460" s="587"/>
      <c r="N460" s="587"/>
      <c r="O460" s="587"/>
      <c r="P460" s="587"/>
      <c r="Q460" s="587"/>
      <c r="R460" s="587"/>
      <c r="S460" s="587"/>
      <c r="T460" s="587"/>
      <c r="U460" s="587"/>
      <c r="V460" s="587"/>
      <c r="W460" s="587"/>
      <c r="X460" s="587"/>
      <c r="Y460" s="587"/>
      <c r="Z460" s="587"/>
      <c r="AA460" s="587"/>
      <c r="AB460" s="587"/>
    </row>
    <row r="461" spans="1:28" ht="15.75" customHeight="1" x14ac:dyDescent="0.25">
      <c r="A461" s="587"/>
      <c r="B461" s="587"/>
      <c r="C461" s="587"/>
      <c r="D461" s="587"/>
      <c r="E461" s="587"/>
      <c r="F461" s="588"/>
      <c r="G461" s="587"/>
      <c r="H461" s="587"/>
      <c r="I461" s="587"/>
      <c r="J461" s="587"/>
      <c r="K461" s="587"/>
      <c r="L461" s="587"/>
      <c r="M461" s="587"/>
      <c r="N461" s="587"/>
      <c r="O461" s="587"/>
      <c r="P461" s="587"/>
      <c r="Q461" s="587"/>
      <c r="R461" s="587"/>
      <c r="S461" s="587"/>
      <c r="T461" s="587"/>
      <c r="U461" s="587"/>
      <c r="V461" s="587"/>
      <c r="W461" s="587"/>
      <c r="X461" s="587"/>
      <c r="Y461" s="587"/>
      <c r="Z461" s="587"/>
      <c r="AA461" s="587"/>
      <c r="AB461" s="587"/>
    </row>
    <row r="462" spans="1:28" ht="15.75" customHeight="1" x14ac:dyDescent="0.25">
      <c r="A462" s="587"/>
      <c r="B462" s="587"/>
      <c r="C462" s="587"/>
      <c r="D462" s="587"/>
      <c r="E462" s="587"/>
      <c r="F462" s="588"/>
      <c r="G462" s="587"/>
      <c r="H462" s="587"/>
      <c r="I462" s="587"/>
      <c r="J462" s="587"/>
      <c r="K462" s="587"/>
      <c r="L462" s="587"/>
      <c r="M462" s="587"/>
      <c r="N462" s="587"/>
      <c r="O462" s="587"/>
      <c r="P462" s="587"/>
      <c r="Q462" s="587"/>
      <c r="R462" s="587"/>
      <c r="S462" s="587"/>
      <c r="T462" s="587"/>
      <c r="U462" s="587"/>
      <c r="V462" s="587"/>
      <c r="W462" s="587"/>
      <c r="X462" s="587"/>
      <c r="Y462" s="587"/>
      <c r="Z462" s="587"/>
      <c r="AA462" s="587"/>
      <c r="AB462" s="587"/>
    </row>
    <row r="463" spans="1:28" ht="15.75" customHeight="1" x14ac:dyDescent="0.25">
      <c r="A463" s="587"/>
      <c r="B463" s="587"/>
      <c r="C463" s="587"/>
      <c r="D463" s="587"/>
      <c r="E463" s="587"/>
      <c r="F463" s="588"/>
      <c r="G463" s="587"/>
      <c r="H463" s="587"/>
      <c r="I463" s="587"/>
      <c r="J463" s="587"/>
      <c r="K463" s="587"/>
      <c r="L463" s="587"/>
      <c r="M463" s="587"/>
      <c r="N463" s="587"/>
      <c r="O463" s="587"/>
      <c r="P463" s="587"/>
      <c r="Q463" s="587"/>
      <c r="R463" s="587"/>
      <c r="S463" s="587"/>
      <c r="T463" s="587"/>
      <c r="U463" s="587"/>
      <c r="V463" s="587"/>
      <c r="W463" s="587"/>
      <c r="X463" s="587"/>
      <c r="Y463" s="587"/>
      <c r="Z463" s="587"/>
      <c r="AA463" s="587"/>
      <c r="AB463" s="587"/>
    </row>
    <row r="464" spans="1:28" ht="15.75" customHeight="1" x14ac:dyDescent="0.25">
      <c r="A464" s="587"/>
      <c r="B464" s="587"/>
      <c r="C464" s="587"/>
      <c r="D464" s="587"/>
      <c r="E464" s="587"/>
      <c r="F464" s="588"/>
      <c r="G464" s="587"/>
      <c r="H464" s="587"/>
      <c r="I464" s="587"/>
      <c r="J464" s="587"/>
      <c r="K464" s="587"/>
      <c r="L464" s="587"/>
      <c r="M464" s="587"/>
      <c r="N464" s="587"/>
      <c r="O464" s="587"/>
      <c r="P464" s="587"/>
      <c r="Q464" s="587"/>
      <c r="R464" s="587"/>
      <c r="S464" s="587"/>
      <c r="T464" s="587"/>
      <c r="U464" s="587"/>
      <c r="V464" s="587"/>
      <c r="W464" s="587"/>
      <c r="X464" s="587"/>
      <c r="Y464" s="587"/>
      <c r="Z464" s="587"/>
      <c r="AA464" s="587"/>
      <c r="AB464" s="587"/>
    </row>
    <row r="465" spans="1:28" ht="15.75" customHeight="1" x14ac:dyDescent="0.25">
      <c r="A465" s="587"/>
      <c r="B465" s="587"/>
      <c r="C465" s="587"/>
      <c r="D465" s="587"/>
      <c r="E465" s="587"/>
      <c r="F465" s="588"/>
      <c r="G465" s="587"/>
      <c r="H465" s="587"/>
      <c r="I465" s="587"/>
      <c r="J465" s="587"/>
      <c r="K465" s="587"/>
      <c r="L465" s="587"/>
      <c r="M465" s="587"/>
      <c r="N465" s="587"/>
      <c r="O465" s="587"/>
      <c r="P465" s="587"/>
      <c r="Q465" s="587"/>
      <c r="R465" s="587"/>
      <c r="S465" s="587"/>
      <c r="T465" s="587"/>
      <c r="U465" s="587"/>
      <c r="V465" s="587"/>
      <c r="W465" s="587"/>
      <c r="X465" s="587"/>
      <c r="Y465" s="587"/>
      <c r="Z465" s="587"/>
      <c r="AA465" s="587"/>
      <c r="AB465" s="587"/>
    </row>
    <row r="466" spans="1:28" ht="15.75" customHeight="1" x14ac:dyDescent="0.25">
      <c r="A466" s="587"/>
      <c r="B466" s="587"/>
      <c r="C466" s="587"/>
      <c r="D466" s="587"/>
      <c r="E466" s="587"/>
      <c r="F466" s="588"/>
      <c r="G466" s="587"/>
      <c r="H466" s="587"/>
      <c r="I466" s="587"/>
      <c r="J466" s="587"/>
      <c r="K466" s="587"/>
      <c r="L466" s="587"/>
      <c r="M466" s="587"/>
      <c r="N466" s="587"/>
      <c r="O466" s="587"/>
      <c r="P466" s="587"/>
      <c r="Q466" s="587"/>
      <c r="R466" s="587"/>
      <c r="S466" s="587"/>
      <c r="T466" s="587"/>
      <c r="U466" s="587"/>
      <c r="V466" s="587"/>
      <c r="W466" s="587"/>
      <c r="X466" s="587"/>
      <c r="Y466" s="587"/>
      <c r="Z466" s="587"/>
      <c r="AA466" s="587"/>
      <c r="AB466" s="587"/>
    </row>
    <row r="467" spans="1:28" ht="15.75" customHeight="1" x14ac:dyDescent="0.25">
      <c r="A467" s="587"/>
      <c r="B467" s="587"/>
      <c r="C467" s="587"/>
      <c r="D467" s="587"/>
      <c r="E467" s="587"/>
      <c r="F467" s="588"/>
      <c r="G467" s="587"/>
      <c r="H467" s="587"/>
      <c r="I467" s="587"/>
      <c r="J467" s="587"/>
      <c r="K467" s="587"/>
      <c r="L467" s="587"/>
      <c r="M467" s="587"/>
      <c r="N467" s="587"/>
      <c r="O467" s="587"/>
      <c r="P467" s="587"/>
      <c r="Q467" s="587"/>
      <c r="R467" s="587"/>
      <c r="S467" s="587"/>
      <c r="T467" s="587"/>
      <c r="U467" s="587"/>
      <c r="V467" s="587"/>
      <c r="W467" s="587"/>
      <c r="X467" s="587"/>
      <c r="Y467" s="587"/>
      <c r="Z467" s="587"/>
      <c r="AA467" s="587"/>
      <c r="AB467" s="587"/>
    </row>
    <row r="468" spans="1:28" ht="15.75" customHeight="1" x14ac:dyDescent="0.25">
      <c r="A468" s="587"/>
      <c r="B468" s="587"/>
      <c r="C468" s="587"/>
      <c r="D468" s="587"/>
      <c r="E468" s="587"/>
      <c r="F468" s="588"/>
      <c r="G468" s="587"/>
      <c r="H468" s="587"/>
      <c r="I468" s="587"/>
      <c r="J468" s="587"/>
      <c r="K468" s="587"/>
      <c r="L468" s="587"/>
      <c r="M468" s="587"/>
      <c r="N468" s="587"/>
      <c r="O468" s="587"/>
      <c r="P468" s="587"/>
      <c r="Q468" s="587"/>
      <c r="R468" s="587"/>
      <c r="S468" s="587"/>
      <c r="T468" s="587"/>
      <c r="U468" s="587"/>
      <c r="V468" s="587"/>
      <c r="W468" s="587"/>
      <c r="X468" s="587"/>
      <c r="Y468" s="587"/>
      <c r="Z468" s="587"/>
      <c r="AA468" s="587"/>
      <c r="AB468" s="587"/>
    </row>
    <row r="469" spans="1:28" ht="15.75" customHeight="1" x14ac:dyDescent="0.25">
      <c r="A469" s="587"/>
      <c r="B469" s="587"/>
      <c r="C469" s="587"/>
      <c r="D469" s="587"/>
      <c r="E469" s="587"/>
      <c r="F469" s="588"/>
      <c r="G469" s="587"/>
      <c r="H469" s="587"/>
      <c r="I469" s="587"/>
      <c r="J469" s="587"/>
      <c r="K469" s="587"/>
      <c r="L469" s="587"/>
      <c r="M469" s="587"/>
      <c r="N469" s="587"/>
      <c r="O469" s="587"/>
      <c r="P469" s="587"/>
      <c r="Q469" s="587"/>
      <c r="R469" s="587"/>
      <c r="S469" s="587"/>
      <c r="T469" s="587"/>
      <c r="U469" s="587"/>
      <c r="V469" s="587"/>
      <c r="W469" s="587"/>
      <c r="X469" s="587"/>
      <c r="Y469" s="587"/>
      <c r="Z469" s="587"/>
      <c r="AA469" s="587"/>
      <c r="AB469" s="587"/>
    </row>
    <row r="470" spans="1:28" ht="15.75" customHeight="1" x14ac:dyDescent="0.25">
      <c r="A470" s="587"/>
      <c r="B470" s="587"/>
      <c r="C470" s="587"/>
      <c r="D470" s="587"/>
      <c r="E470" s="587"/>
      <c r="F470" s="588"/>
      <c r="G470" s="587"/>
      <c r="H470" s="587"/>
      <c r="I470" s="587"/>
      <c r="J470" s="587"/>
      <c r="K470" s="587"/>
      <c r="L470" s="587"/>
      <c r="M470" s="587"/>
      <c r="N470" s="587"/>
      <c r="O470" s="587"/>
      <c r="P470" s="587"/>
      <c r="Q470" s="587"/>
      <c r="R470" s="587"/>
      <c r="S470" s="587"/>
      <c r="T470" s="587"/>
      <c r="U470" s="587"/>
      <c r="V470" s="587"/>
      <c r="W470" s="587"/>
      <c r="X470" s="587"/>
      <c r="Y470" s="587"/>
      <c r="Z470" s="587"/>
      <c r="AA470" s="587"/>
      <c r="AB470" s="587"/>
    </row>
    <row r="471" spans="1:28" ht="15.75" customHeight="1" x14ac:dyDescent="0.25">
      <c r="A471" s="587"/>
      <c r="B471" s="587"/>
      <c r="C471" s="587"/>
      <c r="D471" s="587"/>
      <c r="E471" s="587"/>
      <c r="F471" s="588"/>
      <c r="G471" s="587"/>
      <c r="H471" s="587"/>
      <c r="I471" s="587"/>
      <c r="J471" s="587"/>
      <c r="K471" s="587"/>
      <c r="L471" s="587"/>
      <c r="M471" s="587"/>
      <c r="N471" s="587"/>
      <c r="O471" s="587"/>
      <c r="P471" s="587"/>
      <c r="Q471" s="587"/>
      <c r="R471" s="587"/>
      <c r="S471" s="587"/>
      <c r="T471" s="587"/>
      <c r="U471" s="587"/>
      <c r="V471" s="587"/>
      <c r="W471" s="587"/>
      <c r="X471" s="587"/>
      <c r="Y471" s="587"/>
      <c r="Z471" s="587"/>
      <c r="AA471" s="587"/>
      <c r="AB471" s="587"/>
    </row>
    <row r="472" spans="1:28" ht="15.75" customHeight="1" x14ac:dyDescent="0.25">
      <c r="A472" s="587"/>
      <c r="B472" s="587"/>
      <c r="C472" s="587"/>
      <c r="D472" s="587"/>
      <c r="E472" s="587"/>
      <c r="F472" s="588"/>
      <c r="G472" s="587"/>
      <c r="H472" s="587"/>
      <c r="I472" s="587"/>
      <c r="J472" s="587"/>
      <c r="K472" s="587"/>
      <c r="L472" s="587"/>
      <c r="M472" s="587"/>
      <c r="N472" s="587"/>
      <c r="O472" s="587"/>
      <c r="P472" s="587"/>
      <c r="Q472" s="587"/>
      <c r="R472" s="587"/>
      <c r="S472" s="587"/>
      <c r="T472" s="587"/>
      <c r="U472" s="587"/>
      <c r="V472" s="587"/>
      <c r="W472" s="587"/>
      <c r="X472" s="587"/>
      <c r="Y472" s="587"/>
      <c r="Z472" s="587"/>
      <c r="AA472" s="587"/>
      <c r="AB472" s="587"/>
    </row>
    <row r="473" spans="1:28" ht="15.75" customHeight="1" x14ac:dyDescent="0.25">
      <c r="A473" s="587"/>
      <c r="B473" s="587"/>
      <c r="C473" s="587"/>
      <c r="D473" s="587"/>
      <c r="E473" s="587"/>
      <c r="F473" s="588"/>
      <c r="G473" s="587"/>
      <c r="H473" s="587"/>
      <c r="I473" s="587"/>
      <c r="J473" s="587"/>
      <c r="K473" s="587"/>
      <c r="L473" s="587"/>
      <c r="M473" s="587"/>
      <c r="N473" s="587"/>
      <c r="O473" s="587"/>
      <c r="P473" s="587"/>
      <c r="Q473" s="587"/>
      <c r="R473" s="587"/>
      <c r="S473" s="587"/>
      <c r="T473" s="587"/>
      <c r="U473" s="587"/>
      <c r="V473" s="587"/>
      <c r="W473" s="587"/>
      <c r="X473" s="587"/>
      <c r="Y473" s="587"/>
      <c r="Z473" s="587"/>
      <c r="AA473" s="587"/>
      <c r="AB473" s="587"/>
    </row>
    <row r="474" spans="1:28" ht="15.75" customHeight="1" x14ac:dyDescent="0.25">
      <c r="A474" s="587"/>
      <c r="B474" s="587"/>
      <c r="C474" s="587"/>
      <c r="D474" s="587"/>
      <c r="E474" s="587"/>
      <c r="F474" s="588"/>
      <c r="G474" s="587"/>
      <c r="H474" s="587"/>
      <c r="I474" s="587"/>
      <c r="J474" s="587"/>
      <c r="K474" s="587"/>
      <c r="L474" s="587"/>
      <c r="M474" s="587"/>
      <c r="N474" s="587"/>
      <c r="O474" s="587"/>
      <c r="P474" s="587"/>
      <c r="Q474" s="587"/>
      <c r="R474" s="587"/>
      <c r="S474" s="587"/>
      <c r="T474" s="587"/>
      <c r="U474" s="587"/>
      <c r="V474" s="587"/>
      <c r="W474" s="587"/>
      <c r="X474" s="587"/>
      <c r="Y474" s="587"/>
      <c r="Z474" s="587"/>
      <c r="AA474" s="587"/>
      <c r="AB474" s="587"/>
    </row>
    <row r="475" spans="1:28" ht="15.75" customHeight="1" x14ac:dyDescent="0.25">
      <c r="A475" s="587"/>
      <c r="B475" s="587"/>
      <c r="C475" s="587"/>
      <c r="D475" s="587"/>
      <c r="E475" s="587"/>
      <c r="F475" s="588"/>
      <c r="G475" s="587"/>
      <c r="H475" s="587"/>
      <c r="I475" s="587"/>
      <c r="J475" s="587"/>
      <c r="K475" s="587"/>
      <c r="L475" s="587"/>
      <c r="M475" s="587"/>
      <c r="N475" s="587"/>
      <c r="O475" s="587"/>
      <c r="P475" s="587"/>
      <c r="Q475" s="587"/>
      <c r="R475" s="587"/>
      <c r="S475" s="587"/>
      <c r="T475" s="587"/>
      <c r="U475" s="587"/>
      <c r="V475" s="587"/>
      <c r="W475" s="587"/>
      <c r="X475" s="587"/>
      <c r="Y475" s="587"/>
      <c r="Z475" s="587"/>
      <c r="AA475" s="587"/>
      <c r="AB475" s="587"/>
    </row>
    <row r="476" spans="1:28" ht="15.75" customHeight="1" x14ac:dyDescent="0.25">
      <c r="A476" s="587"/>
      <c r="B476" s="587"/>
      <c r="C476" s="587"/>
      <c r="D476" s="587"/>
      <c r="E476" s="587"/>
      <c r="F476" s="588"/>
      <c r="G476" s="587"/>
      <c r="H476" s="587"/>
      <c r="I476" s="587"/>
      <c r="J476" s="587"/>
      <c r="K476" s="587"/>
      <c r="L476" s="587"/>
      <c r="M476" s="587"/>
      <c r="N476" s="587"/>
      <c r="O476" s="587"/>
      <c r="P476" s="587"/>
      <c r="Q476" s="587"/>
      <c r="R476" s="587"/>
      <c r="S476" s="587"/>
      <c r="T476" s="587"/>
      <c r="U476" s="587"/>
      <c r="V476" s="587"/>
      <c r="W476" s="587"/>
      <c r="X476" s="587"/>
      <c r="Y476" s="587"/>
      <c r="Z476" s="587"/>
      <c r="AA476" s="587"/>
      <c r="AB476" s="587"/>
    </row>
    <row r="477" spans="1:28" ht="15.75" customHeight="1" x14ac:dyDescent="0.25">
      <c r="A477" s="587"/>
      <c r="B477" s="587"/>
      <c r="C477" s="587"/>
      <c r="D477" s="587"/>
      <c r="E477" s="587"/>
      <c r="F477" s="588"/>
      <c r="G477" s="587"/>
      <c r="H477" s="587"/>
      <c r="I477" s="587"/>
      <c r="J477" s="587"/>
      <c r="K477" s="587"/>
      <c r="L477" s="587"/>
      <c r="M477" s="587"/>
      <c r="N477" s="587"/>
      <c r="O477" s="587"/>
      <c r="P477" s="587"/>
      <c r="Q477" s="587"/>
      <c r="R477" s="587"/>
      <c r="S477" s="587"/>
      <c r="T477" s="587"/>
      <c r="U477" s="587"/>
      <c r="V477" s="587"/>
      <c r="W477" s="587"/>
      <c r="X477" s="587"/>
      <c r="Y477" s="587"/>
      <c r="Z477" s="587"/>
      <c r="AA477" s="587"/>
      <c r="AB477" s="587"/>
    </row>
    <row r="478" spans="1:28" ht="15.75" customHeight="1" x14ac:dyDescent="0.25">
      <c r="A478" s="587"/>
      <c r="B478" s="587"/>
      <c r="C478" s="587"/>
      <c r="D478" s="587"/>
      <c r="E478" s="587"/>
      <c r="F478" s="588"/>
      <c r="G478" s="587"/>
      <c r="H478" s="587"/>
      <c r="I478" s="587"/>
      <c r="J478" s="587"/>
      <c r="K478" s="587"/>
      <c r="L478" s="587"/>
      <c r="M478" s="587"/>
      <c r="N478" s="587"/>
      <c r="O478" s="587"/>
      <c r="P478" s="587"/>
      <c r="Q478" s="587"/>
      <c r="R478" s="587"/>
      <c r="S478" s="587"/>
      <c r="T478" s="587"/>
      <c r="U478" s="587"/>
      <c r="V478" s="587"/>
      <c r="W478" s="587"/>
      <c r="X478" s="587"/>
      <c r="Y478" s="587"/>
      <c r="Z478" s="587"/>
      <c r="AA478" s="587"/>
      <c r="AB478" s="587"/>
    </row>
    <row r="479" spans="1:28" ht="15.75" customHeight="1" x14ac:dyDescent="0.25">
      <c r="A479" s="587"/>
      <c r="B479" s="587"/>
      <c r="C479" s="587"/>
      <c r="D479" s="587"/>
      <c r="E479" s="587"/>
      <c r="F479" s="588"/>
      <c r="G479" s="587"/>
      <c r="H479" s="587"/>
      <c r="I479" s="587"/>
      <c r="J479" s="587"/>
      <c r="K479" s="587"/>
      <c r="L479" s="587"/>
      <c r="M479" s="587"/>
      <c r="N479" s="587"/>
      <c r="O479" s="587"/>
      <c r="P479" s="587"/>
      <c r="Q479" s="587"/>
      <c r="R479" s="587"/>
      <c r="S479" s="587"/>
      <c r="T479" s="587"/>
      <c r="U479" s="587"/>
      <c r="V479" s="587"/>
      <c r="W479" s="587"/>
      <c r="X479" s="587"/>
      <c r="Y479" s="587"/>
      <c r="Z479" s="587"/>
      <c r="AA479" s="587"/>
      <c r="AB479" s="587"/>
    </row>
    <row r="480" spans="1:28" ht="15.75" customHeight="1" x14ac:dyDescent="0.25">
      <c r="A480" s="587"/>
      <c r="B480" s="587"/>
      <c r="C480" s="587"/>
      <c r="D480" s="587"/>
      <c r="E480" s="587"/>
      <c r="F480" s="588"/>
      <c r="G480" s="587"/>
      <c r="H480" s="587"/>
      <c r="I480" s="587"/>
      <c r="J480" s="587"/>
      <c r="K480" s="587"/>
      <c r="L480" s="587"/>
      <c r="M480" s="587"/>
      <c r="N480" s="587"/>
      <c r="O480" s="587"/>
      <c r="P480" s="587"/>
      <c r="Q480" s="587"/>
      <c r="R480" s="587"/>
      <c r="S480" s="587"/>
      <c r="T480" s="587"/>
      <c r="U480" s="587"/>
      <c r="V480" s="587"/>
      <c r="W480" s="587"/>
      <c r="X480" s="587"/>
      <c r="Y480" s="587"/>
      <c r="Z480" s="587"/>
      <c r="AA480" s="587"/>
      <c r="AB480" s="587"/>
    </row>
    <row r="481" spans="1:28" ht="15.75" customHeight="1" x14ac:dyDescent="0.25">
      <c r="A481" s="587"/>
      <c r="B481" s="587"/>
      <c r="C481" s="587"/>
      <c r="D481" s="587"/>
      <c r="E481" s="587"/>
      <c r="F481" s="588"/>
      <c r="G481" s="587"/>
      <c r="H481" s="587"/>
      <c r="I481" s="587"/>
      <c r="J481" s="587"/>
      <c r="K481" s="587"/>
      <c r="L481" s="587"/>
      <c r="M481" s="587"/>
      <c r="N481" s="587"/>
      <c r="O481" s="587"/>
      <c r="P481" s="587"/>
      <c r="Q481" s="587"/>
      <c r="R481" s="587"/>
      <c r="S481" s="587"/>
      <c r="T481" s="587"/>
      <c r="U481" s="587"/>
      <c r="V481" s="587"/>
      <c r="W481" s="587"/>
      <c r="X481" s="587"/>
      <c r="Y481" s="587"/>
      <c r="Z481" s="587"/>
      <c r="AA481" s="587"/>
      <c r="AB481" s="587"/>
    </row>
    <row r="482" spans="1:28" ht="15.75" customHeight="1" x14ac:dyDescent="0.25">
      <c r="A482" s="587"/>
      <c r="B482" s="587"/>
      <c r="C482" s="587"/>
      <c r="D482" s="587"/>
      <c r="E482" s="587"/>
      <c r="F482" s="588"/>
      <c r="G482" s="587"/>
      <c r="H482" s="587"/>
      <c r="I482" s="587"/>
      <c r="J482" s="587"/>
      <c r="K482" s="587"/>
      <c r="L482" s="587"/>
      <c r="M482" s="587"/>
      <c r="N482" s="587"/>
      <c r="O482" s="587"/>
      <c r="P482" s="587"/>
      <c r="Q482" s="587"/>
      <c r="R482" s="587"/>
      <c r="S482" s="587"/>
      <c r="T482" s="587"/>
      <c r="U482" s="587"/>
      <c r="V482" s="587"/>
      <c r="W482" s="587"/>
      <c r="X482" s="587"/>
      <c r="Y482" s="587"/>
      <c r="Z482" s="587"/>
      <c r="AA482" s="587"/>
      <c r="AB482" s="587"/>
    </row>
    <row r="483" spans="1:28" ht="15.75" customHeight="1" x14ac:dyDescent="0.25">
      <c r="A483" s="587"/>
      <c r="B483" s="587"/>
      <c r="C483" s="587"/>
      <c r="D483" s="587"/>
      <c r="E483" s="587"/>
      <c r="F483" s="588"/>
      <c r="G483" s="587"/>
      <c r="H483" s="587"/>
      <c r="I483" s="587"/>
      <c r="J483" s="587"/>
      <c r="K483" s="587"/>
      <c r="L483" s="587"/>
      <c r="M483" s="587"/>
      <c r="N483" s="587"/>
      <c r="O483" s="587"/>
      <c r="P483" s="587"/>
      <c r="Q483" s="587"/>
      <c r="R483" s="587"/>
      <c r="S483" s="587"/>
      <c r="T483" s="587"/>
      <c r="U483" s="587"/>
      <c r="V483" s="587"/>
      <c r="W483" s="587"/>
      <c r="X483" s="587"/>
      <c r="Y483" s="587"/>
      <c r="Z483" s="587"/>
      <c r="AA483" s="587"/>
      <c r="AB483" s="587"/>
    </row>
    <row r="484" spans="1:28" ht="15.75" customHeight="1" x14ac:dyDescent="0.25">
      <c r="A484" s="587"/>
      <c r="B484" s="587"/>
      <c r="C484" s="587"/>
      <c r="D484" s="587"/>
      <c r="E484" s="587"/>
      <c r="F484" s="588"/>
      <c r="G484" s="587"/>
      <c r="H484" s="587"/>
      <c r="I484" s="587"/>
      <c r="J484" s="587"/>
      <c r="K484" s="587"/>
      <c r="L484" s="587"/>
      <c r="M484" s="587"/>
      <c r="N484" s="587"/>
      <c r="O484" s="587"/>
      <c r="P484" s="587"/>
      <c r="Q484" s="587"/>
      <c r="R484" s="587"/>
      <c r="S484" s="587"/>
      <c r="T484" s="587"/>
      <c r="U484" s="587"/>
      <c r="V484" s="587"/>
      <c r="W484" s="587"/>
      <c r="X484" s="587"/>
      <c r="Y484" s="587"/>
      <c r="Z484" s="587"/>
      <c r="AA484" s="587"/>
      <c r="AB484" s="587"/>
    </row>
    <row r="485" spans="1:28" ht="15.75" customHeight="1" x14ac:dyDescent="0.25">
      <c r="A485" s="587"/>
      <c r="B485" s="587"/>
      <c r="C485" s="587"/>
      <c r="D485" s="587"/>
      <c r="E485" s="587"/>
      <c r="F485" s="588"/>
      <c r="G485" s="587"/>
      <c r="H485" s="587"/>
      <c r="I485" s="587"/>
      <c r="J485" s="587"/>
      <c r="K485" s="587"/>
      <c r="L485" s="587"/>
      <c r="M485" s="587"/>
      <c r="N485" s="587"/>
      <c r="O485" s="587"/>
      <c r="P485" s="587"/>
      <c r="Q485" s="587"/>
      <c r="R485" s="587"/>
      <c r="S485" s="587"/>
      <c r="T485" s="587"/>
      <c r="U485" s="587"/>
      <c r="V485" s="587"/>
      <c r="W485" s="587"/>
      <c r="X485" s="587"/>
      <c r="Y485" s="587"/>
      <c r="Z485" s="587"/>
      <c r="AA485" s="587"/>
      <c r="AB485" s="587"/>
    </row>
    <row r="486" spans="1:28" ht="15.75" customHeight="1" x14ac:dyDescent="0.25">
      <c r="A486" s="587"/>
      <c r="B486" s="587"/>
      <c r="C486" s="587"/>
      <c r="D486" s="587"/>
      <c r="E486" s="587"/>
      <c r="F486" s="588"/>
      <c r="G486" s="587"/>
      <c r="H486" s="587"/>
      <c r="I486" s="587"/>
      <c r="J486" s="587"/>
      <c r="K486" s="587"/>
      <c r="L486" s="587"/>
      <c r="M486" s="587"/>
      <c r="N486" s="587"/>
      <c r="O486" s="587"/>
      <c r="P486" s="587"/>
      <c r="Q486" s="587"/>
      <c r="R486" s="587"/>
      <c r="S486" s="587"/>
      <c r="T486" s="587"/>
      <c r="U486" s="587"/>
      <c r="V486" s="587"/>
      <c r="W486" s="587"/>
      <c r="X486" s="587"/>
      <c r="Y486" s="587"/>
      <c r="Z486" s="587"/>
      <c r="AA486" s="587"/>
      <c r="AB486" s="587"/>
    </row>
    <row r="487" spans="1:28" ht="15.75" customHeight="1" x14ac:dyDescent="0.25">
      <c r="A487" s="587"/>
      <c r="B487" s="587"/>
      <c r="C487" s="587"/>
      <c r="D487" s="587"/>
      <c r="E487" s="587"/>
      <c r="F487" s="588"/>
      <c r="G487" s="587"/>
      <c r="H487" s="587"/>
      <c r="I487" s="587"/>
      <c r="J487" s="587"/>
      <c r="K487" s="587"/>
      <c r="L487" s="587"/>
      <c r="M487" s="587"/>
      <c r="N487" s="587"/>
      <c r="O487" s="587"/>
      <c r="P487" s="587"/>
      <c r="Q487" s="587"/>
      <c r="R487" s="587"/>
      <c r="S487" s="587"/>
      <c r="T487" s="587"/>
      <c r="U487" s="587"/>
      <c r="V487" s="587"/>
      <c r="W487" s="587"/>
      <c r="X487" s="587"/>
      <c r="Y487" s="587"/>
      <c r="Z487" s="587"/>
      <c r="AA487" s="587"/>
      <c r="AB487" s="587"/>
    </row>
    <row r="488" spans="1:28" ht="15.75" customHeight="1" x14ac:dyDescent="0.25">
      <c r="A488" s="587"/>
      <c r="B488" s="587"/>
      <c r="C488" s="587"/>
      <c r="D488" s="587"/>
      <c r="E488" s="587"/>
      <c r="F488" s="588"/>
      <c r="G488" s="587"/>
      <c r="H488" s="587"/>
      <c r="I488" s="587"/>
      <c r="J488" s="587"/>
      <c r="K488" s="587"/>
      <c r="L488" s="587"/>
      <c r="M488" s="587"/>
      <c r="N488" s="587"/>
      <c r="O488" s="587"/>
      <c r="P488" s="587"/>
      <c r="Q488" s="587"/>
      <c r="R488" s="587"/>
      <c r="S488" s="587"/>
      <c r="T488" s="587"/>
      <c r="U488" s="587"/>
      <c r="V488" s="587"/>
      <c r="W488" s="587"/>
      <c r="X488" s="587"/>
      <c r="Y488" s="587"/>
      <c r="Z488" s="587"/>
      <c r="AA488" s="587"/>
      <c r="AB488" s="587"/>
    </row>
    <row r="489" spans="1:28" ht="15.75" customHeight="1" x14ac:dyDescent="0.25">
      <c r="A489" s="587"/>
      <c r="B489" s="587"/>
      <c r="C489" s="587"/>
      <c r="D489" s="587"/>
      <c r="E489" s="587"/>
      <c r="F489" s="588"/>
      <c r="G489" s="587"/>
      <c r="H489" s="587"/>
      <c r="I489" s="587"/>
      <c r="J489" s="587"/>
      <c r="K489" s="587"/>
      <c r="L489" s="587"/>
      <c r="M489" s="587"/>
      <c r="N489" s="587"/>
      <c r="O489" s="587"/>
      <c r="P489" s="587"/>
      <c r="Q489" s="587"/>
      <c r="R489" s="587"/>
      <c r="S489" s="587"/>
      <c r="T489" s="587"/>
      <c r="U489" s="587"/>
      <c r="V489" s="587"/>
      <c r="W489" s="587"/>
      <c r="X489" s="587"/>
      <c r="Y489" s="587"/>
      <c r="Z489" s="587"/>
      <c r="AA489" s="587"/>
      <c r="AB489" s="587"/>
    </row>
    <row r="490" spans="1:28" ht="15.75" customHeight="1" x14ac:dyDescent="0.25">
      <c r="A490" s="587"/>
      <c r="B490" s="587"/>
      <c r="C490" s="587"/>
      <c r="D490" s="587"/>
      <c r="E490" s="587"/>
      <c r="F490" s="588"/>
      <c r="G490" s="587"/>
      <c r="H490" s="587"/>
      <c r="I490" s="587"/>
      <c r="J490" s="587"/>
      <c r="K490" s="587"/>
      <c r="L490" s="587"/>
      <c r="M490" s="587"/>
      <c r="N490" s="587"/>
      <c r="O490" s="587"/>
      <c r="P490" s="587"/>
      <c r="Q490" s="587"/>
      <c r="R490" s="587"/>
      <c r="S490" s="587"/>
      <c r="T490" s="587"/>
      <c r="U490" s="587"/>
      <c r="V490" s="587"/>
      <c r="W490" s="587"/>
      <c r="X490" s="587"/>
      <c r="Y490" s="587"/>
      <c r="Z490" s="587"/>
      <c r="AA490" s="587"/>
      <c r="AB490" s="587"/>
    </row>
    <row r="491" spans="1:28" ht="15.75" customHeight="1" x14ac:dyDescent="0.25">
      <c r="A491" s="587"/>
      <c r="B491" s="587"/>
      <c r="C491" s="587"/>
      <c r="D491" s="587"/>
      <c r="E491" s="587"/>
      <c r="F491" s="588"/>
      <c r="G491" s="587"/>
      <c r="H491" s="587"/>
      <c r="I491" s="587"/>
      <c r="J491" s="587"/>
      <c r="K491" s="587"/>
      <c r="L491" s="587"/>
      <c r="M491" s="587"/>
      <c r="N491" s="587"/>
      <c r="O491" s="587"/>
      <c r="P491" s="587"/>
      <c r="Q491" s="587"/>
      <c r="R491" s="587"/>
      <c r="S491" s="587"/>
      <c r="T491" s="587"/>
      <c r="U491" s="587"/>
      <c r="V491" s="587"/>
      <c r="W491" s="587"/>
      <c r="X491" s="587"/>
      <c r="Y491" s="587"/>
      <c r="Z491" s="587"/>
      <c r="AA491" s="587"/>
      <c r="AB491" s="587"/>
    </row>
    <row r="492" spans="1:28" ht="15.75" customHeight="1" x14ac:dyDescent="0.25">
      <c r="A492" s="587"/>
      <c r="B492" s="587"/>
      <c r="C492" s="587"/>
      <c r="D492" s="587"/>
      <c r="E492" s="587"/>
      <c r="F492" s="588"/>
      <c r="G492" s="587"/>
      <c r="H492" s="587"/>
      <c r="I492" s="587"/>
      <c r="J492" s="587"/>
      <c r="K492" s="587"/>
      <c r="L492" s="587"/>
      <c r="M492" s="587"/>
      <c r="N492" s="587"/>
      <c r="O492" s="587"/>
      <c r="P492" s="587"/>
      <c r="Q492" s="587"/>
      <c r="R492" s="587"/>
      <c r="S492" s="587"/>
      <c r="T492" s="587"/>
      <c r="U492" s="587"/>
      <c r="V492" s="587"/>
      <c r="W492" s="587"/>
      <c r="X492" s="587"/>
      <c r="Y492" s="587"/>
      <c r="Z492" s="587"/>
      <c r="AA492" s="587"/>
      <c r="AB492" s="587"/>
    </row>
    <row r="493" spans="1:28" ht="15.75" customHeight="1" x14ac:dyDescent="0.25">
      <c r="A493" s="587"/>
      <c r="B493" s="587"/>
      <c r="C493" s="587"/>
      <c r="D493" s="587"/>
      <c r="E493" s="587"/>
      <c r="F493" s="588"/>
      <c r="G493" s="587"/>
      <c r="H493" s="587"/>
      <c r="I493" s="587"/>
      <c r="J493" s="587"/>
      <c r="K493" s="587"/>
      <c r="L493" s="587"/>
      <c r="M493" s="587"/>
      <c r="N493" s="587"/>
      <c r="O493" s="587"/>
      <c r="P493" s="587"/>
      <c r="Q493" s="587"/>
      <c r="R493" s="587"/>
      <c r="S493" s="587"/>
      <c r="T493" s="587"/>
      <c r="U493" s="587"/>
      <c r="V493" s="587"/>
      <c r="W493" s="587"/>
      <c r="X493" s="587"/>
      <c r="Y493" s="587"/>
      <c r="Z493" s="587"/>
      <c r="AA493" s="587"/>
      <c r="AB493" s="587"/>
    </row>
    <row r="494" spans="1:28" ht="15.75" customHeight="1" x14ac:dyDescent="0.25">
      <c r="A494" s="587"/>
      <c r="B494" s="587"/>
      <c r="C494" s="587"/>
      <c r="D494" s="587"/>
      <c r="E494" s="587"/>
      <c r="F494" s="588"/>
      <c r="G494" s="587"/>
      <c r="H494" s="587"/>
      <c r="I494" s="587"/>
      <c r="J494" s="587"/>
      <c r="K494" s="587"/>
      <c r="L494" s="587"/>
      <c r="M494" s="587"/>
      <c r="N494" s="587"/>
      <c r="O494" s="587"/>
      <c r="P494" s="587"/>
      <c r="Q494" s="587"/>
      <c r="R494" s="587"/>
      <c r="S494" s="587"/>
      <c r="T494" s="587"/>
      <c r="U494" s="587"/>
      <c r="V494" s="587"/>
      <c r="W494" s="587"/>
      <c r="X494" s="587"/>
      <c r="Y494" s="587"/>
      <c r="Z494" s="587"/>
      <c r="AA494" s="587"/>
      <c r="AB494" s="587"/>
    </row>
    <row r="495" spans="1:28" ht="15.75" customHeight="1" x14ac:dyDescent="0.25">
      <c r="A495" s="587"/>
      <c r="B495" s="587"/>
      <c r="C495" s="587"/>
      <c r="D495" s="587"/>
      <c r="E495" s="587"/>
      <c r="F495" s="588"/>
      <c r="G495" s="587"/>
      <c r="H495" s="587"/>
      <c r="I495" s="587"/>
      <c r="J495" s="587"/>
      <c r="K495" s="587"/>
      <c r="L495" s="587"/>
      <c r="M495" s="587"/>
      <c r="N495" s="587"/>
      <c r="O495" s="587"/>
      <c r="P495" s="587"/>
      <c r="Q495" s="587"/>
      <c r="R495" s="587"/>
      <c r="S495" s="587"/>
      <c r="T495" s="587"/>
      <c r="U495" s="587"/>
      <c r="V495" s="587"/>
      <c r="W495" s="587"/>
      <c r="X495" s="587"/>
      <c r="Y495" s="587"/>
      <c r="Z495" s="587"/>
      <c r="AA495" s="587"/>
      <c r="AB495" s="587"/>
    </row>
    <row r="496" spans="1:28" ht="15.75" customHeight="1" x14ac:dyDescent="0.25">
      <c r="A496" s="587"/>
      <c r="B496" s="587"/>
      <c r="C496" s="587"/>
      <c r="D496" s="587"/>
      <c r="E496" s="587"/>
      <c r="F496" s="588"/>
      <c r="G496" s="587"/>
      <c r="H496" s="587"/>
      <c r="I496" s="587"/>
      <c r="J496" s="587"/>
      <c r="K496" s="587"/>
      <c r="L496" s="587"/>
      <c r="M496" s="587"/>
      <c r="N496" s="587"/>
      <c r="O496" s="587"/>
      <c r="P496" s="587"/>
      <c r="Q496" s="587"/>
      <c r="R496" s="587"/>
      <c r="S496" s="587"/>
      <c r="T496" s="587"/>
      <c r="U496" s="587"/>
      <c r="V496" s="587"/>
      <c r="W496" s="587"/>
      <c r="X496" s="587"/>
      <c r="Y496" s="587"/>
      <c r="Z496" s="587"/>
      <c r="AA496" s="587"/>
      <c r="AB496" s="587"/>
    </row>
    <row r="497" spans="1:28" ht="15.75" customHeight="1" x14ac:dyDescent="0.25">
      <c r="A497" s="587"/>
      <c r="B497" s="587"/>
      <c r="C497" s="587"/>
      <c r="D497" s="587"/>
      <c r="E497" s="587"/>
      <c r="F497" s="588"/>
      <c r="G497" s="587"/>
      <c r="H497" s="587"/>
      <c r="I497" s="587"/>
      <c r="J497" s="587"/>
      <c r="K497" s="587"/>
      <c r="L497" s="587"/>
      <c r="M497" s="587"/>
      <c r="N497" s="587"/>
      <c r="O497" s="587"/>
      <c r="P497" s="587"/>
      <c r="Q497" s="587"/>
      <c r="R497" s="587"/>
      <c r="S497" s="587"/>
      <c r="T497" s="587"/>
      <c r="U497" s="587"/>
      <c r="V497" s="587"/>
      <c r="W497" s="587"/>
      <c r="X497" s="587"/>
      <c r="Y497" s="587"/>
      <c r="Z497" s="587"/>
      <c r="AA497" s="587"/>
      <c r="AB497" s="587"/>
    </row>
    <row r="498" spans="1:28" ht="15.75" customHeight="1" x14ac:dyDescent="0.25">
      <c r="A498" s="587"/>
      <c r="B498" s="587"/>
      <c r="C498" s="587"/>
      <c r="D498" s="587"/>
      <c r="E498" s="587"/>
      <c r="F498" s="588"/>
      <c r="G498" s="587"/>
      <c r="H498" s="587"/>
      <c r="I498" s="587"/>
      <c r="J498" s="587"/>
      <c r="K498" s="587"/>
      <c r="L498" s="587"/>
      <c r="M498" s="587"/>
      <c r="N498" s="587"/>
      <c r="O498" s="587"/>
      <c r="P498" s="587"/>
      <c r="Q498" s="587"/>
      <c r="R498" s="587"/>
      <c r="S498" s="587"/>
      <c r="T498" s="587"/>
      <c r="U498" s="587"/>
      <c r="V498" s="587"/>
      <c r="W498" s="587"/>
      <c r="X498" s="587"/>
      <c r="Y498" s="587"/>
      <c r="Z498" s="587"/>
      <c r="AA498" s="587"/>
      <c r="AB498" s="587"/>
    </row>
    <row r="499" spans="1:28" ht="15.75" customHeight="1" x14ac:dyDescent="0.25">
      <c r="A499" s="587"/>
      <c r="B499" s="587"/>
      <c r="C499" s="587"/>
      <c r="D499" s="587"/>
      <c r="E499" s="587"/>
      <c r="F499" s="588"/>
      <c r="G499" s="587"/>
      <c r="H499" s="587"/>
      <c r="I499" s="587"/>
      <c r="J499" s="587"/>
      <c r="K499" s="587"/>
      <c r="L499" s="587"/>
      <c r="M499" s="587"/>
      <c r="N499" s="587"/>
      <c r="O499" s="587"/>
      <c r="P499" s="587"/>
      <c r="Q499" s="587"/>
      <c r="R499" s="587"/>
      <c r="S499" s="587"/>
      <c r="T499" s="587"/>
      <c r="U499" s="587"/>
      <c r="V499" s="587"/>
      <c r="W499" s="587"/>
      <c r="X499" s="587"/>
      <c r="Y499" s="587"/>
      <c r="Z499" s="587"/>
      <c r="AA499" s="587"/>
      <c r="AB499" s="587"/>
    </row>
    <row r="500" spans="1:28" ht="15.75" customHeight="1" x14ac:dyDescent="0.25">
      <c r="A500" s="587"/>
      <c r="B500" s="587"/>
      <c r="C500" s="587"/>
      <c r="D500" s="587"/>
      <c r="E500" s="587"/>
      <c r="F500" s="588"/>
      <c r="G500" s="587"/>
      <c r="H500" s="587"/>
      <c r="I500" s="587"/>
      <c r="J500" s="587"/>
      <c r="K500" s="587"/>
      <c r="L500" s="587"/>
      <c r="M500" s="587"/>
      <c r="N500" s="587"/>
      <c r="O500" s="587"/>
      <c r="P500" s="587"/>
      <c r="Q500" s="587"/>
      <c r="R500" s="587"/>
      <c r="S500" s="587"/>
      <c r="T500" s="587"/>
      <c r="U500" s="587"/>
      <c r="V500" s="587"/>
      <c r="W500" s="587"/>
      <c r="X500" s="587"/>
      <c r="Y500" s="587"/>
      <c r="Z500" s="587"/>
      <c r="AA500" s="587"/>
      <c r="AB500" s="587"/>
    </row>
    <row r="501" spans="1:28" ht="15.75" customHeight="1" x14ac:dyDescent="0.25">
      <c r="A501" s="587"/>
      <c r="B501" s="587"/>
      <c r="C501" s="587"/>
      <c r="D501" s="587"/>
      <c r="E501" s="587"/>
      <c r="F501" s="588"/>
      <c r="G501" s="587"/>
      <c r="H501" s="587"/>
      <c r="I501" s="587"/>
      <c r="J501" s="587"/>
      <c r="K501" s="587"/>
      <c r="L501" s="587"/>
      <c r="M501" s="587"/>
      <c r="N501" s="587"/>
      <c r="O501" s="587"/>
      <c r="P501" s="587"/>
      <c r="Q501" s="587"/>
      <c r="R501" s="587"/>
      <c r="S501" s="587"/>
      <c r="T501" s="587"/>
      <c r="U501" s="587"/>
      <c r="V501" s="587"/>
      <c r="W501" s="587"/>
      <c r="X501" s="587"/>
      <c r="Y501" s="587"/>
      <c r="Z501" s="587"/>
      <c r="AA501" s="587"/>
      <c r="AB501" s="587"/>
    </row>
    <row r="502" spans="1:28" ht="15.75" customHeight="1" x14ac:dyDescent="0.25">
      <c r="A502" s="587"/>
      <c r="B502" s="587"/>
      <c r="C502" s="587"/>
      <c r="D502" s="587"/>
      <c r="E502" s="587"/>
      <c r="F502" s="588"/>
      <c r="G502" s="587"/>
      <c r="H502" s="587"/>
      <c r="I502" s="587"/>
      <c r="J502" s="587"/>
      <c r="K502" s="587"/>
      <c r="L502" s="587"/>
      <c r="M502" s="587"/>
      <c r="N502" s="587"/>
      <c r="O502" s="587"/>
      <c r="P502" s="587"/>
      <c r="Q502" s="587"/>
      <c r="R502" s="587"/>
      <c r="S502" s="587"/>
      <c r="T502" s="587"/>
      <c r="U502" s="587"/>
      <c r="V502" s="587"/>
      <c r="W502" s="587"/>
      <c r="X502" s="587"/>
      <c r="Y502" s="587"/>
      <c r="Z502" s="587"/>
      <c r="AA502" s="587"/>
      <c r="AB502" s="587"/>
    </row>
    <row r="503" spans="1:28" ht="15.75" customHeight="1" x14ac:dyDescent="0.25">
      <c r="A503" s="587"/>
      <c r="B503" s="587"/>
      <c r="C503" s="587"/>
      <c r="D503" s="587"/>
      <c r="E503" s="587"/>
      <c r="F503" s="588"/>
      <c r="G503" s="587"/>
      <c r="H503" s="587"/>
      <c r="I503" s="587"/>
      <c r="J503" s="587"/>
      <c r="K503" s="587"/>
      <c r="L503" s="587"/>
      <c r="M503" s="587"/>
      <c r="N503" s="587"/>
      <c r="O503" s="587"/>
      <c r="P503" s="587"/>
      <c r="Q503" s="587"/>
      <c r="R503" s="587"/>
      <c r="S503" s="587"/>
      <c r="T503" s="587"/>
      <c r="U503" s="587"/>
      <c r="V503" s="587"/>
      <c r="W503" s="587"/>
      <c r="X503" s="587"/>
      <c r="Y503" s="587"/>
      <c r="Z503" s="587"/>
      <c r="AA503" s="587"/>
      <c r="AB503" s="587"/>
    </row>
    <row r="504" spans="1:28" ht="15.75" customHeight="1" x14ac:dyDescent="0.25">
      <c r="A504" s="587"/>
      <c r="B504" s="587"/>
      <c r="C504" s="587"/>
      <c r="D504" s="587"/>
      <c r="E504" s="587"/>
      <c r="F504" s="588"/>
      <c r="G504" s="587"/>
      <c r="H504" s="587"/>
      <c r="I504" s="587"/>
      <c r="J504" s="587"/>
      <c r="K504" s="587"/>
      <c r="L504" s="587"/>
      <c r="M504" s="587"/>
      <c r="N504" s="587"/>
      <c r="O504" s="587"/>
      <c r="P504" s="587"/>
      <c r="Q504" s="587"/>
      <c r="R504" s="587"/>
      <c r="S504" s="587"/>
      <c r="T504" s="587"/>
      <c r="U504" s="587"/>
      <c r="V504" s="587"/>
      <c r="W504" s="587"/>
      <c r="X504" s="587"/>
      <c r="Y504" s="587"/>
      <c r="Z504" s="587"/>
      <c r="AA504" s="587"/>
      <c r="AB504" s="587"/>
    </row>
    <row r="505" spans="1:28" ht="15.75" customHeight="1" x14ac:dyDescent="0.25">
      <c r="A505" s="587"/>
      <c r="B505" s="587"/>
      <c r="C505" s="587"/>
      <c r="D505" s="587"/>
      <c r="E505" s="587"/>
      <c r="F505" s="588"/>
      <c r="G505" s="587"/>
      <c r="H505" s="587"/>
      <c r="I505" s="587"/>
      <c r="J505" s="587"/>
      <c r="K505" s="587"/>
      <c r="L505" s="587"/>
      <c r="M505" s="587"/>
      <c r="N505" s="587"/>
      <c r="O505" s="587"/>
      <c r="P505" s="587"/>
      <c r="Q505" s="587"/>
      <c r="R505" s="587"/>
      <c r="S505" s="587"/>
      <c r="T505" s="587"/>
      <c r="U505" s="587"/>
      <c r="V505" s="587"/>
      <c r="W505" s="587"/>
      <c r="X505" s="587"/>
      <c r="Y505" s="587"/>
      <c r="Z505" s="587"/>
      <c r="AA505" s="587"/>
      <c r="AB505" s="587"/>
    </row>
    <row r="506" spans="1:28" ht="15.75" customHeight="1" x14ac:dyDescent="0.25">
      <c r="A506" s="587"/>
      <c r="B506" s="587"/>
      <c r="C506" s="587"/>
      <c r="D506" s="587"/>
      <c r="E506" s="587"/>
      <c r="F506" s="588"/>
      <c r="G506" s="587"/>
      <c r="H506" s="587"/>
      <c r="I506" s="587"/>
      <c r="J506" s="587"/>
      <c r="K506" s="587"/>
      <c r="L506" s="587"/>
      <c r="M506" s="587"/>
      <c r="N506" s="587"/>
      <c r="O506" s="587"/>
      <c r="P506" s="587"/>
      <c r="Q506" s="587"/>
      <c r="R506" s="587"/>
      <c r="S506" s="587"/>
      <c r="T506" s="587"/>
      <c r="U506" s="587"/>
      <c r="V506" s="587"/>
      <c r="W506" s="587"/>
      <c r="X506" s="587"/>
      <c r="Y506" s="587"/>
      <c r="Z506" s="587"/>
      <c r="AA506" s="587"/>
      <c r="AB506" s="587"/>
    </row>
    <row r="507" spans="1:28" ht="15.75" customHeight="1" x14ac:dyDescent="0.25">
      <c r="A507" s="587"/>
      <c r="B507" s="587"/>
      <c r="C507" s="587"/>
      <c r="D507" s="587"/>
      <c r="E507" s="587"/>
      <c r="F507" s="588"/>
      <c r="G507" s="587"/>
      <c r="H507" s="587"/>
      <c r="I507" s="587"/>
      <c r="J507" s="587"/>
      <c r="K507" s="587"/>
      <c r="L507" s="587"/>
      <c r="M507" s="587"/>
      <c r="N507" s="587"/>
      <c r="O507" s="587"/>
      <c r="P507" s="587"/>
      <c r="Q507" s="587"/>
      <c r="R507" s="587"/>
      <c r="S507" s="587"/>
      <c r="T507" s="587"/>
      <c r="U507" s="587"/>
      <c r="V507" s="587"/>
      <c r="W507" s="587"/>
      <c r="X507" s="587"/>
      <c r="Y507" s="587"/>
      <c r="Z507" s="587"/>
      <c r="AA507" s="587"/>
      <c r="AB507" s="587"/>
    </row>
    <row r="508" spans="1:28" ht="15.75" customHeight="1" x14ac:dyDescent="0.25">
      <c r="A508" s="587"/>
      <c r="B508" s="587"/>
      <c r="C508" s="587"/>
      <c r="D508" s="587"/>
      <c r="E508" s="587"/>
      <c r="F508" s="588"/>
      <c r="G508" s="587"/>
      <c r="H508" s="587"/>
      <c r="I508" s="587"/>
      <c r="J508" s="587"/>
      <c r="K508" s="587"/>
      <c r="L508" s="587"/>
      <c r="M508" s="587"/>
      <c r="N508" s="587"/>
      <c r="O508" s="587"/>
      <c r="P508" s="587"/>
      <c r="Q508" s="587"/>
      <c r="R508" s="587"/>
      <c r="S508" s="587"/>
      <c r="T508" s="587"/>
      <c r="U508" s="587"/>
      <c r="V508" s="587"/>
      <c r="W508" s="587"/>
      <c r="X508" s="587"/>
      <c r="Y508" s="587"/>
      <c r="Z508" s="587"/>
      <c r="AA508" s="587"/>
      <c r="AB508" s="587"/>
    </row>
    <row r="509" spans="1:28" ht="15.75" customHeight="1" x14ac:dyDescent="0.25">
      <c r="A509" s="587"/>
      <c r="B509" s="587"/>
      <c r="C509" s="587"/>
      <c r="D509" s="587"/>
      <c r="E509" s="587"/>
      <c r="F509" s="588"/>
      <c r="G509" s="587"/>
      <c r="H509" s="587"/>
      <c r="I509" s="587"/>
      <c r="J509" s="587"/>
      <c r="K509" s="587"/>
      <c r="L509" s="587"/>
      <c r="M509" s="587"/>
      <c r="N509" s="587"/>
      <c r="O509" s="587"/>
      <c r="P509" s="587"/>
      <c r="Q509" s="587"/>
      <c r="R509" s="587"/>
      <c r="S509" s="587"/>
      <c r="T509" s="587"/>
      <c r="U509" s="587"/>
      <c r="V509" s="587"/>
      <c r="W509" s="587"/>
      <c r="X509" s="587"/>
      <c r="Y509" s="587"/>
      <c r="Z509" s="587"/>
      <c r="AA509" s="587"/>
      <c r="AB509" s="587"/>
    </row>
    <row r="510" spans="1:28" ht="15.75" customHeight="1" x14ac:dyDescent="0.25">
      <c r="A510" s="587"/>
      <c r="B510" s="587"/>
      <c r="C510" s="587"/>
      <c r="D510" s="587"/>
      <c r="E510" s="587"/>
      <c r="F510" s="588"/>
      <c r="G510" s="587"/>
      <c r="H510" s="587"/>
      <c r="I510" s="587"/>
      <c r="J510" s="587"/>
      <c r="K510" s="587"/>
      <c r="L510" s="587"/>
      <c r="M510" s="587"/>
      <c r="N510" s="587"/>
      <c r="O510" s="587"/>
      <c r="P510" s="587"/>
      <c r="Q510" s="587"/>
      <c r="R510" s="587"/>
      <c r="S510" s="587"/>
      <c r="T510" s="587"/>
      <c r="U510" s="587"/>
      <c r="V510" s="587"/>
      <c r="W510" s="587"/>
      <c r="X510" s="587"/>
      <c r="Y510" s="587"/>
      <c r="Z510" s="587"/>
      <c r="AA510" s="587"/>
      <c r="AB510" s="587"/>
    </row>
    <row r="511" spans="1:28" ht="15.75" customHeight="1" x14ac:dyDescent="0.25">
      <c r="A511" s="587"/>
      <c r="B511" s="587"/>
      <c r="C511" s="587"/>
      <c r="D511" s="587"/>
      <c r="E511" s="587"/>
      <c r="F511" s="588"/>
      <c r="G511" s="587"/>
      <c r="H511" s="587"/>
      <c r="I511" s="587"/>
      <c r="J511" s="587"/>
      <c r="K511" s="587"/>
      <c r="L511" s="587"/>
      <c r="M511" s="587"/>
      <c r="N511" s="587"/>
      <c r="O511" s="587"/>
      <c r="P511" s="587"/>
      <c r="Q511" s="587"/>
      <c r="R511" s="587"/>
      <c r="S511" s="587"/>
      <c r="T511" s="587"/>
      <c r="U511" s="587"/>
      <c r="V511" s="587"/>
      <c r="W511" s="587"/>
      <c r="X511" s="587"/>
      <c r="Y511" s="587"/>
      <c r="Z511" s="587"/>
      <c r="AA511" s="587"/>
      <c r="AB511" s="587"/>
    </row>
    <row r="512" spans="1:28" ht="15.75" customHeight="1" x14ac:dyDescent="0.25">
      <c r="A512" s="587"/>
      <c r="B512" s="587"/>
      <c r="C512" s="587"/>
      <c r="D512" s="587"/>
      <c r="E512" s="587"/>
      <c r="F512" s="588"/>
      <c r="G512" s="587"/>
      <c r="H512" s="587"/>
      <c r="I512" s="587"/>
      <c r="J512" s="587"/>
      <c r="K512" s="587"/>
      <c r="L512" s="587"/>
      <c r="M512" s="587"/>
      <c r="N512" s="587"/>
      <c r="O512" s="587"/>
      <c r="P512" s="587"/>
      <c r="Q512" s="587"/>
      <c r="R512" s="587"/>
      <c r="S512" s="587"/>
      <c r="T512" s="587"/>
      <c r="U512" s="587"/>
      <c r="V512" s="587"/>
      <c r="W512" s="587"/>
      <c r="X512" s="587"/>
      <c r="Y512" s="587"/>
      <c r="Z512" s="587"/>
      <c r="AA512" s="587"/>
      <c r="AB512" s="587"/>
    </row>
    <row r="513" spans="1:28" ht="15.75" customHeight="1" x14ac:dyDescent="0.25">
      <c r="A513" s="587"/>
      <c r="B513" s="587"/>
      <c r="C513" s="587"/>
      <c r="D513" s="587"/>
      <c r="E513" s="587"/>
      <c r="F513" s="588"/>
      <c r="G513" s="587"/>
      <c r="H513" s="587"/>
      <c r="I513" s="587"/>
      <c r="J513" s="587"/>
      <c r="K513" s="587"/>
      <c r="L513" s="587"/>
      <c r="M513" s="587"/>
      <c r="N513" s="587"/>
      <c r="O513" s="587"/>
      <c r="P513" s="587"/>
      <c r="Q513" s="587"/>
      <c r="R513" s="587"/>
      <c r="S513" s="587"/>
      <c r="T513" s="587"/>
      <c r="U513" s="587"/>
      <c r="V513" s="587"/>
      <c r="W513" s="587"/>
      <c r="X513" s="587"/>
      <c r="Y513" s="587"/>
      <c r="Z513" s="587"/>
      <c r="AA513" s="587"/>
      <c r="AB513" s="587"/>
    </row>
    <row r="514" spans="1:28" ht="15.75" customHeight="1" x14ac:dyDescent="0.25">
      <c r="A514" s="587"/>
      <c r="B514" s="587"/>
      <c r="C514" s="587"/>
      <c r="D514" s="587"/>
      <c r="E514" s="587"/>
      <c r="F514" s="588"/>
      <c r="G514" s="587"/>
      <c r="H514" s="587"/>
      <c r="I514" s="587"/>
      <c r="J514" s="587"/>
      <c r="K514" s="587"/>
      <c r="L514" s="587"/>
      <c r="M514" s="587"/>
      <c r="N514" s="587"/>
      <c r="O514" s="587"/>
      <c r="P514" s="587"/>
      <c r="Q514" s="587"/>
      <c r="R514" s="587"/>
      <c r="S514" s="587"/>
      <c r="T514" s="587"/>
      <c r="U514" s="587"/>
      <c r="V514" s="587"/>
      <c r="W514" s="587"/>
      <c r="X514" s="587"/>
      <c r="Y514" s="587"/>
      <c r="Z514" s="587"/>
      <c r="AA514" s="587"/>
      <c r="AB514" s="587"/>
    </row>
    <row r="515" spans="1:28" ht="15.75" customHeight="1" x14ac:dyDescent="0.25">
      <c r="A515" s="587"/>
      <c r="B515" s="587"/>
      <c r="C515" s="587"/>
      <c r="D515" s="587"/>
      <c r="E515" s="587"/>
      <c r="F515" s="588"/>
      <c r="G515" s="587"/>
      <c r="H515" s="587"/>
      <c r="I515" s="587"/>
      <c r="J515" s="587"/>
      <c r="K515" s="587"/>
      <c r="L515" s="587"/>
      <c r="M515" s="587"/>
      <c r="N515" s="587"/>
      <c r="O515" s="587"/>
      <c r="P515" s="587"/>
      <c r="Q515" s="587"/>
      <c r="R515" s="587"/>
      <c r="S515" s="587"/>
      <c r="T515" s="587"/>
      <c r="U515" s="587"/>
      <c r="V515" s="587"/>
      <c r="W515" s="587"/>
      <c r="X515" s="587"/>
      <c r="Y515" s="587"/>
      <c r="Z515" s="587"/>
      <c r="AA515" s="587"/>
      <c r="AB515" s="587"/>
    </row>
    <row r="516" spans="1:28" ht="15.75" customHeight="1" x14ac:dyDescent="0.25">
      <c r="A516" s="587"/>
      <c r="B516" s="587"/>
      <c r="C516" s="587"/>
      <c r="D516" s="587"/>
      <c r="E516" s="587"/>
      <c r="F516" s="588"/>
      <c r="G516" s="587"/>
      <c r="H516" s="587"/>
      <c r="I516" s="587"/>
      <c r="J516" s="587"/>
      <c r="K516" s="587"/>
      <c r="L516" s="587"/>
      <c r="M516" s="587"/>
      <c r="N516" s="587"/>
      <c r="O516" s="587"/>
      <c r="P516" s="587"/>
      <c r="Q516" s="587"/>
      <c r="R516" s="587"/>
      <c r="S516" s="587"/>
      <c r="T516" s="587"/>
      <c r="U516" s="587"/>
      <c r="V516" s="587"/>
      <c r="W516" s="587"/>
      <c r="X516" s="587"/>
      <c r="Y516" s="587"/>
      <c r="Z516" s="587"/>
      <c r="AA516" s="587"/>
      <c r="AB516" s="587"/>
    </row>
    <row r="517" spans="1:28" ht="15.75" customHeight="1" x14ac:dyDescent="0.25">
      <c r="A517" s="587"/>
      <c r="B517" s="587"/>
      <c r="C517" s="587"/>
      <c r="D517" s="587"/>
      <c r="E517" s="587"/>
      <c r="F517" s="588"/>
      <c r="G517" s="587"/>
      <c r="H517" s="587"/>
      <c r="I517" s="587"/>
      <c r="J517" s="587"/>
      <c r="K517" s="587"/>
      <c r="L517" s="587"/>
      <c r="M517" s="587"/>
      <c r="N517" s="587"/>
      <c r="O517" s="587"/>
      <c r="P517" s="587"/>
      <c r="Q517" s="587"/>
      <c r="R517" s="587"/>
      <c r="S517" s="587"/>
      <c r="T517" s="587"/>
      <c r="U517" s="587"/>
      <c r="V517" s="587"/>
      <c r="W517" s="587"/>
      <c r="X517" s="587"/>
      <c r="Y517" s="587"/>
      <c r="Z517" s="587"/>
      <c r="AA517" s="587"/>
      <c r="AB517" s="587"/>
    </row>
    <row r="518" spans="1:28" ht="15.75" customHeight="1" x14ac:dyDescent="0.25">
      <c r="A518" s="587"/>
      <c r="B518" s="587"/>
      <c r="C518" s="587"/>
      <c r="D518" s="587"/>
      <c r="E518" s="587"/>
      <c r="F518" s="588"/>
      <c r="G518" s="587"/>
      <c r="H518" s="587"/>
      <c r="I518" s="587"/>
      <c r="J518" s="587"/>
      <c r="K518" s="587"/>
      <c r="L518" s="587"/>
      <c r="M518" s="587"/>
      <c r="N518" s="587"/>
      <c r="O518" s="587"/>
      <c r="P518" s="587"/>
      <c r="Q518" s="587"/>
      <c r="R518" s="587"/>
      <c r="S518" s="587"/>
      <c r="T518" s="587"/>
      <c r="U518" s="587"/>
      <c r="V518" s="587"/>
      <c r="W518" s="587"/>
      <c r="X518" s="587"/>
      <c r="Y518" s="587"/>
      <c r="Z518" s="587"/>
      <c r="AA518" s="587"/>
      <c r="AB518" s="587"/>
    </row>
    <row r="519" spans="1:28" ht="15.75" customHeight="1" x14ac:dyDescent="0.25">
      <c r="A519" s="587"/>
      <c r="B519" s="587"/>
      <c r="C519" s="587"/>
      <c r="D519" s="587"/>
      <c r="E519" s="587"/>
      <c r="F519" s="588"/>
      <c r="G519" s="587"/>
      <c r="H519" s="587"/>
      <c r="I519" s="587"/>
      <c r="J519" s="587"/>
      <c r="K519" s="587"/>
      <c r="L519" s="587"/>
      <c r="M519" s="587"/>
      <c r="N519" s="587"/>
      <c r="O519" s="587"/>
      <c r="P519" s="587"/>
      <c r="Q519" s="587"/>
      <c r="R519" s="587"/>
      <c r="S519" s="587"/>
      <c r="T519" s="587"/>
      <c r="U519" s="587"/>
      <c r="V519" s="587"/>
      <c r="W519" s="587"/>
      <c r="X519" s="587"/>
      <c r="Y519" s="587"/>
      <c r="Z519" s="587"/>
      <c r="AA519" s="587"/>
      <c r="AB519" s="587"/>
    </row>
    <row r="520" spans="1:28" ht="15.75" customHeight="1" x14ac:dyDescent="0.25">
      <c r="A520" s="587"/>
      <c r="B520" s="587"/>
      <c r="C520" s="587"/>
      <c r="D520" s="587"/>
      <c r="E520" s="587"/>
      <c r="F520" s="588"/>
      <c r="G520" s="587"/>
      <c r="H520" s="587"/>
      <c r="I520" s="587"/>
      <c r="J520" s="587"/>
      <c r="K520" s="587"/>
      <c r="L520" s="587"/>
      <c r="M520" s="587"/>
      <c r="N520" s="587"/>
      <c r="O520" s="587"/>
      <c r="P520" s="587"/>
      <c r="Q520" s="587"/>
      <c r="R520" s="587"/>
      <c r="S520" s="587"/>
      <c r="T520" s="587"/>
      <c r="U520" s="587"/>
      <c r="V520" s="587"/>
      <c r="W520" s="587"/>
      <c r="X520" s="587"/>
      <c r="Y520" s="587"/>
      <c r="Z520" s="587"/>
      <c r="AA520" s="587"/>
      <c r="AB520" s="587"/>
    </row>
    <row r="521" spans="1:28" ht="15.75" customHeight="1" x14ac:dyDescent="0.25">
      <c r="A521" s="587"/>
      <c r="B521" s="587"/>
      <c r="C521" s="587"/>
      <c r="D521" s="587"/>
      <c r="E521" s="587"/>
      <c r="F521" s="588"/>
      <c r="G521" s="587"/>
      <c r="H521" s="587"/>
      <c r="I521" s="587"/>
      <c r="J521" s="587"/>
      <c r="K521" s="587"/>
      <c r="L521" s="587"/>
      <c r="M521" s="587"/>
      <c r="N521" s="587"/>
      <c r="O521" s="587"/>
      <c r="P521" s="587"/>
      <c r="Q521" s="587"/>
      <c r="R521" s="587"/>
      <c r="S521" s="587"/>
      <c r="T521" s="587"/>
      <c r="U521" s="587"/>
      <c r="V521" s="587"/>
      <c r="W521" s="587"/>
      <c r="X521" s="587"/>
      <c r="Y521" s="587"/>
      <c r="Z521" s="587"/>
      <c r="AA521" s="587"/>
      <c r="AB521" s="587"/>
    </row>
    <row r="522" spans="1:28" ht="15.75" customHeight="1" x14ac:dyDescent="0.25">
      <c r="A522" s="587"/>
      <c r="B522" s="587"/>
      <c r="C522" s="587"/>
      <c r="D522" s="587"/>
      <c r="E522" s="587"/>
      <c r="F522" s="588"/>
      <c r="G522" s="587"/>
      <c r="H522" s="587"/>
      <c r="I522" s="587"/>
      <c r="J522" s="587"/>
      <c r="K522" s="587"/>
      <c r="L522" s="587"/>
      <c r="M522" s="587"/>
      <c r="N522" s="587"/>
      <c r="O522" s="587"/>
      <c r="P522" s="587"/>
      <c r="Q522" s="587"/>
      <c r="R522" s="587"/>
      <c r="S522" s="587"/>
      <c r="T522" s="587"/>
      <c r="U522" s="587"/>
      <c r="V522" s="587"/>
      <c r="W522" s="587"/>
      <c r="X522" s="587"/>
      <c r="Y522" s="587"/>
      <c r="Z522" s="587"/>
      <c r="AA522" s="587"/>
      <c r="AB522" s="587"/>
    </row>
    <row r="523" spans="1:28" ht="15.75" customHeight="1" x14ac:dyDescent="0.25">
      <c r="A523" s="587"/>
      <c r="B523" s="587"/>
      <c r="C523" s="587"/>
      <c r="D523" s="587"/>
      <c r="E523" s="587"/>
      <c r="F523" s="588"/>
      <c r="G523" s="587"/>
      <c r="H523" s="587"/>
      <c r="I523" s="587"/>
      <c r="J523" s="587"/>
      <c r="K523" s="587"/>
      <c r="L523" s="587"/>
      <c r="M523" s="587"/>
      <c r="N523" s="587"/>
      <c r="O523" s="587"/>
      <c r="P523" s="587"/>
      <c r="Q523" s="587"/>
      <c r="R523" s="587"/>
      <c r="S523" s="587"/>
      <c r="T523" s="587"/>
      <c r="U523" s="587"/>
      <c r="V523" s="587"/>
      <c r="W523" s="587"/>
      <c r="X523" s="587"/>
      <c r="Y523" s="587"/>
      <c r="Z523" s="587"/>
      <c r="AA523" s="587"/>
      <c r="AB523" s="587"/>
    </row>
    <row r="524" spans="1:28" ht="15.75" customHeight="1" x14ac:dyDescent="0.25">
      <c r="A524" s="587"/>
      <c r="B524" s="587"/>
      <c r="C524" s="587"/>
      <c r="D524" s="587"/>
      <c r="E524" s="587"/>
      <c r="F524" s="588"/>
      <c r="G524" s="587"/>
      <c r="H524" s="587"/>
      <c r="I524" s="587"/>
      <c r="J524" s="587"/>
      <c r="K524" s="587"/>
      <c r="L524" s="587"/>
      <c r="M524" s="587"/>
      <c r="N524" s="587"/>
      <c r="O524" s="587"/>
      <c r="P524" s="587"/>
      <c r="Q524" s="587"/>
      <c r="R524" s="587"/>
      <c r="S524" s="587"/>
      <c r="T524" s="587"/>
      <c r="U524" s="587"/>
      <c r="V524" s="587"/>
      <c r="W524" s="587"/>
      <c r="X524" s="587"/>
      <c r="Y524" s="587"/>
      <c r="Z524" s="587"/>
      <c r="AA524" s="587"/>
      <c r="AB524" s="587"/>
    </row>
    <row r="525" spans="1:28" ht="15.75" customHeight="1" x14ac:dyDescent="0.25">
      <c r="A525" s="587"/>
      <c r="B525" s="587"/>
      <c r="C525" s="587"/>
      <c r="D525" s="587"/>
      <c r="E525" s="587"/>
      <c r="F525" s="588"/>
      <c r="G525" s="587"/>
      <c r="H525" s="587"/>
      <c r="I525" s="587"/>
      <c r="J525" s="587"/>
      <c r="K525" s="587"/>
      <c r="L525" s="587"/>
      <c r="M525" s="587"/>
      <c r="N525" s="587"/>
      <c r="O525" s="587"/>
      <c r="P525" s="587"/>
      <c r="Q525" s="587"/>
      <c r="R525" s="587"/>
      <c r="S525" s="587"/>
      <c r="T525" s="587"/>
      <c r="U525" s="587"/>
      <c r="V525" s="587"/>
      <c r="W525" s="587"/>
      <c r="X525" s="587"/>
      <c r="Y525" s="587"/>
      <c r="Z525" s="587"/>
      <c r="AA525" s="587"/>
      <c r="AB525" s="587"/>
    </row>
    <row r="526" spans="1:28" ht="15.75" customHeight="1" x14ac:dyDescent="0.25">
      <c r="A526" s="587"/>
      <c r="B526" s="587"/>
      <c r="C526" s="587"/>
      <c r="D526" s="587"/>
      <c r="E526" s="587"/>
      <c r="F526" s="588"/>
      <c r="G526" s="587"/>
      <c r="H526" s="587"/>
      <c r="I526" s="587"/>
      <c r="J526" s="587"/>
      <c r="K526" s="587"/>
      <c r="L526" s="587"/>
      <c r="M526" s="587"/>
      <c r="N526" s="587"/>
      <c r="O526" s="587"/>
      <c r="P526" s="587"/>
      <c r="Q526" s="587"/>
      <c r="R526" s="587"/>
      <c r="S526" s="587"/>
      <c r="T526" s="587"/>
      <c r="U526" s="587"/>
      <c r="V526" s="587"/>
      <c r="W526" s="587"/>
      <c r="X526" s="587"/>
      <c r="Y526" s="587"/>
      <c r="Z526" s="587"/>
      <c r="AA526" s="587"/>
      <c r="AB526" s="587"/>
    </row>
    <row r="527" spans="1:28" ht="15.75" customHeight="1" x14ac:dyDescent="0.25">
      <c r="A527" s="587"/>
      <c r="B527" s="587"/>
      <c r="C527" s="587"/>
      <c r="D527" s="587"/>
      <c r="E527" s="587"/>
      <c r="F527" s="588"/>
      <c r="G527" s="587"/>
      <c r="H527" s="587"/>
      <c r="I527" s="587"/>
      <c r="J527" s="587"/>
      <c r="K527" s="587"/>
      <c r="L527" s="587"/>
      <c r="M527" s="587"/>
      <c r="N527" s="587"/>
      <c r="O527" s="587"/>
      <c r="P527" s="587"/>
      <c r="Q527" s="587"/>
      <c r="R527" s="587"/>
      <c r="S527" s="587"/>
      <c r="T527" s="587"/>
      <c r="U527" s="587"/>
      <c r="V527" s="587"/>
      <c r="W527" s="587"/>
      <c r="X527" s="587"/>
      <c r="Y527" s="587"/>
      <c r="Z527" s="587"/>
      <c r="AA527" s="587"/>
      <c r="AB527" s="587"/>
    </row>
    <row r="528" spans="1:28" ht="15.75" customHeight="1" x14ac:dyDescent="0.25">
      <c r="A528" s="587"/>
      <c r="B528" s="587"/>
      <c r="C528" s="587"/>
      <c r="D528" s="587"/>
      <c r="E528" s="587"/>
      <c r="F528" s="588"/>
      <c r="G528" s="587"/>
      <c r="H528" s="587"/>
      <c r="I528" s="587"/>
      <c r="J528" s="587"/>
      <c r="K528" s="587"/>
      <c r="L528" s="587"/>
      <c r="M528" s="587"/>
      <c r="N528" s="587"/>
      <c r="O528" s="587"/>
      <c r="P528" s="587"/>
      <c r="Q528" s="587"/>
      <c r="R528" s="587"/>
      <c r="S528" s="587"/>
      <c r="T528" s="587"/>
      <c r="U528" s="587"/>
      <c r="V528" s="587"/>
      <c r="W528" s="587"/>
      <c r="X528" s="587"/>
      <c r="Y528" s="587"/>
      <c r="Z528" s="587"/>
      <c r="AA528" s="587"/>
      <c r="AB528" s="587"/>
    </row>
    <row r="529" spans="1:28" ht="15.75" customHeight="1" x14ac:dyDescent="0.25">
      <c r="A529" s="587"/>
      <c r="B529" s="587"/>
      <c r="C529" s="587"/>
      <c r="D529" s="587"/>
      <c r="E529" s="587"/>
      <c r="F529" s="588"/>
      <c r="G529" s="587"/>
      <c r="H529" s="587"/>
      <c r="I529" s="587"/>
      <c r="J529" s="587"/>
      <c r="K529" s="587"/>
      <c r="L529" s="587"/>
      <c r="M529" s="587"/>
      <c r="N529" s="587"/>
      <c r="O529" s="587"/>
      <c r="P529" s="587"/>
      <c r="Q529" s="587"/>
      <c r="R529" s="587"/>
      <c r="S529" s="587"/>
      <c r="T529" s="587"/>
      <c r="U529" s="587"/>
      <c r="V529" s="587"/>
      <c r="W529" s="587"/>
      <c r="X529" s="587"/>
      <c r="Y529" s="587"/>
      <c r="Z529" s="587"/>
      <c r="AA529" s="587"/>
      <c r="AB529" s="587"/>
    </row>
    <row r="530" spans="1:28" ht="15.75" customHeight="1" x14ac:dyDescent="0.25">
      <c r="A530" s="587"/>
      <c r="B530" s="587"/>
      <c r="C530" s="587"/>
      <c r="D530" s="587"/>
      <c r="E530" s="587"/>
      <c r="F530" s="588"/>
      <c r="G530" s="587"/>
      <c r="H530" s="587"/>
      <c r="I530" s="587"/>
      <c r="J530" s="587"/>
      <c r="K530" s="587"/>
      <c r="L530" s="587"/>
      <c r="M530" s="587"/>
      <c r="N530" s="587"/>
      <c r="O530" s="587"/>
      <c r="P530" s="587"/>
      <c r="Q530" s="587"/>
      <c r="R530" s="587"/>
      <c r="S530" s="587"/>
      <c r="T530" s="587"/>
      <c r="U530" s="587"/>
      <c r="V530" s="587"/>
      <c r="W530" s="587"/>
      <c r="X530" s="587"/>
      <c r="Y530" s="587"/>
      <c r="Z530" s="587"/>
      <c r="AA530" s="587"/>
      <c r="AB530" s="587"/>
    </row>
    <row r="531" spans="1:28" ht="15.75" customHeight="1" x14ac:dyDescent="0.25">
      <c r="A531" s="587"/>
      <c r="B531" s="587"/>
      <c r="C531" s="587"/>
      <c r="D531" s="587"/>
      <c r="E531" s="587"/>
      <c r="F531" s="588"/>
      <c r="G531" s="587"/>
      <c r="H531" s="587"/>
      <c r="I531" s="587"/>
      <c r="J531" s="587"/>
      <c r="K531" s="587"/>
      <c r="L531" s="587"/>
      <c r="M531" s="587"/>
      <c r="N531" s="587"/>
      <c r="O531" s="587"/>
      <c r="P531" s="587"/>
      <c r="Q531" s="587"/>
      <c r="R531" s="587"/>
      <c r="S531" s="587"/>
      <c r="T531" s="587"/>
      <c r="U531" s="587"/>
      <c r="V531" s="587"/>
      <c r="W531" s="587"/>
      <c r="X531" s="587"/>
      <c r="Y531" s="587"/>
      <c r="Z531" s="587"/>
      <c r="AA531" s="587"/>
      <c r="AB531" s="587"/>
    </row>
    <row r="532" spans="1:28" ht="15.75" customHeight="1" x14ac:dyDescent="0.25">
      <c r="A532" s="587"/>
      <c r="B532" s="587"/>
      <c r="C532" s="587"/>
      <c r="D532" s="587"/>
      <c r="E532" s="587"/>
      <c r="F532" s="588"/>
      <c r="G532" s="587"/>
      <c r="H532" s="587"/>
      <c r="I532" s="587"/>
      <c r="J532" s="587"/>
      <c r="K532" s="587"/>
      <c r="L532" s="587"/>
      <c r="M532" s="587"/>
      <c r="N532" s="587"/>
      <c r="O532" s="587"/>
      <c r="P532" s="587"/>
      <c r="Q532" s="587"/>
      <c r="R532" s="587"/>
      <c r="S532" s="587"/>
      <c r="T532" s="587"/>
      <c r="U532" s="587"/>
      <c r="V532" s="587"/>
      <c r="W532" s="587"/>
      <c r="X532" s="587"/>
      <c r="Y532" s="587"/>
      <c r="Z532" s="587"/>
      <c r="AA532" s="587"/>
      <c r="AB532" s="587"/>
    </row>
    <row r="533" spans="1:28" ht="15.75" customHeight="1" x14ac:dyDescent="0.25">
      <c r="A533" s="587"/>
      <c r="B533" s="587"/>
      <c r="C533" s="587"/>
      <c r="D533" s="587"/>
      <c r="E533" s="587"/>
      <c r="F533" s="588"/>
      <c r="G533" s="587"/>
      <c r="H533" s="587"/>
      <c r="I533" s="587"/>
      <c r="J533" s="587"/>
      <c r="K533" s="587"/>
      <c r="L533" s="587"/>
      <c r="M533" s="587"/>
      <c r="N533" s="587"/>
      <c r="O533" s="587"/>
      <c r="P533" s="587"/>
      <c r="Q533" s="587"/>
      <c r="R533" s="587"/>
      <c r="S533" s="587"/>
      <c r="T533" s="587"/>
      <c r="U533" s="587"/>
      <c r="V533" s="587"/>
      <c r="W533" s="587"/>
      <c r="X533" s="587"/>
      <c r="Y533" s="587"/>
      <c r="Z533" s="587"/>
      <c r="AA533" s="587"/>
      <c r="AB533" s="587"/>
    </row>
    <row r="534" spans="1:28" ht="15.75" customHeight="1" x14ac:dyDescent="0.25">
      <c r="A534" s="587"/>
      <c r="B534" s="587"/>
      <c r="C534" s="587"/>
      <c r="D534" s="587"/>
      <c r="E534" s="587"/>
      <c r="F534" s="588"/>
      <c r="G534" s="587"/>
      <c r="H534" s="587"/>
      <c r="I534" s="587"/>
      <c r="J534" s="587"/>
      <c r="K534" s="587"/>
      <c r="L534" s="587"/>
      <c r="M534" s="587"/>
      <c r="N534" s="587"/>
      <c r="O534" s="587"/>
      <c r="P534" s="587"/>
      <c r="Q534" s="587"/>
      <c r="R534" s="587"/>
      <c r="S534" s="587"/>
      <c r="T534" s="587"/>
      <c r="U534" s="587"/>
      <c r="V534" s="587"/>
      <c r="W534" s="587"/>
      <c r="X534" s="587"/>
      <c r="Y534" s="587"/>
      <c r="Z534" s="587"/>
      <c r="AA534" s="587"/>
      <c r="AB534" s="587"/>
    </row>
    <row r="535" spans="1:28" ht="15.75" customHeight="1" x14ac:dyDescent="0.25">
      <c r="A535" s="587"/>
      <c r="B535" s="587"/>
      <c r="C535" s="587"/>
      <c r="D535" s="587"/>
      <c r="E535" s="587"/>
      <c r="F535" s="588"/>
      <c r="G535" s="587"/>
      <c r="H535" s="587"/>
      <c r="I535" s="587"/>
      <c r="J535" s="587"/>
      <c r="K535" s="587"/>
      <c r="L535" s="587"/>
      <c r="M535" s="587"/>
      <c r="N535" s="587"/>
      <c r="O535" s="587"/>
      <c r="P535" s="587"/>
      <c r="Q535" s="587"/>
      <c r="R535" s="587"/>
      <c r="S535" s="587"/>
      <c r="T535" s="587"/>
      <c r="U535" s="587"/>
      <c r="V535" s="587"/>
      <c r="W535" s="587"/>
      <c r="X535" s="587"/>
      <c r="Y535" s="587"/>
      <c r="Z535" s="587"/>
      <c r="AA535" s="587"/>
      <c r="AB535" s="587"/>
    </row>
    <row r="536" spans="1:28" ht="15.75" customHeight="1" x14ac:dyDescent="0.25">
      <c r="A536" s="587"/>
      <c r="B536" s="587"/>
      <c r="C536" s="587"/>
      <c r="D536" s="587"/>
      <c r="E536" s="587"/>
      <c r="F536" s="588"/>
      <c r="G536" s="587"/>
      <c r="H536" s="587"/>
      <c r="I536" s="587"/>
      <c r="J536" s="587"/>
      <c r="K536" s="587"/>
      <c r="L536" s="587"/>
      <c r="M536" s="587"/>
      <c r="N536" s="587"/>
      <c r="O536" s="587"/>
      <c r="P536" s="587"/>
      <c r="Q536" s="587"/>
      <c r="R536" s="587"/>
      <c r="S536" s="587"/>
      <c r="T536" s="587"/>
      <c r="U536" s="587"/>
      <c r="V536" s="587"/>
      <c r="W536" s="587"/>
      <c r="X536" s="587"/>
      <c r="Y536" s="587"/>
      <c r="Z536" s="587"/>
      <c r="AA536" s="587"/>
      <c r="AB536" s="587"/>
    </row>
    <row r="537" spans="1:28" ht="15.75" customHeight="1" x14ac:dyDescent="0.25">
      <c r="A537" s="587"/>
      <c r="B537" s="587"/>
      <c r="C537" s="587"/>
      <c r="D537" s="587"/>
      <c r="E537" s="587"/>
      <c r="F537" s="588"/>
      <c r="G537" s="587"/>
      <c r="H537" s="587"/>
      <c r="I537" s="587"/>
      <c r="J537" s="587"/>
      <c r="K537" s="587"/>
      <c r="L537" s="587"/>
      <c r="M537" s="587"/>
      <c r="N537" s="587"/>
      <c r="O537" s="587"/>
      <c r="P537" s="587"/>
      <c r="Q537" s="587"/>
      <c r="R537" s="587"/>
      <c r="S537" s="587"/>
      <c r="T537" s="587"/>
      <c r="U537" s="587"/>
      <c r="V537" s="587"/>
      <c r="W537" s="587"/>
      <c r="X537" s="587"/>
      <c r="Y537" s="587"/>
      <c r="Z537" s="587"/>
      <c r="AA537" s="587"/>
      <c r="AB537" s="587"/>
    </row>
    <row r="538" spans="1:28" ht="15.75" customHeight="1" x14ac:dyDescent="0.25">
      <c r="A538" s="587"/>
      <c r="B538" s="587"/>
      <c r="C538" s="587"/>
      <c r="D538" s="587"/>
      <c r="E538" s="587"/>
      <c r="F538" s="588"/>
      <c r="G538" s="587"/>
      <c r="H538" s="587"/>
      <c r="I538" s="587"/>
      <c r="J538" s="587"/>
      <c r="K538" s="587"/>
      <c r="L538" s="587"/>
      <c r="M538" s="587"/>
      <c r="N538" s="587"/>
      <c r="O538" s="587"/>
      <c r="P538" s="587"/>
      <c r="Q538" s="587"/>
      <c r="R538" s="587"/>
      <c r="S538" s="587"/>
      <c r="T538" s="587"/>
      <c r="U538" s="587"/>
      <c r="V538" s="587"/>
      <c r="W538" s="587"/>
      <c r="X538" s="587"/>
      <c r="Y538" s="587"/>
      <c r="Z538" s="587"/>
      <c r="AA538" s="587"/>
      <c r="AB538" s="587"/>
    </row>
    <row r="539" spans="1:28" ht="15.75" customHeight="1" x14ac:dyDescent="0.25">
      <c r="A539" s="587"/>
      <c r="B539" s="587"/>
      <c r="C539" s="587"/>
      <c r="D539" s="587"/>
      <c r="E539" s="587"/>
      <c r="F539" s="588"/>
      <c r="G539" s="587"/>
      <c r="H539" s="587"/>
      <c r="I539" s="587"/>
      <c r="J539" s="587"/>
      <c r="K539" s="587"/>
      <c r="L539" s="587"/>
      <c r="M539" s="587"/>
      <c r="N539" s="587"/>
      <c r="O539" s="587"/>
      <c r="P539" s="587"/>
      <c r="Q539" s="587"/>
      <c r="R539" s="587"/>
      <c r="S539" s="587"/>
      <c r="T539" s="587"/>
      <c r="U539" s="587"/>
      <c r="V539" s="587"/>
      <c r="W539" s="587"/>
      <c r="X539" s="587"/>
      <c r="Y539" s="587"/>
      <c r="Z539" s="587"/>
      <c r="AA539" s="587"/>
      <c r="AB539" s="587"/>
    </row>
    <row r="540" spans="1:28" ht="15.75" customHeight="1" x14ac:dyDescent="0.25">
      <c r="A540" s="587"/>
      <c r="B540" s="587"/>
      <c r="C540" s="587"/>
      <c r="D540" s="587"/>
      <c r="E540" s="587"/>
      <c r="F540" s="588"/>
      <c r="G540" s="587"/>
      <c r="H540" s="587"/>
      <c r="I540" s="587"/>
      <c r="J540" s="587"/>
      <c r="K540" s="587"/>
      <c r="L540" s="587"/>
      <c r="M540" s="587"/>
      <c r="N540" s="587"/>
      <c r="O540" s="587"/>
      <c r="P540" s="587"/>
      <c r="Q540" s="587"/>
      <c r="R540" s="587"/>
      <c r="S540" s="587"/>
      <c r="T540" s="587"/>
      <c r="U540" s="587"/>
      <c r="V540" s="587"/>
      <c r="W540" s="587"/>
      <c r="X540" s="587"/>
      <c r="Y540" s="587"/>
      <c r="Z540" s="587"/>
      <c r="AA540" s="587"/>
      <c r="AB540" s="587"/>
    </row>
    <row r="541" spans="1:28" ht="15.75" customHeight="1" x14ac:dyDescent="0.25">
      <c r="A541" s="587"/>
      <c r="B541" s="587"/>
      <c r="C541" s="587"/>
      <c r="D541" s="587"/>
      <c r="E541" s="587"/>
      <c r="F541" s="588"/>
      <c r="G541" s="587"/>
      <c r="H541" s="587"/>
      <c r="I541" s="587"/>
      <c r="J541" s="587"/>
      <c r="K541" s="587"/>
      <c r="L541" s="587"/>
      <c r="M541" s="587"/>
      <c r="N541" s="587"/>
      <c r="O541" s="587"/>
      <c r="P541" s="587"/>
      <c r="Q541" s="587"/>
      <c r="R541" s="587"/>
      <c r="S541" s="587"/>
      <c r="T541" s="587"/>
      <c r="U541" s="587"/>
      <c r="V541" s="587"/>
      <c r="W541" s="587"/>
      <c r="X541" s="587"/>
      <c r="Y541" s="587"/>
      <c r="Z541" s="587"/>
      <c r="AA541" s="587"/>
      <c r="AB541" s="587"/>
    </row>
    <row r="542" spans="1:28" ht="15.75" customHeight="1" x14ac:dyDescent="0.25">
      <c r="A542" s="587"/>
      <c r="B542" s="587"/>
      <c r="C542" s="587"/>
      <c r="D542" s="587"/>
      <c r="E542" s="587"/>
      <c r="F542" s="588"/>
      <c r="G542" s="587"/>
      <c r="H542" s="587"/>
      <c r="I542" s="587"/>
      <c r="J542" s="587"/>
      <c r="K542" s="587"/>
      <c r="L542" s="587"/>
      <c r="M542" s="587"/>
      <c r="N542" s="587"/>
      <c r="O542" s="587"/>
      <c r="P542" s="587"/>
      <c r="Q542" s="587"/>
      <c r="R542" s="587"/>
      <c r="S542" s="587"/>
      <c r="T542" s="587"/>
      <c r="U542" s="587"/>
      <c r="V542" s="587"/>
      <c r="W542" s="587"/>
      <c r="X542" s="587"/>
      <c r="Y542" s="587"/>
      <c r="Z542" s="587"/>
      <c r="AA542" s="587"/>
      <c r="AB542" s="587"/>
    </row>
    <row r="543" spans="1:28" ht="15.75" customHeight="1" x14ac:dyDescent="0.25">
      <c r="A543" s="587"/>
      <c r="B543" s="587"/>
      <c r="C543" s="587"/>
      <c r="D543" s="587"/>
      <c r="E543" s="587"/>
      <c r="F543" s="588"/>
      <c r="G543" s="587"/>
      <c r="H543" s="587"/>
      <c r="I543" s="587"/>
      <c r="J543" s="587"/>
      <c r="K543" s="587"/>
      <c r="L543" s="587"/>
      <c r="M543" s="587"/>
      <c r="N543" s="587"/>
      <c r="O543" s="587"/>
      <c r="P543" s="587"/>
      <c r="Q543" s="587"/>
      <c r="R543" s="587"/>
      <c r="S543" s="587"/>
      <c r="T543" s="587"/>
      <c r="U543" s="587"/>
      <c r="V543" s="587"/>
      <c r="W543" s="587"/>
      <c r="X543" s="587"/>
      <c r="Y543" s="587"/>
      <c r="Z543" s="587"/>
      <c r="AA543" s="587"/>
      <c r="AB543" s="587"/>
    </row>
    <row r="544" spans="1:28" ht="15.75" customHeight="1" x14ac:dyDescent="0.25">
      <c r="A544" s="587"/>
      <c r="B544" s="587"/>
      <c r="C544" s="587"/>
      <c r="D544" s="587"/>
      <c r="E544" s="587"/>
      <c r="F544" s="588"/>
      <c r="G544" s="587"/>
      <c r="H544" s="587"/>
      <c r="I544" s="587"/>
      <c r="J544" s="587"/>
      <c r="K544" s="587"/>
      <c r="L544" s="587"/>
      <c r="M544" s="587"/>
      <c r="N544" s="587"/>
      <c r="O544" s="587"/>
      <c r="P544" s="587"/>
      <c r="Q544" s="587"/>
      <c r="R544" s="587"/>
      <c r="S544" s="587"/>
      <c r="T544" s="587"/>
      <c r="U544" s="587"/>
      <c r="V544" s="587"/>
      <c r="W544" s="587"/>
      <c r="X544" s="587"/>
      <c r="Y544" s="587"/>
      <c r="Z544" s="587"/>
      <c r="AA544" s="587"/>
      <c r="AB544" s="587"/>
    </row>
    <row r="545" spans="1:28" ht="15.75" customHeight="1" x14ac:dyDescent="0.25">
      <c r="A545" s="587"/>
      <c r="B545" s="587"/>
      <c r="C545" s="587"/>
      <c r="D545" s="587"/>
      <c r="E545" s="587"/>
      <c r="F545" s="588"/>
      <c r="G545" s="587"/>
      <c r="H545" s="587"/>
      <c r="I545" s="587"/>
      <c r="J545" s="587"/>
      <c r="K545" s="587"/>
      <c r="L545" s="587"/>
      <c r="M545" s="587"/>
      <c r="N545" s="587"/>
      <c r="O545" s="587"/>
      <c r="P545" s="587"/>
      <c r="Q545" s="587"/>
      <c r="R545" s="587"/>
      <c r="S545" s="587"/>
      <c r="T545" s="587"/>
      <c r="U545" s="587"/>
      <c r="V545" s="587"/>
      <c r="W545" s="587"/>
      <c r="X545" s="587"/>
      <c r="Y545" s="587"/>
      <c r="Z545" s="587"/>
      <c r="AA545" s="587"/>
      <c r="AB545" s="587"/>
    </row>
    <row r="546" spans="1:28" ht="15.75" customHeight="1" x14ac:dyDescent="0.25">
      <c r="A546" s="587"/>
      <c r="B546" s="587"/>
      <c r="C546" s="587"/>
      <c r="D546" s="587"/>
      <c r="E546" s="587"/>
      <c r="F546" s="588"/>
      <c r="G546" s="587"/>
      <c r="H546" s="587"/>
      <c r="I546" s="587"/>
      <c r="J546" s="587"/>
      <c r="K546" s="587"/>
      <c r="L546" s="587"/>
      <c r="M546" s="587"/>
      <c r="N546" s="587"/>
      <c r="O546" s="587"/>
      <c r="P546" s="587"/>
      <c r="Q546" s="587"/>
      <c r="R546" s="587"/>
      <c r="S546" s="587"/>
      <c r="T546" s="587"/>
      <c r="U546" s="587"/>
      <c r="V546" s="587"/>
      <c r="W546" s="587"/>
      <c r="X546" s="587"/>
      <c r="Y546" s="587"/>
      <c r="Z546" s="587"/>
      <c r="AA546" s="587"/>
      <c r="AB546" s="587"/>
    </row>
    <row r="547" spans="1:28" ht="15.75" customHeight="1" x14ac:dyDescent="0.25">
      <c r="A547" s="587"/>
      <c r="B547" s="587"/>
      <c r="C547" s="587"/>
      <c r="D547" s="587"/>
      <c r="E547" s="587"/>
      <c r="F547" s="588"/>
      <c r="G547" s="587"/>
      <c r="H547" s="587"/>
      <c r="I547" s="587"/>
      <c r="J547" s="587"/>
      <c r="K547" s="587"/>
      <c r="L547" s="587"/>
      <c r="M547" s="587"/>
      <c r="N547" s="587"/>
      <c r="O547" s="587"/>
      <c r="P547" s="587"/>
      <c r="Q547" s="587"/>
      <c r="R547" s="587"/>
      <c r="S547" s="587"/>
      <c r="T547" s="587"/>
      <c r="U547" s="587"/>
      <c r="V547" s="587"/>
      <c r="W547" s="587"/>
      <c r="X547" s="587"/>
      <c r="Y547" s="587"/>
      <c r="Z547" s="587"/>
      <c r="AA547" s="587"/>
      <c r="AB547" s="587"/>
    </row>
    <row r="548" spans="1:28" ht="15.75" customHeight="1" x14ac:dyDescent="0.25">
      <c r="A548" s="587"/>
      <c r="B548" s="587"/>
      <c r="C548" s="587"/>
      <c r="D548" s="587"/>
      <c r="E548" s="587"/>
      <c r="F548" s="588"/>
      <c r="G548" s="587"/>
      <c r="H548" s="587"/>
      <c r="I548" s="587"/>
      <c r="J548" s="587"/>
      <c r="K548" s="587"/>
      <c r="L548" s="587"/>
      <c r="M548" s="587"/>
      <c r="N548" s="587"/>
      <c r="O548" s="587"/>
      <c r="P548" s="587"/>
      <c r="Q548" s="587"/>
      <c r="R548" s="587"/>
      <c r="S548" s="587"/>
      <c r="T548" s="587"/>
      <c r="U548" s="587"/>
      <c r="V548" s="587"/>
      <c r="W548" s="587"/>
      <c r="X548" s="587"/>
      <c r="Y548" s="587"/>
      <c r="Z548" s="587"/>
      <c r="AA548" s="587"/>
      <c r="AB548" s="587"/>
    </row>
    <row r="549" spans="1:28" ht="15.75" customHeight="1" x14ac:dyDescent="0.25">
      <c r="A549" s="587"/>
      <c r="B549" s="587"/>
      <c r="C549" s="587"/>
      <c r="D549" s="587"/>
      <c r="E549" s="587"/>
      <c r="F549" s="588"/>
      <c r="G549" s="587"/>
      <c r="H549" s="587"/>
      <c r="I549" s="587"/>
      <c r="J549" s="587"/>
      <c r="K549" s="587"/>
      <c r="L549" s="587"/>
      <c r="M549" s="587"/>
      <c r="N549" s="587"/>
      <c r="O549" s="587"/>
      <c r="P549" s="587"/>
      <c r="Q549" s="587"/>
      <c r="R549" s="587"/>
      <c r="S549" s="587"/>
      <c r="T549" s="587"/>
      <c r="U549" s="587"/>
      <c r="V549" s="587"/>
      <c r="W549" s="587"/>
      <c r="X549" s="587"/>
      <c r="Y549" s="587"/>
      <c r="Z549" s="587"/>
      <c r="AA549" s="587"/>
      <c r="AB549" s="587"/>
    </row>
    <row r="550" spans="1:28" ht="15.75" customHeight="1" x14ac:dyDescent="0.25">
      <c r="A550" s="587"/>
      <c r="B550" s="587"/>
      <c r="C550" s="587"/>
      <c r="D550" s="587"/>
      <c r="E550" s="587"/>
      <c r="F550" s="588"/>
      <c r="G550" s="587"/>
      <c r="H550" s="587"/>
      <c r="I550" s="587"/>
      <c r="J550" s="587"/>
      <c r="K550" s="587"/>
      <c r="L550" s="587"/>
      <c r="M550" s="587"/>
      <c r="N550" s="587"/>
      <c r="O550" s="587"/>
      <c r="P550" s="587"/>
      <c r="Q550" s="587"/>
      <c r="R550" s="587"/>
      <c r="S550" s="587"/>
      <c r="T550" s="587"/>
      <c r="U550" s="587"/>
      <c r="V550" s="587"/>
      <c r="W550" s="587"/>
      <c r="X550" s="587"/>
      <c r="Y550" s="587"/>
      <c r="Z550" s="587"/>
      <c r="AA550" s="587"/>
      <c r="AB550" s="587"/>
    </row>
    <row r="551" spans="1:28" ht="15.75" customHeight="1" x14ac:dyDescent="0.25">
      <c r="A551" s="587"/>
      <c r="B551" s="587"/>
      <c r="C551" s="587"/>
      <c r="D551" s="587"/>
      <c r="E551" s="587"/>
      <c r="F551" s="588"/>
      <c r="G551" s="587"/>
      <c r="H551" s="587"/>
      <c r="I551" s="587"/>
      <c r="J551" s="587"/>
      <c r="K551" s="587"/>
      <c r="L551" s="587"/>
      <c r="M551" s="587"/>
      <c r="N551" s="587"/>
      <c r="O551" s="587"/>
      <c r="P551" s="587"/>
      <c r="Q551" s="587"/>
      <c r="R551" s="587"/>
      <c r="S551" s="587"/>
      <c r="T551" s="587"/>
      <c r="U551" s="587"/>
      <c r="V551" s="587"/>
      <c r="W551" s="587"/>
      <c r="X551" s="587"/>
      <c r="Y551" s="587"/>
      <c r="Z551" s="587"/>
      <c r="AA551" s="587"/>
      <c r="AB551" s="587"/>
    </row>
    <row r="552" spans="1:28" ht="15.75" customHeight="1" x14ac:dyDescent="0.25">
      <c r="A552" s="587"/>
      <c r="B552" s="587"/>
      <c r="C552" s="587"/>
      <c r="D552" s="587"/>
      <c r="E552" s="587"/>
      <c r="F552" s="588"/>
      <c r="G552" s="587"/>
      <c r="H552" s="587"/>
      <c r="I552" s="587"/>
      <c r="J552" s="587"/>
      <c r="K552" s="587"/>
      <c r="L552" s="587"/>
      <c r="M552" s="587"/>
      <c r="N552" s="587"/>
      <c r="O552" s="587"/>
      <c r="P552" s="587"/>
      <c r="Q552" s="587"/>
      <c r="R552" s="587"/>
      <c r="S552" s="587"/>
      <c r="T552" s="587"/>
      <c r="U552" s="587"/>
      <c r="V552" s="587"/>
      <c r="W552" s="587"/>
      <c r="X552" s="587"/>
      <c r="Y552" s="587"/>
      <c r="Z552" s="587"/>
      <c r="AA552" s="587"/>
      <c r="AB552" s="587"/>
    </row>
    <row r="553" spans="1:28" ht="15.75" customHeight="1" x14ac:dyDescent="0.25">
      <c r="A553" s="587"/>
      <c r="B553" s="587"/>
      <c r="C553" s="587"/>
      <c r="D553" s="587"/>
      <c r="E553" s="587"/>
      <c r="F553" s="588"/>
      <c r="G553" s="587"/>
      <c r="H553" s="587"/>
      <c r="I553" s="587"/>
      <c r="J553" s="587"/>
      <c r="K553" s="587"/>
      <c r="L553" s="587"/>
      <c r="M553" s="587"/>
      <c r="N553" s="587"/>
      <c r="O553" s="587"/>
      <c r="P553" s="587"/>
      <c r="Q553" s="587"/>
      <c r="R553" s="587"/>
      <c r="S553" s="587"/>
      <c r="T553" s="587"/>
      <c r="U553" s="587"/>
      <c r="V553" s="587"/>
      <c r="W553" s="587"/>
      <c r="X553" s="587"/>
      <c r="Y553" s="587"/>
      <c r="Z553" s="587"/>
      <c r="AA553" s="587"/>
      <c r="AB553" s="587"/>
    </row>
    <row r="554" spans="1:28" ht="15.75" customHeight="1" x14ac:dyDescent="0.25">
      <c r="A554" s="587"/>
      <c r="B554" s="587"/>
      <c r="C554" s="587"/>
      <c r="D554" s="587"/>
      <c r="E554" s="587"/>
      <c r="F554" s="588"/>
      <c r="G554" s="587"/>
      <c r="H554" s="587"/>
      <c r="I554" s="587"/>
      <c r="J554" s="587"/>
      <c r="K554" s="587"/>
      <c r="L554" s="587"/>
      <c r="M554" s="587"/>
      <c r="N554" s="587"/>
      <c r="O554" s="587"/>
      <c r="P554" s="587"/>
      <c r="Q554" s="587"/>
      <c r="R554" s="587"/>
      <c r="S554" s="587"/>
      <c r="T554" s="587"/>
      <c r="U554" s="587"/>
      <c r="V554" s="587"/>
      <c r="W554" s="587"/>
      <c r="X554" s="587"/>
      <c r="Y554" s="587"/>
      <c r="Z554" s="587"/>
      <c r="AA554" s="587"/>
      <c r="AB554" s="587"/>
    </row>
    <row r="555" spans="1:28" ht="15.75" customHeight="1" x14ac:dyDescent="0.25">
      <c r="A555" s="587"/>
      <c r="B555" s="587"/>
      <c r="C555" s="587"/>
      <c r="D555" s="587"/>
      <c r="E555" s="587"/>
      <c r="F555" s="588"/>
      <c r="G555" s="587"/>
      <c r="H555" s="587"/>
      <c r="I555" s="587"/>
      <c r="J555" s="587"/>
      <c r="K555" s="587"/>
      <c r="L555" s="587"/>
      <c r="M555" s="587"/>
      <c r="N555" s="587"/>
      <c r="O555" s="587"/>
      <c r="P555" s="587"/>
      <c r="Q555" s="587"/>
      <c r="R555" s="587"/>
      <c r="S555" s="587"/>
      <c r="T555" s="587"/>
      <c r="U555" s="587"/>
      <c r="V555" s="587"/>
      <c r="W555" s="587"/>
      <c r="X555" s="587"/>
      <c r="Y555" s="587"/>
      <c r="Z555" s="587"/>
      <c r="AA555" s="587"/>
      <c r="AB555" s="587"/>
    </row>
    <row r="556" spans="1:28" ht="15.75" customHeight="1" x14ac:dyDescent="0.25">
      <c r="A556" s="587"/>
      <c r="B556" s="587"/>
      <c r="C556" s="587"/>
      <c r="D556" s="587"/>
      <c r="E556" s="587"/>
      <c r="F556" s="588"/>
      <c r="G556" s="587"/>
      <c r="H556" s="587"/>
      <c r="I556" s="587"/>
      <c r="J556" s="587"/>
      <c r="K556" s="587"/>
      <c r="L556" s="587"/>
      <c r="M556" s="587"/>
      <c r="N556" s="587"/>
      <c r="O556" s="587"/>
      <c r="P556" s="587"/>
      <c r="Q556" s="587"/>
      <c r="R556" s="587"/>
      <c r="S556" s="587"/>
      <c r="T556" s="587"/>
      <c r="U556" s="587"/>
      <c r="V556" s="587"/>
      <c r="W556" s="587"/>
      <c r="X556" s="587"/>
      <c r="Y556" s="587"/>
      <c r="Z556" s="587"/>
      <c r="AA556" s="587"/>
      <c r="AB556" s="587"/>
    </row>
    <row r="557" spans="1:28" ht="15.75" customHeight="1" x14ac:dyDescent="0.25">
      <c r="A557" s="587"/>
      <c r="B557" s="587"/>
      <c r="C557" s="587"/>
      <c r="D557" s="587"/>
      <c r="E557" s="587"/>
      <c r="F557" s="588"/>
      <c r="G557" s="587"/>
      <c r="H557" s="587"/>
      <c r="I557" s="587"/>
      <c r="J557" s="587"/>
      <c r="K557" s="587"/>
      <c r="L557" s="587"/>
      <c r="M557" s="587"/>
      <c r="N557" s="587"/>
      <c r="O557" s="587"/>
      <c r="P557" s="587"/>
      <c r="Q557" s="587"/>
      <c r="R557" s="587"/>
      <c r="S557" s="587"/>
      <c r="T557" s="587"/>
      <c r="U557" s="587"/>
      <c r="V557" s="587"/>
      <c r="W557" s="587"/>
      <c r="X557" s="587"/>
      <c r="Y557" s="587"/>
      <c r="Z557" s="587"/>
      <c r="AA557" s="587"/>
      <c r="AB557" s="587"/>
    </row>
    <row r="558" spans="1:28" ht="15.75" customHeight="1" x14ac:dyDescent="0.25">
      <c r="A558" s="587"/>
      <c r="B558" s="587"/>
      <c r="C558" s="587"/>
      <c r="D558" s="587"/>
      <c r="E558" s="587"/>
      <c r="F558" s="588"/>
      <c r="G558" s="587"/>
      <c r="H558" s="587"/>
      <c r="I558" s="587"/>
      <c r="J558" s="587"/>
      <c r="K558" s="587"/>
      <c r="L558" s="587"/>
      <c r="M558" s="587"/>
      <c r="N558" s="587"/>
      <c r="O558" s="587"/>
      <c r="P558" s="587"/>
      <c r="Q558" s="587"/>
      <c r="R558" s="587"/>
      <c r="S558" s="587"/>
      <c r="T558" s="587"/>
      <c r="U558" s="587"/>
      <c r="V558" s="587"/>
      <c r="W558" s="587"/>
      <c r="X558" s="587"/>
      <c r="Y558" s="587"/>
      <c r="Z558" s="587"/>
      <c r="AA558" s="587"/>
      <c r="AB558" s="587"/>
    </row>
    <row r="559" spans="1:28" ht="15.75" customHeight="1" x14ac:dyDescent="0.25">
      <c r="A559" s="587"/>
      <c r="B559" s="587"/>
      <c r="C559" s="587"/>
      <c r="D559" s="587"/>
      <c r="E559" s="587"/>
      <c r="F559" s="588"/>
      <c r="G559" s="587"/>
      <c r="H559" s="587"/>
      <c r="I559" s="587"/>
      <c r="J559" s="587"/>
      <c r="K559" s="587"/>
      <c r="L559" s="587"/>
      <c r="M559" s="587"/>
      <c r="N559" s="587"/>
      <c r="O559" s="587"/>
      <c r="P559" s="587"/>
      <c r="Q559" s="587"/>
      <c r="R559" s="587"/>
      <c r="S559" s="587"/>
      <c r="T559" s="587"/>
      <c r="U559" s="587"/>
      <c r="V559" s="587"/>
      <c r="W559" s="587"/>
      <c r="X559" s="587"/>
      <c r="Y559" s="587"/>
      <c r="Z559" s="587"/>
      <c r="AA559" s="587"/>
      <c r="AB559" s="587"/>
    </row>
    <row r="560" spans="1:28" ht="15.75" customHeight="1" x14ac:dyDescent="0.25">
      <c r="A560" s="587"/>
      <c r="B560" s="587"/>
      <c r="C560" s="587"/>
      <c r="D560" s="587"/>
      <c r="E560" s="587"/>
      <c r="F560" s="588"/>
      <c r="G560" s="587"/>
      <c r="H560" s="587"/>
      <c r="I560" s="587"/>
      <c r="J560" s="587"/>
      <c r="K560" s="587"/>
      <c r="L560" s="587"/>
      <c r="M560" s="587"/>
      <c r="N560" s="587"/>
      <c r="O560" s="587"/>
      <c r="P560" s="587"/>
      <c r="Q560" s="587"/>
      <c r="R560" s="587"/>
      <c r="S560" s="587"/>
      <c r="T560" s="587"/>
      <c r="U560" s="587"/>
      <c r="V560" s="587"/>
      <c r="W560" s="587"/>
      <c r="X560" s="587"/>
      <c r="Y560" s="587"/>
      <c r="Z560" s="587"/>
      <c r="AA560" s="587"/>
      <c r="AB560" s="587"/>
    </row>
    <row r="561" spans="1:28" ht="15.75" customHeight="1" x14ac:dyDescent="0.25">
      <c r="A561" s="587"/>
      <c r="B561" s="587"/>
      <c r="C561" s="587"/>
      <c r="D561" s="587"/>
      <c r="E561" s="587"/>
      <c r="F561" s="588"/>
      <c r="G561" s="587"/>
      <c r="H561" s="587"/>
      <c r="I561" s="587"/>
      <c r="J561" s="587"/>
      <c r="K561" s="587"/>
      <c r="L561" s="587"/>
      <c r="M561" s="587"/>
      <c r="N561" s="587"/>
      <c r="O561" s="587"/>
      <c r="P561" s="587"/>
      <c r="Q561" s="587"/>
      <c r="R561" s="587"/>
      <c r="S561" s="587"/>
      <c r="T561" s="587"/>
      <c r="U561" s="587"/>
      <c r="V561" s="587"/>
      <c r="W561" s="587"/>
      <c r="X561" s="587"/>
      <c r="Y561" s="587"/>
      <c r="Z561" s="587"/>
      <c r="AA561" s="587"/>
      <c r="AB561" s="587"/>
    </row>
    <row r="562" spans="1:28" ht="15.75" customHeight="1" x14ac:dyDescent="0.25">
      <c r="A562" s="587"/>
      <c r="B562" s="587"/>
      <c r="C562" s="587"/>
      <c r="D562" s="587"/>
      <c r="E562" s="587"/>
      <c r="F562" s="588"/>
      <c r="G562" s="587"/>
      <c r="H562" s="587"/>
      <c r="I562" s="587"/>
      <c r="J562" s="587"/>
      <c r="K562" s="587"/>
      <c r="L562" s="587"/>
      <c r="M562" s="587"/>
      <c r="N562" s="587"/>
      <c r="O562" s="587"/>
      <c r="P562" s="587"/>
      <c r="Q562" s="587"/>
      <c r="R562" s="587"/>
      <c r="S562" s="587"/>
      <c r="T562" s="587"/>
      <c r="U562" s="587"/>
      <c r="V562" s="587"/>
      <c r="W562" s="587"/>
      <c r="X562" s="587"/>
      <c r="Y562" s="587"/>
      <c r="Z562" s="587"/>
      <c r="AA562" s="587"/>
      <c r="AB562" s="587"/>
    </row>
    <row r="563" spans="1:28" ht="15.75" customHeight="1" x14ac:dyDescent="0.25">
      <c r="A563" s="587"/>
      <c r="B563" s="587"/>
      <c r="C563" s="587"/>
      <c r="D563" s="587"/>
      <c r="E563" s="587"/>
      <c r="F563" s="588"/>
      <c r="G563" s="587"/>
      <c r="H563" s="587"/>
      <c r="I563" s="587"/>
      <c r="J563" s="587"/>
      <c r="K563" s="587"/>
      <c r="L563" s="587"/>
      <c r="M563" s="587"/>
      <c r="N563" s="587"/>
      <c r="O563" s="587"/>
      <c r="P563" s="587"/>
      <c r="Q563" s="587"/>
      <c r="R563" s="587"/>
      <c r="S563" s="587"/>
      <c r="T563" s="587"/>
      <c r="U563" s="587"/>
      <c r="V563" s="587"/>
      <c r="W563" s="587"/>
      <c r="X563" s="587"/>
      <c r="Y563" s="587"/>
      <c r="Z563" s="587"/>
      <c r="AA563" s="587"/>
      <c r="AB563" s="587"/>
    </row>
    <row r="564" spans="1:28" ht="15.75" customHeight="1" x14ac:dyDescent="0.25">
      <c r="A564" s="587"/>
      <c r="B564" s="587"/>
      <c r="C564" s="587"/>
      <c r="D564" s="587"/>
      <c r="E564" s="587"/>
      <c r="F564" s="588"/>
      <c r="G564" s="587"/>
      <c r="H564" s="587"/>
      <c r="I564" s="587"/>
      <c r="J564" s="587"/>
      <c r="K564" s="587"/>
      <c r="L564" s="587"/>
      <c r="M564" s="587"/>
      <c r="N564" s="587"/>
      <c r="O564" s="587"/>
      <c r="P564" s="587"/>
      <c r="Q564" s="587"/>
      <c r="R564" s="587"/>
      <c r="S564" s="587"/>
      <c r="T564" s="587"/>
      <c r="U564" s="587"/>
      <c r="V564" s="587"/>
      <c r="W564" s="587"/>
      <c r="X564" s="587"/>
      <c r="Y564" s="587"/>
      <c r="Z564" s="587"/>
      <c r="AA564" s="587"/>
      <c r="AB564" s="587"/>
    </row>
    <row r="565" spans="1:28" ht="15.75" customHeight="1" x14ac:dyDescent="0.25">
      <c r="A565" s="587"/>
      <c r="B565" s="587"/>
      <c r="C565" s="587"/>
      <c r="D565" s="587"/>
      <c r="E565" s="587"/>
      <c r="F565" s="588"/>
      <c r="G565" s="587"/>
      <c r="H565" s="587"/>
      <c r="I565" s="587"/>
      <c r="J565" s="587"/>
      <c r="K565" s="587"/>
      <c r="L565" s="587"/>
      <c r="M565" s="587"/>
      <c r="N565" s="587"/>
      <c r="O565" s="587"/>
      <c r="P565" s="587"/>
      <c r="Q565" s="587"/>
      <c r="R565" s="587"/>
      <c r="S565" s="587"/>
      <c r="T565" s="587"/>
      <c r="U565" s="587"/>
      <c r="V565" s="587"/>
      <c r="W565" s="587"/>
      <c r="X565" s="587"/>
      <c r="Y565" s="587"/>
      <c r="Z565" s="587"/>
      <c r="AA565" s="587"/>
      <c r="AB565" s="587"/>
    </row>
    <row r="566" spans="1:28" ht="15.75" customHeight="1" x14ac:dyDescent="0.25">
      <c r="A566" s="587"/>
      <c r="B566" s="587"/>
      <c r="C566" s="587"/>
      <c r="D566" s="587"/>
      <c r="E566" s="587"/>
      <c r="F566" s="588"/>
      <c r="G566" s="587"/>
      <c r="H566" s="587"/>
      <c r="I566" s="587"/>
      <c r="J566" s="587"/>
      <c r="K566" s="587"/>
      <c r="L566" s="587"/>
      <c r="M566" s="587"/>
      <c r="N566" s="587"/>
      <c r="O566" s="587"/>
      <c r="P566" s="587"/>
      <c r="Q566" s="587"/>
      <c r="R566" s="587"/>
      <c r="S566" s="587"/>
      <c r="T566" s="587"/>
      <c r="U566" s="587"/>
      <c r="V566" s="587"/>
      <c r="W566" s="587"/>
      <c r="X566" s="587"/>
      <c r="Y566" s="587"/>
      <c r="Z566" s="587"/>
      <c r="AA566" s="587"/>
      <c r="AB566" s="587"/>
    </row>
    <row r="567" spans="1:28" ht="15.75" customHeight="1" x14ac:dyDescent="0.25">
      <c r="A567" s="587"/>
      <c r="B567" s="587"/>
      <c r="C567" s="587"/>
      <c r="D567" s="587"/>
      <c r="E567" s="587"/>
      <c r="F567" s="588"/>
      <c r="G567" s="587"/>
      <c r="H567" s="587"/>
      <c r="I567" s="587"/>
      <c r="J567" s="587"/>
      <c r="K567" s="587"/>
      <c r="L567" s="587"/>
      <c r="M567" s="587"/>
      <c r="N567" s="587"/>
      <c r="O567" s="587"/>
      <c r="P567" s="587"/>
      <c r="Q567" s="587"/>
      <c r="R567" s="587"/>
      <c r="S567" s="587"/>
      <c r="T567" s="587"/>
      <c r="U567" s="587"/>
      <c r="V567" s="587"/>
      <c r="W567" s="587"/>
      <c r="X567" s="587"/>
      <c r="Y567" s="587"/>
      <c r="Z567" s="587"/>
      <c r="AA567" s="587"/>
      <c r="AB567" s="587"/>
    </row>
    <row r="568" spans="1:28" ht="15.75" customHeight="1" x14ac:dyDescent="0.25">
      <c r="A568" s="587"/>
      <c r="B568" s="587"/>
      <c r="C568" s="587"/>
      <c r="D568" s="587"/>
      <c r="E568" s="587"/>
      <c r="F568" s="588"/>
      <c r="G568" s="587"/>
      <c r="H568" s="587"/>
      <c r="I568" s="587"/>
      <c r="J568" s="587"/>
      <c r="K568" s="587"/>
      <c r="L568" s="587"/>
      <c r="M568" s="587"/>
      <c r="N568" s="587"/>
      <c r="O568" s="587"/>
      <c r="P568" s="587"/>
      <c r="Q568" s="587"/>
      <c r="R568" s="587"/>
      <c r="S568" s="587"/>
      <c r="T568" s="587"/>
      <c r="U568" s="587"/>
      <c r="V568" s="587"/>
      <c r="W568" s="587"/>
      <c r="X568" s="587"/>
      <c r="Y568" s="587"/>
      <c r="Z568" s="587"/>
      <c r="AA568" s="587"/>
      <c r="AB568" s="587"/>
    </row>
    <row r="569" spans="1:28" ht="15.75" customHeight="1" x14ac:dyDescent="0.25">
      <c r="A569" s="587"/>
      <c r="B569" s="587"/>
      <c r="C569" s="587"/>
      <c r="D569" s="587"/>
      <c r="E569" s="587"/>
      <c r="F569" s="588"/>
      <c r="G569" s="587"/>
      <c r="H569" s="587"/>
      <c r="I569" s="587"/>
      <c r="J569" s="587"/>
      <c r="K569" s="587"/>
      <c r="L569" s="587"/>
      <c r="M569" s="587"/>
      <c r="N569" s="587"/>
      <c r="O569" s="587"/>
      <c r="P569" s="587"/>
      <c r="Q569" s="587"/>
      <c r="R569" s="587"/>
      <c r="S569" s="587"/>
      <c r="T569" s="587"/>
      <c r="U569" s="587"/>
      <c r="V569" s="587"/>
      <c r="W569" s="587"/>
      <c r="X569" s="587"/>
      <c r="Y569" s="587"/>
      <c r="Z569" s="587"/>
      <c r="AA569" s="587"/>
      <c r="AB569" s="587"/>
    </row>
    <row r="570" spans="1:28" ht="15.75" customHeight="1" x14ac:dyDescent="0.25">
      <c r="A570" s="587"/>
      <c r="B570" s="587"/>
      <c r="C570" s="587"/>
      <c r="D570" s="587"/>
      <c r="E570" s="587"/>
      <c r="F570" s="588"/>
      <c r="G570" s="587"/>
      <c r="H570" s="587"/>
      <c r="I570" s="587"/>
      <c r="J570" s="587"/>
      <c r="K570" s="587"/>
      <c r="L570" s="587"/>
      <c r="M570" s="587"/>
      <c r="N570" s="587"/>
      <c r="O570" s="587"/>
      <c r="P570" s="587"/>
      <c r="Q570" s="587"/>
      <c r="R570" s="587"/>
      <c r="S570" s="587"/>
      <c r="T570" s="587"/>
      <c r="U570" s="587"/>
      <c r="V570" s="587"/>
      <c r="W570" s="587"/>
      <c r="X570" s="587"/>
      <c r="Y570" s="587"/>
      <c r="Z570" s="587"/>
      <c r="AA570" s="587"/>
      <c r="AB570" s="587"/>
    </row>
    <row r="571" spans="1:28" ht="15.75" customHeight="1" x14ac:dyDescent="0.25">
      <c r="A571" s="587"/>
      <c r="B571" s="587"/>
      <c r="C571" s="587"/>
      <c r="D571" s="587"/>
      <c r="E571" s="587"/>
      <c r="F571" s="588"/>
      <c r="G571" s="587"/>
      <c r="H571" s="587"/>
      <c r="I571" s="587"/>
      <c r="J571" s="587"/>
      <c r="K571" s="587"/>
      <c r="L571" s="587"/>
      <c r="M571" s="587"/>
      <c r="N571" s="587"/>
      <c r="O571" s="587"/>
      <c r="P571" s="587"/>
      <c r="Q571" s="587"/>
      <c r="R571" s="587"/>
      <c r="S571" s="587"/>
      <c r="T571" s="587"/>
      <c r="U571" s="587"/>
      <c r="V571" s="587"/>
      <c r="W571" s="587"/>
      <c r="X571" s="587"/>
      <c r="Y571" s="587"/>
      <c r="Z571" s="587"/>
      <c r="AA571" s="587"/>
      <c r="AB571" s="587"/>
    </row>
    <row r="572" spans="1:28" ht="15.75" customHeight="1" x14ac:dyDescent="0.25">
      <c r="A572" s="587"/>
      <c r="B572" s="587"/>
      <c r="C572" s="587"/>
      <c r="D572" s="587"/>
      <c r="E572" s="587"/>
      <c r="F572" s="588"/>
      <c r="G572" s="587"/>
      <c r="H572" s="587"/>
      <c r="I572" s="587"/>
      <c r="J572" s="587"/>
      <c r="K572" s="587"/>
      <c r="L572" s="587"/>
      <c r="M572" s="587"/>
      <c r="N572" s="587"/>
      <c r="O572" s="587"/>
      <c r="P572" s="587"/>
      <c r="Q572" s="587"/>
      <c r="R572" s="587"/>
      <c r="S572" s="587"/>
      <c r="T572" s="587"/>
      <c r="U572" s="587"/>
      <c r="V572" s="587"/>
      <c r="W572" s="587"/>
      <c r="X572" s="587"/>
      <c r="Y572" s="587"/>
      <c r="Z572" s="587"/>
      <c r="AA572" s="587"/>
      <c r="AB572" s="587"/>
    </row>
    <row r="573" spans="1:28" ht="15.75" customHeight="1" x14ac:dyDescent="0.25">
      <c r="A573" s="587"/>
      <c r="B573" s="587"/>
      <c r="C573" s="587"/>
      <c r="D573" s="587"/>
      <c r="E573" s="587"/>
      <c r="F573" s="588"/>
      <c r="G573" s="587"/>
      <c r="H573" s="587"/>
      <c r="I573" s="587"/>
      <c r="J573" s="587"/>
      <c r="K573" s="587"/>
      <c r="L573" s="587"/>
      <c r="M573" s="587"/>
      <c r="N573" s="587"/>
      <c r="O573" s="587"/>
      <c r="P573" s="587"/>
      <c r="Q573" s="587"/>
      <c r="R573" s="587"/>
      <c r="S573" s="587"/>
      <c r="T573" s="587"/>
      <c r="U573" s="587"/>
      <c r="V573" s="587"/>
      <c r="W573" s="587"/>
      <c r="X573" s="587"/>
      <c r="Y573" s="587"/>
      <c r="Z573" s="587"/>
      <c r="AA573" s="587"/>
      <c r="AB573" s="587"/>
    </row>
    <row r="574" spans="1:28" ht="15.75" customHeight="1" x14ac:dyDescent="0.25">
      <c r="A574" s="587"/>
      <c r="B574" s="587"/>
      <c r="C574" s="587"/>
      <c r="D574" s="587"/>
      <c r="E574" s="587"/>
      <c r="F574" s="588"/>
      <c r="G574" s="587"/>
      <c r="H574" s="587"/>
      <c r="I574" s="587"/>
      <c r="J574" s="587"/>
      <c r="K574" s="587"/>
      <c r="L574" s="587"/>
      <c r="M574" s="587"/>
      <c r="N574" s="587"/>
      <c r="O574" s="587"/>
      <c r="P574" s="587"/>
      <c r="Q574" s="587"/>
      <c r="R574" s="587"/>
      <c r="S574" s="587"/>
      <c r="T574" s="587"/>
      <c r="U574" s="587"/>
      <c r="V574" s="587"/>
      <c r="W574" s="587"/>
      <c r="X574" s="587"/>
      <c r="Y574" s="587"/>
      <c r="Z574" s="587"/>
      <c r="AA574" s="587"/>
      <c r="AB574" s="587"/>
    </row>
    <row r="575" spans="1:28" ht="15.75" customHeight="1" x14ac:dyDescent="0.25">
      <c r="A575" s="587"/>
      <c r="B575" s="587"/>
      <c r="C575" s="587"/>
      <c r="D575" s="587"/>
      <c r="E575" s="587"/>
      <c r="F575" s="588"/>
      <c r="G575" s="587"/>
      <c r="H575" s="587"/>
      <c r="I575" s="587"/>
      <c r="J575" s="587"/>
      <c r="K575" s="587"/>
      <c r="L575" s="587"/>
      <c r="M575" s="587"/>
      <c r="N575" s="587"/>
      <c r="O575" s="587"/>
      <c r="P575" s="587"/>
      <c r="Q575" s="587"/>
      <c r="R575" s="587"/>
      <c r="S575" s="587"/>
      <c r="T575" s="587"/>
      <c r="U575" s="587"/>
      <c r="V575" s="587"/>
      <c r="W575" s="587"/>
      <c r="X575" s="587"/>
      <c r="Y575" s="587"/>
      <c r="Z575" s="587"/>
      <c r="AA575" s="587"/>
      <c r="AB575" s="587"/>
    </row>
    <row r="576" spans="1:28" ht="15.75" customHeight="1" x14ac:dyDescent="0.25">
      <c r="A576" s="587"/>
      <c r="B576" s="587"/>
      <c r="C576" s="587"/>
      <c r="D576" s="587"/>
      <c r="E576" s="587"/>
      <c r="F576" s="588"/>
      <c r="G576" s="587"/>
      <c r="H576" s="587"/>
      <c r="I576" s="587"/>
      <c r="J576" s="587"/>
      <c r="K576" s="587"/>
      <c r="L576" s="587"/>
      <c r="M576" s="587"/>
      <c r="N576" s="587"/>
      <c r="O576" s="587"/>
      <c r="P576" s="587"/>
      <c r="Q576" s="587"/>
      <c r="R576" s="587"/>
      <c r="S576" s="587"/>
      <c r="T576" s="587"/>
      <c r="U576" s="587"/>
      <c r="V576" s="587"/>
      <c r="W576" s="587"/>
      <c r="X576" s="587"/>
      <c r="Y576" s="587"/>
      <c r="Z576" s="587"/>
      <c r="AA576" s="587"/>
      <c r="AB576" s="587"/>
    </row>
    <row r="577" spans="1:28" ht="15.75" customHeight="1" x14ac:dyDescent="0.25">
      <c r="A577" s="587"/>
      <c r="B577" s="587"/>
      <c r="C577" s="587"/>
      <c r="D577" s="587"/>
      <c r="E577" s="587"/>
      <c r="F577" s="588"/>
      <c r="G577" s="587"/>
      <c r="H577" s="587"/>
      <c r="I577" s="587"/>
      <c r="J577" s="587"/>
      <c r="K577" s="587"/>
      <c r="L577" s="587"/>
      <c r="M577" s="587"/>
      <c r="N577" s="587"/>
      <c r="O577" s="587"/>
      <c r="P577" s="587"/>
      <c r="Q577" s="587"/>
      <c r="R577" s="587"/>
      <c r="S577" s="587"/>
      <c r="T577" s="587"/>
      <c r="U577" s="587"/>
      <c r="V577" s="587"/>
      <c r="W577" s="587"/>
      <c r="X577" s="587"/>
      <c r="Y577" s="587"/>
      <c r="Z577" s="587"/>
      <c r="AA577" s="587"/>
      <c r="AB577" s="587"/>
    </row>
    <row r="578" spans="1:28" ht="15.75" customHeight="1" x14ac:dyDescent="0.25">
      <c r="A578" s="587"/>
      <c r="B578" s="587"/>
      <c r="C578" s="587"/>
      <c r="D578" s="587"/>
      <c r="E578" s="587"/>
      <c r="F578" s="588"/>
      <c r="G578" s="587"/>
      <c r="H578" s="587"/>
      <c r="I578" s="587"/>
      <c r="J578" s="587"/>
      <c r="K578" s="587"/>
      <c r="L578" s="587"/>
      <c r="M578" s="587"/>
      <c r="N578" s="587"/>
      <c r="O578" s="587"/>
      <c r="P578" s="587"/>
      <c r="Q578" s="587"/>
      <c r="R578" s="587"/>
      <c r="S578" s="587"/>
      <c r="T578" s="587"/>
      <c r="U578" s="587"/>
      <c r="V578" s="587"/>
      <c r="W578" s="587"/>
      <c r="X578" s="587"/>
      <c r="Y578" s="587"/>
      <c r="Z578" s="587"/>
      <c r="AA578" s="587"/>
      <c r="AB578" s="587"/>
    </row>
    <row r="579" spans="1:28" ht="15.75" customHeight="1" x14ac:dyDescent="0.25">
      <c r="A579" s="587"/>
      <c r="B579" s="587"/>
      <c r="C579" s="587"/>
      <c r="D579" s="587"/>
      <c r="E579" s="587"/>
      <c r="F579" s="588"/>
      <c r="G579" s="587"/>
      <c r="H579" s="587"/>
      <c r="I579" s="587"/>
      <c r="J579" s="587"/>
      <c r="K579" s="587"/>
      <c r="L579" s="587"/>
      <c r="M579" s="587"/>
      <c r="N579" s="587"/>
      <c r="O579" s="587"/>
      <c r="P579" s="587"/>
      <c r="Q579" s="587"/>
      <c r="R579" s="587"/>
      <c r="S579" s="587"/>
      <c r="T579" s="587"/>
      <c r="U579" s="587"/>
      <c r="V579" s="587"/>
      <c r="W579" s="587"/>
      <c r="X579" s="587"/>
      <c r="Y579" s="587"/>
      <c r="Z579" s="587"/>
      <c r="AA579" s="587"/>
      <c r="AB579" s="587"/>
    </row>
    <row r="580" spans="1:28" ht="15.75" customHeight="1" x14ac:dyDescent="0.25">
      <c r="A580" s="587"/>
      <c r="B580" s="587"/>
      <c r="C580" s="587"/>
      <c r="D580" s="587"/>
      <c r="E580" s="587"/>
      <c r="F580" s="588"/>
      <c r="G580" s="587"/>
      <c r="H580" s="587"/>
      <c r="I580" s="587"/>
      <c r="J580" s="587"/>
      <c r="K580" s="587"/>
      <c r="L580" s="587"/>
      <c r="M580" s="587"/>
      <c r="N580" s="587"/>
      <c r="O580" s="587"/>
      <c r="P580" s="587"/>
      <c r="Q580" s="587"/>
      <c r="R580" s="587"/>
      <c r="S580" s="587"/>
      <c r="T580" s="587"/>
      <c r="U580" s="587"/>
      <c r="V580" s="587"/>
      <c r="W580" s="587"/>
      <c r="X580" s="587"/>
      <c r="Y580" s="587"/>
      <c r="Z580" s="587"/>
      <c r="AA580" s="587"/>
      <c r="AB580" s="587"/>
    </row>
    <row r="581" spans="1:28" ht="15.75" customHeight="1" x14ac:dyDescent="0.25">
      <c r="A581" s="587"/>
      <c r="B581" s="587"/>
      <c r="C581" s="587"/>
      <c r="D581" s="587"/>
      <c r="E581" s="587"/>
      <c r="F581" s="588"/>
      <c r="G581" s="587"/>
      <c r="H581" s="587"/>
      <c r="I581" s="587"/>
      <c r="J581" s="587"/>
      <c r="K581" s="587"/>
      <c r="L581" s="587"/>
      <c r="M581" s="587"/>
      <c r="N581" s="587"/>
      <c r="O581" s="587"/>
      <c r="P581" s="587"/>
      <c r="Q581" s="587"/>
      <c r="R581" s="587"/>
      <c r="S581" s="587"/>
      <c r="T581" s="587"/>
      <c r="U581" s="587"/>
      <c r="V581" s="587"/>
      <c r="W581" s="587"/>
      <c r="X581" s="587"/>
      <c r="Y581" s="587"/>
      <c r="Z581" s="587"/>
      <c r="AA581" s="587"/>
      <c r="AB581" s="587"/>
    </row>
    <row r="582" spans="1:28" ht="15.75" customHeight="1" x14ac:dyDescent="0.25">
      <c r="A582" s="587"/>
      <c r="B582" s="587"/>
      <c r="C582" s="587"/>
      <c r="D582" s="587"/>
      <c r="E582" s="587"/>
      <c r="F582" s="588"/>
      <c r="G582" s="587"/>
      <c r="H582" s="587"/>
      <c r="I582" s="587"/>
      <c r="J582" s="587"/>
      <c r="K582" s="587"/>
      <c r="L582" s="587"/>
      <c r="M582" s="587"/>
      <c r="N582" s="587"/>
      <c r="O582" s="587"/>
      <c r="P582" s="587"/>
      <c r="Q582" s="587"/>
      <c r="R582" s="587"/>
      <c r="S582" s="587"/>
      <c r="T582" s="587"/>
      <c r="U582" s="587"/>
      <c r="V582" s="587"/>
      <c r="W582" s="587"/>
      <c r="X582" s="587"/>
      <c r="Y582" s="587"/>
      <c r="Z582" s="587"/>
      <c r="AA582" s="587"/>
      <c r="AB582" s="587"/>
    </row>
    <row r="583" spans="1:28" ht="15.75" customHeight="1" x14ac:dyDescent="0.25">
      <c r="A583" s="587"/>
      <c r="B583" s="587"/>
      <c r="C583" s="587"/>
      <c r="D583" s="587"/>
      <c r="E583" s="587"/>
      <c r="F583" s="588"/>
      <c r="G583" s="587"/>
      <c r="H583" s="587"/>
      <c r="I583" s="587"/>
      <c r="J583" s="587"/>
      <c r="K583" s="587"/>
      <c r="L583" s="587"/>
      <c r="M583" s="587"/>
      <c r="N583" s="587"/>
      <c r="O583" s="587"/>
      <c r="P583" s="587"/>
      <c r="Q583" s="587"/>
      <c r="R583" s="587"/>
      <c r="S583" s="587"/>
      <c r="T583" s="587"/>
      <c r="U583" s="587"/>
      <c r="V583" s="587"/>
      <c r="W583" s="587"/>
      <c r="X583" s="587"/>
      <c r="Y583" s="587"/>
      <c r="Z583" s="587"/>
      <c r="AA583" s="587"/>
      <c r="AB583" s="587"/>
    </row>
    <row r="584" spans="1:28" ht="15.75" customHeight="1" x14ac:dyDescent="0.25">
      <c r="A584" s="587"/>
      <c r="B584" s="587"/>
      <c r="C584" s="587"/>
      <c r="D584" s="587"/>
      <c r="E584" s="587"/>
      <c r="F584" s="588"/>
      <c r="G584" s="587"/>
      <c r="H584" s="587"/>
      <c r="I584" s="587"/>
      <c r="J584" s="587"/>
      <c r="K584" s="587"/>
      <c r="L584" s="587"/>
      <c r="M584" s="587"/>
      <c r="N584" s="587"/>
      <c r="O584" s="587"/>
      <c r="P584" s="587"/>
      <c r="Q584" s="587"/>
      <c r="R584" s="587"/>
      <c r="S584" s="587"/>
      <c r="T584" s="587"/>
      <c r="U584" s="587"/>
      <c r="V584" s="587"/>
      <c r="W584" s="587"/>
      <c r="X584" s="587"/>
      <c r="Y584" s="587"/>
      <c r="Z584" s="587"/>
      <c r="AA584" s="587"/>
      <c r="AB584" s="587"/>
    </row>
    <row r="585" spans="1:28" ht="15.75" customHeight="1" x14ac:dyDescent="0.25">
      <c r="A585" s="587"/>
      <c r="B585" s="587"/>
      <c r="C585" s="587"/>
      <c r="D585" s="587"/>
      <c r="E585" s="587"/>
      <c r="F585" s="588"/>
      <c r="G585" s="587"/>
      <c r="H585" s="587"/>
      <c r="I585" s="587"/>
      <c r="J585" s="587"/>
      <c r="K585" s="587"/>
      <c r="L585" s="587"/>
      <c r="M585" s="587"/>
      <c r="N585" s="587"/>
      <c r="O585" s="587"/>
      <c r="P585" s="587"/>
      <c r="Q585" s="587"/>
      <c r="R585" s="587"/>
      <c r="S585" s="587"/>
      <c r="T585" s="587"/>
      <c r="U585" s="587"/>
      <c r="V585" s="587"/>
      <c r="W585" s="587"/>
      <c r="X585" s="587"/>
      <c r="Y585" s="587"/>
      <c r="Z585" s="587"/>
      <c r="AA585" s="587"/>
      <c r="AB585" s="587"/>
    </row>
    <row r="586" spans="1:28" ht="15.75" customHeight="1" x14ac:dyDescent="0.25">
      <c r="A586" s="587"/>
      <c r="B586" s="587"/>
      <c r="C586" s="587"/>
      <c r="D586" s="587"/>
      <c r="E586" s="587"/>
      <c r="F586" s="588"/>
      <c r="G586" s="587"/>
      <c r="H586" s="587"/>
      <c r="I586" s="587"/>
      <c r="J586" s="587"/>
      <c r="K586" s="587"/>
      <c r="L586" s="587"/>
      <c r="M586" s="587"/>
      <c r="N586" s="587"/>
      <c r="O586" s="587"/>
      <c r="P586" s="587"/>
      <c r="Q586" s="587"/>
      <c r="R586" s="587"/>
      <c r="S586" s="587"/>
      <c r="T586" s="587"/>
      <c r="U586" s="587"/>
      <c r="V586" s="587"/>
      <c r="W586" s="587"/>
      <c r="X586" s="587"/>
      <c r="Y586" s="587"/>
      <c r="Z586" s="587"/>
      <c r="AA586" s="587"/>
      <c r="AB586" s="587"/>
    </row>
    <row r="587" spans="1:28" ht="15.75" customHeight="1" x14ac:dyDescent="0.25">
      <c r="A587" s="587"/>
      <c r="B587" s="587"/>
      <c r="C587" s="587"/>
      <c r="D587" s="587"/>
      <c r="E587" s="587"/>
      <c r="F587" s="588"/>
      <c r="G587" s="587"/>
      <c r="H587" s="587"/>
      <c r="I587" s="587"/>
      <c r="J587" s="587"/>
      <c r="K587" s="587"/>
      <c r="L587" s="587"/>
      <c r="M587" s="587"/>
      <c r="N587" s="587"/>
      <c r="O587" s="587"/>
      <c r="P587" s="587"/>
      <c r="Q587" s="587"/>
      <c r="R587" s="587"/>
      <c r="S587" s="587"/>
      <c r="T587" s="587"/>
      <c r="U587" s="587"/>
      <c r="V587" s="587"/>
      <c r="W587" s="587"/>
      <c r="X587" s="587"/>
      <c r="Y587" s="587"/>
      <c r="Z587" s="587"/>
      <c r="AA587" s="587"/>
      <c r="AB587" s="587"/>
    </row>
    <row r="588" spans="1:28" ht="15.75" customHeight="1" x14ac:dyDescent="0.25">
      <c r="A588" s="587"/>
      <c r="B588" s="587"/>
      <c r="C588" s="587"/>
      <c r="D588" s="587"/>
      <c r="E588" s="587"/>
      <c r="F588" s="588"/>
      <c r="G588" s="587"/>
      <c r="H588" s="587"/>
      <c r="I588" s="587"/>
      <c r="J588" s="587"/>
      <c r="K588" s="587"/>
      <c r="L588" s="587"/>
      <c r="M588" s="587"/>
      <c r="N588" s="587"/>
      <c r="O588" s="587"/>
      <c r="P588" s="587"/>
      <c r="Q588" s="587"/>
      <c r="R588" s="587"/>
      <c r="S588" s="587"/>
      <c r="T588" s="587"/>
      <c r="U588" s="587"/>
      <c r="V588" s="587"/>
      <c r="W588" s="587"/>
      <c r="X588" s="587"/>
      <c r="Y588" s="587"/>
      <c r="Z588" s="587"/>
      <c r="AA588" s="587"/>
      <c r="AB588" s="587"/>
    </row>
    <row r="589" spans="1:28" ht="15.75" customHeight="1" x14ac:dyDescent="0.25">
      <c r="A589" s="587"/>
      <c r="B589" s="587"/>
      <c r="C589" s="587"/>
      <c r="D589" s="587"/>
      <c r="E589" s="587"/>
      <c r="F589" s="588"/>
      <c r="G589" s="587"/>
      <c r="H589" s="587"/>
      <c r="I589" s="587"/>
      <c r="J589" s="587"/>
      <c r="K589" s="587"/>
      <c r="L589" s="587"/>
      <c r="M589" s="587"/>
      <c r="N589" s="587"/>
      <c r="O589" s="587"/>
      <c r="P589" s="587"/>
      <c r="Q589" s="587"/>
      <c r="R589" s="587"/>
      <c r="S589" s="587"/>
      <c r="T589" s="587"/>
      <c r="U589" s="587"/>
      <c r="V589" s="587"/>
      <c r="W589" s="587"/>
      <c r="X589" s="587"/>
      <c r="Y589" s="587"/>
      <c r="Z589" s="587"/>
      <c r="AA589" s="587"/>
      <c r="AB589" s="587"/>
    </row>
    <row r="590" spans="1:28" ht="15.75" customHeight="1" x14ac:dyDescent="0.25">
      <c r="A590" s="587"/>
      <c r="B590" s="587"/>
      <c r="C590" s="587"/>
      <c r="D590" s="587"/>
      <c r="E590" s="587"/>
      <c r="F590" s="588"/>
      <c r="G590" s="587"/>
      <c r="H590" s="587"/>
      <c r="I590" s="587"/>
      <c r="J590" s="587"/>
      <c r="K590" s="587"/>
      <c r="L590" s="587"/>
      <c r="M590" s="587"/>
      <c r="N590" s="587"/>
      <c r="O590" s="587"/>
      <c r="P590" s="587"/>
      <c r="Q590" s="587"/>
      <c r="R590" s="587"/>
      <c r="S590" s="587"/>
      <c r="T590" s="587"/>
      <c r="U590" s="587"/>
      <c r="V590" s="587"/>
      <c r="W590" s="587"/>
      <c r="X590" s="587"/>
      <c r="Y590" s="587"/>
      <c r="Z590" s="587"/>
      <c r="AA590" s="587"/>
      <c r="AB590" s="587"/>
    </row>
    <row r="591" spans="1:28" ht="15.75" customHeight="1" x14ac:dyDescent="0.25">
      <c r="A591" s="587"/>
      <c r="B591" s="587"/>
      <c r="C591" s="587"/>
      <c r="D591" s="587"/>
      <c r="E591" s="587"/>
      <c r="F591" s="588"/>
      <c r="G591" s="587"/>
      <c r="H591" s="587"/>
      <c r="I591" s="587"/>
      <c r="J591" s="587"/>
      <c r="K591" s="587"/>
      <c r="L591" s="587"/>
      <c r="M591" s="587"/>
      <c r="N591" s="587"/>
      <c r="O591" s="587"/>
      <c r="P591" s="587"/>
      <c r="Q591" s="587"/>
      <c r="R591" s="587"/>
      <c r="S591" s="587"/>
      <c r="T591" s="587"/>
      <c r="U591" s="587"/>
      <c r="V591" s="587"/>
      <c r="W591" s="587"/>
      <c r="X591" s="587"/>
      <c r="Y591" s="587"/>
      <c r="Z591" s="587"/>
      <c r="AA591" s="587"/>
      <c r="AB591" s="587"/>
    </row>
    <row r="592" spans="1:28" ht="15.75" customHeight="1" x14ac:dyDescent="0.25">
      <c r="A592" s="587"/>
      <c r="B592" s="587"/>
      <c r="C592" s="587"/>
      <c r="D592" s="587"/>
      <c r="E592" s="587"/>
      <c r="F592" s="588"/>
      <c r="G592" s="587"/>
      <c r="H592" s="587"/>
      <c r="I592" s="587"/>
      <c r="J592" s="587"/>
      <c r="K592" s="587"/>
      <c r="L592" s="587"/>
      <c r="M592" s="587"/>
      <c r="N592" s="587"/>
      <c r="O592" s="587"/>
      <c r="P592" s="587"/>
      <c r="Q592" s="587"/>
      <c r="R592" s="587"/>
      <c r="S592" s="587"/>
      <c r="T592" s="587"/>
      <c r="U592" s="587"/>
      <c r="V592" s="587"/>
      <c r="W592" s="587"/>
      <c r="X592" s="587"/>
      <c r="Y592" s="587"/>
      <c r="Z592" s="587"/>
      <c r="AA592" s="587"/>
      <c r="AB592" s="587"/>
    </row>
    <row r="593" spans="1:28" ht="15.75" customHeight="1" x14ac:dyDescent="0.25">
      <c r="A593" s="587"/>
      <c r="B593" s="587"/>
      <c r="C593" s="587"/>
      <c r="D593" s="587"/>
      <c r="E593" s="587"/>
      <c r="F593" s="588"/>
      <c r="G593" s="587"/>
      <c r="H593" s="587"/>
      <c r="I593" s="587"/>
      <c r="J593" s="587"/>
      <c r="K593" s="587"/>
      <c r="L593" s="587"/>
      <c r="M593" s="587"/>
      <c r="N593" s="587"/>
      <c r="O593" s="587"/>
      <c r="P593" s="587"/>
      <c r="Q593" s="587"/>
      <c r="R593" s="587"/>
      <c r="S593" s="587"/>
      <c r="T593" s="587"/>
      <c r="U593" s="587"/>
      <c r="V593" s="587"/>
      <c r="W593" s="587"/>
      <c r="X593" s="587"/>
      <c r="Y593" s="587"/>
      <c r="Z593" s="587"/>
      <c r="AA593" s="587"/>
      <c r="AB593" s="587"/>
    </row>
    <row r="594" spans="1:28" ht="15.75" customHeight="1" x14ac:dyDescent="0.25">
      <c r="A594" s="587"/>
      <c r="B594" s="587"/>
      <c r="C594" s="587"/>
      <c r="D594" s="587"/>
      <c r="E594" s="587"/>
      <c r="F594" s="588"/>
      <c r="G594" s="587"/>
      <c r="H594" s="587"/>
      <c r="I594" s="587"/>
      <c r="J594" s="587"/>
      <c r="K594" s="587"/>
      <c r="L594" s="587"/>
      <c r="M594" s="587"/>
      <c r="N594" s="587"/>
      <c r="O594" s="587"/>
      <c r="P594" s="587"/>
      <c r="Q594" s="587"/>
      <c r="R594" s="587"/>
      <c r="S594" s="587"/>
      <c r="T594" s="587"/>
      <c r="U594" s="587"/>
      <c r="V594" s="587"/>
      <c r="W594" s="587"/>
      <c r="X594" s="587"/>
      <c r="Y594" s="587"/>
      <c r="Z594" s="587"/>
      <c r="AA594" s="587"/>
      <c r="AB594" s="587"/>
    </row>
    <row r="595" spans="1:28" ht="15.75" customHeight="1" x14ac:dyDescent="0.25">
      <c r="A595" s="587"/>
      <c r="B595" s="587"/>
      <c r="C595" s="587"/>
      <c r="D595" s="587"/>
      <c r="E595" s="587"/>
      <c r="F595" s="588"/>
      <c r="G595" s="587"/>
      <c r="H595" s="587"/>
      <c r="I595" s="587"/>
      <c r="J595" s="587"/>
      <c r="K595" s="587"/>
      <c r="L595" s="587"/>
      <c r="M595" s="587"/>
      <c r="N595" s="587"/>
      <c r="O595" s="587"/>
      <c r="P595" s="587"/>
      <c r="Q595" s="587"/>
      <c r="R595" s="587"/>
      <c r="S595" s="587"/>
      <c r="T595" s="587"/>
      <c r="U595" s="587"/>
      <c r="V595" s="587"/>
      <c r="W595" s="587"/>
      <c r="X595" s="587"/>
      <c r="Y595" s="587"/>
      <c r="Z595" s="587"/>
      <c r="AA595" s="587"/>
      <c r="AB595" s="587"/>
    </row>
    <row r="596" spans="1:28" ht="15.75" customHeight="1" x14ac:dyDescent="0.25">
      <c r="A596" s="587"/>
      <c r="B596" s="587"/>
      <c r="C596" s="587"/>
      <c r="D596" s="587"/>
      <c r="E596" s="587"/>
      <c r="F596" s="588"/>
      <c r="G596" s="587"/>
      <c r="H596" s="587"/>
      <c r="I596" s="587"/>
      <c r="J596" s="587"/>
      <c r="K596" s="587"/>
      <c r="L596" s="587"/>
      <c r="M596" s="587"/>
      <c r="N596" s="587"/>
      <c r="O596" s="587"/>
      <c r="P596" s="587"/>
      <c r="Q596" s="587"/>
      <c r="R596" s="587"/>
      <c r="S596" s="587"/>
      <c r="T596" s="587"/>
      <c r="U596" s="587"/>
      <c r="V596" s="587"/>
      <c r="W596" s="587"/>
      <c r="X596" s="587"/>
      <c r="Y596" s="587"/>
      <c r="Z596" s="587"/>
      <c r="AA596" s="587"/>
      <c r="AB596" s="587"/>
    </row>
    <row r="597" spans="1:28" ht="15.75" customHeight="1" x14ac:dyDescent="0.25">
      <c r="A597" s="587"/>
      <c r="B597" s="587"/>
      <c r="C597" s="587"/>
      <c r="D597" s="587"/>
      <c r="E597" s="587"/>
      <c r="F597" s="588"/>
      <c r="G597" s="587"/>
      <c r="H597" s="587"/>
      <c r="I597" s="587"/>
      <c r="J597" s="587"/>
      <c r="K597" s="587"/>
      <c r="L597" s="587"/>
      <c r="M597" s="587"/>
      <c r="N597" s="587"/>
      <c r="O597" s="587"/>
      <c r="P597" s="587"/>
      <c r="Q597" s="587"/>
      <c r="R597" s="587"/>
      <c r="S597" s="587"/>
      <c r="T597" s="587"/>
      <c r="U597" s="587"/>
      <c r="V597" s="587"/>
      <c r="W597" s="587"/>
      <c r="X597" s="587"/>
      <c r="Y597" s="587"/>
      <c r="Z597" s="587"/>
      <c r="AA597" s="587"/>
      <c r="AB597" s="587"/>
    </row>
    <row r="598" spans="1:28" ht="15.75" customHeight="1" x14ac:dyDescent="0.25">
      <c r="A598" s="587"/>
      <c r="B598" s="587"/>
      <c r="C598" s="587"/>
      <c r="D598" s="587"/>
      <c r="E598" s="587"/>
      <c r="F598" s="588"/>
      <c r="G598" s="587"/>
      <c r="H598" s="587"/>
      <c r="I598" s="587"/>
      <c r="J598" s="587"/>
      <c r="K598" s="587"/>
      <c r="L598" s="587"/>
      <c r="M598" s="587"/>
      <c r="N598" s="587"/>
      <c r="O598" s="587"/>
      <c r="P598" s="587"/>
      <c r="Q598" s="587"/>
      <c r="R598" s="587"/>
      <c r="S598" s="587"/>
      <c r="T598" s="587"/>
      <c r="U598" s="587"/>
      <c r="V598" s="587"/>
      <c r="W598" s="587"/>
      <c r="X598" s="587"/>
      <c r="Y598" s="587"/>
      <c r="Z598" s="587"/>
      <c r="AA598" s="587"/>
      <c r="AB598" s="587"/>
    </row>
    <row r="599" spans="1:28" ht="15.75" customHeight="1" x14ac:dyDescent="0.25">
      <c r="A599" s="587"/>
      <c r="B599" s="587"/>
      <c r="C599" s="587"/>
      <c r="D599" s="587"/>
      <c r="E599" s="587"/>
      <c r="F599" s="588"/>
      <c r="G599" s="587"/>
      <c r="H599" s="587"/>
      <c r="I599" s="587"/>
      <c r="J599" s="587"/>
      <c r="K599" s="587"/>
      <c r="L599" s="587"/>
      <c r="M599" s="587"/>
      <c r="N599" s="587"/>
      <c r="O599" s="587"/>
      <c r="P599" s="587"/>
      <c r="Q599" s="587"/>
      <c r="R599" s="587"/>
      <c r="S599" s="587"/>
      <c r="T599" s="587"/>
      <c r="U599" s="587"/>
      <c r="V599" s="587"/>
      <c r="W599" s="587"/>
      <c r="X599" s="587"/>
      <c r="Y599" s="587"/>
      <c r="Z599" s="587"/>
      <c r="AA599" s="587"/>
      <c r="AB599" s="587"/>
    </row>
    <row r="600" spans="1:28" ht="15.75" customHeight="1" x14ac:dyDescent="0.25">
      <c r="A600" s="587"/>
      <c r="B600" s="587"/>
      <c r="C600" s="587"/>
      <c r="D600" s="587"/>
      <c r="E600" s="587"/>
      <c r="F600" s="588"/>
      <c r="G600" s="587"/>
      <c r="H600" s="587"/>
      <c r="I600" s="587"/>
      <c r="J600" s="587"/>
      <c r="K600" s="587"/>
      <c r="L600" s="587"/>
      <c r="M600" s="587"/>
      <c r="N600" s="587"/>
      <c r="O600" s="587"/>
      <c r="P600" s="587"/>
      <c r="Q600" s="587"/>
      <c r="R600" s="587"/>
      <c r="S600" s="587"/>
      <c r="T600" s="587"/>
      <c r="U600" s="587"/>
      <c r="V600" s="587"/>
      <c r="W600" s="587"/>
      <c r="X600" s="587"/>
      <c r="Y600" s="587"/>
      <c r="Z600" s="587"/>
      <c r="AA600" s="587"/>
      <c r="AB600" s="587"/>
    </row>
    <row r="601" spans="1:28" ht="15.75" customHeight="1" x14ac:dyDescent="0.25">
      <c r="A601" s="587"/>
      <c r="B601" s="587"/>
      <c r="C601" s="587"/>
      <c r="D601" s="587"/>
      <c r="E601" s="587"/>
      <c r="F601" s="588"/>
      <c r="G601" s="587"/>
      <c r="H601" s="587"/>
      <c r="I601" s="587"/>
      <c r="J601" s="587"/>
      <c r="K601" s="587"/>
      <c r="L601" s="587"/>
      <c r="M601" s="587"/>
      <c r="N601" s="587"/>
      <c r="O601" s="587"/>
      <c r="P601" s="587"/>
      <c r="Q601" s="587"/>
      <c r="R601" s="587"/>
      <c r="S601" s="587"/>
      <c r="T601" s="587"/>
      <c r="U601" s="587"/>
      <c r="V601" s="587"/>
      <c r="W601" s="587"/>
      <c r="X601" s="587"/>
      <c r="Y601" s="587"/>
      <c r="Z601" s="587"/>
      <c r="AA601" s="587"/>
      <c r="AB601" s="587"/>
    </row>
    <row r="602" spans="1:28" ht="15.75" customHeight="1" x14ac:dyDescent="0.25">
      <c r="A602" s="587"/>
      <c r="B602" s="587"/>
      <c r="C602" s="587"/>
      <c r="D602" s="587"/>
      <c r="E602" s="587"/>
      <c r="F602" s="588"/>
      <c r="G602" s="587"/>
      <c r="H602" s="587"/>
      <c r="I602" s="587"/>
      <c r="J602" s="587"/>
      <c r="K602" s="587"/>
      <c r="L602" s="587"/>
      <c r="M602" s="587"/>
      <c r="N602" s="587"/>
      <c r="O602" s="587"/>
      <c r="P602" s="587"/>
      <c r="Q602" s="587"/>
      <c r="R602" s="587"/>
      <c r="S602" s="587"/>
      <c r="T602" s="587"/>
      <c r="U602" s="587"/>
      <c r="V602" s="587"/>
      <c r="W602" s="587"/>
      <c r="X602" s="587"/>
      <c r="Y602" s="587"/>
      <c r="Z602" s="587"/>
      <c r="AA602" s="587"/>
      <c r="AB602" s="587"/>
    </row>
    <row r="603" spans="1:28" ht="15.75" customHeight="1" x14ac:dyDescent="0.25">
      <c r="A603" s="587"/>
      <c r="B603" s="587"/>
      <c r="C603" s="587"/>
      <c r="D603" s="587"/>
      <c r="E603" s="587"/>
      <c r="F603" s="588"/>
      <c r="G603" s="587"/>
      <c r="H603" s="587"/>
      <c r="I603" s="587"/>
      <c r="J603" s="587"/>
      <c r="K603" s="587"/>
      <c r="L603" s="587"/>
      <c r="M603" s="587"/>
      <c r="N603" s="587"/>
      <c r="O603" s="587"/>
      <c r="P603" s="587"/>
      <c r="Q603" s="587"/>
      <c r="R603" s="587"/>
      <c r="S603" s="587"/>
      <c r="T603" s="587"/>
      <c r="U603" s="587"/>
      <c r="V603" s="587"/>
      <c r="W603" s="587"/>
      <c r="X603" s="587"/>
      <c r="Y603" s="587"/>
      <c r="Z603" s="587"/>
      <c r="AA603" s="587"/>
      <c r="AB603" s="587"/>
    </row>
    <row r="604" spans="1:28" ht="15.75" customHeight="1" x14ac:dyDescent="0.25">
      <c r="A604" s="587"/>
      <c r="B604" s="587"/>
      <c r="C604" s="587"/>
      <c r="D604" s="587"/>
      <c r="E604" s="587"/>
      <c r="F604" s="588"/>
      <c r="G604" s="587"/>
      <c r="H604" s="587"/>
      <c r="I604" s="587"/>
      <c r="J604" s="587"/>
      <c r="K604" s="587"/>
      <c r="L604" s="587"/>
      <c r="M604" s="587"/>
      <c r="N604" s="587"/>
      <c r="O604" s="587"/>
      <c r="P604" s="587"/>
      <c r="Q604" s="587"/>
      <c r="R604" s="587"/>
      <c r="S604" s="587"/>
      <c r="T604" s="587"/>
      <c r="U604" s="587"/>
      <c r="V604" s="587"/>
      <c r="W604" s="587"/>
      <c r="X604" s="587"/>
      <c r="Y604" s="587"/>
      <c r="Z604" s="587"/>
      <c r="AA604" s="587"/>
      <c r="AB604" s="587"/>
    </row>
    <row r="605" spans="1:28" ht="15.75" customHeight="1" x14ac:dyDescent="0.25">
      <c r="A605" s="587"/>
      <c r="B605" s="587"/>
      <c r="C605" s="587"/>
      <c r="D605" s="587"/>
      <c r="E605" s="587"/>
      <c r="F605" s="588"/>
      <c r="G605" s="587"/>
      <c r="H605" s="587"/>
      <c r="I605" s="587"/>
      <c r="J605" s="587"/>
      <c r="K605" s="587"/>
      <c r="L605" s="587"/>
      <c r="M605" s="587"/>
      <c r="N605" s="587"/>
      <c r="O605" s="587"/>
      <c r="P605" s="587"/>
      <c r="Q605" s="587"/>
      <c r="R605" s="587"/>
      <c r="S605" s="587"/>
      <c r="T605" s="587"/>
      <c r="U605" s="587"/>
      <c r="V605" s="587"/>
      <c r="W605" s="587"/>
      <c r="X605" s="587"/>
      <c r="Y605" s="587"/>
      <c r="Z605" s="587"/>
      <c r="AA605" s="587"/>
      <c r="AB605" s="587"/>
    </row>
    <row r="606" spans="1:28" ht="15.75" customHeight="1" x14ac:dyDescent="0.25">
      <c r="A606" s="587"/>
      <c r="B606" s="587"/>
      <c r="C606" s="587"/>
      <c r="D606" s="587"/>
      <c r="E606" s="587"/>
      <c r="F606" s="588"/>
      <c r="G606" s="587"/>
      <c r="H606" s="587"/>
      <c r="I606" s="587"/>
      <c r="J606" s="587"/>
      <c r="K606" s="587"/>
      <c r="L606" s="587"/>
      <c r="M606" s="587"/>
      <c r="N606" s="587"/>
      <c r="O606" s="587"/>
      <c r="P606" s="587"/>
      <c r="Q606" s="587"/>
      <c r="R606" s="587"/>
      <c r="S606" s="587"/>
      <c r="T606" s="587"/>
      <c r="U606" s="587"/>
      <c r="V606" s="587"/>
      <c r="W606" s="587"/>
      <c r="X606" s="587"/>
      <c r="Y606" s="587"/>
      <c r="Z606" s="587"/>
      <c r="AA606" s="587"/>
      <c r="AB606" s="587"/>
    </row>
    <row r="607" spans="1:28" ht="15.75" customHeight="1" x14ac:dyDescent="0.25">
      <c r="A607" s="587"/>
      <c r="B607" s="587"/>
      <c r="C607" s="587"/>
      <c r="D607" s="587"/>
      <c r="E607" s="587"/>
      <c r="F607" s="588"/>
      <c r="G607" s="587"/>
      <c r="H607" s="587"/>
      <c r="I607" s="587"/>
      <c r="J607" s="587"/>
      <c r="K607" s="587"/>
      <c r="L607" s="587"/>
      <c r="M607" s="587"/>
      <c r="N607" s="587"/>
      <c r="O607" s="587"/>
      <c r="P607" s="587"/>
      <c r="Q607" s="587"/>
      <c r="R607" s="587"/>
      <c r="S607" s="587"/>
      <c r="T607" s="587"/>
      <c r="U607" s="587"/>
      <c r="V607" s="587"/>
      <c r="W607" s="587"/>
      <c r="X607" s="587"/>
      <c r="Y607" s="587"/>
      <c r="Z607" s="587"/>
      <c r="AA607" s="587"/>
      <c r="AB607" s="587"/>
    </row>
    <row r="608" spans="1:28" ht="15.75" customHeight="1" x14ac:dyDescent="0.25">
      <c r="A608" s="587"/>
      <c r="B608" s="587"/>
      <c r="C608" s="587"/>
      <c r="D608" s="587"/>
      <c r="E608" s="587"/>
      <c r="F608" s="588"/>
      <c r="G608" s="587"/>
      <c r="H608" s="587"/>
      <c r="I608" s="587"/>
      <c r="J608" s="587"/>
      <c r="K608" s="587"/>
      <c r="L608" s="587"/>
      <c r="M608" s="587"/>
      <c r="N608" s="587"/>
      <c r="O608" s="587"/>
      <c r="P608" s="587"/>
      <c r="Q608" s="587"/>
      <c r="R608" s="587"/>
      <c r="S608" s="587"/>
      <c r="T608" s="587"/>
      <c r="U608" s="587"/>
      <c r="V608" s="587"/>
      <c r="W608" s="587"/>
      <c r="X608" s="587"/>
      <c r="Y608" s="587"/>
      <c r="Z608" s="587"/>
      <c r="AA608" s="587"/>
      <c r="AB608" s="587"/>
    </row>
    <row r="609" spans="1:28" ht="15.75" customHeight="1" x14ac:dyDescent="0.25">
      <c r="A609" s="587"/>
      <c r="B609" s="587"/>
      <c r="C609" s="587"/>
      <c r="D609" s="587"/>
      <c r="E609" s="587"/>
      <c r="F609" s="588"/>
      <c r="G609" s="587"/>
      <c r="H609" s="587"/>
      <c r="I609" s="587"/>
      <c r="J609" s="587"/>
      <c r="K609" s="587"/>
      <c r="L609" s="587"/>
      <c r="M609" s="587"/>
      <c r="N609" s="587"/>
      <c r="O609" s="587"/>
      <c r="P609" s="587"/>
      <c r="Q609" s="587"/>
      <c r="R609" s="587"/>
      <c r="S609" s="587"/>
      <c r="T609" s="587"/>
      <c r="U609" s="587"/>
      <c r="V609" s="587"/>
      <c r="W609" s="587"/>
      <c r="X609" s="587"/>
      <c r="Y609" s="587"/>
      <c r="Z609" s="587"/>
      <c r="AA609" s="587"/>
      <c r="AB609" s="587"/>
    </row>
    <row r="610" spans="1:28" ht="15.75" customHeight="1" x14ac:dyDescent="0.25">
      <c r="A610" s="587"/>
      <c r="B610" s="587"/>
      <c r="C610" s="587"/>
      <c r="D610" s="587"/>
      <c r="E610" s="587"/>
      <c r="F610" s="588"/>
      <c r="G610" s="587"/>
      <c r="H610" s="587"/>
      <c r="I610" s="587"/>
      <c r="J610" s="587"/>
      <c r="K610" s="587"/>
      <c r="L610" s="587"/>
      <c r="M610" s="587"/>
      <c r="N610" s="587"/>
      <c r="O610" s="587"/>
      <c r="P610" s="587"/>
      <c r="Q610" s="587"/>
      <c r="R610" s="587"/>
      <c r="S610" s="587"/>
      <c r="T610" s="587"/>
      <c r="U610" s="587"/>
      <c r="V610" s="587"/>
      <c r="W610" s="587"/>
      <c r="X610" s="587"/>
      <c r="Y610" s="587"/>
      <c r="Z610" s="587"/>
      <c r="AA610" s="587"/>
      <c r="AB610" s="587"/>
    </row>
    <row r="611" spans="1:28" ht="15.75" customHeight="1" x14ac:dyDescent="0.25">
      <c r="A611" s="587"/>
      <c r="B611" s="587"/>
      <c r="C611" s="587"/>
      <c r="D611" s="587"/>
      <c r="E611" s="587"/>
      <c r="F611" s="588"/>
      <c r="G611" s="587"/>
      <c r="H611" s="587"/>
      <c r="I611" s="587"/>
      <c r="J611" s="587"/>
      <c r="K611" s="587"/>
      <c r="L611" s="587"/>
      <c r="M611" s="587"/>
      <c r="N611" s="587"/>
      <c r="O611" s="587"/>
      <c r="P611" s="587"/>
      <c r="Q611" s="587"/>
      <c r="R611" s="587"/>
      <c r="S611" s="587"/>
      <c r="T611" s="587"/>
      <c r="U611" s="587"/>
      <c r="V611" s="587"/>
      <c r="W611" s="587"/>
      <c r="X611" s="587"/>
      <c r="Y611" s="587"/>
      <c r="Z611" s="587"/>
      <c r="AA611" s="587"/>
      <c r="AB611" s="587"/>
    </row>
    <row r="612" spans="1:28" ht="15.75" customHeight="1" x14ac:dyDescent="0.25">
      <c r="A612" s="587"/>
      <c r="B612" s="587"/>
      <c r="C612" s="587"/>
      <c r="D612" s="587"/>
      <c r="E612" s="587"/>
      <c r="F612" s="588"/>
      <c r="G612" s="587"/>
      <c r="H612" s="587"/>
      <c r="I612" s="587"/>
      <c r="J612" s="587"/>
      <c r="K612" s="587"/>
      <c r="L612" s="587"/>
      <c r="M612" s="587"/>
      <c r="N612" s="587"/>
      <c r="O612" s="587"/>
      <c r="P612" s="587"/>
      <c r="Q612" s="587"/>
      <c r="R612" s="587"/>
      <c r="S612" s="587"/>
      <c r="T612" s="587"/>
      <c r="U612" s="587"/>
      <c r="V612" s="587"/>
      <c r="W612" s="587"/>
      <c r="X612" s="587"/>
      <c r="Y612" s="587"/>
      <c r="Z612" s="587"/>
      <c r="AA612" s="587"/>
      <c r="AB612" s="587"/>
    </row>
    <row r="613" spans="1:28" ht="15.75" customHeight="1" x14ac:dyDescent="0.25">
      <c r="A613" s="587"/>
      <c r="B613" s="587"/>
      <c r="C613" s="587"/>
      <c r="D613" s="587"/>
      <c r="E613" s="587"/>
      <c r="F613" s="588"/>
      <c r="G613" s="587"/>
      <c r="H613" s="587"/>
      <c r="I613" s="587"/>
      <c r="J613" s="587"/>
      <c r="K613" s="587"/>
      <c r="L613" s="587"/>
      <c r="M613" s="587"/>
      <c r="N613" s="587"/>
      <c r="O613" s="587"/>
      <c r="P613" s="587"/>
      <c r="Q613" s="587"/>
      <c r="R613" s="587"/>
      <c r="S613" s="587"/>
      <c r="T613" s="587"/>
      <c r="U613" s="587"/>
      <c r="V613" s="587"/>
      <c r="W613" s="587"/>
      <c r="X613" s="587"/>
      <c r="Y613" s="587"/>
      <c r="Z613" s="587"/>
      <c r="AA613" s="587"/>
      <c r="AB613" s="587"/>
    </row>
    <row r="614" spans="1:28" ht="15.75" customHeight="1" x14ac:dyDescent="0.25">
      <c r="A614" s="587"/>
      <c r="B614" s="587"/>
      <c r="C614" s="587"/>
      <c r="D614" s="587"/>
      <c r="E614" s="587"/>
      <c r="F614" s="588"/>
      <c r="G614" s="587"/>
      <c r="H614" s="587"/>
      <c r="I614" s="587"/>
      <c r="J614" s="587"/>
      <c r="K614" s="587"/>
      <c r="L614" s="587"/>
      <c r="M614" s="587"/>
      <c r="N614" s="587"/>
      <c r="O614" s="587"/>
      <c r="P614" s="587"/>
      <c r="Q614" s="587"/>
      <c r="R614" s="587"/>
      <c r="S614" s="587"/>
      <c r="T614" s="587"/>
      <c r="U614" s="587"/>
      <c r="V614" s="587"/>
      <c r="W614" s="587"/>
      <c r="X614" s="587"/>
      <c r="Y614" s="587"/>
      <c r="Z614" s="587"/>
      <c r="AA614" s="587"/>
      <c r="AB614" s="587"/>
    </row>
    <row r="615" spans="1:28" ht="15.75" customHeight="1" x14ac:dyDescent="0.25">
      <c r="A615" s="587"/>
      <c r="B615" s="587"/>
      <c r="C615" s="587"/>
      <c r="D615" s="587"/>
      <c r="E615" s="587"/>
      <c r="F615" s="588"/>
      <c r="G615" s="587"/>
      <c r="H615" s="587"/>
      <c r="I615" s="587"/>
      <c r="J615" s="587"/>
      <c r="K615" s="587"/>
      <c r="L615" s="587"/>
      <c r="M615" s="587"/>
      <c r="N615" s="587"/>
      <c r="O615" s="587"/>
      <c r="P615" s="587"/>
      <c r="Q615" s="587"/>
      <c r="R615" s="587"/>
      <c r="S615" s="587"/>
      <c r="T615" s="587"/>
      <c r="U615" s="587"/>
      <c r="V615" s="587"/>
      <c r="W615" s="587"/>
      <c r="X615" s="587"/>
      <c r="Y615" s="587"/>
      <c r="Z615" s="587"/>
      <c r="AA615" s="587"/>
      <c r="AB615" s="587"/>
    </row>
    <row r="616" spans="1:28" ht="15.75" customHeight="1" x14ac:dyDescent="0.25">
      <c r="A616" s="587"/>
      <c r="B616" s="587"/>
      <c r="C616" s="587"/>
      <c r="D616" s="587"/>
      <c r="E616" s="587"/>
      <c r="F616" s="588"/>
      <c r="G616" s="587"/>
      <c r="H616" s="587"/>
      <c r="I616" s="587"/>
      <c r="J616" s="587"/>
      <c r="K616" s="587"/>
      <c r="L616" s="587"/>
      <c r="M616" s="587"/>
      <c r="N616" s="587"/>
      <c r="O616" s="587"/>
      <c r="P616" s="587"/>
      <c r="Q616" s="587"/>
      <c r="R616" s="587"/>
      <c r="S616" s="587"/>
      <c r="T616" s="587"/>
      <c r="U616" s="587"/>
      <c r="V616" s="587"/>
      <c r="W616" s="587"/>
      <c r="X616" s="587"/>
      <c r="Y616" s="587"/>
      <c r="Z616" s="587"/>
      <c r="AA616" s="587"/>
      <c r="AB616" s="587"/>
    </row>
    <row r="617" spans="1:28" ht="15.75" customHeight="1" x14ac:dyDescent="0.25">
      <c r="A617" s="587"/>
      <c r="B617" s="587"/>
      <c r="C617" s="587"/>
      <c r="D617" s="587"/>
      <c r="E617" s="587"/>
      <c r="F617" s="588"/>
      <c r="G617" s="587"/>
      <c r="H617" s="587"/>
      <c r="I617" s="587"/>
      <c r="J617" s="587"/>
      <c r="K617" s="587"/>
      <c r="L617" s="587"/>
      <c r="M617" s="587"/>
      <c r="N617" s="587"/>
      <c r="O617" s="587"/>
      <c r="P617" s="587"/>
      <c r="Q617" s="587"/>
      <c r="R617" s="587"/>
      <c r="S617" s="587"/>
      <c r="T617" s="587"/>
      <c r="U617" s="587"/>
      <c r="V617" s="587"/>
      <c r="W617" s="587"/>
      <c r="X617" s="587"/>
      <c r="Y617" s="587"/>
      <c r="Z617" s="587"/>
      <c r="AA617" s="587"/>
      <c r="AB617" s="587"/>
    </row>
    <row r="618" spans="1:28" ht="15.75" customHeight="1" x14ac:dyDescent="0.25">
      <c r="A618" s="587"/>
      <c r="B618" s="587"/>
      <c r="C618" s="587"/>
      <c r="D618" s="587"/>
      <c r="E618" s="587"/>
      <c r="F618" s="588"/>
      <c r="G618" s="587"/>
      <c r="H618" s="587"/>
      <c r="I618" s="587"/>
      <c r="J618" s="587"/>
      <c r="K618" s="587"/>
      <c r="L618" s="587"/>
      <c r="M618" s="587"/>
      <c r="N618" s="587"/>
      <c r="O618" s="587"/>
      <c r="P618" s="587"/>
      <c r="Q618" s="587"/>
      <c r="R618" s="587"/>
      <c r="S618" s="587"/>
      <c r="T618" s="587"/>
      <c r="U618" s="587"/>
      <c r="V618" s="587"/>
      <c r="W618" s="587"/>
      <c r="X618" s="587"/>
      <c r="Y618" s="587"/>
      <c r="Z618" s="587"/>
      <c r="AA618" s="587"/>
      <c r="AB618" s="587"/>
    </row>
    <row r="619" spans="1:28" ht="15.75" customHeight="1" x14ac:dyDescent="0.25">
      <c r="A619" s="587"/>
      <c r="B619" s="587"/>
      <c r="C619" s="587"/>
      <c r="D619" s="587"/>
      <c r="E619" s="587"/>
      <c r="F619" s="588"/>
      <c r="G619" s="587"/>
      <c r="H619" s="587"/>
      <c r="I619" s="587"/>
      <c r="J619" s="587"/>
      <c r="K619" s="587"/>
      <c r="L619" s="587"/>
      <c r="M619" s="587"/>
      <c r="N619" s="587"/>
      <c r="O619" s="587"/>
      <c r="P619" s="587"/>
      <c r="Q619" s="587"/>
      <c r="R619" s="587"/>
      <c r="S619" s="587"/>
      <c r="T619" s="587"/>
      <c r="U619" s="587"/>
      <c r="V619" s="587"/>
      <c r="W619" s="587"/>
      <c r="X619" s="587"/>
      <c r="Y619" s="587"/>
      <c r="Z619" s="587"/>
      <c r="AA619" s="587"/>
      <c r="AB619" s="587"/>
    </row>
    <row r="620" spans="1:28" ht="15.75" customHeight="1" x14ac:dyDescent="0.25">
      <c r="A620" s="587"/>
      <c r="B620" s="587"/>
      <c r="C620" s="587"/>
      <c r="D620" s="587"/>
      <c r="E620" s="587"/>
      <c r="F620" s="588"/>
      <c r="G620" s="587"/>
      <c r="H620" s="587"/>
      <c r="I620" s="587"/>
      <c r="J620" s="587"/>
      <c r="K620" s="587"/>
      <c r="L620" s="587"/>
      <c r="M620" s="587"/>
      <c r="N620" s="587"/>
      <c r="O620" s="587"/>
      <c r="P620" s="587"/>
      <c r="Q620" s="587"/>
      <c r="R620" s="587"/>
      <c r="S620" s="587"/>
      <c r="T620" s="587"/>
      <c r="U620" s="587"/>
      <c r="V620" s="587"/>
      <c r="W620" s="587"/>
      <c r="X620" s="587"/>
      <c r="Y620" s="587"/>
      <c r="Z620" s="587"/>
      <c r="AA620" s="587"/>
      <c r="AB620" s="587"/>
    </row>
    <row r="621" spans="1:28" ht="15.75" customHeight="1" x14ac:dyDescent="0.25">
      <c r="A621" s="587"/>
      <c r="B621" s="587"/>
      <c r="C621" s="587"/>
      <c r="D621" s="587"/>
      <c r="E621" s="587"/>
      <c r="F621" s="588"/>
      <c r="G621" s="587"/>
      <c r="H621" s="587"/>
      <c r="I621" s="587"/>
      <c r="J621" s="587"/>
      <c r="K621" s="587"/>
      <c r="L621" s="587"/>
      <c r="M621" s="587"/>
      <c r="N621" s="587"/>
      <c r="O621" s="587"/>
      <c r="P621" s="587"/>
      <c r="Q621" s="587"/>
      <c r="R621" s="587"/>
      <c r="S621" s="587"/>
      <c r="T621" s="587"/>
      <c r="U621" s="587"/>
      <c r="V621" s="587"/>
      <c r="W621" s="587"/>
      <c r="X621" s="587"/>
      <c r="Y621" s="587"/>
      <c r="Z621" s="587"/>
      <c r="AA621" s="587"/>
      <c r="AB621" s="587"/>
    </row>
    <row r="622" spans="1:28" ht="15.75" customHeight="1" x14ac:dyDescent="0.25">
      <c r="A622" s="587"/>
      <c r="B622" s="587"/>
      <c r="C622" s="587"/>
      <c r="D622" s="587"/>
      <c r="E622" s="587"/>
      <c r="F622" s="588"/>
      <c r="G622" s="587"/>
      <c r="H622" s="587"/>
      <c r="I622" s="587"/>
      <c r="J622" s="587"/>
      <c r="K622" s="587"/>
      <c r="L622" s="587"/>
      <c r="M622" s="587"/>
      <c r="N622" s="587"/>
      <c r="O622" s="587"/>
      <c r="P622" s="587"/>
      <c r="Q622" s="587"/>
      <c r="R622" s="587"/>
      <c r="S622" s="587"/>
      <c r="T622" s="587"/>
      <c r="U622" s="587"/>
      <c r="V622" s="587"/>
      <c r="W622" s="587"/>
      <c r="X622" s="587"/>
      <c r="Y622" s="587"/>
      <c r="Z622" s="587"/>
      <c r="AA622" s="587"/>
      <c r="AB622" s="587"/>
    </row>
    <row r="623" spans="1:28" ht="15.75" customHeight="1" x14ac:dyDescent="0.25">
      <c r="A623" s="587"/>
      <c r="B623" s="587"/>
      <c r="C623" s="587"/>
      <c r="D623" s="587"/>
      <c r="E623" s="587"/>
      <c r="F623" s="588"/>
      <c r="G623" s="587"/>
      <c r="H623" s="587"/>
      <c r="I623" s="587"/>
      <c r="J623" s="587"/>
      <c r="K623" s="587"/>
      <c r="L623" s="587"/>
      <c r="M623" s="587"/>
      <c r="N623" s="587"/>
      <c r="O623" s="587"/>
      <c r="P623" s="587"/>
      <c r="Q623" s="587"/>
      <c r="R623" s="587"/>
      <c r="S623" s="587"/>
      <c r="T623" s="587"/>
      <c r="U623" s="587"/>
      <c r="V623" s="587"/>
      <c r="W623" s="587"/>
      <c r="X623" s="587"/>
      <c r="Y623" s="587"/>
      <c r="Z623" s="587"/>
      <c r="AA623" s="587"/>
      <c r="AB623" s="587"/>
    </row>
    <row r="624" spans="1:28" ht="15.75" customHeight="1" x14ac:dyDescent="0.25">
      <c r="A624" s="587"/>
      <c r="B624" s="587"/>
      <c r="C624" s="587"/>
      <c r="D624" s="587"/>
      <c r="E624" s="587"/>
      <c r="F624" s="588"/>
      <c r="G624" s="587"/>
      <c r="H624" s="587"/>
      <c r="I624" s="587"/>
      <c r="J624" s="587"/>
      <c r="K624" s="587"/>
      <c r="L624" s="587"/>
      <c r="M624" s="587"/>
      <c r="N624" s="587"/>
      <c r="O624" s="587"/>
      <c r="P624" s="587"/>
      <c r="Q624" s="587"/>
      <c r="R624" s="587"/>
      <c r="S624" s="587"/>
      <c r="T624" s="587"/>
      <c r="U624" s="587"/>
      <c r="V624" s="587"/>
      <c r="W624" s="587"/>
      <c r="X624" s="587"/>
      <c r="Y624" s="587"/>
      <c r="Z624" s="587"/>
      <c r="AA624" s="587"/>
      <c r="AB624" s="587"/>
    </row>
    <row r="625" spans="1:28" ht="15.75" customHeight="1" x14ac:dyDescent="0.25">
      <c r="A625" s="587"/>
      <c r="B625" s="587"/>
      <c r="C625" s="587"/>
      <c r="D625" s="587"/>
      <c r="E625" s="587"/>
      <c r="F625" s="588"/>
      <c r="G625" s="587"/>
      <c r="H625" s="587"/>
      <c r="I625" s="587"/>
      <c r="J625" s="587"/>
      <c r="K625" s="587"/>
      <c r="L625" s="587"/>
      <c r="M625" s="587"/>
      <c r="N625" s="587"/>
      <c r="O625" s="587"/>
      <c r="P625" s="587"/>
      <c r="Q625" s="587"/>
      <c r="R625" s="587"/>
      <c r="S625" s="587"/>
      <c r="T625" s="587"/>
      <c r="U625" s="587"/>
      <c r="V625" s="587"/>
      <c r="W625" s="587"/>
      <c r="X625" s="587"/>
      <c r="Y625" s="587"/>
      <c r="Z625" s="587"/>
      <c r="AA625" s="587"/>
      <c r="AB625" s="587"/>
    </row>
    <row r="626" spans="1:28" ht="15.75" customHeight="1" x14ac:dyDescent="0.25">
      <c r="A626" s="587"/>
      <c r="B626" s="587"/>
      <c r="C626" s="587"/>
      <c r="D626" s="587"/>
      <c r="E626" s="587"/>
      <c r="F626" s="588"/>
      <c r="G626" s="587"/>
      <c r="H626" s="587"/>
      <c r="I626" s="587"/>
      <c r="J626" s="587"/>
      <c r="K626" s="587"/>
      <c r="L626" s="587"/>
      <c r="M626" s="587"/>
      <c r="N626" s="587"/>
      <c r="O626" s="587"/>
      <c r="P626" s="587"/>
      <c r="Q626" s="587"/>
      <c r="R626" s="587"/>
      <c r="S626" s="587"/>
      <c r="T626" s="587"/>
      <c r="U626" s="587"/>
      <c r="V626" s="587"/>
      <c r="W626" s="587"/>
      <c r="X626" s="587"/>
      <c r="Y626" s="587"/>
      <c r="Z626" s="587"/>
      <c r="AA626" s="587"/>
      <c r="AB626" s="587"/>
    </row>
    <row r="627" spans="1:28" ht="15.75" customHeight="1" x14ac:dyDescent="0.25">
      <c r="A627" s="587"/>
      <c r="B627" s="587"/>
      <c r="C627" s="587"/>
      <c r="D627" s="587"/>
      <c r="E627" s="587"/>
      <c r="F627" s="588"/>
      <c r="G627" s="587"/>
      <c r="H627" s="587"/>
      <c r="I627" s="587"/>
      <c r="J627" s="587"/>
      <c r="K627" s="587"/>
      <c r="L627" s="587"/>
      <c r="M627" s="587"/>
      <c r="N627" s="587"/>
      <c r="O627" s="587"/>
      <c r="P627" s="587"/>
      <c r="Q627" s="587"/>
      <c r="R627" s="587"/>
      <c r="S627" s="587"/>
      <c r="T627" s="587"/>
      <c r="U627" s="587"/>
      <c r="V627" s="587"/>
      <c r="W627" s="587"/>
      <c r="X627" s="587"/>
      <c r="Y627" s="587"/>
      <c r="Z627" s="587"/>
      <c r="AA627" s="587"/>
      <c r="AB627" s="587"/>
    </row>
    <row r="628" spans="1:28" ht="15.75" customHeight="1" x14ac:dyDescent="0.25">
      <c r="A628" s="587"/>
      <c r="B628" s="587"/>
      <c r="C628" s="587"/>
      <c r="D628" s="587"/>
      <c r="E628" s="587"/>
      <c r="F628" s="588"/>
      <c r="G628" s="587"/>
      <c r="H628" s="587"/>
      <c r="I628" s="587"/>
      <c r="J628" s="587"/>
      <c r="K628" s="587"/>
      <c r="L628" s="587"/>
      <c r="M628" s="587"/>
      <c r="N628" s="587"/>
      <c r="O628" s="587"/>
      <c r="P628" s="587"/>
      <c r="Q628" s="587"/>
      <c r="R628" s="587"/>
      <c r="S628" s="587"/>
      <c r="T628" s="587"/>
      <c r="U628" s="587"/>
      <c r="V628" s="587"/>
      <c r="W628" s="587"/>
      <c r="X628" s="587"/>
      <c r="Y628" s="587"/>
      <c r="Z628" s="587"/>
      <c r="AA628" s="587"/>
      <c r="AB628" s="587"/>
    </row>
    <row r="629" spans="1:28" ht="15.75" customHeight="1" x14ac:dyDescent="0.25">
      <c r="A629" s="587"/>
      <c r="B629" s="587"/>
      <c r="C629" s="587"/>
      <c r="D629" s="587"/>
      <c r="E629" s="587"/>
      <c r="F629" s="588"/>
      <c r="G629" s="587"/>
      <c r="H629" s="587"/>
      <c r="I629" s="587"/>
      <c r="J629" s="587"/>
      <c r="K629" s="587"/>
      <c r="L629" s="587"/>
      <c r="M629" s="587"/>
      <c r="N629" s="587"/>
      <c r="O629" s="587"/>
      <c r="P629" s="587"/>
      <c r="Q629" s="587"/>
      <c r="R629" s="587"/>
      <c r="S629" s="587"/>
      <c r="T629" s="587"/>
      <c r="U629" s="587"/>
      <c r="V629" s="587"/>
      <c r="W629" s="587"/>
      <c r="X629" s="587"/>
      <c r="Y629" s="587"/>
      <c r="Z629" s="587"/>
      <c r="AA629" s="587"/>
      <c r="AB629" s="587"/>
    </row>
    <row r="630" spans="1:28" ht="15.75" customHeight="1" x14ac:dyDescent="0.25">
      <c r="A630" s="587"/>
      <c r="B630" s="587"/>
      <c r="C630" s="587"/>
      <c r="D630" s="587"/>
      <c r="E630" s="587"/>
      <c r="F630" s="588"/>
      <c r="G630" s="587"/>
      <c r="H630" s="587"/>
      <c r="I630" s="587"/>
      <c r="J630" s="587"/>
      <c r="K630" s="587"/>
      <c r="L630" s="587"/>
      <c r="M630" s="587"/>
      <c r="N630" s="587"/>
      <c r="O630" s="587"/>
      <c r="P630" s="587"/>
      <c r="Q630" s="587"/>
      <c r="R630" s="587"/>
      <c r="S630" s="587"/>
      <c r="T630" s="587"/>
      <c r="U630" s="587"/>
      <c r="V630" s="587"/>
      <c r="W630" s="587"/>
      <c r="X630" s="587"/>
      <c r="Y630" s="587"/>
      <c r="Z630" s="587"/>
      <c r="AA630" s="587"/>
      <c r="AB630" s="587"/>
    </row>
    <row r="631" spans="1:28" ht="15.75" customHeight="1" x14ac:dyDescent="0.25">
      <c r="A631" s="587"/>
      <c r="B631" s="587"/>
      <c r="C631" s="587"/>
      <c r="D631" s="587"/>
      <c r="E631" s="587"/>
      <c r="F631" s="588"/>
      <c r="G631" s="587"/>
      <c r="H631" s="587"/>
      <c r="I631" s="587"/>
      <c r="J631" s="587"/>
      <c r="K631" s="587"/>
      <c r="L631" s="587"/>
      <c r="M631" s="587"/>
      <c r="N631" s="587"/>
      <c r="O631" s="587"/>
      <c r="P631" s="587"/>
      <c r="Q631" s="587"/>
      <c r="R631" s="587"/>
      <c r="S631" s="587"/>
      <c r="T631" s="587"/>
      <c r="U631" s="587"/>
      <c r="V631" s="587"/>
      <c r="W631" s="587"/>
      <c r="X631" s="587"/>
      <c r="Y631" s="587"/>
      <c r="Z631" s="587"/>
      <c r="AA631" s="587"/>
      <c r="AB631" s="587"/>
    </row>
    <row r="632" spans="1:28" ht="15.75" customHeight="1" x14ac:dyDescent="0.25">
      <c r="A632" s="587"/>
      <c r="B632" s="587"/>
      <c r="C632" s="587"/>
      <c r="D632" s="587"/>
      <c r="E632" s="587"/>
      <c r="F632" s="588"/>
      <c r="G632" s="587"/>
      <c r="H632" s="587"/>
      <c r="I632" s="587"/>
      <c r="J632" s="587"/>
      <c r="K632" s="587"/>
      <c r="L632" s="587"/>
      <c r="M632" s="587"/>
      <c r="N632" s="587"/>
      <c r="O632" s="587"/>
      <c r="P632" s="587"/>
      <c r="Q632" s="587"/>
      <c r="R632" s="587"/>
      <c r="S632" s="587"/>
      <c r="T632" s="587"/>
      <c r="U632" s="587"/>
      <c r="V632" s="587"/>
      <c r="W632" s="587"/>
      <c r="X632" s="587"/>
      <c r="Y632" s="587"/>
      <c r="Z632" s="587"/>
      <c r="AA632" s="587"/>
      <c r="AB632" s="587"/>
    </row>
    <row r="633" spans="1:28" ht="15.75" customHeight="1" x14ac:dyDescent="0.25">
      <c r="A633" s="587"/>
      <c r="B633" s="587"/>
      <c r="C633" s="587"/>
      <c r="D633" s="587"/>
      <c r="E633" s="587"/>
      <c r="F633" s="588"/>
      <c r="G633" s="587"/>
      <c r="H633" s="587"/>
      <c r="I633" s="587"/>
      <c r="J633" s="587"/>
      <c r="K633" s="587"/>
      <c r="L633" s="587"/>
      <c r="M633" s="587"/>
      <c r="N633" s="587"/>
      <c r="O633" s="587"/>
      <c r="P633" s="587"/>
      <c r="Q633" s="587"/>
      <c r="R633" s="587"/>
      <c r="S633" s="587"/>
      <c r="T633" s="587"/>
      <c r="U633" s="587"/>
      <c r="V633" s="587"/>
      <c r="W633" s="587"/>
      <c r="X633" s="587"/>
      <c r="Y633" s="587"/>
      <c r="Z633" s="587"/>
      <c r="AA633" s="587"/>
      <c r="AB633" s="587"/>
    </row>
    <row r="634" spans="1:28" ht="15.75" customHeight="1" x14ac:dyDescent="0.25">
      <c r="A634" s="587"/>
      <c r="B634" s="587"/>
      <c r="C634" s="587"/>
      <c r="D634" s="587"/>
      <c r="E634" s="587"/>
      <c r="F634" s="588"/>
      <c r="G634" s="587"/>
      <c r="H634" s="587"/>
      <c r="I634" s="587"/>
      <c r="J634" s="587"/>
      <c r="K634" s="587"/>
      <c r="L634" s="587"/>
      <c r="M634" s="587"/>
      <c r="N634" s="587"/>
      <c r="O634" s="587"/>
      <c r="P634" s="587"/>
      <c r="Q634" s="587"/>
      <c r="R634" s="587"/>
      <c r="S634" s="587"/>
      <c r="T634" s="587"/>
      <c r="U634" s="587"/>
      <c r="V634" s="587"/>
      <c r="W634" s="587"/>
      <c r="X634" s="587"/>
      <c r="Y634" s="587"/>
      <c r="Z634" s="587"/>
      <c r="AA634" s="587"/>
      <c r="AB634" s="587"/>
    </row>
    <row r="635" spans="1:28" ht="15.75" customHeight="1" x14ac:dyDescent="0.25">
      <c r="A635" s="587"/>
      <c r="B635" s="587"/>
      <c r="C635" s="587"/>
      <c r="D635" s="587"/>
      <c r="E635" s="587"/>
      <c r="F635" s="588"/>
      <c r="G635" s="587"/>
      <c r="H635" s="587"/>
      <c r="I635" s="587"/>
      <c r="J635" s="587"/>
      <c r="K635" s="587"/>
      <c r="L635" s="587"/>
      <c r="M635" s="587"/>
      <c r="N635" s="587"/>
      <c r="O635" s="587"/>
      <c r="P635" s="587"/>
      <c r="Q635" s="587"/>
      <c r="R635" s="587"/>
      <c r="S635" s="587"/>
      <c r="T635" s="587"/>
      <c r="U635" s="587"/>
      <c r="V635" s="587"/>
      <c r="W635" s="587"/>
      <c r="X635" s="587"/>
      <c r="Y635" s="587"/>
      <c r="Z635" s="587"/>
      <c r="AA635" s="587"/>
      <c r="AB635" s="587"/>
    </row>
    <row r="636" spans="1:28" ht="15.75" customHeight="1" x14ac:dyDescent="0.25">
      <c r="A636" s="587"/>
      <c r="B636" s="587"/>
      <c r="C636" s="587"/>
      <c r="D636" s="587"/>
      <c r="E636" s="587"/>
      <c r="F636" s="588"/>
      <c r="G636" s="587"/>
      <c r="H636" s="587"/>
      <c r="I636" s="587"/>
      <c r="J636" s="587"/>
      <c r="K636" s="587"/>
      <c r="L636" s="587"/>
      <c r="M636" s="587"/>
      <c r="N636" s="587"/>
      <c r="O636" s="587"/>
      <c r="P636" s="587"/>
      <c r="Q636" s="587"/>
      <c r="R636" s="587"/>
      <c r="S636" s="587"/>
      <c r="T636" s="587"/>
      <c r="U636" s="587"/>
      <c r="V636" s="587"/>
      <c r="W636" s="587"/>
      <c r="X636" s="587"/>
      <c r="Y636" s="587"/>
      <c r="Z636" s="587"/>
      <c r="AA636" s="587"/>
      <c r="AB636" s="587"/>
    </row>
    <row r="637" spans="1:28" ht="15.75" customHeight="1" x14ac:dyDescent="0.25">
      <c r="A637" s="587"/>
      <c r="B637" s="587"/>
      <c r="C637" s="587"/>
      <c r="D637" s="587"/>
      <c r="E637" s="587"/>
      <c r="F637" s="588"/>
      <c r="G637" s="587"/>
      <c r="H637" s="587"/>
      <c r="I637" s="587"/>
      <c r="J637" s="587"/>
      <c r="K637" s="587"/>
      <c r="L637" s="587"/>
      <c r="M637" s="587"/>
      <c r="N637" s="587"/>
      <c r="O637" s="587"/>
      <c r="P637" s="587"/>
      <c r="Q637" s="587"/>
      <c r="R637" s="587"/>
      <c r="S637" s="587"/>
      <c r="T637" s="587"/>
      <c r="U637" s="587"/>
      <c r="V637" s="587"/>
      <c r="W637" s="587"/>
      <c r="X637" s="587"/>
      <c r="Y637" s="587"/>
      <c r="Z637" s="587"/>
      <c r="AA637" s="587"/>
      <c r="AB637" s="587"/>
    </row>
    <row r="638" spans="1:28" ht="15.75" customHeight="1" x14ac:dyDescent="0.25">
      <c r="A638" s="587"/>
      <c r="B638" s="587"/>
      <c r="C638" s="587"/>
      <c r="D638" s="587"/>
      <c r="E638" s="587"/>
      <c r="F638" s="588"/>
      <c r="G638" s="587"/>
      <c r="H638" s="587"/>
      <c r="I638" s="587"/>
      <c r="J638" s="587"/>
      <c r="K638" s="587"/>
      <c r="L638" s="587"/>
      <c r="M638" s="587"/>
      <c r="N638" s="587"/>
      <c r="O638" s="587"/>
      <c r="P638" s="587"/>
      <c r="Q638" s="587"/>
      <c r="R638" s="587"/>
      <c r="S638" s="587"/>
      <c r="T638" s="587"/>
      <c r="U638" s="587"/>
      <c r="V638" s="587"/>
      <c r="W638" s="587"/>
      <c r="X638" s="587"/>
      <c r="Y638" s="587"/>
      <c r="Z638" s="587"/>
      <c r="AA638" s="587"/>
      <c r="AB638" s="587"/>
    </row>
    <row r="639" spans="1:28" ht="15.75" customHeight="1" x14ac:dyDescent="0.25">
      <c r="A639" s="587"/>
      <c r="B639" s="587"/>
      <c r="C639" s="587"/>
      <c r="D639" s="587"/>
      <c r="E639" s="587"/>
      <c r="F639" s="588"/>
      <c r="G639" s="587"/>
      <c r="H639" s="587"/>
      <c r="I639" s="587"/>
      <c r="J639" s="587"/>
      <c r="K639" s="587"/>
      <c r="L639" s="587"/>
      <c r="M639" s="587"/>
      <c r="N639" s="587"/>
      <c r="O639" s="587"/>
      <c r="P639" s="587"/>
      <c r="Q639" s="587"/>
      <c r="R639" s="587"/>
      <c r="S639" s="587"/>
      <c r="T639" s="587"/>
      <c r="U639" s="587"/>
      <c r="V639" s="587"/>
      <c r="W639" s="587"/>
      <c r="X639" s="587"/>
      <c r="Y639" s="587"/>
      <c r="Z639" s="587"/>
      <c r="AA639" s="587"/>
      <c r="AB639" s="587"/>
    </row>
    <row r="640" spans="1:28" ht="15.75" customHeight="1" x14ac:dyDescent="0.25">
      <c r="A640" s="587"/>
      <c r="B640" s="587"/>
      <c r="C640" s="587"/>
      <c r="D640" s="587"/>
      <c r="E640" s="587"/>
      <c r="F640" s="588"/>
      <c r="G640" s="587"/>
      <c r="H640" s="587"/>
      <c r="I640" s="587"/>
      <c r="J640" s="587"/>
      <c r="K640" s="587"/>
      <c r="L640" s="587"/>
      <c r="M640" s="587"/>
      <c r="N640" s="587"/>
      <c r="O640" s="587"/>
      <c r="P640" s="587"/>
      <c r="Q640" s="587"/>
      <c r="R640" s="587"/>
      <c r="S640" s="587"/>
      <c r="T640" s="587"/>
      <c r="U640" s="587"/>
      <c r="V640" s="587"/>
      <c r="W640" s="587"/>
      <c r="X640" s="587"/>
      <c r="Y640" s="587"/>
      <c r="Z640" s="587"/>
      <c r="AA640" s="587"/>
      <c r="AB640" s="587"/>
    </row>
    <row r="641" spans="1:28" ht="15.75" customHeight="1" x14ac:dyDescent="0.25">
      <c r="A641" s="587"/>
      <c r="B641" s="587"/>
      <c r="C641" s="587"/>
      <c r="D641" s="587"/>
      <c r="E641" s="587"/>
      <c r="F641" s="588"/>
      <c r="G641" s="587"/>
      <c r="H641" s="587"/>
      <c r="I641" s="587"/>
      <c r="J641" s="587"/>
      <c r="K641" s="587"/>
      <c r="L641" s="587"/>
      <c r="M641" s="587"/>
      <c r="N641" s="587"/>
      <c r="O641" s="587"/>
      <c r="P641" s="587"/>
      <c r="Q641" s="587"/>
      <c r="R641" s="587"/>
      <c r="S641" s="587"/>
      <c r="T641" s="587"/>
      <c r="U641" s="587"/>
      <c r="V641" s="587"/>
      <c r="W641" s="587"/>
      <c r="X641" s="587"/>
      <c r="Y641" s="587"/>
      <c r="Z641" s="587"/>
      <c r="AA641" s="587"/>
      <c r="AB641" s="587"/>
    </row>
    <row r="642" spans="1:28" ht="15.75" customHeight="1" x14ac:dyDescent="0.25">
      <c r="A642" s="587"/>
      <c r="B642" s="587"/>
      <c r="C642" s="587"/>
      <c r="D642" s="587"/>
      <c r="E642" s="587"/>
      <c r="F642" s="588"/>
      <c r="G642" s="587"/>
      <c r="H642" s="587"/>
      <c r="I642" s="587"/>
      <c r="J642" s="587"/>
      <c r="K642" s="587"/>
      <c r="L642" s="587"/>
      <c r="M642" s="587"/>
      <c r="N642" s="587"/>
      <c r="O642" s="587"/>
      <c r="P642" s="587"/>
      <c r="Q642" s="587"/>
      <c r="R642" s="587"/>
      <c r="S642" s="587"/>
      <c r="T642" s="587"/>
      <c r="U642" s="587"/>
      <c r="V642" s="587"/>
      <c r="W642" s="587"/>
      <c r="X642" s="587"/>
      <c r="Y642" s="587"/>
      <c r="Z642" s="587"/>
      <c r="AA642" s="587"/>
      <c r="AB642" s="587"/>
    </row>
    <row r="643" spans="1:28" ht="15.75" customHeight="1" x14ac:dyDescent="0.25">
      <c r="A643" s="587"/>
      <c r="B643" s="587"/>
      <c r="C643" s="587"/>
      <c r="D643" s="587"/>
      <c r="E643" s="587"/>
      <c r="F643" s="588"/>
      <c r="G643" s="587"/>
      <c r="H643" s="587"/>
      <c r="I643" s="587"/>
      <c r="J643" s="587"/>
      <c r="K643" s="587"/>
      <c r="L643" s="587"/>
      <c r="M643" s="587"/>
      <c r="N643" s="587"/>
      <c r="O643" s="587"/>
      <c r="P643" s="587"/>
      <c r="Q643" s="587"/>
      <c r="R643" s="587"/>
      <c r="S643" s="587"/>
      <c r="T643" s="587"/>
      <c r="U643" s="587"/>
      <c r="V643" s="587"/>
      <c r="W643" s="587"/>
      <c r="X643" s="587"/>
      <c r="Y643" s="587"/>
      <c r="Z643" s="587"/>
      <c r="AA643" s="587"/>
      <c r="AB643" s="587"/>
    </row>
    <row r="644" spans="1:28" ht="15.75" customHeight="1" x14ac:dyDescent="0.25">
      <c r="A644" s="587"/>
      <c r="B644" s="587"/>
      <c r="C644" s="587"/>
      <c r="D644" s="587"/>
      <c r="E644" s="587"/>
      <c r="F644" s="588"/>
      <c r="G644" s="587"/>
      <c r="H644" s="587"/>
      <c r="I644" s="587"/>
      <c r="J644" s="587"/>
      <c r="K644" s="587"/>
      <c r="L644" s="587"/>
      <c r="M644" s="587"/>
      <c r="N644" s="587"/>
      <c r="O644" s="587"/>
      <c r="P644" s="587"/>
      <c r="Q644" s="587"/>
      <c r="R644" s="587"/>
      <c r="S644" s="587"/>
      <c r="T644" s="587"/>
      <c r="U644" s="587"/>
      <c r="V644" s="587"/>
      <c r="W644" s="587"/>
      <c r="X644" s="587"/>
      <c r="Y644" s="587"/>
      <c r="Z644" s="587"/>
      <c r="AA644" s="587"/>
      <c r="AB644" s="587"/>
    </row>
    <row r="645" spans="1:28" ht="15.75" customHeight="1" x14ac:dyDescent="0.25">
      <c r="A645" s="587"/>
      <c r="B645" s="587"/>
      <c r="C645" s="587"/>
      <c r="D645" s="587"/>
      <c r="E645" s="587"/>
      <c r="F645" s="588"/>
      <c r="G645" s="587"/>
      <c r="H645" s="587"/>
      <c r="I645" s="587"/>
      <c r="J645" s="587"/>
      <c r="K645" s="587"/>
      <c r="L645" s="587"/>
      <c r="M645" s="587"/>
      <c r="N645" s="587"/>
      <c r="O645" s="587"/>
      <c r="P645" s="587"/>
      <c r="Q645" s="587"/>
      <c r="R645" s="587"/>
      <c r="S645" s="587"/>
      <c r="T645" s="587"/>
      <c r="U645" s="587"/>
      <c r="V645" s="587"/>
      <c r="W645" s="587"/>
      <c r="X645" s="587"/>
      <c r="Y645" s="587"/>
      <c r="Z645" s="587"/>
      <c r="AA645" s="587"/>
      <c r="AB645" s="587"/>
    </row>
    <row r="646" spans="1:28" ht="15.75" customHeight="1" x14ac:dyDescent="0.25">
      <c r="A646" s="587"/>
      <c r="B646" s="587"/>
      <c r="C646" s="587"/>
      <c r="D646" s="587"/>
      <c r="E646" s="587"/>
      <c r="F646" s="588"/>
      <c r="G646" s="587"/>
      <c r="H646" s="587"/>
      <c r="I646" s="587"/>
      <c r="J646" s="587"/>
      <c r="K646" s="587"/>
      <c r="L646" s="587"/>
      <c r="M646" s="587"/>
      <c r="N646" s="587"/>
      <c r="O646" s="587"/>
      <c r="P646" s="587"/>
      <c r="Q646" s="587"/>
      <c r="R646" s="587"/>
      <c r="S646" s="587"/>
      <c r="T646" s="587"/>
      <c r="U646" s="587"/>
      <c r="V646" s="587"/>
      <c r="W646" s="587"/>
      <c r="X646" s="587"/>
      <c r="Y646" s="587"/>
      <c r="Z646" s="587"/>
      <c r="AA646" s="587"/>
      <c r="AB646" s="587"/>
    </row>
    <row r="647" spans="1:28" ht="15.75" customHeight="1" x14ac:dyDescent="0.25">
      <c r="A647" s="587"/>
      <c r="B647" s="587"/>
      <c r="C647" s="587"/>
      <c r="D647" s="587"/>
      <c r="E647" s="587"/>
      <c r="F647" s="588"/>
      <c r="G647" s="587"/>
      <c r="H647" s="587"/>
      <c r="I647" s="587"/>
      <c r="J647" s="587"/>
      <c r="K647" s="587"/>
      <c r="L647" s="587"/>
      <c r="M647" s="587"/>
      <c r="N647" s="587"/>
      <c r="O647" s="587"/>
      <c r="P647" s="587"/>
      <c r="Q647" s="587"/>
      <c r="R647" s="587"/>
      <c r="S647" s="587"/>
      <c r="T647" s="587"/>
      <c r="U647" s="587"/>
      <c r="V647" s="587"/>
      <c r="W647" s="587"/>
      <c r="X647" s="587"/>
      <c r="Y647" s="587"/>
      <c r="Z647" s="587"/>
      <c r="AA647" s="587"/>
      <c r="AB647" s="587"/>
    </row>
    <row r="648" spans="1:28" ht="15.75" customHeight="1" x14ac:dyDescent="0.25">
      <c r="A648" s="587"/>
      <c r="B648" s="587"/>
      <c r="C648" s="587"/>
      <c r="D648" s="587"/>
      <c r="E648" s="587"/>
      <c r="F648" s="588"/>
      <c r="G648" s="587"/>
      <c r="H648" s="587"/>
      <c r="I648" s="587"/>
      <c r="J648" s="587"/>
      <c r="K648" s="587"/>
      <c r="L648" s="587"/>
      <c r="M648" s="587"/>
      <c r="N648" s="587"/>
      <c r="O648" s="587"/>
      <c r="P648" s="587"/>
      <c r="Q648" s="587"/>
      <c r="R648" s="587"/>
      <c r="S648" s="587"/>
      <c r="T648" s="587"/>
      <c r="U648" s="587"/>
      <c r="V648" s="587"/>
      <c r="W648" s="587"/>
      <c r="X648" s="587"/>
      <c r="Y648" s="587"/>
      <c r="Z648" s="587"/>
      <c r="AA648" s="587"/>
      <c r="AB648" s="587"/>
    </row>
    <row r="649" spans="1:28" ht="15.75" customHeight="1" x14ac:dyDescent="0.25">
      <c r="A649" s="587"/>
      <c r="B649" s="587"/>
      <c r="C649" s="587"/>
      <c r="D649" s="587"/>
      <c r="E649" s="587"/>
      <c r="F649" s="588"/>
      <c r="G649" s="587"/>
      <c r="H649" s="587"/>
      <c r="I649" s="587"/>
      <c r="J649" s="587"/>
      <c r="K649" s="587"/>
      <c r="L649" s="587"/>
      <c r="M649" s="587"/>
      <c r="N649" s="587"/>
      <c r="O649" s="587"/>
      <c r="P649" s="587"/>
      <c r="Q649" s="587"/>
      <c r="R649" s="587"/>
      <c r="S649" s="587"/>
      <c r="T649" s="587"/>
      <c r="U649" s="587"/>
      <c r="V649" s="587"/>
      <c r="W649" s="587"/>
      <c r="X649" s="587"/>
      <c r="Y649" s="587"/>
      <c r="Z649" s="587"/>
      <c r="AA649" s="587"/>
      <c r="AB649" s="587"/>
    </row>
    <row r="650" spans="1:28" ht="15.75" customHeight="1" x14ac:dyDescent="0.25">
      <c r="A650" s="587"/>
      <c r="B650" s="587"/>
      <c r="C650" s="587"/>
      <c r="D650" s="587"/>
      <c r="E650" s="587"/>
      <c r="F650" s="588"/>
      <c r="G650" s="587"/>
      <c r="H650" s="587"/>
      <c r="I650" s="587"/>
      <c r="J650" s="587"/>
      <c r="K650" s="587"/>
      <c r="L650" s="587"/>
      <c r="M650" s="587"/>
      <c r="N650" s="587"/>
      <c r="O650" s="587"/>
      <c r="P650" s="587"/>
      <c r="Q650" s="587"/>
      <c r="R650" s="587"/>
      <c r="S650" s="587"/>
      <c r="T650" s="587"/>
      <c r="U650" s="587"/>
      <c r="V650" s="587"/>
      <c r="W650" s="587"/>
      <c r="X650" s="587"/>
      <c r="Y650" s="587"/>
      <c r="Z650" s="587"/>
      <c r="AA650" s="587"/>
      <c r="AB650" s="587"/>
    </row>
    <row r="651" spans="1:28" ht="15.75" customHeight="1" x14ac:dyDescent="0.25">
      <c r="A651" s="587"/>
      <c r="B651" s="587"/>
      <c r="C651" s="587"/>
      <c r="D651" s="587"/>
      <c r="E651" s="587"/>
      <c r="F651" s="588"/>
      <c r="G651" s="587"/>
      <c r="H651" s="587"/>
      <c r="I651" s="587"/>
      <c r="J651" s="587"/>
      <c r="K651" s="587"/>
      <c r="L651" s="587"/>
      <c r="M651" s="587"/>
      <c r="N651" s="587"/>
      <c r="O651" s="587"/>
      <c r="P651" s="587"/>
      <c r="Q651" s="587"/>
      <c r="R651" s="587"/>
      <c r="S651" s="587"/>
      <c r="T651" s="587"/>
      <c r="U651" s="587"/>
      <c r="V651" s="587"/>
      <c r="W651" s="587"/>
      <c r="X651" s="587"/>
      <c r="Y651" s="587"/>
      <c r="Z651" s="587"/>
      <c r="AA651" s="587"/>
      <c r="AB651" s="587"/>
    </row>
    <row r="652" spans="1:28" ht="15.75" customHeight="1" x14ac:dyDescent="0.25">
      <c r="A652" s="587"/>
      <c r="B652" s="587"/>
      <c r="C652" s="587"/>
      <c r="D652" s="587"/>
      <c r="E652" s="587"/>
      <c r="F652" s="588"/>
      <c r="G652" s="587"/>
      <c r="H652" s="587"/>
      <c r="I652" s="587"/>
      <c r="J652" s="587"/>
      <c r="K652" s="587"/>
      <c r="L652" s="587"/>
      <c r="M652" s="587"/>
      <c r="N652" s="587"/>
      <c r="O652" s="587"/>
      <c r="P652" s="587"/>
      <c r="Q652" s="587"/>
      <c r="R652" s="587"/>
      <c r="S652" s="587"/>
      <c r="T652" s="587"/>
      <c r="U652" s="587"/>
      <c r="V652" s="587"/>
      <c r="W652" s="587"/>
      <c r="X652" s="587"/>
      <c r="Y652" s="587"/>
      <c r="Z652" s="587"/>
      <c r="AA652" s="587"/>
      <c r="AB652" s="587"/>
    </row>
    <row r="653" spans="1:28" ht="15.75" customHeight="1" x14ac:dyDescent="0.25">
      <c r="A653" s="587"/>
      <c r="B653" s="587"/>
      <c r="C653" s="587"/>
      <c r="D653" s="587"/>
      <c r="E653" s="587"/>
      <c r="F653" s="588"/>
      <c r="G653" s="587"/>
      <c r="H653" s="587"/>
      <c r="I653" s="587"/>
      <c r="J653" s="587"/>
      <c r="K653" s="587"/>
      <c r="L653" s="587"/>
      <c r="M653" s="587"/>
      <c r="N653" s="587"/>
      <c r="O653" s="587"/>
      <c r="P653" s="587"/>
      <c r="Q653" s="587"/>
      <c r="R653" s="587"/>
      <c r="S653" s="587"/>
      <c r="T653" s="587"/>
      <c r="U653" s="587"/>
      <c r="V653" s="587"/>
      <c r="W653" s="587"/>
      <c r="X653" s="587"/>
      <c r="Y653" s="587"/>
      <c r="Z653" s="587"/>
      <c r="AA653" s="587"/>
      <c r="AB653" s="587"/>
    </row>
    <row r="654" spans="1:28" ht="15.75" customHeight="1" x14ac:dyDescent="0.25">
      <c r="A654" s="587"/>
      <c r="B654" s="587"/>
      <c r="C654" s="587"/>
      <c r="D654" s="587"/>
      <c r="E654" s="587"/>
      <c r="F654" s="588"/>
      <c r="G654" s="587"/>
      <c r="H654" s="587"/>
      <c r="I654" s="587"/>
      <c r="J654" s="587"/>
      <c r="K654" s="587"/>
      <c r="L654" s="587"/>
      <c r="M654" s="587"/>
      <c r="N654" s="587"/>
      <c r="O654" s="587"/>
      <c r="P654" s="587"/>
      <c r="Q654" s="587"/>
      <c r="R654" s="587"/>
      <c r="S654" s="587"/>
      <c r="T654" s="587"/>
      <c r="U654" s="587"/>
      <c r="V654" s="587"/>
      <c r="W654" s="587"/>
      <c r="X654" s="587"/>
      <c r="Y654" s="587"/>
      <c r="Z654" s="587"/>
      <c r="AA654" s="587"/>
      <c r="AB654" s="587"/>
    </row>
    <row r="655" spans="1:28" ht="15.75" customHeight="1" x14ac:dyDescent="0.25">
      <c r="A655" s="587"/>
      <c r="B655" s="587"/>
      <c r="C655" s="587"/>
      <c r="D655" s="587"/>
      <c r="E655" s="587"/>
      <c r="F655" s="588"/>
      <c r="G655" s="587"/>
      <c r="H655" s="587"/>
      <c r="I655" s="587"/>
      <c r="J655" s="587"/>
      <c r="K655" s="587"/>
      <c r="L655" s="587"/>
      <c r="M655" s="587"/>
      <c r="N655" s="587"/>
      <c r="O655" s="587"/>
      <c r="P655" s="587"/>
      <c r="Q655" s="587"/>
      <c r="R655" s="587"/>
      <c r="S655" s="587"/>
      <c r="T655" s="587"/>
      <c r="U655" s="587"/>
      <c r="V655" s="587"/>
      <c r="W655" s="587"/>
      <c r="X655" s="587"/>
      <c r="Y655" s="587"/>
      <c r="Z655" s="587"/>
      <c r="AA655" s="587"/>
      <c r="AB655" s="587"/>
    </row>
    <row r="656" spans="1:28" ht="15.75" customHeight="1" x14ac:dyDescent="0.25">
      <c r="A656" s="587"/>
      <c r="B656" s="587"/>
      <c r="C656" s="587"/>
      <c r="D656" s="587"/>
      <c r="E656" s="587"/>
      <c r="F656" s="588"/>
      <c r="G656" s="587"/>
      <c r="H656" s="587"/>
      <c r="I656" s="587"/>
      <c r="J656" s="587"/>
      <c r="K656" s="587"/>
      <c r="L656" s="587"/>
      <c r="M656" s="587"/>
      <c r="N656" s="587"/>
      <c r="O656" s="587"/>
      <c r="P656" s="587"/>
      <c r="Q656" s="587"/>
      <c r="R656" s="587"/>
      <c r="S656" s="587"/>
      <c r="T656" s="587"/>
      <c r="U656" s="587"/>
      <c r="V656" s="587"/>
      <c r="W656" s="587"/>
      <c r="X656" s="587"/>
      <c r="Y656" s="587"/>
      <c r="Z656" s="587"/>
      <c r="AA656" s="587"/>
      <c r="AB656" s="587"/>
    </row>
    <row r="657" spans="1:28" ht="15.75" customHeight="1" x14ac:dyDescent="0.25">
      <c r="A657" s="587"/>
      <c r="B657" s="587"/>
      <c r="C657" s="587"/>
      <c r="D657" s="587"/>
      <c r="E657" s="587"/>
      <c r="F657" s="588"/>
      <c r="G657" s="587"/>
      <c r="H657" s="587"/>
      <c r="I657" s="587"/>
      <c r="J657" s="587"/>
      <c r="K657" s="587"/>
      <c r="L657" s="587"/>
      <c r="M657" s="587"/>
      <c r="N657" s="587"/>
      <c r="O657" s="587"/>
      <c r="P657" s="587"/>
      <c r="Q657" s="587"/>
      <c r="R657" s="587"/>
      <c r="S657" s="587"/>
      <c r="T657" s="587"/>
      <c r="U657" s="587"/>
      <c r="V657" s="587"/>
      <c r="W657" s="587"/>
      <c r="X657" s="587"/>
      <c r="Y657" s="587"/>
      <c r="Z657" s="587"/>
      <c r="AA657" s="587"/>
      <c r="AB657" s="587"/>
    </row>
    <row r="658" spans="1:28" ht="15.75" customHeight="1" x14ac:dyDescent="0.25">
      <c r="A658" s="587"/>
      <c r="B658" s="587"/>
      <c r="C658" s="587"/>
      <c r="D658" s="587"/>
      <c r="E658" s="587"/>
      <c r="F658" s="588"/>
      <c r="G658" s="587"/>
      <c r="H658" s="587"/>
      <c r="I658" s="587"/>
      <c r="J658" s="587"/>
      <c r="K658" s="587"/>
      <c r="L658" s="587"/>
      <c r="M658" s="587"/>
      <c r="N658" s="587"/>
      <c r="O658" s="587"/>
      <c r="P658" s="587"/>
      <c r="Q658" s="587"/>
      <c r="R658" s="587"/>
      <c r="S658" s="587"/>
      <c r="T658" s="587"/>
      <c r="U658" s="587"/>
      <c r="V658" s="587"/>
      <c r="W658" s="587"/>
      <c r="X658" s="587"/>
      <c r="Y658" s="587"/>
      <c r="Z658" s="587"/>
      <c r="AA658" s="587"/>
      <c r="AB658" s="587"/>
    </row>
    <row r="659" spans="1:28" ht="15.75" customHeight="1" x14ac:dyDescent="0.25">
      <c r="A659" s="587"/>
      <c r="B659" s="587"/>
      <c r="C659" s="587"/>
      <c r="D659" s="587"/>
      <c r="E659" s="587"/>
      <c r="F659" s="588"/>
      <c r="G659" s="587"/>
      <c r="H659" s="587"/>
      <c r="I659" s="587"/>
      <c r="J659" s="587"/>
      <c r="K659" s="587"/>
      <c r="L659" s="587"/>
      <c r="M659" s="587"/>
      <c r="N659" s="587"/>
      <c r="O659" s="587"/>
      <c r="P659" s="587"/>
      <c r="Q659" s="587"/>
      <c r="R659" s="587"/>
      <c r="S659" s="587"/>
      <c r="T659" s="587"/>
      <c r="U659" s="587"/>
      <c r="V659" s="587"/>
      <c r="W659" s="587"/>
      <c r="X659" s="587"/>
      <c r="Y659" s="587"/>
      <c r="Z659" s="587"/>
      <c r="AA659" s="587"/>
      <c r="AB659" s="587"/>
    </row>
    <row r="660" spans="1:28" ht="15.75" customHeight="1" x14ac:dyDescent="0.25">
      <c r="A660" s="587"/>
      <c r="B660" s="587"/>
      <c r="C660" s="587"/>
      <c r="D660" s="587"/>
      <c r="E660" s="587"/>
      <c r="F660" s="588"/>
      <c r="G660" s="587"/>
      <c r="H660" s="587"/>
      <c r="I660" s="587"/>
      <c r="J660" s="587"/>
      <c r="K660" s="587"/>
      <c r="L660" s="587"/>
      <c r="M660" s="587"/>
      <c r="N660" s="587"/>
      <c r="O660" s="587"/>
      <c r="P660" s="587"/>
      <c r="Q660" s="587"/>
      <c r="R660" s="587"/>
      <c r="S660" s="587"/>
      <c r="T660" s="587"/>
      <c r="U660" s="587"/>
      <c r="V660" s="587"/>
      <c r="W660" s="587"/>
      <c r="X660" s="587"/>
      <c r="Y660" s="587"/>
      <c r="Z660" s="587"/>
      <c r="AA660" s="587"/>
      <c r="AB660" s="587"/>
    </row>
    <row r="661" spans="1:28" ht="15.75" customHeight="1" x14ac:dyDescent="0.25">
      <c r="A661" s="587"/>
      <c r="B661" s="587"/>
      <c r="C661" s="587"/>
      <c r="D661" s="587"/>
      <c r="E661" s="587"/>
      <c r="F661" s="588"/>
      <c r="G661" s="587"/>
      <c r="H661" s="587"/>
      <c r="I661" s="587"/>
      <c r="J661" s="587"/>
      <c r="K661" s="587"/>
      <c r="L661" s="587"/>
      <c r="M661" s="587"/>
      <c r="N661" s="587"/>
      <c r="O661" s="587"/>
      <c r="P661" s="587"/>
      <c r="Q661" s="587"/>
      <c r="R661" s="587"/>
      <c r="S661" s="587"/>
      <c r="T661" s="587"/>
      <c r="U661" s="587"/>
      <c r="V661" s="587"/>
      <c r="W661" s="587"/>
      <c r="X661" s="587"/>
      <c r="Y661" s="587"/>
      <c r="Z661" s="587"/>
      <c r="AA661" s="587"/>
      <c r="AB661" s="587"/>
    </row>
    <row r="662" spans="1:28" ht="15.75" customHeight="1" x14ac:dyDescent="0.25">
      <c r="A662" s="587"/>
      <c r="B662" s="587"/>
      <c r="C662" s="587"/>
      <c r="D662" s="587"/>
      <c r="E662" s="587"/>
      <c r="F662" s="588"/>
      <c r="G662" s="587"/>
      <c r="H662" s="587"/>
      <c r="I662" s="587"/>
      <c r="J662" s="587"/>
      <c r="K662" s="587"/>
      <c r="L662" s="587"/>
      <c r="M662" s="587"/>
      <c r="N662" s="587"/>
      <c r="O662" s="587"/>
      <c r="P662" s="587"/>
      <c r="Q662" s="587"/>
      <c r="R662" s="587"/>
      <c r="S662" s="587"/>
      <c r="T662" s="587"/>
      <c r="U662" s="587"/>
      <c r="V662" s="587"/>
      <c r="W662" s="587"/>
      <c r="X662" s="587"/>
      <c r="Y662" s="587"/>
      <c r="Z662" s="587"/>
      <c r="AA662" s="587"/>
      <c r="AB662" s="587"/>
    </row>
    <row r="663" spans="1:28" ht="15.75" customHeight="1" x14ac:dyDescent="0.25">
      <c r="A663" s="587"/>
      <c r="B663" s="587"/>
      <c r="C663" s="587"/>
      <c r="D663" s="587"/>
      <c r="E663" s="587"/>
      <c r="F663" s="588"/>
      <c r="G663" s="587"/>
      <c r="H663" s="587"/>
      <c r="I663" s="587"/>
      <c r="J663" s="587"/>
      <c r="K663" s="587"/>
      <c r="L663" s="587"/>
      <c r="M663" s="587"/>
      <c r="N663" s="587"/>
      <c r="O663" s="587"/>
      <c r="P663" s="587"/>
      <c r="Q663" s="587"/>
      <c r="R663" s="587"/>
      <c r="S663" s="587"/>
      <c r="T663" s="587"/>
      <c r="U663" s="587"/>
      <c r="V663" s="587"/>
      <c r="W663" s="587"/>
      <c r="X663" s="587"/>
      <c r="Y663" s="587"/>
      <c r="Z663" s="587"/>
      <c r="AA663" s="587"/>
      <c r="AB663" s="587"/>
    </row>
    <row r="664" spans="1:28" ht="15.75" customHeight="1" x14ac:dyDescent="0.25">
      <c r="A664" s="587"/>
      <c r="B664" s="587"/>
      <c r="C664" s="587"/>
      <c r="D664" s="587"/>
      <c r="E664" s="587"/>
      <c r="F664" s="588"/>
      <c r="G664" s="587"/>
      <c r="H664" s="587"/>
      <c r="I664" s="587"/>
      <c r="J664" s="587"/>
      <c r="K664" s="587"/>
      <c r="L664" s="587"/>
      <c r="M664" s="587"/>
      <c r="N664" s="587"/>
      <c r="O664" s="587"/>
      <c r="P664" s="587"/>
      <c r="Q664" s="587"/>
      <c r="R664" s="587"/>
      <c r="S664" s="587"/>
      <c r="T664" s="587"/>
      <c r="U664" s="587"/>
      <c r="V664" s="587"/>
      <c r="W664" s="587"/>
      <c r="X664" s="587"/>
      <c r="Y664" s="587"/>
      <c r="Z664" s="587"/>
      <c r="AA664" s="587"/>
      <c r="AB664" s="587"/>
    </row>
    <row r="665" spans="1:28" ht="15.75" customHeight="1" x14ac:dyDescent="0.25">
      <c r="A665" s="587"/>
      <c r="B665" s="587"/>
      <c r="C665" s="587"/>
      <c r="D665" s="587"/>
      <c r="E665" s="587"/>
      <c r="F665" s="588"/>
      <c r="G665" s="587"/>
      <c r="H665" s="587"/>
      <c r="I665" s="587"/>
      <c r="J665" s="587"/>
      <c r="K665" s="587"/>
      <c r="L665" s="587"/>
      <c r="M665" s="587"/>
      <c r="N665" s="587"/>
      <c r="O665" s="587"/>
      <c r="P665" s="587"/>
      <c r="Q665" s="587"/>
      <c r="R665" s="587"/>
      <c r="S665" s="587"/>
      <c r="T665" s="587"/>
      <c r="U665" s="587"/>
      <c r="V665" s="587"/>
      <c r="W665" s="587"/>
      <c r="X665" s="587"/>
      <c r="Y665" s="587"/>
      <c r="Z665" s="587"/>
      <c r="AA665" s="587"/>
      <c r="AB665" s="587"/>
    </row>
    <row r="666" spans="1:28" ht="15.75" customHeight="1" x14ac:dyDescent="0.25">
      <c r="A666" s="587"/>
      <c r="B666" s="587"/>
      <c r="C666" s="587"/>
      <c r="D666" s="587"/>
      <c r="E666" s="587"/>
      <c r="F666" s="588"/>
      <c r="G666" s="587"/>
      <c r="H666" s="587"/>
      <c r="I666" s="587"/>
      <c r="J666" s="587"/>
      <c r="K666" s="587"/>
      <c r="L666" s="587"/>
      <c r="M666" s="587"/>
      <c r="N666" s="587"/>
      <c r="O666" s="587"/>
      <c r="P666" s="587"/>
      <c r="Q666" s="587"/>
      <c r="R666" s="587"/>
      <c r="S666" s="587"/>
      <c r="T666" s="587"/>
      <c r="U666" s="587"/>
      <c r="V666" s="587"/>
      <c r="W666" s="587"/>
      <c r="X666" s="587"/>
      <c r="Y666" s="587"/>
      <c r="Z666" s="587"/>
      <c r="AA666" s="587"/>
      <c r="AB666" s="587"/>
    </row>
    <row r="667" spans="1:28" ht="15.75" customHeight="1" x14ac:dyDescent="0.25">
      <c r="A667" s="587"/>
      <c r="B667" s="587"/>
      <c r="C667" s="587"/>
      <c r="D667" s="587"/>
      <c r="E667" s="587"/>
      <c r="F667" s="588"/>
      <c r="G667" s="587"/>
      <c r="H667" s="587"/>
      <c r="I667" s="587"/>
      <c r="J667" s="587"/>
      <c r="K667" s="587"/>
      <c r="L667" s="587"/>
      <c r="M667" s="587"/>
      <c r="N667" s="587"/>
      <c r="O667" s="587"/>
      <c r="P667" s="587"/>
      <c r="Q667" s="587"/>
      <c r="R667" s="587"/>
      <c r="S667" s="587"/>
      <c r="T667" s="587"/>
      <c r="U667" s="587"/>
      <c r="V667" s="587"/>
      <c r="W667" s="587"/>
      <c r="X667" s="587"/>
      <c r="Y667" s="587"/>
      <c r="Z667" s="587"/>
      <c r="AA667" s="587"/>
      <c r="AB667" s="587"/>
    </row>
    <row r="668" spans="1:28" ht="15.75" customHeight="1" x14ac:dyDescent="0.25">
      <c r="A668" s="587"/>
      <c r="B668" s="587"/>
      <c r="C668" s="587"/>
      <c r="D668" s="587"/>
      <c r="E668" s="587"/>
      <c r="F668" s="588"/>
      <c r="G668" s="587"/>
      <c r="H668" s="587"/>
      <c r="I668" s="587"/>
      <c r="J668" s="587"/>
      <c r="K668" s="587"/>
      <c r="L668" s="587"/>
      <c r="M668" s="587"/>
      <c r="N668" s="587"/>
      <c r="O668" s="587"/>
      <c r="P668" s="587"/>
      <c r="Q668" s="587"/>
      <c r="R668" s="587"/>
      <c r="S668" s="587"/>
      <c r="T668" s="587"/>
      <c r="U668" s="587"/>
      <c r="V668" s="587"/>
      <c r="W668" s="587"/>
      <c r="X668" s="587"/>
      <c r="Y668" s="587"/>
      <c r="Z668" s="587"/>
      <c r="AA668" s="587"/>
      <c r="AB668" s="587"/>
    </row>
    <row r="669" spans="1:28" ht="15.75" customHeight="1" x14ac:dyDescent="0.25">
      <c r="A669" s="587"/>
      <c r="B669" s="587"/>
      <c r="C669" s="587"/>
      <c r="D669" s="587"/>
      <c r="E669" s="587"/>
      <c r="F669" s="588"/>
      <c r="G669" s="587"/>
      <c r="H669" s="587"/>
      <c r="I669" s="587"/>
      <c r="J669" s="587"/>
      <c r="K669" s="587"/>
      <c r="L669" s="587"/>
      <c r="M669" s="587"/>
      <c r="N669" s="587"/>
      <c r="O669" s="587"/>
      <c r="P669" s="587"/>
      <c r="Q669" s="587"/>
      <c r="R669" s="587"/>
      <c r="S669" s="587"/>
      <c r="T669" s="587"/>
      <c r="U669" s="587"/>
      <c r="V669" s="587"/>
      <c r="W669" s="587"/>
      <c r="X669" s="587"/>
      <c r="Y669" s="587"/>
      <c r="Z669" s="587"/>
      <c r="AA669" s="587"/>
      <c r="AB669" s="587"/>
    </row>
    <row r="670" spans="1:28" ht="15.75" customHeight="1" x14ac:dyDescent="0.25">
      <c r="A670" s="587"/>
      <c r="B670" s="587"/>
      <c r="C670" s="587"/>
      <c r="D670" s="587"/>
      <c r="E670" s="587"/>
      <c r="F670" s="588"/>
      <c r="G670" s="587"/>
      <c r="H670" s="587"/>
      <c r="I670" s="587"/>
      <c r="J670" s="587"/>
      <c r="K670" s="587"/>
      <c r="L670" s="587"/>
      <c r="M670" s="587"/>
      <c r="N670" s="587"/>
      <c r="O670" s="587"/>
      <c r="P670" s="587"/>
      <c r="Q670" s="587"/>
      <c r="R670" s="587"/>
      <c r="S670" s="587"/>
      <c r="T670" s="587"/>
      <c r="U670" s="587"/>
      <c r="V670" s="587"/>
      <c r="W670" s="587"/>
      <c r="X670" s="587"/>
      <c r="Y670" s="587"/>
      <c r="Z670" s="587"/>
      <c r="AA670" s="587"/>
      <c r="AB670" s="587"/>
    </row>
    <row r="671" spans="1:28" ht="15.75" customHeight="1" x14ac:dyDescent="0.25">
      <c r="A671" s="587"/>
      <c r="B671" s="587"/>
      <c r="C671" s="587"/>
      <c r="D671" s="587"/>
      <c r="E671" s="587"/>
      <c r="F671" s="588"/>
      <c r="G671" s="587"/>
      <c r="H671" s="587"/>
      <c r="I671" s="587"/>
      <c r="J671" s="587"/>
      <c r="K671" s="587"/>
      <c r="L671" s="587"/>
      <c r="M671" s="587"/>
      <c r="N671" s="587"/>
      <c r="O671" s="587"/>
      <c r="P671" s="587"/>
      <c r="Q671" s="587"/>
      <c r="R671" s="587"/>
      <c r="S671" s="587"/>
      <c r="T671" s="587"/>
      <c r="U671" s="587"/>
      <c r="V671" s="587"/>
      <c r="W671" s="587"/>
      <c r="X671" s="587"/>
      <c r="Y671" s="587"/>
      <c r="Z671" s="587"/>
      <c r="AA671" s="587"/>
      <c r="AB671" s="587"/>
    </row>
    <row r="672" spans="1:28" ht="15.75" customHeight="1" x14ac:dyDescent="0.25">
      <c r="A672" s="587"/>
      <c r="B672" s="587"/>
      <c r="C672" s="587"/>
      <c r="D672" s="587"/>
      <c r="E672" s="587"/>
      <c r="F672" s="588"/>
      <c r="G672" s="587"/>
      <c r="H672" s="587"/>
      <c r="I672" s="587"/>
      <c r="J672" s="587"/>
      <c r="K672" s="587"/>
      <c r="L672" s="587"/>
      <c r="M672" s="587"/>
      <c r="N672" s="587"/>
      <c r="O672" s="587"/>
      <c r="P672" s="587"/>
      <c r="Q672" s="587"/>
      <c r="R672" s="587"/>
      <c r="S672" s="587"/>
      <c r="T672" s="587"/>
      <c r="U672" s="587"/>
      <c r="V672" s="587"/>
      <c r="W672" s="587"/>
      <c r="X672" s="587"/>
      <c r="Y672" s="587"/>
      <c r="Z672" s="587"/>
      <c r="AA672" s="587"/>
      <c r="AB672" s="587"/>
    </row>
    <row r="673" spans="1:28" ht="15.75" customHeight="1" x14ac:dyDescent="0.25">
      <c r="A673" s="587"/>
      <c r="B673" s="587"/>
      <c r="C673" s="587"/>
      <c r="D673" s="587"/>
      <c r="E673" s="587"/>
      <c r="F673" s="588"/>
      <c r="G673" s="587"/>
      <c r="H673" s="587"/>
      <c r="I673" s="587"/>
      <c r="J673" s="587"/>
      <c r="K673" s="587"/>
      <c r="L673" s="587"/>
      <c r="M673" s="587"/>
      <c r="N673" s="587"/>
      <c r="O673" s="587"/>
      <c r="P673" s="587"/>
      <c r="Q673" s="587"/>
      <c r="R673" s="587"/>
      <c r="S673" s="587"/>
      <c r="T673" s="587"/>
      <c r="U673" s="587"/>
      <c r="V673" s="587"/>
      <c r="W673" s="587"/>
      <c r="X673" s="587"/>
      <c r="Y673" s="587"/>
      <c r="Z673" s="587"/>
      <c r="AA673" s="587"/>
      <c r="AB673" s="587"/>
    </row>
    <row r="674" spans="1:28" ht="15.75" customHeight="1" x14ac:dyDescent="0.25">
      <c r="A674" s="587"/>
      <c r="B674" s="587"/>
      <c r="C674" s="587"/>
      <c r="D674" s="587"/>
      <c r="E674" s="587"/>
      <c r="F674" s="588"/>
      <c r="G674" s="587"/>
      <c r="H674" s="587"/>
      <c r="I674" s="587"/>
      <c r="J674" s="587"/>
      <c r="K674" s="587"/>
      <c r="L674" s="587"/>
      <c r="M674" s="587"/>
      <c r="N674" s="587"/>
      <c r="O674" s="587"/>
      <c r="P674" s="587"/>
      <c r="Q674" s="587"/>
      <c r="R674" s="587"/>
      <c r="S674" s="587"/>
      <c r="T674" s="587"/>
      <c r="U674" s="587"/>
      <c r="V674" s="587"/>
      <c r="W674" s="587"/>
      <c r="X674" s="587"/>
      <c r="Y674" s="587"/>
      <c r="Z674" s="587"/>
      <c r="AA674" s="587"/>
      <c r="AB674" s="587"/>
    </row>
    <row r="675" spans="1:28" ht="15.75" customHeight="1" x14ac:dyDescent="0.25">
      <c r="A675" s="587"/>
      <c r="B675" s="587"/>
      <c r="C675" s="587"/>
      <c r="D675" s="587"/>
      <c r="E675" s="587"/>
      <c r="F675" s="588"/>
      <c r="G675" s="587"/>
      <c r="H675" s="587"/>
      <c r="I675" s="587"/>
      <c r="J675" s="587"/>
      <c r="K675" s="587"/>
      <c r="L675" s="587"/>
      <c r="M675" s="587"/>
      <c r="N675" s="587"/>
      <c r="O675" s="587"/>
      <c r="P675" s="587"/>
      <c r="Q675" s="587"/>
      <c r="R675" s="587"/>
      <c r="S675" s="587"/>
      <c r="T675" s="587"/>
      <c r="U675" s="587"/>
      <c r="V675" s="587"/>
      <c r="W675" s="587"/>
      <c r="X675" s="587"/>
      <c r="Y675" s="587"/>
      <c r="Z675" s="587"/>
      <c r="AA675" s="587"/>
      <c r="AB675" s="587"/>
    </row>
    <row r="676" spans="1:28" ht="15.75" customHeight="1" x14ac:dyDescent="0.25">
      <c r="A676" s="587"/>
      <c r="B676" s="587"/>
      <c r="C676" s="587"/>
      <c r="D676" s="587"/>
      <c r="E676" s="587"/>
      <c r="F676" s="588"/>
      <c r="G676" s="587"/>
      <c r="H676" s="587"/>
      <c r="I676" s="587"/>
      <c r="J676" s="587"/>
      <c r="K676" s="587"/>
      <c r="L676" s="587"/>
      <c r="M676" s="587"/>
      <c r="N676" s="587"/>
      <c r="O676" s="587"/>
      <c r="P676" s="587"/>
      <c r="Q676" s="587"/>
      <c r="R676" s="587"/>
      <c r="S676" s="587"/>
      <c r="T676" s="587"/>
      <c r="U676" s="587"/>
      <c r="V676" s="587"/>
      <c r="W676" s="587"/>
      <c r="X676" s="587"/>
      <c r="Y676" s="587"/>
      <c r="Z676" s="587"/>
      <c r="AA676" s="587"/>
      <c r="AB676" s="587"/>
    </row>
    <row r="677" spans="1:28" ht="15.75" customHeight="1" x14ac:dyDescent="0.25">
      <c r="A677" s="587"/>
      <c r="B677" s="587"/>
      <c r="C677" s="587"/>
      <c r="D677" s="587"/>
      <c r="E677" s="587"/>
      <c r="F677" s="588"/>
      <c r="G677" s="587"/>
      <c r="H677" s="587"/>
      <c r="I677" s="587"/>
      <c r="J677" s="587"/>
      <c r="K677" s="587"/>
      <c r="L677" s="587"/>
      <c r="M677" s="587"/>
      <c r="N677" s="587"/>
      <c r="O677" s="587"/>
      <c r="P677" s="587"/>
      <c r="Q677" s="587"/>
      <c r="R677" s="587"/>
      <c r="S677" s="587"/>
      <c r="T677" s="587"/>
      <c r="U677" s="587"/>
      <c r="V677" s="587"/>
      <c r="W677" s="587"/>
      <c r="X677" s="587"/>
      <c r="Y677" s="587"/>
      <c r="Z677" s="587"/>
      <c r="AA677" s="587"/>
      <c r="AB677" s="587"/>
    </row>
    <row r="678" spans="1:28" ht="15.75" customHeight="1" x14ac:dyDescent="0.25">
      <c r="A678" s="587"/>
      <c r="B678" s="587"/>
      <c r="C678" s="587"/>
      <c r="D678" s="587"/>
      <c r="E678" s="587"/>
      <c r="F678" s="588"/>
      <c r="G678" s="587"/>
      <c r="H678" s="587"/>
      <c r="I678" s="587"/>
      <c r="J678" s="587"/>
      <c r="K678" s="587"/>
      <c r="L678" s="587"/>
      <c r="M678" s="587"/>
      <c r="N678" s="587"/>
      <c r="O678" s="587"/>
      <c r="P678" s="587"/>
      <c r="Q678" s="587"/>
      <c r="R678" s="587"/>
      <c r="S678" s="587"/>
      <c r="T678" s="587"/>
      <c r="U678" s="587"/>
      <c r="V678" s="587"/>
      <c r="W678" s="587"/>
      <c r="X678" s="587"/>
      <c r="Y678" s="587"/>
      <c r="Z678" s="587"/>
      <c r="AA678" s="587"/>
      <c r="AB678" s="587"/>
    </row>
    <row r="679" spans="1:28" ht="15.75" customHeight="1" x14ac:dyDescent="0.25">
      <c r="A679" s="587"/>
      <c r="B679" s="587"/>
      <c r="C679" s="587"/>
      <c r="D679" s="587"/>
      <c r="E679" s="587"/>
      <c r="F679" s="588"/>
      <c r="G679" s="587"/>
      <c r="H679" s="587"/>
      <c r="I679" s="587"/>
      <c r="J679" s="587"/>
      <c r="K679" s="587"/>
      <c r="L679" s="587"/>
      <c r="M679" s="587"/>
      <c r="N679" s="587"/>
      <c r="O679" s="587"/>
      <c r="P679" s="587"/>
      <c r="Q679" s="587"/>
      <c r="R679" s="587"/>
      <c r="S679" s="587"/>
      <c r="T679" s="587"/>
      <c r="U679" s="587"/>
      <c r="V679" s="587"/>
      <c r="W679" s="587"/>
      <c r="X679" s="587"/>
      <c r="Y679" s="587"/>
      <c r="Z679" s="587"/>
      <c r="AA679" s="587"/>
      <c r="AB679" s="587"/>
    </row>
    <row r="680" spans="1:28" ht="15.75" customHeight="1" x14ac:dyDescent="0.25">
      <c r="A680" s="587"/>
      <c r="B680" s="587"/>
      <c r="C680" s="587"/>
      <c r="D680" s="587"/>
      <c r="E680" s="587"/>
      <c r="F680" s="588"/>
      <c r="G680" s="587"/>
      <c r="H680" s="587"/>
      <c r="I680" s="587"/>
      <c r="J680" s="587"/>
      <c r="K680" s="587"/>
      <c r="L680" s="587"/>
      <c r="M680" s="587"/>
      <c r="N680" s="587"/>
      <c r="O680" s="587"/>
      <c r="P680" s="587"/>
      <c r="Q680" s="587"/>
      <c r="R680" s="587"/>
      <c r="S680" s="587"/>
      <c r="T680" s="587"/>
      <c r="U680" s="587"/>
      <c r="V680" s="587"/>
      <c r="W680" s="587"/>
      <c r="X680" s="587"/>
      <c r="Y680" s="587"/>
      <c r="Z680" s="587"/>
      <c r="AA680" s="587"/>
      <c r="AB680" s="587"/>
    </row>
    <row r="681" spans="1:28" ht="15.75" customHeight="1" x14ac:dyDescent="0.25">
      <c r="A681" s="587"/>
      <c r="B681" s="587"/>
      <c r="C681" s="587"/>
      <c r="D681" s="587"/>
      <c r="E681" s="587"/>
      <c r="F681" s="588"/>
      <c r="G681" s="587"/>
      <c r="H681" s="587"/>
      <c r="I681" s="587"/>
      <c r="J681" s="587"/>
      <c r="K681" s="587"/>
      <c r="L681" s="587"/>
      <c r="M681" s="587"/>
      <c r="N681" s="587"/>
      <c r="O681" s="587"/>
      <c r="P681" s="587"/>
      <c r="Q681" s="587"/>
      <c r="R681" s="587"/>
      <c r="S681" s="587"/>
      <c r="T681" s="587"/>
      <c r="U681" s="587"/>
      <c r="V681" s="587"/>
      <c r="W681" s="587"/>
      <c r="X681" s="587"/>
      <c r="Y681" s="587"/>
      <c r="Z681" s="587"/>
      <c r="AA681" s="587"/>
      <c r="AB681" s="587"/>
    </row>
    <row r="682" spans="1:28" ht="15.75" customHeight="1" x14ac:dyDescent="0.25">
      <c r="A682" s="587"/>
      <c r="B682" s="587"/>
      <c r="C682" s="587"/>
      <c r="D682" s="587"/>
      <c r="E682" s="587"/>
      <c r="F682" s="588"/>
      <c r="G682" s="587"/>
      <c r="H682" s="587"/>
      <c r="I682" s="587"/>
      <c r="J682" s="587"/>
      <c r="K682" s="587"/>
      <c r="L682" s="587"/>
      <c r="M682" s="587"/>
      <c r="N682" s="587"/>
      <c r="O682" s="587"/>
      <c r="P682" s="587"/>
      <c r="Q682" s="587"/>
      <c r="R682" s="587"/>
      <c r="S682" s="587"/>
      <c r="T682" s="587"/>
      <c r="U682" s="587"/>
      <c r="V682" s="587"/>
      <c r="W682" s="587"/>
      <c r="X682" s="587"/>
      <c r="Y682" s="587"/>
      <c r="Z682" s="587"/>
      <c r="AA682" s="587"/>
      <c r="AB682" s="587"/>
    </row>
    <row r="683" spans="1:28" ht="15.75" customHeight="1" x14ac:dyDescent="0.25">
      <c r="A683" s="587"/>
      <c r="B683" s="587"/>
      <c r="C683" s="587"/>
      <c r="D683" s="587"/>
      <c r="E683" s="587"/>
      <c r="F683" s="588"/>
      <c r="G683" s="587"/>
      <c r="H683" s="587"/>
      <c r="I683" s="587"/>
      <c r="J683" s="587"/>
      <c r="K683" s="587"/>
      <c r="L683" s="587"/>
      <c r="M683" s="587"/>
      <c r="N683" s="587"/>
      <c r="O683" s="587"/>
      <c r="P683" s="587"/>
      <c r="Q683" s="587"/>
      <c r="R683" s="587"/>
      <c r="S683" s="587"/>
      <c r="T683" s="587"/>
      <c r="U683" s="587"/>
      <c r="V683" s="587"/>
      <c r="W683" s="587"/>
      <c r="X683" s="587"/>
      <c r="Y683" s="587"/>
      <c r="Z683" s="587"/>
      <c r="AA683" s="587"/>
      <c r="AB683" s="587"/>
    </row>
    <row r="684" spans="1:28" ht="15.75" customHeight="1" x14ac:dyDescent="0.25">
      <c r="A684" s="587"/>
      <c r="B684" s="587"/>
      <c r="C684" s="587"/>
      <c r="D684" s="587"/>
      <c r="E684" s="587"/>
      <c r="F684" s="588"/>
      <c r="G684" s="587"/>
      <c r="H684" s="587"/>
      <c r="I684" s="587"/>
      <c r="J684" s="587"/>
      <c r="K684" s="587"/>
      <c r="L684" s="587"/>
      <c r="M684" s="587"/>
      <c r="N684" s="587"/>
      <c r="O684" s="587"/>
      <c r="P684" s="587"/>
      <c r="Q684" s="587"/>
      <c r="R684" s="587"/>
      <c r="S684" s="587"/>
      <c r="T684" s="587"/>
      <c r="U684" s="587"/>
      <c r="V684" s="587"/>
      <c r="W684" s="587"/>
      <c r="X684" s="587"/>
      <c r="Y684" s="587"/>
      <c r="Z684" s="587"/>
      <c r="AA684" s="587"/>
      <c r="AB684" s="587"/>
    </row>
    <row r="685" spans="1:28" ht="15.75" customHeight="1" x14ac:dyDescent="0.25">
      <c r="A685" s="587"/>
      <c r="B685" s="587"/>
      <c r="C685" s="587"/>
      <c r="D685" s="587"/>
      <c r="E685" s="587"/>
      <c r="F685" s="588"/>
      <c r="G685" s="587"/>
      <c r="H685" s="587"/>
      <c r="I685" s="587"/>
      <c r="J685" s="587"/>
      <c r="K685" s="587"/>
      <c r="L685" s="587"/>
      <c r="M685" s="587"/>
      <c r="N685" s="587"/>
      <c r="O685" s="587"/>
      <c r="P685" s="587"/>
      <c r="Q685" s="587"/>
      <c r="R685" s="587"/>
      <c r="S685" s="587"/>
      <c r="T685" s="587"/>
      <c r="U685" s="587"/>
      <c r="V685" s="587"/>
      <c r="W685" s="587"/>
      <c r="X685" s="587"/>
      <c r="Y685" s="587"/>
      <c r="Z685" s="587"/>
      <c r="AA685" s="587"/>
      <c r="AB685" s="587"/>
    </row>
    <row r="686" spans="1:28" ht="15.75" customHeight="1" x14ac:dyDescent="0.25">
      <c r="A686" s="587"/>
      <c r="B686" s="587"/>
      <c r="C686" s="587"/>
      <c r="D686" s="587"/>
      <c r="E686" s="587"/>
      <c r="F686" s="588"/>
      <c r="G686" s="587"/>
      <c r="H686" s="587"/>
      <c r="I686" s="587"/>
      <c r="J686" s="587"/>
      <c r="K686" s="587"/>
      <c r="L686" s="587"/>
      <c r="M686" s="587"/>
      <c r="N686" s="587"/>
      <c r="O686" s="587"/>
      <c r="P686" s="587"/>
      <c r="Q686" s="587"/>
      <c r="R686" s="587"/>
      <c r="S686" s="587"/>
      <c r="T686" s="587"/>
      <c r="U686" s="587"/>
      <c r="V686" s="587"/>
      <c r="W686" s="587"/>
      <c r="X686" s="587"/>
      <c r="Y686" s="587"/>
      <c r="Z686" s="587"/>
      <c r="AA686" s="587"/>
      <c r="AB686" s="587"/>
    </row>
    <row r="687" spans="1:28" ht="15.75" customHeight="1" x14ac:dyDescent="0.25">
      <c r="A687" s="587"/>
      <c r="B687" s="587"/>
      <c r="C687" s="587"/>
      <c r="D687" s="587"/>
      <c r="E687" s="587"/>
      <c r="F687" s="588"/>
      <c r="G687" s="587"/>
      <c r="H687" s="587"/>
      <c r="I687" s="587"/>
      <c r="J687" s="587"/>
      <c r="K687" s="587"/>
      <c r="L687" s="587"/>
      <c r="M687" s="587"/>
      <c r="N687" s="587"/>
      <c r="O687" s="587"/>
      <c r="P687" s="587"/>
      <c r="Q687" s="587"/>
      <c r="R687" s="587"/>
      <c r="S687" s="587"/>
      <c r="T687" s="587"/>
      <c r="U687" s="587"/>
      <c r="V687" s="587"/>
      <c r="W687" s="587"/>
      <c r="X687" s="587"/>
      <c r="Y687" s="587"/>
      <c r="Z687" s="587"/>
      <c r="AA687" s="587"/>
      <c r="AB687" s="587"/>
    </row>
    <row r="688" spans="1:28" ht="15.75" customHeight="1" x14ac:dyDescent="0.25">
      <c r="A688" s="587"/>
      <c r="B688" s="587"/>
      <c r="C688" s="587"/>
      <c r="D688" s="587"/>
      <c r="E688" s="587"/>
      <c r="F688" s="588"/>
      <c r="G688" s="587"/>
      <c r="H688" s="587"/>
      <c r="I688" s="587"/>
      <c r="J688" s="587"/>
      <c r="K688" s="587"/>
      <c r="L688" s="587"/>
      <c r="M688" s="587"/>
      <c r="N688" s="587"/>
      <c r="O688" s="587"/>
      <c r="P688" s="587"/>
      <c r="Q688" s="587"/>
      <c r="R688" s="587"/>
      <c r="S688" s="587"/>
      <c r="T688" s="587"/>
      <c r="U688" s="587"/>
      <c r="V688" s="587"/>
      <c r="W688" s="587"/>
      <c r="X688" s="587"/>
      <c r="Y688" s="587"/>
      <c r="Z688" s="587"/>
      <c r="AA688" s="587"/>
      <c r="AB688" s="587"/>
    </row>
    <row r="689" spans="1:28" ht="15.75" customHeight="1" x14ac:dyDescent="0.25">
      <c r="A689" s="587"/>
      <c r="B689" s="587"/>
      <c r="C689" s="587"/>
      <c r="D689" s="587"/>
      <c r="E689" s="587"/>
      <c r="F689" s="588"/>
      <c r="G689" s="587"/>
      <c r="H689" s="587"/>
      <c r="I689" s="587"/>
      <c r="J689" s="587"/>
      <c r="K689" s="587"/>
      <c r="L689" s="587"/>
      <c r="M689" s="587"/>
      <c r="N689" s="587"/>
      <c r="O689" s="587"/>
      <c r="P689" s="587"/>
      <c r="Q689" s="587"/>
      <c r="R689" s="587"/>
      <c r="S689" s="587"/>
      <c r="T689" s="587"/>
      <c r="U689" s="587"/>
      <c r="V689" s="587"/>
      <c r="W689" s="587"/>
      <c r="X689" s="587"/>
      <c r="Y689" s="587"/>
      <c r="Z689" s="587"/>
      <c r="AA689" s="587"/>
      <c r="AB689" s="587"/>
    </row>
    <row r="690" spans="1:28" ht="15.75" customHeight="1" x14ac:dyDescent="0.25">
      <c r="A690" s="587"/>
      <c r="B690" s="587"/>
      <c r="C690" s="587"/>
      <c r="D690" s="587"/>
      <c r="E690" s="587"/>
      <c r="F690" s="588"/>
      <c r="G690" s="587"/>
      <c r="H690" s="587"/>
      <c r="I690" s="587"/>
      <c r="J690" s="587"/>
      <c r="K690" s="587"/>
      <c r="L690" s="587"/>
      <c r="M690" s="587"/>
      <c r="N690" s="587"/>
      <c r="O690" s="587"/>
      <c r="P690" s="587"/>
      <c r="Q690" s="587"/>
      <c r="R690" s="587"/>
      <c r="S690" s="587"/>
      <c r="T690" s="587"/>
      <c r="U690" s="587"/>
      <c r="V690" s="587"/>
      <c r="W690" s="587"/>
      <c r="X690" s="587"/>
      <c r="Y690" s="587"/>
      <c r="Z690" s="587"/>
      <c r="AA690" s="587"/>
      <c r="AB690" s="587"/>
    </row>
    <row r="691" spans="1:28" ht="15.75" customHeight="1" x14ac:dyDescent="0.25">
      <c r="A691" s="587"/>
      <c r="B691" s="587"/>
      <c r="C691" s="587"/>
      <c r="D691" s="587"/>
      <c r="E691" s="587"/>
      <c r="F691" s="588"/>
      <c r="G691" s="587"/>
      <c r="H691" s="587"/>
      <c r="I691" s="587"/>
      <c r="J691" s="587"/>
      <c r="K691" s="587"/>
      <c r="L691" s="587"/>
      <c r="M691" s="587"/>
      <c r="N691" s="587"/>
      <c r="O691" s="587"/>
      <c r="P691" s="587"/>
      <c r="Q691" s="587"/>
      <c r="R691" s="587"/>
      <c r="S691" s="587"/>
      <c r="T691" s="587"/>
      <c r="U691" s="587"/>
      <c r="V691" s="587"/>
      <c r="W691" s="587"/>
      <c r="X691" s="587"/>
      <c r="Y691" s="587"/>
      <c r="Z691" s="587"/>
      <c r="AA691" s="587"/>
      <c r="AB691" s="587"/>
    </row>
    <row r="692" spans="1:28" ht="15.75" customHeight="1" x14ac:dyDescent="0.25">
      <c r="A692" s="587"/>
      <c r="B692" s="587"/>
      <c r="C692" s="587"/>
      <c r="D692" s="587"/>
      <c r="E692" s="587"/>
      <c r="F692" s="588"/>
      <c r="G692" s="587"/>
      <c r="H692" s="587"/>
      <c r="I692" s="587"/>
      <c r="J692" s="587"/>
      <c r="K692" s="587"/>
      <c r="L692" s="587"/>
      <c r="M692" s="587"/>
      <c r="N692" s="587"/>
      <c r="O692" s="587"/>
      <c r="P692" s="587"/>
      <c r="Q692" s="587"/>
      <c r="R692" s="587"/>
      <c r="S692" s="587"/>
      <c r="T692" s="587"/>
      <c r="U692" s="587"/>
      <c r="V692" s="587"/>
      <c r="W692" s="587"/>
      <c r="X692" s="587"/>
      <c r="Y692" s="587"/>
      <c r="Z692" s="587"/>
      <c r="AA692" s="587"/>
      <c r="AB692" s="587"/>
    </row>
    <row r="693" spans="1:28" ht="15.75" customHeight="1" x14ac:dyDescent="0.25">
      <c r="A693" s="587"/>
      <c r="B693" s="587"/>
      <c r="C693" s="587"/>
      <c r="D693" s="587"/>
      <c r="E693" s="587"/>
      <c r="F693" s="588"/>
      <c r="G693" s="587"/>
      <c r="H693" s="587"/>
      <c r="I693" s="587"/>
      <c r="J693" s="587"/>
      <c r="K693" s="587"/>
      <c r="L693" s="587"/>
      <c r="M693" s="587"/>
      <c r="N693" s="587"/>
      <c r="O693" s="587"/>
      <c r="P693" s="587"/>
      <c r="Q693" s="587"/>
      <c r="R693" s="587"/>
      <c r="S693" s="587"/>
      <c r="T693" s="587"/>
      <c r="U693" s="587"/>
      <c r="V693" s="587"/>
      <c r="W693" s="587"/>
      <c r="X693" s="587"/>
      <c r="Y693" s="587"/>
      <c r="Z693" s="587"/>
      <c r="AA693" s="587"/>
      <c r="AB693" s="587"/>
    </row>
    <row r="694" spans="1:28" ht="15.75" customHeight="1" x14ac:dyDescent="0.25">
      <c r="A694" s="587"/>
      <c r="B694" s="587"/>
      <c r="C694" s="587"/>
      <c r="D694" s="587"/>
      <c r="E694" s="587"/>
      <c r="F694" s="588"/>
      <c r="G694" s="587"/>
      <c r="H694" s="587"/>
      <c r="I694" s="587"/>
      <c r="J694" s="587"/>
      <c r="K694" s="587"/>
      <c r="L694" s="587"/>
      <c r="M694" s="587"/>
      <c r="N694" s="587"/>
      <c r="O694" s="587"/>
      <c r="P694" s="587"/>
      <c r="Q694" s="587"/>
      <c r="R694" s="587"/>
      <c r="S694" s="587"/>
      <c r="T694" s="587"/>
      <c r="U694" s="587"/>
      <c r="V694" s="587"/>
      <c r="W694" s="587"/>
      <c r="X694" s="587"/>
      <c r="Y694" s="587"/>
      <c r="Z694" s="587"/>
      <c r="AA694" s="587"/>
      <c r="AB694" s="587"/>
    </row>
    <row r="695" spans="1:28" ht="15.75" customHeight="1" x14ac:dyDescent="0.25">
      <c r="A695" s="587"/>
      <c r="B695" s="587"/>
      <c r="C695" s="587"/>
      <c r="D695" s="587"/>
      <c r="E695" s="587"/>
      <c r="F695" s="588"/>
      <c r="G695" s="587"/>
      <c r="H695" s="587"/>
      <c r="I695" s="587"/>
      <c r="J695" s="587"/>
      <c r="K695" s="587"/>
      <c r="L695" s="587"/>
      <c r="M695" s="587"/>
      <c r="N695" s="587"/>
      <c r="O695" s="587"/>
      <c r="P695" s="587"/>
      <c r="Q695" s="587"/>
      <c r="R695" s="587"/>
      <c r="S695" s="587"/>
      <c r="T695" s="587"/>
      <c r="U695" s="587"/>
      <c r="V695" s="587"/>
      <c r="W695" s="587"/>
      <c r="X695" s="587"/>
      <c r="Y695" s="587"/>
      <c r="Z695" s="587"/>
      <c r="AA695" s="587"/>
      <c r="AB695" s="587"/>
    </row>
    <row r="696" spans="1:28" ht="15.75" customHeight="1" x14ac:dyDescent="0.25">
      <c r="A696" s="587"/>
      <c r="B696" s="587"/>
      <c r="C696" s="587"/>
      <c r="D696" s="587"/>
      <c r="E696" s="587"/>
      <c r="F696" s="588"/>
      <c r="G696" s="587"/>
      <c r="H696" s="587"/>
      <c r="I696" s="587"/>
      <c r="J696" s="587"/>
      <c r="K696" s="587"/>
      <c r="L696" s="587"/>
      <c r="M696" s="587"/>
      <c r="N696" s="587"/>
      <c r="O696" s="587"/>
      <c r="P696" s="587"/>
      <c r="Q696" s="587"/>
      <c r="R696" s="587"/>
      <c r="S696" s="587"/>
      <c r="T696" s="587"/>
      <c r="U696" s="587"/>
      <c r="V696" s="587"/>
      <c r="W696" s="587"/>
      <c r="X696" s="587"/>
      <c r="Y696" s="587"/>
      <c r="Z696" s="587"/>
      <c r="AA696" s="587"/>
      <c r="AB696" s="587"/>
    </row>
    <row r="697" spans="1:28" ht="15.75" customHeight="1" x14ac:dyDescent="0.25">
      <c r="A697" s="587"/>
      <c r="B697" s="587"/>
      <c r="C697" s="587"/>
      <c r="D697" s="587"/>
      <c r="E697" s="587"/>
      <c r="F697" s="588"/>
      <c r="G697" s="587"/>
      <c r="H697" s="587"/>
      <c r="I697" s="587"/>
      <c r="J697" s="587"/>
      <c r="K697" s="587"/>
      <c r="L697" s="587"/>
      <c r="M697" s="587"/>
      <c r="N697" s="587"/>
      <c r="O697" s="587"/>
      <c r="P697" s="587"/>
      <c r="Q697" s="587"/>
      <c r="R697" s="587"/>
      <c r="S697" s="587"/>
      <c r="T697" s="587"/>
      <c r="U697" s="587"/>
      <c r="V697" s="587"/>
      <c r="W697" s="587"/>
      <c r="X697" s="587"/>
      <c r="Y697" s="587"/>
      <c r="Z697" s="587"/>
      <c r="AA697" s="587"/>
      <c r="AB697" s="587"/>
    </row>
    <row r="698" spans="1:28" ht="15.75" customHeight="1" x14ac:dyDescent="0.25">
      <c r="A698" s="587"/>
      <c r="B698" s="587"/>
      <c r="C698" s="587"/>
      <c r="D698" s="587"/>
      <c r="E698" s="587"/>
      <c r="F698" s="588"/>
      <c r="G698" s="587"/>
      <c r="H698" s="587"/>
      <c r="I698" s="587"/>
      <c r="J698" s="587"/>
      <c r="K698" s="587"/>
      <c r="L698" s="587"/>
      <c r="M698" s="587"/>
      <c r="N698" s="587"/>
      <c r="O698" s="587"/>
      <c r="P698" s="587"/>
      <c r="Q698" s="587"/>
      <c r="R698" s="587"/>
      <c r="S698" s="587"/>
      <c r="T698" s="587"/>
      <c r="U698" s="587"/>
      <c r="V698" s="587"/>
      <c r="W698" s="587"/>
      <c r="X698" s="587"/>
      <c r="Y698" s="587"/>
      <c r="Z698" s="587"/>
      <c r="AA698" s="587"/>
      <c r="AB698" s="587"/>
    </row>
    <row r="699" spans="1:28" ht="15.75" customHeight="1" x14ac:dyDescent="0.25">
      <c r="A699" s="587"/>
      <c r="B699" s="587"/>
      <c r="C699" s="587"/>
      <c r="D699" s="587"/>
      <c r="E699" s="587"/>
      <c r="F699" s="588"/>
      <c r="G699" s="587"/>
      <c r="H699" s="587"/>
      <c r="I699" s="587"/>
      <c r="J699" s="587"/>
      <c r="K699" s="587"/>
      <c r="L699" s="587"/>
      <c r="M699" s="587"/>
      <c r="N699" s="587"/>
      <c r="O699" s="587"/>
      <c r="P699" s="587"/>
      <c r="Q699" s="587"/>
      <c r="R699" s="587"/>
      <c r="S699" s="587"/>
      <c r="T699" s="587"/>
      <c r="U699" s="587"/>
      <c r="V699" s="587"/>
      <c r="W699" s="587"/>
      <c r="X699" s="587"/>
      <c r="Y699" s="587"/>
      <c r="Z699" s="587"/>
      <c r="AA699" s="587"/>
      <c r="AB699" s="587"/>
    </row>
    <row r="700" spans="1:28" ht="15.75" customHeight="1" x14ac:dyDescent="0.25">
      <c r="A700" s="587"/>
      <c r="B700" s="587"/>
      <c r="C700" s="587"/>
      <c r="D700" s="587"/>
      <c r="E700" s="587"/>
      <c r="F700" s="588"/>
      <c r="G700" s="587"/>
      <c r="H700" s="587"/>
      <c r="I700" s="587"/>
      <c r="J700" s="587"/>
      <c r="K700" s="587"/>
      <c r="L700" s="587"/>
      <c r="M700" s="587"/>
      <c r="N700" s="587"/>
      <c r="O700" s="587"/>
      <c r="P700" s="587"/>
      <c r="Q700" s="587"/>
      <c r="R700" s="587"/>
      <c r="S700" s="587"/>
      <c r="T700" s="587"/>
      <c r="U700" s="587"/>
      <c r="V700" s="587"/>
      <c r="W700" s="587"/>
      <c r="X700" s="587"/>
      <c r="Y700" s="587"/>
      <c r="Z700" s="587"/>
      <c r="AA700" s="587"/>
      <c r="AB700" s="587"/>
    </row>
    <row r="701" spans="1:28" ht="15.75" customHeight="1" x14ac:dyDescent="0.25">
      <c r="A701" s="587"/>
      <c r="B701" s="587"/>
      <c r="C701" s="587"/>
      <c r="D701" s="587"/>
      <c r="E701" s="587"/>
      <c r="F701" s="588"/>
      <c r="G701" s="587"/>
      <c r="H701" s="587"/>
      <c r="I701" s="587"/>
      <c r="J701" s="587"/>
      <c r="K701" s="587"/>
      <c r="L701" s="587"/>
      <c r="M701" s="587"/>
      <c r="N701" s="587"/>
      <c r="O701" s="587"/>
      <c r="P701" s="587"/>
      <c r="Q701" s="587"/>
      <c r="R701" s="587"/>
      <c r="S701" s="587"/>
      <c r="T701" s="587"/>
      <c r="U701" s="587"/>
      <c r="V701" s="587"/>
      <c r="W701" s="587"/>
      <c r="X701" s="587"/>
      <c r="Y701" s="587"/>
      <c r="Z701" s="587"/>
      <c r="AA701" s="587"/>
      <c r="AB701" s="587"/>
    </row>
    <row r="702" spans="1:28" ht="15.75" customHeight="1" x14ac:dyDescent="0.25">
      <c r="A702" s="587"/>
      <c r="B702" s="587"/>
      <c r="C702" s="587"/>
      <c r="D702" s="587"/>
      <c r="E702" s="587"/>
      <c r="F702" s="588"/>
      <c r="G702" s="587"/>
      <c r="H702" s="587"/>
      <c r="I702" s="587"/>
      <c r="J702" s="587"/>
      <c r="K702" s="587"/>
      <c r="L702" s="587"/>
      <c r="M702" s="587"/>
      <c r="N702" s="587"/>
      <c r="O702" s="587"/>
      <c r="P702" s="587"/>
      <c r="Q702" s="587"/>
      <c r="R702" s="587"/>
      <c r="S702" s="587"/>
      <c r="T702" s="587"/>
      <c r="U702" s="587"/>
      <c r="V702" s="587"/>
      <c r="W702" s="587"/>
      <c r="X702" s="587"/>
      <c r="Y702" s="587"/>
      <c r="Z702" s="587"/>
      <c r="AA702" s="587"/>
      <c r="AB702" s="587"/>
    </row>
    <row r="703" spans="1:28" ht="15.75" customHeight="1" x14ac:dyDescent="0.25">
      <c r="A703" s="587"/>
      <c r="B703" s="587"/>
      <c r="C703" s="587"/>
      <c r="D703" s="587"/>
      <c r="E703" s="587"/>
      <c r="F703" s="588"/>
      <c r="G703" s="587"/>
      <c r="H703" s="587"/>
      <c r="I703" s="587"/>
      <c r="J703" s="587"/>
      <c r="K703" s="587"/>
      <c r="L703" s="587"/>
      <c r="M703" s="587"/>
      <c r="N703" s="587"/>
      <c r="O703" s="587"/>
      <c r="P703" s="587"/>
      <c r="Q703" s="587"/>
      <c r="R703" s="587"/>
      <c r="S703" s="587"/>
      <c r="T703" s="587"/>
      <c r="U703" s="587"/>
      <c r="V703" s="587"/>
      <c r="W703" s="587"/>
      <c r="X703" s="587"/>
      <c r="Y703" s="587"/>
      <c r="Z703" s="587"/>
      <c r="AA703" s="587"/>
      <c r="AB703" s="587"/>
    </row>
    <row r="704" spans="1:28" ht="15.75" customHeight="1" x14ac:dyDescent="0.25">
      <c r="A704" s="587"/>
      <c r="B704" s="587"/>
      <c r="C704" s="587"/>
      <c r="D704" s="587"/>
      <c r="E704" s="587"/>
      <c r="F704" s="588"/>
      <c r="G704" s="587"/>
      <c r="H704" s="587"/>
      <c r="I704" s="587"/>
      <c r="J704" s="587"/>
      <c r="K704" s="587"/>
      <c r="L704" s="587"/>
      <c r="M704" s="587"/>
      <c r="N704" s="587"/>
      <c r="O704" s="587"/>
      <c r="P704" s="587"/>
      <c r="Q704" s="587"/>
      <c r="R704" s="587"/>
      <c r="S704" s="587"/>
      <c r="T704" s="587"/>
      <c r="U704" s="587"/>
      <c r="V704" s="587"/>
      <c r="W704" s="587"/>
      <c r="X704" s="587"/>
      <c r="Y704" s="587"/>
      <c r="Z704" s="587"/>
      <c r="AA704" s="587"/>
      <c r="AB704" s="587"/>
    </row>
    <row r="705" spans="1:28" ht="15.75" customHeight="1" x14ac:dyDescent="0.25">
      <c r="A705" s="587"/>
      <c r="B705" s="587"/>
      <c r="C705" s="587"/>
      <c r="D705" s="587"/>
      <c r="E705" s="587"/>
      <c r="F705" s="588"/>
      <c r="G705" s="587"/>
      <c r="H705" s="587"/>
      <c r="I705" s="587"/>
      <c r="J705" s="587"/>
      <c r="K705" s="587"/>
      <c r="L705" s="587"/>
      <c r="M705" s="587"/>
      <c r="N705" s="587"/>
      <c r="O705" s="587"/>
      <c r="P705" s="587"/>
      <c r="Q705" s="587"/>
      <c r="R705" s="587"/>
      <c r="S705" s="587"/>
      <c r="T705" s="587"/>
      <c r="U705" s="587"/>
      <c r="V705" s="587"/>
      <c r="W705" s="587"/>
      <c r="X705" s="587"/>
      <c r="Y705" s="587"/>
      <c r="Z705" s="587"/>
      <c r="AA705" s="587"/>
      <c r="AB705" s="587"/>
    </row>
    <row r="706" spans="1:28" ht="15.75" customHeight="1" x14ac:dyDescent="0.25">
      <c r="A706" s="587"/>
      <c r="B706" s="587"/>
      <c r="C706" s="587"/>
      <c r="D706" s="587"/>
      <c r="E706" s="587"/>
      <c r="F706" s="588"/>
      <c r="G706" s="587"/>
      <c r="H706" s="587"/>
      <c r="I706" s="587"/>
      <c r="J706" s="587"/>
      <c r="K706" s="587"/>
      <c r="L706" s="587"/>
      <c r="M706" s="587"/>
      <c r="N706" s="587"/>
      <c r="O706" s="587"/>
      <c r="P706" s="587"/>
      <c r="Q706" s="587"/>
      <c r="R706" s="587"/>
      <c r="S706" s="587"/>
      <c r="T706" s="587"/>
      <c r="U706" s="587"/>
      <c r="V706" s="587"/>
      <c r="W706" s="587"/>
      <c r="X706" s="587"/>
      <c r="Y706" s="587"/>
      <c r="Z706" s="587"/>
      <c r="AA706" s="587"/>
      <c r="AB706" s="587"/>
    </row>
    <row r="707" spans="1:28" ht="15.75" customHeight="1" x14ac:dyDescent="0.25">
      <c r="A707" s="587"/>
      <c r="B707" s="587"/>
      <c r="C707" s="587"/>
      <c r="D707" s="587"/>
      <c r="E707" s="587"/>
      <c r="F707" s="588"/>
      <c r="G707" s="587"/>
      <c r="H707" s="587"/>
      <c r="I707" s="587"/>
      <c r="J707" s="587"/>
      <c r="K707" s="587"/>
      <c r="L707" s="587"/>
      <c r="M707" s="587"/>
      <c r="N707" s="587"/>
      <c r="O707" s="587"/>
      <c r="P707" s="587"/>
      <c r="Q707" s="587"/>
      <c r="R707" s="587"/>
      <c r="S707" s="587"/>
      <c r="T707" s="587"/>
      <c r="U707" s="587"/>
      <c r="V707" s="587"/>
      <c r="W707" s="587"/>
      <c r="X707" s="587"/>
      <c r="Y707" s="587"/>
      <c r="Z707" s="587"/>
      <c r="AA707" s="587"/>
      <c r="AB707" s="587"/>
    </row>
    <row r="708" spans="1:28" ht="15.75" customHeight="1" x14ac:dyDescent="0.25">
      <c r="A708" s="587"/>
      <c r="B708" s="587"/>
      <c r="C708" s="587"/>
      <c r="D708" s="587"/>
      <c r="E708" s="587"/>
      <c r="F708" s="588"/>
      <c r="G708" s="587"/>
      <c r="H708" s="587"/>
      <c r="I708" s="587"/>
      <c r="J708" s="587"/>
      <c r="K708" s="587"/>
      <c r="L708" s="587"/>
      <c r="M708" s="587"/>
      <c r="N708" s="587"/>
      <c r="O708" s="587"/>
      <c r="P708" s="587"/>
      <c r="Q708" s="587"/>
      <c r="R708" s="587"/>
      <c r="S708" s="587"/>
      <c r="T708" s="587"/>
      <c r="U708" s="587"/>
      <c r="V708" s="587"/>
      <c r="W708" s="587"/>
      <c r="X708" s="587"/>
      <c r="Y708" s="587"/>
      <c r="Z708" s="587"/>
      <c r="AA708" s="587"/>
      <c r="AB708" s="587"/>
    </row>
    <row r="709" spans="1:28" ht="15.75" customHeight="1" x14ac:dyDescent="0.25">
      <c r="A709" s="587"/>
      <c r="B709" s="587"/>
      <c r="C709" s="587"/>
      <c r="D709" s="587"/>
      <c r="E709" s="587"/>
      <c r="F709" s="588"/>
      <c r="G709" s="587"/>
      <c r="H709" s="587"/>
      <c r="I709" s="587"/>
      <c r="J709" s="587"/>
      <c r="K709" s="587"/>
      <c r="L709" s="587"/>
      <c r="M709" s="587"/>
      <c r="N709" s="587"/>
      <c r="O709" s="587"/>
      <c r="P709" s="587"/>
      <c r="Q709" s="587"/>
      <c r="R709" s="587"/>
      <c r="S709" s="587"/>
      <c r="T709" s="587"/>
      <c r="U709" s="587"/>
      <c r="V709" s="587"/>
      <c r="W709" s="587"/>
      <c r="X709" s="587"/>
      <c r="Y709" s="587"/>
      <c r="Z709" s="587"/>
      <c r="AA709" s="587"/>
      <c r="AB709" s="587"/>
    </row>
    <row r="710" spans="1:28" ht="15.75" customHeight="1" x14ac:dyDescent="0.25">
      <c r="A710" s="587"/>
      <c r="B710" s="587"/>
      <c r="C710" s="587"/>
      <c r="D710" s="587"/>
      <c r="E710" s="587"/>
      <c r="F710" s="588"/>
      <c r="G710" s="587"/>
      <c r="H710" s="587"/>
      <c r="I710" s="587"/>
      <c r="J710" s="587"/>
      <c r="K710" s="587"/>
      <c r="L710" s="587"/>
      <c r="M710" s="587"/>
      <c r="N710" s="587"/>
      <c r="O710" s="587"/>
      <c r="P710" s="587"/>
      <c r="Q710" s="587"/>
      <c r="R710" s="587"/>
      <c r="S710" s="587"/>
      <c r="T710" s="587"/>
      <c r="U710" s="587"/>
      <c r="V710" s="587"/>
      <c r="W710" s="587"/>
      <c r="X710" s="587"/>
      <c r="Y710" s="587"/>
      <c r="Z710" s="587"/>
      <c r="AA710" s="587"/>
      <c r="AB710" s="587"/>
    </row>
    <row r="711" spans="1:28" ht="15.75" customHeight="1" x14ac:dyDescent="0.25">
      <c r="A711" s="587"/>
      <c r="B711" s="587"/>
      <c r="C711" s="587"/>
      <c r="D711" s="587"/>
      <c r="E711" s="587"/>
      <c r="F711" s="588"/>
      <c r="G711" s="587"/>
      <c r="H711" s="587"/>
      <c r="I711" s="587"/>
      <c r="J711" s="587"/>
      <c r="K711" s="587"/>
      <c r="L711" s="587"/>
      <c r="M711" s="587"/>
      <c r="N711" s="587"/>
      <c r="O711" s="587"/>
      <c r="P711" s="587"/>
      <c r="Q711" s="587"/>
      <c r="R711" s="587"/>
      <c r="S711" s="587"/>
      <c r="T711" s="587"/>
      <c r="U711" s="587"/>
      <c r="V711" s="587"/>
      <c r="W711" s="587"/>
      <c r="X711" s="587"/>
      <c r="Y711" s="587"/>
      <c r="Z711" s="587"/>
      <c r="AA711" s="587"/>
      <c r="AB711" s="587"/>
    </row>
    <row r="712" spans="1:28" ht="15.75" customHeight="1" x14ac:dyDescent="0.25">
      <c r="A712" s="587"/>
      <c r="B712" s="587"/>
      <c r="C712" s="587"/>
      <c r="D712" s="587"/>
      <c r="E712" s="587"/>
      <c r="F712" s="588"/>
      <c r="G712" s="587"/>
      <c r="H712" s="587"/>
      <c r="I712" s="587"/>
      <c r="J712" s="587"/>
      <c r="K712" s="587"/>
      <c r="L712" s="587"/>
      <c r="M712" s="587"/>
      <c r="N712" s="587"/>
      <c r="O712" s="587"/>
      <c r="P712" s="587"/>
      <c r="Q712" s="587"/>
      <c r="R712" s="587"/>
      <c r="S712" s="587"/>
      <c r="T712" s="587"/>
      <c r="U712" s="587"/>
      <c r="V712" s="587"/>
      <c r="W712" s="587"/>
      <c r="X712" s="587"/>
      <c r="Y712" s="587"/>
      <c r="Z712" s="587"/>
      <c r="AA712" s="587"/>
      <c r="AB712" s="587"/>
    </row>
    <row r="713" spans="1:28" ht="15.75" customHeight="1" x14ac:dyDescent="0.25">
      <c r="A713" s="587"/>
      <c r="B713" s="587"/>
      <c r="C713" s="587"/>
      <c r="D713" s="587"/>
      <c r="E713" s="587"/>
      <c r="F713" s="588"/>
      <c r="G713" s="587"/>
      <c r="H713" s="587"/>
      <c r="I713" s="587"/>
      <c r="J713" s="587"/>
      <c r="K713" s="587"/>
      <c r="L713" s="587"/>
      <c r="M713" s="587"/>
      <c r="N713" s="587"/>
      <c r="O713" s="587"/>
      <c r="P713" s="587"/>
      <c r="Q713" s="587"/>
      <c r="R713" s="587"/>
      <c r="S713" s="587"/>
      <c r="T713" s="587"/>
      <c r="U713" s="587"/>
      <c r="V713" s="587"/>
      <c r="W713" s="587"/>
      <c r="X713" s="587"/>
      <c r="Y713" s="587"/>
      <c r="Z713" s="587"/>
      <c r="AA713" s="587"/>
      <c r="AB713" s="587"/>
    </row>
    <row r="714" spans="1:28" ht="15.75" customHeight="1" x14ac:dyDescent="0.25">
      <c r="A714" s="587"/>
      <c r="B714" s="587"/>
      <c r="C714" s="587"/>
      <c r="D714" s="587"/>
      <c r="E714" s="587"/>
      <c r="F714" s="588"/>
      <c r="G714" s="587"/>
      <c r="H714" s="587"/>
      <c r="I714" s="587"/>
      <c r="J714" s="587"/>
      <c r="K714" s="587"/>
      <c r="L714" s="587"/>
      <c r="M714" s="587"/>
      <c r="N714" s="587"/>
      <c r="O714" s="587"/>
      <c r="P714" s="587"/>
      <c r="Q714" s="587"/>
      <c r="R714" s="587"/>
      <c r="S714" s="587"/>
      <c r="T714" s="587"/>
      <c r="U714" s="587"/>
      <c r="V714" s="587"/>
      <c r="W714" s="587"/>
      <c r="X714" s="587"/>
      <c r="Y714" s="587"/>
      <c r="Z714" s="587"/>
      <c r="AA714" s="587"/>
      <c r="AB714" s="587"/>
    </row>
    <row r="715" spans="1:28" ht="15.75" customHeight="1" x14ac:dyDescent="0.25">
      <c r="A715" s="587"/>
      <c r="B715" s="587"/>
      <c r="C715" s="587"/>
      <c r="D715" s="587"/>
      <c r="E715" s="587"/>
      <c r="F715" s="588"/>
      <c r="G715" s="587"/>
      <c r="H715" s="587"/>
      <c r="I715" s="587"/>
      <c r="J715" s="587"/>
      <c r="K715" s="587"/>
      <c r="L715" s="587"/>
      <c r="M715" s="587"/>
      <c r="N715" s="587"/>
      <c r="O715" s="587"/>
      <c r="P715" s="587"/>
      <c r="Q715" s="587"/>
      <c r="R715" s="587"/>
      <c r="S715" s="587"/>
      <c r="T715" s="587"/>
      <c r="U715" s="587"/>
      <c r="V715" s="587"/>
      <c r="W715" s="587"/>
      <c r="X715" s="587"/>
      <c r="Y715" s="587"/>
      <c r="Z715" s="587"/>
      <c r="AA715" s="587"/>
      <c r="AB715" s="587"/>
    </row>
    <row r="716" spans="1:28" ht="15.75" customHeight="1" x14ac:dyDescent="0.25">
      <c r="A716" s="587"/>
      <c r="B716" s="587"/>
      <c r="C716" s="587"/>
      <c r="D716" s="587"/>
      <c r="E716" s="587"/>
      <c r="F716" s="588"/>
      <c r="G716" s="587"/>
      <c r="H716" s="587"/>
      <c r="I716" s="587"/>
      <c r="J716" s="587"/>
      <c r="K716" s="587"/>
      <c r="L716" s="587"/>
      <c r="M716" s="587"/>
      <c r="N716" s="587"/>
      <c r="O716" s="587"/>
      <c r="P716" s="587"/>
      <c r="Q716" s="587"/>
      <c r="R716" s="587"/>
      <c r="S716" s="587"/>
      <c r="T716" s="587"/>
      <c r="U716" s="587"/>
      <c r="V716" s="587"/>
      <c r="W716" s="587"/>
      <c r="X716" s="587"/>
      <c r="Y716" s="587"/>
      <c r="Z716" s="587"/>
      <c r="AA716" s="587"/>
      <c r="AB716" s="587"/>
    </row>
    <row r="717" spans="1:28" ht="15.75" customHeight="1" x14ac:dyDescent="0.25">
      <c r="A717" s="587"/>
      <c r="B717" s="587"/>
      <c r="C717" s="587"/>
      <c r="D717" s="587"/>
      <c r="E717" s="587"/>
      <c r="F717" s="588"/>
      <c r="G717" s="587"/>
      <c r="H717" s="587"/>
      <c r="I717" s="587"/>
      <c r="J717" s="587"/>
      <c r="K717" s="587"/>
      <c r="L717" s="587"/>
      <c r="M717" s="587"/>
      <c r="N717" s="587"/>
      <c r="O717" s="587"/>
      <c r="P717" s="587"/>
      <c r="Q717" s="587"/>
      <c r="R717" s="587"/>
      <c r="S717" s="587"/>
      <c r="T717" s="587"/>
      <c r="U717" s="587"/>
      <c r="V717" s="587"/>
      <c r="W717" s="587"/>
      <c r="X717" s="587"/>
      <c r="Y717" s="587"/>
      <c r="Z717" s="587"/>
      <c r="AA717" s="587"/>
      <c r="AB717" s="587"/>
    </row>
    <row r="718" spans="1:28" ht="15.75" customHeight="1" x14ac:dyDescent="0.25">
      <c r="A718" s="587"/>
      <c r="B718" s="587"/>
      <c r="C718" s="587"/>
      <c r="D718" s="587"/>
      <c r="E718" s="587"/>
      <c r="F718" s="588"/>
      <c r="G718" s="587"/>
      <c r="H718" s="587"/>
      <c r="I718" s="587"/>
      <c r="J718" s="587"/>
      <c r="K718" s="587"/>
      <c r="L718" s="587"/>
      <c r="M718" s="587"/>
      <c r="N718" s="587"/>
      <c r="O718" s="587"/>
      <c r="P718" s="587"/>
      <c r="Q718" s="587"/>
      <c r="R718" s="587"/>
      <c r="S718" s="587"/>
      <c r="T718" s="587"/>
      <c r="U718" s="587"/>
      <c r="V718" s="587"/>
      <c r="W718" s="587"/>
      <c r="X718" s="587"/>
      <c r="Y718" s="587"/>
      <c r="Z718" s="587"/>
      <c r="AA718" s="587"/>
      <c r="AB718" s="587"/>
    </row>
    <row r="719" spans="1:28" ht="15.75" customHeight="1" x14ac:dyDescent="0.25">
      <c r="A719" s="587"/>
      <c r="B719" s="587"/>
      <c r="C719" s="587"/>
      <c r="D719" s="587"/>
      <c r="E719" s="587"/>
      <c r="F719" s="588"/>
      <c r="G719" s="587"/>
      <c r="H719" s="587"/>
      <c r="I719" s="587"/>
      <c r="J719" s="587"/>
      <c r="K719" s="587"/>
      <c r="L719" s="587"/>
      <c r="M719" s="587"/>
      <c r="N719" s="587"/>
      <c r="O719" s="587"/>
      <c r="P719" s="587"/>
      <c r="Q719" s="587"/>
      <c r="R719" s="587"/>
      <c r="S719" s="587"/>
      <c r="T719" s="587"/>
      <c r="U719" s="587"/>
      <c r="V719" s="587"/>
      <c r="W719" s="587"/>
      <c r="X719" s="587"/>
      <c r="Y719" s="587"/>
      <c r="Z719" s="587"/>
      <c r="AA719" s="587"/>
      <c r="AB719" s="587"/>
    </row>
    <row r="720" spans="1:28" ht="15.75" customHeight="1" x14ac:dyDescent="0.25">
      <c r="A720" s="587"/>
      <c r="B720" s="587"/>
      <c r="C720" s="587"/>
      <c r="D720" s="587"/>
      <c r="E720" s="587"/>
      <c r="F720" s="588"/>
      <c r="G720" s="587"/>
      <c r="H720" s="587"/>
      <c r="I720" s="587"/>
      <c r="J720" s="587"/>
      <c r="K720" s="587"/>
      <c r="L720" s="587"/>
      <c r="M720" s="587"/>
      <c r="N720" s="587"/>
      <c r="O720" s="587"/>
      <c r="P720" s="587"/>
      <c r="Q720" s="587"/>
      <c r="R720" s="587"/>
      <c r="S720" s="587"/>
      <c r="T720" s="587"/>
      <c r="U720" s="587"/>
      <c r="V720" s="587"/>
      <c r="W720" s="587"/>
      <c r="X720" s="587"/>
      <c r="Y720" s="587"/>
      <c r="Z720" s="587"/>
      <c r="AA720" s="587"/>
      <c r="AB720" s="587"/>
    </row>
    <row r="721" spans="1:28" ht="15.75" customHeight="1" x14ac:dyDescent="0.25">
      <c r="A721" s="587"/>
      <c r="B721" s="587"/>
      <c r="C721" s="587"/>
      <c r="D721" s="587"/>
      <c r="E721" s="587"/>
      <c r="F721" s="588"/>
      <c r="G721" s="587"/>
      <c r="H721" s="587"/>
      <c r="I721" s="587"/>
      <c r="J721" s="587"/>
      <c r="K721" s="587"/>
      <c r="L721" s="587"/>
      <c r="M721" s="587"/>
      <c r="N721" s="587"/>
      <c r="O721" s="587"/>
      <c r="P721" s="587"/>
      <c r="Q721" s="587"/>
      <c r="R721" s="587"/>
      <c r="S721" s="587"/>
      <c r="T721" s="587"/>
      <c r="U721" s="587"/>
      <c r="V721" s="587"/>
      <c r="W721" s="587"/>
      <c r="X721" s="587"/>
      <c r="Y721" s="587"/>
      <c r="Z721" s="587"/>
      <c r="AA721" s="587"/>
      <c r="AB721" s="587"/>
    </row>
    <row r="722" spans="1:28" ht="15.75" customHeight="1" x14ac:dyDescent="0.25">
      <c r="A722" s="587"/>
      <c r="B722" s="587"/>
      <c r="C722" s="587"/>
      <c r="D722" s="587"/>
      <c r="E722" s="587"/>
      <c r="F722" s="588"/>
      <c r="G722" s="587"/>
      <c r="H722" s="587"/>
      <c r="I722" s="587"/>
      <c r="J722" s="587"/>
      <c r="K722" s="587"/>
      <c r="L722" s="587"/>
      <c r="M722" s="587"/>
      <c r="N722" s="587"/>
      <c r="O722" s="587"/>
      <c r="P722" s="587"/>
      <c r="Q722" s="587"/>
      <c r="R722" s="587"/>
      <c r="S722" s="587"/>
      <c r="T722" s="587"/>
      <c r="U722" s="587"/>
      <c r="V722" s="587"/>
      <c r="W722" s="587"/>
      <c r="X722" s="587"/>
      <c r="Y722" s="587"/>
      <c r="Z722" s="587"/>
      <c r="AA722" s="587"/>
      <c r="AB722" s="587"/>
    </row>
    <row r="723" spans="1:28" ht="15.75" customHeight="1" x14ac:dyDescent="0.25">
      <c r="A723" s="587"/>
      <c r="B723" s="587"/>
      <c r="C723" s="587"/>
      <c r="D723" s="587"/>
      <c r="E723" s="587"/>
      <c r="F723" s="588"/>
      <c r="G723" s="587"/>
      <c r="H723" s="587"/>
      <c r="I723" s="587"/>
      <c r="J723" s="587"/>
      <c r="K723" s="587"/>
      <c r="L723" s="587"/>
      <c r="M723" s="587"/>
      <c r="N723" s="587"/>
      <c r="O723" s="587"/>
      <c r="P723" s="587"/>
      <c r="Q723" s="587"/>
      <c r="R723" s="587"/>
      <c r="S723" s="587"/>
      <c r="T723" s="587"/>
      <c r="U723" s="587"/>
      <c r="V723" s="587"/>
      <c r="W723" s="587"/>
      <c r="X723" s="587"/>
      <c r="Y723" s="587"/>
      <c r="Z723" s="587"/>
      <c r="AA723" s="587"/>
      <c r="AB723" s="587"/>
    </row>
    <row r="724" spans="1:28" ht="15.75" customHeight="1" x14ac:dyDescent="0.25">
      <c r="A724" s="587"/>
      <c r="B724" s="587"/>
      <c r="C724" s="587"/>
      <c r="D724" s="587"/>
      <c r="E724" s="587"/>
      <c r="F724" s="588"/>
      <c r="G724" s="587"/>
      <c r="H724" s="587"/>
      <c r="I724" s="587"/>
      <c r="J724" s="587"/>
      <c r="K724" s="587"/>
      <c r="L724" s="587"/>
      <c r="M724" s="587"/>
      <c r="N724" s="587"/>
      <c r="O724" s="587"/>
      <c r="P724" s="587"/>
      <c r="Q724" s="587"/>
      <c r="R724" s="587"/>
      <c r="S724" s="587"/>
      <c r="T724" s="587"/>
      <c r="U724" s="587"/>
      <c r="V724" s="587"/>
      <c r="W724" s="587"/>
      <c r="X724" s="587"/>
      <c r="Y724" s="587"/>
      <c r="Z724" s="587"/>
      <c r="AA724" s="587"/>
      <c r="AB724" s="587"/>
    </row>
    <row r="725" spans="1:28" ht="15.75" customHeight="1" x14ac:dyDescent="0.25">
      <c r="A725" s="587"/>
      <c r="B725" s="587"/>
      <c r="C725" s="587"/>
      <c r="D725" s="587"/>
      <c r="E725" s="587"/>
      <c r="F725" s="588"/>
      <c r="G725" s="587"/>
      <c r="H725" s="587"/>
      <c r="I725" s="587"/>
      <c r="J725" s="587"/>
      <c r="K725" s="587"/>
      <c r="L725" s="587"/>
      <c r="M725" s="587"/>
      <c r="N725" s="587"/>
      <c r="O725" s="587"/>
      <c r="P725" s="587"/>
      <c r="Q725" s="587"/>
      <c r="R725" s="587"/>
      <c r="S725" s="587"/>
      <c r="T725" s="587"/>
      <c r="U725" s="587"/>
      <c r="V725" s="587"/>
      <c r="W725" s="587"/>
      <c r="X725" s="587"/>
      <c r="Y725" s="587"/>
      <c r="Z725" s="587"/>
      <c r="AA725" s="587"/>
      <c r="AB725" s="587"/>
    </row>
    <row r="726" spans="1:28" ht="15.75" customHeight="1" x14ac:dyDescent="0.25">
      <c r="A726" s="587"/>
      <c r="B726" s="587"/>
      <c r="C726" s="587"/>
      <c r="D726" s="587"/>
      <c r="E726" s="587"/>
      <c r="F726" s="588"/>
      <c r="G726" s="587"/>
      <c r="H726" s="587"/>
      <c r="I726" s="587"/>
      <c r="J726" s="587"/>
      <c r="K726" s="587"/>
      <c r="L726" s="587"/>
      <c r="M726" s="587"/>
      <c r="N726" s="587"/>
      <c r="O726" s="587"/>
      <c r="P726" s="587"/>
      <c r="Q726" s="587"/>
      <c r="R726" s="587"/>
      <c r="S726" s="587"/>
      <c r="T726" s="587"/>
      <c r="U726" s="587"/>
      <c r="V726" s="587"/>
      <c r="W726" s="587"/>
      <c r="X726" s="587"/>
      <c r="Y726" s="587"/>
      <c r="Z726" s="587"/>
      <c r="AA726" s="587"/>
      <c r="AB726" s="587"/>
    </row>
    <row r="727" spans="1:28" ht="15.75" customHeight="1" x14ac:dyDescent="0.25">
      <c r="A727" s="587"/>
      <c r="B727" s="587"/>
      <c r="C727" s="587"/>
      <c r="D727" s="587"/>
      <c r="E727" s="587"/>
      <c r="F727" s="588"/>
      <c r="G727" s="587"/>
      <c r="H727" s="587"/>
      <c r="I727" s="587"/>
      <c r="J727" s="587"/>
      <c r="K727" s="587"/>
      <c r="L727" s="587"/>
      <c r="M727" s="587"/>
      <c r="N727" s="587"/>
      <c r="O727" s="587"/>
      <c r="P727" s="587"/>
      <c r="Q727" s="587"/>
      <c r="R727" s="587"/>
      <c r="S727" s="587"/>
      <c r="T727" s="587"/>
      <c r="U727" s="587"/>
      <c r="V727" s="587"/>
      <c r="W727" s="587"/>
      <c r="X727" s="587"/>
      <c r="Y727" s="587"/>
      <c r="Z727" s="587"/>
      <c r="AA727" s="587"/>
      <c r="AB727" s="587"/>
    </row>
    <row r="728" spans="1:28" ht="15.75" customHeight="1" x14ac:dyDescent="0.25">
      <c r="A728" s="587"/>
      <c r="B728" s="587"/>
      <c r="C728" s="587"/>
      <c r="D728" s="587"/>
      <c r="E728" s="587"/>
      <c r="F728" s="588"/>
      <c r="G728" s="587"/>
      <c r="H728" s="587"/>
      <c r="I728" s="587"/>
      <c r="J728" s="587"/>
      <c r="K728" s="587"/>
      <c r="L728" s="587"/>
      <c r="M728" s="587"/>
      <c r="N728" s="587"/>
      <c r="O728" s="587"/>
      <c r="P728" s="587"/>
      <c r="Q728" s="587"/>
      <c r="R728" s="587"/>
      <c r="S728" s="587"/>
      <c r="T728" s="587"/>
      <c r="U728" s="587"/>
      <c r="V728" s="587"/>
      <c r="W728" s="587"/>
      <c r="X728" s="587"/>
      <c r="Y728" s="587"/>
      <c r="Z728" s="587"/>
      <c r="AA728" s="587"/>
      <c r="AB728" s="587"/>
    </row>
    <row r="729" spans="1:28" ht="15.75" customHeight="1" x14ac:dyDescent="0.25">
      <c r="A729" s="587"/>
      <c r="B729" s="587"/>
      <c r="C729" s="587"/>
      <c r="D729" s="587"/>
      <c r="E729" s="587"/>
      <c r="F729" s="588"/>
      <c r="G729" s="587"/>
      <c r="H729" s="587"/>
      <c r="I729" s="587"/>
      <c r="J729" s="587"/>
      <c r="K729" s="587"/>
      <c r="L729" s="587"/>
      <c r="M729" s="587"/>
      <c r="N729" s="587"/>
      <c r="O729" s="587"/>
      <c r="P729" s="587"/>
      <c r="Q729" s="587"/>
      <c r="R729" s="587"/>
      <c r="S729" s="587"/>
      <c r="T729" s="587"/>
      <c r="U729" s="587"/>
      <c r="V729" s="587"/>
      <c r="W729" s="587"/>
      <c r="X729" s="587"/>
      <c r="Y729" s="587"/>
      <c r="Z729" s="587"/>
      <c r="AA729" s="587"/>
      <c r="AB729" s="587"/>
    </row>
    <row r="730" spans="1:28" ht="15.75" customHeight="1" x14ac:dyDescent="0.25">
      <c r="A730" s="587"/>
      <c r="B730" s="587"/>
      <c r="C730" s="587"/>
      <c r="D730" s="587"/>
      <c r="E730" s="587"/>
      <c r="F730" s="588"/>
      <c r="G730" s="587"/>
      <c r="H730" s="587"/>
      <c r="I730" s="587"/>
      <c r="J730" s="587"/>
      <c r="K730" s="587"/>
      <c r="L730" s="587"/>
      <c r="M730" s="587"/>
      <c r="N730" s="587"/>
      <c r="O730" s="587"/>
      <c r="P730" s="587"/>
      <c r="Q730" s="587"/>
      <c r="R730" s="587"/>
      <c r="S730" s="587"/>
      <c r="T730" s="587"/>
      <c r="U730" s="587"/>
      <c r="V730" s="587"/>
      <c r="W730" s="587"/>
      <c r="X730" s="587"/>
      <c r="Y730" s="587"/>
      <c r="Z730" s="587"/>
      <c r="AA730" s="587"/>
      <c r="AB730" s="587"/>
    </row>
    <row r="731" spans="1:28" ht="15.75" customHeight="1" x14ac:dyDescent="0.25">
      <c r="A731" s="587"/>
      <c r="B731" s="587"/>
      <c r="C731" s="587"/>
      <c r="D731" s="587"/>
      <c r="E731" s="587"/>
      <c r="F731" s="588"/>
      <c r="G731" s="587"/>
      <c r="H731" s="587"/>
      <c r="I731" s="587"/>
      <c r="J731" s="587"/>
      <c r="K731" s="587"/>
      <c r="L731" s="587"/>
      <c r="M731" s="587"/>
      <c r="N731" s="587"/>
      <c r="O731" s="587"/>
      <c r="P731" s="587"/>
      <c r="Q731" s="587"/>
      <c r="R731" s="587"/>
      <c r="S731" s="587"/>
      <c r="T731" s="587"/>
      <c r="U731" s="587"/>
      <c r="V731" s="587"/>
      <c r="W731" s="587"/>
      <c r="X731" s="587"/>
      <c r="Y731" s="587"/>
      <c r="Z731" s="587"/>
      <c r="AA731" s="587"/>
      <c r="AB731" s="587"/>
    </row>
    <row r="732" spans="1:28" ht="15.75" customHeight="1" x14ac:dyDescent="0.25">
      <c r="A732" s="587"/>
      <c r="B732" s="587"/>
      <c r="C732" s="587"/>
      <c r="D732" s="587"/>
      <c r="E732" s="587"/>
      <c r="F732" s="588"/>
      <c r="G732" s="587"/>
      <c r="H732" s="587"/>
      <c r="I732" s="587"/>
      <c r="J732" s="587"/>
      <c r="K732" s="587"/>
      <c r="L732" s="587"/>
      <c r="M732" s="587"/>
      <c r="N732" s="587"/>
      <c r="O732" s="587"/>
      <c r="P732" s="587"/>
      <c r="Q732" s="587"/>
      <c r="R732" s="587"/>
      <c r="S732" s="587"/>
      <c r="T732" s="587"/>
      <c r="U732" s="587"/>
      <c r="V732" s="587"/>
      <c r="W732" s="587"/>
      <c r="X732" s="587"/>
      <c r="Y732" s="587"/>
      <c r="Z732" s="587"/>
      <c r="AA732" s="587"/>
      <c r="AB732" s="587"/>
    </row>
    <row r="733" spans="1:28" ht="15.75" customHeight="1" x14ac:dyDescent="0.25">
      <c r="A733" s="587"/>
      <c r="B733" s="587"/>
      <c r="C733" s="587"/>
      <c r="D733" s="587"/>
      <c r="E733" s="587"/>
      <c r="F733" s="588"/>
      <c r="G733" s="587"/>
      <c r="H733" s="587"/>
      <c r="I733" s="587"/>
      <c r="J733" s="587"/>
      <c r="K733" s="587"/>
      <c r="L733" s="587"/>
      <c r="M733" s="587"/>
      <c r="N733" s="587"/>
      <c r="O733" s="587"/>
      <c r="P733" s="587"/>
      <c r="Q733" s="587"/>
      <c r="R733" s="587"/>
      <c r="S733" s="587"/>
      <c r="T733" s="587"/>
      <c r="U733" s="587"/>
      <c r="V733" s="587"/>
      <c r="W733" s="587"/>
      <c r="X733" s="587"/>
      <c r="Y733" s="587"/>
      <c r="Z733" s="587"/>
      <c r="AA733" s="587"/>
      <c r="AB733" s="587"/>
    </row>
    <row r="734" spans="1:28" ht="15.75" customHeight="1" x14ac:dyDescent="0.25">
      <c r="A734" s="587"/>
      <c r="B734" s="587"/>
      <c r="C734" s="587"/>
      <c r="D734" s="587"/>
      <c r="E734" s="587"/>
      <c r="F734" s="588"/>
      <c r="G734" s="587"/>
      <c r="H734" s="587"/>
      <c r="I734" s="587"/>
      <c r="J734" s="587"/>
      <c r="K734" s="587"/>
      <c r="L734" s="587"/>
      <c r="M734" s="587"/>
      <c r="N734" s="587"/>
      <c r="O734" s="587"/>
      <c r="P734" s="587"/>
      <c r="Q734" s="587"/>
      <c r="R734" s="587"/>
      <c r="S734" s="587"/>
      <c r="T734" s="587"/>
      <c r="U734" s="587"/>
      <c r="V734" s="587"/>
      <c r="W734" s="587"/>
      <c r="X734" s="587"/>
      <c r="Y734" s="587"/>
      <c r="Z734" s="587"/>
      <c r="AA734" s="587"/>
      <c r="AB734" s="587"/>
    </row>
    <row r="735" spans="1:28" ht="15.75" customHeight="1" x14ac:dyDescent="0.25">
      <c r="A735" s="587"/>
      <c r="B735" s="587"/>
      <c r="C735" s="587"/>
      <c r="D735" s="587"/>
      <c r="E735" s="587"/>
      <c r="F735" s="588"/>
      <c r="G735" s="587"/>
      <c r="H735" s="587"/>
      <c r="I735" s="587"/>
      <c r="J735" s="587"/>
      <c r="K735" s="587"/>
      <c r="L735" s="587"/>
      <c r="M735" s="587"/>
      <c r="N735" s="587"/>
      <c r="O735" s="587"/>
      <c r="P735" s="587"/>
      <c r="Q735" s="587"/>
      <c r="R735" s="587"/>
      <c r="S735" s="587"/>
      <c r="T735" s="587"/>
      <c r="U735" s="587"/>
      <c r="V735" s="587"/>
      <c r="W735" s="587"/>
      <c r="X735" s="587"/>
      <c r="Y735" s="587"/>
      <c r="Z735" s="587"/>
      <c r="AA735" s="587"/>
      <c r="AB735" s="587"/>
    </row>
    <row r="736" spans="1:28" ht="15.75" customHeight="1" x14ac:dyDescent="0.25">
      <c r="A736" s="587"/>
      <c r="B736" s="587"/>
      <c r="C736" s="587"/>
      <c r="D736" s="587"/>
      <c r="E736" s="587"/>
      <c r="F736" s="588"/>
      <c r="G736" s="587"/>
      <c r="H736" s="587"/>
      <c r="I736" s="587"/>
      <c r="J736" s="587"/>
      <c r="K736" s="587"/>
      <c r="L736" s="587"/>
      <c r="M736" s="587"/>
      <c r="N736" s="587"/>
      <c r="O736" s="587"/>
      <c r="P736" s="587"/>
      <c r="Q736" s="587"/>
      <c r="R736" s="587"/>
      <c r="S736" s="587"/>
      <c r="T736" s="587"/>
      <c r="U736" s="587"/>
      <c r="V736" s="587"/>
      <c r="W736" s="587"/>
      <c r="X736" s="587"/>
      <c r="Y736" s="587"/>
      <c r="Z736" s="587"/>
      <c r="AA736" s="587"/>
      <c r="AB736" s="587"/>
    </row>
    <row r="737" spans="1:28" ht="15.75" customHeight="1" x14ac:dyDescent="0.25">
      <c r="A737" s="587"/>
      <c r="B737" s="587"/>
      <c r="C737" s="587"/>
      <c r="D737" s="587"/>
      <c r="E737" s="587"/>
      <c r="F737" s="588"/>
      <c r="G737" s="587"/>
      <c r="H737" s="587"/>
      <c r="I737" s="587"/>
      <c r="J737" s="587"/>
      <c r="K737" s="587"/>
      <c r="L737" s="587"/>
      <c r="M737" s="587"/>
      <c r="N737" s="587"/>
      <c r="O737" s="587"/>
      <c r="P737" s="587"/>
      <c r="Q737" s="587"/>
      <c r="R737" s="587"/>
      <c r="S737" s="587"/>
      <c r="T737" s="587"/>
      <c r="U737" s="587"/>
      <c r="V737" s="587"/>
      <c r="W737" s="587"/>
      <c r="X737" s="587"/>
      <c r="Y737" s="587"/>
      <c r="Z737" s="587"/>
      <c r="AA737" s="587"/>
      <c r="AB737" s="587"/>
    </row>
    <row r="738" spans="1:28" ht="15.75" customHeight="1" x14ac:dyDescent="0.25">
      <c r="A738" s="587"/>
      <c r="B738" s="587"/>
      <c r="C738" s="587"/>
      <c r="D738" s="587"/>
      <c r="E738" s="587"/>
      <c r="F738" s="588"/>
      <c r="G738" s="587"/>
      <c r="H738" s="587"/>
      <c r="I738" s="587"/>
      <c r="J738" s="587"/>
      <c r="K738" s="587"/>
      <c r="L738" s="587"/>
      <c r="M738" s="587"/>
      <c r="N738" s="587"/>
      <c r="O738" s="587"/>
      <c r="P738" s="587"/>
      <c r="Q738" s="587"/>
      <c r="R738" s="587"/>
      <c r="S738" s="587"/>
      <c r="T738" s="587"/>
      <c r="U738" s="587"/>
      <c r="V738" s="587"/>
      <c r="W738" s="587"/>
      <c r="X738" s="587"/>
      <c r="Y738" s="587"/>
      <c r="Z738" s="587"/>
      <c r="AA738" s="587"/>
      <c r="AB738" s="587"/>
    </row>
    <row r="739" spans="1:28" ht="15.75" customHeight="1" x14ac:dyDescent="0.25">
      <c r="A739" s="587"/>
      <c r="B739" s="587"/>
      <c r="C739" s="587"/>
      <c r="D739" s="587"/>
      <c r="E739" s="587"/>
      <c r="F739" s="588"/>
      <c r="G739" s="587"/>
      <c r="H739" s="587"/>
      <c r="I739" s="587"/>
      <c r="J739" s="587"/>
      <c r="K739" s="587"/>
      <c r="L739" s="587"/>
      <c r="M739" s="587"/>
      <c r="N739" s="587"/>
      <c r="O739" s="587"/>
      <c r="P739" s="587"/>
      <c r="Q739" s="587"/>
      <c r="R739" s="587"/>
      <c r="S739" s="587"/>
      <c r="T739" s="587"/>
      <c r="U739" s="587"/>
      <c r="V739" s="587"/>
      <c r="W739" s="587"/>
      <c r="X739" s="587"/>
      <c r="Y739" s="587"/>
      <c r="Z739" s="587"/>
      <c r="AA739" s="587"/>
      <c r="AB739" s="587"/>
    </row>
    <row r="740" spans="1:28" ht="15.75" customHeight="1" x14ac:dyDescent="0.25">
      <c r="A740" s="587"/>
      <c r="B740" s="587"/>
      <c r="C740" s="587"/>
      <c r="D740" s="587"/>
      <c r="E740" s="587"/>
      <c r="F740" s="588"/>
      <c r="G740" s="587"/>
      <c r="H740" s="587"/>
      <c r="I740" s="587"/>
      <c r="J740" s="587"/>
      <c r="K740" s="587"/>
      <c r="L740" s="587"/>
      <c r="M740" s="587"/>
      <c r="N740" s="587"/>
      <c r="O740" s="587"/>
      <c r="P740" s="587"/>
      <c r="Q740" s="587"/>
      <c r="R740" s="587"/>
      <c r="S740" s="587"/>
      <c r="T740" s="587"/>
      <c r="U740" s="587"/>
      <c r="V740" s="587"/>
      <c r="W740" s="587"/>
      <c r="X740" s="587"/>
      <c r="Y740" s="587"/>
      <c r="Z740" s="587"/>
      <c r="AA740" s="587"/>
      <c r="AB740" s="587"/>
    </row>
    <row r="741" spans="1:28" ht="15.75" customHeight="1" x14ac:dyDescent="0.25">
      <c r="A741" s="587"/>
      <c r="B741" s="587"/>
      <c r="C741" s="587"/>
      <c r="D741" s="587"/>
      <c r="E741" s="587"/>
      <c r="F741" s="588"/>
      <c r="G741" s="587"/>
      <c r="H741" s="587"/>
      <c r="I741" s="587"/>
      <c r="J741" s="587"/>
      <c r="K741" s="587"/>
      <c r="L741" s="587"/>
      <c r="M741" s="587"/>
      <c r="N741" s="587"/>
      <c r="O741" s="587"/>
      <c r="P741" s="587"/>
      <c r="Q741" s="587"/>
      <c r="R741" s="587"/>
      <c r="S741" s="587"/>
      <c r="T741" s="587"/>
      <c r="U741" s="587"/>
      <c r="V741" s="587"/>
      <c r="W741" s="587"/>
      <c r="X741" s="587"/>
      <c r="Y741" s="587"/>
      <c r="Z741" s="587"/>
      <c r="AA741" s="587"/>
      <c r="AB741" s="587"/>
    </row>
    <row r="742" spans="1:28" ht="15.75" customHeight="1" x14ac:dyDescent="0.25">
      <c r="A742" s="587"/>
      <c r="B742" s="587"/>
      <c r="C742" s="587"/>
      <c r="D742" s="587"/>
      <c r="E742" s="587"/>
      <c r="F742" s="588"/>
      <c r="G742" s="587"/>
      <c r="H742" s="587"/>
      <c r="I742" s="587"/>
      <c r="J742" s="587"/>
      <c r="K742" s="587"/>
      <c r="L742" s="587"/>
      <c r="M742" s="587"/>
      <c r="N742" s="587"/>
      <c r="O742" s="587"/>
      <c r="P742" s="587"/>
      <c r="Q742" s="587"/>
      <c r="R742" s="587"/>
      <c r="S742" s="587"/>
      <c r="T742" s="587"/>
      <c r="U742" s="587"/>
      <c r="V742" s="587"/>
      <c r="W742" s="587"/>
      <c r="X742" s="587"/>
      <c r="Y742" s="587"/>
      <c r="Z742" s="587"/>
      <c r="AA742" s="587"/>
      <c r="AB742" s="587"/>
    </row>
    <row r="743" spans="1:28" ht="15.75" customHeight="1" x14ac:dyDescent="0.25">
      <c r="A743" s="587"/>
      <c r="B743" s="587"/>
      <c r="C743" s="587"/>
      <c r="D743" s="587"/>
      <c r="E743" s="587"/>
      <c r="F743" s="588"/>
      <c r="G743" s="587"/>
      <c r="H743" s="587"/>
      <c r="I743" s="587"/>
      <c r="J743" s="587"/>
      <c r="K743" s="587"/>
      <c r="L743" s="587"/>
      <c r="M743" s="587"/>
      <c r="N743" s="587"/>
      <c r="O743" s="587"/>
      <c r="P743" s="587"/>
      <c r="Q743" s="587"/>
      <c r="R743" s="587"/>
      <c r="S743" s="587"/>
      <c r="T743" s="587"/>
      <c r="U743" s="587"/>
      <c r="V743" s="587"/>
      <c r="W743" s="587"/>
      <c r="X743" s="587"/>
      <c r="Y743" s="587"/>
      <c r="Z743" s="587"/>
      <c r="AA743" s="587"/>
      <c r="AB743" s="587"/>
    </row>
    <row r="744" spans="1:28" ht="15.75" customHeight="1" x14ac:dyDescent="0.25">
      <c r="A744" s="587"/>
      <c r="B744" s="587"/>
      <c r="C744" s="587"/>
      <c r="D744" s="587"/>
      <c r="E744" s="587"/>
      <c r="F744" s="588"/>
      <c r="G744" s="587"/>
      <c r="H744" s="587"/>
      <c r="I744" s="587"/>
      <c r="J744" s="587"/>
      <c r="K744" s="587"/>
      <c r="L744" s="587"/>
      <c r="M744" s="587"/>
      <c r="N744" s="587"/>
      <c r="O744" s="587"/>
      <c r="P744" s="587"/>
      <c r="Q744" s="587"/>
      <c r="R744" s="587"/>
      <c r="S744" s="587"/>
      <c r="T744" s="587"/>
      <c r="U744" s="587"/>
      <c r="V744" s="587"/>
      <c r="W744" s="587"/>
      <c r="X744" s="587"/>
      <c r="Y744" s="587"/>
      <c r="Z744" s="587"/>
      <c r="AA744" s="587"/>
      <c r="AB744" s="587"/>
    </row>
    <row r="745" spans="1:28" ht="15.75" customHeight="1" x14ac:dyDescent="0.25">
      <c r="A745" s="587"/>
      <c r="B745" s="587"/>
      <c r="C745" s="587"/>
      <c r="D745" s="587"/>
      <c r="E745" s="587"/>
      <c r="F745" s="588"/>
      <c r="G745" s="587"/>
      <c r="H745" s="587"/>
      <c r="I745" s="587"/>
      <c r="J745" s="587"/>
      <c r="K745" s="587"/>
      <c r="L745" s="587"/>
      <c r="M745" s="587"/>
      <c r="N745" s="587"/>
      <c r="O745" s="587"/>
      <c r="P745" s="587"/>
      <c r="Q745" s="587"/>
      <c r="R745" s="587"/>
      <c r="S745" s="587"/>
      <c r="T745" s="587"/>
      <c r="U745" s="587"/>
      <c r="V745" s="587"/>
      <c r="W745" s="587"/>
      <c r="X745" s="587"/>
      <c r="Y745" s="587"/>
      <c r="Z745" s="587"/>
      <c r="AA745" s="587"/>
      <c r="AB745" s="587"/>
    </row>
    <row r="746" spans="1:28" ht="15.75" customHeight="1" x14ac:dyDescent="0.25">
      <c r="A746" s="587"/>
      <c r="B746" s="587"/>
      <c r="C746" s="587"/>
      <c r="D746" s="587"/>
      <c r="E746" s="587"/>
      <c r="F746" s="588"/>
      <c r="G746" s="587"/>
      <c r="H746" s="587"/>
      <c r="I746" s="587"/>
      <c r="J746" s="587"/>
      <c r="K746" s="587"/>
      <c r="L746" s="587"/>
      <c r="M746" s="587"/>
      <c r="N746" s="587"/>
      <c r="O746" s="587"/>
      <c r="P746" s="587"/>
      <c r="Q746" s="587"/>
      <c r="R746" s="587"/>
      <c r="S746" s="587"/>
      <c r="T746" s="587"/>
      <c r="U746" s="587"/>
      <c r="V746" s="587"/>
      <c r="W746" s="587"/>
      <c r="X746" s="587"/>
      <c r="Y746" s="587"/>
      <c r="Z746" s="587"/>
      <c r="AA746" s="587"/>
      <c r="AB746" s="587"/>
    </row>
    <row r="747" spans="1:28" ht="15.75" customHeight="1" x14ac:dyDescent="0.25">
      <c r="A747" s="587"/>
      <c r="B747" s="587"/>
      <c r="C747" s="587"/>
      <c r="D747" s="587"/>
      <c r="E747" s="587"/>
      <c r="F747" s="588"/>
      <c r="G747" s="587"/>
      <c r="H747" s="587"/>
      <c r="I747" s="587"/>
      <c r="J747" s="587"/>
      <c r="K747" s="587"/>
      <c r="L747" s="587"/>
      <c r="M747" s="587"/>
      <c r="N747" s="587"/>
      <c r="O747" s="587"/>
      <c r="P747" s="587"/>
      <c r="Q747" s="587"/>
      <c r="R747" s="587"/>
      <c r="S747" s="587"/>
      <c r="T747" s="587"/>
      <c r="U747" s="587"/>
      <c r="V747" s="587"/>
      <c r="W747" s="587"/>
      <c r="X747" s="587"/>
      <c r="Y747" s="587"/>
      <c r="Z747" s="587"/>
      <c r="AA747" s="587"/>
      <c r="AB747" s="587"/>
    </row>
    <row r="748" spans="1:28" ht="15.75" customHeight="1" x14ac:dyDescent="0.25">
      <c r="A748" s="587"/>
      <c r="B748" s="587"/>
      <c r="C748" s="587"/>
      <c r="D748" s="587"/>
      <c r="E748" s="587"/>
      <c r="F748" s="588"/>
      <c r="G748" s="587"/>
      <c r="H748" s="587"/>
      <c r="I748" s="587"/>
      <c r="J748" s="587"/>
      <c r="K748" s="587"/>
      <c r="L748" s="587"/>
      <c r="M748" s="587"/>
      <c r="N748" s="587"/>
      <c r="O748" s="587"/>
      <c r="P748" s="587"/>
      <c r="Q748" s="587"/>
      <c r="R748" s="587"/>
      <c r="S748" s="587"/>
      <c r="T748" s="587"/>
      <c r="U748" s="587"/>
      <c r="V748" s="587"/>
      <c r="W748" s="587"/>
      <c r="X748" s="587"/>
      <c r="Y748" s="587"/>
      <c r="Z748" s="587"/>
      <c r="AA748" s="587"/>
      <c r="AB748" s="587"/>
    </row>
    <row r="749" spans="1:28" ht="15.75" customHeight="1" x14ac:dyDescent="0.25">
      <c r="A749" s="587"/>
      <c r="B749" s="587"/>
      <c r="C749" s="587"/>
      <c r="D749" s="587"/>
      <c r="E749" s="587"/>
      <c r="F749" s="588"/>
      <c r="G749" s="587"/>
      <c r="H749" s="587"/>
      <c r="I749" s="587"/>
      <c r="J749" s="587"/>
      <c r="K749" s="587"/>
      <c r="L749" s="587"/>
      <c r="M749" s="587"/>
      <c r="N749" s="587"/>
      <c r="O749" s="587"/>
      <c r="P749" s="587"/>
      <c r="Q749" s="587"/>
      <c r="R749" s="587"/>
      <c r="S749" s="587"/>
      <c r="T749" s="587"/>
      <c r="U749" s="587"/>
      <c r="V749" s="587"/>
      <c r="W749" s="587"/>
      <c r="X749" s="587"/>
      <c r="Y749" s="587"/>
      <c r="Z749" s="587"/>
      <c r="AA749" s="587"/>
      <c r="AB749" s="587"/>
    </row>
    <row r="750" spans="1:28" ht="15.75" customHeight="1" x14ac:dyDescent="0.25">
      <c r="A750" s="587"/>
      <c r="B750" s="587"/>
      <c r="C750" s="587"/>
      <c r="D750" s="587"/>
      <c r="E750" s="587"/>
      <c r="F750" s="588"/>
      <c r="G750" s="587"/>
      <c r="H750" s="587"/>
      <c r="I750" s="587"/>
      <c r="J750" s="587"/>
      <c r="K750" s="587"/>
      <c r="L750" s="587"/>
      <c r="M750" s="587"/>
      <c r="N750" s="587"/>
      <c r="O750" s="587"/>
      <c r="P750" s="587"/>
      <c r="Q750" s="587"/>
      <c r="R750" s="587"/>
      <c r="S750" s="587"/>
      <c r="T750" s="587"/>
      <c r="U750" s="587"/>
      <c r="V750" s="587"/>
      <c r="W750" s="587"/>
      <c r="X750" s="587"/>
      <c r="Y750" s="587"/>
      <c r="Z750" s="587"/>
      <c r="AA750" s="587"/>
      <c r="AB750" s="587"/>
    </row>
    <row r="751" spans="1:28" ht="15.75" customHeight="1" x14ac:dyDescent="0.25">
      <c r="A751" s="587"/>
      <c r="B751" s="587"/>
      <c r="C751" s="587"/>
      <c r="D751" s="587"/>
      <c r="E751" s="587"/>
      <c r="F751" s="588"/>
      <c r="G751" s="587"/>
      <c r="H751" s="587"/>
      <c r="I751" s="587"/>
      <c r="J751" s="587"/>
      <c r="K751" s="587"/>
      <c r="L751" s="587"/>
      <c r="M751" s="587"/>
      <c r="N751" s="587"/>
      <c r="O751" s="587"/>
      <c r="P751" s="587"/>
      <c r="Q751" s="587"/>
      <c r="R751" s="587"/>
      <c r="S751" s="587"/>
      <c r="T751" s="587"/>
      <c r="U751" s="587"/>
      <c r="V751" s="587"/>
      <c r="W751" s="587"/>
      <c r="X751" s="587"/>
      <c r="Y751" s="587"/>
      <c r="Z751" s="587"/>
      <c r="AA751" s="587"/>
      <c r="AB751" s="587"/>
    </row>
    <row r="752" spans="1:28" ht="15.75" customHeight="1" x14ac:dyDescent="0.25">
      <c r="A752" s="587"/>
      <c r="B752" s="587"/>
      <c r="C752" s="587"/>
      <c r="D752" s="587"/>
      <c r="E752" s="587"/>
      <c r="F752" s="588"/>
      <c r="G752" s="587"/>
      <c r="H752" s="587"/>
      <c r="I752" s="587"/>
      <c r="J752" s="587"/>
      <c r="K752" s="587"/>
      <c r="L752" s="587"/>
      <c r="M752" s="587"/>
      <c r="N752" s="587"/>
      <c r="O752" s="587"/>
      <c r="P752" s="587"/>
      <c r="Q752" s="587"/>
      <c r="R752" s="587"/>
      <c r="S752" s="587"/>
      <c r="T752" s="587"/>
      <c r="U752" s="587"/>
      <c r="V752" s="587"/>
      <c r="W752" s="587"/>
      <c r="X752" s="587"/>
      <c r="Y752" s="587"/>
      <c r="Z752" s="587"/>
      <c r="AA752" s="587"/>
      <c r="AB752" s="587"/>
    </row>
    <row r="753" spans="1:28" ht="15.75" customHeight="1" x14ac:dyDescent="0.25">
      <c r="A753" s="587"/>
      <c r="B753" s="587"/>
      <c r="C753" s="587"/>
      <c r="D753" s="587"/>
      <c r="E753" s="587"/>
      <c r="F753" s="588"/>
      <c r="G753" s="587"/>
      <c r="H753" s="587"/>
      <c r="I753" s="587"/>
      <c r="J753" s="587"/>
      <c r="K753" s="587"/>
      <c r="L753" s="587"/>
      <c r="M753" s="587"/>
      <c r="N753" s="587"/>
      <c r="O753" s="587"/>
      <c r="P753" s="587"/>
      <c r="Q753" s="587"/>
      <c r="R753" s="587"/>
      <c r="S753" s="587"/>
      <c r="T753" s="587"/>
      <c r="U753" s="587"/>
      <c r="V753" s="587"/>
      <c r="W753" s="587"/>
      <c r="X753" s="587"/>
      <c r="Y753" s="587"/>
      <c r="Z753" s="587"/>
      <c r="AA753" s="587"/>
      <c r="AB753" s="587"/>
    </row>
    <row r="754" spans="1:28" ht="15.75" customHeight="1" x14ac:dyDescent="0.25">
      <c r="A754" s="587"/>
      <c r="B754" s="587"/>
      <c r="C754" s="587"/>
      <c r="D754" s="587"/>
      <c r="E754" s="587"/>
      <c r="F754" s="588"/>
      <c r="G754" s="587"/>
      <c r="H754" s="587"/>
      <c r="I754" s="587"/>
      <c r="J754" s="587"/>
      <c r="K754" s="587"/>
      <c r="L754" s="587"/>
      <c r="M754" s="587"/>
      <c r="N754" s="587"/>
      <c r="O754" s="587"/>
      <c r="P754" s="587"/>
      <c r="Q754" s="587"/>
      <c r="R754" s="587"/>
      <c r="S754" s="587"/>
      <c r="T754" s="587"/>
      <c r="U754" s="587"/>
      <c r="V754" s="587"/>
      <c r="W754" s="587"/>
      <c r="X754" s="587"/>
      <c r="Y754" s="587"/>
      <c r="Z754" s="587"/>
      <c r="AA754" s="587"/>
      <c r="AB754" s="587"/>
    </row>
    <row r="755" spans="1:28" ht="15.75" customHeight="1" x14ac:dyDescent="0.25">
      <c r="A755" s="587"/>
      <c r="B755" s="587"/>
      <c r="C755" s="587"/>
      <c r="D755" s="587"/>
      <c r="E755" s="587"/>
      <c r="F755" s="588"/>
      <c r="G755" s="587"/>
      <c r="H755" s="587"/>
      <c r="I755" s="587"/>
      <c r="J755" s="587"/>
      <c r="K755" s="587"/>
      <c r="L755" s="587"/>
      <c r="M755" s="587"/>
      <c r="N755" s="587"/>
      <c r="O755" s="587"/>
      <c r="P755" s="587"/>
      <c r="Q755" s="587"/>
      <c r="R755" s="587"/>
      <c r="S755" s="587"/>
      <c r="T755" s="587"/>
      <c r="U755" s="587"/>
      <c r="V755" s="587"/>
      <c r="W755" s="587"/>
      <c r="X755" s="587"/>
      <c r="Y755" s="587"/>
      <c r="Z755" s="587"/>
      <c r="AA755" s="587"/>
      <c r="AB755" s="587"/>
    </row>
    <row r="756" spans="1:28" ht="15.75" customHeight="1" x14ac:dyDescent="0.25">
      <c r="A756" s="587"/>
      <c r="B756" s="587"/>
      <c r="C756" s="587"/>
      <c r="D756" s="587"/>
      <c r="E756" s="587"/>
      <c r="F756" s="588"/>
      <c r="G756" s="587"/>
      <c r="H756" s="587"/>
      <c r="I756" s="587"/>
      <c r="J756" s="587"/>
      <c r="K756" s="587"/>
      <c r="L756" s="587"/>
      <c r="M756" s="587"/>
      <c r="N756" s="587"/>
      <c r="O756" s="587"/>
      <c r="P756" s="587"/>
      <c r="Q756" s="587"/>
      <c r="R756" s="587"/>
      <c r="S756" s="587"/>
      <c r="T756" s="587"/>
      <c r="U756" s="587"/>
      <c r="V756" s="587"/>
      <c r="W756" s="587"/>
      <c r="X756" s="587"/>
      <c r="Y756" s="587"/>
      <c r="Z756" s="587"/>
      <c r="AA756" s="587"/>
      <c r="AB756" s="587"/>
    </row>
    <row r="757" spans="1:28" ht="15.75" customHeight="1" x14ac:dyDescent="0.25">
      <c r="A757" s="587"/>
      <c r="B757" s="587"/>
      <c r="C757" s="587"/>
      <c r="D757" s="587"/>
      <c r="E757" s="587"/>
      <c r="F757" s="588"/>
      <c r="G757" s="587"/>
      <c r="H757" s="587"/>
      <c r="I757" s="587"/>
      <c r="J757" s="587"/>
      <c r="K757" s="587"/>
      <c r="L757" s="587"/>
      <c r="M757" s="587"/>
      <c r="N757" s="587"/>
      <c r="O757" s="587"/>
      <c r="P757" s="587"/>
      <c r="Q757" s="587"/>
      <c r="R757" s="587"/>
      <c r="S757" s="587"/>
      <c r="T757" s="587"/>
      <c r="U757" s="587"/>
      <c r="V757" s="587"/>
      <c r="W757" s="587"/>
      <c r="X757" s="587"/>
      <c r="Y757" s="587"/>
      <c r="Z757" s="587"/>
      <c r="AA757" s="587"/>
      <c r="AB757" s="587"/>
    </row>
    <row r="758" spans="1:28" ht="15.75" customHeight="1" x14ac:dyDescent="0.25">
      <c r="A758" s="587"/>
      <c r="B758" s="587"/>
      <c r="C758" s="587"/>
      <c r="D758" s="587"/>
      <c r="E758" s="587"/>
      <c r="F758" s="588"/>
      <c r="G758" s="587"/>
      <c r="H758" s="587"/>
      <c r="I758" s="587"/>
      <c r="J758" s="587"/>
      <c r="K758" s="587"/>
      <c r="L758" s="587"/>
      <c r="M758" s="587"/>
      <c r="N758" s="587"/>
      <c r="O758" s="587"/>
      <c r="P758" s="587"/>
      <c r="Q758" s="587"/>
      <c r="R758" s="587"/>
      <c r="S758" s="587"/>
      <c r="T758" s="587"/>
      <c r="U758" s="587"/>
      <c r="V758" s="587"/>
      <c r="W758" s="587"/>
      <c r="X758" s="587"/>
      <c r="Y758" s="587"/>
      <c r="Z758" s="587"/>
      <c r="AA758" s="587"/>
      <c r="AB758" s="587"/>
    </row>
    <row r="759" spans="1:28" ht="15.75" customHeight="1" x14ac:dyDescent="0.25">
      <c r="A759" s="587"/>
      <c r="B759" s="587"/>
      <c r="C759" s="587"/>
      <c r="D759" s="587"/>
      <c r="E759" s="587"/>
      <c r="F759" s="588"/>
      <c r="G759" s="587"/>
      <c r="H759" s="587"/>
      <c r="I759" s="587"/>
      <c r="J759" s="587"/>
      <c r="K759" s="587"/>
      <c r="L759" s="587"/>
      <c r="M759" s="587"/>
      <c r="N759" s="587"/>
      <c r="O759" s="587"/>
      <c r="P759" s="587"/>
      <c r="Q759" s="587"/>
      <c r="R759" s="587"/>
      <c r="S759" s="587"/>
      <c r="T759" s="587"/>
      <c r="U759" s="587"/>
      <c r="V759" s="587"/>
      <c r="W759" s="587"/>
      <c r="X759" s="587"/>
      <c r="Y759" s="587"/>
      <c r="Z759" s="587"/>
      <c r="AA759" s="587"/>
      <c r="AB759" s="587"/>
    </row>
    <row r="760" spans="1:28" ht="15.75" customHeight="1" x14ac:dyDescent="0.25">
      <c r="A760" s="587"/>
      <c r="B760" s="587"/>
      <c r="C760" s="587"/>
      <c r="D760" s="587"/>
      <c r="E760" s="587"/>
      <c r="F760" s="588"/>
      <c r="G760" s="587"/>
      <c r="H760" s="587"/>
      <c r="I760" s="587"/>
      <c r="J760" s="587"/>
      <c r="K760" s="587"/>
      <c r="L760" s="587"/>
      <c r="M760" s="587"/>
      <c r="N760" s="587"/>
      <c r="O760" s="587"/>
      <c r="P760" s="587"/>
      <c r="Q760" s="587"/>
      <c r="R760" s="587"/>
      <c r="S760" s="587"/>
      <c r="T760" s="587"/>
      <c r="U760" s="587"/>
      <c r="V760" s="587"/>
      <c r="W760" s="587"/>
      <c r="X760" s="587"/>
      <c r="Y760" s="587"/>
      <c r="Z760" s="587"/>
      <c r="AA760" s="587"/>
      <c r="AB760" s="587"/>
    </row>
    <row r="761" spans="1:28" ht="15.75" customHeight="1" x14ac:dyDescent="0.25">
      <c r="A761" s="587"/>
      <c r="B761" s="587"/>
      <c r="C761" s="587"/>
      <c r="D761" s="587"/>
      <c r="E761" s="587"/>
      <c r="F761" s="588"/>
      <c r="G761" s="587"/>
      <c r="H761" s="587"/>
      <c r="I761" s="587"/>
      <c r="J761" s="587"/>
      <c r="K761" s="587"/>
      <c r="L761" s="587"/>
      <c r="M761" s="587"/>
      <c r="N761" s="587"/>
      <c r="O761" s="587"/>
      <c r="P761" s="587"/>
      <c r="Q761" s="587"/>
      <c r="R761" s="587"/>
      <c r="S761" s="587"/>
      <c r="T761" s="587"/>
      <c r="U761" s="587"/>
      <c r="V761" s="587"/>
      <c r="W761" s="587"/>
      <c r="X761" s="587"/>
      <c r="Y761" s="587"/>
      <c r="Z761" s="587"/>
      <c r="AA761" s="587"/>
      <c r="AB761" s="587"/>
    </row>
    <row r="762" spans="1:28" ht="15.75" customHeight="1" x14ac:dyDescent="0.25">
      <c r="A762" s="587"/>
      <c r="B762" s="587"/>
      <c r="C762" s="587"/>
      <c r="D762" s="587"/>
      <c r="E762" s="587"/>
      <c r="F762" s="588"/>
      <c r="G762" s="587"/>
      <c r="H762" s="587"/>
      <c r="I762" s="587"/>
      <c r="J762" s="587"/>
      <c r="K762" s="587"/>
      <c r="L762" s="587"/>
      <c r="M762" s="587"/>
      <c r="N762" s="587"/>
      <c r="O762" s="587"/>
      <c r="P762" s="587"/>
      <c r="Q762" s="587"/>
      <c r="R762" s="587"/>
      <c r="S762" s="587"/>
      <c r="T762" s="587"/>
      <c r="U762" s="587"/>
      <c r="V762" s="587"/>
      <c r="W762" s="587"/>
      <c r="X762" s="587"/>
      <c r="Y762" s="587"/>
      <c r="Z762" s="587"/>
      <c r="AA762" s="587"/>
      <c r="AB762" s="587"/>
    </row>
    <row r="763" spans="1:28" ht="15.75" customHeight="1" x14ac:dyDescent="0.25">
      <c r="A763" s="587"/>
      <c r="B763" s="587"/>
      <c r="C763" s="587"/>
      <c r="D763" s="587"/>
      <c r="E763" s="587"/>
      <c r="F763" s="588"/>
      <c r="G763" s="587"/>
      <c r="H763" s="587"/>
      <c r="I763" s="587"/>
      <c r="J763" s="587"/>
      <c r="K763" s="587"/>
      <c r="L763" s="587"/>
      <c r="M763" s="587"/>
      <c r="N763" s="587"/>
      <c r="O763" s="587"/>
      <c r="P763" s="587"/>
      <c r="Q763" s="587"/>
      <c r="R763" s="587"/>
      <c r="S763" s="587"/>
      <c r="T763" s="587"/>
      <c r="U763" s="587"/>
      <c r="V763" s="587"/>
      <c r="W763" s="587"/>
      <c r="X763" s="587"/>
      <c r="Y763" s="587"/>
      <c r="Z763" s="587"/>
      <c r="AA763" s="587"/>
      <c r="AB763" s="587"/>
    </row>
    <row r="764" spans="1:28" ht="15.75" customHeight="1" x14ac:dyDescent="0.25">
      <c r="A764" s="587"/>
      <c r="B764" s="587"/>
      <c r="C764" s="587"/>
      <c r="D764" s="587"/>
      <c r="E764" s="587"/>
      <c r="F764" s="588"/>
      <c r="G764" s="587"/>
      <c r="H764" s="587"/>
      <c r="I764" s="587"/>
      <c r="J764" s="587"/>
      <c r="K764" s="587"/>
      <c r="L764" s="587"/>
      <c r="M764" s="587"/>
      <c r="N764" s="587"/>
      <c r="O764" s="587"/>
      <c r="P764" s="587"/>
      <c r="Q764" s="587"/>
      <c r="R764" s="587"/>
      <c r="S764" s="587"/>
      <c r="T764" s="587"/>
      <c r="U764" s="587"/>
      <c r="V764" s="587"/>
      <c r="W764" s="587"/>
      <c r="X764" s="587"/>
      <c r="Y764" s="587"/>
      <c r="Z764" s="587"/>
      <c r="AA764" s="587"/>
      <c r="AB764" s="587"/>
    </row>
    <row r="765" spans="1:28" ht="15.75" customHeight="1" x14ac:dyDescent="0.25">
      <c r="A765" s="587"/>
      <c r="B765" s="587"/>
      <c r="C765" s="587"/>
      <c r="D765" s="587"/>
      <c r="E765" s="587"/>
      <c r="F765" s="588"/>
      <c r="G765" s="587"/>
      <c r="H765" s="587"/>
      <c r="I765" s="587"/>
      <c r="J765" s="587"/>
      <c r="K765" s="587"/>
      <c r="L765" s="587"/>
      <c r="M765" s="587"/>
      <c r="N765" s="587"/>
      <c r="O765" s="587"/>
      <c r="P765" s="587"/>
      <c r="Q765" s="587"/>
      <c r="R765" s="587"/>
      <c r="S765" s="587"/>
      <c r="T765" s="587"/>
      <c r="U765" s="587"/>
      <c r="V765" s="587"/>
      <c r="W765" s="587"/>
      <c r="X765" s="587"/>
      <c r="Y765" s="587"/>
      <c r="Z765" s="587"/>
      <c r="AA765" s="587"/>
      <c r="AB765" s="587"/>
    </row>
    <row r="766" spans="1:28" ht="15.75" customHeight="1" x14ac:dyDescent="0.25">
      <c r="A766" s="587"/>
      <c r="B766" s="587"/>
      <c r="C766" s="587"/>
      <c r="D766" s="587"/>
      <c r="E766" s="587"/>
      <c r="F766" s="588"/>
      <c r="G766" s="587"/>
      <c r="H766" s="587"/>
      <c r="I766" s="587"/>
      <c r="J766" s="587"/>
      <c r="K766" s="587"/>
      <c r="L766" s="587"/>
      <c r="M766" s="587"/>
      <c r="N766" s="587"/>
      <c r="O766" s="587"/>
      <c r="P766" s="587"/>
      <c r="Q766" s="587"/>
      <c r="R766" s="587"/>
      <c r="S766" s="587"/>
      <c r="T766" s="587"/>
      <c r="U766" s="587"/>
      <c r="V766" s="587"/>
      <c r="W766" s="587"/>
      <c r="X766" s="587"/>
      <c r="Y766" s="587"/>
      <c r="Z766" s="587"/>
      <c r="AA766" s="587"/>
      <c r="AB766" s="587"/>
    </row>
    <row r="767" spans="1:28" ht="15.75" customHeight="1" x14ac:dyDescent="0.25">
      <c r="A767" s="587"/>
      <c r="B767" s="587"/>
      <c r="C767" s="587"/>
      <c r="D767" s="587"/>
      <c r="E767" s="587"/>
      <c r="F767" s="588"/>
      <c r="G767" s="587"/>
      <c r="H767" s="587"/>
      <c r="I767" s="587"/>
      <c r="J767" s="587"/>
      <c r="K767" s="587"/>
      <c r="L767" s="587"/>
      <c r="M767" s="587"/>
      <c r="N767" s="587"/>
      <c r="O767" s="587"/>
      <c r="P767" s="587"/>
      <c r="Q767" s="587"/>
      <c r="R767" s="587"/>
      <c r="S767" s="587"/>
      <c r="T767" s="587"/>
      <c r="U767" s="587"/>
      <c r="V767" s="587"/>
      <c r="W767" s="587"/>
      <c r="X767" s="587"/>
      <c r="Y767" s="587"/>
      <c r="Z767" s="587"/>
      <c r="AA767" s="587"/>
      <c r="AB767" s="587"/>
    </row>
    <row r="768" spans="1:28" ht="15.75" customHeight="1" x14ac:dyDescent="0.25">
      <c r="A768" s="587"/>
      <c r="B768" s="587"/>
      <c r="C768" s="587"/>
      <c r="D768" s="587"/>
      <c r="E768" s="587"/>
      <c r="F768" s="588"/>
      <c r="G768" s="587"/>
      <c r="H768" s="587"/>
      <c r="I768" s="587"/>
      <c r="J768" s="587"/>
      <c r="K768" s="587"/>
      <c r="L768" s="587"/>
      <c r="M768" s="587"/>
      <c r="N768" s="587"/>
      <c r="O768" s="587"/>
      <c r="P768" s="587"/>
      <c r="Q768" s="587"/>
      <c r="R768" s="587"/>
      <c r="S768" s="587"/>
      <c r="T768" s="587"/>
      <c r="U768" s="587"/>
      <c r="V768" s="587"/>
      <c r="W768" s="587"/>
      <c r="X768" s="587"/>
      <c r="Y768" s="587"/>
      <c r="Z768" s="587"/>
      <c r="AA768" s="587"/>
      <c r="AB768" s="587"/>
    </row>
    <row r="769" spans="1:28" ht="15.75" customHeight="1" x14ac:dyDescent="0.25">
      <c r="A769" s="587"/>
      <c r="B769" s="587"/>
      <c r="C769" s="587"/>
      <c r="D769" s="587"/>
      <c r="E769" s="587"/>
      <c r="F769" s="588"/>
      <c r="G769" s="587"/>
      <c r="H769" s="587"/>
      <c r="I769" s="587"/>
      <c r="J769" s="587"/>
      <c r="K769" s="587"/>
      <c r="L769" s="587"/>
      <c r="M769" s="587"/>
      <c r="N769" s="587"/>
      <c r="O769" s="587"/>
      <c r="P769" s="587"/>
      <c r="Q769" s="587"/>
      <c r="R769" s="587"/>
      <c r="S769" s="587"/>
      <c r="T769" s="587"/>
      <c r="U769" s="587"/>
      <c r="V769" s="587"/>
      <c r="W769" s="587"/>
      <c r="X769" s="587"/>
      <c r="Y769" s="587"/>
      <c r="Z769" s="587"/>
      <c r="AA769" s="587"/>
      <c r="AB769" s="587"/>
    </row>
    <row r="770" spans="1:28" ht="15.75" customHeight="1" x14ac:dyDescent="0.25">
      <c r="A770" s="587"/>
      <c r="B770" s="587"/>
      <c r="C770" s="587"/>
      <c r="D770" s="587"/>
      <c r="E770" s="587"/>
      <c r="F770" s="588"/>
      <c r="G770" s="587"/>
      <c r="H770" s="587"/>
      <c r="I770" s="587"/>
      <c r="J770" s="587"/>
      <c r="K770" s="587"/>
      <c r="L770" s="587"/>
      <c r="M770" s="587"/>
      <c r="N770" s="587"/>
      <c r="O770" s="587"/>
      <c r="P770" s="587"/>
      <c r="Q770" s="587"/>
      <c r="R770" s="587"/>
      <c r="S770" s="587"/>
      <c r="T770" s="587"/>
      <c r="U770" s="587"/>
      <c r="V770" s="587"/>
      <c r="W770" s="587"/>
      <c r="X770" s="587"/>
      <c r="Y770" s="587"/>
      <c r="Z770" s="587"/>
      <c r="AA770" s="587"/>
      <c r="AB770" s="587"/>
    </row>
    <row r="771" spans="1:28" ht="15.75" customHeight="1" x14ac:dyDescent="0.25">
      <c r="A771" s="587"/>
      <c r="B771" s="587"/>
      <c r="C771" s="587"/>
      <c r="D771" s="587"/>
      <c r="E771" s="587"/>
      <c r="F771" s="588"/>
      <c r="G771" s="587"/>
      <c r="H771" s="587"/>
      <c r="I771" s="587"/>
      <c r="J771" s="587"/>
      <c r="K771" s="587"/>
      <c r="L771" s="587"/>
      <c r="M771" s="587"/>
      <c r="N771" s="587"/>
      <c r="O771" s="587"/>
      <c r="P771" s="587"/>
      <c r="Q771" s="587"/>
      <c r="R771" s="587"/>
      <c r="S771" s="587"/>
      <c r="T771" s="587"/>
      <c r="U771" s="587"/>
      <c r="V771" s="587"/>
      <c r="W771" s="587"/>
      <c r="X771" s="587"/>
      <c r="Y771" s="587"/>
      <c r="Z771" s="587"/>
      <c r="AA771" s="587"/>
      <c r="AB771" s="587"/>
    </row>
    <row r="772" spans="1:28" ht="15.75" customHeight="1" x14ac:dyDescent="0.25">
      <c r="A772" s="587"/>
      <c r="B772" s="587"/>
      <c r="C772" s="587"/>
      <c r="D772" s="587"/>
      <c r="E772" s="587"/>
      <c r="F772" s="588"/>
      <c r="G772" s="587"/>
      <c r="H772" s="587"/>
      <c r="I772" s="587"/>
      <c r="J772" s="587"/>
      <c r="K772" s="587"/>
      <c r="L772" s="587"/>
      <c r="M772" s="587"/>
      <c r="N772" s="587"/>
      <c r="O772" s="587"/>
      <c r="P772" s="587"/>
      <c r="Q772" s="587"/>
      <c r="R772" s="587"/>
      <c r="S772" s="587"/>
      <c r="T772" s="587"/>
      <c r="U772" s="587"/>
      <c r="V772" s="587"/>
      <c r="W772" s="587"/>
      <c r="X772" s="587"/>
      <c r="Y772" s="587"/>
      <c r="Z772" s="587"/>
      <c r="AA772" s="587"/>
      <c r="AB772" s="587"/>
    </row>
    <row r="773" spans="1:28" ht="15.75" customHeight="1" x14ac:dyDescent="0.25">
      <c r="A773" s="587"/>
      <c r="B773" s="587"/>
      <c r="C773" s="587"/>
      <c r="D773" s="587"/>
      <c r="E773" s="587"/>
      <c r="F773" s="588"/>
      <c r="G773" s="587"/>
      <c r="H773" s="587"/>
      <c r="I773" s="587"/>
      <c r="J773" s="587"/>
      <c r="K773" s="587"/>
      <c r="L773" s="587"/>
      <c r="M773" s="587"/>
      <c r="N773" s="587"/>
      <c r="O773" s="587"/>
      <c r="P773" s="587"/>
      <c r="Q773" s="587"/>
      <c r="R773" s="587"/>
      <c r="S773" s="587"/>
      <c r="T773" s="587"/>
      <c r="U773" s="587"/>
      <c r="V773" s="587"/>
      <c r="W773" s="587"/>
      <c r="X773" s="587"/>
      <c r="Y773" s="587"/>
      <c r="Z773" s="587"/>
      <c r="AA773" s="587"/>
      <c r="AB773" s="587"/>
    </row>
    <row r="774" spans="1:28" ht="15.75" customHeight="1" x14ac:dyDescent="0.25">
      <c r="A774" s="587"/>
      <c r="B774" s="587"/>
      <c r="C774" s="587"/>
      <c r="D774" s="587"/>
      <c r="E774" s="587"/>
      <c r="F774" s="588"/>
      <c r="G774" s="587"/>
      <c r="H774" s="587"/>
      <c r="I774" s="587"/>
      <c r="J774" s="587"/>
      <c r="K774" s="587"/>
      <c r="L774" s="587"/>
      <c r="M774" s="587"/>
      <c r="N774" s="587"/>
      <c r="O774" s="587"/>
      <c r="P774" s="587"/>
      <c r="Q774" s="587"/>
      <c r="R774" s="587"/>
      <c r="S774" s="587"/>
      <c r="T774" s="587"/>
      <c r="U774" s="587"/>
      <c r="V774" s="587"/>
      <c r="W774" s="587"/>
      <c r="X774" s="587"/>
      <c r="Y774" s="587"/>
      <c r="Z774" s="587"/>
      <c r="AA774" s="587"/>
      <c r="AB774" s="587"/>
    </row>
    <row r="775" spans="1:28" ht="15.75" customHeight="1" x14ac:dyDescent="0.25">
      <c r="A775" s="587"/>
      <c r="B775" s="587"/>
      <c r="C775" s="587"/>
      <c r="D775" s="587"/>
      <c r="E775" s="587"/>
      <c r="F775" s="588"/>
      <c r="G775" s="587"/>
      <c r="H775" s="587"/>
      <c r="I775" s="587"/>
      <c r="J775" s="587"/>
      <c r="K775" s="587"/>
      <c r="L775" s="587"/>
      <c r="M775" s="587"/>
      <c r="N775" s="587"/>
      <c r="O775" s="587"/>
      <c r="P775" s="587"/>
      <c r="Q775" s="587"/>
      <c r="R775" s="587"/>
      <c r="S775" s="587"/>
      <c r="T775" s="587"/>
      <c r="U775" s="587"/>
      <c r="V775" s="587"/>
      <c r="W775" s="587"/>
      <c r="X775" s="587"/>
      <c r="Y775" s="587"/>
      <c r="Z775" s="587"/>
      <c r="AA775" s="587"/>
      <c r="AB775" s="587"/>
    </row>
    <row r="776" spans="1:28" ht="15.75" customHeight="1" x14ac:dyDescent="0.25">
      <c r="A776" s="587"/>
      <c r="B776" s="587"/>
      <c r="C776" s="587"/>
      <c r="D776" s="587"/>
      <c r="E776" s="587"/>
      <c r="F776" s="588"/>
      <c r="G776" s="587"/>
      <c r="H776" s="587"/>
      <c r="I776" s="587"/>
      <c r="J776" s="587"/>
      <c r="K776" s="587"/>
      <c r="L776" s="587"/>
      <c r="M776" s="587"/>
      <c r="N776" s="587"/>
      <c r="O776" s="587"/>
      <c r="P776" s="587"/>
      <c r="Q776" s="587"/>
      <c r="R776" s="587"/>
      <c r="S776" s="587"/>
      <c r="T776" s="587"/>
      <c r="U776" s="587"/>
      <c r="V776" s="587"/>
      <c r="W776" s="587"/>
      <c r="X776" s="587"/>
      <c r="Y776" s="587"/>
      <c r="Z776" s="587"/>
      <c r="AA776" s="587"/>
      <c r="AB776" s="587"/>
    </row>
    <row r="777" spans="1:28" ht="15.75" customHeight="1" x14ac:dyDescent="0.25">
      <c r="A777" s="587"/>
      <c r="B777" s="587"/>
      <c r="C777" s="587"/>
      <c r="D777" s="587"/>
      <c r="E777" s="587"/>
      <c r="F777" s="588"/>
      <c r="G777" s="587"/>
      <c r="H777" s="587"/>
      <c r="I777" s="587"/>
      <c r="J777" s="587"/>
      <c r="K777" s="587"/>
      <c r="L777" s="587"/>
      <c r="M777" s="587"/>
      <c r="N777" s="587"/>
      <c r="O777" s="587"/>
      <c r="P777" s="587"/>
      <c r="Q777" s="587"/>
      <c r="R777" s="587"/>
      <c r="S777" s="587"/>
      <c r="T777" s="587"/>
      <c r="U777" s="587"/>
      <c r="V777" s="587"/>
      <c r="W777" s="587"/>
      <c r="X777" s="587"/>
      <c r="Y777" s="587"/>
      <c r="Z777" s="587"/>
      <c r="AA777" s="587"/>
      <c r="AB777" s="587"/>
    </row>
    <row r="778" spans="1:28" ht="15.75" customHeight="1" x14ac:dyDescent="0.25">
      <c r="A778" s="587"/>
      <c r="B778" s="587"/>
      <c r="C778" s="587"/>
      <c r="D778" s="587"/>
      <c r="E778" s="587"/>
      <c r="F778" s="588"/>
      <c r="G778" s="587"/>
      <c r="H778" s="587"/>
      <c r="I778" s="587"/>
      <c r="J778" s="587"/>
      <c r="K778" s="587"/>
      <c r="L778" s="587"/>
      <c r="M778" s="587"/>
      <c r="N778" s="587"/>
      <c r="O778" s="587"/>
      <c r="P778" s="587"/>
      <c r="Q778" s="587"/>
      <c r="R778" s="587"/>
      <c r="S778" s="587"/>
      <c r="T778" s="587"/>
      <c r="U778" s="587"/>
      <c r="V778" s="587"/>
      <c r="W778" s="587"/>
      <c r="X778" s="587"/>
      <c r="Y778" s="587"/>
      <c r="Z778" s="587"/>
      <c r="AA778" s="587"/>
      <c r="AB778" s="587"/>
    </row>
    <row r="779" spans="1:28" ht="15.75" customHeight="1" x14ac:dyDescent="0.25">
      <c r="A779" s="587"/>
      <c r="B779" s="587"/>
      <c r="C779" s="587"/>
      <c r="D779" s="587"/>
      <c r="E779" s="587"/>
      <c r="F779" s="588"/>
      <c r="G779" s="587"/>
      <c r="H779" s="587"/>
      <c r="I779" s="587"/>
      <c r="J779" s="587"/>
      <c r="K779" s="587"/>
      <c r="L779" s="587"/>
      <c r="M779" s="587"/>
      <c r="N779" s="587"/>
      <c r="O779" s="587"/>
      <c r="P779" s="587"/>
      <c r="Q779" s="587"/>
      <c r="R779" s="587"/>
      <c r="S779" s="587"/>
      <c r="T779" s="587"/>
      <c r="U779" s="587"/>
      <c r="V779" s="587"/>
      <c r="W779" s="587"/>
      <c r="X779" s="587"/>
      <c r="Y779" s="587"/>
      <c r="Z779" s="587"/>
      <c r="AA779" s="587"/>
      <c r="AB779" s="587"/>
    </row>
    <row r="780" spans="1:28" ht="15.75" customHeight="1" x14ac:dyDescent="0.25">
      <c r="A780" s="587"/>
      <c r="B780" s="587"/>
      <c r="C780" s="587"/>
      <c r="D780" s="587"/>
      <c r="E780" s="587"/>
      <c r="F780" s="588"/>
      <c r="G780" s="587"/>
      <c r="H780" s="587"/>
      <c r="I780" s="587"/>
      <c r="J780" s="587"/>
      <c r="K780" s="587"/>
      <c r="L780" s="587"/>
      <c r="M780" s="587"/>
      <c r="N780" s="587"/>
      <c r="O780" s="587"/>
      <c r="P780" s="587"/>
      <c r="Q780" s="587"/>
      <c r="R780" s="587"/>
      <c r="S780" s="587"/>
      <c r="T780" s="587"/>
      <c r="U780" s="587"/>
      <c r="V780" s="587"/>
      <c r="W780" s="587"/>
      <c r="X780" s="587"/>
      <c r="Y780" s="587"/>
      <c r="Z780" s="587"/>
      <c r="AA780" s="587"/>
      <c r="AB780" s="587"/>
    </row>
    <row r="781" spans="1:28" ht="15.75" customHeight="1" x14ac:dyDescent="0.25">
      <c r="A781" s="587"/>
      <c r="B781" s="587"/>
      <c r="C781" s="587"/>
      <c r="D781" s="587"/>
      <c r="E781" s="587"/>
      <c r="F781" s="588"/>
      <c r="G781" s="587"/>
      <c r="H781" s="587"/>
      <c r="I781" s="587"/>
      <c r="J781" s="587"/>
      <c r="K781" s="587"/>
      <c r="L781" s="587"/>
      <c r="M781" s="587"/>
      <c r="N781" s="587"/>
      <c r="O781" s="587"/>
      <c r="P781" s="587"/>
      <c r="Q781" s="587"/>
      <c r="R781" s="587"/>
      <c r="S781" s="587"/>
      <c r="T781" s="587"/>
      <c r="U781" s="587"/>
      <c r="V781" s="587"/>
      <c r="W781" s="587"/>
      <c r="X781" s="587"/>
      <c r="Y781" s="587"/>
      <c r="Z781" s="587"/>
      <c r="AA781" s="587"/>
      <c r="AB781" s="587"/>
    </row>
    <row r="782" spans="1:28" ht="15.75" customHeight="1" x14ac:dyDescent="0.25">
      <c r="A782" s="587"/>
      <c r="B782" s="587"/>
      <c r="C782" s="587"/>
      <c r="D782" s="587"/>
      <c r="E782" s="587"/>
      <c r="F782" s="588"/>
      <c r="G782" s="587"/>
      <c r="H782" s="587"/>
      <c r="I782" s="587"/>
      <c r="J782" s="587"/>
      <c r="K782" s="587"/>
      <c r="L782" s="587"/>
      <c r="M782" s="587"/>
      <c r="N782" s="587"/>
      <c r="O782" s="587"/>
      <c r="P782" s="587"/>
      <c r="Q782" s="587"/>
      <c r="R782" s="587"/>
      <c r="S782" s="587"/>
      <c r="T782" s="587"/>
      <c r="U782" s="587"/>
      <c r="V782" s="587"/>
      <c r="W782" s="587"/>
      <c r="X782" s="587"/>
      <c r="Y782" s="587"/>
      <c r="Z782" s="587"/>
      <c r="AA782" s="587"/>
      <c r="AB782" s="587"/>
    </row>
    <row r="783" spans="1:28" ht="15.75" customHeight="1" x14ac:dyDescent="0.25">
      <c r="A783" s="587"/>
      <c r="B783" s="587"/>
      <c r="C783" s="587"/>
      <c r="D783" s="587"/>
      <c r="E783" s="587"/>
      <c r="F783" s="588"/>
      <c r="G783" s="587"/>
      <c r="H783" s="587"/>
      <c r="I783" s="587"/>
      <c r="J783" s="587"/>
      <c r="K783" s="587"/>
      <c r="L783" s="587"/>
      <c r="M783" s="587"/>
      <c r="N783" s="587"/>
      <c r="O783" s="587"/>
      <c r="P783" s="587"/>
      <c r="Q783" s="587"/>
      <c r="R783" s="587"/>
      <c r="S783" s="587"/>
      <c r="T783" s="587"/>
      <c r="U783" s="587"/>
      <c r="V783" s="587"/>
      <c r="W783" s="587"/>
      <c r="X783" s="587"/>
      <c r="Y783" s="587"/>
      <c r="Z783" s="587"/>
      <c r="AA783" s="587"/>
      <c r="AB783" s="587"/>
    </row>
    <row r="784" spans="1:28" ht="15.75" customHeight="1" x14ac:dyDescent="0.25">
      <c r="A784" s="587"/>
      <c r="B784" s="587"/>
      <c r="C784" s="587"/>
      <c r="D784" s="587"/>
      <c r="E784" s="587"/>
      <c r="F784" s="588"/>
      <c r="G784" s="587"/>
      <c r="H784" s="587"/>
      <c r="I784" s="587"/>
      <c r="J784" s="587"/>
      <c r="K784" s="587"/>
      <c r="L784" s="587"/>
      <c r="M784" s="587"/>
      <c r="N784" s="587"/>
      <c r="O784" s="587"/>
      <c r="P784" s="587"/>
      <c r="Q784" s="587"/>
      <c r="R784" s="587"/>
      <c r="S784" s="587"/>
      <c r="T784" s="587"/>
      <c r="U784" s="587"/>
      <c r="V784" s="587"/>
      <c r="W784" s="587"/>
      <c r="X784" s="587"/>
      <c r="Y784" s="587"/>
      <c r="Z784" s="587"/>
      <c r="AA784" s="587"/>
      <c r="AB784" s="587"/>
    </row>
    <row r="785" spans="1:28" ht="15.75" customHeight="1" x14ac:dyDescent="0.25">
      <c r="A785" s="587"/>
      <c r="B785" s="587"/>
      <c r="C785" s="587"/>
      <c r="D785" s="587"/>
      <c r="E785" s="587"/>
      <c r="F785" s="588"/>
      <c r="G785" s="587"/>
      <c r="H785" s="587"/>
      <c r="I785" s="587"/>
      <c r="J785" s="587"/>
      <c r="K785" s="587"/>
      <c r="L785" s="587"/>
      <c r="M785" s="587"/>
      <c r="N785" s="587"/>
      <c r="O785" s="587"/>
      <c r="P785" s="587"/>
      <c r="Q785" s="587"/>
      <c r="R785" s="587"/>
      <c r="S785" s="587"/>
      <c r="T785" s="587"/>
      <c r="U785" s="587"/>
      <c r="V785" s="587"/>
      <c r="W785" s="587"/>
      <c r="X785" s="587"/>
      <c r="Y785" s="587"/>
      <c r="Z785" s="587"/>
      <c r="AA785" s="587"/>
      <c r="AB785" s="587"/>
    </row>
    <row r="786" spans="1:28" ht="15.75" customHeight="1" x14ac:dyDescent="0.25">
      <c r="A786" s="587"/>
      <c r="B786" s="587"/>
      <c r="C786" s="587"/>
      <c r="D786" s="587"/>
      <c r="E786" s="587"/>
      <c r="F786" s="588"/>
      <c r="G786" s="587"/>
      <c r="H786" s="587"/>
      <c r="I786" s="587"/>
      <c r="J786" s="587"/>
      <c r="K786" s="587"/>
      <c r="L786" s="587"/>
      <c r="M786" s="587"/>
      <c r="N786" s="587"/>
      <c r="O786" s="587"/>
      <c r="P786" s="587"/>
      <c r="Q786" s="587"/>
      <c r="R786" s="587"/>
      <c r="S786" s="587"/>
      <c r="T786" s="587"/>
      <c r="U786" s="587"/>
      <c r="V786" s="587"/>
      <c r="W786" s="587"/>
      <c r="X786" s="587"/>
      <c r="Y786" s="587"/>
      <c r="Z786" s="587"/>
      <c r="AA786" s="587"/>
      <c r="AB786" s="587"/>
    </row>
    <row r="787" spans="1:28" ht="15.75" customHeight="1" x14ac:dyDescent="0.25">
      <c r="A787" s="587"/>
      <c r="B787" s="587"/>
      <c r="C787" s="587"/>
      <c r="D787" s="587"/>
      <c r="E787" s="587"/>
      <c r="F787" s="588"/>
      <c r="G787" s="587"/>
      <c r="H787" s="587"/>
      <c r="I787" s="587"/>
      <c r="J787" s="587"/>
      <c r="K787" s="587"/>
      <c r="L787" s="587"/>
      <c r="M787" s="587"/>
      <c r="N787" s="587"/>
      <c r="O787" s="587"/>
      <c r="P787" s="587"/>
      <c r="Q787" s="587"/>
      <c r="R787" s="587"/>
      <c r="S787" s="587"/>
      <c r="T787" s="587"/>
      <c r="U787" s="587"/>
      <c r="V787" s="587"/>
      <c r="W787" s="587"/>
      <c r="X787" s="587"/>
      <c r="Y787" s="587"/>
      <c r="Z787" s="587"/>
      <c r="AA787" s="587"/>
      <c r="AB787" s="587"/>
    </row>
    <row r="788" spans="1:28" ht="15.75" customHeight="1" x14ac:dyDescent="0.25">
      <c r="A788" s="587"/>
      <c r="B788" s="587"/>
      <c r="C788" s="587"/>
      <c r="D788" s="587"/>
      <c r="E788" s="587"/>
      <c r="F788" s="588"/>
      <c r="G788" s="587"/>
      <c r="H788" s="587"/>
      <c r="I788" s="587"/>
      <c r="J788" s="587"/>
      <c r="K788" s="587"/>
      <c r="L788" s="587"/>
      <c r="M788" s="587"/>
      <c r="N788" s="587"/>
      <c r="O788" s="587"/>
      <c r="P788" s="587"/>
      <c r="Q788" s="587"/>
      <c r="R788" s="587"/>
      <c r="S788" s="587"/>
      <c r="T788" s="587"/>
      <c r="U788" s="587"/>
      <c r="V788" s="587"/>
      <c r="W788" s="587"/>
      <c r="X788" s="587"/>
      <c r="Y788" s="587"/>
      <c r="Z788" s="587"/>
      <c r="AA788" s="587"/>
      <c r="AB788" s="587"/>
    </row>
    <row r="789" spans="1:28" ht="15.75" customHeight="1" x14ac:dyDescent="0.25">
      <c r="A789" s="587"/>
      <c r="B789" s="587"/>
      <c r="C789" s="587"/>
      <c r="D789" s="587"/>
      <c r="E789" s="587"/>
      <c r="F789" s="588"/>
      <c r="G789" s="587"/>
      <c r="H789" s="587"/>
      <c r="I789" s="587"/>
      <c r="J789" s="587"/>
      <c r="K789" s="587"/>
      <c r="L789" s="587"/>
      <c r="M789" s="587"/>
      <c r="N789" s="587"/>
      <c r="O789" s="587"/>
      <c r="P789" s="587"/>
      <c r="Q789" s="587"/>
      <c r="R789" s="587"/>
      <c r="S789" s="587"/>
      <c r="T789" s="587"/>
      <c r="U789" s="587"/>
      <c r="V789" s="587"/>
      <c r="W789" s="587"/>
      <c r="X789" s="587"/>
      <c r="Y789" s="587"/>
      <c r="Z789" s="587"/>
      <c r="AA789" s="587"/>
      <c r="AB789" s="587"/>
    </row>
    <row r="790" spans="1:28" ht="15.75" customHeight="1" x14ac:dyDescent="0.25">
      <c r="A790" s="587"/>
      <c r="B790" s="587"/>
      <c r="C790" s="587"/>
      <c r="D790" s="587"/>
      <c r="E790" s="587"/>
      <c r="F790" s="588"/>
      <c r="G790" s="587"/>
      <c r="H790" s="587"/>
      <c r="I790" s="587"/>
      <c r="J790" s="587"/>
      <c r="K790" s="587"/>
      <c r="L790" s="587"/>
      <c r="M790" s="587"/>
      <c r="N790" s="587"/>
      <c r="O790" s="587"/>
      <c r="P790" s="587"/>
      <c r="Q790" s="587"/>
      <c r="R790" s="587"/>
      <c r="S790" s="587"/>
      <c r="T790" s="587"/>
      <c r="U790" s="587"/>
      <c r="V790" s="587"/>
      <c r="W790" s="587"/>
      <c r="X790" s="587"/>
      <c r="Y790" s="587"/>
      <c r="Z790" s="587"/>
      <c r="AA790" s="587"/>
      <c r="AB790" s="587"/>
    </row>
    <row r="791" spans="1:28" ht="15.75" customHeight="1" x14ac:dyDescent="0.25">
      <c r="A791" s="587"/>
      <c r="B791" s="587"/>
      <c r="C791" s="587"/>
      <c r="D791" s="587"/>
      <c r="E791" s="587"/>
      <c r="F791" s="588"/>
      <c r="G791" s="587"/>
      <c r="H791" s="587"/>
      <c r="I791" s="587"/>
      <c r="J791" s="587"/>
      <c r="K791" s="587"/>
      <c r="L791" s="587"/>
      <c r="M791" s="587"/>
      <c r="N791" s="587"/>
      <c r="O791" s="587"/>
      <c r="P791" s="587"/>
      <c r="Q791" s="587"/>
      <c r="R791" s="587"/>
      <c r="S791" s="587"/>
      <c r="T791" s="587"/>
      <c r="U791" s="587"/>
      <c r="V791" s="587"/>
      <c r="W791" s="587"/>
      <c r="X791" s="587"/>
      <c r="Y791" s="587"/>
      <c r="Z791" s="587"/>
      <c r="AA791" s="587"/>
      <c r="AB791" s="587"/>
    </row>
    <row r="792" spans="1:28" ht="15.75" customHeight="1" x14ac:dyDescent="0.25">
      <c r="A792" s="587"/>
      <c r="B792" s="587"/>
      <c r="C792" s="587"/>
      <c r="D792" s="587"/>
      <c r="E792" s="587"/>
      <c r="F792" s="588"/>
      <c r="G792" s="587"/>
      <c r="H792" s="587"/>
      <c r="I792" s="587"/>
      <c r="J792" s="587"/>
      <c r="K792" s="587"/>
      <c r="L792" s="587"/>
      <c r="M792" s="587"/>
      <c r="N792" s="587"/>
      <c r="O792" s="587"/>
      <c r="P792" s="587"/>
      <c r="Q792" s="587"/>
      <c r="R792" s="587"/>
      <c r="S792" s="587"/>
      <c r="T792" s="587"/>
      <c r="U792" s="587"/>
      <c r="V792" s="587"/>
      <c r="W792" s="587"/>
      <c r="X792" s="587"/>
      <c r="Y792" s="587"/>
      <c r="Z792" s="587"/>
      <c r="AA792" s="587"/>
      <c r="AB792" s="587"/>
    </row>
    <row r="793" spans="1:28" ht="15.75" customHeight="1" x14ac:dyDescent="0.25">
      <c r="A793" s="587"/>
      <c r="B793" s="587"/>
      <c r="C793" s="587"/>
      <c r="D793" s="587"/>
      <c r="E793" s="587"/>
      <c r="F793" s="588"/>
      <c r="G793" s="587"/>
      <c r="H793" s="587"/>
      <c r="I793" s="587"/>
      <c r="J793" s="587"/>
      <c r="K793" s="587"/>
      <c r="L793" s="587"/>
      <c r="M793" s="587"/>
      <c r="N793" s="587"/>
      <c r="O793" s="587"/>
      <c r="P793" s="587"/>
      <c r="Q793" s="587"/>
      <c r="R793" s="587"/>
      <c r="S793" s="587"/>
      <c r="T793" s="587"/>
      <c r="U793" s="587"/>
      <c r="V793" s="587"/>
      <c r="W793" s="587"/>
      <c r="X793" s="587"/>
      <c r="Y793" s="587"/>
      <c r="Z793" s="587"/>
      <c r="AA793" s="587"/>
      <c r="AB793" s="587"/>
    </row>
    <row r="794" spans="1:28" ht="15.75" customHeight="1" x14ac:dyDescent="0.25">
      <c r="A794" s="587"/>
      <c r="B794" s="587"/>
      <c r="C794" s="587"/>
      <c r="D794" s="587"/>
      <c r="E794" s="587"/>
      <c r="F794" s="588"/>
      <c r="G794" s="587"/>
      <c r="H794" s="587"/>
      <c r="I794" s="587"/>
      <c r="J794" s="587"/>
      <c r="K794" s="587"/>
      <c r="L794" s="587"/>
      <c r="M794" s="587"/>
      <c r="N794" s="587"/>
      <c r="O794" s="587"/>
      <c r="P794" s="587"/>
      <c r="Q794" s="587"/>
      <c r="R794" s="587"/>
      <c r="S794" s="587"/>
      <c r="T794" s="587"/>
      <c r="U794" s="587"/>
      <c r="V794" s="587"/>
      <c r="W794" s="587"/>
      <c r="X794" s="587"/>
      <c r="Y794" s="587"/>
      <c r="Z794" s="587"/>
      <c r="AA794" s="587"/>
      <c r="AB794" s="587"/>
    </row>
    <row r="795" spans="1:28" ht="15.75" customHeight="1" x14ac:dyDescent="0.25">
      <c r="A795" s="587"/>
      <c r="B795" s="587"/>
      <c r="C795" s="587"/>
      <c r="D795" s="587"/>
      <c r="E795" s="587"/>
      <c r="F795" s="588"/>
      <c r="G795" s="587"/>
      <c r="H795" s="587"/>
      <c r="I795" s="587"/>
      <c r="J795" s="587"/>
      <c r="K795" s="587"/>
      <c r="L795" s="587"/>
      <c r="M795" s="587"/>
      <c r="N795" s="587"/>
      <c r="O795" s="587"/>
      <c r="P795" s="587"/>
      <c r="Q795" s="587"/>
      <c r="R795" s="587"/>
      <c r="S795" s="587"/>
      <c r="T795" s="587"/>
      <c r="U795" s="587"/>
      <c r="V795" s="587"/>
      <c r="W795" s="587"/>
      <c r="X795" s="587"/>
      <c r="Y795" s="587"/>
      <c r="Z795" s="587"/>
      <c r="AA795" s="587"/>
      <c r="AB795" s="587"/>
    </row>
    <row r="796" spans="1:28" ht="15.75" customHeight="1" x14ac:dyDescent="0.25">
      <c r="A796" s="587"/>
      <c r="B796" s="587"/>
      <c r="C796" s="587"/>
      <c r="D796" s="587"/>
      <c r="E796" s="587"/>
      <c r="F796" s="588"/>
      <c r="G796" s="587"/>
      <c r="H796" s="587"/>
      <c r="I796" s="587"/>
      <c r="J796" s="587"/>
      <c r="K796" s="587"/>
      <c r="L796" s="587"/>
      <c r="M796" s="587"/>
      <c r="N796" s="587"/>
      <c r="O796" s="587"/>
      <c r="P796" s="587"/>
      <c r="Q796" s="587"/>
      <c r="R796" s="587"/>
      <c r="S796" s="587"/>
      <c r="T796" s="587"/>
      <c r="U796" s="587"/>
      <c r="V796" s="587"/>
      <c r="W796" s="587"/>
      <c r="X796" s="587"/>
      <c r="Y796" s="587"/>
      <c r="Z796" s="587"/>
      <c r="AA796" s="587"/>
      <c r="AB796" s="587"/>
    </row>
    <row r="797" spans="1:28" ht="15.75" customHeight="1" x14ac:dyDescent="0.25">
      <c r="A797" s="587"/>
      <c r="B797" s="587"/>
      <c r="C797" s="587"/>
      <c r="D797" s="587"/>
      <c r="E797" s="587"/>
      <c r="F797" s="588"/>
      <c r="G797" s="587"/>
      <c r="H797" s="587"/>
      <c r="I797" s="587"/>
      <c r="J797" s="587"/>
      <c r="K797" s="587"/>
      <c r="L797" s="587"/>
      <c r="M797" s="587"/>
      <c r="N797" s="587"/>
      <c r="O797" s="587"/>
      <c r="P797" s="587"/>
      <c r="Q797" s="587"/>
      <c r="R797" s="587"/>
      <c r="S797" s="587"/>
      <c r="T797" s="587"/>
      <c r="U797" s="587"/>
      <c r="V797" s="587"/>
      <c r="W797" s="587"/>
      <c r="X797" s="587"/>
      <c r="Y797" s="587"/>
      <c r="Z797" s="587"/>
      <c r="AA797" s="587"/>
      <c r="AB797" s="587"/>
    </row>
    <row r="798" spans="1:28" ht="15.75" customHeight="1" x14ac:dyDescent="0.25">
      <c r="A798" s="587"/>
      <c r="B798" s="587"/>
      <c r="C798" s="587"/>
      <c r="D798" s="587"/>
      <c r="E798" s="587"/>
      <c r="F798" s="588"/>
      <c r="G798" s="587"/>
      <c r="H798" s="587"/>
      <c r="I798" s="587"/>
      <c r="J798" s="587"/>
      <c r="K798" s="587"/>
      <c r="L798" s="587"/>
      <c r="M798" s="587"/>
      <c r="N798" s="587"/>
      <c r="O798" s="587"/>
      <c r="P798" s="587"/>
      <c r="Q798" s="587"/>
      <c r="R798" s="587"/>
      <c r="S798" s="587"/>
      <c r="T798" s="587"/>
      <c r="U798" s="587"/>
      <c r="V798" s="587"/>
      <c r="W798" s="587"/>
      <c r="X798" s="587"/>
      <c r="Y798" s="587"/>
      <c r="Z798" s="587"/>
      <c r="AA798" s="587"/>
      <c r="AB798" s="587"/>
    </row>
    <row r="799" spans="1:28" ht="15.75" customHeight="1" x14ac:dyDescent="0.25">
      <c r="A799" s="587"/>
      <c r="B799" s="587"/>
      <c r="C799" s="587"/>
      <c r="D799" s="587"/>
      <c r="E799" s="587"/>
      <c r="F799" s="588"/>
      <c r="G799" s="587"/>
      <c r="H799" s="587"/>
      <c r="I799" s="587"/>
      <c r="J799" s="587"/>
      <c r="K799" s="587"/>
      <c r="L799" s="587"/>
      <c r="M799" s="587"/>
      <c r="N799" s="587"/>
      <c r="O799" s="587"/>
      <c r="P799" s="587"/>
      <c r="Q799" s="587"/>
      <c r="R799" s="587"/>
      <c r="S799" s="587"/>
      <c r="T799" s="587"/>
      <c r="U799" s="587"/>
      <c r="V799" s="587"/>
      <c r="W799" s="587"/>
      <c r="X799" s="587"/>
      <c r="Y799" s="587"/>
      <c r="Z799" s="587"/>
      <c r="AA799" s="587"/>
      <c r="AB799" s="587"/>
    </row>
    <row r="800" spans="1:28" ht="15.75" customHeight="1" x14ac:dyDescent="0.25">
      <c r="A800" s="587"/>
      <c r="B800" s="587"/>
      <c r="C800" s="587"/>
      <c r="D800" s="587"/>
      <c r="E800" s="587"/>
      <c r="F800" s="588"/>
      <c r="G800" s="587"/>
      <c r="H800" s="587"/>
      <c r="I800" s="587"/>
      <c r="J800" s="587"/>
      <c r="K800" s="587"/>
      <c r="L800" s="587"/>
      <c r="M800" s="587"/>
      <c r="N800" s="587"/>
      <c r="O800" s="587"/>
      <c r="P800" s="587"/>
      <c r="Q800" s="587"/>
      <c r="R800" s="587"/>
      <c r="S800" s="587"/>
      <c r="T800" s="587"/>
      <c r="U800" s="587"/>
      <c r="V800" s="587"/>
      <c r="W800" s="587"/>
      <c r="X800" s="587"/>
      <c r="Y800" s="587"/>
      <c r="Z800" s="587"/>
      <c r="AA800" s="587"/>
      <c r="AB800" s="587"/>
    </row>
    <row r="801" spans="1:28" ht="15.75" customHeight="1" x14ac:dyDescent="0.25">
      <c r="A801" s="587"/>
      <c r="B801" s="587"/>
      <c r="C801" s="587"/>
      <c r="D801" s="587"/>
      <c r="E801" s="587"/>
      <c r="F801" s="588"/>
      <c r="G801" s="587"/>
      <c r="H801" s="587"/>
      <c r="I801" s="587"/>
      <c r="J801" s="587"/>
      <c r="K801" s="587"/>
      <c r="L801" s="587"/>
      <c r="M801" s="587"/>
      <c r="N801" s="587"/>
      <c r="O801" s="587"/>
      <c r="P801" s="587"/>
      <c r="Q801" s="587"/>
      <c r="R801" s="587"/>
      <c r="S801" s="587"/>
      <c r="T801" s="587"/>
      <c r="U801" s="587"/>
      <c r="V801" s="587"/>
      <c r="W801" s="587"/>
      <c r="X801" s="587"/>
      <c r="Y801" s="587"/>
      <c r="Z801" s="587"/>
      <c r="AA801" s="587"/>
      <c r="AB801" s="587"/>
    </row>
    <row r="802" spans="1:28" ht="15.75" customHeight="1" x14ac:dyDescent="0.25">
      <c r="A802" s="587"/>
      <c r="B802" s="587"/>
      <c r="C802" s="587"/>
      <c r="D802" s="587"/>
      <c r="E802" s="587"/>
      <c r="F802" s="588"/>
      <c r="G802" s="587"/>
      <c r="H802" s="587"/>
      <c r="I802" s="587"/>
      <c r="J802" s="587"/>
      <c r="K802" s="587"/>
      <c r="L802" s="587"/>
      <c r="M802" s="587"/>
      <c r="N802" s="587"/>
      <c r="O802" s="587"/>
      <c r="P802" s="587"/>
      <c r="Q802" s="587"/>
      <c r="R802" s="587"/>
      <c r="S802" s="587"/>
      <c r="T802" s="587"/>
      <c r="U802" s="587"/>
      <c r="V802" s="587"/>
      <c r="W802" s="587"/>
      <c r="X802" s="587"/>
      <c r="Y802" s="587"/>
      <c r="Z802" s="587"/>
      <c r="AA802" s="587"/>
      <c r="AB802" s="587"/>
    </row>
    <row r="803" spans="1:28" ht="15.75" customHeight="1" x14ac:dyDescent="0.25">
      <c r="A803" s="587"/>
      <c r="B803" s="587"/>
      <c r="C803" s="587"/>
      <c r="D803" s="587"/>
      <c r="E803" s="587"/>
      <c r="F803" s="588"/>
      <c r="G803" s="587"/>
      <c r="H803" s="587"/>
      <c r="I803" s="587"/>
      <c r="J803" s="587"/>
      <c r="K803" s="587"/>
      <c r="L803" s="587"/>
      <c r="M803" s="587"/>
      <c r="N803" s="587"/>
      <c r="O803" s="587"/>
      <c r="P803" s="587"/>
      <c r="Q803" s="587"/>
      <c r="R803" s="587"/>
      <c r="S803" s="587"/>
      <c r="T803" s="587"/>
      <c r="U803" s="587"/>
      <c r="V803" s="587"/>
      <c r="W803" s="587"/>
      <c r="X803" s="587"/>
      <c r="Y803" s="587"/>
      <c r="Z803" s="587"/>
      <c r="AA803" s="587"/>
      <c r="AB803" s="587"/>
    </row>
    <row r="804" spans="1:28" ht="15.75" customHeight="1" x14ac:dyDescent="0.25">
      <c r="A804" s="587"/>
      <c r="B804" s="587"/>
      <c r="C804" s="587"/>
      <c r="D804" s="587"/>
      <c r="E804" s="587"/>
      <c r="F804" s="588"/>
      <c r="G804" s="587"/>
      <c r="H804" s="587"/>
      <c r="I804" s="587"/>
      <c r="J804" s="587"/>
      <c r="K804" s="587"/>
      <c r="L804" s="587"/>
      <c r="M804" s="587"/>
      <c r="N804" s="587"/>
      <c r="O804" s="587"/>
      <c r="P804" s="587"/>
      <c r="Q804" s="587"/>
      <c r="R804" s="587"/>
      <c r="S804" s="587"/>
      <c r="T804" s="587"/>
      <c r="U804" s="587"/>
      <c r="V804" s="587"/>
      <c r="W804" s="587"/>
      <c r="X804" s="587"/>
      <c r="Y804" s="587"/>
      <c r="Z804" s="587"/>
      <c r="AA804" s="587"/>
      <c r="AB804" s="587"/>
    </row>
    <row r="805" spans="1:28" ht="15.75" customHeight="1" x14ac:dyDescent="0.25">
      <c r="A805" s="587"/>
      <c r="B805" s="587"/>
      <c r="C805" s="587"/>
      <c r="D805" s="587"/>
      <c r="E805" s="587"/>
      <c r="F805" s="588"/>
      <c r="G805" s="587"/>
      <c r="H805" s="587"/>
      <c r="I805" s="587"/>
      <c r="J805" s="587"/>
      <c r="K805" s="587"/>
      <c r="L805" s="587"/>
      <c r="M805" s="587"/>
      <c r="N805" s="587"/>
      <c r="O805" s="587"/>
      <c r="P805" s="587"/>
      <c r="Q805" s="587"/>
      <c r="R805" s="587"/>
      <c r="S805" s="587"/>
      <c r="T805" s="587"/>
      <c r="U805" s="587"/>
      <c r="V805" s="587"/>
      <c r="W805" s="587"/>
      <c r="X805" s="587"/>
      <c r="Y805" s="587"/>
      <c r="Z805" s="587"/>
      <c r="AA805" s="587"/>
      <c r="AB805" s="587"/>
    </row>
    <row r="806" spans="1:28" ht="15.75" customHeight="1" x14ac:dyDescent="0.25">
      <c r="A806" s="587"/>
      <c r="B806" s="587"/>
      <c r="C806" s="587"/>
      <c r="D806" s="587"/>
      <c r="E806" s="587"/>
      <c r="F806" s="588"/>
      <c r="G806" s="587"/>
      <c r="H806" s="587"/>
      <c r="I806" s="587"/>
      <c r="J806" s="587"/>
      <c r="K806" s="587"/>
      <c r="L806" s="587"/>
      <c r="M806" s="587"/>
      <c r="N806" s="587"/>
      <c r="O806" s="587"/>
      <c r="P806" s="587"/>
      <c r="Q806" s="587"/>
      <c r="R806" s="587"/>
      <c r="S806" s="587"/>
      <c r="T806" s="587"/>
      <c r="U806" s="587"/>
      <c r="V806" s="587"/>
      <c r="W806" s="587"/>
      <c r="X806" s="587"/>
      <c r="Y806" s="587"/>
      <c r="Z806" s="587"/>
      <c r="AA806" s="587"/>
      <c r="AB806" s="587"/>
    </row>
    <row r="807" spans="1:28" ht="15.75" customHeight="1" x14ac:dyDescent="0.25">
      <c r="A807" s="587"/>
      <c r="B807" s="587"/>
      <c r="C807" s="587"/>
      <c r="D807" s="587"/>
      <c r="E807" s="587"/>
      <c r="F807" s="588"/>
      <c r="G807" s="587"/>
      <c r="H807" s="587"/>
      <c r="I807" s="587"/>
      <c r="J807" s="587"/>
      <c r="K807" s="587"/>
      <c r="L807" s="587"/>
      <c r="M807" s="587"/>
      <c r="N807" s="587"/>
      <c r="O807" s="587"/>
      <c r="P807" s="587"/>
      <c r="Q807" s="587"/>
      <c r="R807" s="587"/>
      <c r="S807" s="587"/>
      <c r="T807" s="587"/>
      <c r="U807" s="587"/>
      <c r="V807" s="587"/>
      <c r="W807" s="587"/>
      <c r="X807" s="587"/>
      <c r="Y807" s="587"/>
      <c r="Z807" s="587"/>
      <c r="AA807" s="587"/>
      <c r="AB807" s="587"/>
    </row>
    <row r="808" spans="1:28" ht="15.75" customHeight="1" x14ac:dyDescent="0.25">
      <c r="A808" s="587"/>
      <c r="B808" s="587"/>
      <c r="C808" s="587"/>
      <c r="D808" s="587"/>
      <c r="E808" s="587"/>
      <c r="F808" s="588"/>
      <c r="G808" s="587"/>
      <c r="H808" s="587"/>
      <c r="I808" s="587"/>
      <c r="J808" s="587"/>
      <c r="K808" s="587"/>
      <c r="L808" s="587"/>
      <c r="M808" s="587"/>
      <c r="N808" s="587"/>
      <c r="O808" s="587"/>
      <c r="P808" s="587"/>
      <c r="Q808" s="587"/>
      <c r="R808" s="587"/>
      <c r="S808" s="587"/>
      <c r="T808" s="587"/>
      <c r="U808" s="587"/>
      <c r="V808" s="587"/>
      <c r="W808" s="587"/>
      <c r="X808" s="587"/>
      <c r="Y808" s="587"/>
      <c r="Z808" s="587"/>
      <c r="AA808" s="587"/>
      <c r="AB808" s="587"/>
    </row>
    <row r="809" spans="1:28" ht="15.75" customHeight="1" x14ac:dyDescent="0.25">
      <c r="A809" s="587"/>
      <c r="B809" s="587"/>
      <c r="C809" s="587"/>
      <c r="D809" s="587"/>
      <c r="E809" s="587"/>
      <c r="F809" s="588"/>
      <c r="G809" s="587"/>
      <c r="H809" s="587"/>
      <c r="I809" s="587"/>
      <c r="J809" s="587"/>
      <c r="K809" s="587"/>
      <c r="L809" s="587"/>
      <c r="M809" s="587"/>
      <c r="N809" s="587"/>
      <c r="O809" s="587"/>
      <c r="P809" s="587"/>
      <c r="Q809" s="587"/>
      <c r="R809" s="587"/>
      <c r="S809" s="587"/>
      <c r="T809" s="587"/>
      <c r="U809" s="587"/>
      <c r="V809" s="587"/>
      <c r="W809" s="587"/>
      <c r="X809" s="587"/>
      <c r="Y809" s="587"/>
      <c r="Z809" s="587"/>
      <c r="AA809" s="587"/>
      <c r="AB809" s="587"/>
    </row>
    <row r="810" spans="1:28" ht="15.75" customHeight="1" x14ac:dyDescent="0.25">
      <c r="A810" s="587"/>
      <c r="B810" s="587"/>
      <c r="C810" s="587"/>
      <c r="D810" s="587"/>
      <c r="E810" s="587"/>
      <c r="F810" s="588"/>
      <c r="G810" s="587"/>
      <c r="H810" s="587"/>
      <c r="I810" s="587"/>
      <c r="J810" s="587"/>
      <c r="K810" s="587"/>
      <c r="L810" s="587"/>
      <c r="M810" s="587"/>
      <c r="N810" s="587"/>
      <c r="O810" s="587"/>
      <c r="P810" s="587"/>
      <c r="Q810" s="587"/>
      <c r="R810" s="587"/>
      <c r="S810" s="587"/>
      <c r="T810" s="587"/>
      <c r="U810" s="587"/>
      <c r="V810" s="587"/>
      <c r="W810" s="587"/>
      <c r="X810" s="587"/>
      <c r="Y810" s="587"/>
      <c r="Z810" s="587"/>
      <c r="AA810" s="587"/>
      <c r="AB810" s="587"/>
    </row>
    <row r="811" spans="1:28" ht="15.75" customHeight="1" x14ac:dyDescent="0.25">
      <c r="A811" s="587"/>
      <c r="B811" s="587"/>
      <c r="C811" s="587"/>
      <c r="D811" s="587"/>
      <c r="E811" s="587"/>
      <c r="F811" s="588"/>
      <c r="G811" s="587"/>
      <c r="H811" s="587"/>
      <c r="I811" s="587"/>
      <c r="J811" s="587"/>
      <c r="K811" s="587"/>
      <c r="L811" s="587"/>
      <c r="M811" s="587"/>
      <c r="N811" s="587"/>
      <c r="O811" s="587"/>
      <c r="P811" s="587"/>
      <c r="Q811" s="587"/>
      <c r="R811" s="587"/>
      <c r="S811" s="587"/>
      <c r="T811" s="587"/>
      <c r="U811" s="587"/>
      <c r="V811" s="587"/>
      <c r="W811" s="587"/>
      <c r="X811" s="587"/>
      <c r="Y811" s="587"/>
      <c r="Z811" s="587"/>
      <c r="AA811" s="587"/>
      <c r="AB811" s="587"/>
    </row>
    <row r="812" spans="1:28" ht="15.75" customHeight="1" x14ac:dyDescent="0.25">
      <c r="A812" s="587"/>
      <c r="B812" s="587"/>
      <c r="C812" s="587"/>
      <c r="D812" s="587"/>
      <c r="E812" s="587"/>
      <c r="F812" s="588"/>
      <c r="G812" s="587"/>
      <c r="H812" s="587"/>
      <c r="I812" s="587"/>
      <c r="J812" s="587"/>
      <c r="K812" s="587"/>
      <c r="L812" s="587"/>
      <c r="M812" s="587"/>
      <c r="N812" s="587"/>
      <c r="O812" s="587"/>
      <c r="P812" s="587"/>
      <c r="Q812" s="587"/>
      <c r="R812" s="587"/>
      <c r="S812" s="587"/>
      <c r="T812" s="587"/>
      <c r="U812" s="587"/>
      <c r="V812" s="587"/>
      <c r="W812" s="587"/>
      <c r="X812" s="587"/>
      <c r="Y812" s="587"/>
      <c r="Z812" s="587"/>
      <c r="AA812" s="587"/>
      <c r="AB812" s="587"/>
    </row>
    <row r="813" spans="1:28" ht="15.75" customHeight="1" x14ac:dyDescent="0.25">
      <c r="A813" s="587"/>
      <c r="B813" s="587"/>
      <c r="C813" s="587"/>
      <c r="D813" s="587"/>
      <c r="E813" s="587"/>
      <c r="F813" s="588"/>
      <c r="G813" s="587"/>
      <c r="H813" s="587"/>
      <c r="I813" s="587"/>
      <c r="J813" s="587"/>
      <c r="K813" s="587"/>
      <c r="L813" s="587"/>
      <c r="M813" s="587"/>
      <c r="N813" s="587"/>
      <c r="O813" s="587"/>
      <c r="P813" s="587"/>
      <c r="Q813" s="587"/>
      <c r="R813" s="587"/>
      <c r="S813" s="587"/>
      <c r="T813" s="587"/>
      <c r="U813" s="587"/>
      <c r="V813" s="587"/>
      <c r="W813" s="587"/>
      <c r="X813" s="587"/>
      <c r="Y813" s="587"/>
      <c r="Z813" s="587"/>
      <c r="AA813" s="587"/>
      <c r="AB813" s="587"/>
    </row>
    <row r="814" spans="1:28" ht="15.75" customHeight="1" x14ac:dyDescent="0.25">
      <c r="A814" s="587"/>
      <c r="B814" s="587"/>
      <c r="C814" s="587"/>
      <c r="D814" s="587"/>
      <c r="E814" s="587"/>
      <c r="F814" s="588"/>
      <c r="G814" s="587"/>
      <c r="H814" s="587"/>
      <c r="I814" s="587"/>
      <c r="J814" s="587"/>
      <c r="K814" s="587"/>
      <c r="L814" s="587"/>
      <c r="M814" s="587"/>
      <c r="N814" s="587"/>
      <c r="O814" s="587"/>
      <c r="P814" s="587"/>
      <c r="Q814" s="587"/>
      <c r="R814" s="587"/>
      <c r="S814" s="587"/>
      <c r="T814" s="587"/>
      <c r="U814" s="587"/>
      <c r="V814" s="587"/>
      <c r="W814" s="587"/>
      <c r="X814" s="587"/>
      <c r="Y814" s="587"/>
      <c r="Z814" s="587"/>
      <c r="AA814" s="587"/>
      <c r="AB814" s="587"/>
    </row>
    <row r="815" spans="1:28" ht="15.75" customHeight="1" x14ac:dyDescent="0.25">
      <c r="A815" s="587"/>
      <c r="B815" s="587"/>
      <c r="C815" s="587"/>
      <c r="D815" s="587"/>
      <c r="E815" s="587"/>
      <c r="F815" s="588"/>
      <c r="G815" s="587"/>
      <c r="H815" s="587"/>
      <c r="I815" s="587"/>
      <c r="J815" s="587"/>
      <c r="K815" s="587"/>
      <c r="L815" s="587"/>
      <c r="M815" s="587"/>
      <c r="N815" s="587"/>
      <c r="O815" s="587"/>
      <c r="P815" s="587"/>
      <c r="Q815" s="587"/>
      <c r="R815" s="587"/>
      <c r="S815" s="587"/>
      <c r="T815" s="587"/>
      <c r="U815" s="587"/>
      <c r="V815" s="587"/>
      <c r="W815" s="587"/>
      <c r="X815" s="587"/>
      <c r="Y815" s="587"/>
      <c r="Z815" s="587"/>
      <c r="AA815" s="587"/>
      <c r="AB815" s="587"/>
    </row>
    <row r="816" spans="1:28" ht="15.75" customHeight="1" x14ac:dyDescent="0.25">
      <c r="A816" s="587"/>
      <c r="B816" s="587"/>
      <c r="C816" s="587"/>
      <c r="D816" s="587"/>
      <c r="E816" s="587"/>
      <c r="F816" s="588"/>
      <c r="G816" s="587"/>
      <c r="H816" s="587"/>
      <c r="I816" s="587"/>
      <c r="J816" s="587"/>
      <c r="K816" s="587"/>
      <c r="L816" s="587"/>
      <c r="M816" s="587"/>
      <c r="N816" s="587"/>
      <c r="O816" s="587"/>
      <c r="P816" s="587"/>
      <c r="Q816" s="587"/>
      <c r="R816" s="587"/>
      <c r="S816" s="587"/>
      <c r="T816" s="587"/>
      <c r="U816" s="587"/>
      <c r="V816" s="587"/>
      <c r="W816" s="587"/>
      <c r="X816" s="587"/>
      <c r="Y816" s="587"/>
      <c r="Z816" s="587"/>
      <c r="AA816" s="587"/>
      <c r="AB816" s="587"/>
    </row>
    <row r="817" spans="1:28" ht="15.75" customHeight="1" x14ac:dyDescent="0.25">
      <c r="A817" s="587"/>
      <c r="B817" s="587"/>
      <c r="C817" s="587"/>
      <c r="D817" s="587"/>
      <c r="E817" s="587"/>
      <c r="F817" s="588"/>
      <c r="G817" s="587"/>
      <c r="H817" s="587"/>
      <c r="I817" s="587"/>
      <c r="J817" s="587"/>
      <c r="K817" s="587"/>
      <c r="L817" s="587"/>
      <c r="M817" s="587"/>
      <c r="N817" s="587"/>
      <c r="O817" s="587"/>
      <c r="P817" s="587"/>
      <c r="Q817" s="587"/>
      <c r="R817" s="587"/>
      <c r="S817" s="587"/>
      <c r="T817" s="587"/>
      <c r="U817" s="587"/>
      <c r="V817" s="587"/>
      <c r="W817" s="587"/>
      <c r="X817" s="587"/>
      <c r="Y817" s="587"/>
      <c r="Z817" s="587"/>
      <c r="AA817" s="587"/>
      <c r="AB817" s="587"/>
    </row>
    <row r="818" spans="1:28" ht="15.75" customHeight="1" x14ac:dyDescent="0.25">
      <c r="A818" s="587"/>
      <c r="B818" s="587"/>
      <c r="C818" s="587"/>
      <c r="D818" s="587"/>
      <c r="E818" s="587"/>
      <c r="F818" s="588"/>
      <c r="G818" s="587"/>
      <c r="H818" s="587"/>
      <c r="I818" s="587"/>
      <c r="J818" s="587"/>
      <c r="K818" s="587"/>
      <c r="L818" s="587"/>
      <c r="M818" s="587"/>
      <c r="N818" s="587"/>
      <c r="O818" s="587"/>
      <c r="P818" s="587"/>
      <c r="Q818" s="587"/>
      <c r="R818" s="587"/>
      <c r="S818" s="587"/>
      <c r="T818" s="587"/>
      <c r="U818" s="587"/>
      <c r="V818" s="587"/>
      <c r="W818" s="587"/>
      <c r="X818" s="587"/>
      <c r="Y818" s="587"/>
      <c r="Z818" s="587"/>
      <c r="AA818" s="587"/>
      <c r="AB818" s="587"/>
    </row>
    <row r="819" spans="1:28" ht="15.75" customHeight="1" x14ac:dyDescent="0.25">
      <c r="A819" s="587"/>
      <c r="B819" s="587"/>
      <c r="C819" s="587"/>
      <c r="D819" s="587"/>
      <c r="E819" s="587"/>
      <c r="F819" s="588"/>
      <c r="G819" s="587"/>
      <c r="H819" s="587"/>
      <c r="I819" s="587"/>
      <c r="J819" s="587"/>
      <c r="K819" s="587"/>
      <c r="L819" s="587"/>
      <c r="M819" s="587"/>
      <c r="N819" s="587"/>
      <c r="O819" s="587"/>
      <c r="P819" s="587"/>
      <c r="Q819" s="587"/>
      <c r="R819" s="587"/>
      <c r="S819" s="587"/>
      <c r="T819" s="587"/>
      <c r="U819" s="587"/>
      <c r="V819" s="587"/>
      <c r="W819" s="587"/>
      <c r="X819" s="587"/>
      <c r="Y819" s="587"/>
      <c r="Z819" s="587"/>
      <c r="AA819" s="587"/>
      <c r="AB819" s="587"/>
    </row>
    <row r="820" spans="1:28" ht="15.75" customHeight="1" x14ac:dyDescent="0.25">
      <c r="A820" s="587"/>
      <c r="B820" s="587"/>
      <c r="C820" s="587"/>
      <c r="D820" s="587"/>
      <c r="E820" s="587"/>
      <c r="F820" s="588"/>
      <c r="G820" s="587"/>
      <c r="H820" s="587"/>
      <c r="I820" s="587"/>
      <c r="J820" s="587"/>
      <c r="K820" s="587"/>
      <c r="L820" s="587"/>
      <c r="M820" s="587"/>
      <c r="N820" s="587"/>
      <c r="O820" s="587"/>
      <c r="P820" s="587"/>
      <c r="Q820" s="587"/>
      <c r="R820" s="587"/>
      <c r="S820" s="587"/>
      <c r="T820" s="587"/>
      <c r="U820" s="587"/>
      <c r="V820" s="587"/>
      <c r="W820" s="587"/>
      <c r="X820" s="587"/>
      <c r="Y820" s="587"/>
      <c r="Z820" s="587"/>
      <c r="AA820" s="587"/>
      <c r="AB820" s="587"/>
    </row>
    <row r="821" spans="1:28" ht="15.75" customHeight="1" x14ac:dyDescent="0.25">
      <c r="A821" s="587"/>
      <c r="B821" s="587"/>
      <c r="C821" s="587"/>
      <c r="D821" s="587"/>
      <c r="E821" s="587"/>
      <c r="F821" s="588"/>
      <c r="G821" s="587"/>
      <c r="H821" s="587"/>
      <c r="I821" s="587"/>
      <c r="J821" s="587"/>
      <c r="K821" s="587"/>
      <c r="L821" s="587"/>
      <c r="M821" s="587"/>
      <c r="N821" s="587"/>
      <c r="O821" s="587"/>
      <c r="P821" s="587"/>
      <c r="Q821" s="587"/>
      <c r="R821" s="587"/>
      <c r="S821" s="587"/>
      <c r="T821" s="587"/>
      <c r="U821" s="587"/>
      <c r="V821" s="587"/>
      <c r="W821" s="587"/>
      <c r="X821" s="587"/>
      <c r="Y821" s="587"/>
      <c r="Z821" s="587"/>
      <c r="AA821" s="587"/>
      <c r="AB821" s="587"/>
    </row>
    <row r="822" spans="1:28" ht="15.75" customHeight="1" x14ac:dyDescent="0.25">
      <c r="A822" s="587"/>
      <c r="B822" s="587"/>
      <c r="C822" s="587"/>
      <c r="D822" s="587"/>
      <c r="E822" s="587"/>
      <c r="F822" s="588"/>
      <c r="G822" s="587"/>
      <c r="H822" s="587"/>
      <c r="I822" s="587"/>
      <c r="J822" s="587"/>
      <c r="K822" s="587"/>
      <c r="L822" s="587"/>
      <c r="M822" s="587"/>
      <c r="N822" s="587"/>
      <c r="O822" s="587"/>
      <c r="P822" s="587"/>
      <c r="Q822" s="587"/>
      <c r="R822" s="587"/>
      <c r="S822" s="587"/>
      <c r="T822" s="587"/>
      <c r="U822" s="587"/>
      <c r="V822" s="587"/>
      <c r="W822" s="587"/>
      <c r="X822" s="587"/>
      <c r="Y822" s="587"/>
      <c r="Z822" s="587"/>
      <c r="AA822" s="587"/>
      <c r="AB822" s="587"/>
    </row>
    <row r="823" spans="1:28" ht="15.75" customHeight="1" x14ac:dyDescent="0.25">
      <c r="A823" s="587"/>
      <c r="B823" s="587"/>
      <c r="C823" s="587"/>
      <c r="D823" s="587"/>
      <c r="E823" s="587"/>
      <c r="F823" s="588"/>
      <c r="G823" s="587"/>
      <c r="H823" s="587"/>
      <c r="I823" s="587"/>
      <c r="J823" s="587"/>
      <c r="K823" s="587"/>
      <c r="L823" s="587"/>
      <c r="M823" s="587"/>
      <c r="N823" s="587"/>
      <c r="O823" s="587"/>
      <c r="P823" s="587"/>
      <c r="Q823" s="587"/>
      <c r="R823" s="587"/>
      <c r="S823" s="587"/>
      <c r="T823" s="587"/>
      <c r="U823" s="587"/>
      <c r="V823" s="587"/>
      <c r="W823" s="587"/>
      <c r="X823" s="587"/>
      <c r="Y823" s="587"/>
      <c r="Z823" s="587"/>
      <c r="AA823" s="587"/>
      <c r="AB823" s="587"/>
    </row>
    <row r="824" spans="1:28" ht="15.75" customHeight="1" x14ac:dyDescent="0.25">
      <c r="A824" s="587"/>
      <c r="B824" s="587"/>
      <c r="C824" s="587"/>
      <c r="D824" s="587"/>
      <c r="E824" s="587"/>
      <c r="F824" s="588"/>
      <c r="G824" s="587"/>
      <c r="H824" s="587"/>
      <c r="I824" s="587"/>
      <c r="J824" s="587"/>
      <c r="K824" s="587"/>
      <c r="L824" s="587"/>
      <c r="M824" s="587"/>
      <c r="N824" s="587"/>
      <c r="O824" s="587"/>
      <c r="P824" s="587"/>
      <c r="Q824" s="587"/>
      <c r="R824" s="587"/>
      <c r="S824" s="587"/>
      <c r="T824" s="587"/>
      <c r="U824" s="587"/>
      <c r="V824" s="587"/>
      <c r="W824" s="587"/>
      <c r="X824" s="587"/>
      <c r="Y824" s="587"/>
      <c r="Z824" s="587"/>
      <c r="AA824" s="587"/>
      <c r="AB824" s="587"/>
    </row>
    <row r="825" spans="1:28" ht="15.75" customHeight="1" x14ac:dyDescent="0.25">
      <c r="A825" s="587"/>
      <c r="B825" s="587"/>
      <c r="C825" s="587"/>
      <c r="D825" s="587"/>
      <c r="E825" s="587"/>
      <c r="F825" s="588"/>
      <c r="G825" s="587"/>
      <c r="H825" s="587"/>
      <c r="I825" s="587"/>
      <c r="J825" s="587"/>
      <c r="K825" s="587"/>
      <c r="L825" s="587"/>
      <c r="M825" s="587"/>
      <c r="N825" s="587"/>
      <c r="O825" s="587"/>
      <c r="P825" s="587"/>
      <c r="Q825" s="587"/>
      <c r="R825" s="587"/>
      <c r="S825" s="587"/>
      <c r="T825" s="587"/>
      <c r="U825" s="587"/>
      <c r="V825" s="587"/>
      <c r="W825" s="587"/>
      <c r="X825" s="587"/>
      <c r="Y825" s="587"/>
      <c r="Z825" s="587"/>
      <c r="AA825" s="587"/>
      <c r="AB825" s="587"/>
    </row>
    <row r="826" spans="1:28" ht="15.75" customHeight="1" x14ac:dyDescent="0.25">
      <c r="A826" s="587"/>
      <c r="B826" s="587"/>
      <c r="C826" s="587"/>
      <c r="D826" s="587"/>
      <c r="E826" s="587"/>
      <c r="F826" s="588"/>
      <c r="G826" s="587"/>
      <c r="H826" s="587"/>
      <c r="I826" s="587"/>
      <c r="J826" s="587"/>
      <c r="K826" s="587"/>
      <c r="L826" s="587"/>
      <c r="M826" s="587"/>
      <c r="N826" s="587"/>
      <c r="O826" s="587"/>
      <c r="P826" s="587"/>
      <c r="Q826" s="587"/>
      <c r="R826" s="587"/>
      <c r="S826" s="587"/>
      <c r="T826" s="587"/>
      <c r="U826" s="587"/>
      <c r="V826" s="587"/>
      <c r="W826" s="587"/>
      <c r="X826" s="587"/>
      <c r="Y826" s="587"/>
      <c r="Z826" s="587"/>
      <c r="AA826" s="587"/>
      <c r="AB826" s="587"/>
    </row>
    <row r="827" spans="1:28" ht="15.75" customHeight="1" x14ac:dyDescent="0.25">
      <c r="A827" s="587"/>
      <c r="B827" s="587"/>
      <c r="C827" s="587"/>
      <c r="D827" s="587"/>
      <c r="E827" s="587"/>
      <c r="F827" s="588"/>
      <c r="G827" s="587"/>
      <c r="H827" s="587"/>
      <c r="I827" s="587"/>
      <c r="J827" s="587"/>
      <c r="K827" s="587"/>
      <c r="L827" s="587"/>
      <c r="M827" s="587"/>
      <c r="N827" s="587"/>
      <c r="O827" s="587"/>
      <c r="P827" s="587"/>
      <c r="Q827" s="587"/>
      <c r="R827" s="587"/>
      <c r="S827" s="587"/>
      <c r="T827" s="587"/>
      <c r="U827" s="587"/>
      <c r="V827" s="587"/>
      <c r="W827" s="587"/>
      <c r="X827" s="587"/>
      <c r="Y827" s="587"/>
      <c r="Z827" s="587"/>
      <c r="AA827" s="587"/>
      <c r="AB827" s="587"/>
    </row>
    <row r="828" spans="1:28" ht="15.75" customHeight="1" x14ac:dyDescent="0.25">
      <c r="A828" s="587"/>
      <c r="B828" s="587"/>
      <c r="C828" s="587"/>
      <c r="D828" s="587"/>
      <c r="E828" s="587"/>
      <c r="F828" s="588"/>
      <c r="G828" s="587"/>
      <c r="H828" s="587"/>
      <c r="I828" s="587"/>
      <c r="J828" s="587"/>
      <c r="K828" s="587"/>
      <c r="L828" s="587"/>
      <c r="M828" s="587"/>
      <c r="N828" s="587"/>
      <c r="O828" s="587"/>
      <c r="P828" s="587"/>
      <c r="Q828" s="587"/>
      <c r="R828" s="587"/>
      <c r="S828" s="587"/>
      <c r="T828" s="587"/>
      <c r="U828" s="587"/>
      <c r="V828" s="587"/>
      <c r="W828" s="587"/>
      <c r="X828" s="587"/>
      <c r="Y828" s="587"/>
      <c r="Z828" s="587"/>
      <c r="AA828" s="587"/>
      <c r="AB828" s="587"/>
    </row>
    <row r="829" spans="1:28" ht="15.75" customHeight="1" x14ac:dyDescent="0.25">
      <c r="A829" s="587"/>
      <c r="B829" s="587"/>
      <c r="C829" s="587"/>
      <c r="D829" s="587"/>
      <c r="E829" s="587"/>
      <c r="F829" s="588"/>
      <c r="G829" s="587"/>
      <c r="H829" s="587"/>
      <c r="I829" s="587"/>
      <c r="J829" s="587"/>
      <c r="K829" s="587"/>
      <c r="L829" s="587"/>
      <c r="M829" s="587"/>
      <c r="N829" s="587"/>
      <c r="O829" s="587"/>
      <c r="P829" s="587"/>
      <c r="Q829" s="587"/>
      <c r="R829" s="587"/>
      <c r="S829" s="587"/>
      <c r="T829" s="587"/>
      <c r="U829" s="587"/>
      <c r="V829" s="587"/>
      <c r="W829" s="587"/>
      <c r="X829" s="587"/>
      <c r="Y829" s="587"/>
      <c r="Z829" s="587"/>
      <c r="AA829" s="587"/>
      <c r="AB829" s="587"/>
    </row>
    <row r="830" spans="1:28" ht="15.75" customHeight="1" x14ac:dyDescent="0.25">
      <c r="A830" s="587"/>
      <c r="B830" s="587"/>
      <c r="C830" s="587"/>
      <c r="D830" s="587"/>
      <c r="E830" s="587"/>
      <c r="F830" s="588"/>
      <c r="G830" s="587"/>
      <c r="H830" s="587"/>
      <c r="I830" s="587"/>
      <c r="J830" s="587"/>
      <c r="K830" s="587"/>
      <c r="L830" s="587"/>
      <c r="M830" s="587"/>
      <c r="N830" s="587"/>
      <c r="O830" s="587"/>
      <c r="P830" s="587"/>
      <c r="Q830" s="587"/>
      <c r="R830" s="587"/>
      <c r="S830" s="587"/>
      <c r="T830" s="587"/>
      <c r="U830" s="587"/>
      <c r="V830" s="587"/>
      <c r="W830" s="587"/>
      <c r="X830" s="587"/>
      <c r="Y830" s="587"/>
      <c r="Z830" s="587"/>
      <c r="AA830" s="587"/>
      <c r="AB830" s="587"/>
    </row>
    <row r="831" spans="1:28" ht="15.75" customHeight="1" x14ac:dyDescent="0.25">
      <c r="A831" s="587"/>
      <c r="B831" s="587"/>
      <c r="C831" s="587"/>
      <c r="D831" s="587"/>
      <c r="E831" s="587"/>
      <c r="F831" s="588"/>
      <c r="G831" s="587"/>
      <c r="H831" s="587"/>
      <c r="I831" s="587"/>
      <c r="J831" s="587"/>
      <c r="K831" s="587"/>
      <c r="L831" s="587"/>
      <c r="M831" s="587"/>
      <c r="N831" s="587"/>
      <c r="O831" s="587"/>
      <c r="P831" s="587"/>
      <c r="Q831" s="587"/>
      <c r="R831" s="587"/>
      <c r="S831" s="587"/>
      <c r="T831" s="587"/>
      <c r="U831" s="587"/>
      <c r="V831" s="587"/>
      <c r="W831" s="587"/>
      <c r="X831" s="587"/>
      <c r="Y831" s="587"/>
      <c r="Z831" s="587"/>
      <c r="AA831" s="587"/>
      <c r="AB831" s="587"/>
    </row>
    <row r="832" spans="1:28" ht="15.75" customHeight="1" x14ac:dyDescent="0.25">
      <c r="A832" s="587"/>
      <c r="B832" s="587"/>
      <c r="C832" s="587"/>
      <c r="D832" s="587"/>
      <c r="E832" s="587"/>
      <c r="F832" s="588"/>
      <c r="G832" s="587"/>
      <c r="H832" s="587"/>
      <c r="I832" s="587"/>
      <c r="J832" s="587"/>
      <c r="K832" s="587"/>
      <c r="L832" s="587"/>
      <c r="M832" s="587"/>
      <c r="N832" s="587"/>
      <c r="O832" s="587"/>
      <c r="P832" s="587"/>
      <c r="Q832" s="587"/>
      <c r="R832" s="587"/>
      <c r="S832" s="587"/>
      <c r="T832" s="587"/>
      <c r="U832" s="587"/>
      <c r="V832" s="587"/>
      <c r="W832" s="587"/>
      <c r="X832" s="587"/>
      <c r="Y832" s="587"/>
      <c r="Z832" s="587"/>
      <c r="AA832" s="587"/>
      <c r="AB832" s="587"/>
    </row>
    <row r="833" spans="1:28" ht="15.75" customHeight="1" x14ac:dyDescent="0.25">
      <c r="A833" s="587"/>
      <c r="B833" s="587"/>
      <c r="C833" s="587"/>
      <c r="D833" s="587"/>
      <c r="E833" s="587"/>
      <c r="F833" s="588"/>
      <c r="G833" s="587"/>
      <c r="H833" s="587"/>
      <c r="I833" s="587"/>
      <c r="J833" s="587"/>
      <c r="K833" s="587"/>
      <c r="L833" s="587"/>
      <c r="M833" s="587"/>
      <c r="N833" s="587"/>
      <c r="O833" s="587"/>
      <c r="P833" s="587"/>
      <c r="Q833" s="587"/>
      <c r="R833" s="587"/>
      <c r="S833" s="587"/>
      <c r="T833" s="587"/>
      <c r="U833" s="587"/>
      <c r="V833" s="587"/>
      <c r="W833" s="587"/>
      <c r="X833" s="587"/>
      <c r="Y833" s="587"/>
      <c r="Z833" s="587"/>
      <c r="AA833" s="587"/>
      <c r="AB833" s="587"/>
    </row>
    <row r="834" spans="1:28" ht="15.75" customHeight="1" x14ac:dyDescent="0.25">
      <c r="A834" s="587"/>
      <c r="B834" s="587"/>
      <c r="C834" s="587"/>
      <c r="D834" s="587"/>
      <c r="E834" s="587"/>
      <c r="F834" s="588"/>
      <c r="G834" s="587"/>
      <c r="H834" s="587"/>
      <c r="I834" s="587"/>
      <c r="J834" s="587"/>
      <c r="K834" s="587"/>
      <c r="L834" s="587"/>
      <c r="M834" s="587"/>
      <c r="N834" s="587"/>
      <c r="O834" s="587"/>
      <c r="P834" s="587"/>
      <c r="Q834" s="587"/>
      <c r="R834" s="587"/>
      <c r="S834" s="587"/>
      <c r="T834" s="587"/>
      <c r="U834" s="587"/>
      <c r="V834" s="587"/>
      <c r="W834" s="587"/>
      <c r="X834" s="587"/>
      <c r="Y834" s="587"/>
      <c r="Z834" s="587"/>
      <c r="AA834" s="587"/>
      <c r="AB834" s="587"/>
    </row>
    <row r="835" spans="1:28" ht="15.75" customHeight="1" x14ac:dyDescent="0.25">
      <c r="A835" s="587"/>
      <c r="B835" s="587"/>
      <c r="C835" s="587"/>
      <c r="D835" s="587"/>
      <c r="E835" s="587"/>
      <c r="F835" s="588"/>
      <c r="G835" s="587"/>
      <c r="H835" s="587"/>
      <c r="I835" s="587"/>
      <c r="J835" s="587"/>
      <c r="K835" s="587"/>
      <c r="L835" s="587"/>
      <c r="M835" s="587"/>
      <c r="N835" s="587"/>
      <c r="O835" s="587"/>
      <c r="P835" s="587"/>
      <c r="Q835" s="587"/>
      <c r="R835" s="587"/>
      <c r="S835" s="587"/>
      <c r="T835" s="587"/>
      <c r="U835" s="587"/>
      <c r="V835" s="587"/>
      <c r="W835" s="587"/>
      <c r="X835" s="587"/>
      <c r="Y835" s="587"/>
      <c r="Z835" s="587"/>
      <c r="AA835" s="587"/>
      <c r="AB835" s="587"/>
    </row>
    <row r="836" spans="1:28" ht="15.75" customHeight="1" x14ac:dyDescent="0.25">
      <c r="A836" s="587"/>
      <c r="B836" s="587"/>
      <c r="C836" s="587"/>
      <c r="D836" s="587"/>
      <c r="E836" s="587"/>
      <c r="F836" s="588"/>
      <c r="G836" s="587"/>
      <c r="H836" s="587"/>
      <c r="I836" s="587"/>
      <c r="J836" s="587"/>
      <c r="K836" s="587"/>
      <c r="L836" s="587"/>
      <c r="M836" s="587"/>
      <c r="N836" s="587"/>
      <c r="O836" s="587"/>
      <c r="P836" s="587"/>
      <c r="Q836" s="587"/>
      <c r="R836" s="587"/>
      <c r="S836" s="587"/>
      <c r="T836" s="587"/>
      <c r="U836" s="587"/>
      <c r="V836" s="587"/>
      <c r="W836" s="587"/>
      <c r="X836" s="587"/>
      <c r="Y836" s="587"/>
      <c r="Z836" s="587"/>
      <c r="AA836" s="587"/>
      <c r="AB836" s="587"/>
    </row>
    <row r="837" spans="1:28" ht="15.75" customHeight="1" x14ac:dyDescent="0.25">
      <c r="A837" s="587"/>
      <c r="B837" s="587"/>
      <c r="C837" s="587"/>
      <c r="D837" s="587"/>
      <c r="E837" s="587"/>
      <c r="F837" s="588"/>
      <c r="G837" s="587"/>
      <c r="H837" s="587"/>
      <c r="I837" s="587"/>
      <c r="J837" s="587"/>
      <c r="K837" s="587"/>
      <c r="L837" s="587"/>
      <c r="M837" s="587"/>
      <c r="N837" s="587"/>
      <c r="O837" s="587"/>
      <c r="P837" s="587"/>
      <c r="Q837" s="587"/>
      <c r="R837" s="587"/>
      <c r="S837" s="587"/>
      <c r="T837" s="587"/>
      <c r="U837" s="587"/>
      <c r="V837" s="587"/>
      <c r="W837" s="587"/>
      <c r="X837" s="587"/>
      <c r="Y837" s="587"/>
      <c r="Z837" s="587"/>
      <c r="AA837" s="587"/>
      <c r="AB837" s="587"/>
    </row>
    <row r="838" spans="1:28" ht="15.75" customHeight="1" x14ac:dyDescent="0.25">
      <c r="A838" s="587"/>
      <c r="B838" s="587"/>
      <c r="C838" s="587"/>
      <c r="D838" s="587"/>
      <c r="E838" s="587"/>
      <c r="F838" s="588"/>
      <c r="G838" s="587"/>
      <c r="H838" s="587"/>
      <c r="I838" s="587"/>
      <c r="J838" s="587"/>
      <c r="K838" s="587"/>
      <c r="L838" s="587"/>
      <c r="M838" s="587"/>
      <c r="N838" s="587"/>
      <c r="O838" s="587"/>
      <c r="P838" s="587"/>
      <c r="Q838" s="587"/>
      <c r="R838" s="587"/>
      <c r="S838" s="587"/>
      <c r="T838" s="587"/>
      <c r="U838" s="587"/>
      <c r="V838" s="587"/>
      <c r="W838" s="587"/>
      <c r="X838" s="587"/>
      <c r="Y838" s="587"/>
      <c r="Z838" s="587"/>
      <c r="AA838" s="587"/>
      <c r="AB838" s="587"/>
    </row>
    <row r="839" spans="1:28" ht="15.75" customHeight="1" x14ac:dyDescent="0.25">
      <c r="A839" s="587"/>
      <c r="B839" s="587"/>
      <c r="C839" s="587"/>
      <c r="D839" s="587"/>
      <c r="E839" s="587"/>
      <c r="F839" s="588"/>
      <c r="G839" s="587"/>
      <c r="H839" s="587"/>
      <c r="I839" s="587"/>
      <c r="J839" s="587"/>
      <c r="K839" s="587"/>
      <c r="L839" s="587"/>
      <c r="M839" s="587"/>
      <c r="N839" s="587"/>
      <c r="O839" s="587"/>
      <c r="P839" s="587"/>
      <c r="Q839" s="587"/>
      <c r="R839" s="587"/>
      <c r="S839" s="587"/>
      <c r="T839" s="587"/>
      <c r="U839" s="587"/>
      <c r="V839" s="587"/>
      <c r="W839" s="587"/>
      <c r="X839" s="587"/>
      <c r="Y839" s="587"/>
      <c r="Z839" s="587"/>
      <c r="AA839" s="587"/>
      <c r="AB839" s="587"/>
    </row>
    <row r="840" spans="1:28" ht="15.75" customHeight="1" x14ac:dyDescent="0.25">
      <c r="A840" s="587"/>
      <c r="B840" s="587"/>
      <c r="C840" s="587"/>
      <c r="D840" s="587"/>
      <c r="E840" s="587"/>
      <c r="F840" s="588"/>
      <c r="G840" s="587"/>
      <c r="H840" s="587"/>
      <c r="I840" s="587"/>
      <c r="J840" s="587"/>
      <c r="K840" s="587"/>
      <c r="L840" s="587"/>
      <c r="M840" s="587"/>
      <c r="N840" s="587"/>
      <c r="O840" s="587"/>
      <c r="P840" s="587"/>
      <c r="Q840" s="587"/>
      <c r="R840" s="587"/>
      <c r="S840" s="587"/>
      <c r="T840" s="587"/>
      <c r="U840" s="587"/>
      <c r="V840" s="587"/>
      <c r="W840" s="587"/>
      <c r="X840" s="587"/>
      <c r="Y840" s="587"/>
      <c r="Z840" s="587"/>
      <c r="AA840" s="587"/>
      <c r="AB840" s="587"/>
    </row>
    <row r="841" spans="1:28" ht="15.75" customHeight="1" x14ac:dyDescent="0.25">
      <c r="A841" s="587"/>
      <c r="B841" s="587"/>
      <c r="C841" s="587"/>
      <c r="D841" s="587"/>
      <c r="E841" s="587"/>
      <c r="F841" s="588"/>
      <c r="G841" s="587"/>
      <c r="H841" s="587"/>
      <c r="I841" s="587"/>
      <c r="J841" s="587"/>
      <c r="K841" s="587"/>
      <c r="L841" s="587"/>
      <c r="M841" s="587"/>
      <c r="N841" s="587"/>
      <c r="O841" s="587"/>
      <c r="P841" s="587"/>
      <c r="Q841" s="587"/>
      <c r="R841" s="587"/>
      <c r="S841" s="587"/>
      <c r="T841" s="587"/>
      <c r="U841" s="587"/>
      <c r="V841" s="587"/>
      <c r="W841" s="587"/>
      <c r="X841" s="587"/>
      <c r="Y841" s="587"/>
      <c r="Z841" s="587"/>
      <c r="AA841" s="587"/>
      <c r="AB841" s="587"/>
    </row>
    <row r="842" spans="1:28" ht="15.75" customHeight="1" x14ac:dyDescent="0.25">
      <c r="A842" s="587"/>
      <c r="B842" s="587"/>
      <c r="C842" s="587"/>
      <c r="D842" s="587"/>
      <c r="E842" s="587"/>
      <c r="F842" s="588"/>
      <c r="G842" s="587"/>
      <c r="H842" s="587"/>
      <c r="I842" s="587"/>
      <c r="J842" s="587"/>
      <c r="K842" s="587"/>
      <c r="L842" s="587"/>
      <c r="M842" s="587"/>
      <c r="N842" s="587"/>
      <c r="O842" s="587"/>
      <c r="P842" s="587"/>
      <c r="Q842" s="587"/>
      <c r="R842" s="587"/>
      <c r="S842" s="587"/>
      <c r="T842" s="587"/>
      <c r="U842" s="587"/>
      <c r="V842" s="587"/>
      <c r="W842" s="587"/>
      <c r="X842" s="587"/>
      <c r="Y842" s="587"/>
      <c r="Z842" s="587"/>
      <c r="AA842" s="587"/>
      <c r="AB842" s="587"/>
    </row>
    <row r="843" spans="1:28" ht="15.75" customHeight="1" x14ac:dyDescent="0.25">
      <c r="A843" s="587"/>
      <c r="B843" s="587"/>
      <c r="C843" s="587"/>
      <c r="D843" s="587"/>
      <c r="E843" s="587"/>
      <c r="F843" s="588"/>
      <c r="G843" s="587"/>
      <c r="H843" s="587"/>
      <c r="I843" s="587"/>
      <c r="J843" s="587"/>
      <c r="K843" s="587"/>
      <c r="L843" s="587"/>
      <c r="M843" s="587"/>
      <c r="N843" s="587"/>
      <c r="O843" s="587"/>
      <c r="P843" s="587"/>
      <c r="Q843" s="587"/>
      <c r="R843" s="587"/>
      <c r="S843" s="587"/>
      <c r="T843" s="587"/>
      <c r="U843" s="587"/>
      <c r="V843" s="587"/>
      <c r="W843" s="587"/>
      <c r="X843" s="587"/>
      <c r="Y843" s="587"/>
      <c r="Z843" s="587"/>
      <c r="AA843" s="587"/>
      <c r="AB843" s="587"/>
    </row>
    <row r="844" spans="1:28" ht="15.75" customHeight="1" x14ac:dyDescent="0.25">
      <c r="A844" s="587"/>
      <c r="B844" s="587"/>
      <c r="C844" s="587"/>
      <c r="D844" s="587"/>
      <c r="E844" s="587"/>
      <c r="F844" s="588"/>
      <c r="G844" s="587"/>
      <c r="H844" s="587"/>
      <c r="I844" s="587"/>
      <c r="J844" s="587"/>
      <c r="K844" s="587"/>
      <c r="L844" s="587"/>
      <c r="M844" s="587"/>
      <c r="N844" s="587"/>
      <c r="O844" s="587"/>
      <c r="P844" s="587"/>
      <c r="Q844" s="587"/>
      <c r="R844" s="587"/>
      <c r="S844" s="587"/>
      <c r="T844" s="587"/>
      <c r="U844" s="587"/>
      <c r="V844" s="587"/>
      <c r="W844" s="587"/>
      <c r="X844" s="587"/>
      <c r="Y844" s="587"/>
      <c r="Z844" s="587"/>
      <c r="AA844" s="587"/>
      <c r="AB844" s="587"/>
    </row>
    <row r="845" spans="1:28" ht="15.75" customHeight="1" x14ac:dyDescent="0.25">
      <c r="A845" s="587"/>
      <c r="B845" s="587"/>
      <c r="C845" s="587"/>
      <c r="D845" s="587"/>
      <c r="E845" s="587"/>
      <c r="F845" s="588"/>
      <c r="G845" s="587"/>
      <c r="H845" s="587"/>
      <c r="I845" s="587"/>
      <c r="J845" s="587"/>
      <c r="K845" s="587"/>
      <c r="L845" s="587"/>
      <c r="M845" s="587"/>
      <c r="N845" s="587"/>
      <c r="O845" s="587"/>
      <c r="P845" s="587"/>
      <c r="Q845" s="587"/>
      <c r="R845" s="587"/>
      <c r="S845" s="587"/>
      <c r="T845" s="587"/>
      <c r="U845" s="587"/>
      <c r="V845" s="587"/>
      <c r="W845" s="587"/>
      <c r="X845" s="587"/>
      <c r="Y845" s="587"/>
      <c r="Z845" s="587"/>
      <c r="AA845" s="587"/>
      <c r="AB845" s="587"/>
    </row>
    <row r="846" spans="1:28" ht="15.75" customHeight="1" x14ac:dyDescent="0.25">
      <c r="A846" s="587"/>
      <c r="B846" s="587"/>
      <c r="C846" s="587"/>
      <c r="D846" s="587"/>
      <c r="E846" s="587"/>
      <c r="F846" s="588"/>
      <c r="G846" s="587"/>
      <c r="H846" s="587"/>
      <c r="I846" s="587"/>
      <c r="J846" s="587"/>
      <c r="K846" s="587"/>
      <c r="L846" s="587"/>
      <c r="M846" s="587"/>
      <c r="N846" s="587"/>
      <c r="O846" s="587"/>
      <c r="P846" s="587"/>
      <c r="Q846" s="587"/>
      <c r="R846" s="587"/>
      <c r="S846" s="587"/>
      <c r="T846" s="587"/>
      <c r="U846" s="587"/>
      <c r="V846" s="587"/>
      <c r="W846" s="587"/>
      <c r="X846" s="587"/>
      <c r="Y846" s="587"/>
      <c r="Z846" s="587"/>
      <c r="AA846" s="587"/>
      <c r="AB846" s="587"/>
    </row>
    <row r="847" spans="1:28" ht="15.75" customHeight="1" x14ac:dyDescent="0.25">
      <c r="A847" s="587"/>
      <c r="B847" s="587"/>
      <c r="C847" s="587"/>
      <c r="D847" s="587"/>
      <c r="E847" s="587"/>
      <c r="F847" s="588"/>
      <c r="G847" s="587"/>
      <c r="H847" s="587"/>
      <c r="I847" s="587"/>
      <c r="J847" s="587"/>
      <c r="K847" s="587"/>
      <c r="L847" s="587"/>
      <c r="M847" s="587"/>
      <c r="N847" s="587"/>
      <c r="O847" s="587"/>
      <c r="P847" s="587"/>
      <c r="Q847" s="587"/>
      <c r="R847" s="587"/>
      <c r="S847" s="587"/>
      <c r="T847" s="587"/>
      <c r="U847" s="587"/>
      <c r="V847" s="587"/>
      <c r="W847" s="587"/>
      <c r="X847" s="587"/>
      <c r="Y847" s="587"/>
      <c r="Z847" s="587"/>
      <c r="AA847" s="587"/>
      <c r="AB847" s="587"/>
    </row>
    <row r="848" spans="1:28" ht="15.75" customHeight="1" x14ac:dyDescent="0.25">
      <c r="A848" s="587"/>
      <c r="B848" s="587"/>
      <c r="C848" s="587"/>
      <c r="D848" s="587"/>
      <c r="E848" s="587"/>
      <c r="F848" s="588"/>
      <c r="G848" s="587"/>
      <c r="H848" s="587"/>
      <c r="I848" s="587"/>
      <c r="J848" s="587"/>
      <c r="K848" s="587"/>
      <c r="L848" s="587"/>
      <c r="M848" s="587"/>
      <c r="N848" s="587"/>
      <c r="O848" s="587"/>
      <c r="P848" s="587"/>
      <c r="Q848" s="587"/>
      <c r="R848" s="587"/>
      <c r="S848" s="587"/>
      <c r="T848" s="587"/>
      <c r="U848" s="587"/>
      <c r="V848" s="587"/>
      <c r="W848" s="587"/>
      <c r="X848" s="587"/>
      <c r="Y848" s="587"/>
      <c r="Z848" s="587"/>
      <c r="AA848" s="587"/>
      <c r="AB848" s="587"/>
    </row>
    <row r="849" spans="1:28" ht="15.75" customHeight="1" x14ac:dyDescent="0.25">
      <c r="A849" s="587"/>
      <c r="B849" s="587"/>
      <c r="C849" s="587"/>
      <c r="D849" s="587"/>
      <c r="E849" s="587"/>
      <c r="F849" s="588"/>
      <c r="G849" s="587"/>
      <c r="H849" s="587"/>
      <c r="I849" s="587"/>
      <c r="J849" s="587"/>
      <c r="K849" s="587"/>
      <c r="L849" s="587"/>
      <c r="M849" s="587"/>
      <c r="N849" s="587"/>
      <c r="O849" s="587"/>
      <c r="P849" s="587"/>
      <c r="Q849" s="587"/>
      <c r="R849" s="587"/>
      <c r="S849" s="587"/>
      <c r="T849" s="587"/>
      <c r="U849" s="587"/>
      <c r="V849" s="587"/>
      <c r="W849" s="587"/>
      <c r="X849" s="587"/>
      <c r="Y849" s="587"/>
      <c r="Z849" s="587"/>
      <c r="AA849" s="587"/>
      <c r="AB849" s="587"/>
    </row>
    <row r="850" spans="1:28" ht="15.75" customHeight="1" x14ac:dyDescent="0.25">
      <c r="A850" s="587"/>
      <c r="B850" s="587"/>
      <c r="C850" s="587"/>
      <c r="D850" s="587"/>
      <c r="E850" s="587"/>
      <c r="F850" s="588"/>
      <c r="G850" s="587"/>
      <c r="H850" s="587"/>
      <c r="I850" s="587"/>
      <c r="J850" s="587"/>
      <c r="K850" s="587"/>
      <c r="L850" s="587"/>
      <c r="M850" s="587"/>
      <c r="N850" s="587"/>
      <c r="O850" s="587"/>
      <c r="P850" s="587"/>
      <c r="Q850" s="587"/>
      <c r="R850" s="587"/>
      <c r="S850" s="587"/>
      <c r="T850" s="587"/>
      <c r="U850" s="587"/>
      <c r="V850" s="587"/>
      <c r="W850" s="587"/>
      <c r="X850" s="587"/>
      <c r="Y850" s="587"/>
      <c r="Z850" s="587"/>
      <c r="AA850" s="587"/>
      <c r="AB850" s="587"/>
    </row>
    <row r="851" spans="1:28" ht="15.75" customHeight="1" x14ac:dyDescent="0.25">
      <c r="A851" s="587"/>
      <c r="B851" s="587"/>
      <c r="C851" s="587"/>
      <c r="D851" s="587"/>
      <c r="E851" s="587"/>
      <c r="F851" s="588"/>
      <c r="G851" s="587"/>
      <c r="H851" s="587"/>
      <c r="I851" s="587"/>
      <c r="J851" s="587"/>
      <c r="K851" s="587"/>
      <c r="L851" s="587"/>
      <c r="M851" s="587"/>
      <c r="N851" s="587"/>
      <c r="O851" s="587"/>
      <c r="P851" s="587"/>
      <c r="Q851" s="587"/>
      <c r="R851" s="587"/>
      <c r="S851" s="587"/>
      <c r="T851" s="587"/>
      <c r="U851" s="587"/>
      <c r="V851" s="587"/>
      <c r="W851" s="587"/>
      <c r="X851" s="587"/>
      <c r="Y851" s="587"/>
      <c r="Z851" s="587"/>
      <c r="AA851" s="587"/>
      <c r="AB851" s="587"/>
    </row>
    <row r="852" spans="1:28" ht="15.75" customHeight="1" x14ac:dyDescent="0.25">
      <c r="A852" s="587"/>
      <c r="B852" s="587"/>
      <c r="C852" s="587"/>
      <c r="D852" s="587"/>
      <c r="E852" s="587"/>
      <c r="F852" s="588"/>
      <c r="G852" s="587"/>
      <c r="H852" s="587"/>
      <c r="I852" s="587"/>
      <c r="J852" s="587"/>
      <c r="K852" s="587"/>
      <c r="L852" s="587"/>
      <c r="M852" s="587"/>
      <c r="N852" s="587"/>
      <c r="O852" s="587"/>
      <c r="P852" s="587"/>
      <c r="Q852" s="587"/>
      <c r="R852" s="587"/>
      <c r="S852" s="587"/>
      <c r="T852" s="587"/>
      <c r="U852" s="587"/>
      <c r="V852" s="587"/>
      <c r="W852" s="587"/>
      <c r="X852" s="587"/>
      <c r="Y852" s="587"/>
      <c r="Z852" s="587"/>
      <c r="AA852" s="587"/>
      <c r="AB852" s="587"/>
    </row>
    <row r="853" spans="1:28" ht="15.75" customHeight="1" x14ac:dyDescent="0.25">
      <c r="A853" s="587"/>
      <c r="B853" s="587"/>
      <c r="C853" s="587"/>
      <c r="D853" s="587"/>
      <c r="E853" s="587"/>
      <c r="F853" s="588"/>
      <c r="G853" s="587"/>
      <c r="H853" s="587"/>
      <c r="I853" s="587"/>
      <c r="J853" s="587"/>
      <c r="K853" s="587"/>
      <c r="L853" s="587"/>
      <c r="M853" s="587"/>
      <c r="N853" s="587"/>
      <c r="O853" s="587"/>
      <c r="P853" s="587"/>
      <c r="Q853" s="587"/>
      <c r="R853" s="587"/>
      <c r="S853" s="587"/>
      <c r="T853" s="587"/>
      <c r="U853" s="587"/>
      <c r="V853" s="587"/>
      <c r="W853" s="587"/>
      <c r="X853" s="587"/>
      <c r="Y853" s="587"/>
      <c r="Z853" s="587"/>
      <c r="AA853" s="587"/>
      <c r="AB853" s="587"/>
    </row>
    <row r="854" spans="1:28" ht="15.75" customHeight="1" x14ac:dyDescent="0.25">
      <c r="A854" s="587"/>
      <c r="B854" s="587"/>
      <c r="C854" s="587"/>
      <c r="D854" s="587"/>
      <c r="E854" s="587"/>
      <c r="F854" s="588"/>
      <c r="G854" s="587"/>
      <c r="H854" s="587"/>
      <c r="I854" s="587"/>
      <c r="J854" s="587"/>
      <c r="K854" s="587"/>
      <c r="L854" s="587"/>
      <c r="M854" s="587"/>
      <c r="N854" s="587"/>
      <c r="O854" s="587"/>
      <c r="P854" s="587"/>
      <c r="Q854" s="587"/>
      <c r="R854" s="587"/>
      <c r="S854" s="587"/>
      <c r="T854" s="587"/>
      <c r="U854" s="587"/>
      <c r="V854" s="587"/>
      <c r="W854" s="587"/>
      <c r="X854" s="587"/>
      <c r="Y854" s="587"/>
      <c r="Z854" s="587"/>
      <c r="AA854" s="587"/>
      <c r="AB854" s="587"/>
    </row>
    <row r="855" spans="1:28" ht="15.75" customHeight="1" x14ac:dyDescent="0.25">
      <c r="A855" s="587"/>
      <c r="B855" s="587"/>
      <c r="C855" s="587"/>
      <c r="D855" s="587"/>
      <c r="E855" s="587"/>
      <c r="F855" s="588"/>
      <c r="G855" s="587"/>
      <c r="H855" s="587"/>
      <c r="I855" s="587"/>
      <c r="J855" s="587"/>
      <c r="K855" s="587"/>
      <c r="L855" s="587"/>
      <c r="M855" s="587"/>
      <c r="N855" s="587"/>
      <c r="O855" s="587"/>
      <c r="P855" s="587"/>
      <c r="Q855" s="587"/>
      <c r="R855" s="587"/>
      <c r="S855" s="587"/>
      <c r="T855" s="587"/>
      <c r="U855" s="587"/>
      <c r="V855" s="587"/>
      <c r="W855" s="587"/>
      <c r="X855" s="587"/>
      <c r="Y855" s="587"/>
      <c r="Z855" s="587"/>
      <c r="AA855" s="587"/>
      <c r="AB855" s="587"/>
    </row>
    <row r="856" spans="1:28" ht="15.75" customHeight="1" x14ac:dyDescent="0.25">
      <c r="A856" s="587"/>
      <c r="B856" s="587"/>
      <c r="C856" s="587"/>
      <c r="D856" s="587"/>
      <c r="E856" s="587"/>
      <c r="F856" s="588"/>
      <c r="G856" s="587"/>
      <c r="H856" s="587"/>
      <c r="I856" s="587"/>
      <c r="J856" s="587"/>
      <c r="K856" s="587"/>
      <c r="L856" s="587"/>
      <c r="M856" s="587"/>
      <c r="N856" s="587"/>
      <c r="O856" s="587"/>
      <c r="P856" s="587"/>
      <c r="Q856" s="587"/>
      <c r="R856" s="587"/>
      <c r="S856" s="587"/>
      <c r="T856" s="587"/>
      <c r="U856" s="587"/>
      <c r="V856" s="587"/>
      <c r="W856" s="587"/>
      <c r="X856" s="587"/>
      <c r="Y856" s="587"/>
      <c r="Z856" s="587"/>
      <c r="AA856" s="587"/>
      <c r="AB856" s="587"/>
    </row>
    <row r="857" spans="1:28" ht="15.75" customHeight="1" x14ac:dyDescent="0.25">
      <c r="A857" s="587"/>
      <c r="B857" s="587"/>
      <c r="C857" s="587"/>
      <c r="D857" s="587"/>
      <c r="E857" s="587"/>
      <c r="F857" s="588"/>
      <c r="G857" s="587"/>
      <c r="H857" s="587"/>
      <c r="I857" s="587"/>
      <c r="J857" s="587"/>
      <c r="K857" s="587"/>
      <c r="L857" s="587"/>
      <c r="M857" s="587"/>
      <c r="N857" s="587"/>
      <c r="O857" s="587"/>
      <c r="P857" s="587"/>
      <c r="Q857" s="587"/>
      <c r="R857" s="587"/>
      <c r="S857" s="587"/>
      <c r="T857" s="587"/>
      <c r="U857" s="587"/>
      <c r="V857" s="587"/>
      <c r="W857" s="587"/>
      <c r="X857" s="587"/>
      <c r="Y857" s="587"/>
      <c r="Z857" s="587"/>
      <c r="AA857" s="587"/>
      <c r="AB857" s="587"/>
    </row>
    <row r="858" spans="1:28" ht="15.75" customHeight="1" x14ac:dyDescent="0.25">
      <c r="A858" s="587"/>
      <c r="B858" s="587"/>
      <c r="C858" s="587"/>
      <c r="D858" s="587"/>
      <c r="E858" s="587"/>
      <c r="F858" s="588"/>
      <c r="G858" s="587"/>
      <c r="H858" s="587"/>
      <c r="I858" s="587"/>
      <c r="J858" s="587"/>
      <c r="K858" s="587"/>
      <c r="L858" s="587"/>
      <c r="M858" s="587"/>
      <c r="N858" s="587"/>
      <c r="O858" s="587"/>
      <c r="P858" s="587"/>
      <c r="Q858" s="587"/>
      <c r="R858" s="587"/>
      <c r="S858" s="587"/>
      <c r="T858" s="587"/>
      <c r="U858" s="587"/>
      <c r="V858" s="587"/>
      <c r="W858" s="587"/>
      <c r="X858" s="587"/>
      <c r="Y858" s="587"/>
      <c r="Z858" s="587"/>
      <c r="AA858" s="587"/>
      <c r="AB858" s="587"/>
    </row>
    <row r="859" spans="1:28" ht="15.75" customHeight="1" x14ac:dyDescent="0.25">
      <c r="A859" s="587"/>
      <c r="B859" s="587"/>
      <c r="C859" s="587"/>
      <c r="D859" s="587"/>
      <c r="E859" s="587"/>
      <c r="F859" s="588"/>
      <c r="G859" s="587"/>
      <c r="H859" s="587"/>
      <c r="I859" s="587"/>
      <c r="J859" s="587"/>
      <c r="K859" s="587"/>
      <c r="L859" s="587"/>
      <c r="M859" s="587"/>
      <c r="N859" s="587"/>
      <c r="O859" s="587"/>
      <c r="P859" s="587"/>
      <c r="Q859" s="587"/>
      <c r="R859" s="587"/>
      <c r="S859" s="587"/>
      <c r="T859" s="587"/>
      <c r="U859" s="587"/>
      <c r="V859" s="587"/>
      <c r="W859" s="587"/>
      <c r="X859" s="587"/>
      <c r="Y859" s="587"/>
      <c r="Z859" s="587"/>
      <c r="AA859" s="587"/>
      <c r="AB859" s="587"/>
    </row>
    <row r="860" spans="1:28" ht="15.75" customHeight="1" x14ac:dyDescent="0.25">
      <c r="A860" s="587"/>
      <c r="B860" s="587"/>
      <c r="C860" s="587"/>
      <c r="D860" s="587"/>
      <c r="E860" s="587"/>
      <c r="F860" s="588"/>
      <c r="G860" s="587"/>
      <c r="H860" s="587"/>
      <c r="I860" s="587"/>
      <c r="J860" s="587"/>
      <c r="K860" s="587"/>
      <c r="L860" s="587"/>
      <c r="M860" s="587"/>
      <c r="N860" s="587"/>
      <c r="O860" s="587"/>
      <c r="P860" s="587"/>
      <c r="Q860" s="587"/>
      <c r="R860" s="587"/>
      <c r="S860" s="587"/>
      <c r="T860" s="587"/>
      <c r="U860" s="587"/>
      <c r="V860" s="587"/>
      <c r="W860" s="587"/>
      <c r="X860" s="587"/>
      <c r="Y860" s="587"/>
      <c r="Z860" s="587"/>
      <c r="AA860" s="587"/>
      <c r="AB860" s="587"/>
    </row>
    <row r="861" spans="1:28" ht="15.75" customHeight="1" x14ac:dyDescent="0.25">
      <c r="A861" s="587"/>
      <c r="B861" s="587"/>
      <c r="C861" s="587"/>
      <c r="D861" s="587"/>
      <c r="E861" s="587"/>
      <c r="F861" s="588"/>
      <c r="G861" s="587"/>
      <c r="H861" s="587"/>
      <c r="I861" s="587"/>
      <c r="J861" s="587"/>
      <c r="K861" s="587"/>
      <c r="L861" s="587"/>
      <c r="M861" s="587"/>
      <c r="N861" s="587"/>
      <c r="O861" s="587"/>
      <c r="P861" s="587"/>
      <c r="Q861" s="587"/>
      <c r="R861" s="587"/>
      <c r="S861" s="587"/>
      <c r="T861" s="587"/>
      <c r="U861" s="587"/>
      <c r="V861" s="587"/>
      <c r="W861" s="587"/>
      <c r="X861" s="587"/>
      <c r="Y861" s="587"/>
      <c r="Z861" s="587"/>
      <c r="AA861" s="587"/>
      <c r="AB861" s="587"/>
    </row>
    <row r="862" spans="1:28" ht="15.75" customHeight="1" x14ac:dyDescent="0.25">
      <c r="A862" s="587"/>
      <c r="B862" s="587"/>
      <c r="C862" s="587"/>
      <c r="D862" s="587"/>
      <c r="E862" s="587"/>
      <c r="F862" s="588"/>
      <c r="G862" s="587"/>
      <c r="H862" s="587"/>
      <c r="I862" s="587"/>
      <c r="J862" s="587"/>
      <c r="K862" s="587"/>
      <c r="L862" s="587"/>
      <c r="M862" s="587"/>
      <c r="N862" s="587"/>
      <c r="O862" s="587"/>
      <c r="P862" s="587"/>
      <c r="Q862" s="587"/>
      <c r="R862" s="587"/>
      <c r="S862" s="587"/>
      <c r="T862" s="587"/>
      <c r="U862" s="587"/>
      <c r="V862" s="587"/>
      <c r="W862" s="587"/>
      <c r="X862" s="587"/>
      <c r="Y862" s="587"/>
      <c r="Z862" s="587"/>
      <c r="AA862" s="587"/>
      <c r="AB862" s="587"/>
    </row>
    <row r="863" spans="1:28" ht="15.75" customHeight="1" x14ac:dyDescent="0.25">
      <c r="A863" s="587"/>
      <c r="B863" s="587"/>
      <c r="C863" s="587"/>
      <c r="D863" s="587"/>
      <c r="E863" s="587"/>
      <c r="F863" s="588"/>
      <c r="G863" s="587"/>
      <c r="H863" s="587"/>
      <c r="I863" s="587"/>
      <c r="J863" s="587"/>
      <c r="K863" s="587"/>
      <c r="L863" s="587"/>
      <c r="M863" s="587"/>
      <c r="N863" s="587"/>
      <c r="O863" s="587"/>
      <c r="P863" s="587"/>
      <c r="Q863" s="587"/>
      <c r="R863" s="587"/>
      <c r="S863" s="587"/>
      <c r="T863" s="587"/>
      <c r="U863" s="587"/>
      <c r="V863" s="587"/>
      <c r="W863" s="587"/>
      <c r="X863" s="587"/>
      <c r="Y863" s="587"/>
      <c r="Z863" s="587"/>
      <c r="AA863" s="587"/>
      <c r="AB863" s="587"/>
    </row>
    <row r="864" spans="1:28" ht="15.75" customHeight="1" x14ac:dyDescent="0.25">
      <c r="A864" s="587"/>
      <c r="B864" s="587"/>
      <c r="C864" s="587"/>
      <c r="D864" s="587"/>
      <c r="E864" s="587"/>
      <c r="F864" s="588"/>
      <c r="G864" s="587"/>
      <c r="H864" s="587"/>
      <c r="I864" s="587"/>
      <c r="J864" s="587"/>
      <c r="K864" s="587"/>
      <c r="L864" s="587"/>
      <c r="M864" s="587"/>
      <c r="N864" s="587"/>
      <c r="O864" s="587"/>
      <c r="P864" s="587"/>
      <c r="Q864" s="587"/>
      <c r="R864" s="587"/>
      <c r="S864" s="587"/>
      <c r="T864" s="587"/>
      <c r="U864" s="587"/>
      <c r="V864" s="587"/>
      <c r="W864" s="587"/>
      <c r="X864" s="587"/>
      <c r="Y864" s="587"/>
      <c r="Z864" s="587"/>
      <c r="AA864" s="587"/>
      <c r="AB864" s="587"/>
    </row>
    <row r="865" spans="1:28" ht="15.75" customHeight="1" x14ac:dyDescent="0.25">
      <c r="A865" s="587"/>
      <c r="B865" s="587"/>
      <c r="C865" s="587"/>
      <c r="D865" s="587"/>
      <c r="E865" s="587"/>
      <c r="F865" s="588"/>
      <c r="G865" s="587"/>
      <c r="H865" s="587"/>
      <c r="I865" s="587"/>
      <c r="J865" s="587"/>
      <c r="K865" s="587"/>
      <c r="L865" s="587"/>
      <c r="M865" s="587"/>
      <c r="N865" s="587"/>
      <c r="O865" s="587"/>
      <c r="P865" s="587"/>
      <c r="Q865" s="587"/>
      <c r="R865" s="587"/>
      <c r="S865" s="587"/>
      <c r="T865" s="587"/>
      <c r="U865" s="587"/>
      <c r="V865" s="587"/>
      <c r="W865" s="587"/>
      <c r="X865" s="587"/>
      <c r="Y865" s="587"/>
      <c r="Z865" s="587"/>
      <c r="AA865" s="587"/>
      <c r="AB865" s="587"/>
    </row>
    <row r="866" spans="1:28" ht="15.75" customHeight="1" x14ac:dyDescent="0.25">
      <c r="A866" s="587"/>
      <c r="B866" s="587"/>
      <c r="C866" s="587"/>
      <c r="D866" s="587"/>
      <c r="E866" s="587"/>
      <c r="F866" s="588"/>
      <c r="G866" s="587"/>
      <c r="H866" s="587"/>
      <c r="I866" s="587"/>
      <c r="J866" s="587"/>
      <c r="K866" s="587"/>
      <c r="L866" s="587"/>
      <c r="M866" s="587"/>
      <c r="N866" s="587"/>
      <c r="O866" s="587"/>
      <c r="P866" s="587"/>
      <c r="Q866" s="587"/>
      <c r="R866" s="587"/>
      <c r="S866" s="587"/>
      <c r="T866" s="587"/>
      <c r="U866" s="587"/>
      <c r="V866" s="587"/>
      <c r="W866" s="587"/>
      <c r="X866" s="587"/>
      <c r="Y866" s="587"/>
      <c r="Z866" s="587"/>
      <c r="AA866" s="587"/>
      <c r="AB866" s="587"/>
    </row>
    <row r="867" spans="1:28" ht="15.75" customHeight="1" x14ac:dyDescent="0.25">
      <c r="A867" s="587"/>
      <c r="B867" s="587"/>
      <c r="C867" s="587"/>
      <c r="D867" s="587"/>
      <c r="E867" s="587"/>
      <c r="F867" s="588"/>
      <c r="G867" s="587"/>
      <c r="H867" s="587"/>
      <c r="I867" s="587"/>
      <c r="J867" s="587"/>
      <c r="K867" s="587"/>
      <c r="L867" s="587"/>
      <c r="M867" s="587"/>
      <c r="N867" s="587"/>
      <c r="O867" s="587"/>
      <c r="P867" s="587"/>
      <c r="Q867" s="587"/>
      <c r="R867" s="587"/>
      <c r="S867" s="587"/>
      <c r="T867" s="587"/>
      <c r="U867" s="587"/>
      <c r="V867" s="587"/>
      <c r="W867" s="587"/>
      <c r="X867" s="587"/>
      <c r="Y867" s="587"/>
      <c r="Z867" s="587"/>
      <c r="AA867" s="587"/>
      <c r="AB867" s="587"/>
    </row>
    <row r="868" spans="1:28" ht="15.75" customHeight="1" x14ac:dyDescent="0.25">
      <c r="A868" s="587"/>
      <c r="B868" s="587"/>
      <c r="C868" s="587"/>
      <c r="D868" s="587"/>
      <c r="E868" s="587"/>
      <c r="F868" s="588"/>
      <c r="G868" s="587"/>
      <c r="H868" s="587"/>
      <c r="I868" s="587"/>
      <c r="J868" s="587"/>
      <c r="K868" s="587"/>
      <c r="L868" s="587"/>
      <c r="M868" s="587"/>
      <c r="N868" s="587"/>
      <c r="O868" s="587"/>
      <c r="P868" s="587"/>
      <c r="Q868" s="587"/>
      <c r="R868" s="587"/>
      <c r="S868" s="587"/>
      <c r="T868" s="587"/>
      <c r="U868" s="587"/>
      <c r="V868" s="587"/>
      <c r="W868" s="587"/>
      <c r="X868" s="587"/>
      <c r="Y868" s="587"/>
      <c r="Z868" s="587"/>
      <c r="AA868" s="587"/>
      <c r="AB868" s="587"/>
    </row>
    <row r="869" spans="1:28" ht="15.75" customHeight="1" x14ac:dyDescent="0.25">
      <c r="A869" s="587"/>
      <c r="B869" s="587"/>
      <c r="C869" s="587"/>
      <c r="D869" s="587"/>
      <c r="E869" s="587"/>
      <c r="F869" s="588"/>
      <c r="G869" s="587"/>
      <c r="H869" s="587"/>
      <c r="I869" s="587"/>
      <c r="J869" s="587"/>
      <c r="K869" s="587"/>
      <c r="L869" s="587"/>
      <c r="M869" s="587"/>
      <c r="N869" s="587"/>
      <c r="O869" s="587"/>
      <c r="P869" s="587"/>
      <c r="Q869" s="587"/>
      <c r="R869" s="587"/>
      <c r="S869" s="587"/>
      <c r="T869" s="587"/>
      <c r="U869" s="587"/>
      <c r="V869" s="587"/>
      <c r="W869" s="587"/>
      <c r="X869" s="587"/>
      <c r="Y869" s="587"/>
      <c r="Z869" s="587"/>
      <c r="AA869" s="587"/>
      <c r="AB869" s="587"/>
    </row>
    <row r="870" spans="1:28" ht="15.75" customHeight="1" x14ac:dyDescent="0.25">
      <c r="A870" s="587"/>
      <c r="B870" s="587"/>
      <c r="C870" s="587"/>
      <c r="D870" s="587"/>
      <c r="E870" s="587"/>
      <c r="F870" s="588"/>
      <c r="G870" s="587"/>
      <c r="H870" s="587"/>
      <c r="I870" s="587"/>
      <c r="J870" s="587"/>
      <c r="K870" s="587"/>
      <c r="L870" s="587"/>
      <c r="M870" s="587"/>
      <c r="N870" s="587"/>
      <c r="O870" s="587"/>
      <c r="P870" s="587"/>
      <c r="Q870" s="587"/>
      <c r="R870" s="587"/>
      <c r="S870" s="587"/>
      <c r="T870" s="587"/>
      <c r="U870" s="587"/>
      <c r="V870" s="587"/>
      <c r="W870" s="587"/>
      <c r="X870" s="587"/>
      <c r="Y870" s="587"/>
      <c r="Z870" s="587"/>
      <c r="AA870" s="587"/>
      <c r="AB870" s="587"/>
    </row>
    <row r="871" spans="1:28" ht="15.75" customHeight="1" x14ac:dyDescent="0.25">
      <c r="A871" s="587"/>
      <c r="B871" s="587"/>
      <c r="C871" s="587"/>
      <c r="D871" s="587"/>
      <c r="E871" s="587"/>
      <c r="F871" s="588"/>
      <c r="G871" s="587"/>
      <c r="H871" s="587"/>
      <c r="I871" s="587"/>
      <c r="J871" s="587"/>
      <c r="K871" s="587"/>
      <c r="L871" s="587"/>
      <c r="M871" s="587"/>
      <c r="N871" s="587"/>
      <c r="O871" s="587"/>
      <c r="P871" s="587"/>
      <c r="Q871" s="587"/>
      <c r="R871" s="587"/>
      <c r="S871" s="587"/>
      <c r="T871" s="587"/>
      <c r="U871" s="587"/>
      <c r="V871" s="587"/>
      <c r="W871" s="587"/>
      <c r="X871" s="587"/>
      <c r="Y871" s="587"/>
      <c r="Z871" s="587"/>
      <c r="AA871" s="587"/>
      <c r="AB871" s="587"/>
    </row>
    <row r="872" spans="1:28" ht="15.75" customHeight="1" x14ac:dyDescent="0.25">
      <c r="A872" s="587"/>
      <c r="B872" s="587"/>
      <c r="C872" s="587"/>
      <c r="D872" s="587"/>
      <c r="E872" s="587"/>
      <c r="F872" s="588"/>
      <c r="G872" s="587"/>
      <c r="H872" s="587"/>
      <c r="I872" s="587"/>
      <c r="J872" s="587"/>
      <c r="K872" s="587"/>
      <c r="L872" s="587"/>
      <c r="M872" s="587"/>
      <c r="N872" s="587"/>
      <c r="O872" s="587"/>
      <c r="P872" s="587"/>
      <c r="Q872" s="587"/>
      <c r="R872" s="587"/>
      <c r="S872" s="587"/>
      <c r="T872" s="587"/>
      <c r="U872" s="587"/>
      <c r="V872" s="587"/>
      <c r="W872" s="587"/>
      <c r="X872" s="587"/>
      <c r="Y872" s="587"/>
      <c r="Z872" s="587"/>
      <c r="AA872" s="587"/>
      <c r="AB872" s="587"/>
    </row>
    <row r="873" spans="1:28" ht="15.75" customHeight="1" x14ac:dyDescent="0.25">
      <c r="A873" s="587"/>
      <c r="B873" s="587"/>
      <c r="C873" s="587"/>
      <c r="D873" s="587"/>
      <c r="E873" s="587"/>
      <c r="F873" s="588"/>
      <c r="G873" s="587"/>
      <c r="H873" s="587"/>
      <c r="I873" s="587"/>
      <c r="J873" s="587"/>
      <c r="K873" s="587"/>
      <c r="L873" s="587"/>
      <c r="M873" s="587"/>
      <c r="N873" s="587"/>
      <c r="O873" s="587"/>
      <c r="P873" s="587"/>
      <c r="Q873" s="587"/>
      <c r="R873" s="587"/>
      <c r="S873" s="587"/>
      <c r="T873" s="587"/>
      <c r="U873" s="587"/>
      <c r="V873" s="587"/>
      <c r="W873" s="587"/>
      <c r="X873" s="587"/>
      <c r="Y873" s="587"/>
      <c r="Z873" s="587"/>
      <c r="AA873" s="587"/>
      <c r="AB873" s="587"/>
    </row>
    <row r="874" spans="1:28" ht="15.75" customHeight="1" x14ac:dyDescent="0.25">
      <c r="A874" s="587"/>
      <c r="B874" s="587"/>
      <c r="C874" s="587"/>
      <c r="D874" s="587"/>
      <c r="E874" s="587"/>
      <c r="F874" s="588"/>
      <c r="G874" s="587"/>
      <c r="H874" s="587"/>
      <c r="I874" s="587"/>
      <c r="J874" s="587"/>
      <c r="K874" s="587"/>
      <c r="L874" s="587"/>
      <c r="M874" s="587"/>
      <c r="N874" s="587"/>
      <c r="O874" s="587"/>
      <c r="P874" s="587"/>
      <c r="Q874" s="587"/>
      <c r="R874" s="587"/>
      <c r="S874" s="587"/>
      <c r="T874" s="587"/>
      <c r="U874" s="587"/>
      <c r="V874" s="587"/>
      <c r="W874" s="587"/>
      <c r="X874" s="587"/>
      <c r="Y874" s="587"/>
      <c r="Z874" s="587"/>
      <c r="AA874" s="587"/>
      <c r="AB874" s="587"/>
    </row>
    <row r="875" spans="1:28" ht="15.75" customHeight="1" x14ac:dyDescent="0.25">
      <c r="A875" s="587"/>
      <c r="B875" s="587"/>
      <c r="C875" s="587"/>
      <c r="D875" s="587"/>
      <c r="E875" s="587"/>
      <c r="F875" s="588"/>
      <c r="G875" s="587"/>
      <c r="H875" s="587"/>
      <c r="I875" s="587"/>
      <c r="J875" s="587"/>
      <c r="K875" s="587"/>
      <c r="L875" s="587"/>
      <c r="M875" s="587"/>
      <c r="N875" s="587"/>
      <c r="O875" s="587"/>
      <c r="P875" s="587"/>
      <c r="Q875" s="587"/>
      <c r="R875" s="587"/>
      <c r="S875" s="587"/>
      <c r="T875" s="587"/>
      <c r="U875" s="587"/>
      <c r="V875" s="587"/>
      <c r="W875" s="587"/>
      <c r="X875" s="587"/>
      <c r="Y875" s="587"/>
      <c r="Z875" s="587"/>
      <c r="AA875" s="587"/>
      <c r="AB875" s="587"/>
    </row>
    <row r="876" spans="1:28" ht="15.75" customHeight="1" x14ac:dyDescent="0.25">
      <c r="A876" s="587"/>
      <c r="B876" s="587"/>
      <c r="C876" s="587"/>
      <c r="D876" s="587"/>
      <c r="E876" s="587"/>
      <c r="F876" s="588"/>
      <c r="G876" s="587"/>
      <c r="H876" s="587"/>
      <c r="I876" s="587"/>
      <c r="J876" s="587"/>
      <c r="K876" s="587"/>
      <c r="L876" s="587"/>
      <c r="M876" s="587"/>
      <c r="N876" s="587"/>
      <c r="O876" s="587"/>
      <c r="P876" s="587"/>
      <c r="Q876" s="587"/>
      <c r="R876" s="587"/>
      <c r="S876" s="587"/>
      <c r="T876" s="587"/>
      <c r="U876" s="587"/>
      <c r="V876" s="587"/>
      <c r="W876" s="587"/>
      <c r="X876" s="587"/>
      <c r="Y876" s="587"/>
      <c r="Z876" s="587"/>
      <c r="AA876" s="587"/>
      <c r="AB876" s="587"/>
    </row>
    <row r="877" spans="1:28" ht="15.75" customHeight="1" x14ac:dyDescent="0.25">
      <c r="A877" s="587"/>
      <c r="B877" s="587"/>
      <c r="C877" s="587"/>
      <c r="D877" s="587"/>
      <c r="E877" s="587"/>
      <c r="F877" s="588"/>
      <c r="G877" s="587"/>
      <c r="H877" s="587"/>
      <c r="I877" s="587"/>
      <c r="J877" s="587"/>
      <c r="K877" s="587"/>
      <c r="L877" s="587"/>
      <c r="M877" s="587"/>
      <c r="N877" s="587"/>
      <c r="O877" s="587"/>
      <c r="P877" s="587"/>
      <c r="Q877" s="587"/>
      <c r="R877" s="587"/>
      <c r="S877" s="587"/>
      <c r="T877" s="587"/>
      <c r="U877" s="587"/>
      <c r="V877" s="587"/>
      <c r="W877" s="587"/>
      <c r="X877" s="587"/>
      <c r="Y877" s="587"/>
      <c r="Z877" s="587"/>
      <c r="AA877" s="587"/>
      <c r="AB877" s="587"/>
    </row>
    <row r="878" spans="1:28" ht="15.75" customHeight="1" x14ac:dyDescent="0.25">
      <c r="A878" s="587"/>
      <c r="B878" s="587"/>
      <c r="C878" s="587"/>
      <c r="D878" s="587"/>
      <c r="E878" s="587"/>
      <c r="F878" s="588"/>
      <c r="G878" s="587"/>
      <c r="H878" s="587"/>
      <c r="I878" s="587"/>
      <c r="J878" s="587"/>
      <c r="K878" s="587"/>
      <c r="L878" s="587"/>
      <c r="M878" s="587"/>
      <c r="N878" s="587"/>
      <c r="O878" s="587"/>
      <c r="P878" s="587"/>
      <c r="Q878" s="587"/>
      <c r="R878" s="587"/>
      <c r="S878" s="587"/>
      <c r="T878" s="587"/>
      <c r="U878" s="587"/>
      <c r="V878" s="587"/>
      <c r="W878" s="587"/>
      <c r="X878" s="587"/>
      <c r="Y878" s="587"/>
      <c r="Z878" s="587"/>
      <c r="AA878" s="587"/>
      <c r="AB878" s="587"/>
    </row>
    <row r="879" spans="1:28" ht="15.75" customHeight="1" x14ac:dyDescent="0.25">
      <c r="A879" s="587"/>
      <c r="B879" s="587"/>
      <c r="C879" s="587"/>
      <c r="D879" s="587"/>
      <c r="E879" s="587"/>
      <c r="F879" s="588"/>
      <c r="G879" s="587"/>
      <c r="H879" s="587"/>
      <c r="I879" s="587"/>
      <c r="J879" s="587"/>
      <c r="K879" s="587"/>
      <c r="L879" s="587"/>
      <c r="M879" s="587"/>
      <c r="N879" s="587"/>
      <c r="O879" s="587"/>
      <c r="P879" s="587"/>
      <c r="Q879" s="587"/>
      <c r="R879" s="587"/>
      <c r="S879" s="587"/>
      <c r="T879" s="587"/>
      <c r="U879" s="587"/>
      <c r="V879" s="587"/>
      <c r="W879" s="587"/>
      <c r="X879" s="587"/>
      <c r="Y879" s="587"/>
      <c r="Z879" s="587"/>
      <c r="AA879" s="587"/>
      <c r="AB879" s="587"/>
    </row>
    <row r="880" spans="1:28" ht="15.75" customHeight="1" x14ac:dyDescent="0.25">
      <c r="A880" s="587"/>
      <c r="B880" s="587"/>
      <c r="C880" s="587"/>
      <c r="D880" s="587"/>
      <c r="E880" s="587"/>
      <c r="F880" s="588"/>
      <c r="G880" s="587"/>
      <c r="H880" s="587"/>
      <c r="I880" s="587"/>
      <c r="J880" s="587"/>
      <c r="K880" s="587"/>
      <c r="L880" s="587"/>
      <c r="M880" s="587"/>
      <c r="N880" s="587"/>
      <c r="O880" s="587"/>
      <c r="P880" s="587"/>
      <c r="Q880" s="587"/>
      <c r="R880" s="587"/>
      <c r="S880" s="587"/>
      <c r="T880" s="587"/>
      <c r="U880" s="587"/>
      <c r="V880" s="587"/>
      <c r="W880" s="587"/>
      <c r="X880" s="587"/>
      <c r="Y880" s="587"/>
      <c r="Z880" s="587"/>
      <c r="AA880" s="587"/>
      <c r="AB880" s="587"/>
    </row>
    <row r="881" spans="1:28" ht="15.75" customHeight="1" x14ac:dyDescent="0.25">
      <c r="A881" s="587"/>
      <c r="B881" s="587"/>
      <c r="C881" s="587"/>
      <c r="D881" s="587"/>
      <c r="E881" s="587"/>
      <c r="F881" s="588"/>
      <c r="G881" s="587"/>
      <c r="H881" s="587"/>
      <c r="I881" s="587"/>
      <c r="J881" s="587"/>
      <c r="K881" s="587"/>
      <c r="L881" s="587"/>
      <c r="M881" s="587"/>
      <c r="N881" s="587"/>
      <c r="O881" s="587"/>
      <c r="P881" s="587"/>
      <c r="Q881" s="587"/>
      <c r="R881" s="587"/>
      <c r="S881" s="587"/>
      <c r="T881" s="587"/>
      <c r="U881" s="587"/>
      <c r="V881" s="587"/>
      <c r="W881" s="587"/>
      <c r="X881" s="587"/>
      <c r="Y881" s="587"/>
      <c r="Z881" s="587"/>
      <c r="AA881" s="587"/>
      <c r="AB881" s="587"/>
    </row>
    <row r="882" spans="1:28" ht="15.75" customHeight="1" x14ac:dyDescent="0.25">
      <c r="A882" s="587"/>
      <c r="B882" s="587"/>
      <c r="C882" s="587"/>
      <c r="D882" s="587"/>
      <c r="E882" s="587"/>
      <c r="F882" s="588"/>
      <c r="G882" s="587"/>
      <c r="H882" s="587"/>
      <c r="I882" s="587"/>
      <c r="J882" s="587"/>
      <c r="K882" s="587"/>
      <c r="L882" s="587"/>
      <c r="M882" s="587"/>
      <c r="N882" s="587"/>
      <c r="O882" s="587"/>
      <c r="P882" s="587"/>
      <c r="Q882" s="587"/>
      <c r="R882" s="587"/>
      <c r="S882" s="587"/>
      <c r="T882" s="587"/>
      <c r="U882" s="587"/>
      <c r="V882" s="587"/>
      <c r="W882" s="587"/>
      <c r="X882" s="587"/>
      <c r="Y882" s="587"/>
      <c r="Z882" s="587"/>
      <c r="AA882" s="587"/>
      <c r="AB882" s="587"/>
    </row>
    <row r="883" spans="1:28" ht="15.75" customHeight="1" x14ac:dyDescent="0.25">
      <c r="A883" s="587"/>
      <c r="B883" s="587"/>
      <c r="C883" s="587"/>
      <c r="D883" s="587"/>
      <c r="E883" s="587"/>
      <c r="F883" s="588"/>
      <c r="G883" s="587"/>
      <c r="H883" s="587"/>
      <c r="I883" s="587"/>
      <c r="J883" s="587"/>
      <c r="K883" s="587"/>
      <c r="L883" s="587"/>
      <c r="M883" s="587"/>
      <c r="N883" s="587"/>
      <c r="O883" s="587"/>
      <c r="P883" s="587"/>
      <c r="Q883" s="587"/>
      <c r="R883" s="587"/>
      <c r="S883" s="587"/>
      <c r="T883" s="587"/>
      <c r="U883" s="587"/>
      <c r="V883" s="587"/>
      <c r="W883" s="587"/>
      <c r="X883" s="587"/>
      <c r="Y883" s="587"/>
      <c r="Z883" s="587"/>
      <c r="AA883" s="587"/>
      <c r="AB883" s="587"/>
    </row>
    <row r="884" spans="1:28" ht="15.75" customHeight="1" x14ac:dyDescent="0.25">
      <c r="A884" s="587"/>
      <c r="B884" s="587"/>
      <c r="C884" s="587"/>
      <c r="D884" s="587"/>
      <c r="E884" s="587"/>
      <c r="F884" s="588"/>
      <c r="G884" s="587"/>
      <c r="H884" s="587"/>
      <c r="I884" s="587"/>
      <c r="J884" s="587"/>
      <c r="K884" s="587"/>
      <c r="L884" s="587"/>
      <c r="M884" s="587"/>
      <c r="N884" s="587"/>
      <c r="O884" s="587"/>
      <c r="P884" s="587"/>
      <c r="Q884" s="587"/>
      <c r="R884" s="587"/>
      <c r="S884" s="587"/>
      <c r="T884" s="587"/>
      <c r="U884" s="587"/>
      <c r="V884" s="587"/>
      <c r="W884" s="587"/>
      <c r="X884" s="587"/>
      <c r="Y884" s="587"/>
      <c r="Z884" s="587"/>
      <c r="AA884" s="587"/>
      <c r="AB884" s="587"/>
    </row>
    <row r="885" spans="1:28" ht="15.75" customHeight="1" x14ac:dyDescent="0.25">
      <c r="A885" s="587"/>
      <c r="B885" s="587"/>
      <c r="C885" s="587"/>
      <c r="D885" s="587"/>
      <c r="E885" s="587"/>
      <c r="F885" s="588"/>
      <c r="G885" s="587"/>
      <c r="H885" s="587"/>
      <c r="I885" s="587"/>
      <c r="J885" s="587"/>
      <c r="K885" s="587"/>
      <c r="L885" s="587"/>
      <c r="M885" s="587"/>
      <c r="N885" s="587"/>
      <c r="O885" s="587"/>
      <c r="P885" s="587"/>
      <c r="Q885" s="587"/>
      <c r="R885" s="587"/>
      <c r="S885" s="587"/>
      <c r="T885" s="587"/>
      <c r="U885" s="587"/>
      <c r="V885" s="587"/>
      <c r="W885" s="587"/>
      <c r="X885" s="587"/>
      <c r="Y885" s="587"/>
      <c r="Z885" s="587"/>
      <c r="AA885" s="587"/>
      <c r="AB885" s="587"/>
    </row>
    <row r="886" spans="1:28" ht="15.75" customHeight="1" x14ac:dyDescent="0.25">
      <c r="A886" s="587"/>
      <c r="B886" s="587"/>
      <c r="C886" s="587"/>
      <c r="D886" s="587"/>
      <c r="E886" s="587"/>
      <c r="F886" s="588"/>
      <c r="G886" s="587"/>
      <c r="H886" s="587"/>
      <c r="I886" s="587"/>
      <c r="J886" s="587"/>
      <c r="K886" s="587"/>
      <c r="L886" s="587"/>
      <c r="M886" s="587"/>
      <c r="N886" s="587"/>
      <c r="O886" s="587"/>
      <c r="P886" s="587"/>
      <c r="Q886" s="587"/>
      <c r="R886" s="587"/>
      <c r="S886" s="587"/>
      <c r="T886" s="587"/>
      <c r="U886" s="587"/>
      <c r="V886" s="587"/>
      <c r="W886" s="587"/>
      <c r="X886" s="587"/>
      <c r="Y886" s="587"/>
      <c r="Z886" s="587"/>
      <c r="AA886" s="587"/>
      <c r="AB886" s="587"/>
    </row>
    <row r="887" spans="1:28" ht="15.75" customHeight="1" x14ac:dyDescent="0.25">
      <c r="A887" s="587"/>
      <c r="B887" s="587"/>
      <c r="C887" s="587"/>
      <c r="D887" s="587"/>
      <c r="E887" s="587"/>
      <c r="F887" s="588"/>
      <c r="G887" s="587"/>
      <c r="H887" s="587"/>
      <c r="I887" s="587"/>
      <c r="J887" s="587"/>
      <c r="K887" s="587"/>
      <c r="L887" s="587"/>
      <c r="M887" s="587"/>
      <c r="N887" s="587"/>
      <c r="O887" s="587"/>
      <c r="P887" s="587"/>
      <c r="Q887" s="587"/>
      <c r="R887" s="587"/>
      <c r="S887" s="587"/>
      <c r="T887" s="587"/>
      <c r="U887" s="587"/>
      <c r="V887" s="587"/>
      <c r="W887" s="587"/>
      <c r="X887" s="587"/>
      <c r="Y887" s="587"/>
      <c r="Z887" s="587"/>
      <c r="AA887" s="587"/>
      <c r="AB887" s="587"/>
    </row>
    <row r="888" spans="1:28" ht="15.75" customHeight="1" x14ac:dyDescent="0.25">
      <c r="A888" s="587"/>
      <c r="B888" s="587"/>
      <c r="C888" s="587"/>
      <c r="D888" s="587"/>
      <c r="E888" s="587"/>
      <c r="F888" s="588"/>
      <c r="G888" s="587"/>
      <c r="H888" s="587"/>
      <c r="I888" s="587"/>
      <c r="J888" s="587"/>
      <c r="K888" s="587"/>
      <c r="L888" s="587"/>
      <c r="M888" s="587"/>
      <c r="N888" s="587"/>
      <c r="O888" s="587"/>
      <c r="P888" s="587"/>
      <c r="Q888" s="587"/>
      <c r="R888" s="587"/>
      <c r="S888" s="587"/>
      <c r="T888" s="587"/>
      <c r="U888" s="587"/>
      <c r="V888" s="587"/>
      <c r="W888" s="587"/>
      <c r="X888" s="587"/>
      <c r="Y888" s="587"/>
      <c r="Z888" s="587"/>
      <c r="AA888" s="587"/>
      <c r="AB888" s="587"/>
    </row>
    <row r="889" spans="1:28" ht="15.75" customHeight="1" x14ac:dyDescent="0.25">
      <c r="A889" s="587"/>
      <c r="B889" s="587"/>
      <c r="C889" s="587"/>
      <c r="D889" s="587"/>
      <c r="E889" s="587"/>
      <c r="F889" s="588"/>
      <c r="G889" s="587"/>
      <c r="H889" s="587"/>
      <c r="I889" s="587"/>
      <c r="J889" s="587"/>
      <c r="K889" s="587"/>
      <c r="L889" s="587"/>
      <c r="M889" s="587"/>
      <c r="N889" s="587"/>
      <c r="O889" s="587"/>
      <c r="P889" s="587"/>
      <c r="Q889" s="587"/>
      <c r="R889" s="587"/>
      <c r="S889" s="587"/>
      <c r="T889" s="587"/>
      <c r="U889" s="587"/>
      <c r="V889" s="587"/>
      <c r="W889" s="587"/>
      <c r="X889" s="587"/>
      <c r="Y889" s="587"/>
      <c r="Z889" s="587"/>
      <c r="AA889" s="587"/>
      <c r="AB889" s="587"/>
    </row>
    <row r="890" spans="1:28" ht="15.75" customHeight="1" x14ac:dyDescent="0.25">
      <c r="A890" s="587"/>
      <c r="B890" s="587"/>
      <c r="C890" s="587"/>
      <c r="D890" s="587"/>
      <c r="E890" s="587"/>
      <c r="F890" s="588"/>
      <c r="G890" s="587"/>
      <c r="H890" s="587"/>
      <c r="I890" s="587"/>
      <c r="J890" s="587"/>
      <c r="K890" s="587"/>
      <c r="L890" s="587"/>
      <c r="M890" s="587"/>
      <c r="N890" s="587"/>
      <c r="O890" s="587"/>
      <c r="P890" s="587"/>
      <c r="Q890" s="587"/>
      <c r="R890" s="587"/>
      <c r="S890" s="587"/>
      <c r="T890" s="587"/>
      <c r="U890" s="587"/>
      <c r="V890" s="587"/>
      <c r="W890" s="587"/>
      <c r="X890" s="587"/>
      <c r="Y890" s="587"/>
      <c r="Z890" s="587"/>
      <c r="AA890" s="587"/>
      <c r="AB890" s="587"/>
    </row>
    <row r="891" spans="1:28" ht="15.75" customHeight="1" x14ac:dyDescent="0.25">
      <c r="A891" s="587"/>
      <c r="B891" s="587"/>
      <c r="C891" s="587"/>
      <c r="D891" s="587"/>
      <c r="E891" s="587"/>
      <c r="F891" s="588"/>
      <c r="G891" s="587"/>
      <c r="H891" s="587"/>
      <c r="I891" s="587"/>
      <c r="J891" s="587"/>
      <c r="K891" s="587"/>
      <c r="L891" s="587"/>
      <c r="M891" s="587"/>
      <c r="N891" s="587"/>
      <c r="O891" s="587"/>
      <c r="P891" s="587"/>
      <c r="Q891" s="587"/>
      <c r="R891" s="587"/>
      <c r="S891" s="587"/>
      <c r="T891" s="587"/>
      <c r="U891" s="587"/>
      <c r="V891" s="587"/>
      <c r="W891" s="587"/>
      <c r="X891" s="587"/>
      <c r="Y891" s="587"/>
      <c r="Z891" s="587"/>
      <c r="AA891" s="587"/>
      <c r="AB891" s="587"/>
    </row>
    <row r="892" spans="1:28" ht="15.75" customHeight="1" x14ac:dyDescent="0.25">
      <c r="A892" s="587"/>
      <c r="B892" s="587"/>
      <c r="C892" s="587"/>
      <c r="D892" s="587"/>
      <c r="E892" s="587"/>
      <c r="F892" s="588"/>
      <c r="G892" s="587"/>
      <c r="H892" s="587"/>
      <c r="I892" s="587"/>
      <c r="J892" s="587"/>
      <c r="K892" s="587"/>
      <c r="L892" s="587"/>
      <c r="M892" s="587"/>
      <c r="N892" s="587"/>
      <c r="O892" s="587"/>
      <c r="P892" s="587"/>
      <c r="Q892" s="587"/>
      <c r="R892" s="587"/>
      <c r="S892" s="587"/>
      <c r="T892" s="587"/>
      <c r="U892" s="587"/>
      <c r="V892" s="587"/>
      <c r="W892" s="587"/>
      <c r="X892" s="587"/>
      <c r="Y892" s="587"/>
      <c r="Z892" s="587"/>
      <c r="AA892" s="587"/>
      <c r="AB892" s="587"/>
    </row>
    <row r="893" spans="1:28" ht="15.75" customHeight="1" x14ac:dyDescent="0.25">
      <c r="A893" s="587"/>
      <c r="B893" s="587"/>
      <c r="C893" s="587"/>
      <c r="D893" s="587"/>
      <c r="E893" s="587"/>
      <c r="F893" s="588"/>
      <c r="G893" s="587"/>
      <c r="H893" s="587"/>
      <c r="I893" s="587"/>
      <c r="J893" s="587"/>
      <c r="K893" s="587"/>
      <c r="L893" s="587"/>
      <c r="M893" s="587"/>
      <c r="N893" s="587"/>
      <c r="O893" s="587"/>
      <c r="P893" s="587"/>
      <c r="Q893" s="587"/>
      <c r="R893" s="587"/>
      <c r="S893" s="587"/>
      <c r="T893" s="587"/>
      <c r="U893" s="587"/>
      <c r="V893" s="587"/>
      <c r="W893" s="587"/>
      <c r="X893" s="587"/>
      <c r="Y893" s="587"/>
      <c r="Z893" s="587"/>
      <c r="AA893" s="587"/>
      <c r="AB893" s="587"/>
    </row>
    <row r="894" spans="1:28" ht="15.75" customHeight="1" x14ac:dyDescent="0.25">
      <c r="A894" s="587"/>
      <c r="B894" s="587"/>
      <c r="C894" s="587"/>
      <c r="D894" s="587"/>
      <c r="E894" s="587"/>
      <c r="F894" s="588"/>
      <c r="G894" s="587"/>
      <c r="H894" s="587"/>
      <c r="I894" s="587"/>
      <c r="J894" s="587"/>
      <c r="K894" s="587"/>
      <c r="L894" s="587"/>
      <c r="M894" s="587"/>
      <c r="N894" s="587"/>
      <c r="O894" s="587"/>
      <c r="P894" s="587"/>
      <c r="Q894" s="587"/>
      <c r="R894" s="587"/>
      <c r="S894" s="587"/>
      <c r="T894" s="587"/>
      <c r="U894" s="587"/>
      <c r="V894" s="587"/>
      <c r="W894" s="587"/>
      <c r="X894" s="587"/>
      <c r="Y894" s="587"/>
      <c r="Z894" s="587"/>
      <c r="AA894" s="587"/>
      <c r="AB894" s="587"/>
    </row>
    <row r="895" spans="1:28" ht="15.75" customHeight="1" x14ac:dyDescent="0.25">
      <c r="A895" s="587"/>
      <c r="B895" s="587"/>
      <c r="C895" s="587"/>
      <c r="D895" s="587"/>
      <c r="E895" s="587"/>
      <c r="F895" s="588"/>
      <c r="G895" s="587"/>
      <c r="H895" s="587"/>
      <c r="I895" s="587"/>
      <c r="J895" s="587"/>
      <c r="K895" s="587"/>
      <c r="L895" s="587"/>
      <c r="M895" s="587"/>
      <c r="N895" s="587"/>
      <c r="O895" s="587"/>
      <c r="P895" s="587"/>
      <c r="Q895" s="587"/>
      <c r="R895" s="587"/>
      <c r="S895" s="587"/>
      <c r="T895" s="587"/>
      <c r="U895" s="587"/>
      <c r="V895" s="587"/>
      <c r="W895" s="587"/>
      <c r="X895" s="587"/>
      <c r="Y895" s="587"/>
      <c r="Z895" s="587"/>
      <c r="AA895" s="587"/>
      <c r="AB895" s="587"/>
    </row>
    <row r="896" spans="1:28" ht="15.75" customHeight="1" x14ac:dyDescent="0.25">
      <c r="A896" s="587"/>
      <c r="B896" s="587"/>
      <c r="C896" s="587"/>
      <c r="D896" s="587"/>
      <c r="E896" s="587"/>
      <c r="F896" s="588"/>
      <c r="G896" s="587"/>
      <c r="H896" s="587"/>
      <c r="I896" s="587"/>
      <c r="J896" s="587"/>
      <c r="K896" s="587"/>
      <c r="L896" s="587"/>
      <c r="M896" s="587"/>
      <c r="N896" s="587"/>
      <c r="O896" s="587"/>
      <c r="P896" s="587"/>
      <c r="Q896" s="587"/>
      <c r="R896" s="587"/>
      <c r="S896" s="587"/>
      <c r="T896" s="587"/>
      <c r="U896" s="587"/>
      <c r="V896" s="587"/>
      <c r="W896" s="587"/>
      <c r="X896" s="587"/>
      <c r="Y896" s="587"/>
      <c r="Z896" s="587"/>
      <c r="AA896" s="587"/>
      <c r="AB896" s="587"/>
    </row>
    <row r="897" spans="1:28" ht="15.75" customHeight="1" x14ac:dyDescent="0.25">
      <c r="A897" s="587"/>
      <c r="B897" s="587"/>
      <c r="C897" s="587"/>
      <c r="D897" s="587"/>
      <c r="E897" s="587"/>
      <c r="F897" s="588"/>
      <c r="G897" s="587"/>
      <c r="H897" s="587"/>
      <c r="I897" s="587"/>
      <c r="J897" s="587"/>
      <c r="K897" s="587"/>
      <c r="L897" s="587"/>
      <c r="M897" s="587"/>
      <c r="N897" s="587"/>
      <c r="O897" s="587"/>
      <c r="P897" s="587"/>
      <c r="Q897" s="587"/>
      <c r="R897" s="587"/>
      <c r="S897" s="587"/>
      <c r="T897" s="587"/>
      <c r="U897" s="587"/>
      <c r="V897" s="587"/>
      <c r="W897" s="587"/>
      <c r="X897" s="587"/>
      <c r="Y897" s="587"/>
      <c r="Z897" s="587"/>
      <c r="AA897" s="587"/>
      <c r="AB897" s="587"/>
    </row>
    <row r="898" spans="1:28" ht="15.75" customHeight="1" x14ac:dyDescent="0.25">
      <c r="A898" s="587"/>
      <c r="B898" s="587"/>
      <c r="C898" s="587"/>
      <c r="D898" s="587"/>
      <c r="E898" s="587"/>
      <c r="F898" s="588"/>
      <c r="G898" s="587"/>
      <c r="H898" s="587"/>
      <c r="I898" s="587"/>
      <c r="J898" s="587"/>
      <c r="K898" s="587"/>
      <c r="L898" s="587"/>
      <c r="M898" s="587"/>
      <c r="N898" s="587"/>
      <c r="O898" s="587"/>
      <c r="P898" s="587"/>
      <c r="Q898" s="587"/>
      <c r="R898" s="587"/>
      <c r="S898" s="587"/>
      <c r="T898" s="587"/>
      <c r="U898" s="587"/>
      <c r="V898" s="587"/>
      <c r="W898" s="587"/>
      <c r="X898" s="587"/>
      <c r="Y898" s="587"/>
      <c r="Z898" s="587"/>
      <c r="AA898" s="587"/>
      <c r="AB898" s="587"/>
    </row>
    <row r="899" spans="1:28" ht="15.75" customHeight="1" x14ac:dyDescent="0.25">
      <c r="A899" s="587"/>
      <c r="B899" s="587"/>
      <c r="C899" s="587"/>
      <c r="D899" s="587"/>
      <c r="E899" s="587"/>
      <c r="F899" s="588"/>
      <c r="G899" s="587"/>
      <c r="H899" s="587"/>
      <c r="I899" s="587"/>
      <c r="J899" s="587"/>
      <c r="K899" s="587"/>
      <c r="L899" s="587"/>
      <c r="M899" s="587"/>
      <c r="N899" s="587"/>
      <c r="O899" s="587"/>
      <c r="P899" s="587"/>
      <c r="Q899" s="587"/>
      <c r="R899" s="587"/>
      <c r="S899" s="587"/>
      <c r="T899" s="587"/>
      <c r="U899" s="587"/>
      <c r="V899" s="587"/>
      <c r="W899" s="587"/>
      <c r="X899" s="587"/>
      <c r="Y899" s="587"/>
      <c r="Z899" s="587"/>
      <c r="AA899" s="587"/>
      <c r="AB899" s="587"/>
    </row>
    <row r="900" spans="1:28" ht="15.75" customHeight="1" x14ac:dyDescent="0.25">
      <c r="A900" s="587"/>
      <c r="B900" s="587"/>
      <c r="C900" s="587"/>
      <c r="D900" s="587"/>
      <c r="E900" s="587"/>
      <c r="F900" s="588"/>
      <c r="G900" s="587"/>
      <c r="H900" s="587"/>
      <c r="I900" s="587"/>
      <c r="J900" s="587"/>
      <c r="K900" s="587"/>
      <c r="L900" s="587"/>
      <c r="M900" s="587"/>
      <c r="N900" s="587"/>
      <c r="O900" s="587"/>
      <c r="P900" s="587"/>
      <c r="Q900" s="587"/>
      <c r="R900" s="587"/>
      <c r="S900" s="587"/>
      <c r="T900" s="587"/>
      <c r="U900" s="587"/>
      <c r="V900" s="587"/>
      <c r="W900" s="587"/>
      <c r="X900" s="587"/>
      <c r="Y900" s="587"/>
      <c r="Z900" s="587"/>
      <c r="AA900" s="587"/>
      <c r="AB900" s="587"/>
    </row>
    <row r="901" spans="1:28" ht="15.75" customHeight="1" x14ac:dyDescent="0.25">
      <c r="A901" s="587"/>
      <c r="B901" s="587"/>
      <c r="C901" s="587"/>
      <c r="D901" s="587"/>
      <c r="E901" s="587"/>
      <c r="F901" s="588"/>
      <c r="G901" s="587"/>
      <c r="H901" s="587"/>
      <c r="I901" s="587"/>
      <c r="J901" s="587"/>
      <c r="K901" s="587"/>
      <c r="L901" s="587"/>
      <c r="M901" s="587"/>
      <c r="N901" s="587"/>
      <c r="O901" s="587"/>
      <c r="P901" s="587"/>
      <c r="Q901" s="587"/>
      <c r="R901" s="587"/>
      <c r="S901" s="587"/>
      <c r="T901" s="587"/>
      <c r="U901" s="587"/>
      <c r="V901" s="587"/>
      <c r="W901" s="587"/>
      <c r="X901" s="587"/>
      <c r="Y901" s="587"/>
      <c r="Z901" s="587"/>
      <c r="AA901" s="587"/>
      <c r="AB901" s="587"/>
    </row>
    <row r="902" spans="1:28" ht="15.75" customHeight="1" x14ac:dyDescent="0.25">
      <c r="A902" s="587"/>
      <c r="B902" s="587"/>
      <c r="C902" s="587"/>
      <c r="D902" s="587"/>
      <c r="E902" s="587"/>
      <c r="F902" s="588"/>
      <c r="G902" s="587"/>
      <c r="H902" s="587"/>
      <c r="I902" s="587"/>
      <c r="J902" s="587"/>
      <c r="K902" s="587"/>
      <c r="L902" s="587"/>
      <c r="M902" s="587"/>
      <c r="N902" s="587"/>
      <c r="O902" s="587"/>
      <c r="P902" s="587"/>
      <c r="Q902" s="587"/>
      <c r="R902" s="587"/>
      <c r="S902" s="587"/>
      <c r="T902" s="587"/>
      <c r="U902" s="587"/>
      <c r="V902" s="587"/>
      <c r="W902" s="587"/>
      <c r="X902" s="587"/>
      <c r="Y902" s="587"/>
      <c r="Z902" s="587"/>
      <c r="AA902" s="587"/>
      <c r="AB902" s="587"/>
    </row>
    <row r="903" spans="1:28" ht="15.75" customHeight="1" x14ac:dyDescent="0.25">
      <c r="A903" s="587"/>
      <c r="B903" s="587"/>
      <c r="C903" s="587"/>
      <c r="D903" s="587"/>
      <c r="E903" s="587"/>
      <c r="F903" s="588"/>
      <c r="G903" s="587"/>
      <c r="H903" s="587"/>
      <c r="I903" s="587"/>
      <c r="J903" s="587"/>
      <c r="K903" s="587"/>
      <c r="L903" s="587"/>
      <c r="M903" s="587"/>
      <c r="N903" s="587"/>
      <c r="O903" s="587"/>
      <c r="P903" s="587"/>
      <c r="Q903" s="587"/>
      <c r="R903" s="587"/>
      <c r="S903" s="587"/>
      <c r="T903" s="587"/>
      <c r="U903" s="587"/>
      <c r="V903" s="587"/>
      <c r="W903" s="587"/>
      <c r="X903" s="587"/>
      <c r="Y903" s="587"/>
      <c r="Z903" s="587"/>
      <c r="AA903" s="587"/>
      <c r="AB903" s="587"/>
    </row>
    <row r="904" spans="1:28" ht="15.75" customHeight="1" x14ac:dyDescent="0.25">
      <c r="A904" s="587"/>
      <c r="B904" s="587"/>
      <c r="C904" s="587"/>
      <c r="D904" s="587"/>
      <c r="E904" s="587"/>
      <c r="F904" s="588"/>
      <c r="G904" s="587"/>
      <c r="H904" s="587"/>
      <c r="I904" s="587"/>
      <c r="J904" s="587"/>
      <c r="K904" s="587"/>
      <c r="L904" s="587"/>
      <c r="M904" s="587"/>
      <c r="N904" s="587"/>
      <c r="O904" s="587"/>
      <c r="P904" s="587"/>
      <c r="Q904" s="587"/>
      <c r="R904" s="587"/>
      <c r="S904" s="587"/>
      <c r="T904" s="587"/>
      <c r="U904" s="587"/>
      <c r="V904" s="587"/>
      <c r="W904" s="587"/>
      <c r="X904" s="587"/>
      <c r="Y904" s="587"/>
      <c r="Z904" s="587"/>
      <c r="AA904" s="587"/>
      <c r="AB904" s="587"/>
    </row>
    <row r="905" spans="1:28" ht="15.75" customHeight="1" x14ac:dyDescent="0.25">
      <c r="A905" s="587"/>
      <c r="B905" s="587"/>
      <c r="C905" s="587"/>
      <c r="D905" s="587"/>
      <c r="E905" s="587"/>
      <c r="F905" s="588"/>
      <c r="G905" s="587"/>
      <c r="H905" s="587"/>
      <c r="I905" s="587"/>
      <c r="J905" s="587"/>
      <c r="K905" s="587"/>
      <c r="L905" s="587"/>
      <c r="M905" s="587"/>
      <c r="N905" s="587"/>
      <c r="O905" s="587"/>
      <c r="P905" s="587"/>
      <c r="Q905" s="587"/>
      <c r="R905" s="587"/>
      <c r="S905" s="587"/>
      <c r="T905" s="587"/>
      <c r="U905" s="587"/>
      <c r="V905" s="587"/>
      <c r="W905" s="587"/>
      <c r="X905" s="587"/>
      <c r="Y905" s="587"/>
      <c r="Z905" s="587"/>
      <c r="AA905" s="587"/>
      <c r="AB905" s="587"/>
    </row>
    <row r="906" spans="1:28" ht="15.75" customHeight="1" x14ac:dyDescent="0.25">
      <c r="A906" s="587"/>
      <c r="B906" s="587"/>
      <c r="C906" s="587"/>
      <c r="D906" s="587"/>
      <c r="E906" s="587"/>
      <c r="F906" s="588"/>
      <c r="G906" s="587"/>
      <c r="H906" s="587"/>
      <c r="I906" s="587"/>
      <c r="J906" s="587"/>
      <c r="K906" s="587"/>
      <c r="L906" s="587"/>
      <c r="M906" s="587"/>
      <c r="N906" s="587"/>
      <c r="O906" s="587"/>
      <c r="P906" s="587"/>
      <c r="Q906" s="587"/>
      <c r="R906" s="587"/>
      <c r="S906" s="587"/>
      <c r="T906" s="587"/>
      <c r="U906" s="587"/>
      <c r="V906" s="587"/>
      <c r="W906" s="587"/>
      <c r="X906" s="587"/>
      <c r="Y906" s="587"/>
      <c r="Z906" s="587"/>
      <c r="AA906" s="587"/>
      <c r="AB906" s="587"/>
    </row>
    <row r="907" spans="1:28" ht="15.75" customHeight="1" x14ac:dyDescent="0.25">
      <c r="A907" s="587"/>
      <c r="B907" s="587"/>
      <c r="C907" s="587"/>
      <c r="D907" s="587"/>
      <c r="E907" s="587"/>
      <c r="F907" s="588"/>
      <c r="G907" s="587"/>
      <c r="H907" s="587"/>
      <c r="I907" s="587"/>
      <c r="J907" s="587"/>
      <c r="K907" s="587"/>
      <c r="L907" s="587"/>
      <c r="M907" s="587"/>
      <c r="N907" s="587"/>
      <c r="O907" s="587"/>
      <c r="P907" s="587"/>
      <c r="Q907" s="587"/>
      <c r="R907" s="587"/>
      <c r="S907" s="587"/>
      <c r="T907" s="587"/>
      <c r="U907" s="587"/>
      <c r="V907" s="587"/>
      <c r="W907" s="587"/>
      <c r="X907" s="587"/>
      <c r="Y907" s="587"/>
      <c r="Z907" s="587"/>
      <c r="AA907" s="587"/>
      <c r="AB907" s="587"/>
    </row>
    <row r="908" spans="1:28" ht="15.75" customHeight="1" x14ac:dyDescent="0.25">
      <c r="A908" s="587"/>
      <c r="B908" s="587"/>
      <c r="C908" s="587"/>
      <c r="D908" s="587"/>
      <c r="E908" s="587"/>
      <c r="F908" s="588"/>
      <c r="G908" s="587"/>
      <c r="H908" s="587"/>
      <c r="I908" s="587"/>
      <c r="J908" s="587"/>
      <c r="K908" s="587"/>
      <c r="L908" s="587"/>
      <c r="M908" s="587"/>
      <c r="N908" s="587"/>
      <c r="O908" s="587"/>
      <c r="P908" s="587"/>
      <c r="Q908" s="587"/>
      <c r="R908" s="587"/>
      <c r="S908" s="587"/>
      <c r="T908" s="587"/>
      <c r="U908" s="587"/>
      <c r="V908" s="587"/>
      <c r="W908" s="587"/>
      <c r="X908" s="587"/>
      <c r="Y908" s="587"/>
      <c r="Z908" s="587"/>
      <c r="AA908" s="587"/>
      <c r="AB908" s="587"/>
    </row>
    <row r="909" spans="1:28" ht="15.75" customHeight="1" x14ac:dyDescent="0.25">
      <c r="A909" s="587"/>
      <c r="B909" s="587"/>
      <c r="C909" s="587"/>
      <c r="D909" s="587"/>
      <c r="E909" s="587"/>
      <c r="F909" s="588"/>
      <c r="G909" s="587"/>
      <c r="H909" s="587"/>
      <c r="I909" s="587"/>
      <c r="J909" s="587"/>
      <c r="K909" s="587"/>
      <c r="L909" s="587"/>
      <c r="M909" s="587"/>
      <c r="N909" s="587"/>
      <c r="O909" s="587"/>
      <c r="P909" s="587"/>
      <c r="Q909" s="587"/>
      <c r="R909" s="587"/>
      <c r="S909" s="587"/>
      <c r="T909" s="587"/>
      <c r="U909" s="587"/>
      <c r="V909" s="587"/>
      <c r="W909" s="587"/>
      <c r="X909" s="587"/>
      <c r="Y909" s="587"/>
      <c r="Z909" s="587"/>
      <c r="AA909" s="587"/>
      <c r="AB909" s="587"/>
    </row>
    <row r="910" spans="1:28" ht="15.75" customHeight="1" x14ac:dyDescent="0.25">
      <c r="A910" s="587"/>
      <c r="B910" s="587"/>
      <c r="C910" s="587"/>
      <c r="D910" s="587"/>
      <c r="E910" s="587"/>
      <c r="F910" s="588"/>
      <c r="G910" s="587"/>
      <c r="H910" s="587"/>
      <c r="I910" s="587"/>
      <c r="J910" s="587"/>
      <c r="K910" s="587"/>
      <c r="L910" s="587"/>
      <c r="M910" s="587"/>
      <c r="N910" s="587"/>
      <c r="O910" s="587"/>
      <c r="P910" s="587"/>
      <c r="Q910" s="587"/>
      <c r="R910" s="587"/>
      <c r="S910" s="587"/>
      <c r="T910" s="587"/>
      <c r="U910" s="587"/>
      <c r="V910" s="587"/>
      <c r="W910" s="587"/>
      <c r="X910" s="587"/>
      <c r="Y910" s="587"/>
      <c r="Z910" s="587"/>
      <c r="AA910" s="587"/>
      <c r="AB910" s="587"/>
    </row>
    <row r="911" spans="1:28" ht="15.75" customHeight="1" x14ac:dyDescent="0.25">
      <c r="A911" s="587"/>
      <c r="B911" s="587"/>
      <c r="C911" s="587"/>
      <c r="D911" s="587"/>
      <c r="E911" s="587"/>
      <c r="F911" s="588"/>
      <c r="G911" s="587"/>
      <c r="H911" s="587"/>
      <c r="I911" s="587"/>
      <c r="J911" s="587"/>
      <c r="K911" s="587"/>
      <c r="L911" s="587"/>
      <c r="M911" s="587"/>
      <c r="N911" s="587"/>
      <c r="O911" s="587"/>
      <c r="P911" s="587"/>
      <c r="Q911" s="587"/>
      <c r="R911" s="587"/>
      <c r="S911" s="587"/>
      <c r="T911" s="587"/>
      <c r="U911" s="587"/>
      <c r="V911" s="587"/>
      <c r="W911" s="587"/>
      <c r="X911" s="587"/>
      <c r="Y911" s="587"/>
      <c r="Z911" s="587"/>
      <c r="AA911" s="587"/>
      <c r="AB911" s="587"/>
    </row>
    <row r="912" spans="1:28" ht="15.75" customHeight="1" x14ac:dyDescent="0.25">
      <c r="A912" s="587"/>
      <c r="B912" s="587"/>
      <c r="C912" s="587"/>
      <c r="D912" s="587"/>
      <c r="E912" s="587"/>
      <c r="F912" s="588"/>
      <c r="G912" s="587"/>
      <c r="H912" s="587"/>
      <c r="I912" s="587"/>
      <c r="J912" s="587"/>
      <c r="K912" s="587"/>
      <c r="L912" s="587"/>
      <c r="M912" s="587"/>
      <c r="N912" s="587"/>
      <c r="O912" s="587"/>
      <c r="P912" s="587"/>
      <c r="Q912" s="587"/>
      <c r="R912" s="587"/>
      <c r="S912" s="587"/>
      <c r="T912" s="587"/>
      <c r="U912" s="587"/>
      <c r="V912" s="587"/>
      <c r="W912" s="587"/>
      <c r="X912" s="587"/>
      <c r="Y912" s="587"/>
      <c r="Z912" s="587"/>
      <c r="AA912" s="587"/>
      <c r="AB912" s="587"/>
    </row>
    <row r="913" spans="1:28" ht="15.75" customHeight="1" x14ac:dyDescent="0.25">
      <c r="A913" s="587"/>
      <c r="B913" s="587"/>
      <c r="C913" s="587"/>
      <c r="D913" s="587"/>
      <c r="E913" s="587"/>
      <c r="F913" s="588"/>
      <c r="G913" s="587"/>
      <c r="H913" s="587"/>
      <c r="I913" s="587"/>
      <c r="J913" s="587"/>
      <c r="K913" s="587"/>
      <c r="L913" s="587"/>
      <c r="M913" s="587"/>
      <c r="N913" s="587"/>
      <c r="O913" s="587"/>
      <c r="P913" s="587"/>
      <c r="Q913" s="587"/>
      <c r="R913" s="587"/>
      <c r="S913" s="587"/>
      <c r="T913" s="587"/>
      <c r="U913" s="587"/>
      <c r="V913" s="587"/>
      <c r="W913" s="587"/>
      <c r="X913" s="587"/>
      <c r="Y913" s="587"/>
      <c r="Z913" s="587"/>
      <c r="AA913" s="587"/>
      <c r="AB913" s="587"/>
    </row>
    <row r="914" spans="1:28" ht="15.75" customHeight="1" x14ac:dyDescent="0.25">
      <c r="A914" s="587"/>
      <c r="B914" s="587"/>
      <c r="C914" s="587"/>
      <c r="D914" s="587"/>
      <c r="E914" s="587"/>
      <c r="F914" s="588"/>
      <c r="G914" s="587"/>
      <c r="H914" s="587"/>
      <c r="I914" s="587"/>
      <c r="J914" s="587"/>
      <c r="K914" s="587"/>
      <c r="L914" s="587"/>
      <c r="M914" s="587"/>
      <c r="N914" s="587"/>
      <c r="O914" s="587"/>
      <c r="P914" s="587"/>
      <c r="Q914" s="587"/>
      <c r="R914" s="587"/>
      <c r="S914" s="587"/>
      <c r="T914" s="587"/>
      <c r="U914" s="587"/>
      <c r="V914" s="587"/>
      <c r="W914" s="587"/>
      <c r="X914" s="587"/>
      <c r="Y914" s="587"/>
      <c r="Z914" s="587"/>
      <c r="AA914" s="587"/>
      <c r="AB914" s="587"/>
    </row>
    <row r="915" spans="1:28" ht="15.75" customHeight="1" x14ac:dyDescent="0.25">
      <c r="A915" s="587"/>
      <c r="B915" s="587"/>
      <c r="C915" s="587"/>
      <c r="D915" s="587"/>
      <c r="E915" s="587"/>
      <c r="F915" s="588"/>
      <c r="G915" s="587"/>
      <c r="H915" s="587"/>
      <c r="I915" s="587"/>
      <c r="J915" s="587"/>
      <c r="K915" s="587"/>
      <c r="L915" s="587"/>
      <c r="M915" s="587"/>
      <c r="N915" s="587"/>
      <c r="O915" s="587"/>
      <c r="P915" s="587"/>
      <c r="Q915" s="587"/>
      <c r="R915" s="587"/>
      <c r="S915" s="587"/>
      <c r="T915" s="587"/>
      <c r="U915" s="587"/>
      <c r="V915" s="587"/>
      <c r="W915" s="587"/>
      <c r="X915" s="587"/>
      <c r="Y915" s="587"/>
      <c r="Z915" s="587"/>
      <c r="AA915" s="587"/>
      <c r="AB915" s="587"/>
    </row>
    <row r="916" spans="1:28" ht="15.75" customHeight="1" x14ac:dyDescent="0.25">
      <c r="A916" s="587"/>
      <c r="B916" s="587"/>
      <c r="C916" s="587"/>
      <c r="D916" s="587"/>
      <c r="E916" s="587"/>
      <c r="F916" s="588"/>
      <c r="G916" s="587"/>
      <c r="H916" s="587"/>
      <c r="I916" s="587"/>
      <c r="J916" s="587"/>
      <c r="K916" s="587"/>
      <c r="L916" s="587"/>
      <c r="M916" s="587"/>
      <c r="N916" s="587"/>
      <c r="O916" s="587"/>
      <c r="P916" s="587"/>
      <c r="Q916" s="587"/>
      <c r="R916" s="587"/>
      <c r="S916" s="587"/>
      <c r="T916" s="587"/>
      <c r="U916" s="587"/>
      <c r="V916" s="587"/>
      <c r="W916" s="587"/>
      <c r="X916" s="587"/>
      <c r="Y916" s="587"/>
      <c r="Z916" s="587"/>
      <c r="AA916" s="587"/>
      <c r="AB916" s="587"/>
    </row>
    <row r="917" spans="1:28" ht="15.75" customHeight="1" x14ac:dyDescent="0.25">
      <c r="A917" s="587"/>
      <c r="B917" s="587"/>
      <c r="C917" s="587"/>
      <c r="D917" s="587"/>
      <c r="E917" s="587"/>
      <c r="F917" s="588"/>
      <c r="G917" s="587"/>
      <c r="H917" s="587"/>
      <c r="I917" s="587"/>
      <c r="J917" s="587"/>
      <c r="K917" s="587"/>
      <c r="L917" s="587"/>
      <c r="M917" s="587"/>
      <c r="N917" s="587"/>
      <c r="O917" s="587"/>
      <c r="P917" s="587"/>
      <c r="Q917" s="587"/>
      <c r="R917" s="587"/>
      <c r="S917" s="587"/>
      <c r="T917" s="587"/>
      <c r="U917" s="587"/>
      <c r="V917" s="587"/>
      <c r="W917" s="587"/>
      <c r="X917" s="587"/>
      <c r="Y917" s="587"/>
      <c r="Z917" s="587"/>
      <c r="AA917" s="587"/>
      <c r="AB917" s="587"/>
    </row>
    <row r="918" spans="1:28" ht="15.75" customHeight="1" x14ac:dyDescent="0.25">
      <c r="A918" s="587"/>
      <c r="B918" s="587"/>
      <c r="C918" s="587"/>
      <c r="D918" s="587"/>
      <c r="E918" s="587"/>
      <c r="F918" s="588"/>
      <c r="G918" s="587"/>
      <c r="H918" s="587"/>
      <c r="I918" s="587"/>
      <c r="J918" s="587"/>
      <c r="K918" s="587"/>
      <c r="L918" s="587"/>
      <c r="M918" s="587"/>
      <c r="N918" s="587"/>
      <c r="O918" s="587"/>
      <c r="P918" s="587"/>
      <c r="Q918" s="587"/>
      <c r="R918" s="587"/>
      <c r="S918" s="587"/>
      <c r="T918" s="587"/>
      <c r="U918" s="587"/>
      <c r="V918" s="587"/>
      <c r="W918" s="587"/>
      <c r="X918" s="587"/>
      <c r="Y918" s="587"/>
      <c r="Z918" s="587"/>
      <c r="AA918" s="587"/>
      <c r="AB918" s="587"/>
    </row>
    <row r="919" spans="1:28" ht="15.75" customHeight="1" x14ac:dyDescent="0.25">
      <c r="A919" s="587"/>
      <c r="B919" s="587"/>
      <c r="C919" s="587"/>
      <c r="D919" s="587"/>
      <c r="E919" s="587"/>
      <c r="F919" s="588"/>
      <c r="G919" s="587"/>
      <c r="H919" s="587"/>
      <c r="I919" s="587"/>
      <c r="J919" s="587"/>
      <c r="K919" s="587"/>
      <c r="L919" s="587"/>
      <c r="M919" s="587"/>
      <c r="N919" s="587"/>
      <c r="O919" s="587"/>
      <c r="P919" s="587"/>
      <c r="Q919" s="587"/>
      <c r="R919" s="587"/>
      <c r="S919" s="587"/>
      <c r="T919" s="587"/>
      <c r="U919" s="587"/>
      <c r="V919" s="587"/>
      <c r="W919" s="587"/>
      <c r="X919" s="587"/>
      <c r="Y919" s="587"/>
      <c r="Z919" s="587"/>
      <c r="AA919" s="587"/>
      <c r="AB919" s="587"/>
    </row>
    <row r="920" spans="1:28" ht="15.75" customHeight="1" x14ac:dyDescent="0.25">
      <c r="A920" s="587"/>
      <c r="B920" s="587"/>
      <c r="C920" s="587"/>
      <c r="D920" s="587"/>
      <c r="E920" s="587"/>
      <c r="F920" s="588"/>
      <c r="G920" s="587"/>
      <c r="H920" s="587"/>
      <c r="I920" s="587"/>
      <c r="J920" s="587"/>
      <c r="K920" s="587"/>
      <c r="L920" s="587"/>
      <c r="M920" s="587"/>
      <c r="N920" s="587"/>
      <c r="O920" s="587"/>
      <c r="P920" s="587"/>
      <c r="Q920" s="587"/>
      <c r="R920" s="587"/>
      <c r="S920" s="587"/>
      <c r="T920" s="587"/>
      <c r="U920" s="587"/>
      <c r="V920" s="587"/>
      <c r="W920" s="587"/>
      <c r="X920" s="587"/>
      <c r="Y920" s="587"/>
      <c r="Z920" s="587"/>
      <c r="AA920" s="587"/>
      <c r="AB920" s="587"/>
    </row>
    <row r="921" spans="1:28" ht="15.75" customHeight="1" x14ac:dyDescent="0.25">
      <c r="A921" s="587"/>
      <c r="B921" s="587"/>
      <c r="C921" s="587"/>
      <c r="D921" s="587"/>
      <c r="E921" s="587"/>
      <c r="F921" s="588"/>
      <c r="G921" s="587"/>
      <c r="H921" s="587"/>
      <c r="I921" s="587"/>
      <c r="J921" s="587"/>
      <c r="K921" s="587"/>
      <c r="L921" s="587"/>
      <c r="M921" s="587"/>
      <c r="N921" s="587"/>
      <c r="O921" s="587"/>
      <c r="P921" s="587"/>
      <c r="Q921" s="587"/>
      <c r="R921" s="587"/>
      <c r="S921" s="587"/>
      <c r="T921" s="587"/>
      <c r="U921" s="587"/>
      <c r="V921" s="587"/>
      <c r="W921" s="587"/>
      <c r="X921" s="587"/>
      <c r="Y921" s="587"/>
      <c r="Z921" s="587"/>
      <c r="AA921" s="587"/>
      <c r="AB921" s="587"/>
    </row>
    <row r="922" spans="1:28" ht="15.75" customHeight="1" x14ac:dyDescent="0.25">
      <c r="A922" s="587"/>
      <c r="B922" s="587"/>
      <c r="C922" s="587"/>
      <c r="D922" s="587"/>
      <c r="E922" s="587"/>
      <c r="F922" s="588"/>
      <c r="G922" s="587"/>
      <c r="H922" s="587"/>
      <c r="I922" s="587"/>
      <c r="J922" s="587"/>
      <c r="K922" s="587"/>
      <c r="L922" s="587"/>
      <c r="M922" s="587"/>
      <c r="N922" s="587"/>
      <c r="O922" s="587"/>
      <c r="P922" s="587"/>
      <c r="Q922" s="587"/>
      <c r="R922" s="587"/>
      <c r="S922" s="587"/>
      <c r="T922" s="587"/>
      <c r="U922" s="587"/>
      <c r="V922" s="587"/>
      <c r="W922" s="587"/>
      <c r="X922" s="587"/>
      <c r="Y922" s="587"/>
      <c r="Z922" s="587"/>
      <c r="AA922" s="587"/>
      <c r="AB922" s="587"/>
    </row>
    <row r="923" spans="1:28" ht="15.75" customHeight="1" x14ac:dyDescent="0.25">
      <c r="A923" s="587"/>
      <c r="B923" s="587"/>
      <c r="C923" s="587"/>
      <c r="D923" s="587"/>
      <c r="E923" s="587"/>
      <c r="F923" s="588"/>
      <c r="G923" s="587"/>
      <c r="H923" s="587"/>
      <c r="I923" s="587"/>
      <c r="J923" s="587"/>
      <c r="K923" s="587"/>
      <c r="L923" s="587"/>
      <c r="M923" s="587"/>
      <c r="N923" s="587"/>
      <c r="O923" s="587"/>
      <c r="P923" s="587"/>
      <c r="Q923" s="587"/>
      <c r="R923" s="587"/>
      <c r="S923" s="587"/>
      <c r="T923" s="587"/>
      <c r="U923" s="587"/>
      <c r="V923" s="587"/>
      <c r="W923" s="587"/>
      <c r="X923" s="587"/>
      <c r="Y923" s="587"/>
      <c r="Z923" s="587"/>
      <c r="AA923" s="587"/>
      <c r="AB923" s="587"/>
    </row>
    <row r="924" spans="1:28" ht="15.75" customHeight="1" x14ac:dyDescent="0.25">
      <c r="A924" s="587"/>
      <c r="B924" s="587"/>
      <c r="C924" s="587"/>
      <c r="D924" s="587"/>
      <c r="E924" s="587"/>
      <c r="F924" s="588"/>
      <c r="G924" s="587"/>
      <c r="H924" s="587"/>
      <c r="I924" s="587"/>
      <c r="J924" s="587"/>
      <c r="K924" s="587"/>
      <c r="L924" s="587"/>
      <c r="M924" s="587"/>
      <c r="N924" s="587"/>
      <c r="O924" s="587"/>
      <c r="P924" s="587"/>
      <c r="Q924" s="587"/>
      <c r="R924" s="587"/>
      <c r="S924" s="587"/>
      <c r="T924" s="587"/>
      <c r="U924" s="587"/>
      <c r="V924" s="587"/>
      <c r="W924" s="587"/>
      <c r="X924" s="587"/>
      <c r="Y924" s="587"/>
      <c r="Z924" s="587"/>
      <c r="AA924" s="587"/>
      <c r="AB924" s="587"/>
    </row>
    <row r="925" spans="1:28" ht="15.75" customHeight="1" x14ac:dyDescent="0.25">
      <c r="A925" s="587"/>
      <c r="B925" s="587"/>
      <c r="C925" s="587"/>
      <c r="D925" s="587"/>
      <c r="E925" s="587"/>
      <c r="F925" s="588"/>
      <c r="G925" s="587"/>
      <c r="H925" s="587"/>
      <c r="I925" s="587"/>
      <c r="J925" s="587"/>
      <c r="K925" s="587"/>
      <c r="L925" s="587"/>
      <c r="M925" s="587"/>
      <c r="N925" s="587"/>
      <c r="O925" s="587"/>
      <c r="P925" s="587"/>
      <c r="Q925" s="587"/>
      <c r="R925" s="587"/>
      <c r="S925" s="587"/>
      <c r="T925" s="587"/>
      <c r="U925" s="587"/>
      <c r="V925" s="587"/>
      <c r="W925" s="587"/>
      <c r="X925" s="587"/>
      <c r="Y925" s="587"/>
      <c r="Z925" s="587"/>
      <c r="AA925" s="587"/>
      <c r="AB925" s="587"/>
    </row>
    <row r="926" spans="1:28" ht="15.75" customHeight="1" x14ac:dyDescent="0.25">
      <c r="A926" s="587"/>
      <c r="B926" s="587"/>
      <c r="C926" s="587"/>
      <c r="D926" s="587"/>
      <c r="E926" s="587"/>
      <c r="F926" s="588"/>
      <c r="G926" s="587"/>
      <c r="H926" s="587"/>
      <c r="I926" s="587"/>
      <c r="J926" s="587"/>
      <c r="K926" s="587"/>
      <c r="L926" s="587"/>
      <c r="M926" s="587"/>
      <c r="N926" s="587"/>
      <c r="O926" s="587"/>
      <c r="P926" s="587"/>
      <c r="Q926" s="587"/>
      <c r="R926" s="587"/>
      <c r="S926" s="587"/>
      <c r="T926" s="587"/>
      <c r="U926" s="587"/>
      <c r="V926" s="587"/>
      <c r="W926" s="587"/>
      <c r="X926" s="587"/>
      <c r="Y926" s="587"/>
      <c r="Z926" s="587"/>
      <c r="AA926" s="587"/>
      <c r="AB926" s="587"/>
    </row>
    <row r="927" spans="1:28" ht="15.75" customHeight="1" x14ac:dyDescent="0.25">
      <c r="A927" s="587"/>
      <c r="B927" s="587"/>
      <c r="C927" s="587"/>
      <c r="D927" s="587"/>
      <c r="E927" s="587"/>
      <c r="F927" s="588"/>
      <c r="G927" s="587"/>
      <c r="H927" s="587"/>
      <c r="I927" s="587"/>
      <c r="J927" s="587"/>
      <c r="K927" s="587"/>
      <c r="L927" s="587"/>
      <c r="M927" s="587"/>
      <c r="N927" s="587"/>
      <c r="O927" s="587"/>
      <c r="P927" s="587"/>
      <c r="Q927" s="587"/>
      <c r="R927" s="587"/>
      <c r="S927" s="587"/>
      <c r="T927" s="587"/>
      <c r="U927" s="587"/>
      <c r="V927" s="587"/>
      <c r="W927" s="587"/>
      <c r="X927" s="587"/>
      <c r="Y927" s="587"/>
      <c r="Z927" s="587"/>
      <c r="AA927" s="587"/>
      <c r="AB927" s="587"/>
    </row>
    <row r="928" spans="1:28" ht="15.75" customHeight="1" x14ac:dyDescent="0.25">
      <c r="A928" s="587"/>
      <c r="B928" s="587"/>
      <c r="C928" s="587"/>
      <c r="D928" s="587"/>
      <c r="E928" s="587"/>
      <c r="F928" s="588"/>
      <c r="G928" s="587"/>
      <c r="H928" s="587"/>
      <c r="I928" s="587"/>
      <c r="J928" s="587"/>
      <c r="K928" s="587"/>
      <c r="L928" s="587"/>
      <c r="M928" s="587"/>
      <c r="N928" s="587"/>
      <c r="O928" s="587"/>
      <c r="P928" s="587"/>
      <c r="Q928" s="587"/>
      <c r="R928" s="587"/>
      <c r="S928" s="587"/>
      <c r="T928" s="587"/>
      <c r="U928" s="587"/>
      <c r="V928" s="587"/>
      <c r="W928" s="587"/>
      <c r="X928" s="587"/>
      <c r="Y928" s="587"/>
      <c r="Z928" s="587"/>
      <c r="AA928" s="587"/>
      <c r="AB928" s="587"/>
    </row>
    <row r="929" spans="1:28" ht="15.75" customHeight="1" x14ac:dyDescent="0.25">
      <c r="A929" s="587"/>
      <c r="B929" s="587"/>
      <c r="C929" s="587"/>
      <c r="D929" s="587"/>
      <c r="E929" s="587"/>
      <c r="F929" s="588"/>
      <c r="G929" s="587"/>
      <c r="H929" s="587"/>
      <c r="I929" s="587"/>
      <c r="J929" s="587"/>
      <c r="K929" s="587"/>
      <c r="L929" s="587"/>
      <c r="M929" s="587"/>
      <c r="N929" s="587"/>
      <c r="O929" s="587"/>
      <c r="P929" s="587"/>
      <c r="Q929" s="587"/>
      <c r="R929" s="587"/>
      <c r="S929" s="587"/>
      <c r="T929" s="587"/>
      <c r="U929" s="587"/>
      <c r="V929" s="587"/>
      <c r="W929" s="587"/>
      <c r="X929" s="587"/>
      <c r="Y929" s="587"/>
      <c r="Z929" s="587"/>
      <c r="AA929" s="587"/>
      <c r="AB929" s="587"/>
    </row>
    <row r="930" spans="1:28" ht="15.75" customHeight="1" x14ac:dyDescent="0.25">
      <c r="A930" s="587"/>
      <c r="B930" s="587"/>
      <c r="C930" s="587"/>
      <c r="D930" s="587"/>
      <c r="E930" s="587"/>
      <c r="F930" s="588"/>
      <c r="G930" s="587"/>
      <c r="H930" s="587"/>
      <c r="I930" s="587"/>
      <c r="J930" s="587"/>
      <c r="K930" s="587"/>
      <c r="L930" s="587"/>
      <c r="M930" s="587"/>
      <c r="N930" s="587"/>
      <c r="O930" s="587"/>
      <c r="P930" s="587"/>
      <c r="Q930" s="587"/>
      <c r="R930" s="587"/>
      <c r="S930" s="587"/>
      <c r="T930" s="587"/>
      <c r="U930" s="587"/>
      <c r="V930" s="587"/>
      <c r="W930" s="587"/>
      <c r="X930" s="587"/>
      <c r="Y930" s="587"/>
      <c r="Z930" s="587"/>
      <c r="AA930" s="587"/>
      <c r="AB930" s="587"/>
    </row>
    <row r="931" spans="1:28" ht="15.75" customHeight="1" x14ac:dyDescent="0.25">
      <c r="A931" s="587"/>
      <c r="B931" s="587"/>
      <c r="C931" s="587"/>
      <c r="D931" s="587"/>
      <c r="E931" s="587"/>
      <c r="F931" s="588"/>
      <c r="G931" s="587"/>
      <c r="H931" s="587"/>
      <c r="I931" s="587"/>
      <c r="J931" s="587"/>
      <c r="K931" s="587"/>
      <c r="L931" s="587"/>
      <c r="M931" s="587"/>
      <c r="N931" s="587"/>
      <c r="O931" s="587"/>
      <c r="P931" s="587"/>
      <c r="Q931" s="587"/>
      <c r="R931" s="587"/>
      <c r="S931" s="587"/>
      <c r="T931" s="587"/>
      <c r="U931" s="587"/>
      <c r="V931" s="587"/>
      <c r="W931" s="587"/>
      <c r="X931" s="587"/>
      <c r="Y931" s="587"/>
      <c r="Z931" s="587"/>
      <c r="AA931" s="587"/>
      <c r="AB931" s="587"/>
    </row>
    <row r="932" spans="1:28" ht="15.75" customHeight="1" x14ac:dyDescent="0.25">
      <c r="A932" s="587"/>
      <c r="B932" s="587"/>
      <c r="C932" s="587"/>
      <c r="D932" s="587"/>
      <c r="E932" s="587"/>
      <c r="F932" s="588"/>
      <c r="G932" s="587"/>
      <c r="H932" s="587"/>
      <c r="I932" s="587"/>
      <c r="J932" s="587"/>
      <c r="K932" s="587"/>
      <c r="L932" s="587"/>
      <c r="M932" s="587"/>
      <c r="N932" s="587"/>
      <c r="O932" s="587"/>
      <c r="P932" s="587"/>
      <c r="Q932" s="587"/>
      <c r="R932" s="587"/>
      <c r="S932" s="587"/>
      <c r="T932" s="587"/>
      <c r="U932" s="587"/>
      <c r="V932" s="587"/>
      <c r="W932" s="587"/>
      <c r="X932" s="587"/>
      <c r="Y932" s="587"/>
      <c r="Z932" s="587"/>
      <c r="AA932" s="587"/>
      <c r="AB932" s="587"/>
    </row>
    <row r="933" spans="1:28" ht="15.75" customHeight="1" x14ac:dyDescent="0.25">
      <c r="A933" s="587"/>
      <c r="B933" s="587"/>
      <c r="C933" s="587"/>
      <c r="D933" s="587"/>
      <c r="E933" s="587"/>
      <c r="F933" s="588"/>
      <c r="G933" s="587"/>
      <c r="H933" s="587"/>
      <c r="I933" s="587"/>
      <c r="J933" s="587"/>
      <c r="K933" s="587"/>
      <c r="L933" s="587"/>
      <c r="M933" s="587"/>
      <c r="N933" s="587"/>
      <c r="O933" s="587"/>
      <c r="P933" s="587"/>
      <c r="Q933" s="587"/>
      <c r="R933" s="587"/>
      <c r="S933" s="587"/>
      <c r="T933" s="587"/>
      <c r="U933" s="587"/>
      <c r="V933" s="587"/>
      <c r="W933" s="587"/>
      <c r="X933" s="587"/>
      <c r="Y933" s="587"/>
      <c r="Z933" s="587"/>
      <c r="AA933" s="587"/>
      <c r="AB933" s="587"/>
    </row>
    <row r="934" spans="1:28" ht="15.75" customHeight="1" x14ac:dyDescent="0.25">
      <c r="A934" s="587"/>
      <c r="B934" s="587"/>
      <c r="C934" s="587"/>
      <c r="D934" s="587"/>
      <c r="E934" s="587"/>
      <c r="F934" s="588"/>
      <c r="G934" s="587"/>
      <c r="H934" s="587"/>
      <c r="I934" s="587"/>
      <c r="J934" s="587"/>
      <c r="K934" s="587"/>
      <c r="L934" s="587"/>
      <c r="M934" s="587"/>
      <c r="N934" s="587"/>
      <c r="O934" s="587"/>
      <c r="P934" s="587"/>
      <c r="Q934" s="587"/>
      <c r="R934" s="587"/>
      <c r="S934" s="587"/>
      <c r="T934" s="587"/>
      <c r="U934" s="587"/>
      <c r="V934" s="587"/>
      <c r="W934" s="587"/>
      <c r="X934" s="587"/>
      <c r="Y934" s="587"/>
      <c r="Z934" s="587"/>
      <c r="AA934" s="587"/>
      <c r="AB934" s="587"/>
    </row>
    <row r="935" spans="1:28" ht="15.75" customHeight="1" x14ac:dyDescent="0.25">
      <c r="A935" s="587"/>
      <c r="B935" s="587"/>
      <c r="C935" s="587"/>
      <c r="D935" s="587"/>
      <c r="E935" s="587"/>
      <c r="F935" s="588"/>
      <c r="G935" s="587"/>
      <c r="H935" s="587"/>
      <c r="I935" s="587"/>
      <c r="J935" s="587"/>
      <c r="K935" s="587"/>
      <c r="L935" s="587"/>
      <c r="M935" s="587"/>
      <c r="N935" s="587"/>
      <c r="O935" s="587"/>
      <c r="P935" s="587"/>
      <c r="Q935" s="587"/>
      <c r="R935" s="587"/>
      <c r="S935" s="587"/>
      <c r="T935" s="587"/>
      <c r="U935" s="587"/>
      <c r="V935" s="587"/>
      <c r="W935" s="587"/>
      <c r="X935" s="587"/>
      <c r="Y935" s="587"/>
      <c r="Z935" s="587"/>
      <c r="AA935" s="587"/>
      <c r="AB935" s="587"/>
    </row>
    <row r="936" spans="1:28" ht="15.75" customHeight="1" x14ac:dyDescent="0.25">
      <c r="A936" s="587"/>
      <c r="B936" s="587"/>
      <c r="C936" s="587"/>
      <c r="D936" s="587"/>
      <c r="E936" s="587"/>
      <c r="F936" s="588"/>
      <c r="G936" s="587"/>
      <c r="H936" s="587"/>
      <c r="I936" s="587"/>
      <c r="J936" s="587"/>
      <c r="K936" s="587"/>
      <c r="L936" s="587"/>
      <c r="M936" s="587"/>
      <c r="N936" s="587"/>
      <c r="O936" s="587"/>
      <c r="P936" s="587"/>
      <c r="Q936" s="587"/>
      <c r="R936" s="587"/>
      <c r="S936" s="587"/>
      <c r="T936" s="587"/>
      <c r="U936" s="587"/>
      <c r="V936" s="587"/>
      <c r="W936" s="587"/>
      <c r="X936" s="587"/>
      <c r="Y936" s="587"/>
      <c r="Z936" s="587"/>
      <c r="AA936" s="587"/>
      <c r="AB936" s="587"/>
    </row>
    <row r="937" spans="1:28" ht="15.75" customHeight="1" x14ac:dyDescent="0.25">
      <c r="A937" s="587"/>
      <c r="B937" s="587"/>
      <c r="C937" s="587"/>
      <c r="D937" s="587"/>
      <c r="E937" s="587"/>
      <c r="F937" s="588"/>
      <c r="G937" s="587"/>
      <c r="H937" s="587"/>
      <c r="I937" s="587"/>
      <c r="J937" s="587"/>
      <c r="K937" s="587"/>
      <c r="L937" s="587"/>
      <c r="M937" s="587"/>
      <c r="N937" s="587"/>
      <c r="O937" s="587"/>
      <c r="P937" s="587"/>
      <c r="Q937" s="587"/>
      <c r="R937" s="587"/>
      <c r="S937" s="587"/>
      <c r="T937" s="587"/>
      <c r="U937" s="587"/>
      <c r="V937" s="587"/>
      <c r="W937" s="587"/>
      <c r="X937" s="587"/>
      <c r="Y937" s="587"/>
      <c r="Z937" s="587"/>
      <c r="AA937" s="587"/>
      <c r="AB937" s="587"/>
    </row>
    <row r="938" spans="1:28" ht="15.75" customHeight="1" x14ac:dyDescent="0.25">
      <c r="A938" s="587"/>
      <c r="B938" s="587"/>
      <c r="C938" s="587"/>
      <c r="D938" s="587"/>
      <c r="E938" s="587"/>
      <c r="F938" s="588"/>
      <c r="G938" s="587"/>
      <c r="H938" s="587"/>
      <c r="I938" s="587"/>
      <c r="J938" s="587"/>
      <c r="K938" s="587"/>
      <c r="L938" s="587"/>
      <c r="M938" s="587"/>
      <c r="N938" s="587"/>
      <c r="O938" s="587"/>
      <c r="P938" s="587"/>
      <c r="Q938" s="587"/>
      <c r="R938" s="587"/>
      <c r="S938" s="587"/>
      <c r="T938" s="587"/>
      <c r="U938" s="587"/>
      <c r="V938" s="587"/>
      <c r="W938" s="587"/>
      <c r="X938" s="587"/>
      <c r="Y938" s="587"/>
      <c r="Z938" s="587"/>
      <c r="AA938" s="587"/>
      <c r="AB938" s="587"/>
    </row>
    <row r="939" spans="1:28" ht="15.75" customHeight="1" x14ac:dyDescent="0.25">
      <c r="A939" s="587"/>
      <c r="B939" s="587"/>
      <c r="C939" s="587"/>
      <c r="D939" s="587"/>
      <c r="E939" s="587"/>
      <c r="F939" s="588"/>
      <c r="G939" s="587"/>
      <c r="H939" s="587"/>
      <c r="I939" s="587"/>
      <c r="J939" s="587"/>
      <c r="K939" s="587"/>
      <c r="L939" s="587"/>
      <c r="M939" s="587"/>
      <c r="N939" s="587"/>
      <c r="O939" s="587"/>
      <c r="P939" s="587"/>
      <c r="Q939" s="587"/>
      <c r="R939" s="587"/>
      <c r="S939" s="587"/>
      <c r="T939" s="587"/>
      <c r="U939" s="587"/>
      <c r="V939" s="587"/>
      <c r="W939" s="587"/>
      <c r="X939" s="587"/>
      <c r="Y939" s="587"/>
      <c r="Z939" s="587"/>
      <c r="AA939" s="587"/>
      <c r="AB939" s="587"/>
    </row>
    <row r="940" spans="1:28" ht="15.75" customHeight="1" x14ac:dyDescent="0.25">
      <c r="A940" s="587"/>
      <c r="B940" s="587"/>
      <c r="C940" s="587"/>
      <c r="D940" s="587"/>
      <c r="E940" s="587"/>
      <c r="F940" s="588"/>
      <c r="G940" s="587"/>
      <c r="H940" s="587"/>
      <c r="I940" s="587"/>
      <c r="J940" s="587"/>
      <c r="K940" s="587"/>
      <c r="L940" s="587"/>
      <c r="M940" s="587"/>
      <c r="N940" s="587"/>
      <c r="O940" s="587"/>
      <c r="P940" s="587"/>
      <c r="Q940" s="587"/>
      <c r="R940" s="587"/>
      <c r="S940" s="587"/>
      <c r="T940" s="587"/>
      <c r="U940" s="587"/>
      <c r="V940" s="587"/>
      <c r="W940" s="587"/>
      <c r="X940" s="587"/>
      <c r="Y940" s="587"/>
      <c r="Z940" s="587"/>
      <c r="AA940" s="587"/>
      <c r="AB940" s="587"/>
    </row>
    <row r="941" spans="1:28" ht="15.75" customHeight="1" x14ac:dyDescent="0.25">
      <c r="A941" s="587"/>
      <c r="B941" s="587"/>
      <c r="C941" s="587"/>
      <c r="D941" s="587"/>
      <c r="E941" s="587"/>
      <c r="F941" s="588"/>
      <c r="G941" s="587"/>
      <c r="H941" s="587"/>
      <c r="I941" s="587"/>
      <c r="J941" s="587"/>
      <c r="K941" s="587"/>
      <c r="L941" s="587"/>
      <c r="M941" s="587"/>
      <c r="N941" s="587"/>
      <c r="O941" s="587"/>
      <c r="P941" s="587"/>
      <c r="Q941" s="587"/>
      <c r="R941" s="587"/>
      <c r="S941" s="587"/>
      <c r="T941" s="587"/>
      <c r="U941" s="587"/>
      <c r="V941" s="587"/>
      <c r="W941" s="587"/>
      <c r="X941" s="587"/>
      <c r="Y941" s="587"/>
      <c r="Z941" s="587"/>
      <c r="AA941" s="587"/>
      <c r="AB941" s="587"/>
    </row>
    <row r="942" spans="1:28" ht="15.75" customHeight="1" x14ac:dyDescent="0.25">
      <c r="A942" s="587"/>
      <c r="B942" s="587"/>
      <c r="C942" s="587"/>
      <c r="D942" s="587"/>
      <c r="E942" s="587"/>
      <c r="F942" s="588"/>
      <c r="G942" s="587"/>
      <c r="H942" s="587"/>
      <c r="I942" s="587"/>
      <c r="J942" s="587"/>
      <c r="K942" s="587"/>
      <c r="L942" s="587"/>
      <c r="M942" s="587"/>
      <c r="N942" s="587"/>
      <c r="O942" s="587"/>
      <c r="P942" s="587"/>
      <c r="Q942" s="587"/>
      <c r="R942" s="587"/>
      <c r="S942" s="587"/>
      <c r="T942" s="587"/>
      <c r="U942" s="587"/>
      <c r="V942" s="587"/>
      <c r="W942" s="587"/>
      <c r="X942" s="587"/>
      <c r="Y942" s="587"/>
      <c r="Z942" s="587"/>
      <c r="AA942" s="587"/>
      <c r="AB942" s="587"/>
    </row>
    <row r="943" spans="1:28" ht="15.75" customHeight="1" x14ac:dyDescent="0.25">
      <c r="A943" s="587"/>
      <c r="B943" s="587"/>
      <c r="C943" s="587"/>
      <c r="D943" s="587"/>
      <c r="E943" s="587"/>
      <c r="F943" s="588"/>
      <c r="G943" s="587"/>
      <c r="H943" s="587"/>
      <c r="I943" s="587"/>
      <c r="J943" s="587"/>
      <c r="K943" s="587"/>
      <c r="L943" s="587"/>
      <c r="M943" s="587"/>
      <c r="N943" s="587"/>
      <c r="O943" s="587"/>
      <c r="P943" s="587"/>
      <c r="Q943" s="587"/>
      <c r="R943" s="587"/>
      <c r="S943" s="587"/>
      <c r="T943" s="587"/>
      <c r="U943" s="587"/>
      <c r="V943" s="587"/>
      <c r="W943" s="587"/>
      <c r="X943" s="587"/>
      <c r="Y943" s="587"/>
      <c r="Z943" s="587"/>
      <c r="AA943" s="587"/>
      <c r="AB943" s="587"/>
    </row>
    <row r="944" spans="1:28" ht="15.75" customHeight="1" x14ac:dyDescent="0.25">
      <c r="A944" s="587"/>
      <c r="B944" s="587"/>
      <c r="C944" s="587"/>
      <c r="D944" s="587"/>
      <c r="E944" s="587"/>
      <c r="F944" s="588"/>
      <c r="G944" s="587"/>
      <c r="H944" s="587"/>
      <c r="I944" s="587"/>
      <c r="J944" s="587"/>
      <c r="K944" s="587"/>
      <c r="L944" s="587"/>
      <c r="M944" s="587"/>
      <c r="N944" s="587"/>
      <c r="O944" s="587"/>
      <c r="P944" s="587"/>
      <c r="Q944" s="587"/>
      <c r="R944" s="587"/>
      <c r="S944" s="587"/>
      <c r="T944" s="587"/>
      <c r="U944" s="587"/>
      <c r="V944" s="587"/>
      <c r="W944" s="587"/>
      <c r="X944" s="587"/>
      <c r="Y944" s="587"/>
      <c r="Z944" s="587"/>
      <c r="AA944" s="587"/>
      <c r="AB944" s="587"/>
    </row>
    <row r="945" spans="1:28" ht="15.75" customHeight="1" x14ac:dyDescent="0.25">
      <c r="A945" s="587"/>
      <c r="B945" s="587"/>
      <c r="C945" s="587"/>
      <c r="D945" s="587"/>
      <c r="E945" s="587"/>
      <c r="F945" s="588"/>
      <c r="G945" s="587"/>
      <c r="H945" s="587"/>
      <c r="I945" s="587"/>
      <c r="J945" s="587"/>
      <c r="K945" s="587"/>
      <c r="L945" s="587"/>
      <c r="M945" s="587"/>
      <c r="N945" s="587"/>
      <c r="O945" s="587"/>
      <c r="P945" s="587"/>
      <c r="Q945" s="587"/>
      <c r="R945" s="587"/>
      <c r="S945" s="587"/>
      <c r="T945" s="587"/>
      <c r="U945" s="587"/>
      <c r="V945" s="587"/>
      <c r="W945" s="587"/>
      <c r="X945" s="587"/>
      <c r="Y945" s="587"/>
      <c r="Z945" s="587"/>
      <c r="AA945" s="587"/>
      <c r="AB945" s="587"/>
    </row>
    <row r="946" spans="1:28" ht="15.75" customHeight="1" x14ac:dyDescent="0.25">
      <c r="A946" s="587"/>
      <c r="B946" s="587"/>
      <c r="C946" s="587"/>
      <c r="D946" s="587"/>
      <c r="E946" s="587"/>
      <c r="F946" s="588"/>
      <c r="G946" s="587"/>
      <c r="H946" s="587"/>
      <c r="I946" s="587"/>
      <c r="J946" s="587"/>
      <c r="K946" s="587"/>
      <c r="L946" s="587"/>
      <c r="M946" s="587"/>
      <c r="N946" s="587"/>
      <c r="O946" s="587"/>
      <c r="P946" s="587"/>
      <c r="Q946" s="587"/>
      <c r="R946" s="587"/>
      <c r="S946" s="587"/>
      <c r="T946" s="587"/>
      <c r="U946" s="587"/>
      <c r="V946" s="587"/>
      <c r="W946" s="587"/>
      <c r="X946" s="587"/>
      <c r="Y946" s="587"/>
      <c r="Z946" s="587"/>
      <c r="AA946" s="587"/>
      <c r="AB946" s="587"/>
    </row>
    <row r="947" spans="1:28" ht="15.75" customHeight="1" x14ac:dyDescent="0.25">
      <c r="A947" s="587"/>
      <c r="B947" s="587"/>
      <c r="C947" s="587"/>
      <c r="D947" s="587"/>
      <c r="E947" s="587"/>
      <c r="F947" s="588"/>
      <c r="G947" s="587"/>
      <c r="H947" s="587"/>
      <c r="I947" s="587"/>
      <c r="J947" s="587"/>
      <c r="K947" s="587"/>
      <c r="L947" s="587"/>
      <c r="M947" s="587"/>
      <c r="N947" s="587"/>
      <c r="O947" s="587"/>
      <c r="P947" s="587"/>
      <c r="Q947" s="587"/>
      <c r="R947" s="587"/>
      <c r="S947" s="587"/>
      <c r="T947" s="587"/>
      <c r="U947" s="587"/>
      <c r="V947" s="587"/>
      <c r="W947" s="587"/>
      <c r="X947" s="587"/>
      <c r="Y947" s="587"/>
      <c r="Z947" s="587"/>
      <c r="AA947" s="587"/>
      <c r="AB947" s="587"/>
    </row>
    <row r="948" spans="1:28" ht="15.75" customHeight="1" x14ac:dyDescent="0.25">
      <c r="A948" s="587"/>
      <c r="B948" s="587"/>
      <c r="C948" s="587"/>
      <c r="D948" s="587"/>
      <c r="E948" s="587"/>
      <c r="F948" s="588"/>
      <c r="G948" s="587"/>
      <c r="H948" s="587"/>
      <c r="I948" s="587"/>
      <c r="J948" s="587"/>
      <c r="K948" s="587"/>
      <c r="L948" s="587"/>
      <c r="M948" s="587"/>
      <c r="N948" s="587"/>
      <c r="O948" s="587"/>
      <c r="P948" s="587"/>
      <c r="Q948" s="587"/>
      <c r="R948" s="587"/>
      <c r="S948" s="587"/>
      <c r="T948" s="587"/>
      <c r="U948" s="587"/>
      <c r="V948" s="587"/>
      <c r="W948" s="587"/>
      <c r="X948" s="587"/>
      <c r="Y948" s="587"/>
      <c r="Z948" s="587"/>
      <c r="AA948" s="587"/>
      <c r="AB948" s="587"/>
    </row>
    <row r="949" spans="1:28" ht="15.75" customHeight="1" x14ac:dyDescent="0.25">
      <c r="A949" s="587"/>
      <c r="B949" s="587"/>
      <c r="C949" s="587"/>
      <c r="D949" s="587"/>
      <c r="E949" s="587"/>
      <c r="F949" s="588"/>
      <c r="G949" s="587"/>
      <c r="H949" s="587"/>
      <c r="I949" s="587"/>
      <c r="J949" s="587"/>
      <c r="K949" s="587"/>
      <c r="L949" s="587"/>
      <c r="M949" s="587"/>
      <c r="N949" s="587"/>
      <c r="O949" s="587"/>
      <c r="P949" s="587"/>
      <c r="Q949" s="587"/>
      <c r="R949" s="587"/>
      <c r="S949" s="587"/>
      <c r="T949" s="587"/>
      <c r="U949" s="587"/>
      <c r="V949" s="587"/>
      <c r="W949" s="587"/>
      <c r="X949" s="587"/>
      <c r="Y949" s="587"/>
      <c r="Z949" s="587"/>
      <c r="AA949" s="587"/>
      <c r="AB949" s="587"/>
    </row>
    <row r="950" spans="1:28" ht="15.75" customHeight="1" x14ac:dyDescent="0.25">
      <c r="A950" s="587"/>
      <c r="B950" s="587"/>
      <c r="C950" s="587"/>
      <c r="D950" s="587"/>
      <c r="E950" s="587"/>
      <c r="F950" s="588"/>
      <c r="G950" s="587"/>
      <c r="H950" s="587"/>
      <c r="I950" s="587"/>
      <c r="J950" s="587"/>
      <c r="K950" s="587"/>
      <c r="L950" s="587"/>
      <c r="M950" s="587"/>
      <c r="N950" s="587"/>
      <c r="O950" s="587"/>
      <c r="P950" s="587"/>
      <c r="Q950" s="587"/>
      <c r="R950" s="587"/>
      <c r="S950" s="587"/>
      <c r="T950" s="587"/>
      <c r="U950" s="587"/>
      <c r="V950" s="587"/>
      <c r="W950" s="587"/>
      <c r="X950" s="587"/>
      <c r="Y950" s="587"/>
      <c r="Z950" s="587"/>
      <c r="AA950" s="587"/>
      <c r="AB950" s="587"/>
    </row>
    <row r="951" spans="1:28" ht="15.75" customHeight="1" x14ac:dyDescent="0.25">
      <c r="A951" s="587"/>
      <c r="B951" s="587"/>
      <c r="C951" s="587"/>
      <c r="D951" s="587"/>
      <c r="E951" s="587"/>
      <c r="F951" s="588"/>
      <c r="G951" s="587"/>
      <c r="H951" s="587"/>
      <c r="I951" s="587"/>
      <c r="J951" s="587"/>
      <c r="K951" s="587"/>
      <c r="L951" s="587"/>
      <c r="M951" s="587"/>
      <c r="N951" s="587"/>
      <c r="O951" s="587"/>
      <c r="P951" s="587"/>
      <c r="Q951" s="587"/>
      <c r="R951" s="587"/>
      <c r="S951" s="587"/>
      <c r="T951" s="587"/>
      <c r="U951" s="587"/>
      <c r="V951" s="587"/>
      <c r="W951" s="587"/>
      <c r="X951" s="587"/>
      <c r="Y951" s="587"/>
      <c r="Z951" s="587"/>
      <c r="AA951" s="587"/>
      <c r="AB951" s="587"/>
    </row>
    <row r="952" spans="1:28" ht="15.75" customHeight="1" x14ac:dyDescent="0.25">
      <c r="A952" s="587"/>
      <c r="B952" s="587"/>
      <c r="C952" s="587"/>
      <c r="D952" s="587"/>
      <c r="E952" s="587"/>
      <c r="F952" s="588"/>
      <c r="G952" s="587"/>
      <c r="H952" s="587"/>
      <c r="I952" s="587"/>
      <c r="J952" s="587"/>
      <c r="K952" s="587"/>
      <c r="L952" s="587"/>
      <c r="M952" s="587"/>
      <c r="N952" s="587"/>
      <c r="O952" s="587"/>
      <c r="P952" s="587"/>
      <c r="Q952" s="587"/>
      <c r="R952" s="587"/>
      <c r="S952" s="587"/>
      <c r="T952" s="587"/>
      <c r="U952" s="587"/>
      <c r="V952" s="587"/>
      <c r="W952" s="587"/>
      <c r="X952" s="587"/>
      <c r="Y952" s="587"/>
      <c r="Z952" s="587"/>
      <c r="AA952" s="587"/>
      <c r="AB952" s="587"/>
    </row>
    <row r="953" spans="1:28" ht="15.75" customHeight="1" x14ac:dyDescent="0.25">
      <c r="A953" s="587"/>
      <c r="B953" s="587"/>
      <c r="C953" s="587"/>
      <c r="D953" s="587"/>
      <c r="E953" s="587"/>
      <c r="F953" s="588"/>
      <c r="G953" s="587"/>
      <c r="H953" s="587"/>
      <c r="I953" s="587"/>
      <c r="J953" s="587"/>
      <c r="K953" s="587"/>
      <c r="L953" s="587"/>
      <c r="M953" s="587"/>
      <c r="N953" s="587"/>
      <c r="O953" s="587"/>
      <c r="P953" s="587"/>
      <c r="Q953" s="587"/>
      <c r="R953" s="587"/>
      <c r="S953" s="587"/>
      <c r="T953" s="587"/>
      <c r="U953" s="587"/>
      <c r="V953" s="587"/>
      <c r="W953" s="587"/>
      <c r="X953" s="587"/>
      <c r="Y953" s="587"/>
      <c r="Z953" s="587"/>
      <c r="AA953" s="587"/>
      <c r="AB953" s="587"/>
    </row>
    <row r="954" spans="1:28" ht="15.75" customHeight="1" x14ac:dyDescent="0.25">
      <c r="A954" s="587"/>
      <c r="B954" s="587"/>
      <c r="C954" s="587"/>
      <c r="D954" s="587"/>
      <c r="E954" s="587"/>
      <c r="F954" s="588"/>
      <c r="G954" s="587"/>
      <c r="H954" s="587"/>
      <c r="I954" s="587"/>
      <c r="J954" s="587"/>
      <c r="K954" s="587"/>
      <c r="L954" s="587"/>
      <c r="M954" s="587"/>
      <c r="N954" s="587"/>
      <c r="O954" s="587"/>
      <c r="P954" s="587"/>
      <c r="Q954" s="587"/>
      <c r="R954" s="587"/>
      <c r="S954" s="587"/>
      <c r="T954" s="587"/>
      <c r="U954" s="587"/>
      <c r="V954" s="587"/>
      <c r="W954" s="587"/>
      <c r="X954" s="587"/>
      <c r="Y954" s="587"/>
      <c r="Z954" s="587"/>
      <c r="AA954" s="587"/>
      <c r="AB954" s="587"/>
    </row>
    <row r="955" spans="1:28" ht="15.75" customHeight="1" x14ac:dyDescent="0.25">
      <c r="A955" s="587"/>
      <c r="B955" s="587"/>
      <c r="C955" s="587"/>
      <c r="D955" s="587"/>
      <c r="E955" s="587"/>
      <c r="F955" s="588"/>
      <c r="G955" s="587"/>
      <c r="H955" s="587"/>
      <c r="I955" s="587"/>
      <c r="J955" s="587"/>
      <c r="K955" s="587"/>
      <c r="L955" s="587"/>
      <c r="M955" s="587"/>
      <c r="N955" s="587"/>
      <c r="O955" s="587"/>
      <c r="P955" s="587"/>
      <c r="Q955" s="587"/>
      <c r="R955" s="587"/>
      <c r="S955" s="587"/>
      <c r="T955" s="587"/>
      <c r="U955" s="587"/>
      <c r="V955" s="587"/>
      <c r="W955" s="587"/>
      <c r="X955" s="587"/>
      <c r="Y955" s="587"/>
      <c r="Z955" s="587"/>
      <c r="AA955" s="587"/>
      <c r="AB955" s="587"/>
    </row>
    <row r="956" spans="1:28" ht="15.75" customHeight="1" x14ac:dyDescent="0.25">
      <c r="A956" s="587"/>
      <c r="B956" s="587"/>
      <c r="C956" s="587"/>
      <c r="D956" s="587"/>
      <c r="E956" s="587"/>
      <c r="F956" s="588"/>
      <c r="G956" s="587"/>
      <c r="H956" s="587"/>
      <c r="I956" s="587"/>
      <c r="J956" s="587"/>
      <c r="K956" s="587"/>
      <c r="L956" s="587"/>
      <c r="M956" s="587"/>
      <c r="N956" s="587"/>
      <c r="O956" s="587"/>
      <c r="P956" s="587"/>
      <c r="Q956" s="587"/>
      <c r="R956" s="587"/>
      <c r="S956" s="587"/>
      <c r="T956" s="587"/>
      <c r="U956" s="587"/>
      <c r="V956" s="587"/>
      <c r="W956" s="587"/>
      <c r="X956" s="587"/>
      <c r="Y956" s="587"/>
      <c r="Z956" s="587"/>
      <c r="AA956" s="587"/>
      <c r="AB956" s="587"/>
    </row>
    <row r="957" spans="1:28" ht="15.75" customHeight="1" x14ac:dyDescent="0.25">
      <c r="A957" s="587"/>
      <c r="B957" s="587"/>
      <c r="C957" s="587"/>
      <c r="D957" s="587"/>
      <c r="E957" s="587"/>
      <c r="F957" s="588"/>
      <c r="G957" s="587"/>
      <c r="H957" s="587"/>
      <c r="I957" s="587"/>
      <c r="J957" s="587"/>
      <c r="K957" s="587"/>
      <c r="L957" s="587"/>
      <c r="M957" s="587"/>
      <c r="N957" s="587"/>
      <c r="O957" s="587"/>
      <c r="P957" s="587"/>
      <c r="Q957" s="587"/>
      <c r="R957" s="587"/>
      <c r="S957" s="587"/>
      <c r="T957" s="587"/>
      <c r="U957" s="587"/>
      <c r="V957" s="587"/>
      <c r="W957" s="587"/>
      <c r="X957" s="587"/>
      <c r="Y957" s="587"/>
      <c r="Z957" s="587"/>
      <c r="AA957" s="587"/>
      <c r="AB957" s="587"/>
    </row>
    <row r="958" spans="1:28" ht="15.75" customHeight="1" x14ac:dyDescent="0.25">
      <c r="A958" s="587"/>
      <c r="B958" s="587"/>
      <c r="C958" s="587"/>
      <c r="D958" s="587"/>
      <c r="E958" s="587"/>
      <c r="F958" s="588"/>
      <c r="G958" s="587"/>
      <c r="H958" s="587"/>
      <c r="I958" s="587"/>
      <c r="J958" s="587"/>
      <c r="K958" s="587"/>
      <c r="L958" s="587"/>
      <c r="M958" s="587"/>
      <c r="N958" s="587"/>
      <c r="O958" s="587"/>
      <c r="P958" s="587"/>
      <c r="Q958" s="587"/>
      <c r="R958" s="587"/>
      <c r="S958" s="587"/>
      <c r="T958" s="587"/>
      <c r="U958" s="587"/>
      <c r="V958" s="587"/>
      <c r="W958" s="587"/>
      <c r="X958" s="587"/>
      <c r="Y958" s="587"/>
      <c r="Z958" s="587"/>
      <c r="AA958" s="587"/>
      <c r="AB958" s="587"/>
    </row>
    <row r="959" spans="1:28" ht="15.75" customHeight="1" x14ac:dyDescent="0.25">
      <c r="A959" s="587"/>
      <c r="B959" s="587"/>
      <c r="C959" s="587"/>
      <c r="D959" s="587"/>
      <c r="E959" s="587"/>
      <c r="F959" s="588"/>
      <c r="G959" s="587"/>
      <c r="H959" s="587"/>
      <c r="I959" s="587"/>
      <c r="J959" s="587"/>
      <c r="K959" s="587"/>
      <c r="L959" s="587"/>
      <c r="M959" s="587"/>
      <c r="N959" s="587"/>
      <c r="O959" s="587"/>
      <c r="P959" s="587"/>
      <c r="Q959" s="587"/>
      <c r="R959" s="587"/>
      <c r="S959" s="587"/>
      <c r="T959" s="587"/>
      <c r="U959" s="587"/>
      <c r="V959" s="587"/>
      <c r="W959" s="587"/>
      <c r="X959" s="587"/>
      <c r="Y959" s="587"/>
      <c r="Z959" s="587"/>
      <c r="AA959" s="587"/>
      <c r="AB959" s="587"/>
    </row>
    <row r="960" spans="1:28" ht="15.75" customHeight="1" x14ac:dyDescent="0.25">
      <c r="A960" s="587"/>
      <c r="B960" s="587"/>
      <c r="C960" s="587"/>
      <c r="D960" s="587"/>
      <c r="E960" s="587"/>
      <c r="F960" s="588"/>
      <c r="G960" s="587"/>
      <c r="H960" s="587"/>
      <c r="I960" s="587"/>
      <c r="J960" s="587"/>
      <c r="K960" s="587"/>
      <c r="L960" s="587"/>
      <c r="M960" s="587"/>
      <c r="N960" s="587"/>
      <c r="O960" s="587"/>
      <c r="P960" s="587"/>
      <c r="Q960" s="587"/>
      <c r="R960" s="587"/>
      <c r="S960" s="587"/>
      <c r="T960" s="587"/>
      <c r="U960" s="587"/>
      <c r="V960" s="587"/>
      <c r="W960" s="587"/>
      <c r="X960" s="587"/>
      <c r="Y960" s="587"/>
      <c r="Z960" s="587"/>
      <c r="AA960" s="587"/>
      <c r="AB960" s="587"/>
    </row>
    <row r="961" spans="1:28" ht="15.75" customHeight="1" x14ac:dyDescent="0.25">
      <c r="A961" s="587"/>
      <c r="B961" s="587"/>
      <c r="C961" s="587"/>
      <c r="D961" s="587"/>
      <c r="E961" s="587"/>
      <c r="F961" s="588"/>
      <c r="G961" s="587"/>
      <c r="H961" s="587"/>
      <c r="I961" s="587"/>
      <c r="J961" s="587"/>
      <c r="K961" s="587"/>
      <c r="L961" s="587"/>
      <c r="M961" s="587"/>
      <c r="N961" s="587"/>
      <c r="O961" s="587"/>
      <c r="P961" s="587"/>
      <c r="Q961" s="587"/>
      <c r="R961" s="587"/>
      <c r="S961" s="587"/>
      <c r="T961" s="587"/>
      <c r="U961" s="587"/>
      <c r="V961" s="587"/>
      <c r="W961" s="587"/>
      <c r="X961" s="587"/>
      <c r="Y961" s="587"/>
      <c r="Z961" s="587"/>
      <c r="AA961" s="587"/>
      <c r="AB961" s="587"/>
    </row>
    <row r="962" spans="1:28" ht="15.75" customHeight="1" x14ac:dyDescent="0.25">
      <c r="A962" s="587"/>
      <c r="B962" s="587"/>
      <c r="C962" s="587"/>
      <c r="D962" s="587"/>
      <c r="E962" s="587"/>
      <c r="F962" s="588"/>
      <c r="G962" s="587"/>
      <c r="H962" s="587"/>
      <c r="I962" s="587"/>
      <c r="J962" s="587"/>
      <c r="K962" s="587"/>
      <c r="L962" s="587"/>
      <c r="M962" s="587"/>
      <c r="N962" s="587"/>
      <c r="O962" s="587"/>
      <c r="P962" s="587"/>
      <c r="Q962" s="587"/>
      <c r="R962" s="587"/>
      <c r="S962" s="587"/>
      <c r="T962" s="587"/>
      <c r="U962" s="587"/>
      <c r="V962" s="587"/>
      <c r="W962" s="587"/>
      <c r="X962" s="587"/>
      <c r="Y962" s="587"/>
      <c r="Z962" s="587"/>
      <c r="AA962" s="587"/>
      <c r="AB962" s="587"/>
    </row>
    <row r="963" spans="1:28" ht="15.75" customHeight="1" x14ac:dyDescent="0.25">
      <c r="A963" s="587"/>
      <c r="B963" s="587"/>
      <c r="C963" s="587"/>
      <c r="D963" s="587"/>
      <c r="E963" s="587"/>
      <c r="F963" s="588"/>
      <c r="G963" s="587"/>
      <c r="H963" s="587"/>
      <c r="I963" s="587"/>
      <c r="J963" s="587"/>
      <c r="K963" s="587"/>
      <c r="L963" s="587"/>
      <c r="M963" s="587"/>
      <c r="N963" s="587"/>
      <c r="O963" s="587"/>
      <c r="P963" s="587"/>
      <c r="Q963" s="587"/>
      <c r="R963" s="587"/>
      <c r="S963" s="587"/>
      <c r="T963" s="587"/>
      <c r="U963" s="587"/>
      <c r="V963" s="587"/>
      <c r="W963" s="587"/>
      <c r="X963" s="587"/>
      <c r="Y963" s="587"/>
      <c r="Z963" s="587"/>
      <c r="AA963" s="587"/>
      <c r="AB963" s="587"/>
    </row>
    <row r="964" spans="1:28" ht="15.75" customHeight="1" x14ac:dyDescent="0.25">
      <c r="A964" s="587"/>
      <c r="B964" s="587"/>
      <c r="C964" s="587"/>
      <c r="D964" s="587"/>
      <c r="E964" s="587"/>
      <c r="F964" s="588"/>
      <c r="G964" s="587"/>
      <c r="H964" s="587"/>
      <c r="I964" s="587"/>
      <c r="J964" s="587"/>
      <c r="K964" s="587"/>
      <c r="L964" s="587"/>
      <c r="M964" s="587"/>
      <c r="N964" s="587"/>
      <c r="O964" s="587"/>
      <c r="P964" s="587"/>
      <c r="Q964" s="587"/>
      <c r="R964" s="587"/>
      <c r="S964" s="587"/>
      <c r="T964" s="587"/>
      <c r="U964" s="587"/>
      <c r="V964" s="587"/>
      <c r="W964" s="587"/>
      <c r="X964" s="587"/>
      <c r="Y964" s="587"/>
      <c r="Z964" s="587"/>
      <c r="AA964" s="587"/>
      <c r="AB964" s="587"/>
    </row>
    <row r="965" spans="1:28" ht="15.75" customHeight="1" x14ac:dyDescent="0.25">
      <c r="A965" s="587"/>
      <c r="B965" s="587"/>
      <c r="C965" s="587"/>
      <c r="D965" s="587"/>
      <c r="E965" s="587"/>
      <c r="F965" s="588"/>
      <c r="G965" s="587"/>
      <c r="H965" s="587"/>
      <c r="I965" s="587"/>
      <c r="J965" s="587"/>
      <c r="K965" s="587"/>
      <c r="L965" s="587"/>
      <c r="M965" s="587"/>
      <c r="N965" s="587"/>
      <c r="O965" s="587"/>
      <c r="P965" s="587"/>
      <c r="Q965" s="587"/>
      <c r="R965" s="587"/>
      <c r="S965" s="587"/>
      <c r="T965" s="587"/>
      <c r="U965" s="587"/>
      <c r="V965" s="587"/>
      <c r="W965" s="587"/>
      <c r="X965" s="587"/>
      <c r="Y965" s="587"/>
      <c r="Z965" s="587"/>
      <c r="AA965" s="587"/>
      <c r="AB965" s="587"/>
    </row>
    <row r="966" spans="1:28" ht="15.75" customHeight="1" x14ac:dyDescent="0.25">
      <c r="A966" s="587"/>
      <c r="B966" s="587"/>
      <c r="C966" s="587"/>
      <c r="D966" s="587"/>
      <c r="E966" s="587"/>
      <c r="F966" s="588"/>
      <c r="G966" s="587"/>
      <c r="H966" s="587"/>
      <c r="I966" s="587"/>
      <c r="J966" s="587"/>
      <c r="K966" s="587"/>
      <c r="L966" s="587"/>
      <c r="M966" s="587"/>
      <c r="N966" s="587"/>
      <c r="O966" s="587"/>
      <c r="P966" s="587"/>
      <c r="Q966" s="587"/>
      <c r="R966" s="587"/>
      <c r="S966" s="587"/>
      <c r="T966" s="587"/>
      <c r="U966" s="587"/>
      <c r="V966" s="587"/>
      <c r="W966" s="587"/>
      <c r="X966" s="587"/>
      <c r="Y966" s="587"/>
      <c r="Z966" s="587"/>
      <c r="AA966" s="587"/>
      <c r="AB966" s="587"/>
    </row>
    <row r="967" spans="1:28" ht="15.75" customHeight="1" x14ac:dyDescent="0.25">
      <c r="A967" s="587"/>
      <c r="B967" s="587"/>
      <c r="C967" s="587"/>
      <c r="D967" s="587"/>
      <c r="E967" s="587"/>
      <c r="F967" s="588"/>
      <c r="G967" s="587"/>
      <c r="H967" s="587"/>
      <c r="I967" s="587"/>
      <c r="J967" s="587"/>
      <c r="K967" s="587"/>
      <c r="L967" s="587"/>
      <c r="M967" s="587"/>
      <c r="N967" s="587"/>
      <c r="O967" s="587"/>
      <c r="P967" s="587"/>
      <c r="Q967" s="587"/>
      <c r="R967" s="587"/>
      <c r="S967" s="587"/>
      <c r="T967" s="587"/>
      <c r="U967" s="587"/>
      <c r="V967" s="587"/>
      <c r="W967" s="587"/>
      <c r="X967" s="587"/>
      <c r="Y967" s="587"/>
      <c r="Z967" s="587"/>
      <c r="AA967" s="587"/>
      <c r="AB967" s="587"/>
    </row>
    <row r="968" spans="1:28" ht="15.75" customHeight="1" x14ac:dyDescent="0.25">
      <c r="A968" s="587"/>
      <c r="B968" s="587"/>
      <c r="C968" s="587"/>
      <c r="D968" s="587"/>
      <c r="E968" s="587"/>
      <c r="F968" s="588"/>
      <c r="G968" s="587"/>
      <c r="H968" s="587"/>
      <c r="I968" s="587"/>
      <c r="J968" s="587"/>
      <c r="K968" s="587"/>
      <c r="L968" s="587"/>
      <c r="M968" s="587"/>
      <c r="N968" s="587"/>
      <c r="O968" s="587"/>
      <c r="P968" s="587"/>
      <c r="Q968" s="587"/>
      <c r="R968" s="587"/>
      <c r="S968" s="587"/>
      <c r="T968" s="587"/>
      <c r="U968" s="587"/>
      <c r="V968" s="587"/>
      <c r="W968" s="587"/>
      <c r="X968" s="587"/>
      <c r="Y968" s="587"/>
      <c r="Z968" s="587"/>
      <c r="AA968" s="587"/>
      <c r="AB968" s="587"/>
    </row>
    <row r="969" spans="1:28" ht="15.75" customHeight="1" x14ac:dyDescent="0.25">
      <c r="A969" s="587"/>
      <c r="B969" s="587"/>
      <c r="C969" s="587"/>
      <c r="D969" s="587"/>
      <c r="E969" s="587"/>
      <c r="F969" s="588"/>
      <c r="G969" s="587"/>
      <c r="H969" s="587"/>
      <c r="I969" s="587"/>
      <c r="J969" s="587"/>
      <c r="K969" s="587"/>
      <c r="L969" s="587"/>
      <c r="M969" s="587"/>
      <c r="N969" s="587"/>
      <c r="O969" s="587"/>
      <c r="P969" s="587"/>
      <c r="Q969" s="587"/>
      <c r="R969" s="587"/>
      <c r="S969" s="587"/>
      <c r="T969" s="587"/>
      <c r="U969" s="587"/>
      <c r="V969" s="587"/>
      <c r="W969" s="587"/>
      <c r="X969" s="587"/>
      <c r="Y969" s="587"/>
      <c r="Z969" s="587"/>
      <c r="AA969" s="587"/>
      <c r="AB969" s="587"/>
    </row>
    <row r="970" spans="1:28" ht="15.75" customHeight="1" x14ac:dyDescent="0.25">
      <c r="A970" s="587"/>
      <c r="B970" s="587"/>
      <c r="C970" s="587"/>
      <c r="D970" s="587"/>
      <c r="E970" s="587"/>
      <c r="F970" s="588"/>
      <c r="G970" s="587"/>
      <c r="H970" s="587"/>
      <c r="I970" s="587"/>
      <c r="J970" s="587"/>
      <c r="K970" s="587"/>
      <c r="L970" s="587"/>
      <c r="M970" s="587"/>
      <c r="N970" s="587"/>
      <c r="O970" s="587"/>
      <c r="P970" s="587"/>
      <c r="Q970" s="587"/>
      <c r="R970" s="587"/>
      <c r="S970" s="587"/>
      <c r="T970" s="587"/>
      <c r="U970" s="587"/>
      <c r="V970" s="587"/>
      <c r="W970" s="587"/>
      <c r="X970" s="587"/>
      <c r="Y970" s="587"/>
      <c r="Z970" s="587"/>
      <c r="AA970" s="587"/>
      <c r="AB970" s="587"/>
    </row>
    <row r="971" spans="1:28" ht="15.75" customHeight="1" x14ac:dyDescent="0.25">
      <c r="A971" s="587"/>
      <c r="B971" s="587"/>
      <c r="C971" s="587"/>
      <c r="D971" s="587"/>
      <c r="E971" s="587"/>
      <c r="F971" s="588"/>
      <c r="G971" s="587"/>
      <c r="H971" s="587"/>
      <c r="I971" s="587"/>
      <c r="J971" s="587"/>
      <c r="K971" s="587"/>
      <c r="L971" s="587"/>
      <c r="M971" s="587"/>
      <c r="N971" s="587"/>
      <c r="O971" s="587"/>
      <c r="P971" s="587"/>
      <c r="Q971" s="587"/>
      <c r="R971" s="587"/>
      <c r="S971" s="587"/>
      <c r="T971" s="587"/>
      <c r="U971" s="587"/>
      <c r="V971" s="587"/>
      <c r="W971" s="587"/>
      <c r="X971" s="587"/>
      <c r="Y971" s="587"/>
      <c r="Z971" s="587"/>
      <c r="AA971" s="587"/>
      <c r="AB971" s="587"/>
    </row>
    <row r="972" spans="1:28" ht="15.75" customHeight="1" x14ac:dyDescent="0.25">
      <c r="A972" s="587"/>
      <c r="B972" s="587"/>
      <c r="C972" s="587"/>
      <c r="D972" s="587"/>
      <c r="E972" s="587"/>
      <c r="F972" s="588"/>
      <c r="G972" s="587"/>
      <c r="H972" s="587"/>
      <c r="I972" s="587"/>
      <c r="J972" s="587"/>
      <c r="K972" s="587"/>
      <c r="L972" s="587"/>
      <c r="M972" s="587"/>
      <c r="N972" s="587"/>
      <c r="O972" s="587"/>
      <c r="P972" s="587"/>
      <c r="Q972" s="587"/>
      <c r="R972" s="587"/>
      <c r="S972" s="587"/>
      <c r="T972" s="587"/>
      <c r="U972" s="587"/>
      <c r="V972" s="587"/>
      <c r="W972" s="587"/>
      <c r="X972" s="587"/>
      <c r="Y972" s="587"/>
      <c r="Z972" s="587"/>
      <c r="AA972" s="587"/>
      <c r="AB972" s="587"/>
    </row>
    <row r="973" spans="1:28" ht="15.75" customHeight="1" x14ac:dyDescent="0.25">
      <c r="A973" s="587"/>
      <c r="B973" s="587"/>
      <c r="C973" s="587"/>
      <c r="D973" s="587"/>
      <c r="E973" s="587"/>
      <c r="F973" s="588"/>
      <c r="G973" s="587"/>
      <c r="H973" s="587"/>
      <c r="I973" s="587"/>
      <c r="J973" s="587"/>
      <c r="K973" s="587"/>
      <c r="L973" s="587"/>
      <c r="M973" s="587"/>
      <c r="N973" s="587"/>
      <c r="O973" s="587"/>
      <c r="P973" s="587"/>
      <c r="Q973" s="587"/>
      <c r="R973" s="587"/>
      <c r="S973" s="587"/>
      <c r="T973" s="587"/>
      <c r="U973" s="587"/>
      <c r="V973" s="587"/>
      <c r="W973" s="587"/>
      <c r="X973" s="587"/>
      <c r="Y973" s="587"/>
      <c r="Z973" s="587"/>
      <c r="AA973" s="587"/>
      <c r="AB973" s="587"/>
    </row>
    <row r="974" spans="1:28" ht="15.75" customHeight="1" x14ac:dyDescent="0.25">
      <c r="A974" s="587"/>
      <c r="B974" s="587"/>
      <c r="C974" s="587"/>
      <c r="D974" s="587"/>
      <c r="E974" s="587"/>
      <c r="F974" s="588"/>
      <c r="G974" s="587"/>
      <c r="H974" s="587"/>
      <c r="I974" s="587"/>
      <c r="J974" s="587"/>
      <c r="K974" s="587"/>
      <c r="L974" s="587"/>
      <c r="M974" s="587"/>
      <c r="N974" s="587"/>
      <c r="O974" s="587"/>
      <c r="P974" s="587"/>
      <c r="Q974" s="587"/>
      <c r="R974" s="587"/>
      <c r="S974" s="587"/>
      <c r="T974" s="587"/>
      <c r="U974" s="587"/>
      <c r="V974" s="587"/>
      <c r="W974" s="587"/>
      <c r="X974" s="587"/>
      <c r="Y974" s="587"/>
      <c r="Z974" s="587"/>
      <c r="AA974" s="587"/>
      <c r="AB974" s="587"/>
    </row>
    <row r="975" spans="1:28" ht="15.75" customHeight="1" x14ac:dyDescent="0.25">
      <c r="A975" s="587"/>
      <c r="B975" s="587"/>
      <c r="C975" s="587"/>
      <c r="D975" s="587"/>
      <c r="E975" s="587"/>
      <c r="F975" s="588"/>
      <c r="G975" s="587"/>
      <c r="H975" s="587"/>
      <c r="I975" s="587"/>
      <c r="J975" s="587"/>
      <c r="K975" s="587"/>
      <c r="L975" s="587"/>
      <c r="M975" s="587"/>
      <c r="N975" s="587"/>
      <c r="O975" s="587"/>
      <c r="P975" s="587"/>
      <c r="Q975" s="587"/>
      <c r="R975" s="587"/>
      <c r="S975" s="587"/>
      <c r="T975" s="587"/>
      <c r="U975" s="587"/>
      <c r="V975" s="587"/>
      <c r="W975" s="587"/>
      <c r="X975" s="587"/>
      <c r="Y975" s="587"/>
      <c r="Z975" s="587"/>
      <c r="AA975" s="587"/>
      <c r="AB975" s="587"/>
    </row>
    <row r="976" spans="1:28" ht="15.75" customHeight="1" x14ac:dyDescent="0.25">
      <c r="A976" s="587"/>
      <c r="B976" s="587"/>
      <c r="C976" s="587"/>
      <c r="D976" s="587"/>
      <c r="E976" s="587"/>
      <c r="F976" s="588"/>
      <c r="G976" s="587"/>
      <c r="H976" s="587"/>
      <c r="I976" s="587"/>
      <c r="J976" s="587"/>
      <c r="K976" s="587"/>
      <c r="L976" s="587"/>
      <c r="M976" s="587"/>
      <c r="N976" s="587"/>
      <c r="O976" s="587"/>
      <c r="P976" s="587"/>
      <c r="Q976" s="587"/>
      <c r="R976" s="587"/>
      <c r="S976" s="587"/>
      <c r="T976" s="587"/>
      <c r="U976" s="587"/>
      <c r="V976" s="587"/>
      <c r="W976" s="587"/>
      <c r="X976" s="587"/>
      <c r="Y976" s="587"/>
      <c r="Z976" s="587"/>
      <c r="AA976" s="587"/>
      <c r="AB976" s="587"/>
    </row>
    <row r="977" spans="1:28" ht="15.75" customHeight="1" x14ac:dyDescent="0.25">
      <c r="A977" s="587"/>
      <c r="B977" s="587"/>
      <c r="C977" s="587"/>
      <c r="D977" s="587"/>
      <c r="E977" s="587"/>
      <c r="F977" s="588"/>
      <c r="G977" s="587"/>
      <c r="H977" s="587"/>
      <c r="I977" s="587"/>
      <c r="J977" s="587"/>
      <c r="K977" s="587"/>
      <c r="L977" s="587"/>
      <c r="M977" s="587"/>
      <c r="N977" s="587"/>
      <c r="O977" s="587"/>
      <c r="P977" s="587"/>
      <c r="Q977" s="587"/>
      <c r="R977" s="587"/>
      <c r="S977" s="587"/>
      <c r="T977" s="587"/>
      <c r="U977" s="587"/>
      <c r="V977" s="587"/>
      <c r="W977" s="587"/>
      <c r="X977" s="587"/>
      <c r="Y977" s="587"/>
      <c r="Z977" s="587"/>
      <c r="AA977" s="587"/>
      <c r="AB977" s="587"/>
    </row>
    <row r="978" spans="1:28" ht="15.75" customHeight="1" x14ac:dyDescent="0.25">
      <c r="A978" s="587"/>
      <c r="B978" s="587"/>
      <c r="C978" s="587"/>
      <c r="D978" s="587"/>
      <c r="E978" s="587"/>
      <c r="F978" s="588"/>
      <c r="G978" s="587"/>
      <c r="H978" s="587"/>
      <c r="I978" s="587"/>
      <c r="J978" s="587"/>
      <c r="K978" s="587"/>
      <c r="L978" s="587"/>
      <c r="M978" s="587"/>
      <c r="N978" s="587"/>
      <c r="O978" s="587"/>
      <c r="P978" s="587"/>
      <c r="Q978" s="587"/>
      <c r="R978" s="587"/>
      <c r="S978" s="587"/>
      <c r="T978" s="587"/>
      <c r="U978" s="587"/>
      <c r="V978" s="587"/>
      <c r="W978" s="587"/>
      <c r="X978" s="587"/>
      <c r="Y978" s="587"/>
      <c r="Z978" s="587"/>
      <c r="AA978" s="587"/>
      <c r="AB978" s="587"/>
    </row>
    <row r="979" spans="1:28" ht="15.75" customHeight="1" x14ac:dyDescent="0.25">
      <c r="A979" s="587"/>
      <c r="B979" s="587"/>
      <c r="C979" s="587"/>
      <c r="D979" s="587"/>
      <c r="E979" s="587"/>
      <c r="F979" s="588"/>
      <c r="G979" s="587"/>
      <c r="H979" s="587"/>
      <c r="I979" s="587"/>
      <c r="J979" s="587"/>
      <c r="K979" s="587"/>
      <c r="L979" s="587"/>
      <c r="M979" s="587"/>
      <c r="N979" s="587"/>
      <c r="O979" s="587"/>
      <c r="P979" s="587"/>
      <c r="Q979" s="587"/>
      <c r="R979" s="587"/>
      <c r="S979" s="587"/>
      <c r="T979" s="587"/>
      <c r="U979" s="587"/>
      <c r="V979" s="587"/>
      <c r="W979" s="587"/>
      <c r="X979" s="587"/>
      <c r="Y979" s="587"/>
      <c r="Z979" s="587"/>
      <c r="AA979" s="587"/>
      <c r="AB979" s="587"/>
    </row>
    <row r="980" spans="1:28" ht="15.75" customHeight="1" x14ac:dyDescent="0.25">
      <c r="A980" s="587"/>
      <c r="B980" s="587"/>
      <c r="C980" s="587"/>
      <c r="D980" s="587"/>
      <c r="E980" s="587"/>
      <c r="F980" s="588"/>
      <c r="G980" s="587"/>
      <c r="H980" s="587"/>
      <c r="I980" s="587"/>
      <c r="J980" s="587"/>
      <c r="K980" s="587"/>
      <c r="L980" s="587"/>
      <c r="M980" s="587"/>
      <c r="N980" s="587"/>
      <c r="O980" s="587"/>
      <c r="P980" s="587"/>
      <c r="Q980" s="587"/>
      <c r="R980" s="587"/>
      <c r="S980" s="587"/>
      <c r="T980" s="587"/>
      <c r="U980" s="587"/>
      <c r="V980" s="587"/>
      <c r="W980" s="587"/>
      <c r="X980" s="587"/>
      <c r="Y980" s="587"/>
      <c r="Z980" s="587"/>
      <c r="AA980" s="587"/>
      <c r="AB980" s="587"/>
    </row>
    <row r="981" spans="1:28" ht="15.75" customHeight="1" x14ac:dyDescent="0.25">
      <c r="A981" s="587"/>
      <c r="B981" s="587"/>
      <c r="C981" s="587"/>
      <c r="D981" s="587"/>
      <c r="E981" s="587"/>
      <c r="F981" s="588"/>
      <c r="G981" s="587"/>
      <c r="H981" s="587"/>
      <c r="I981" s="587"/>
      <c r="J981" s="587"/>
      <c r="K981" s="587"/>
      <c r="L981" s="587"/>
      <c r="M981" s="587"/>
      <c r="N981" s="587"/>
      <c r="O981" s="587"/>
      <c r="P981" s="587"/>
      <c r="Q981" s="587"/>
      <c r="R981" s="587"/>
      <c r="S981" s="587"/>
      <c r="T981" s="587"/>
      <c r="U981" s="587"/>
      <c r="V981" s="587"/>
      <c r="W981" s="587"/>
      <c r="X981" s="587"/>
      <c r="Y981" s="587"/>
      <c r="Z981" s="587"/>
      <c r="AA981" s="587"/>
      <c r="AB981" s="587"/>
    </row>
    <row r="982" spans="1:28" ht="15.75" customHeight="1" x14ac:dyDescent="0.25">
      <c r="A982" s="587"/>
      <c r="B982" s="587"/>
      <c r="C982" s="587"/>
      <c r="D982" s="587"/>
      <c r="E982" s="587"/>
      <c r="F982" s="588"/>
      <c r="G982" s="587"/>
      <c r="H982" s="587"/>
      <c r="I982" s="587"/>
      <c r="J982" s="587"/>
      <c r="K982" s="587"/>
      <c r="L982" s="587"/>
      <c r="M982" s="587"/>
      <c r="N982" s="587"/>
      <c r="O982" s="587"/>
      <c r="P982" s="587"/>
      <c r="Q982" s="587"/>
      <c r="R982" s="587"/>
      <c r="S982" s="587"/>
      <c r="T982" s="587"/>
      <c r="U982" s="587"/>
      <c r="V982" s="587"/>
      <c r="W982" s="587"/>
      <c r="X982" s="587"/>
      <c r="Y982" s="587"/>
      <c r="Z982" s="587"/>
      <c r="AA982" s="587"/>
      <c r="AB982" s="587"/>
    </row>
    <row r="983" spans="1:28" ht="15.75" customHeight="1" x14ac:dyDescent="0.25">
      <c r="A983" s="587"/>
      <c r="B983" s="587"/>
      <c r="C983" s="587"/>
      <c r="D983" s="587"/>
      <c r="E983" s="587"/>
      <c r="F983" s="588"/>
      <c r="G983" s="587"/>
      <c r="H983" s="587"/>
      <c r="I983" s="587"/>
      <c r="J983" s="587"/>
      <c r="K983" s="587"/>
      <c r="L983" s="587"/>
      <c r="M983" s="587"/>
      <c r="N983" s="587"/>
      <c r="O983" s="587"/>
      <c r="P983" s="587"/>
      <c r="Q983" s="587"/>
      <c r="R983" s="587"/>
      <c r="S983" s="587"/>
      <c r="T983" s="587"/>
      <c r="U983" s="587"/>
      <c r="V983" s="587"/>
      <c r="W983" s="587"/>
      <c r="X983" s="587"/>
      <c r="Y983" s="587"/>
      <c r="Z983" s="587"/>
      <c r="AA983" s="587"/>
      <c r="AB983" s="587"/>
    </row>
    <row r="984" spans="1:28" ht="15.75" customHeight="1" x14ac:dyDescent="0.25">
      <c r="A984" s="587"/>
      <c r="B984" s="587"/>
      <c r="C984" s="587"/>
      <c r="D984" s="587"/>
      <c r="E984" s="587"/>
      <c r="F984" s="588"/>
      <c r="G984" s="587"/>
      <c r="H984" s="587"/>
      <c r="I984" s="587"/>
      <c r="J984" s="587"/>
      <c r="K984" s="587"/>
      <c r="L984" s="587"/>
      <c r="M984" s="587"/>
      <c r="N984" s="587"/>
      <c r="O984" s="587"/>
      <c r="P984" s="587"/>
      <c r="Q984" s="587"/>
      <c r="R984" s="587"/>
      <c r="S984" s="587"/>
      <c r="T984" s="587"/>
      <c r="U984" s="587"/>
      <c r="V984" s="587"/>
      <c r="W984" s="587"/>
      <c r="X984" s="587"/>
      <c r="Y984" s="587"/>
      <c r="Z984" s="587"/>
      <c r="AA984" s="587"/>
      <c r="AB984" s="587"/>
    </row>
    <row r="985" spans="1:28" ht="15.75" customHeight="1" x14ac:dyDescent="0.25">
      <c r="A985" s="587"/>
      <c r="B985" s="587"/>
      <c r="C985" s="587"/>
      <c r="D985" s="587"/>
      <c r="E985" s="587"/>
      <c r="F985" s="588"/>
      <c r="G985" s="587"/>
      <c r="H985" s="587"/>
      <c r="I985" s="587"/>
      <c r="J985" s="587"/>
      <c r="K985" s="587"/>
      <c r="L985" s="587"/>
      <c r="M985" s="587"/>
      <c r="N985" s="587"/>
      <c r="O985" s="587"/>
      <c r="P985" s="587"/>
      <c r="Q985" s="587"/>
      <c r="R985" s="587"/>
      <c r="S985" s="587"/>
      <c r="T985" s="587"/>
      <c r="U985" s="587"/>
      <c r="V985" s="587"/>
      <c r="W985" s="587"/>
      <c r="X985" s="587"/>
      <c r="Y985" s="587"/>
      <c r="Z985" s="587"/>
      <c r="AA985" s="587"/>
      <c r="AB985" s="587"/>
    </row>
    <row r="986" spans="1:28" ht="15.75" customHeight="1" x14ac:dyDescent="0.25">
      <c r="A986" s="587"/>
      <c r="B986" s="587"/>
      <c r="C986" s="587"/>
      <c r="D986" s="587"/>
      <c r="E986" s="587"/>
      <c r="F986" s="588"/>
      <c r="G986" s="587"/>
      <c r="H986" s="587"/>
      <c r="I986" s="587"/>
      <c r="J986" s="587"/>
      <c r="K986" s="587"/>
      <c r="L986" s="587"/>
      <c r="M986" s="587"/>
      <c r="N986" s="587"/>
      <c r="O986" s="587"/>
      <c r="P986" s="587"/>
      <c r="Q986" s="587"/>
      <c r="R986" s="587"/>
      <c r="S986" s="587"/>
      <c r="T986" s="587"/>
      <c r="U986" s="587"/>
      <c r="V986" s="587"/>
      <c r="W986" s="587"/>
      <c r="X986" s="587"/>
      <c r="Y986" s="587"/>
      <c r="Z986" s="587"/>
      <c r="AA986" s="587"/>
      <c r="AB986" s="587"/>
    </row>
    <row r="987" spans="1:28" ht="15.75" customHeight="1" x14ac:dyDescent="0.25">
      <c r="A987" s="587"/>
      <c r="B987" s="587"/>
      <c r="C987" s="587"/>
      <c r="D987" s="587"/>
      <c r="E987" s="587"/>
      <c r="F987" s="588"/>
      <c r="G987" s="587"/>
      <c r="H987" s="587"/>
      <c r="I987" s="587"/>
      <c r="J987" s="587"/>
      <c r="K987" s="587"/>
      <c r="L987" s="587"/>
      <c r="M987" s="587"/>
      <c r="N987" s="587"/>
      <c r="O987" s="587"/>
      <c r="P987" s="587"/>
      <c r="Q987" s="587"/>
      <c r="R987" s="587"/>
      <c r="S987" s="587"/>
      <c r="T987" s="587"/>
      <c r="U987" s="587"/>
      <c r="V987" s="587"/>
      <c r="W987" s="587"/>
      <c r="X987" s="587"/>
      <c r="Y987" s="587"/>
      <c r="Z987" s="587"/>
      <c r="AA987" s="587"/>
      <c r="AB987" s="587"/>
    </row>
    <row r="988" spans="1:28" ht="15.75" customHeight="1" x14ac:dyDescent="0.25">
      <c r="A988" s="587"/>
      <c r="B988" s="587"/>
      <c r="C988" s="587"/>
      <c r="D988" s="587"/>
      <c r="E988" s="587"/>
      <c r="F988" s="588"/>
      <c r="G988" s="587"/>
      <c r="H988" s="587"/>
      <c r="I988" s="587"/>
      <c r="J988" s="587"/>
      <c r="K988" s="587"/>
      <c r="L988" s="587"/>
      <c r="M988" s="587"/>
      <c r="N988" s="587"/>
      <c r="O988" s="587"/>
      <c r="P988" s="587"/>
      <c r="Q988" s="587"/>
      <c r="R988" s="587"/>
      <c r="S988" s="587"/>
      <c r="T988" s="587"/>
      <c r="U988" s="587"/>
      <c r="V988" s="587"/>
      <c r="W988" s="587"/>
      <c r="X988" s="587"/>
      <c r="Y988" s="587"/>
      <c r="Z988" s="587"/>
      <c r="AA988" s="587"/>
      <c r="AB988" s="587"/>
    </row>
    <row r="989" spans="1:28" ht="15.75" customHeight="1" x14ac:dyDescent="0.25">
      <c r="A989" s="587"/>
      <c r="B989" s="587"/>
      <c r="C989" s="587"/>
      <c r="D989" s="587"/>
      <c r="E989" s="587"/>
      <c r="F989" s="588"/>
      <c r="G989" s="587"/>
      <c r="H989" s="587"/>
      <c r="I989" s="587"/>
      <c r="J989" s="587"/>
      <c r="K989" s="587"/>
      <c r="L989" s="587"/>
      <c r="M989" s="587"/>
      <c r="N989" s="587"/>
      <c r="O989" s="587"/>
      <c r="P989" s="587"/>
      <c r="Q989" s="587"/>
      <c r="R989" s="587"/>
      <c r="S989" s="587"/>
      <c r="T989" s="587"/>
      <c r="U989" s="587"/>
      <c r="V989" s="587"/>
      <c r="W989" s="587"/>
      <c r="X989" s="587"/>
      <c r="Y989" s="587"/>
      <c r="Z989" s="587"/>
      <c r="AA989" s="587"/>
      <c r="AB989" s="587"/>
    </row>
    <row r="990" spans="1:28" ht="15.75" customHeight="1" x14ac:dyDescent="0.25">
      <c r="A990" s="587"/>
      <c r="B990" s="587"/>
      <c r="C990" s="587"/>
      <c r="D990" s="587"/>
      <c r="E990" s="587"/>
      <c r="F990" s="588"/>
      <c r="G990" s="587"/>
      <c r="H990" s="587"/>
      <c r="I990" s="587"/>
      <c r="J990" s="587"/>
      <c r="K990" s="587"/>
      <c r="L990" s="587"/>
      <c r="M990" s="587"/>
      <c r="N990" s="587"/>
      <c r="O990" s="587"/>
      <c r="P990" s="587"/>
      <c r="Q990" s="587"/>
      <c r="R990" s="587"/>
      <c r="S990" s="587"/>
      <c r="T990" s="587"/>
      <c r="U990" s="587"/>
      <c r="V990" s="587"/>
      <c r="W990" s="587"/>
      <c r="X990" s="587"/>
      <c r="Y990" s="587"/>
      <c r="Z990" s="587"/>
      <c r="AA990" s="587"/>
      <c r="AB990" s="587"/>
    </row>
    <row r="991" spans="1:28" ht="15.75" customHeight="1" x14ac:dyDescent="0.25">
      <c r="A991" s="587"/>
      <c r="B991" s="587"/>
      <c r="C991" s="587"/>
      <c r="D991" s="587"/>
      <c r="E991" s="587"/>
      <c r="F991" s="588"/>
      <c r="G991" s="587"/>
      <c r="H991" s="587"/>
      <c r="I991" s="587"/>
      <c r="J991" s="587"/>
      <c r="K991" s="587"/>
      <c r="L991" s="587"/>
      <c r="M991" s="587"/>
      <c r="N991" s="587"/>
      <c r="O991" s="587"/>
      <c r="P991" s="587"/>
      <c r="Q991" s="587"/>
      <c r="R991" s="587"/>
      <c r="S991" s="587"/>
      <c r="T991" s="587"/>
      <c r="U991" s="587"/>
      <c r="V991" s="587"/>
      <c r="W991" s="587"/>
      <c r="X991" s="587"/>
      <c r="Y991" s="587"/>
      <c r="Z991" s="587"/>
      <c r="AA991" s="587"/>
      <c r="AB991" s="587"/>
    </row>
    <row r="992" spans="1:28" ht="15.75" customHeight="1" x14ac:dyDescent="0.25">
      <c r="A992" s="587"/>
      <c r="B992" s="587"/>
      <c r="C992" s="587"/>
      <c r="D992" s="587"/>
      <c r="E992" s="587"/>
      <c r="F992" s="588"/>
      <c r="G992" s="587"/>
      <c r="H992" s="587"/>
      <c r="I992" s="587"/>
      <c r="J992" s="587"/>
      <c r="K992" s="587"/>
      <c r="L992" s="587"/>
      <c r="M992" s="587"/>
      <c r="N992" s="587"/>
      <c r="O992" s="587"/>
      <c r="P992" s="587"/>
      <c r="Q992" s="587"/>
      <c r="R992" s="587"/>
      <c r="S992" s="587"/>
      <c r="T992" s="587"/>
      <c r="U992" s="587"/>
      <c r="V992" s="587"/>
      <c r="W992" s="587"/>
      <c r="X992" s="587"/>
      <c r="Y992" s="587"/>
      <c r="Z992" s="587"/>
      <c r="AA992" s="587"/>
      <c r="AB992" s="587"/>
    </row>
    <row r="993" spans="1:28" ht="15.75" customHeight="1" x14ac:dyDescent="0.25">
      <c r="A993" s="587"/>
      <c r="B993" s="587"/>
      <c r="C993" s="587"/>
      <c r="D993" s="587"/>
      <c r="E993" s="587"/>
      <c r="F993" s="588"/>
      <c r="G993" s="587"/>
      <c r="H993" s="587"/>
      <c r="I993" s="587"/>
      <c r="J993" s="587"/>
      <c r="K993" s="587"/>
      <c r="L993" s="587"/>
      <c r="M993" s="587"/>
      <c r="N993" s="587"/>
      <c r="O993" s="587"/>
      <c r="P993" s="587"/>
      <c r="Q993" s="587"/>
      <c r="R993" s="587"/>
      <c r="S993" s="587"/>
      <c r="T993" s="587"/>
      <c r="U993" s="587"/>
      <c r="V993" s="587"/>
      <c r="W993" s="587"/>
      <c r="X993" s="587"/>
      <c r="Y993" s="587"/>
      <c r="Z993" s="587"/>
      <c r="AA993" s="587"/>
      <c r="AB993" s="587"/>
    </row>
    <row r="994" spans="1:28" ht="15.75" customHeight="1" x14ac:dyDescent="0.25">
      <c r="A994" s="587"/>
      <c r="B994" s="587"/>
      <c r="C994" s="587"/>
      <c r="D994" s="587"/>
      <c r="E994" s="587"/>
      <c r="F994" s="588"/>
      <c r="G994" s="587"/>
      <c r="H994" s="587"/>
      <c r="I994" s="587"/>
      <c r="J994" s="587"/>
      <c r="K994" s="587"/>
      <c r="L994" s="587"/>
      <c r="M994" s="587"/>
      <c r="N994" s="587"/>
      <c r="O994" s="587"/>
      <c r="P994" s="587"/>
      <c r="Q994" s="587"/>
      <c r="R994" s="587"/>
      <c r="S994" s="587"/>
      <c r="T994" s="587"/>
      <c r="U994" s="587"/>
      <c r="V994" s="587"/>
      <c r="W994" s="587"/>
      <c r="X994" s="587"/>
      <c r="Y994" s="587"/>
      <c r="Z994" s="587"/>
      <c r="AA994" s="587"/>
      <c r="AB994" s="587"/>
    </row>
    <row r="995" spans="1:28" ht="15.75" customHeight="1" x14ac:dyDescent="0.25">
      <c r="A995" s="587"/>
      <c r="B995" s="587"/>
      <c r="C995" s="587"/>
      <c r="D995" s="587"/>
      <c r="E995" s="587"/>
      <c r="F995" s="588"/>
      <c r="G995" s="587"/>
      <c r="H995" s="587"/>
      <c r="I995" s="587"/>
      <c r="J995" s="587"/>
      <c r="K995" s="587"/>
      <c r="L995" s="587"/>
      <c r="M995" s="587"/>
      <c r="N995" s="587"/>
      <c r="O995" s="587"/>
      <c r="P995" s="587"/>
      <c r="Q995" s="587"/>
      <c r="R995" s="587"/>
      <c r="S995" s="587"/>
      <c r="T995" s="587"/>
      <c r="U995" s="587"/>
      <c r="V995" s="587"/>
      <c r="W995" s="587"/>
      <c r="X995" s="587"/>
      <c r="Y995" s="587"/>
      <c r="Z995" s="587"/>
      <c r="AA995" s="587"/>
      <c r="AB995" s="587"/>
    </row>
    <row r="996" spans="1:28" ht="15.75" customHeight="1" x14ac:dyDescent="0.25">
      <c r="A996" s="587"/>
      <c r="B996" s="587"/>
      <c r="C996" s="587"/>
      <c r="D996" s="587"/>
      <c r="E996" s="587"/>
      <c r="F996" s="588"/>
      <c r="G996" s="587"/>
      <c r="H996" s="587"/>
      <c r="I996" s="587"/>
      <c r="J996" s="587"/>
      <c r="K996" s="587"/>
      <c r="L996" s="587"/>
      <c r="M996" s="587"/>
      <c r="N996" s="587"/>
      <c r="O996" s="587"/>
      <c r="P996" s="587"/>
      <c r="Q996" s="587"/>
      <c r="R996" s="587"/>
      <c r="S996" s="587"/>
      <c r="T996" s="587"/>
      <c r="U996" s="587"/>
      <c r="V996" s="587"/>
      <c r="W996" s="587"/>
      <c r="X996" s="587"/>
      <c r="Y996" s="587"/>
      <c r="Z996" s="587"/>
      <c r="AA996" s="587"/>
      <c r="AB996" s="587"/>
    </row>
    <row r="997" spans="1:28" ht="15.75" customHeight="1" x14ac:dyDescent="0.25">
      <c r="A997" s="587"/>
      <c r="B997" s="587"/>
      <c r="C997" s="587"/>
      <c r="D997" s="587"/>
      <c r="E997" s="587"/>
      <c r="F997" s="588"/>
      <c r="G997" s="587"/>
      <c r="H997" s="587"/>
      <c r="I997" s="587"/>
      <c r="J997" s="587"/>
      <c r="K997" s="587"/>
      <c r="L997" s="587"/>
      <c r="M997" s="587"/>
      <c r="N997" s="587"/>
      <c r="O997" s="587"/>
      <c r="P997" s="587"/>
      <c r="Q997" s="587"/>
      <c r="R997" s="587"/>
      <c r="S997" s="587"/>
      <c r="T997" s="587"/>
      <c r="U997" s="587"/>
      <c r="V997" s="587"/>
      <c r="W997" s="587"/>
      <c r="X997" s="587"/>
      <c r="Y997" s="587"/>
      <c r="Z997" s="587"/>
      <c r="AA997" s="587"/>
      <c r="AB997" s="587"/>
    </row>
    <row r="998" spans="1:28" ht="15.75" customHeight="1" x14ac:dyDescent="0.25">
      <c r="A998" s="587"/>
      <c r="B998" s="587"/>
      <c r="C998" s="587"/>
      <c r="D998" s="587"/>
      <c r="E998" s="587"/>
      <c r="F998" s="588"/>
      <c r="G998" s="587"/>
      <c r="H998" s="587"/>
      <c r="I998" s="587"/>
      <c r="J998" s="587"/>
      <c r="K998" s="587"/>
      <c r="L998" s="587"/>
      <c r="M998" s="587"/>
      <c r="N998" s="587"/>
      <c r="O998" s="587"/>
      <c r="P998" s="587"/>
      <c r="Q998" s="587"/>
      <c r="R998" s="587"/>
      <c r="S998" s="587"/>
      <c r="T998" s="587"/>
      <c r="U998" s="587"/>
      <c r="V998" s="587"/>
      <c r="W998" s="587"/>
      <c r="X998" s="587"/>
      <c r="Y998" s="587"/>
      <c r="Z998" s="587"/>
      <c r="AA998" s="587"/>
      <c r="AB998" s="587"/>
    </row>
    <row r="999" spans="1:28" ht="15.75" customHeight="1" x14ac:dyDescent="0.25">
      <c r="A999" s="587"/>
      <c r="B999" s="587"/>
      <c r="C999" s="587"/>
      <c r="D999" s="587"/>
      <c r="E999" s="587"/>
      <c r="F999" s="588"/>
      <c r="G999" s="587"/>
      <c r="H999" s="587"/>
      <c r="I999" s="587"/>
      <c r="J999" s="587"/>
      <c r="K999" s="587"/>
      <c r="L999" s="587"/>
      <c r="M999" s="587"/>
      <c r="N999" s="587"/>
      <c r="O999" s="587"/>
      <c r="P999" s="587"/>
      <c r="Q999" s="587"/>
      <c r="R999" s="587"/>
      <c r="S999" s="587"/>
      <c r="T999" s="587"/>
      <c r="U999" s="587"/>
      <c r="V999" s="587"/>
      <c r="W999" s="587"/>
      <c r="X999" s="587"/>
      <c r="Y999" s="587"/>
      <c r="Z999" s="587"/>
      <c r="AA999" s="587"/>
      <c r="AB999" s="587"/>
    </row>
    <row r="1000" spans="1:28" ht="15.75" customHeight="1" x14ac:dyDescent="0.25">
      <c r="A1000" s="587"/>
      <c r="B1000" s="587"/>
      <c r="C1000" s="587"/>
      <c r="D1000" s="587"/>
      <c r="E1000" s="587"/>
      <c r="F1000" s="588"/>
      <c r="G1000" s="587"/>
      <c r="H1000" s="587"/>
      <c r="I1000" s="587"/>
      <c r="J1000" s="587"/>
      <c r="K1000" s="587"/>
      <c r="L1000" s="587"/>
      <c r="M1000" s="587"/>
      <c r="N1000" s="587"/>
      <c r="O1000" s="587"/>
      <c r="P1000" s="587"/>
      <c r="Q1000" s="587"/>
      <c r="R1000" s="587"/>
      <c r="S1000" s="587"/>
      <c r="T1000" s="587"/>
      <c r="U1000" s="587"/>
      <c r="V1000" s="587"/>
      <c r="W1000" s="587"/>
      <c r="X1000" s="587"/>
      <c r="Y1000" s="587"/>
      <c r="Z1000" s="587"/>
      <c r="AA1000" s="587"/>
      <c r="AB1000" s="587"/>
    </row>
  </sheetData>
  <mergeCells count="423">
    <mergeCell ref="H25:H27"/>
    <mergeCell ref="I25:I27"/>
    <mergeCell ref="J25:J27"/>
    <mergeCell ref="K25:K27"/>
    <mergeCell ref="L25:L27"/>
    <mergeCell ref="M25:M27"/>
    <mergeCell ref="N25:N27"/>
    <mergeCell ref="R26:R27"/>
    <mergeCell ref="S26:S27"/>
    <mergeCell ref="O25:O27"/>
    <mergeCell ref="P25:P27"/>
    <mergeCell ref="T26:T27"/>
    <mergeCell ref="U26:U27"/>
    <mergeCell ref="V26:V27"/>
    <mergeCell ref="W26:W27"/>
    <mergeCell ref="Y28:Y30"/>
    <mergeCell ref="Z28:Z30"/>
    <mergeCell ref="AA28:AA30"/>
    <mergeCell ref="AB28:AB30"/>
    <mergeCell ref="Q25:Q27"/>
    <mergeCell ref="Y25:Y27"/>
    <mergeCell ref="Z25:Z27"/>
    <mergeCell ref="AA25:AA27"/>
    <mergeCell ref="AB25:AB27"/>
    <mergeCell ref="X26:X27"/>
    <mergeCell ref="A25:A27"/>
    <mergeCell ref="B25:B27"/>
    <mergeCell ref="C25:C27"/>
    <mergeCell ref="D25:D27"/>
    <mergeCell ref="E25:E27"/>
    <mergeCell ref="F25:F27"/>
    <mergeCell ref="G25:G27"/>
    <mergeCell ref="A28:A30"/>
    <mergeCell ref="B28:B30"/>
    <mergeCell ref="C28:C30"/>
    <mergeCell ref="D28:D30"/>
    <mergeCell ref="E28:E30"/>
    <mergeCell ref="F28:F30"/>
    <mergeCell ref="G28:G30"/>
    <mergeCell ref="P28:P30"/>
    <mergeCell ref="H28:H30"/>
    <mergeCell ref="I28:I30"/>
    <mergeCell ref="J28:J30"/>
    <mergeCell ref="K28:K30"/>
    <mergeCell ref="L28:L30"/>
    <mergeCell ref="M28:M30"/>
    <mergeCell ref="N28:N30"/>
    <mergeCell ref="X34:X36"/>
    <mergeCell ref="Q34:Q36"/>
    <mergeCell ref="R34:R36"/>
    <mergeCell ref="S34:S36"/>
    <mergeCell ref="T34:T36"/>
    <mergeCell ref="U34:U36"/>
    <mergeCell ref="V34:V36"/>
    <mergeCell ref="W34:W36"/>
    <mergeCell ref="Q28:Q30"/>
    <mergeCell ref="N31:N33"/>
    <mergeCell ref="P31:P33"/>
    <mergeCell ref="P34:P36"/>
    <mergeCell ref="H31:H33"/>
    <mergeCell ref="I31:I33"/>
    <mergeCell ref="J31:J33"/>
    <mergeCell ref="K31:K33"/>
    <mergeCell ref="A31:A33"/>
    <mergeCell ref="B31:B33"/>
    <mergeCell ref="C31:C33"/>
    <mergeCell ref="D31:D33"/>
    <mergeCell ref="E31:E33"/>
    <mergeCell ref="F31:F33"/>
    <mergeCell ref="G31:G33"/>
    <mergeCell ref="O28:O30"/>
    <mergeCell ref="A34:A36"/>
    <mergeCell ref="B34:B36"/>
    <mergeCell ref="C34:C36"/>
    <mergeCell ref="D34:D36"/>
    <mergeCell ref="E34:E36"/>
    <mergeCell ref="F34:F36"/>
    <mergeCell ref="G34:G36"/>
    <mergeCell ref="O31:O33"/>
    <mergeCell ref="O34:O36"/>
    <mergeCell ref="H34:H36"/>
    <mergeCell ref="I34:I36"/>
    <mergeCell ref="J34:J36"/>
    <mergeCell ref="K34:K36"/>
    <mergeCell ref="L34:L36"/>
    <mergeCell ref="M34:M36"/>
    <mergeCell ref="N34:N36"/>
    <mergeCell ref="L31:L33"/>
    <mergeCell ref="M31:M33"/>
    <mergeCell ref="Q31:Q33"/>
    <mergeCell ref="R31:R33"/>
    <mergeCell ref="S31:S33"/>
    <mergeCell ref="T31:T33"/>
    <mergeCell ref="U31:U33"/>
    <mergeCell ref="Z34:Z36"/>
    <mergeCell ref="AA34:AA36"/>
    <mergeCell ref="AB34:AB36"/>
    <mergeCell ref="V31:V33"/>
    <mergeCell ref="W31:W33"/>
    <mergeCell ref="X31:X33"/>
    <mergeCell ref="Y31:Y33"/>
    <mergeCell ref="Z31:Z33"/>
    <mergeCell ref="AA31:AA33"/>
    <mergeCell ref="AB31:AB33"/>
    <mergeCell ref="Y34:Y36"/>
    <mergeCell ref="H37:H39"/>
    <mergeCell ref="I37:I39"/>
    <mergeCell ref="J37:J39"/>
    <mergeCell ref="K37:K39"/>
    <mergeCell ref="L37:L39"/>
    <mergeCell ref="M37:M39"/>
    <mergeCell ref="N37:N39"/>
    <mergeCell ref="A37:A39"/>
    <mergeCell ref="B37:B39"/>
    <mergeCell ref="C37:C39"/>
    <mergeCell ref="D37:D39"/>
    <mergeCell ref="E37:E39"/>
    <mergeCell ref="F37:F39"/>
    <mergeCell ref="G37:G39"/>
    <mergeCell ref="R38:R39"/>
    <mergeCell ref="S38:S39"/>
    <mergeCell ref="Q40:Q42"/>
    <mergeCell ref="R41:R42"/>
    <mergeCell ref="S41:S42"/>
    <mergeCell ref="T41:T42"/>
    <mergeCell ref="T38:T39"/>
    <mergeCell ref="U38:U39"/>
    <mergeCell ref="O37:O39"/>
    <mergeCell ref="P37:P39"/>
    <mergeCell ref="Q37:Q39"/>
    <mergeCell ref="Y37:Y39"/>
    <mergeCell ref="Z37:Z39"/>
    <mergeCell ref="AA37:AA39"/>
    <mergeCell ref="AB37:AB39"/>
    <mergeCell ref="X38:X39"/>
    <mergeCell ref="A40:A42"/>
    <mergeCell ref="B40:B42"/>
    <mergeCell ref="C40:C42"/>
    <mergeCell ref="D40:D42"/>
    <mergeCell ref="E40:E42"/>
    <mergeCell ref="F40:F42"/>
    <mergeCell ref="G40:G42"/>
    <mergeCell ref="V41:V42"/>
    <mergeCell ref="W41:W42"/>
    <mergeCell ref="V38:V39"/>
    <mergeCell ref="W38:W39"/>
    <mergeCell ref="Y40:Y42"/>
    <mergeCell ref="Z40:Z42"/>
    <mergeCell ref="AA40:AA42"/>
    <mergeCell ref="AB40:AB42"/>
    <mergeCell ref="U41:U42"/>
    <mergeCell ref="X41:X42"/>
    <mergeCell ref="O40:O42"/>
    <mergeCell ref="P40:P42"/>
    <mergeCell ref="H40:H42"/>
    <mergeCell ref="I40:I42"/>
    <mergeCell ref="J40:J42"/>
    <mergeCell ref="K40:K42"/>
    <mergeCell ref="L40:L42"/>
    <mergeCell ref="M40:M42"/>
    <mergeCell ref="N40:N42"/>
    <mergeCell ref="H43:H45"/>
    <mergeCell ref="I43:I45"/>
    <mergeCell ref="J43:J45"/>
    <mergeCell ref="K43:K45"/>
    <mergeCell ref="L43:L45"/>
    <mergeCell ref="M43:M45"/>
    <mergeCell ref="N43:N45"/>
    <mergeCell ref="O43:O45"/>
    <mergeCell ref="P43:P45"/>
    <mergeCell ref="Q43:Q45"/>
    <mergeCell ref="R43:R45"/>
    <mergeCell ref="S43:S45"/>
    <mergeCell ref="T43:T45"/>
    <mergeCell ref="U43:U45"/>
    <mergeCell ref="Q46:Q48"/>
    <mergeCell ref="A43:A45"/>
    <mergeCell ref="B43:B45"/>
    <mergeCell ref="C43:C45"/>
    <mergeCell ref="D43:D45"/>
    <mergeCell ref="E43:E45"/>
    <mergeCell ref="F43:F45"/>
    <mergeCell ref="G43:G45"/>
    <mergeCell ref="A46:A48"/>
    <mergeCell ref="B46:B48"/>
    <mergeCell ref="C46:C48"/>
    <mergeCell ref="D46:D48"/>
    <mergeCell ref="E46:E48"/>
    <mergeCell ref="F46:F48"/>
    <mergeCell ref="G46:G48"/>
    <mergeCell ref="O46:O48"/>
    <mergeCell ref="P46:P48"/>
    <mergeCell ref="Y46:Y48"/>
    <mergeCell ref="Z46:Z48"/>
    <mergeCell ref="AA46:AA48"/>
    <mergeCell ref="AB46:AB48"/>
    <mergeCell ref="V43:V45"/>
    <mergeCell ref="W43:W45"/>
    <mergeCell ref="X43:X45"/>
    <mergeCell ref="Y43:Y45"/>
    <mergeCell ref="Z43:Z45"/>
    <mergeCell ref="AA43:AA45"/>
    <mergeCell ref="AB43:AB45"/>
    <mergeCell ref="O52:O54"/>
    <mergeCell ref="P52:P54"/>
    <mergeCell ref="H52:H54"/>
    <mergeCell ref="I52:I54"/>
    <mergeCell ref="J52:J54"/>
    <mergeCell ref="K52:K54"/>
    <mergeCell ref="H46:H48"/>
    <mergeCell ref="I46:I48"/>
    <mergeCell ref="J46:J48"/>
    <mergeCell ref="K46:K48"/>
    <mergeCell ref="L46:L48"/>
    <mergeCell ref="M46:M48"/>
    <mergeCell ref="N46:N48"/>
    <mergeCell ref="H49:H51"/>
    <mergeCell ref="I49:I51"/>
    <mergeCell ref="J49:J51"/>
    <mergeCell ref="K49:K51"/>
    <mergeCell ref="L49:L51"/>
    <mergeCell ref="M49:M51"/>
    <mergeCell ref="N49:N51"/>
    <mergeCell ref="L52:L54"/>
    <mergeCell ref="M52:M54"/>
    <mergeCell ref="N52:N54"/>
    <mergeCell ref="O49:O51"/>
    <mergeCell ref="A49:A51"/>
    <mergeCell ref="B49:B51"/>
    <mergeCell ref="C49:C51"/>
    <mergeCell ref="D49:D51"/>
    <mergeCell ref="E49:E51"/>
    <mergeCell ref="F49:F51"/>
    <mergeCell ref="G49:G51"/>
    <mergeCell ref="A52:A54"/>
    <mergeCell ref="B52:B54"/>
    <mergeCell ref="C52:C54"/>
    <mergeCell ref="D52:D54"/>
    <mergeCell ref="E52:E54"/>
    <mergeCell ref="F52:F54"/>
    <mergeCell ref="G52:G54"/>
    <mergeCell ref="A1:W2"/>
    <mergeCell ref="X1:AB4"/>
    <mergeCell ref="A3:D3"/>
    <mergeCell ref="J3:M3"/>
    <mergeCell ref="N3:P3"/>
    <mergeCell ref="Q3:S3"/>
    <mergeCell ref="T3:W3"/>
    <mergeCell ref="O4:W4"/>
    <mergeCell ref="H6:H8"/>
    <mergeCell ref="I6:I8"/>
    <mergeCell ref="J6:J8"/>
    <mergeCell ref="K6:K8"/>
    <mergeCell ref="L6:L8"/>
    <mergeCell ref="M6:M8"/>
    <mergeCell ref="S7:S8"/>
    <mergeCell ref="T7:T8"/>
    <mergeCell ref="Q6:Q8"/>
    <mergeCell ref="R7:R8"/>
    <mergeCell ref="U7:U8"/>
    <mergeCell ref="V7:V8"/>
    <mergeCell ref="W7:W8"/>
    <mergeCell ref="X7:X8"/>
    <mergeCell ref="N6:N8"/>
    <mergeCell ref="O6:O8"/>
    <mergeCell ref="E3:I3"/>
    <mergeCell ref="A4:N4"/>
    <mergeCell ref="A6:A8"/>
    <mergeCell ref="B6:B8"/>
    <mergeCell ref="C6:C8"/>
    <mergeCell ref="D6:D8"/>
    <mergeCell ref="E6:E8"/>
    <mergeCell ref="Y6:Y8"/>
    <mergeCell ref="Z6:Z8"/>
    <mergeCell ref="P6:P8"/>
    <mergeCell ref="Y9:Y11"/>
    <mergeCell ref="Z9:Z11"/>
    <mergeCell ref="AA9:AA11"/>
    <mergeCell ref="AB9:AB11"/>
    <mergeCell ref="F6:F8"/>
    <mergeCell ref="G6:G8"/>
    <mergeCell ref="A9:A11"/>
    <mergeCell ref="B9:B11"/>
    <mergeCell ref="C9:C11"/>
    <mergeCell ref="D9:D11"/>
    <mergeCell ref="E9:E11"/>
    <mergeCell ref="O9:O11"/>
    <mergeCell ref="P9:P11"/>
    <mergeCell ref="Q9:Q11"/>
    <mergeCell ref="AA6:AA8"/>
    <mergeCell ref="AB6:AB8"/>
    <mergeCell ref="R17:R18"/>
    <mergeCell ref="S17:S18"/>
    <mergeCell ref="T17:T18"/>
    <mergeCell ref="U17:U18"/>
    <mergeCell ref="V17:V18"/>
    <mergeCell ref="W17:W18"/>
    <mergeCell ref="O16:O18"/>
    <mergeCell ref="P16:P18"/>
    <mergeCell ref="Q16:Q18"/>
    <mergeCell ref="Y16:Y18"/>
    <mergeCell ref="Z16:Z18"/>
    <mergeCell ref="AA16:AA18"/>
    <mergeCell ref="AB16:AB18"/>
    <mergeCell ref="X17:X18"/>
    <mergeCell ref="M9:M11"/>
    <mergeCell ref="N9:N11"/>
    <mergeCell ref="F9:F11"/>
    <mergeCell ref="G9:G11"/>
    <mergeCell ref="H9:H11"/>
    <mergeCell ref="I9:I11"/>
    <mergeCell ref="J9:J11"/>
    <mergeCell ref="K9:K11"/>
    <mergeCell ref="L9:L11"/>
    <mergeCell ref="O12:O15"/>
    <mergeCell ref="P12:P15"/>
    <mergeCell ref="Q12:Q15"/>
    <mergeCell ref="Y12:Y15"/>
    <mergeCell ref="Z12:Z15"/>
    <mergeCell ref="AA12:AA15"/>
    <mergeCell ref="AB12:AB15"/>
    <mergeCell ref="H12:H15"/>
    <mergeCell ref="I12:I15"/>
    <mergeCell ref="J12:J15"/>
    <mergeCell ref="K12:K15"/>
    <mergeCell ref="L12:L15"/>
    <mergeCell ref="M12:M15"/>
    <mergeCell ref="N12:N15"/>
    <mergeCell ref="A12:A15"/>
    <mergeCell ref="B12:B15"/>
    <mergeCell ref="C12:C15"/>
    <mergeCell ref="D12:D15"/>
    <mergeCell ref="E12:E15"/>
    <mergeCell ref="F12:F15"/>
    <mergeCell ref="G12:G15"/>
    <mergeCell ref="H16:H18"/>
    <mergeCell ref="I16:I18"/>
    <mergeCell ref="J16:J18"/>
    <mergeCell ref="K16:K18"/>
    <mergeCell ref="L16:L18"/>
    <mergeCell ref="M16:M18"/>
    <mergeCell ref="N16:N18"/>
    <mergeCell ref="A16:A18"/>
    <mergeCell ref="B16:B18"/>
    <mergeCell ref="C16:C18"/>
    <mergeCell ref="D16:D18"/>
    <mergeCell ref="E16:E18"/>
    <mergeCell ref="F16:F18"/>
    <mergeCell ref="G16:G18"/>
    <mergeCell ref="T19:T21"/>
    <mergeCell ref="U19:U21"/>
    <mergeCell ref="H22:H24"/>
    <mergeCell ref="I22:I24"/>
    <mergeCell ref="J22:J24"/>
    <mergeCell ref="K22:K24"/>
    <mergeCell ref="L22:L24"/>
    <mergeCell ref="M22:M24"/>
    <mergeCell ref="N22:N24"/>
    <mergeCell ref="O22:O24"/>
    <mergeCell ref="P22:P24"/>
    <mergeCell ref="K19:K21"/>
    <mergeCell ref="L19:L21"/>
    <mergeCell ref="M19:M21"/>
    <mergeCell ref="N19:N21"/>
    <mergeCell ref="O19:O21"/>
    <mergeCell ref="P19:P21"/>
    <mergeCell ref="Q19:Q21"/>
    <mergeCell ref="R19:R21"/>
    <mergeCell ref="S19:S21"/>
    <mergeCell ref="A19:A21"/>
    <mergeCell ref="B19:B21"/>
    <mergeCell ref="C19:C21"/>
    <mergeCell ref="D19:D21"/>
    <mergeCell ref="E19:E21"/>
    <mergeCell ref="F19:F21"/>
    <mergeCell ref="G19:G21"/>
    <mergeCell ref="Y22:Y24"/>
    <mergeCell ref="Z22:Z24"/>
    <mergeCell ref="A22:A24"/>
    <mergeCell ref="B22:B24"/>
    <mergeCell ref="C22:C24"/>
    <mergeCell ref="D22:D24"/>
    <mergeCell ref="E22:E24"/>
    <mergeCell ref="F22:F24"/>
    <mergeCell ref="G22:G24"/>
    <mergeCell ref="Q22:Q24"/>
    <mergeCell ref="R23:R24"/>
    <mergeCell ref="S23:S24"/>
    <mergeCell ref="T23:T24"/>
    <mergeCell ref="U23:U24"/>
    <mergeCell ref="H19:H21"/>
    <mergeCell ref="I19:I21"/>
    <mergeCell ref="J19:J21"/>
    <mergeCell ref="V19:V21"/>
    <mergeCell ref="W19:W21"/>
    <mergeCell ref="X19:X21"/>
    <mergeCell ref="Y19:Y21"/>
    <mergeCell ref="Z19:Z21"/>
    <mergeCell ref="AA19:AA21"/>
    <mergeCell ref="AB19:AB21"/>
    <mergeCell ref="V23:V24"/>
    <mergeCell ref="W23:W24"/>
    <mergeCell ref="X23:X24"/>
    <mergeCell ref="AA22:AA24"/>
    <mergeCell ref="AB22:AB24"/>
    <mergeCell ref="AA52:AA54"/>
    <mergeCell ref="AB52:AB54"/>
    <mergeCell ref="V49:V51"/>
    <mergeCell ref="W49:W51"/>
    <mergeCell ref="X49:X51"/>
    <mergeCell ref="Y49:Y51"/>
    <mergeCell ref="Z49:Z51"/>
    <mergeCell ref="AA49:AA51"/>
    <mergeCell ref="AB49:AB51"/>
    <mergeCell ref="P49:P51"/>
    <mergeCell ref="Q49:Q51"/>
    <mergeCell ref="R49:R51"/>
    <mergeCell ref="S49:S51"/>
    <mergeCell ref="T49:T51"/>
    <mergeCell ref="U49:U51"/>
    <mergeCell ref="Q52:Q54"/>
    <mergeCell ref="Y52:Y54"/>
    <mergeCell ref="Z52:Z54"/>
  </mergeCells>
  <dataValidations count="3">
    <dataValidation type="decimal" operator="greaterThan" allowBlank="1" showInputMessage="1" showErrorMessage="1" prompt="Nedozvoljeni unos - Dozvoljeno unijeti broj sa dva decimalna mjesta." sqref="H6 H16 H19 H22 H25 H28 H31 H34 H37 H40 H43 H46 H49 H52">
      <formula1>0</formula1>
    </dataValidation>
    <dataValidation type="decimal" allowBlank="1" showErrorMessage="1" sqref="A6 A16 A19 A22 A25 A28 A31 A34 A37 A40 A43">
      <formula1>1</formula1>
      <formula2>9999</formula2>
    </dataValidation>
    <dataValidation type="custom" allowBlank="1" showInputMessage="1" showErrorMessage="1" prompt="Dozvoljeni unos do 250 znakova  -    " sqref="G6 G9 G19 G22 G25 G28 G31 G34 G37 G40 G43 G46 G52">
      <formula1>LT(LEN(G6),(250))</formula1>
    </dataValidation>
  </dataValidation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pane xSplit="6" ySplit="9" topLeftCell="G10" activePane="bottomRight" state="frozen"/>
      <selection pane="topRight" activeCell="G1" sqref="G1"/>
      <selection pane="bottomLeft" activeCell="A10" sqref="A10"/>
      <selection pane="bottomRight" activeCell="G10" sqref="G10"/>
    </sheetView>
  </sheetViews>
  <sheetFormatPr defaultColWidth="14.42578125" defaultRowHeight="15" customHeight="1" x14ac:dyDescent="0.2"/>
  <cols>
    <col min="1" max="1" width="9.140625" customWidth="1"/>
    <col min="2" max="2" width="38.42578125" customWidth="1"/>
    <col min="3" max="3" width="23.85546875" customWidth="1"/>
    <col min="4" max="4" width="26.28515625" customWidth="1"/>
    <col min="5" max="5" width="27" customWidth="1"/>
    <col min="6" max="6" width="49" customWidth="1"/>
    <col min="7" max="7" width="59.85546875" customWidth="1"/>
    <col min="8" max="8" width="27" customWidth="1"/>
    <col min="9" max="9" width="31.140625" customWidth="1"/>
    <col min="10" max="10" width="11" customWidth="1"/>
    <col min="11" max="11" width="10.85546875" customWidth="1"/>
    <col min="12" max="12" width="9.7109375" customWidth="1"/>
    <col min="13" max="13" width="16.140625" customWidth="1"/>
    <col min="14" max="14" width="18.7109375" customWidth="1"/>
    <col min="15" max="15" width="45" customWidth="1"/>
    <col min="16" max="16" width="41.42578125" customWidth="1"/>
    <col min="17" max="17" width="26.85546875" customWidth="1"/>
    <col min="18" max="18" width="31.28515625" customWidth="1"/>
    <col min="19" max="19" width="29.42578125" customWidth="1"/>
    <col min="20" max="20" width="14" customWidth="1"/>
    <col min="21" max="22" width="15.42578125" customWidth="1"/>
    <col min="23" max="23" width="14.85546875" customWidth="1"/>
    <col min="24" max="24" width="23.7109375" customWidth="1"/>
    <col min="25" max="25" width="22.7109375" customWidth="1"/>
    <col min="26" max="26" width="22.140625" customWidth="1"/>
    <col min="27" max="27" width="19.28515625" customWidth="1"/>
    <col min="28" max="28" width="39.28515625" customWidth="1"/>
  </cols>
  <sheetData>
    <row r="1" spans="1:28" ht="12.75" customHeight="1" x14ac:dyDescent="0.2">
      <c r="A1" s="1080" t="s">
        <v>442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1081" t="s">
        <v>117</v>
      </c>
      <c r="B3" s="716"/>
      <c r="C3" s="716"/>
      <c r="D3" s="745"/>
      <c r="E3" s="752" t="s">
        <v>5673</v>
      </c>
      <c r="F3" s="747"/>
      <c r="G3" s="747"/>
      <c r="H3" s="747"/>
      <c r="I3" s="791"/>
      <c r="J3" s="1082" t="s">
        <v>119</v>
      </c>
      <c r="K3" s="747"/>
      <c r="L3" s="747"/>
      <c r="M3" s="791"/>
      <c r="N3" s="697" t="s">
        <v>1472</v>
      </c>
      <c r="O3" s="651"/>
      <c r="P3" s="652"/>
      <c r="Q3" s="1077" t="s">
        <v>121</v>
      </c>
      <c r="R3" s="747"/>
      <c r="S3" s="791"/>
      <c r="T3" s="1020"/>
      <c r="U3" s="716"/>
      <c r="V3" s="716"/>
      <c r="W3" s="751"/>
      <c r="X3" s="740"/>
      <c r="Y3" s="638"/>
      <c r="Z3" s="638"/>
      <c r="AA3" s="638"/>
      <c r="AB3" s="741"/>
    </row>
    <row r="4" spans="1:28" ht="6.75" hidden="1" customHeight="1" x14ac:dyDescent="0.2">
      <c r="A4" s="42"/>
      <c r="B4" s="42"/>
      <c r="C4" s="42"/>
      <c r="D4" s="42"/>
      <c r="E4" s="110"/>
      <c r="F4" s="111"/>
      <c r="G4" s="111"/>
      <c r="H4" s="111"/>
      <c r="I4" s="111"/>
      <c r="J4" s="111"/>
      <c r="K4" s="111"/>
      <c r="L4" s="111"/>
      <c r="M4" s="111"/>
      <c r="N4" s="111"/>
      <c r="O4" s="112"/>
      <c r="P4" s="1078" t="s">
        <v>123</v>
      </c>
      <c r="Q4" s="797"/>
      <c r="R4" s="1012" t="s">
        <v>124</v>
      </c>
      <c r="S4" s="651"/>
      <c r="T4" s="651"/>
      <c r="U4" s="651"/>
      <c r="V4" s="651"/>
      <c r="W4" s="665"/>
      <c r="X4" s="740"/>
      <c r="Y4" s="638"/>
      <c r="Z4" s="638"/>
      <c r="AA4" s="638"/>
      <c r="AB4" s="741"/>
    </row>
    <row r="5" spans="1:28" ht="30" hidden="1" customHeight="1" x14ac:dyDescent="0.2">
      <c r="A5" s="696" t="s">
        <v>125</v>
      </c>
      <c r="B5" s="651"/>
      <c r="C5" s="651"/>
      <c r="D5" s="651"/>
      <c r="E5" s="651"/>
      <c r="F5" s="651"/>
      <c r="G5" s="651"/>
      <c r="H5" s="651"/>
      <c r="I5" s="651"/>
      <c r="J5" s="651"/>
      <c r="K5" s="651"/>
      <c r="L5" s="651"/>
      <c r="M5" s="651"/>
      <c r="N5" s="652"/>
      <c r="O5" s="1011"/>
      <c r="P5" s="651"/>
      <c r="Q5" s="651"/>
      <c r="R5" s="651"/>
      <c r="S5" s="651"/>
      <c r="T5" s="651"/>
      <c r="U5" s="651"/>
      <c r="V5" s="651"/>
      <c r="W5" s="665"/>
      <c r="X5" s="740"/>
      <c r="Y5" s="638"/>
      <c r="Z5" s="638"/>
      <c r="AA5" s="638"/>
      <c r="AB5" s="741"/>
    </row>
    <row r="6" spans="1:28" ht="30" hidden="1" customHeight="1" x14ac:dyDescent="0.2">
      <c r="A6" s="696" t="s">
        <v>126</v>
      </c>
      <c r="B6" s="651"/>
      <c r="C6" s="651"/>
      <c r="D6" s="651"/>
      <c r="E6" s="651"/>
      <c r="F6" s="651"/>
      <c r="G6" s="651"/>
      <c r="H6" s="651"/>
      <c r="I6" s="651"/>
      <c r="J6" s="651"/>
      <c r="K6" s="651"/>
      <c r="L6" s="651"/>
      <c r="M6" s="651"/>
      <c r="N6" s="652"/>
      <c r="O6" s="589" t="s">
        <v>47</v>
      </c>
      <c r="P6" s="159"/>
      <c r="Q6" s="589" t="s">
        <v>48</v>
      </c>
      <c r="R6" s="1012"/>
      <c r="S6" s="651"/>
      <c r="T6" s="651"/>
      <c r="U6" s="651"/>
      <c r="V6" s="651"/>
      <c r="W6" s="665"/>
      <c r="X6" s="740"/>
      <c r="Y6" s="638"/>
      <c r="Z6" s="638"/>
      <c r="AA6" s="638"/>
      <c r="AB6" s="741"/>
    </row>
    <row r="7" spans="1:28" ht="30" hidden="1" customHeight="1" x14ac:dyDescent="0.2">
      <c r="A7" s="1079" t="s">
        <v>127</v>
      </c>
      <c r="B7" s="656"/>
      <c r="C7" s="656"/>
      <c r="D7" s="656"/>
      <c r="E7" s="656"/>
      <c r="F7" s="656"/>
      <c r="G7" s="656"/>
      <c r="H7" s="656"/>
      <c r="I7" s="656"/>
      <c r="J7" s="656"/>
      <c r="K7" s="656"/>
      <c r="L7" s="656"/>
      <c r="M7" s="656"/>
      <c r="N7" s="657"/>
      <c r="O7" s="589" t="s">
        <v>47</v>
      </c>
      <c r="P7" s="159"/>
      <c r="Q7" s="589" t="s">
        <v>48</v>
      </c>
      <c r="R7" s="1012"/>
      <c r="S7" s="651"/>
      <c r="T7" s="651"/>
      <c r="U7" s="651"/>
      <c r="V7" s="651"/>
      <c r="W7" s="665"/>
      <c r="X7" s="740"/>
      <c r="Y7" s="638"/>
      <c r="Z7" s="638"/>
      <c r="AA7" s="638"/>
      <c r="AB7" s="741"/>
    </row>
    <row r="8" spans="1:28" ht="33.75" customHeight="1" x14ac:dyDescent="0.2">
      <c r="A8" s="1014" t="s">
        <v>128</v>
      </c>
      <c r="B8" s="716"/>
      <c r="C8" s="716"/>
      <c r="D8" s="716"/>
      <c r="E8" s="716"/>
      <c r="F8" s="716"/>
      <c r="G8" s="716"/>
      <c r="H8" s="716"/>
      <c r="I8" s="716"/>
      <c r="J8" s="716"/>
      <c r="K8" s="716"/>
      <c r="L8" s="716"/>
      <c r="M8" s="716"/>
      <c r="N8" s="717"/>
      <c r="O8" s="1015" t="s">
        <v>129</v>
      </c>
      <c r="P8" s="651"/>
      <c r="Q8" s="651"/>
      <c r="R8" s="651"/>
      <c r="S8" s="651"/>
      <c r="T8" s="651"/>
      <c r="U8" s="651"/>
      <c r="V8" s="651"/>
      <c r="W8" s="665"/>
      <c r="X8" s="742"/>
      <c r="Y8" s="694"/>
      <c r="Z8" s="694"/>
      <c r="AA8" s="694"/>
      <c r="AB8" s="743"/>
    </row>
    <row r="9" spans="1:28" ht="149.25" customHeight="1" x14ac:dyDescent="0.2">
      <c r="A9" s="466" t="s">
        <v>130</v>
      </c>
      <c r="B9" s="467" t="s">
        <v>131</v>
      </c>
      <c r="C9" s="467" t="s">
        <v>132</v>
      </c>
      <c r="D9" s="467" t="s">
        <v>133</v>
      </c>
      <c r="E9" s="468" t="s">
        <v>134</v>
      </c>
      <c r="F9" s="469" t="s">
        <v>56</v>
      </c>
      <c r="G9" s="470" t="s">
        <v>135</v>
      </c>
      <c r="H9" s="471" t="s">
        <v>136</v>
      </c>
      <c r="I9" s="467" t="s">
        <v>137</v>
      </c>
      <c r="J9" s="472" t="s">
        <v>138</v>
      </c>
      <c r="K9" s="472" t="s">
        <v>139</v>
      </c>
      <c r="L9" s="472" t="s">
        <v>5674</v>
      </c>
      <c r="M9" s="473" t="s">
        <v>141</v>
      </c>
      <c r="N9" s="590" t="s">
        <v>374</v>
      </c>
      <c r="O9" s="475" t="s">
        <v>143</v>
      </c>
      <c r="P9" s="476" t="s">
        <v>144</v>
      </c>
      <c r="Q9" s="476" t="s">
        <v>145</v>
      </c>
      <c r="R9" s="476" t="s">
        <v>146</v>
      </c>
      <c r="S9" s="476" t="s">
        <v>147</v>
      </c>
      <c r="T9" s="476" t="s">
        <v>148</v>
      </c>
      <c r="U9" s="476" t="s">
        <v>149</v>
      </c>
      <c r="V9" s="476" t="s">
        <v>150</v>
      </c>
      <c r="W9" s="477" t="s">
        <v>151</v>
      </c>
      <c r="X9" s="113" t="s">
        <v>152</v>
      </c>
      <c r="Y9" s="56" t="s">
        <v>153</v>
      </c>
      <c r="Z9" s="56" t="s">
        <v>154</v>
      </c>
      <c r="AA9" s="56" t="s">
        <v>155</v>
      </c>
      <c r="AB9" s="114" t="s">
        <v>156</v>
      </c>
    </row>
    <row r="10" spans="1:28" ht="61.5" customHeight="1" x14ac:dyDescent="0.2">
      <c r="A10" s="754"/>
      <c r="B10" s="672" t="s">
        <v>3216</v>
      </c>
      <c r="C10" s="672"/>
      <c r="D10" s="672"/>
      <c r="E10" s="673" t="s">
        <v>5675</v>
      </c>
      <c r="F10" s="786" t="s">
        <v>5676</v>
      </c>
      <c r="G10" s="678" t="s">
        <v>5677</v>
      </c>
      <c r="H10" s="686">
        <v>23094000</v>
      </c>
      <c r="I10" s="672" t="s">
        <v>5678</v>
      </c>
      <c r="J10" s="672" t="s">
        <v>163</v>
      </c>
      <c r="K10" s="672" t="s">
        <v>164</v>
      </c>
      <c r="L10" s="672" t="s">
        <v>305</v>
      </c>
      <c r="M10" s="672" t="s">
        <v>166</v>
      </c>
      <c r="N10" s="672" t="s">
        <v>164</v>
      </c>
      <c r="O10" s="781" t="s">
        <v>5679</v>
      </c>
      <c r="P10" s="681" t="s">
        <v>244</v>
      </c>
      <c r="Q10" s="681" t="s">
        <v>244</v>
      </c>
      <c r="R10" s="68" t="s">
        <v>5680</v>
      </c>
      <c r="S10" s="45" t="s">
        <v>171</v>
      </c>
      <c r="T10" s="45">
        <v>1</v>
      </c>
      <c r="U10" s="45">
        <v>0</v>
      </c>
      <c r="V10" s="57">
        <v>0</v>
      </c>
      <c r="W10" s="62">
        <v>0</v>
      </c>
      <c r="X10" s="154"/>
      <c r="Y10" s="767"/>
      <c r="Z10" s="767"/>
      <c r="AA10" s="767"/>
      <c r="AB10" s="768"/>
    </row>
    <row r="11" spans="1:28" ht="55.5" customHeight="1" x14ac:dyDescent="0.2">
      <c r="A11" s="755"/>
      <c r="B11" s="641"/>
      <c r="C11" s="641"/>
      <c r="D11" s="641"/>
      <c r="E11" s="674"/>
      <c r="F11" s="680"/>
      <c r="G11" s="679"/>
      <c r="H11" s="641"/>
      <c r="I11" s="641"/>
      <c r="J11" s="642"/>
      <c r="K11" s="641"/>
      <c r="L11" s="642"/>
      <c r="M11" s="641"/>
      <c r="N11" s="641"/>
      <c r="O11" s="860"/>
      <c r="P11" s="771"/>
      <c r="Q11" s="771"/>
      <c r="R11" s="68" t="s">
        <v>5681</v>
      </c>
      <c r="S11" s="45" t="s">
        <v>171</v>
      </c>
      <c r="T11" s="45">
        <v>1</v>
      </c>
      <c r="U11" s="45">
        <v>0</v>
      </c>
      <c r="V11" s="57">
        <v>0</v>
      </c>
      <c r="W11" s="62">
        <v>0</v>
      </c>
      <c r="X11" s="154"/>
      <c r="Y11" s="642"/>
      <c r="Z11" s="642"/>
      <c r="AA11" s="642"/>
      <c r="AB11" s="721"/>
    </row>
    <row r="12" spans="1:28" ht="84" customHeight="1" x14ac:dyDescent="0.2">
      <c r="A12" s="754"/>
      <c r="B12" s="672" t="s">
        <v>3216</v>
      </c>
      <c r="C12" s="672"/>
      <c r="D12" s="672"/>
      <c r="E12" s="673" t="s">
        <v>5675</v>
      </c>
      <c r="F12" s="675" t="s">
        <v>5682</v>
      </c>
      <c r="G12" s="678" t="s">
        <v>5683</v>
      </c>
      <c r="H12" s="686">
        <v>158531250</v>
      </c>
      <c r="I12" s="672" t="s">
        <v>5684</v>
      </c>
      <c r="J12" s="672" t="s">
        <v>163</v>
      </c>
      <c r="K12" s="672" t="s">
        <v>164</v>
      </c>
      <c r="L12" s="672" t="s">
        <v>305</v>
      </c>
      <c r="M12" s="672" t="s">
        <v>166</v>
      </c>
      <c r="N12" s="672" t="s">
        <v>164</v>
      </c>
      <c r="O12" s="430" t="s">
        <v>5685</v>
      </c>
      <c r="P12" s="75" t="s">
        <v>822</v>
      </c>
      <c r="Q12" s="681" t="s">
        <v>5429</v>
      </c>
      <c r="R12" s="68" t="s">
        <v>5686</v>
      </c>
      <c r="S12" s="45" t="s">
        <v>191</v>
      </c>
      <c r="T12" s="45">
        <v>1</v>
      </c>
      <c r="U12" s="45">
        <v>0</v>
      </c>
      <c r="V12" s="57">
        <v>0</v>
      </c>
      <c r="W12" s="62">
        <v>0</v>
      </c>
      <c r="X12" s="154"/>
      <c r="Y12" s="767"/>
      <c r="Z12" s="767"/>
      <c r="AA12" s="767"/>
      <c r="AB12" s="768"/>
    </row>
    <row r="13" spans="1:28" ht="69" customHeight="1" x14ac:dyDescent="0.2">
      <c r="A13" s="755"/>
      <c r="B13" s="641"/>
      <c r="C13" s="641"/>
      <c r="D13" s="641"/>
      <c r="E13" s="674"/>
      <c r="F13" s="764"/>
      <c r="G13" s="679"/>
      <c r="H13" s="641"/>
      <c r="I13" s="641"/>
      <c r="J13" s="642"/>
      <c r="K13" s="641"/>
      <c r="L13" s="642"/>
      <c r="M13" s="641"/>
      <c r="N13" s="641"/>
      <c r="O13" s="382" t="s">
        <v>5687</v>
      </c>
      <c r="P13" s="329" t="s">
        <v>5429</v>
      </c>
      <c r="Q13" s="642"/>
      <c r="R13" s="68" t="s">
        <v>5688</v>
      </c>
      <c r="S13" s="45" t="s">
        <v>191</v>
      </c>
      <c r="T13" s="70">
        <v>0</v>
      </c>
      <c r="U13" s="70">
        <v>0.1</v>
      </c>
      <c r="V13" s="71">
        <v>0.2</v>
      </c>
      <c r="W13" s="72">
        <v>0.4</v>
      </c>
      <c r="X13" s="154"/>
      <c r="Y13" s="642"/>
      <c r="Z13" s="642"/>
      <c r="AA13" s="642"/>
      <c r="AB13" s="721"/>
    </row>
    <row r="14" spans="1:28" ht="67.5" customHeight="1" x14ac:dyDescent="0.2">
      <c r="A14" s="754"/>
      <c r="B14" s="672" t="s">
        <v>3216</v>
      </c>
      <c r="C14" s="672"/>
      <c r="D14" s="672"/>
      <c r="E14" s="673" t="s">
        <v>5675</v>
      </c>
      <c r="F14" s="675" t="s">
        <v>5689</v>
      </c>
      <c r="G14" s="678" t="s">
        <v>5690</v>
      </c>
      <c r="H14" s="686">
        <v>6385000</v>
      </c>
      <c r="I14" s="672" t="s">
        <v>5691</v>
      </c>
      <c r="J14" s="672" t="s">
        <v>470</v>
      </c>
      <c r="K14" s="672" t="s">
        <v>164</v>
      </c>
      <c r="L14" s="672" t="s">
        <v>305</v>
      </c>
      <c r="M14" s="672" t="s">
        <v>166</v>
      </c>
      <c r="N14" s="672" t="s">
        <v>164</v>
      </c>
      <c r="O14" s="591" t="s">
        <v>5692</v>
      </c>
      <c r="P14" s="75" t="s">
        <v>207</v>
      </c>
      <c r="Q14" s="781" t="s">
        <v>179</v>
      </c>
      <c r="R14" s="682" t="s">
        <v>5693</v>
      </c>
      <c r="S14" s="681" t="s">
        <v>5694</v>
      </c>
      <c r="T14" s="681">
        <v>230</v>
      </c>
      <c r="U14" s="681">
        <v>250</v>
      </c>
      <c r="V14" s="672">
        <v>270</v>
      </c>
      <c r="W14" s="673">
        <v>290</v>
      </c>
      <c r="X14" s="766"/>
      <c r="Y14" s="767"/>
      <c r="Z14" s="767"/>
      <c r="AA14" s="767"/>
      <c r="AB14" s="768"/>
    </row>
    <row r="15" spans="1:28" ht="21" customHeight="1" x14ac:dyDescent="0.2">
      <c r="A15" s="755"/>
      <c r="B15" s="641"/>
      <c r="C15" s="641"/>
      <c r="D15" s="641"/>
      <c r="E15" s="674"/>
      <c r="F15" s="676"/>
      <c r="G15" s="679"/>
      <c r="H15" s="641"/>
      <c r="I15" s="641"/>
      <c r="J15" s="641"/>
      <c r="K15" s="641"/>
      <c r="L15" s="641"/>
      <c r="M15" s="641"/>
      <c r="N15" s="641"/>
      <c r="O15" s="392" t="s">
        <v>5695</v>
      </c>
      <c r="P15" s="329" t="s">
        <v>736</v>
      </c>
      <c r="Q15" s="782"/>
      <c r="R15" s="642"/>
      <c r="S15" s="642"/>
      <c r="T15" s="642"/>
      <c r="U15" s="642"/>
      <c r="V15" s="642"/>
      <c r="W15" s="646"/>
      <c r="X15" s="730"/>
      <c r="Y15" s="641"/>
      <c r="Z15" s="641"/>
      <c r="AA15" s="641"/>
      <c r="AB15" s="720"/>
    </row>
    <row r="16" spans="1:28" ht="78.75" customHeight="1" x14ac:dyDescent="0.2">
      <c r="A16" s="730"/>
      <c r="B16" s="642"/>
      <c r="C16" s="642"/>
      <c r="D16" s="642"/>
      <c r="E16" s="646"/>
      <c r="F16" s="680"/>
      <c r="G16" s="647"/>
      <c r="H16" s="642"/>
      <c r="I16" s="642"/>
      <c r="J16" s="642"/>
      <c r="K16" s="642"/>
      <c r="L16" s="642"/>
      <c r="M16" s="642"/>
      <c r="N16" s="642"/>
      <c r="O16" s="592" t="s">
        <v>5696</v>
      </c>
      <c r="P16" s="87" t="s">
        <v>207</v>
      </c>
      <c r="Q16" s="783"/>
      <c r="R16" s="68" t="s">
        <v>5697</v>
      </c>
      <c r="S16" s="45" t="s">
        <v>5698</v>
      </c>
      <c r="T16" s="45">
        <v>45</v>
      </c>
      <c r="U16" s="57">
        <v>50</v>
      </c>
      <c r="V16" s="57">
        <v>55</v>
      </c>
      <c r="W16" s="62">
        <v>60</v>
      </c>
      <c r="X16" s="154"/>
      <c r="Y16" s="642"/>
      <c r="Z16" s="642"/>
      <c r="AA16" s="642"/>
      <c r="AB16" s="721"/>
    </row>
    <row r="17" spans="1:28" ht="80.25" customHeight="1" x14ac:dyDescent="0.2">
      <c r="A17" s="754"/>
      <c r="B17" s="672" t="s">
        <v>3216</v>
      </c>
      <c r="C17" s="672"/>
      <c r="D17" s="672"/>
      <c r="E17" s="673" t="s">
        <v>5675</v>
      </c>
      <c r="F17" s="675" t="s">
        <v>5699</v>
      </c>
      <c r="G17" s="678" t="s">
        <v>5700</v>
      </c>
      <c r="H17" s="77">
        <v>9966375</v>
      </c>
      <c r="I17" s="329" t="s">
        <v>5701</v>
      </c>
      <c r="J17" s="672" t="s">
        <v>253</v>
      </c>
      <c r="K17" s="672" t="s">
        <v>164</v>
      </c>
      <c r="L17" s="672" t="s">
        <v>2202</v>
      </c>
      <c r="M17" s="672" t="s">
        <v>164</v>
      </c>
      <c r="N17" s="672" t="s">
        <v>164</v>
      </c>
      <c r="O17" s="75" t="s">
        <v>5702</v>
      </c>
      <c r="P17" s="329" t="s">
        <v>5703</v>
      </c>
      <c r="Q17" s="681" t="s">
        <v>5703</v>
      </c>
      <c r="R17" s="68" t="s">
        <v>5704</v>
      </c>
      <c r="S17" s="45" t="s">
        <v>5705</v>
      </c>
      <c r="T17" s="70" t="s">
        <v>5706</v>
      </c>
      <c r="U17" s="70" t="s">
        <v>5706</v>
      </c>
      <c r="V17" s="70" t="s">
        <v>5706</v>
      </c>
      <c r="W17" s="108" t="s">
        <v>5706</v>
      </c>
      <c r="X17" s="154"/>
      <c r="Y17" s="767"/>
      <c r="Z17" s="767"/>
      <c r="AA17" s="767"/>
      <c r="AB17" s="768"/>
    </row>
    <row r="18" spans="1:28" ht="98.25" customHeight="1" x14ac:dyDescent="0.2">
      <c r="A18" s="755"/>
      <c r="B18" s="641"/>
      <c r="C18" s="641"/>
      <c r="D18" s="641"/>
      <c r="E18" s="674"/>
      <c r="F18" s="676"/>
      <c r="G18" s="679"/>
      <c r="H18" s="593">
        <v>132779910</v>
      </c>
      <c r="I18" s="329" t="s">
        <v>5707</v>
      </c>
      <c r="J18" s="641"/>
      <c r="K18" s="641"/>
      <c r="L18" s="641"/>
      <c r="M18" s="641"/>
      <c r="N18" s="641"/>
      <c r="O18" s="329" t="s">
        <v>5708</v>
      </c>
      <c r="P18" s="329" t="s">
        <v>5709</v>
      </c>
      <c r="Q18" s="641"/>
      <c r="R18" s="68" t="s">
        <v>5710</v>
      </c>
      <c r="S18" s="45" t="s">
        <v>555</v>
      </c>
      <c r="T18" s="70">
        <v>0.1</v>
      </c>
      <c r="U18" s="70">
        <v>0.8</v>
      </c>
      <c r="V18" s="71">
        <v>1</v>
      </c>
      <c r="W18" s="62" t="s">
        <v>710</v>
      </c>
      <c r="X18" s="154"/>
      <c r="Y18" s="641"/>
      <c r="Z18" s="641"/>
      <c r="AA18" s="641"/>
      <c r="AB18" s="720"/>
    </row>
    <row r="19" spans="1:28" ht="66" customHeight="1" x14ac:dyDescent="0.2">
      <c r="A19" s="755"/>
      <c r="B19" s="641"/>
      <c r="C19" s="641"/>
      <c r="D19" s="641"/>
      <c r="E19" s="674"/>
      <c r="F19" s="764"/>
      <c r="G19" s="679"/>
      <c r="H19" s="325">
        <v>8925000</v>
      </c>
      <c r="I19" s="329" t="s">
        <v>5711</v>
      </c>
      <c r="J19" s="641"/>
      <c r="K19" s="641"/>
      <c r="L19" s="641"/>
      <c r="M19" s="641"/>
      <c r="N19" s="641"/>
      <c r="O19" s="87" t="s">
        <v>5712</v>
      </c>
      <c r="P19" s="329" t="s">
        <v>5703</v>
      </c>
      <c r="Q19" s="771"/>
      <c r="R19" s="68" t="s">
        <v>5713</v>
      </c>
      <c r="S19" s="45" t="s">
        <v>5714</v>
      </c>
      <c r="T19" s="45">
        <v>5984</v>
      </c>
      <c r="U19" s="45">
        <v>11428</v>
      </c>
      <c r="V19" s="57">
        <v>6041</v>
      </c>
      <c r="W19" s="62">
        <v>11484</v>
      </c>
      <c r="X19" s="154"/>
      <c r="Y19" s="642"/>
      <c r="Z19" s="642"/>
      <c r="AA19" s="642"/>
      <c r="AB19" s="721"/>
    </row>
    <row r="20" spans="1:28" ht="47.25" customHeight="1" x14ac:dyDescent="0.2">
      <c r="A20" s="754"/>
      <c r="B20" s="672" t="s">
        <v>3216</v>
      </c>
      <c r="C20" s="672"/>
      <c r="D20" s="672"/>
      <c r="E20" s="673" t="s">
        <v>5675</v>
      </c>
      <c r="F20" s="675" t="s">
        <v>5715</v>
      </c>
      <c r="G20" s="678" t="s">
        <v>5716</v>
      </c>
      <c r="H20" s="686">
        <v>3970000</v>
      </c>
      <c r="I20" s="672" t="s">
        <v>5717</v>
      </c>
      <c r="J20" s="672" t="s">
        <v>253</v>
      </c>
      <c r="K20" s="672"/>
      <c r="L20" s="672" t="s">
        <v>5718</v>
      </c>
      <c r="M20" s="672" t="s">
        <v>164</v>
      </c>
      <c r="N20" s="672" t="s">
        <v>164</v>
      </c>
      <c r="O20" s="430" t="s">
        <v>5719</v>
      </c>
      <c r="P20" s="75" t="s">
        <v>244</v>
      </c>
      <c r="Q20" s="681" t="s">
        <v>179</v>
      </c>
      <c r="R20" s="68" t="s">
        <v>5720</v>
      </c>
      <c r="S20" s="45" t="s">
        <v>171</v>
      </c>
      <c r="T20" s="70">
        <v>0.75</v>
      </c>
      <c r="U20" s="70">
        <v>0.15</v>
      </c>
      <c r="V20" s="70">
        <v>0.05</v>
      </c>
      <c r="W20" s="108">
        <v>0.05</v>
      </c>
      <c r="X20" s="154"/>
      <c r="Y20" s="767"/>
      <c r="Z20" s="767"/>
      <c r="AA20" s="767"/>
      <c r="AB20" s="768"/>
    </row>
    <row r="21" spans="1:28" ht="35.25" customHeight="1" x14ac:dyDescent="0.2">
      <c r="A21" s="755"/>
      <c r="B21" s="641"/>
      <c r="C21" s="641"/>
      <c r="D21" s="641"/>
      <c r="E21" s="674"/>
      <c r="F21" s="676"/>
      <c r="G21" s="679"/>
      <c r="H21" s="641"/>
      <c r="I21" s="641"/>
      <c r="J21" s="641"/>
      <c r="K21" s="641"/>
      <c r="L21" s="641"/>
      <c r="M21" s="641"/>
      <c r="N21" s="641"/>
      <c r="O21" s="900" t="s">
        <v>5721</v>
      </c>
      <c r="P21" s="900" t="s">
        <v>5722</v>
      </c>
      <c r="Q21" s="641"/>
      <c r="R21" s="68" t="s">
        <v>5723</v>
      </c>
      <c r="S21" s="45" t="s">
        <v>5724</v>
      </c>
      <c r="T21" s="45">
        <v>40</v>
      </c>
      <c r="U21" s="45">
        <v>43</v>
      </c>
      <c r="V21" s="45">
        <v>47</v>
      </c>
      <c r="W21" s="105">
        <v>50</v>
      </c>
      <c r="X21" s="154"/>
      <c r="Y21" s="641"/>
      <c r="Z21" s="641"/>
      <c r="AA21" s="641"/>
      <c r="AB21" s="720"/>
    </row>
    <row r="22" spans="1:28" ht="35.25" customHeight="1" x14ac:dyDescent="0.2">
      <c r="A22" s="730"/>
      <c r="B22" s="642"/>
      <c r="C22" s="642"/>
      <c r="D22" s="642"/>
      <c r="E22" s="646"/>
      <c r="F22" s="680"/>
      <c r="G22" s="647"/>
      <c r="H22" s="642"/>
      <c r="I22" s="642"/>
      <c r="J22" s="642"/>
      <c r="K22" s="642"/>
      <c r="L22" s="642"/>
      <c r="M22" s="642"/>
      <c r="N22" s="642"/>
      <c r="O22" s="642"/>
      <c r="P22" s="642"/>
      <c r="Q22" s="642"/>
      <c r="R22" s="68" t="s">
        <v>5725</v>
      </c>
      <c r="S22" s="45" t="s">
        <v>171</v>
      </c>
      <c r="T22" s="70">
        <v>0.3</v>
      </c>
      <c r="U22" s="70">
        <v>0.5</v>
      </c>
      <c r="V22" s="71">
        <v>0.2</v>
      </c>
      <c r="W22" s="62">
        <v>0</v>
      </c>
      <c r="X22" s="154"/>
      <c r="Y22" s="642"/>
      <c r="Z22" s="642"/>
      <c r="AA22" s="642"/>
      <c r="AB22" s="721"/>
    </row>
    <row r="23" spans="1:28" ht="108.75" customHeight="1" x14ac:dyDescent="0.2">
      <c r="A23" s="754"/>
      <c r="B23" s="672" t="s">
        <v>3216</v>
      </c>
      <c r="C23" s="672"/>
      <c r="D23" s="672"/>
      <c r="E23" s="673" t="s">
        <v>5726</v>
      </c>
      <c r="F23" s="675" t="s">
        <v>5727</v>
      </c>
      <c r="G23" s="678" t="s">
        <v>5728</v>
      </c>
      <c r="H23" s="686">
        <v>16150000</v>
      </c>
      <c r="I23" s="681" t="s">
        <v>5707</v>
      </c>
      <c r="J23" s="672" t="s">
        <v>5729</v>
      </c>
      <c r="K23" s="672"/>
      <c r="L23" s="672" t="s">
        <v>5730</v>
      </c>
      <c r="M23" s="672" t="s">
        <v>164</v>
      </c>
      <c r="N23" s="672" t="s">
        <v>164</v>
      </c>
      <c r="O23" s="681" t="s">
        <v>5731</v>
      </c>
      <c r="P23" s="681" t="s">
        <v>5732</v>
      </c>
      <c r="Q23" s="681" t="s">
        <v>5733</v>
      </c>
      <c r="R23" s="672" t="s">
        <v>5734</v>
      </c>
      <c r="S23" s="672" t="s">
        <v>171</v>
      </c>
      <c r="T23" s="777">
        <v>0.05</v>
      </c>
      <c r="U23" s="777">
        <v>0.2</v>
      </c>
      <c r="V23" s="777">
        <v>0.4</v>
      </c>
      <c r="W23" s="848">
        <v>0.7</v>
      </c>
      <c r="X23" s="154"/>
      <c r="Y23" s="767"/>
      <c r="Z23" s="767"/>
      <c r="AA23" s="767"/>
      <c r="AB23" s="768"/>
    </row>
    <row r="24" spans="1:28" ht="81" customHeight="1" x14ac:dyDescent="0.2">
      <c r="A24" s="755"/>
      <c r="B24" s="641"/>
      <c r="C24" s="641"/>
      <c r="D24" s="641"/>
      <c r="E24" s="674"/>
      <c r="F24" s="676"/>
      <c r="G24" s="679"/>
      <c r="H24" s="641"/>
      <c r="I24" s="771"/>
      <c r="J24" s="641"/>
      <c r="K24" s="641"/>
      <c r="L24" s="641"/>
      <c r="M24" s="641"/>
      <c r="N24" s="641"/>
      <c r="O24" s="771"/>
      <c r="P24" s="771"/>
      <c r="Q24" s="641"/>
      <c r="R24" s="642"/>
      <c r="S24" s="642"/>
      <c r="T24" s="642"/>
      <c r="U24" s="642"/>
      <c r="V24" s="642"/>
      <c r="W24" s="729"/>
      <c r="X24" s="154"/>
      <c r="Y24" s="641"/>
      <c r="Z24" s="641"/>
      <c r="AA24" s="641"/>
      <c r="AB24" s="720"/>
    </row>
    <row r="25" spans="1:28" ht="81" customHeight="1" x14ac:dyDescent="0.2">
      <c r="A25" s="755"/>
      <c r="B25" s="641"/>
      <c r="C25" s="641"/>
      <c r="D25" s="641"/>
      <c r="E25" s="674"/>
      <c r="F25" s="676"/>
      <c r="G25" s="679"/>
      <c r="H25" s="593">
        <v>4500000</v>
      </c>
      <c r="I25" s="329" t="s">
        <v>5735</v>
      </c>
      <c r="J25" s="641"/>
      <c r="K25" s="641"/>
      <c r="L25" s="641"/>
      <c r="M25" s="641"/>
      <c r="N25" s="641"/>
      <c r="O25" s="329" t="s">
        <v>5736</v>
      </c>
      <c r="P25" s="329" t="s">
        <v>5737</v>
      </c>
      <c r="Q25" s="771"/>
      <c r="R25" s="68" t="s">
        <v>5738</v>
      </c>
      <c r="S25" s="57" t="s">
        <v>171</v>
      </c>
      <c r="T25" s="45">
        <v>2</v>
      </c>
      <c r="U25" s="45">
        <v>5</v>
      </c>
      <c r="V25" s="45">
        <v>7</v>
      </c>
      <c r="W25" s="105">
        <v>10</v>
      </c>
      <c r="X25" s="154"/>
      <c r="Y25" s="641"/>
      <c r="Z25" s="641"/>
      <c r="AA25" s="641"/>
      <c r="AB25" s="720"/>
    </row>
    <row r="26" spans="1:28" ht="81" customHeight="1" x14ac:dyDescent="0.2">
      <c r="A26" s="730"/>
      <c r="B26" s="642"/>
      <c r="C26" s="642"/>
      <c r="D26" s="642"/>
      <c r="E26" s="646"/>
      <c r="F26" s="680"/>
      <c r="G26" s="647"/>
      <c r="H26" s="325">
        <v>17125000</v>
      </c>
      <c r="I26" s="58" t="s">
        <v>5739</v>
      </c>
      <c r="J26" s="642"/>
      <c r="K26" s="642"/>
      <c r="L26" s="642"/>
      <c r="M26" s="642"/>
      <c r="N26" s="642"/>
      <c r="O26" s="382" t="s">
        <v>5740</v>
      </c>
      <c r="P26" s="329" t="s">
        <v>5429</v>
      </c>
      <c r="Q26" s="329" t="s">
        <v>5429</v>
      </c>
      <c r="R26" s="68" t="s">
        <v>5741</v>
      </c>
      <c r="S26" s="57" t="s">
        <v>2003</v>
      </c>
      <c r="T26" s="45">
        <v>5</v>
      </c>
      <c r="U26" s="45">
        <v>10</v>
      </c>
      <c r="V26" s="45">
        <v>18</v>
      </c>
      <c r="W26" s="105">
        <v>21</v>
      </c>
      <c r="X26" s="154"/>
      <c r="Y26" s="642"/>
      <c r="Z26" s="642"/>
      <c r="AA26" s="642"/>
      <c r="AB26" s="721"/>
    </row>
    <row r="27" spans="1:28" ht="81" customHeight="1" x14ac:dyDescent="0.2">
      <c r="A27" s="754"/>
      <c r="B27" s="672" t="s">
        <v>3216</v>
      </c>
      <c r="C27" s="672"/>
      <c r="D27" s="672"/>
      <c r="E27" s="673"/>
      <c r="F27" s="675" t="s">
        <v>5742</v>
      </c>
      <c r="G27" s="678" t="s">
        <v>5743</v>
      </c>
      <c r="H27" s="209">
        <v>44000000</v>
      </c>
      <c r="I27" s="138" t="s">
        <v>5744</v>
      </c>
      <c r="J27" s="672" t="s">
        <v>253</v>
      </c>
      <c r="K27" s="672" t="s">
        <v>164</v>
      </c>
      <c r="L27" s="672"/>
      <c r="M27" s="672" t="s">
        <v>5745</v>
      </c>
      <c r="N27" s="672" t="s">
        <v>164</v>
      </c>
      <c r="O27" s="75" t="s">
        <v>5746</v>
      </c>
      <c r="P27" s="75" t="s">
        <v>5429</v>
      </c>
      <c r="Q27" s="75" t="s">
        <v>5429</v>
      </c>
      <c r="R27" s="68" t="s">
        <v>5747</v>
      </c>
      <c r="S27" s="57" t="s">
        <v>5748</v>
      </c>
      <c r="T27" s="70">
        <v>0.94</v>
      </c>
      <c r="U27" s="70">
        <v>0.95</v>
      </c>
      <c r="V27" s="70">
        <v>0.96</v>
      </c>
      <c r="W27" s="108">
        <v>0.97</v>
      </c>
      <c r="X27" s="154"/>
      <c r="Y27" s="767"/>
      <c r="Z27" s="767"/>
      <c r="AA27" s="767"/>
      <c r="AB27" s="768"/>
    </row>
    <row r="28" spans="1:28" ht="81" customHeight="1" x14ac:dyDescent="0.2">
      <c r="A28" s="755"/>
      <c r="B28" s="641"/>
      <c r="C28" s="641"/>
      <c r="D28" s="641"/>
      <c r="E28" s="674"/>
      <c r="F28" s="676"/>
      <c r="G28" s="679"/>
      <c r="H28" s="593">
        <v>14900000</v>
      </c>
      <c r="I28" s="593" t="s">
        <v>5749</v>
      </c>
      <c r="J28" s="641"/>
      <c r="K28" s="641"/>
      <c r="L28" s="641"/>
      <c r="M28" s="641"/>
      <c r="N28" s="641"/>
      <c r="O28" s="382" t="s">
        <v>5750</v>
      </c>
      <c r="P28" s="481" t="s">
        <v>5429</v>
      </c>
      <c r="Q28" s="481" t="s">
        <v>5429</v>
      </c>
      <c r="R28" s="682" t="s">
        <v>5751</v>
      </c>
      <c r="S28" s="672" t="s">
        <v>5752</v>
      </c>
      <c r="T28" s="777">
        <v>0.99</v>
      </c>
      <c r="U28" s="777">
        <v>0.99</v>
      </c>
      <c r="V28" s="777">
        <v>0.99</v>
      </c>
      <c r="W28" s="848">
        <v>0.99</v>
      </c>
      <c r="X28" s="766"/>
      <c r="Y28" s="641"/>
      <c r="Z28" s="641"/>
      <c r="AA28" s="641"/>
      <c r="AB28" s="720"/>
    </row>
    <row r="29" spans="1:28" ht="81" customHeight="1" x14ac:dyDescent="0.2">
      <c r="A29" s="730"/>
      <c r="B29" s="642"/>
      <c r="C29" s="642"/>
      <c r="D29" s="642"/>
      <c r="E29" s="646"/>
      <c r="F29" s="680"/>
      <c r="G29" s="647"/>
      <c r="H29" s="325"/>
      <c r="I29" s="138"/>
      <c r="J29" s="642"/>
      <c r="K29" s="642"/>
      <c r="L29" s="642"/>
      <c r="M29" s="642"/>
      <c r="N29" s="642"/>
      <c r="O29" s="594"/>
      <c r="P29" s="595"/>
      <c r="Q29" s="595"/>
      <c r="R29" s="642"/>
      <c r="S29" s="642"/>
      <c r="T29" s="642"/>
      <c r="U29" s="642"/>
      <c r="V29" s="642"/>
      <c r="W29" s="729"/>
      <c r="X29" s="730"/>
      <c r="Y29" s="642"/>
      <c r="Z29" s="642"/>
      <c r="AA29" s="642"/>
      <c r="AB29" s="721"/>
    </row>
    <row r="30" spans="1:28" ht="38.25" customHeight="1" x14ac:dyDescent="0.2">
      <c r="A30" s="754"/>
      <c r="B30" s="672" t="s">
        <v>1553</v>
      </c>
      <c r="C30" s="672"/>
      <c r="D30" s="672"/>
      <c r="E30" s="673"/>
      <c r="F30" s="675" t="s">
        <v>5753</v>
      </c>
      <c r="G30" s="678" t="s">
        <v>5754</v>
      </c>
      <c r="H30" s="686">
        <v>1312500</v>
      </c>
      <c r="I30" s="672" t="s">
        <v>5755</v>
      </c>
      <c r="J30" s="672" t="s">
        <v>253</v>
      </c>
      <c r="K30" s="672"/>
      <c r="L30" s="672" t="s">
        <v>5756</v>
      </c>
      <c r="M30" s="672" t="s">
        <v>164</v>
      </c>
      <c r="N30" s="672" t="s">
        <v>164</v>
      </c>
      <c r="O30" s="681" t="s">
        <v>5757</v>
      </c>
      <c r="P30" s="681" t="s">
        <v>5737</v>
      </c>
      <c r="Q30" s="681" t="s">
        <v>5737</v>
      </c>
      <c r="R30" s="68" t="s">
        <v>5758</v>
      </c>
      <c r="S30" s="57" t="s">
        <v>171</v>
      </c>
      <c r="T30" s="45">
        <v>50</v>
      </c>
      <c r="U30" s="45">
        <v>60</v>
      </c>
      <c r="V30" s="57">
        <v>70</v>
      </c>
      <c r="W30" s="62">
        <v>80</v>
      </c>
      <c r="X30" s="154"/>
      <c r="Y30" s="767"/>
      <c r="Z30" s="767"/>
      <c r="AA30" s="767"/>
      <c r="AB30" s="768"/>
    </row>
    <row r="31" spans="1:28" ht="37.5" customHeight="1" x14ac:dyDescent="0.2">
      <c r="A31" s="755"/>
      <c r="B31" s="641"/>
      <c r="C31" s="641"/>
      <c r="D31" s="641"/>
      <c r="E31" s="674"/>
      <c r="F31" s="676"/>
      <c r="G31" s="679"/>
      <c r="H31" s="641"/>
      <c r="I31" s="641"/>
      <c r="J31" s="641"/>
      <c r="K31" s="641"/>
      <c r="L31" s="641"/>
      <c r="M31" s="641"/>
      <c r="N31" s="641"/>
      <c r="O31" s="771"/>
      <c r="P31" s="771"/>
      <c r="Q31" s="641"/>
      <c r="R31" s="68" t="s">
        <v>5759</v>
      </c>
      <c r="S31" s="57" t="s">
        <v>171</v>
      </c>
      <c r="T31" s="45">
        <v>5</v>
      </c>
      <c r="U31" s="45">
        <v>5</v>
      </c>
      <c r="V31" s="57">
        <v>5</v>
      </c>
      <c r="W31" s="62">
        <v>5</v>
      </c>
      <c r="X31" s="154"/>
      <c r="Y31" s="641"/>
      <c r="Z31" s="641"/>
      <c r="AA31" s="641"/>
      <c r="AB31" s="720"/>
    </row>
    <row r="32" spans="1:28" ht="50.25" customHeight="1" x14ac:dyDescent="0.2">
      <c r="A32" s="730"/>
      <c r="B32" s="642"/>
      <c r="C32" s="642"/>
      <c r="D32" s="642"/>
      <c r="E32" s="646"/>
      <c r="F32" s="680"/>
      <c r="G32" s="647"/>
      <c r="H32" s="642"/>
      <c r="I32" s="642"/>
      <c r="J32" s="642"/>
      <c r="K32" s="642"/>
      <c r="L32" s="642"/>
      <c r="M32" s="642"/>
      <c r="N32" s="642"/>
      <c r="O32" s="382" t="s">
        <v>5760</v>
      </c>
      <c r="P32" s="87" t="s">
        <v>5737</v>
      </c>
      <c r="Q32" s="642"/>
      <c r="R32" s="68" t="s">
        <v>5761</v>
      </c>
      <c r="S32" s="57" t="s">
        <v>171</v>
      </c>
      <c r="T32" s="45">
        <v>0</v>
      </c>
      <c r="U32" s="45">
        <v>2</v>
      </c>
      <c r="V32" s="57">
        <v>2</v>
      </c>
      <c r="W32" s="62">
        <v>2</v>
      </c>
      <c r="X32" s="154"/>
      <c r="Y32" s="642"/>
      <c r="Z32" s="642"/>
      <c r="AA32" s="642"/>
      <c r="AB32" s="721"/>
    </row>
    <row r="33" spans="1:28" ht="59.25" customHeight="1" x14ac:dyDescent="0.2">
      <c r="A33" s="754"/>
      <c r="B33" s="672" t="s">
        <v>449</v>
      </c>
      <c r="C33" s="672"/>
      <c r="D33" s="672"/>
      <c r="E33" s="673" t="s">
        <v>5675</v>
      </c>
      <c r="F33" s="675" t="s">
        <v>2329</v>
      </c>
      <c r="G33" s="678" t="s">
        <v>5762</v>
      </c>
      <c r="H33" s="686">
        <v>0</v>
      </c>
      <c r="I33" s="672"/>
      <c r="J33" s="672" t="s">
        <v>253</v>
      </c>
      <c r="K33" s="672" t="s">
        <v>164</v>
      </c>
      <c r="L33" s="672" t="s">
        <v>5763</v>
      </c>
      <c r="M33" s="672" t="s">
        <v>164</v>
      </c>
      <c r="N33" s="672" t="s">
        <v>164</v>
      </c>
      <c r="O33" s="64" t="s">
        <v>5764</v>
      </c>
      <c r="P33" s="329" t="s">
        <v>5765</v>
      </c>
      <c r="Q33" s="854" t="s">
        <v>179</v>
      </c>
      <c r="R33" s="57" t="s">
        <v>5766</v>
      </c>
      <c r="S33" s="45" t="s">
        <v>2003</v>
      </c>
      <c r="T33" s="45">
        <v>4</v>
      </c>
      <c r="U33" s="45">
        <v>6</v>
      </c>
      <c r="V33" s="57">
        <v>8</v>
      </c>
      <c r="W33" s="62" t="s">
        <v>710</v>
      </c>
      <c r="X33" s="154"/>
      <c r="Y33" s="767"/>
      <c r="Z33" s="767"/>
      <c r="AA33" s="767"/>
      <c r="AB33" s="768"/>
    </row>
    <row r="34" spans="1:28" ht="66" customHeight="1" x14ac:dyDescent="0.2">
      <c r="A34" s="755"/>
      <c r="B34" s="641"/>
      <c r="C34" s="641"/>
      <c r="D34" s="641"/>
      <c r="E34" s="674"/>
      <c r="F34" s="676"/>
      <c r="G34" s="679"/>
      <c r="H34" s="641"/>
      <c r="I34" s="641"/>
      <c r="J34" s="641"/>
      <c r="K34" s="641"/>
      <c r="L34" s="641"/>
      <c r="M34" s="641"/>
      <c r="N34" s="641"/>
      <c r="O34" s="329" t="s">
        <v>5767</v>
      </c>
      <c r="P34" s="329" t="s">
        <v>1268</v>
      </c>
      <c r="Q34" s="641"/>
      <c r="R34" s="57" t="s">
        <v>5768</v>
      </c>
      <c r="S34" s="45" t="s">
        <v>171</v>
      </c>
      <c r="T34" s="45">
        <v>1</v>
      </c>
      <c r="U34" s="45">
        <v>2</v>
      </c>
      <c r="V34" s="57">
        <v>2</v>
      </c>
      <c r="W34" s="62">
        <v>2</v>
      </c>
      <c r="X34" s="154"/>
      <c r="Y34" s="641"/>
      <c r="Z34" s="641"/>
      <c r="AA34" s="641"/>
      <c r="AB34" s="720"/>
    </row>
    <row r="35" spans="1:28" ht="72.75" customHeight="1" x14ac:dyDescent="0.2">
      <c r="A35" s="730"/>
      <c r="B35" s="642"/>
      <c r="C35" s="642"/>
      <c r="D35" s="642"/>
      <c r="E35" s="646"/>
      <c r="F35" s="680"/>
      <c r="G35" s="647"/>
      <c r="H35" s="642"/>
      <c r="I35" s="642"/>
      <c r="J35" s="642"/>
      <c r="K35" s="642"/>
      <c r="L35" s="642"/>
      <c r="M35" s="642"/>
      <c r="N35" s="642"/>
      <c r="O35" s="87" t="s">
        <v>5769</v>
      </c>
      <c r="P35" s="329" t="s">
        <v>2032</v>
      </c>
      <c r="Q35" s="642"/>
      <c r="R35" s="57" t="s">
        <v>5770</v>
      </c>
      <c r="S35" s="45">
        <v>0</v>
      </c>
      <c r="T35" s="70">
        <v>1</v>
      </c>
      <c r="U35" s="70">
        <v>1</v>
      </c>
      <c r="V35" s="71">
        <v>1</v>
      </c>
      <c r="W35" s="72">
        <v>1</v>
      </c>
      <c r="X35" s="154"/>
      <c r="Y35" s="642"/>
      <c r="Z35" s="642"/>
      <c r="AA35" s="642"/>
      <c r="AB35" s="721"/>
    </row>
    <row r="36" spans="1:28" ht="81.75" customHeight="1" x14ac:dyDescent="0.2">
      <c r="A36" s="762"/>
      <c r="B36" s="672" t="s">
        <v>449</v>
      </c>
      <c r="C36" s="672"/>
      <c r="D36" s="672"/>
      <c r="E36" s="673" t="s">
        <v>5675</v>
      </c>
      <c r="F36" s="675" t="s">
        <v>906</v>
      </c>
      <c r="G36" s="678" t="s">
        <v>5771</v>
      </c>
      <c r="H36" s="686">
        <v>1350000</v>
      </c>
      <c r="I36" s="672" t="s">
        <v>5772</v>
      </c>
      <c r="J36" s="672" t="s">
        <v>597</v>
      </c>
      <c r="K36" s="672" t="s">
        <v>164</v>
      </c>
      <c r="L36" s="672" t="s">
        <v>1513</v>
      </c>
      <c r="M36" s="672" t="s">
        <v>166</v>
      </c>
      <c r="N36" s="672" t="s">
        <v>164</v>
      </c>
      <c r="O36" s="382" t="s">
        <v>5773</v>
      </c>
      <c r="P36" s="75" t="s">
        <v>822</v>
      </c>
      <c r="Q36" s="682" t="s">
        <v>5429</v>
      </c>
      <c r="R36" s="68" t="s">
        <v>5774</v>
      </c>
      <c r="S36" s="45" t="s">
        <v>5775</v>
      </c>
      <c r="T36" s="70">
        <v>1</v>
      </c>
      <c r="U36" s="45"/>
      <c r="V36" s="57"/>
      <c r="W36" s="62"/>
      <c r="X36" s="154"/>
      <c r="Y36" s="767"/>
      <c r="Z36" s="767"/>
      <c r="AA36" s="767"/>
      <c r="AB36" s="768"/>
    </row>
    <row r="37" spans="1:28" ht="53.25" customHeight="1" x14ac:dyDescent="0.2">
      <c r="A37" s="679"/>
      <c r="B37" s="641"/>
      <c r="C37" s="641"/>
      <c r="D37" s="641"/>
      <c r="E37" s="674"/>
      <c r="F37" s="676"/>
      <c r="G37" s="679"/>
      <c r="H37" s="641"/>
      <c r="I37" s="641"/>
      <c r="J37" s="641"/>
      <c r="K37" s="641"/>
      <c r="L37" s="641"/>
      <c r="M37" s="641"/>
      <c r="N37" s="641"/>
      <c r="O37" s="382" t="s">
        <v>5776</v>
      </c>
      <c r="P37" s="329" t="s">
        <v>1581</v>
      </c>
      <c r="Q37" s="641"/>
      <c r="R37" s="68" t="s">
        <v>5777</v>
      </c>
      <c r="S37" s="45" t="s">
        <v>5778</v>
      </c>
      <c r="T37" s="70">
        <v>1</v>
      </c>
      <c r="U37" s="70"/>
      <c r="V37" s="57"/>
      <c r="W37" s="62"/>
      <c r="X37" s="154"/>
      <c r="Y37" s="641"/>
      <c r="Z37" s="641"/>
      <c r="AA37" s="641"/>
      <c r="AB37" s="720"/>
    </row>
    <row r="38" spans="1:28" ht="53.25" customHeight="1" x14ac:dyDescent="0.2">
      <c r="A38" s="647"/>
      <c r="B38" s="642"/>
      <c r="C38" s="642"/>
      <c r="D38" s="642"/>
      <c r="E38" s="646"/>
      <c r="F38" s="680"/>
      <c r="G38" s="647"/>
      <c r="H38" s="642"/>
      <c r="I38" s="642"/>
      <c r="J38" s="642"/>
      <c r="K38" s="642"/>
      <c r="L38" s="642"/>
      <c r="M38" s="642"/>
      <c r="N38" s="642"/>
      <c r="O38" s="87" t="s">
        <v>5779</v>
      </c>
      <c r="P38" s="87" t="s">
        <v>5429</v>
      </c>
      <c r="Q38" s="642"/>
      <c r="R38" s="596" t="s">
        <v>5780</v>
      </c>
      <c r="S38" s="45" t="s">
        <v>5781</v>
      </c>
      <c r="T38" s="70">
        <v>0.25</v>
      </c>
      <c r="U38" s="70">
        <v>0.25</v>
      </c>
      <c r="V38" s="70">
        <v>0.25</v>
      </c>
      <c r="W38" s="108">
        <v>0.25</v>
      </c>
      <c r="X38" s="154"/>
      <c r="Y38" s="642"/>
      <c r="Z38" s="642"/>
      <c r="AA38" s="642"/>
      <c r="AB38" s="721"/>
    </row>
    <row r="39" spans="1:28" ht="57" customHeight="1" x14ac:dyDescent="0.2">
      <c r="A39" s="756"/>
      <c r="B39" s="672" t="s">
        <v>449</v>
      </c>
      <c r="C39" s="672"/>
      <c r="D39" s="672"/>
      <c r="E39" s="673" t="s">
        <v>5675</v>
      </c>
      <c r="F39" s="675" t="s">
        <v>5782</v>
      </c>
      <c r="G39" s="678" t="s">
        <v>5783</v>
      </c>
      <c r="H39" s="686">
        <v>6900000</v>
      </c>
      <c r="I39" s="672" t="s">
        <v>5784</v>
      </c>
      <c r="J39" s="672" t="s">
        <v>253</v>
      </c>
      <c r="K39" s="672" t="s">
        <v>166</v>
      </c>
      <c r="L39" s="672" t="s">
        <v>5763</v>
      </c>
      <c r="M39" s="672" t="s">
        <v>166</v>
      </c>
      <c r="N39" s="672" t="s">
        <v>166</v>
      </c>
      <c r="O39" s="64" t="s">
        <v>5785</v>
      </c>
      <c r="P39" s="382" t="s">
        <v>5786</v>
      </c>
      <c r="Q39" s="854" t="s">
        <v>179</v>
      </c>
      <c r="R39" s="84" t="s">
        <v>5787</v>
      </c>
      <c r="S39" s="45" t="s">
        <v>5788</v>
      </c>
      <c r="T39" s="70">
        <v>1</v>
      </c>
      <c r="U39" s="70">
        <v>1</v>
      </c>
      <c r="V39" s="70">
        <v>1</v>
      </c>
      <c r="W39" s="108">
        <v>1</v>
      </c>
      <c r="X39" s="154"/>
      <c r="Y39" s="767"/>
      <c r="Z39" s="767"/>
      <c r="AA39" s="767"/>
      <c r="AB39" s="768"/>
    </row>
    <row r="40" spans="1:28" ht="64.5" customHeight="1" x14ac:dyDescent="0.2">
      <c r="A40" s="641"/>
      <c r="B40" s="641"/>
      <c r="C40" s="641"/>
      <c r="D40" s="641"/>
      <c r="E40" s="674"/>
      <c r="F40" s="676"/>
      <c r="G40" s="679"/>
      <c r="H40" s="641"/>
      <c r="I40" s="641"/>
      <c r="J40" s="641"/>
      <c r="K40" s="641"/>
      <c r="L40" s="641"/>
      <c r="M40" s="641"/>
      <c r="N40" s="641"/>
      <c r="O40" s="382" t="s">
        <v>5789</v>
      </c>
      <c r="P40" s="382" t="s">
        <v>1268</v>
      </c>
      <c r="Q40" s="641"/>
      <c r="R40" s="84" t="s">
        <v>5790</v>
      </c>
      <c r="S40" s="45" t="s">
        <v>5791</v>
      </c>
      <c r="T40" s="70">
        <v>1</v>
      </c>
      <c r="U40" s="70">
        <v>1</v>
      </c>
      <c r="V40" s="70">
        <v>1</v>
      </c>
      <c r="W40" s="108">
        <v>1</v>
      </c>
      <c r="X40" s="154"/>
      <c r="Y40" s="641"/>
      <c r="Z40" s="641"/>
      <c r="AA40" s="641"/>
      <c r="AB40" s="720"/>
    </row>
    <row r="41" spans="1:28" ht="52.5" customHeight="1" x14ac:dyDescent="0.2">
      <c r="A41" s="642"/>
      <c r="B41" s="642"/>
      <c r="C41" s="642"/>
      <c r="D41" s="642"/>
      <c r="E41" s="646"/>
      <c r="F41" s="677"/>
      <c r="G41" s="647"/>
      <c r="H41" s="642"/>
      <c r="I41" s="642"/>
      <c r="J41" s="642"/>
      <c r="K41" s="642"/>
      <c r="L41" s="642"/>
      <c r="M41" s="642"/>
      <c r="N41" s="642"/>
      <c r="O41" s="58" t="s">
        <v>5792</v>
      </c>
      <c r="P41" s="87" t="s">
        <v>5429</v>
      </c>
      <c r="Q41" s="642"/>
      <c r="R41" s="68" t="s">
        <v>5793</v>
      </c>
      <c r="S41" s="45">
        <v>200</v>
      </c>
      <c r="T41" s="45">
        <v>200</v>
      </c>
      <c r="U41" s="45">
        <v>200</v>
      </c>
      <c r="V41" s="45">
        <v>200</v>
      </c>
      <c r="W41" s="108">
        <v>1</v>
      </c>
      <c r="X41" s="178"/>
      <c r="Y41" s="722"/>
      <c r="Z41" s="722"/>
      <c r="AA41" s="722"/>
      <c r="AB41" s="723"/>
    </row>
    <row r="42" spans="1:28" ht="15.75" customHeight="1" x14ac:dyDescent="0.2">
      <c r="A42" s="122"/>
      <c r="B42" s="122"/>
      <c r="C42" s="122"/>
      <c r="D42" s="122"/>
      <c r="E42" s="122"/>
      <c r="F42" s="167"/>
      <c r="G42" s="122"/>
      <c r="H42" s="168"/>
      <c r="I42" s="122"/>
      <c r="J42" s="122"/>
      <c r="K42" s="122"/>
      <c r="L42" s="122"/>
      <c r="M42" s="122"/>
      <c r="N42" s="122"/>
      <c r="O42" s="122"/>
      <c r="P42" s="122"/>
      <c r="Q42" s="122"/>
      <c r="R42" s="122"/>
      <c r="S42" s="122"/>
      <c r="T42" s="122"/>
      <c r="U42" s="122"/>
      <c r="V42" s="122"/>
      <c r="W42" s="122"/>
      <c r="X42" s="122"/>
      <c r="Y42" s="122"/>
      <c r="Z42" s="122"/>
      <c r="AA42" s="122"/>
      <c r="AB42" s="122"/>
    </row>
    <row r="43" spans="1:28" ht="15.75" customHeight="1" x14ac:dyDescent="0.2">
      <c r="A43" s="122"/>
      <c r="B43" s="122"/>
      <c r="C43" s="122"/>
      <c r="D43" s="122"/>
      <c r="E43" s="122"/>
      <c r="F43" s="167"/>
      <c r="G43" s="122"/>
      <c r="H43" s="168"/>
      <c r="I43" s="122"/>
      <c r="J43" s="122"/>
      <c r="K43" s="122"/>
      <c r="L43" s="122"/>
      <c r="M43" s="122"/>
      <c r="N43" s="122"/>
      <c r="O43" s="122"/>
      <c r="P43" s="122"/>
      <c r="Q43" s="122"/>
      <c r="R43" s="122"/>
      <c r="S43" s="122"/>
      <c r="T43" s="122"/>
      <c r="U43" s="122"/>
      <c r="V43" s="122"/>
      <c r="W43" s="122"/>
      <c r="X43" s="122"/>
      <c r="Y43" s="122"/>
      <c r="Z43" s="122"/>
      <c r="AA43" s="122"/>
      <c r="AB43" s="122"/>
    </row>
    <row r="44" spans="1:28" ht="15.75" customHeight="1" x14ac:dyDescent="0.2">
      <c r="A44" s="122"/>
      <c r="B44" s="122"/>
      <c r="C44" s="122"/>
      <c r="D44" s="122"/>
      <c r="E44" s="122"/>
      <c r="F44" s="167"/>
      <c r="G44" s="122"/>
      <c r="H44" s="168"/>
      <c r="I44" s="122"/>
      <c r="J44" s="122"/>
      <c r="K44" s="122"/>
      <c r="L44" s="122"/>
      <c r="M44" s="122"/>
      <c r="N44" s="122"/>
      <c r="O44" s="122"/>
      <c r="P44" s="122"/>
      <c r="Q44" s="122"/>
      <c r="R44" s="122"/>
      <c r="S44" s="122"/>
      <c r="T44" s="122"/>
      <c r="U44" s="122"/>
      <c r="V44" s="122"/>
      <c r="W44" s="122"/>
      <c r="X44" s="122"/>
      <c r="Y44" s="122"/>
      <c r="Z44" s="122"/>
      <c r="AA44" s="122"/>
      <c r="AB44" s="122"/>
    </row>
    <row r="45" spans="1:28" ht="15.75" customHeight="1" x14ac:dyDescent="0.2">
      <c r="A45" s="122"/>
      <c r="B45" s="122"/>
      <c r="C45" s="122"/>
      <c r="D45" s="122"/>
      <c r="E45" s="122"/>
      <c r="F45" s="167"/>
      <c r="G45" s="122"/>
      <c r="H45" s="168"/>
      <c r="I45" s="122"/>
      <c r="J45" s="122"/>
      <c r="K45" s="122"/>
      <c r="L45" s="122"/>
      <c r="M45" s="122"/>
      <c r="N45" s="122"/>
      <c r="O45" s="122"/>
      <c r="P45" s="122"/>
      <c r="Q45" s="122"/>
      <c r="R45" s="122"/>
      <c r="S45" s="122"/>
      <c r="T45" s="122"/>
      <c r="U45" s="122"/>
      <c r="V45" s="122"/>
      <c r="W45" s="122"/>
      <c r="X45" s="122"/>
      <c r="Y45" s="122"/>
      <c r="Z45" s="122"/>
      <c r="AA45" s="122"/>
      <c r="AB45" s="122"/>
    </row>
    <row r="46" spans="1:28" ht="15.75" customHeight="1" x14ac:dyDescent="0.2">
      <c r="A46" s="122"/>
      <c r="B46" s="122"/>
      <c r="C46" s="122"/>
      <c r="D46" s="122"/>
      <c r="E46" s="122"/>
      <c r="F46" s="167"/>
      <c r="G46" s="122"/>
      <c r="H46" s="168"/>
      <c r="I46" s="122"/>
      <c r="J46" s="122"/>
      <c r="K46" s="122"/>
      <c r="L46" s="122"/>
      <c r="M46" s="122"/>
      <c r="N46" s="122"/>
      <c r="O46" s="122"/>
      <c r="P46" s="122"/>
      <c r="Q46" s="122"/>
      <c r="R46" s="122"/>
      <c r="S46" s="122"/>
      <c r="T46" s="122"/>
      <c r="U46" s="122"/>
      <c r="V46" s="122"/>
      <c r="W46" s="122"/>
      <c r="X46" s="122"/>
      <c r="Y46" s="122"/>
      <c r="Z46" s="122"/>
      <c r="AA46" s="122"/>
      <c r="AB46" s="122"/>
    </row>
    <row r="47" spans="1:28" ht="15.75" customHeight="1" x14ac:dyDescent="0.2">
      <c r="A47" s="122"/>
      <c r="B47" s="122"/>
      <c r="C47" s="122"/>
      <c r="D47" s="122"/>
      <c r="E47" s="122"/>
      <c r="F47" s="167"/>
      <c r="G47" s="122"/>
      <c r="H47" s="168"/>
      <c r="I47" s="122"/>
      <c r="J47" s="122"/>
      <c r="K47" s="122"/>
      <c r="L47" s="122"/>
      <c r="M47" s="122"/>
      <c r="N47" s="122"/>
      <c r="O47" s="122"/>
      <c r="P47" s="122"/>
      <c r="Q47" s="122"/>
      <c r="R47" s="122"/>
      <c r="S47" s="122"/>
      <c r="T47" s="122"/>
      <c r="U47" s="122"/>
      <c r="V47" s="122"/>
      <c r="W47" s="122"/>
      <c r="X47" s="122"/>
      <c r="Y47" s="122"/>
      <c r="Z47" s="122"/>
      <c r="AA47" s="122"/>
      <c r="AB47" s="122"/>
    </row>
    <row r="48" spans="1:28" ht="15.75" customHeight="1" x14ac:dyDescent="0.2">
      <c r="A48" s="122"/>
      <c r="B48" s="122"/>
      <c r="C48" s="122"/>
      <c r="D48" s="122"/>
      <c r="E48" s="122"/>
      <c r="F48" s="167"/>
      <c r="G48" s="122"/>
      <c r="H48" s="168"/>
      <c r="I48" s="122"/>
      <c r="J48" s="122"/>
      <c r="K48" s="122"/>
      <c r="L48" s="122"/>
      <c r="M48" s="122"/>
      <c r="N48" s="122"/>
      <c r="O48" s="122"/>
      <c r="P48" s="122"/>
      <c r="Q48" s="122"/>
      <c r="R48" s="122"/>
      <c r="S48" s="122"/>
      <c r="T48" s="122"/>
      <c r="U48" s="122"/>
      <c r="V48" s="122"/>
      <c r="W48" s="122"/>
      <c r="X48" s="122"/>
      <c r="Y48" s="122"/>
      <c r="Z48" s="122"/>
      <c r="AA48" s="122"/>
      <c r="AB48" s="122"/>
    </row>
    <row r="49" spans="1:28" ht="15.75" customHeight="1" x14ac:dyDescent="0.2">
      <c r="A49" s="122"/>
      <c r="B49" s="122"/>
      <c r="C49" s="122"/>
      <c r="D49" s="122"/>
      <c r="E49" s="122"/>
      <c r="F49" s="167"/>
      <c r="G49" s="122"/>
      <c r="H49" s="168"/>
      <c r="I49" s="122"/>
      <c r="J49" s="122"/>
      <c r="K49" s="122"/>
      <c r="L49" s="122"/>
      <c r="M49" s="122"/>
      <c r="N49" s="122"/>
      <c r="O49" s="122"/>
      <c r="P49" s="122"/>
      <c r="Q49" s="122"/>
      <c r="R49" s="122"/>
      <c r="S49" s="122"/>
      <c r="T49" s="122"/>
      <c r="U49" s="122"/>
      <c r="V49" s="122"/>
      <c r="W49" s="122"/>
      <c r="X49" s="122"/>
      <c r="Y49" s="122"/>
      <c r="Z49" s="122"/>
      <c r="AA49" s="122"/>
      <c r="AB49" s="122"/>
    </row>
    <row r="50" spans="1:28" ht="15.75" customHeight="1" x14ac:dyDescent="0.2">
      <c r="A50" s="122"/>
      <c r="B50" s="122"/>
      <c r="C50" s="122"/>
      <c r="D50" s="122"/>
      <c r="E50" s="122"/>
      <c r="F50" s="167"/>
      <c r="G50" s="122"/>
      <c r="H50" s="168"/>
      <c r="I50" s="122"/>
      <c r="J50" s="122"/>
      <c r="K50" s="122"/>
      <c r="L50" s="122"/>
      <c r="M50" s="122"/>
      <c r="N50" s="122"/>
      <c r="O50" s="122"/>
      <c r="P50" s="122"/>
      <c r="Q50" s="122"/>
      <c r="R50" s="122"/>
      <c r="S50" s="122"/>
      <c r="T50" s="122"/>
      <c r="U50" s="122"/>
      <c r="V50" s="122"/>
      <c r="W50" s="122"/>
      <c r="X50" s="122"/>
      <c r="Y50" s="122"/>
      <c r="Z50" s="122"/>
      <c r="AA50" s="122"/>
      <c r="AB50" s="122"/>
    </row>
    <row r="51" spans="1:28" ht="15.75" customHeight="1" x14ac:dyDescent="0.2">
      <c r="A51" s="122"/>
      <c r="B51" s="122"/>
      <c r="C51" s="122"/>
      <c r="D51" s="122"/>
      <c r="E51" s="122"/>
      <c r="F51" s="167"/>
      <c r="G51" s="122"/>
      <c r="H51" s="168"/>
      <c r="I51" s="122"/>
      <c r="J51" s="122"/>
      <c r="K51" s="122"/>
      <c r="L51" s="122"/>
      <c r="M51" s="122"/>
      <c r="N51" s="122"/>
      <c r="O51" s="122"/>
      <c r="P51" s="122"/>
      <c r="Q51" s="122"/>
      <c r="R51" s="122"/>
      <c r="S51" s="122"/>
      <c r="T51" s="122"/>
      <c r="U51" s="122"/>
      <c r="V51" s="122"/>
      <c r="W51" s="122"/>
      <c r="X51" s="122"/>
      <c r="Y51" s="122"/>
      <c r="Z51" s="122"/>
      <c r="AA51" s="122"/>
      <c r="AB51" s="122"/>
    </row>
    <row r="52" spans="1:28" ht="15.75" customHeight="1" x14ac:dyDescent="0.2">
      <c r="A52" s="122"/>
      <c r="B52" s="122"/>
      <c r="C52" s="122"/>
      <c r="D52" s="122"/>
      <c r="E52" s="122"/>
      <c r="F52" s="167"/>
      <c r="G52" s="122"/>
      <c r="H52" s="168"/>
      <c r="I52" s="122"/>
      <c r="J52" s="122"/>
      <c r="K52" s="122"/>
      <c r="L52" s="122"/>
      <c r="M52" s="122"/>
      <c r="N52" s="122"/>
      <c r="O52" s="122"/>
      <c r="P52" s="122"/>
      <c r="Q52" s="122"/>
      <c r="R52" s="122"/>
      <c r="S52" s="122"/>
      <c r="T52" s="122"/>
      <c r="U52" s="122"/>
      <c r="V52" s="122"/>
      <c r="W52" s="122"/>
      <c r="X52" s="122"/>
      <c r="Y52" s="122"/>
      <c r="Z52" s="122"/>
      <c r="AA52" s="122"/>
      <c r="AB52" s="122"/>
    </row>
    <row r="53" spans="1:28" ht="15.75" customHeight="1" x14ac:dyDescent="0.2">
      <c r="A53" s="122"/>
      <c r="B53" s="122"/>
      <c r="C53" s="122"/>
      <c r="D53" s="122"/>
      <c r="E53" s="122"/>
      <c r="F53" s="167"/>
      <c r="G53" s="122"/>
      <c r="H53" s="168"/>
      <c r="I53" s="122"/>
      <c r="J53" s="122"/>
      <c r="K53" s="122"/>
      <c r="L53" s="122"/>
      <c r="M53" s="122"/>
      <c r="N53" s="122"/>
      <c r="O53" s="122"/>
      <c r="P53" s="122"/>
      <c r="Q53" s="122"/>
      <c r="R53" s="122"/>
      <c r="S53" s="122"/>
      <c r="T53" s="122"/>
      <c r="U53" s="122"/>
      <c r="V53" s="122"/>
      <c r="W53" s="122"/>
      <c r="X53" s="122"/>
      <c r="Y53" s="122"/>
      <c r="Z53" s="122"/>
      <c r="AA53" s="122"/>
      <c r="AB53" s="122"/>
    </row>
    <row r="54" spans="1:28" ht="15.75" customHeight="1" x14ac:dyDescent="0.2">
      <c r="A54" s="122"/>
      <c r="B54" s="122"/>
      <c r="C54" s="122"/>
      <c r="D54" s="122"/>
      <c r="E54" s="122"/>
      <c r="F54" s="167"/>
      <c r="G54" s="122"/>
      <c r="H54" s="168"/>
      <c r="I54" s="122"/>
      <c r="J54" s="122"/>
      <c r="K54" s="122"/>
      <c r="L54" s="122"/>
      <c r="M54" s="122"/>
      <c r="N54" s="122"/>
      <c r="O54" s="122"/>
      <c r="P54" s="122"/>
      <c r="Q54" s="122"/>
      <c r="R54" s="122"/>
      <c r="S54" s="122"/>
      <c r="T54" s="122"/>
      <c r="U54" s="122"/>
      <c r="V54" s="122"/>
      <c r="W54" s="122"/>
      <c r="X54" s="122"/>
      <c r="Y54" s="122"/>
      <c r="Z54" s="122"/>
      <c r="AA54" s="122"/>
      <c r="AB54" s="122"/>
    </row>
    <row r="55" spans="1:28" ht="15.75" customHeight="1" x14ac:dyDescent="0.2">
      <c r="A55" s="122"/>
      <c r="B55" s="122"/>
      <c r="C55" s="122"/>
      <c r="D55" s="122"/>
      <c r="E55" s="122"/>
      <c r="F55" s="167"/>
      <c r="G55" s="122"/>
      <c r="H55" s="168"/>
      <c r="I55" s="122"/>
      <c r="J55" s="122"/>
      <c r="K55" s="122"/>
      <c r="L55" s="122"/>
      <c r="M55" s="122"/>
      <c r="N55" s="122"/>
      <c r="O55" s="122"/>
      <c r="P55" s="122"/>
      <c r="Q55" s="122"/>
      <c r="R55" s="122"/>
      <c r="S55" s="122"/>
      <c r="T55" s="122"/>
      <c r="U55" s="122"/>
      <c r="V55" s="122"/>
      <c r="W55" s="122"/>
      <c r="X55" s="122"/>
      <c r="Y55" s="122"/>
      <c r="Z55" s="122"/>
      <c r="AA55" s="122"/>
      <c r="AB55" s="122"/>
    </row>
    <row r="56" spans="1:28" ht="15.75" customHeight="1" x14ac:dyDescent="0.2">
      <c r="A56" s="122"/>
      <c r="B56" s="122"/>
      <c r="C56" s="122"/>
      <c r="D56" s="122"/>
      <c r="E56" s="122"/>
      <c r="F56" s="167"/>
      <c r="G56" s="122"/>
      <c r="H56" s="168"/>
      <c r="I56" s="122"/>
      <c r="J56" s="122"/>
      <c r="K56" s="122"/>
      <c r="L56" s="122"/>
      <c r="M56" s="122"/>
      <c r="N56" s="122"/>
      <c r="O56" s="122"/>
      <c r="P56" s="122"/>
      <c r="Q56" s="122"/>
      <c r="R56" s="122"/>
      <c r="S56" s="122"/>
      <c r="T56" s="122"/>
      <c r="U56" s="122"/>
      <c r="V56" s="122"/>
      <c r="W56" s="122"/>
      <c r="X56" s="122"/>
      <c r="Y56" s="122"/>
      <c r="Z56" s="122"/>
      <c r="AA56" s="122"/>
      <c r="AB56" s="122"/>
    </row>
    <row r="57" spans="1:28" ht="15.75" customHeight="1" x14ac:dyDescent="0.2">
      <c r="A57" s="122"/>
      <c r="B57" s="122"/>
      <c r="C57" s="122"/>
      <c r="D57" s="122"/>
      <c r="E57" s="122"/>
      <c r="F57" s="167"/>
      <c r="G57" s="122"/>
      <c r="H57" s="168"/>
      <c r="I57" s="122"/>
      <c r="J57" s="122"/>
      <c r="K57" s="122"/>
      <c r="L57" s="122"/>
      <c r="M57" s="122"/>
      <c r="N57" s="122"/>
      <c r="O57" s="122"/>
      <c r="P57" s="122"/>
      <c r="Q57" s="122"/>
      <c r="R57" s="122"/>
      <c r="S57" s="122"/>
      <c r="T57" s="122"/>
      <c r="U57" s="122"/>
      <c r="V57" s="122"/>
      <c r="W57" s="122"/>
      <c r="X57" s="122"/>
      <c r="Y57" s="122"/>
      <c r="Z57" s="122"/>
      <c r="AA57" s="122"/>
      <c r="AB57" s="122"/>
    </row>
    <row r="58" spans="1:28" ht="15.75" customHeight="1" x14ac:dyDescent="0.2">
      <c r="A58" s="122"/>
      <c r="B58" s="122"/>
      <c r="C58" s="122"/>
      <c r="D58" s="122"/>
      <c r="E58" s="122"/>
      <c r="F58" s="167"/>
      <c r="G58" s="122"/>
      <c r="H58" s="168"/>
      <c r="I58" s="122"/>
      <c r="J58" s="122"/>
      <c r="K58" s="122"/>
      <c r="L58" s="122"/>
      <c r="M58" s="122"/>
      <c r="N58" s="122"/>
      <c r="O58" s="122"/>
      <c r="P58" s="122"/>
      <c r="Q58" s="122"/>
      <c r="R58" s="122"/>
      <c r="S58" s="122"/>
      <c r="T58" s="122"/>
      <c r="U58" s="122"/>
      <c r="V58" s="122"/>
      <c r="W58" s="122"/>
      <c r="X58" s="122"/>
      <c r="Y58" s="122"/>
      <c r="Z58" s="122"/>
      <c r="AA58" s="122"/>
      <c r="AB58" s="122"/>
    </row>
    <row r="59" spans="1:28" ht="15.75" customHeight="1" x14ac:dyDescent="0.2">
      <c r="A59" s="122"/>
      <c r="B59" s="122"/>
      <c r="C59" s="122"/>
      <c r="D59" s="122"/>
      <c r="E59" s="122"/>
      <c r="F59" s="167"/>
      <c r="G59" s="122"/>
      <c r="H59" s="168"/>
      <c r="I59" s="122"/>
      <c r="J59" s="122"/>
      <c r="K59" s="122"/>
      <c r="L59" s="122"/>
      <c r="M59" s="122"/>
      <c r="N59" s="122"/>
      <c r="O59" s="122"/>
      <c r="P59" s="122"/>
      <c r="Q59" s="122"/>
      <c r="R59" s="122"/>
      <c r="S59" s="122"/>
      <c r="T59" s="122"/>
      <c r="U59" s="122"/>
      <c r="V59" s="122"/>
      <c r="W59" s="122"/>
      <c r="X59" s="122"/>
      <c r="Y59" s="122"/>
      <c r="Z59" s="122"/>
      <c r="AA59" s="122"/>
      <c r="AB59" s="122"/>
    </row>
    <row r="60" spans="1:28" ht="15.75" customHeight="1" x14ac:dyDescent="0.2">
      <c r="A60" s="122"/>
      <c r="B60" s="122"/>
      <c r="C60" s="122"/>
      <c r="D60" s="122"/>
      <c r="E60" s="122"/>
      <c r="F60" s="167"/>
      <c r="G60" s="122"/>
      <c r="H60" s="168"/>
      <c r="I60" s="122"/>
      <c r="J60" s="122"/>
      <c r="K60" s="122"/>
      <c r="L60" s="122"/>
      <c r="M60" s="122"/>
      <c r="N60" s="122"/>
      <c r="O60" s="122"/>
      <c r="P60" s="122"/>
      <c r="Q60" s="122"/>
      <c r="R60" s="122"/>
      <c r="S60" s="122"/>
      <c r="T60" s="122"/>
      <c r="U60" s="122"/>
      <c r="V60" s="122"/>
      <c r="W60" s="122"/>
      <c r="X60" s="122"/>
      <c r="Y60" s="122"/>
      <c r="Z60" s="122"/>
      <c r="AA60" s="122"/>
      <c r="AB60" s="122"/>
    </row>
    <row r="61" spans="1:28" ht="15.75" customHeight="1" x14ac:dyDescent="0.2">
      <c r="A61" s="122"/>
      <c r="B61" s="122"/>
      <c r="C61" s="122"/>
      <c r="D61" s="122"/>
      <c r="E61" s="122"/>
      <c r="F61" s="167"/>
      <c r="G61" s="122"/>
      <c r="H61" s="168"/>
      <c r="I61" s="122"/>
      <c r="J61" s="122"/>
      <c r="K61" s="122"/>
      <c r="L61" s="122"/>
      <c r="M61" s="122"/>
      <c r="N61" s="122"/>
      <c r="O61" s="122"/>
      <c r="P61" s="122"/>
      <c r="Q61" s="122"/>
      <c r="R61" s="122"/>
      <c r="S61" s="122"/>
      <c r="T61" s="122"/>
      <c r="U61" s="122"/>
      <c r="V61" s="122"/>
      <c r="W61" s="122"/>
      <c r="X61" s="122"/>
      <c r="Y61" s="122"/>
      <c r="Z61" s="122"/>
      <c r="AA61" s="122"/>
      <c r="AB61" s="122"/>
    </row>
    <row r="62" spans="1:28" ht="15.75" customHeight="1" x14ac:dyDescent="0.2">
      <c r="A62" s="122"/>
      <c r="B62" s="122"/>
      <c r="C62" s="122"/>
      <c r="D62" s="122"/>
      <c r="E62" s="122"/>
      <c r="F62" s="167"/>
      <c r="G62" s="122"/>
      <c r="H62" s="168"/>
      <c r="I62" s="122"/>
      <c r="J62" s="122"/>
      <c r="K62" s="122"/>
      <c r="L62" s="122"/>
      <c r="M62" s="122"/>
      <c r="N62" s="122"/>
      <c r="O62" s="122"/>
      <c r="P62" s="122"/>
      <c r="Q62" s="122"/>
      <c r="R62" s="122"/>
      <c r="S62" s="122"/>
      <c r="T62" s="122"/>
      <c r="U62" s="122"/>
      <c r="V62" s="122"/>
      <c r="W62" s="122"/>
      <c r="X62" s="122"/>
      <c r="Y62" s="122"/>
      <c r="Z62" s="122"/>
      <c r="AA62" s="122"/>
      <c r="AB62" s="122"/>
    </row>
    <row r="63" spans="1:28" ht="15.75" customHeight="1" x14ac:dyDescent="0.2">
      <c r="A63" s="122"/>
      <c r="B63" s="122"/>
      <c r="C63" s="122"/>
      <c r="D63" s="122"/>
      <c r="E63" s="122"/>
      <c r="F63" s="167"/>
      <c r="G63" s="122"/>
      <c r="H63" s="168"/>
      <c r="I63" s="122"/>
      <c r="J63" s="122"/>
      <c r="K63" s="122"/>
      <c r="L63" s="122"/>
      <c r="M63" s="122"/>
      <c r="N63" s="122"/>
      <c r="O63" s="122"/>
      <c r="P63" s="122"/>
      <c r="Q63" s="122"/>
      <c r="R63" s="122"/>
      <c r="S63" s="122"/>
      <c r="T63" s="122"/>
      <c r="U63" s="122"/>
      <c r="V63" s="122"/>
      <c r="W63" s="122"/>
      <c r="X63" s="122"/>
      <c r="Y63" s="122"/>
      <c r="Z63" s="122"/>
      <c r="AA63" s="122"/>
      <c r="AB63" s="122"/>
    </row>
    <row r="64" spans="1:28" ht="15.75" customHeight="1" x14ac:dyDescent="0.2">
      <c r="A64" s="122"/>
      <c r="B64" s="122"/>
      <c r="C64" s="122"/>
      <c r="D64" s="122"/>
      <c r="E64" s="122"/>
      <c r="F64" s="167"/>
      <c r="G64" s="122"/>
      <c r="H64" s="168"/>
      <c r="I64" s="122"/>
      <c r="J64" s="122"/>
      <c r="K64" s="122"/>
      <c r="L64" s="122"/>
      <c r="M64" s="122"/>
      <c r="N64" s="122"/>
      <c r="O64" s="122"/>
      <c r="P64" s="122"/>
      <c r="Q64" s="122"/>
      <c r="R64" s="122"/>
      <c r="S64" s="122"/>
      <c r="T64" s="122"/>
      <c r="U64" s="122"/>
      <c r="V64" s="122"/>
      <c r="W64" s="122"/>
      <c r="X64" s="122"/>
      <c r="Y64" s="122"/>
      <c r="Z64" s="122"/>
      <c r="AA64" s="122"/>
      <c r="AB64" s="122"/>
    </row>
    <row r="65" spans="1:28" ht="15.75" customHeight="1" x14ac:dyDescent="0.2">
      <c r="A65" s="122"/>
      <c r="B65" s="122"/>
      <c r="C65" s="122"/>
      <c r="D65" s="122"/>
      <c r="E65" s="122"/>
      <c r="F65" s="167"/>
      <c r="G65" s="122"/>
      <c r="H65" s="168"/>
      <c r="I65" s="122"/>
      <c r="J65" s="122"/>
      <c r="K65" s="122"/>
      <c r="L65" s="122"/>
      <c r="M65" s="122"/>
      <c r="N65" s="122"/>
      <c r="O65" s="122"/>
      <c r="P65" s="122"/>
      <c r="Q65" s="122"/>
      <c r="R65" s="122"/>
      <c r="S65" s="122"/>
      <c r="T65" s="122"/>
      <c r="U65" s="122"/>
      <c r="V65" s="122"/>
      <c r="W65" s="122"/>
      <c r="X65" s="122"/>
      <c r="Y65" s="122"/>
      <c r="Z65" s="122"/>
      <c r="AA65" s="122"/>
      <c r="AB65" s="122"/>
    </row>
    <row r="66" spans="1:28" ht="15.75" customHeight="1" x14ac:dyDescent="0.2">
      <c r="A66" s="122"/>
      <c r="B66" s="122"/>
      <c r="C66" s="122"/>
      <c r="D66" s="122"/>
      <c r="E66" s="122"/>
      <c r="F66" s="167"/>
      <c r="G66" s="122"/>
      <c r="H66" s="168"/>
      <c r="I66" s="122"/>
      <c r="J66" s="122"/>
      <c r="K66" s="122"/>
      <c r="L66" s="122"/>
      <c r="M66" s="122"/>
      <c r="N66" s="122"/>
      <c r="O66" s="122"/>
      <c r="P66" s="122"/>
      <c r="Q66" s="122"/>
      <c r="R66" s="122"/>
      <c r="S66" s="122"/>
      <c r="T66" s="122"/>
      <c r="U66" s="122"/>
      <c r="V66" s="122"/>
      <c r="W66" s="122"/>
      <c r="X66" s="122"/>
      <c r="Y66" s="122"/>
      <c r="Z66" s="122"/>
      <c r="AA66" s="122"/>
      <c r="AB66" s="122"/>
    </row>
    <row r="67" spans="1:28" ht="15.75" customHeight="1" x14ac:dyDescent="0.2">
      <c r="A67" s="122"/>
      <c r="B67" s="122"/>
      <c r="C67" s="122"/>
      <c r="D67" s="122"/>
      <c r="E67" s="122"/>
      <c r="F67" s="167"/>
      <c r="G67" s="122"/>
      <c r="H67" s="168"/>
      <c r="I67" s="122"/>
      <c r="J67" s="122"/>
      <c r="K67" s="122"/>
      <c r="L67" s="122"/>
      <c r="M67" s="122"/>
      <c r="N67" s="122"/>
      <c r="O67" s="122"/>
      <c r="P67" s="122"/>
      <c r="Q67" s="122"/>
      <c r="R67" s="122"/>
      <c r="S67" s="122"/>
      <c r="T67" s="122"/>
      <c r="U67" s="122"/>
      <c r="V67" s="122"/>
      <c r="W67" s="122"/>
      <c r="X67" s="122"/>
      <c r="Y67" s="122"/>
      <c r="Z67" s="122"/>
      <c r="AA67" s="122"/>
      <c r="AB67" s="122"/>
    </row>
    <row r="68" spans="1:28" ht="15.75" customHeight="1" x14ac:dyDescent="0.2">
      <c r="A68" s="122"/>
      <c r="B68" s="122"/>
      <c r="C68" s="122"/>
      <c r="D68" s="122"/>
      <c r="E68" s="122"/>
      <c r="F68" s="167"/>
      <c r="G68" s="122"/>
      <c r="H68" s="168"/>
      <c r="I68" s="122"/>
      <c r="J68" s="122"/>
      <c r="K68" s="122"/>
      <c r="L68" s="122"/>
      <c r="M68" s="122"/>
      <c r="N68" s="122"/>
      <c r="O68" s="122"/>
      <c r="P68" s="122"/>
      <c r="Q68" s="122"/>
      <c r="R68" s="122"/>
      <c r="S68" s="122"/>
      <c r="T68" s="122"/>
      <c r="U68" s="122"/>
      <c r="V68" s="122"/>
      <c r="W68" s="122"/>
      <c r="X68" s="122"/>
      <c r="Y68" s="122"/>
      <c r="Z68" s="122"/>
      <c r="AA68" s="122"/>
      <c r="AB68" s="122"/>
    </row>
    <row r="69" spans="1:28" ht="15.75" customHeight="1" x14ac:dyDescent="0.2">
      <c r="A69" s="122"/>
      <c r="B69" s="122"/>
      <c r="C69" s="122"/>
      <c r="D69" s="122"/>
      <c r="E69" s="122"/>
      <c r="F69" s="167"/>
      <c r="G69" s="122"/>
      <c r="H69" s="168"/>
      <c r="I69" s="122"/>
      <c r="J69" s="122"/>
      <c r="K69" s="122"/>
      <c r="L69" s="122"/>
      <c r="M69" s="122"/>
      <c r="N69" s="122"/>
      <c r="O69" s="122"/>
      <c r="P69" s="122"/>
      <c r="Q69" s="122"/>
      <c r="R69" s="122"/>
      <c r="S69" s="122"/>
      <c r="T69" s="122"/>
      <c r="U69" s="122"/>
      <c r="V69" s="122"/>
      <c r="W69" s="122"/>
      <c r="X69" s="122"/>
      <c r="Y69" s="122"/>
      <c r="Z69" s="122"/>
      <c r="AA69" s="122"/>
      <c r="AB69" s="122"/>
    </row>
    <row r="70" spans="1:28" ht="15.75" customHeight="1" x14ac:dyDescent="0.2">
      <c r="A70" s="122"/>
      <c r="B70" s="122"/>
      <c r="C70" s="122"/>
      <c r="D70" s="122"/>
      <c r="E70" s="122"/>
      <c r="F70" s="167"/>
      <c r="G70" s="122"/>
      <c r="H70" s="168"/>
      <c r="I70" s="122"/>
      <c r="J70" s="122"/>
      <c r="K70" s="122"/>
      <c r="L70" s="122"/>
      <c r="M70" s="122"/>
      <c r="N70" s="122"/>
      <c r="O70" s="122"/>
      <c r="P70" s="122"/>
      <c r="Q70" s="122"/>
      <c r="R70" s="122"/>
      <c r="S70" s="122"/>
      <c r="T70" s="122"/>
      <c r="U70" s="122"/>
      <c r="V70" s="122"/>
      <c r="W70" s="122"/>
      <c r="X70" s="122"/>
      <c r="Y70" s="122"/>
      <c r="Z70" s="122"/>
      <c r="AA70" s="122"/>
      <c r="AB70" s="122"/>
    </row>
    <row r="71" spans="1:28" ht="15.75" customHeight="1" x14ac:dyDescent="0.2">
      <c r="A71" s="122"/>
      <c r="B71" s="122"/>
      <c r="C71" s="122"/>
      <c r="D71" s="122"/>
      <c r="E71" s="122"/>
      <c r="F71" s="167"/>
      <c r="G71" s="122"/>
      <c r="H71" s="168"/>
      <c r="I71" s="122"/>
      <c r="J71" s="122"/>
      <c r="K71" s="122"/>
      <c r="L71" s="122"/>
      <c r="M71" s="122"/>
      <c r="N71" s="122"/>
      <c r="O71" s="122"/>
      <c r="P71" s="122"/>
      <c r="Q71" s="122"/>
      <c r="R71" s="122"/>
      <c r="S71" s="122"/>
      <c r="T71" s="122"/>
      <c r="U71" s="122"/>
      <c r="V71" s="122"/>
      <c r="W71" s="122"/>
      <c r="X71" s="122"/>
      <c r="Y71" s="122"/>
      <c r="Z71" s="122"/>
      <c r="AA71" s="122"/>
      <c r="AB71" s="122"/>
    </row>
    <row r="72" spans="1:28" ht="15.75" customHeight="1" x14ac:dyDescent="0.2">
      <c r="A72" s="122"/>
      <c r="B72" s="122"/>
      <c r="C72" s="122"/>
      <c r="D72" s="122"/>
      <c r="E72" s="122"/>
      <c r="F72" s="167"/>
      <c r="G72" s="122"/>
      <c r="H72" s="168"/>
      <c r="I72" s="122"/>
      <c r="J72" s="122"/>
      <c r="K72" s="122"/>
      <c r="L72" s="122"/>
      <c r="M72" s="122"/>
      <c r="N72" s="122"/>
      <c r="O72" s="122"/>
      <c r="P72" s="122"/>
      <c r="Q72" s="122"/>
      <c r="R72" s="122"/>
      <c r="S72" s="122"/>
      <c r="T72" s="122"/>
      <c r="U72" s="122"/>
      <c r="V72" s="122"/>
      <c r="W72" s="122"/>
      <c r="X72" s="122"/>
      <c r="Y72" s="122"/>
      <c r="Z72" s="122"/>
      <c r="AA72" s="122"/>
      <c r="AB72" s="122"/>
    </row>
    <row r="73" spans="1:28" ht="15.75" customHeight="1" x14ac:dyDescent="0.2">
      <c r="A73" s="122"/>
      <c r="B73" s="122"/>
      <c r="C73" s="122"/>
      <c r="D73" s="122"/>
      <c r="E73" s="122"/>
      <c r="F73" s="167"/>
      <c r="G73" s="122"/>
      <c r="H73" s="168"/>
      <c r="I73" s="122"/>
      <c r="J73" s="122"/>
      <c r="K73" s="122"/>
      <c r="L73" s="122"/>
      <c r="M73" s="122"/>
      <c r="N73" s="122"/>
      <c r="O73" s="122"/>
      <c r="P73" s="122"/>
      <c r="Q73" s="122"/>
      <c r="R73" s="122"/>
      <c r="S73" s="122"/>
      <c r="T73" s="122"/>
      <c r="U73" s="122"/>
      <c r="V73" s="122"/>
      <c r="W73" s="122"/>
      <c r="X73" s="122"/>
      <c r="Y73" s="122"/>
      <c r="Z73" s="122"/>
      <c r="AA73" s="122"/>
      <c r="AB73" s="122"/>
    </row>
    <row r="74" spans="1:28" ht="15.75" customHeight="1" x14ac:dyDescent="0.2">
      <c r="A74" s="122"/>
      <c r="B74" s="122"/>
      <c r="C74" s="122"/>
      <c r="D74" s="122"/>
      <c r="E74" s="122"/>
      <c r="F74" s="167"/>
      <c r="G74" s="122"/>
      <c r="H74" s="168"/>
      <c r="I74" s="122"/>
      <c r="J74" s="122"/>
      <c r="K74" s="122"/>
      <c r="L74" s="122"/>
      <c r="M74" s="122"/>
      <c r="N74" s="122"/>
      <c r="O74" s="122"/>
      <c r="P74" s="122"/>
      <c r="Q74" s="122"/>
      <c r="R74" s="122"/>
      <c r="S74" s="122"/>
      <c r="T74" s="122"/>
      <c r="U74" s="122"/>
      <c r="V74" s="122"/>
      <c r="W74" s="122"/>
      <c r="X74" s="122"/>
      <c r="Y74" s="122"/>
      <c r="Z74" s="122"/>
      <c r="AA74" s="122"/>
      <c r="AB74" s="122"/>
    </row>
    <row r="75" spans="1:28" ht="15.75" customHeight="1" x14ac:dyDescent="0.2">
      <c r="A75" s="122"/>
      <c r="B75" s="122"/>
      <c r="C75" s="122"/>
      <c r="D75" s="122"/>
      <c r="E75" s="122"/>
      <c r="F75" s="167"/>
      <c r="G75" s="122"/>
      <c r="H75" s="168"/>
      <c r="I75" s="122"/>
      <c r="J75" s="122"/>
      <c r="K75" s="122"/>
      <c r="L75" s="122"/>
      <c r="M75" s="122"/>
      <c r="N75" s="122"/>
      <c r="O75" s="122"/>
      <c r="P75" s="122"/>
      <c r="Q75" s="122"/>
      <c r="R75" s="122"/>
      <c r="S75" s="122"/>
      <c r="T75" s="122"/>
      <c r="U75" s="122"/>
      <c r="V75" s="122"/>
      <c r="W75" s="122"/>
      <c r="X75" s="122"/>
      <c r="Y75" s="122"/>
      <c r="Z75" s="122"/>
      <c r="AA75" s="122"/>
      <c r="AB75" s="122"/>
    </row>
    <row r="76" spans="1:28" ht="15.75" customHeight="1" x14ac:dyDescent="0.2">
      <c r="A76" s="122"/>
      <c r="B76" s="122"/>
      <c r="C76" s="122"/>
      <c r="D76" s="122"/>
      <c r="E76" s="122"/>
      <c r="F76" s="167"/>
      <c r="G76" s="122"/>
      <c r="H76" s="168"/>
      <c r="I76" s="122"/>
      <c r="J76" s="122"/>
      <c r="K76" s="122"/>
      <c r="L76" s="122"/>
      <c r="M76" s="122"/>
      <c r="N76" s="122"/>
      <c r="O76" s="122"/>
      <c r="P76" s="122"/>
      <c r="Q76" s="122"/>
      <c r="R76" s="122"/>
      <c r="S76" s="122"/>
      <c r="T76" s="122"/>
      <c r="U76" s="122"/>
      <c r="V76" s="122"/>
      <c r="W76" s="122"/>
      <c r="X76" s="122"/>
      <c r="Y76" s="122"/>
      <c r="Z76" s="122"/>
      <c r="AA76" s="122"/>
      <c r="AB76" s="122"/>
    </row>
    <row r="77" spans="1:28" ht="15.75" customHeight="1" x14ac:dyDescent="0.2">
      <c r="A77" s="122"/>
      <c r="B77" s="122"/>
      <c r="C77" s="122"/>
      <c r="D77" s="122"/>
      <c r="E77" s="122"/>
      <c r="F77" s="167"/>
      <c r="G77" s="122"/>
      <c r="H77" s="168"/>
      <c r="I77" s="122"/>
      <c r="J77" s="122"/>
      <c r="K77" s="122"/>
      <c r="L77" s="122"/>
      <c r="M77" s="122"/>
      <c r="N77" s="122"/>
      <c r="O77" s="122"/>
      <c r="P77" s="122"/>
      <c r="Q77" s="122"/>
      <c r="R77" s="122"/>
      <c r="S77" s="122"/>
      <c r="T77" s="122"/>
      <c r="U77" s="122"/>
      <c r="V77" s="122"/>
      <c r="W77" s="122"/>
      <c r="X77" s="122"/>
      <c r="Y77" s="122"/>
      <c r="Z77" s="122"/>
      <c r="AA77" s="122"/>
      <c r="AB77" s="122"/>
    </row>
    <row r="78" spans="1:28" ht="15.75" customHeight="1" x14ac:dyDescent="0.2">
      <c r="A78" s="122"/>
      <c r="B78" s="122"/>
      <c r="C78" s="122"/>
      <c r="D78" s="122"/>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row>
    <row r="79" spans="1:28" ht="15.75" customHeight="1" x14ac:dyDescent="0.2">
      <c r="A79" s="122"/>
      <c r="B79" s="122"/>
      <c r="C79" s="122"/>
      <c r="D79" s="122"/>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row>
    <row r="80" spans="1:28" ht="15.75" customHeight="1" x14ac:dyDescent="0.2">
      <c r="A80" s="122"/>
      <c r="B80" s="122"/>
      <c r="C80" s="122"/>
      <c r="D80" s="122"/>
      <c r="E80" s="122"/>
      <c r="F80" s="167"/>
      <c r="G80" s="122"/>
      <c r="H80" s="168"/>
      <c r="I80" s="122"/>
      <c r="J80" s="122"/>
      <c r="K80" s="122"/>
      <c r="L80" s="122"/>
      <c r="M80" s="122"/>
      <c r="N80" s="122"/>
      <c r="O80" s="122"/>
      <c r="P80" s="122"/>
      <c r="Q80" s="122"/>
      <c r="R80" s="122"/>
      <c r="S80" s="122"/>
      <c r="T80" s="122"/>
      <c r="U80" s="122"/>
      <c r="V80" s="122"/>
      <c r="W80" s="122"/>
      <c r="X80" s="122"/>
      <c r="Y80" s="122"/>
      <c r="Z80" s="122"/>
      <c r="AA80" s="122"/>
      <c r="AB80" s="122"/>
    </row>
    <row r="81" spans="1:28" ht="15.75" customHeight="1" x14ac:dyDescent="0.2">
      <c r="A81" s="122"/>
      <c r="B81" s="122"/>
      <c r="C81" s="122"/>
      <c r="D81" s="122"/>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row>
    <row r="82" spans="1:28" ht="15.75" customHeight="1" x14ac:dyDescent="0.2">
      <c r="A82" s="122"/>
      <c r="B82" s="122"/>
      <c r="C82" s="122"/>
      <c r="D82" s="122"/>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row>
    <row r="83" spans="1:28" ht="15.75" customHeight="1" x14ac:dyDescent="0.2">
      <c r="A83" s="122"/>
      <c r="B83" s="122"/>
      <c r="C83" s="122"/>
      <c r="D83" s="122"/>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row>
    <row r="84" spans="1:28" ht="15.75" customHeight="1" x14ac:dyDescent="0.2">
      <c r="A84" s="122"/>
      <c r="B84" s="122"/>
      <c r="C84" s="122"/>
      <c r="D84" s="122"/>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row>
    <row r="85" spans="1:28" ht="15.75" customHeight="1" x14ac:dyDescent="0.2">
      <c r="A85" s="122"/>
      <c r="B85" s="122"/>
      <c r="C85" s="122"/>
      <c r="D85" s="122"/>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row>
    <row r="86" spans="1:28" ht="15.75" customHeight="1" x14ac:dyDescent="0.2">
      <c r="A86" s="122"/>
      <c r="B86" s="122"/>
      <c r="C86" s="122"/>
      <c r="D86" s="122"/>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row>
    <row r="87" spans="1:28"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row>
    <row r="88" spans="1:28"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row>
    <row r="89" spans="1:28"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row>
    <row r="90" spans="1:28"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row>
    <row r="91" spans="1:28"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row>
    <row r="92" spans="1:28"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row>
    <row r="93" spans="1:28"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row>
    <row r="94" spans="1:28"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row>
    <row r="95" spans="1:28"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row>
    <row r="96" spans="1:28"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row>
    <row r="97" spans="1:28"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250">
    <mergeCell ref="N20:N22"/>
    <mergeCell ref="O21:O22"/>
    <mergeCell ref="H20:H22"/>
    <mergeCell ref="I20:I22"/>
    <mergeCell ref="J20:J22"/>
    <mergeCell ref="K20:K22"/>
    <mergeCell ref="L20:L22"/>
    <mergeCell ref="M20:M22"/>
    <mergeCell ref="Q20:Q22"/>
    <mergeCell ref="P21:P22"/>
    <mergeCell ref="J23:J26"/>
    <mergeCell ref="K23:K26"/>
    <mergeCell ref="L23:L26"/>
    <mergeCell ref="M23:M26"/>
    <mergeCell ref="N23:N26"/>
    <mergeCell ref="O23:O24"/>
    <mergeCell ref="P23:P24"/>
    <mergeCell ref="Q23:Q25"/>
    <mergeCell ref="A20:A22"/>
    <mergeCell ref="B20:B22"/>
    <mergeCell ref="C20:C22"/>
    <mergeCell ref="D20:D22"/>
    <mergeCell ref="E20:E22"/>
    <mergeCell ref="F20:F22"/>
    <mergeCell ref="G20:G22"/>
    <mergeCell ref="H23:H24"/>
    <mergeCell ref="I23:I24"/>
    <mergeCell ref="A23:A26"/>
    <mergeCell ref="B23:B26"/>
    <mergeCell ref="C23:C26"/>
    <mergeCell ref="D23:D26"/>
    <mergeCell ref="E23:E26"/>
    <mergeCell ref="F23:F26"/>
    <mergeCell ref="G23:G26"/>
    <mergeCell ref="A27:A29"/>
    <mergeCell ref="B27:B29"/>
    <mergeCell ref="C27:C29"/>
    <mergeCell ref="D27:D29"/>
    <mergeCell ref="E27:E29"/>
    <mergeCell ref="F27:F29"/>
    <mergeCell ref="G27:G29"/>
    <mergeCell ref="O30:O31"/>
    <mergeCell ref="P30:P31"/>
    <mergeCell ref="K27:K29"/>
    <mergeCell ref="L27:L29"/>
    <mergeCell ref="M27:M29"/>
    <mergeCell ref="N27:N29"/>
    <mergeCell ref="J27:J29"/>
    <mergeCell ref="Q30:Q32"/>
    <mergeCell ref="H30:H32"/>
    <mergeCell ref="I30:I32"/>
    <mergeCell ref="J30:J32"/>
    <mergeCell ref="K30:K32"/>
    <mergeCell ref="L30:L32"/>
    <mergeCell ref="M30:M32"/>
    <mergeCell ref="N30:N32"/>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Q33:Q35"/>
    <mergeCell ref="A33:A35"/>
    <mergeCell ref="B33:B35"/>
    <mergeCell ref="C33:C35"/>
    <mergeCell ref="D33:D35"/>
    <mergeCell ref="E33:E35"/>
    <mergeCell ref="F33:F35"/>
    <mergeCell ref="G33:G35"/>
    <mergeCell ref="A1:W2"/>
    <mergeCell ref="X1:AB8"/>
    <mergeCell ref="A3:D3"/>
    <mergeCell ref="J3:M3"/>
    <mergeCell ref="N3:P3"/>
    <mergeCell ref="T3:W3"/>
    <mergeCell ref="R4:W4"/>
    <mergeCell ref="L10:L11"/>
    <mergeCell ref="M10:M11"/>
    <mergeCell ref="N10:N11"/>
    <mergeCell ref="O10:O11"/>
    <mergeCell ref="P10:P11"/>
    <mergeCell ref="Q10:Q11"/>
    <mergeCell ref="Y10:Y11"/>
    <mergeCell ref="Z10:Z11"/>
    <mergeCell ref="AA10:AA11"/>
    <mergeCell ref="AB10:AB11"/>
    <mergeCell ref="A8:N8"/>
    <mergeCell ref="O8:W8"/>
    <mergeCell ref="A10:A11"/>
    <mergeCell ref="B10:B11"/>
    <mergeCell ref="C10:C11"/>
    <mergeCell ref="D10:D11"/>
    <mergeCell ref="E10:E11"/>
    <mergeCell ref="Q3:S3"/>
    <mergeCell ref="P4:Q4"/>
    <mergeCell ref="E3:I3"/>
    <mergeCell ref="A5:N5"/>
    <mergeCell ref="O5:W5"/>
    <mergeCell ref="A6:N6"/>
    <mergeCell ref="R6:W6"/>
    <mergeCell ref="A7:N7"/>
    <mergeCell ref="R7:W7"/>
    <mergeCell ref="H10:H11"/>
    <mergeCell ref="I10:I11"/>
    <mergeCell ref="J10:J11"/>
    <mergeCell ref="K10:K11"/>
    <mergeCell ref="Q12:Q13"/>
    <mergeCell ref="Y12:Y13"/>
    <mergeCell ref="Z12:Z13"/>
    <mergeCell ref="AA12:AA13"/>
    <mergeCell ref="AB12:AB13"/>
    <mergeCell ref="F10:F11"/>
    <mergeCell ref="G10:G11"/>
    <mergeCell ref="A12:A13"/>
    <mergeCell ref="B12:B13"/>
    <mergeCell ref="C12:C13"/>
    <mergeCell ref="D12:D13"/>
    <mergeCell ref="E12:E13"/>
    <mergeCell ref="AA17:AA19"/>
    <mergeCell ref="AB17:AB19"/>
    <mergeCell ref="M12:M13"/>
    <mergeCell ref="N12:N13"/>
    <mergeCell ref="F12:F13"/>
    <mergeCell ref="G12:G13"/>
    <mergeCell ref="H12:H13"/>
    <mergeCell ref="I12:I13"/>
    <mergeCell ref="J12:J13"/>
    <mergeCell ref="K12:K13"/>
    <mergeCell ref="L12:L13"/>
    <mergeCell ref="H14:H16"/>
    <mergeCell ref="I14:I16"/>
    <mergeCell ref="J14:J16"/>
    <mergeCell ref="K14:K16"/>
    <mergeCell ref="L14:L16"/>
    <mergeCell ref="M14:M16"/>
    <mergeCell ref="Y20:Y22"/>
    <mergeCell ref="Z20:Z22"/>
    <mergeCell ref="AA20:AA22"/>
    <mergeCell ref="AB20:AB22"/>
    <mergeCell ref="X14:X15"/>
    <mergeCell ref="Y14:Y16"/>
    <mergeCell ref="Z14:Z16"/>
    <mergeCell ref="AA14:AA16"/>
    <mergeCell ref="AB14:AB16"/>
    <mergeCell ref="Y17:Y19"/>
    <mergeCell ref="Z17:Z19"/>
    <mergeCell ref="N14:N16"/>
    <mergeCell ref="Q14:Q16"/>
    <mergeCell ref="R14:R15"/>
    <mergeCell ref="S14:S15"/>
    <mergeCell ref="T14:T15"/>
    <mergeCell ref="U14:U15"/>
    <mergeCell ref="V14:V15"/>
    <mergeCell ref="W14:W15"/>
    <mergeCell ref="A14:A16"/>
    <mergeCell ref="B14:B16"/>
    <mergeCell ref="C14:C16"/>
    <mergeCell ref="D14:D16"/>
    <mergeCell ref="E14:E16"/>
    <mergeCell ref="F14:F16"/>
    <mergeCell ref="G14:G16"/>
    <mergeCell ref="J17:J19"/>
    <mergeCell ref="K17:K19"/>
    <mergeCell ref="L17:L19"/>
    <mergeCell ref="M17:M19"/>
    <mergeCell ref="N17:N19"/>
    <mergeCell ref="Q17:Q19"/>
    <mergeCell ref="A17:A19"/>
    <mergeCell ref="B17:B19"/>
    <mergeCell ref="C17:C19"/>
    <mergeCell ref="D17:D19"/>
    <mergeCell ref="E17:E19"/>
    <mergeCell ref="F17:F19"/>
    <mergeCell ref="G17:G19"/>
    <mergeCell ref="R28:R29"/>
    <mergeCell ref="S28:S29"/>
    <mergeCell ref="W23:W24"/>
    <mergeCell ref="Y23:Y26"/>
    <mergeCell ref="Z23:Z26"/>
    <mergeCell ref="S23:S24"/>
    <mergeCell ref="T23:T24"/>
    <mergeCell ref="U23:U24"/>
    <mergeCell ref="V23:V24"/>
    <mergeCell ref="V28:V29"/>
    <mergeCell ref="W28:W29"/>
    <mergeCell ref="X28:X29"/>
    <mergeCell ref="T28:T29"/>
    <mergeCell ref="U28:U29"/>
    <mergeCell ref="R23:R24"/>
    <mergeCell ref="AA23:AA26"/>
    <mergeCell ref="AB23:AB26"/>
    <mergeCell ref="Y27:Y29"/>
    <mergeCell ref="AB27:AB29"/>
    <mergeCell ref="Z33:Z35"/>
    <mergeCell ref="AA33:AA35"/>
    <mergeCell ref="Z27:Z29"/>
    <mergeCell ref="AA27:AA29"/>
    <mergeCell ref="Y30:Y32"/>
    <mergeCell ref="Z30:Z32"/>
    <mergeCell ref="AA30:AA32"/>
    <mergeCell ref="AB30:AB32"/>
    <mergeCell ref="AB33:AB35"/>
    <mergeCell ref="AA39:AA41"/>
    <mergeCell ref="AB39:AB41"/>
    <mergeCell ref="Y33:Y35"/>
    <mergeCell ref="Y36:Y38"/>
    <mergeCell ref="Z36:Z38"/>
    <mergeCell ref="AA36:AA38"/>
    <mergeCell ref="AB36:AB38"/>
    <mergeCell ref="Y39:Y41"/>
    <mergeCell ref="Z39:Z41"/>
    <mergeCell ref="H36:H38"/>
    <mergeCell ref="I36:I38"/>
    <mergeCell ref="J36:J38"/>
    <mergeCell ref="K36:K38"/>
    <mergeCell ref="L36:L38"/>
    <mergeCell ref="M36:M38"/>
    <mergeCell ref="N36:N38"/>
    <mergeCell ref="Q36:Q38"/>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Q39:Q41"/>
    <mergeCell ref="A39:A41"/>
    <mergeCell ref="B39:B41"/>
    <mergeCell ref="C39:C41"/>
    <mergeCell ref="D39:D41"/>
    <mergeCell ref="E39:E41"/>
    <mergeCell ref="F39:F41"/>
    <mergeCell ref="G39:G41"/>
  </mergeCells>
  <dataValidations count="3">
    <dataValidation type="decimal" operator="greaterThan" allowBlank="1" showInputMessage="1" showErrorMessage="1" prompt="Nedozvoljeni unos - Dozvoljeno unijeti broj sa dva decimalna mjesta." sqref="H10 H12 H14 H17 H20 H23 H30 H36">
      <formula1>0</formula1>
    </dataValidation>
    <dataValidation type="decimal" allowBlank="1" showErrorMessage="1" sqref="A10">
      <formula1>1</formula1>
      <formula2>9999</formula2>
    </dataValidation>
    <dataValidation type="custom" allowBlank="1" showInputMessage="1" showErrorMessage="1" prompt="Dozvoljeni unos do 250 znakova  -    " sqref="G10 G12 G14 G17 G20 G23 F30:G30 G33 G36">
      <formula1>LT(LEN(F10),(250))</formula1>
    </dataValidation>
  </dataValidation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defaultColWidth="14.42578125" defaultRowHeight="15" customHeight="1" x14ac:dyDescent="0.2"/>
  <cols>
    <col min="1" max="2" width="37.140625" customWidth="1"/>
    <col min="3" max="6" width="29.140625" customWidth="1"/>
    <col min="7" max="8" width="23.140625" customWidth="1"/>
    <col min="9" max="26" width="11.42578125" customWidth="1"/>
  </cols>
  <sheetData>
    <row r="1" spans="1:26" ht="30.75" customHeight="1" x14ac:dyDescent="0.2">
      <c r="A1" s="20" t="s">
        <v>84</v>
      </c>
      <c r="B1" s="7"/>
      <c r="C1" s="21"/>
      <c r="D1" s="21"/>
      <c r="E1" s="21"/>
      <c r="F1" s="21"/>
      <c r="G1" s="21"/>
      <c r="H1" s="22"/>
      <c r="I1" s="2"/>
      <c r="J1" s="2"/>
      <c r="K1" s="2"/>
      <c r="L1" s="2"/>
      <c r="M1" s="2"/>
      <c r="N1" s="2"/>
      <c r="O1" s="2"/>
      <c r="P1" s="2"/>
      <c r="Q1" s="2"/>
      <c r="R1" s="2"/>
      <c r="S1" s="2"/>
      <c r="T1" s="2"/>
      <c r="U1" s="2"/>
      <c r="V1" s="2"/>
      <c r="W1" s="2"/>
      <c r="X1" s="2"/>
      <c r="Y1" s="2"/>
      <c r="Z1" s="2"/>
    </row>
    <row r="2" spans="1:26" ht="30.75" customHeight="1" x14ac:dyDescent="0.2">
      <c r="A2" s="20" t="s">
        <v>46</v>
      </c>
      <c r="B2" s="7"/>
      <c r="C2" s="8" t="s">
        <v>47</v>
      </c>
      <c r="D2" s="9"/>
      <c r="E2" s="8" t="s">
        <v>48</v>
      </c>
      <c r="F2" s="9"/>
      <c r="G2" s="661"/>
      <c r="H2" s="652"/>
      <c r="I2" s="2"/>
      <c r="J2" s="2"/>
      <c r="K2" s="2"/>
      <c r="L2" s="2"/>
      <c r="M2" s="2"/>
      <c r="N2" s="2"/>
      <c r="O2" s="2"/>
      <c r="P2" s="2"/>
      <c r="Q2" s="2"/>
      <c r="R2" s="2"/>
      <c r="S2" s="2"/>
      <c r="T2" s="2"/>
      <c r="U2" s="2"/>
      <c r="V2" s="2"/>
      <c r="W2" s="2"/>
      <c r="X2" s="2"/>
      <c r="Y2" s="2"/>
      <c r="Z2" s="2"/>
    </row>
    <row r="3" spans="1:26" ht="30.75" customHeight="1" x14ac:dyDescent="0.2">
      <c r="A3" s="20" t="s">
        <v>85</v>
      </c>
      <c r="B3" s="7"/>
      <c r="C3" s="21"/>
      <c r="D3" s="21"/>
      <c r="E3" s="21"/>
      <c r="F3" s="21"/>
      <c r="G3" s="21"/>
      <c r="H3" s="22"/>
      <c r="I3" s="2"/>
      <c r="J3" s="2"/>
      <c r="K3" s="2"/>
      <c r="L3" s="2"/>
      <c r="M3" s="2"/>
      <c r="N3" s="2"/>
      <c r="O3" s="2"/>
      <c r="P3" s="2"/>
      <c r="Q3" s="2"/>
      <c r="R3" s="2"/>
      <c r="S3" s="2"/>
      <c r="T3" s="2"/>
      <c r="U3" s="2"/>
      <c r="V3" s="2"/>
      <c r="W3" s="2"/>
      <c r="X3" s="2"/>
      <c r="Y3" s="2"/>
      <c r="Z3" s="2"/>
    </row>
    <row r="4" spans="1:26" ht="30.75" customHeight="1" x14ac:dyDescent="0.2">
      <c r="A4" s="20" t="s">
        <v>50</v>
      </c>
      <c r="B4" s="7"/>
      <c r="C4" s="8" t="s">
        <v>47</v>
      </c>
      <c r="D4" s="9"/>
      <c r="E4" s="8" t="s">
        <v>48</v>
      </c>
      <c r="F4" s="9"/>
      <c r="G4" s="661"/>
      <c r="H4" s="652"/>
      <c r="I4" s="2"/>
      <c r="J4" s="2"/>
      <c r="K4" s="2"/>
      <c r="L4" s="2"/>
      <c r="M4" s="2"/>
      <c r="N4" s="2"/>
      <c r="O4" s="2"/>
      <c r="P4" s="2"/>
      <c r="Q4" s="2"/>
      <c r="R4" s="2"/>
      <c r="S4" s="2"/>
      <c r="T4" s="2"/>
      <c r="U4" s="2"/>
      <c r="V4" s="2"/>
      <c r="W4" s="2"/>
      <c r="X4" s="2"/>
      <c r="Y4" s="2"/>
      <c r="Z4" s="2"/>
    </row>
    <row r="5" spans="1:26" ht="30.75" customHeight="1" x14ac:dyDescent="0.2">
      <c r="A5" s="20" t="s">
        <v>86</v>
      </c>
      <c r="B5" s="662"/>
      <c r="C5" s="651"/>
      <c r="D5" s="651"/>
      <c r="E5" s="651"/>
      <c r="F5" s="651"/>
      <c r="G5" s="651"/>
      <c r="H5" s="652"/>
      <c r="I5" s="2"/>
      <c r="J5" s="2"/>
      <c r="K5" s="2"/>
      <c r="L5" s="2"/>
      <c r="M5" s="2"/>
      <c r="N5" s="2"/>
      <c r="O5" s="2"/>
      <c r="P5" s="2"/>
      <c r="Q5" s="2"/>
      <c r="R5" s="2"/>
      <c r="S5" s="2"/>
      <c r="T5" s="2"/>
      <c r="U5" s="2"/>
      <c r="V5" s="2"/>
      <c r="W5" s="2"/>
      <c r="X5" s="2"/>
      <c r="Y5" s="2"/>
      <c r="Z5" s="2"/>
    </row>
    <row r="6" spans="1:26" ht="24.75" customHeight="1" x14ac:dyDescent="0.2">
      <c r="A6" s="663" t="s">
        <v>87</v>
      </c>
      <c r="B6" s="651"/>
      <c r="C6" s="651"/>
      <c r="D6" s="651"/>
      <c r="E6" s="651"/>
      <c r="F6" s="651"/>
      <c r="G6" s="651"/>
      <c r="H6" s="652"/>
      <c r="I6" s="2"/>
      <c r="J6" s="2"/>
      <c r="K6" s="2"/>
      <c r="L6" s="2"/>
      <c r="M6" s="2"/>
      <c r="N6" s="2"/>
      <c r="O6" s="2"/>
      <c r="P6" s="2"/>
      <c r="Q6" s="2"/>
      <c r="R6" s="2"/>
      <c r="S6" s="2"/>
      <c r="T6" s="2"/>
      <c r="U6" s="2"/>
      <c r="V6" s="2"/>
      <c r="W6" s="2"/>
      <c r="X6" s="2"/>
      <c r="Y6" s="2"/>
      <c r="Z6" s="2"/>
    </row>
    <row r="7" spans="1:26" ht="12.75" customHeight="1" x14ac:dyDescent="0.2">
      <c r="A7" s="23" t="s">
        <v>56</v>
      </c>
      <c r="B7" s="23" t="s">
        <v>57</v>
      </c>
      <c r="C7" s="23" t="s">
        <v>88</v>
      </c>
      <c r="D7" s="24" t="s">
        <v>89</v>
      </c>
      <c r="E7" s="24" t="s">
        <v>90</v>
      </c>
      <c r="F7" s="24" t="s">
        <v>91</v>
      </c>
      <c r="G7" s="24" t="s">
        <v>61</v>
      </c>
      <c r="H7" s="24" t="s">
        <v>92</v>
      </c>
      <c r="I7" s="2"/>
      <c r="J7" s="2"/>
      <c r="K7" s="2"/>
      <c r="L7" s="2"/>
      <c r="M7" s="2"/>
      <c r="N7" s="2"/>
      <c r="O7" s="2"/>
      <c r="P7" s="2"/>
      <c r="Q7" s="2"/>
      <c r="R7" s="2"/>
      <c r="S7" s="2"/>
      <c r="T7" s="2"/>
      <c r="U7" s="2"/>
      <c r="V7" s="2"/>
      <c r="W7" s="2"/>
      <c r="X7" s="2"/>
      <c r="Y7" s="2"/>
      <c r="Z7" s="2"/>
    </row>
    <row r="8" spans="1:26" ht="12.75" customHeight="1" x14ac:dyDescent="0.2">
      <c r="A8" s="660"/>
      <c r="B8" s="660"/>
      <c r="C8" s="660"/>
      <c r="D8" s="660"/>
      <c r="E8" s="660"/>
      <c r="F8" s="660"/>
      <c r="G8" s="25"/>
      <c r="H8" s="26"/>
      <c r="I8" s="2"/>
      <c r="J8" s="2"/>
      <c r="K8" s="2"/>
      <c r="L8" s="2"/>
      <c r="M8" s="2"/>
      <c r="N8" s="2"/>
      <c r="O8" s="2"/>
      <c r="P8" s="2"/>
      <c r="Q8" s="2"/>
      <c r="R8" s="2"/>
      <c r="S8" s="2"/>
      <c r="T8" s="2"/>
      <c r="U8" s="2"/>
      <c r="V8" s="2"/>
      <c r="W8" s="2"/>
      <c r="X8" s="2"/>
      <c r="Y8" s="2"/>
      <c r="Z8" s="2"/>
    </row>
    <row r="9" spans="1:26" ht="12.75" customHeight="1" x14ac:dyDescent="0.2">
      <c r="A9" s="641"/>
      <c r="B9" s="641"/>
      <c r="C9" s="641"/>
      <c r="D9" s="641"/>
      <c r="E9" s="641"/>
      <c r="F9" s="641"/>
      <c r="G9" s="25"/>
      <c r="H9" s="26"/>
      <c r="I9" s="2"/>
      <c r="J9" s="2"/>
      <c r="K9" s="2"/>
      <c r="L9" s="2"/>
      <c r="M9" s="2"/>
      <c r="N9" s="2"/>
      <c r="O9" s="2"/>
      <c r="P9" s="2"/>
      <c r="Q9" s="2"/>
      <c r="R9" s="2"/>
      <c r="S9" s="2"/>
      <c r="T9" s="2"/>
      <c r="U9" s="2"/>
      <c r="V9" s="2"/>
      <c r="W9" s="2"/>
      <c r="X9" s="2"/>
      <c r="Y9" s="2"/>
      <c r="Z9" s="2"/>
    </row>
    <row r="10" spans="1:26" ht="12.75" customHeight="1" x14ac:dyDescent="0.2">
      <c r="A10" s="642"/>
      <c r="B10" s="642"/>
      <c r="C10" s="642"/>
      <c r="D10" s="642"/>
      <c r="E10" s="642"/>
      <c r="F10" s="642"/>
      <c r="G10" s="25"/>
      <c r="H10" s="26"/>
      <c r="I10" s="2"/>
      <c r="J10" s="2"/>
      <c r="K10" s="2"/>
      <c r="L10" s="2"/>
      <c r="M10" s="2"/>
      <c r="N10" s="2"/>
      <c r="O10" s="2"/>
      <c r="P10" s="2"/>
      <c r="Q10" s="2"/>
      <c r="R10" s="2"/>
      <c r="S10" s="2"/>
      <c r="T10" s="2"/>
      <c r="U10" s="2"/>
      <c r="V10" s="2"/>
      <c r="W10" s="2"/>
      <c r="X10" s="2"/>
      <c r="Y10" s="2"/>
      <c r="Z10" s="2"/>
    </row>
    <row r="11" spans="1:26" ht="12.75" customHeight="1" x14ac:dyDescent="0.2">
      <c r="A11" s="660"/>
      <c r="B11" s="660"/>
      <c r="C11" s="660"/>
      <c r="D11" s="660"/>
      <c r="E11" s="660"/>
      <c r="F11" s="660"/>
      <c r="G11" s="25"/>
      <c r="H11" s="26"/>
      <c r="I11" s="2"/>
      <c r="J11" s="2"/>
      <c r="K11" s="2"/>
      <c r="L11" s="2"/>
      <c r="M11" s="2"/>
      <c r="N11" s="2"/>
      <c r="O11" s="2"/>
      <c r="P11" s="2"/>
      <c r="Q11" s="2"/>
      <c r="R11" s="2"/>
      <c r="S11" s="2"/>
      <c r="T11" s="2"/>
      <c r="U11" s="2"/>
      <c r="V11" s="2"/>
      <c r="W11" s="2"/>
      <c r="X11" s="2"/>
      <c r="Y11" s="2"/>
      <c r="Z11" s="2"/>
    </row>
    <row r="12" spans="1:26" ht="12.75" customHeight="1" x14ac:dyDescent="0.2">
      <c r="A12" s="641"/>
      <c r="B12" s="641"/>
      <c r="C12" s="641"/>
      <c r="D12" s="641"/>
      <c r="E12" s="641"/>
      <c r="F12" s="641"/>
      <c r="G12" s="25"/>
      <c r="H12" s="26"/>
      <c r="I12" s="2"/>
      <c r="J12" s="2"/>
      <c r="K12" s="2"/>
      <c r="L12" s="2"/>
      <c r="M12" s="2"/>
      <c r="N12" s="2"/>
      <c r="O12" s="2"/>
      <c r="P12" s="2"/>
      <c r="Q12" s="2"/>
      <c r="R12" s="2"/>
      <c r="S12" s="2"/>
      <c r="T12" s="2"/>
      <c r="U12" s="2"/>
      <c r="V12" s="2"/>
      <c r="W12" s="2"/>
      <c r="X12" s="2"/>
      <c r="Y12" s="2"/>
      <c r="Z12" s="2"/>
    </row>
    <row r="13" spans="1:26" ht="12.75" customHeight="1" x14ac:dyDescent="0.2">
      <c r="A13" s="642"/>
      <c r="B13" s="642"/>
      <c r="C13" s="642"/>
      <c r="D13" s="642"/>
      <c r="E13" s="642"/>
      <c r="F13" s="642"/>
      <c r="G13" s="25"/>
      <c r="H13" s="26"/>
      <c r="I13" s="2"/>
      <c r="J13" s="2"/>
      <c r="K13" s="2"/>
      <c r="L13" s="2"/>
      <c r="M13" s="2"/>
      <c r="N13" s="2"/>
      <c r="O13" s="2"/>
      <c r="P13" s="2"/>
      <c r="Q13" s="2"/>
      <c r="R13" s="2"/>
      <c r="S13" s="2"/>
      <c r="T13" s="2"/>
      <c r="U13" s="2"/>
      <c r="V13" s="2"/>
      <c r="W13" s="2"/>
      <c r="X13" s="2"/>
      <c r="Y13" s="2"/>
      <c r="Z13" s="2"/>
    </row>
    <row r="14" spans="1:26" ht="12.75" customHeight="1" x14ac:dyDescent="0.2">
      <c r="A14" s="660"/>
      <c r="B14" s="660"/>
      <c r="C14" s="660"/>
      <c r="D14" s="660"/>
      <c r="E14" s="660"/>
      <c r="F14" s="660"/>
      <c r="G14" s="25"/>
      <c r="H14" s="26"/>
      <c r="I14" s="2"/>
      <c r="J14" s="2"/>
      <c r="K14" s="2"/>
      <c r="L14" s="2"/>
      <c r="M14" s="2"/>
      <c r="N14" s="2"/>
      <c r="O14" s="2"/>
      <c r="P14" s="2"/>
      <c r="Q14" s="2"/>
      <c r="R14" s="2"/>
      <c r="S14" s="2"/>
      <c r="T14" s="2"/>
      <c r="U14" s="2"/>
      <c r="V14" s="2"/>
      <c r="W14" s="2"/>
      <c r="X14" s="2"/>
      <c r="Y14" s="2"/>
      <c r="Z14" s="2"/>
    </row>
    <row r="15" spans="1:26" ht="12.75" customHeight="1" x14ac:dyDescent="0.2">
      <c r="A15" s="641"/>
      <c r="B15" s="641"/>
      <c r="C15" s="641"/>
      <c r="D15" s="641"/>
      <c r="E15" s="641"/>
      <c r="F15" s="641"/>
      <c r="G15" s="25"/>
      <c r="H15" s="26"/>
      <c r="I15" s="2"/>
      <c r="J15" s="2"/>
      <c r="K15" s="2"/>
      <c r="L15" s="2"/>
      <c r="M15" s="2"/>
      <c r="N15" s="2"/>
      <c r="O15" s="2"/>
      <c r="P15" s="2"/>
      <c r="Q15" s="2"/>
      <c r="R15" s="2"/>
      <c r="S15" s="2"/>
      <c r="T15" s="2"/>
      <c r="U15" s="2"/>
      <c r="V15" s="2"/>
      <c r="W15" s="2"/>
      <c r="X15" s="2"/>
      <c r="Y15" s="2"/>
      <c r="Z15" s="2"/>
    </row>
    <row r="16" spans="1:26" ht="12.75" customHeight="1" x14ac:dyDescent="0.2">
      <c r="A16" s="642"/>
      <c r="B16" s="642"/>
      <c r="C16" s="642"/>
      <c r="D16" s="642"/>
      <c r="E16" s="642"/>
      <c r="F16" s="642"/>
      <c r="G16" s="25"/>
      <c r="H16" s="26"/>
      <c r="I16" s="2"/>
      <c r="J16" s="2"/>
      <c r="K16" s="2"/>
      <c r="L16" s="2"/>
      <c r="M16" s="2"/>
      <c r="N16" s="2"/>
      <c r="O16" s="2"/>
      <c r="P16" s="2"/>
      <c r="Q16" s="2"/>
      <c r="R16" s="2"/>
      <c r="S16" s="2"/>
      <c r="T16" s="2"/>
      <c r="U16" s="2"/>
      <c r="V16" s="2"/>
      <c r="W16" s="2"/>
      <c r="X16" s="2"/>
      <c r="Y16" s="2"/>
      <c r="Z16" s="2"/>
    </row>
    <row r="17" spans="1:26" ht="12.75" customHeight="1" x14ac:dyDescent="0.2">
      <c r="A17" s="660"/>
      <c r="B17" s="660"/>
      <c r="C17" s="660"/>
      <c r="D17" s="660"/>
      <c r="E17" s="660"/>
      <c r="F17" s="660"/>
      <c r="G17" s="25"/>
      <c r="H17" s="26"/>
      <c r="I17" s="2"/>
      <c r="J17" s="2"/>
      <c r="K17" s="2"/>
      <c r="L17" s="2"/>
      <c r="M17" s="2"/>
      <c r="N17" s="2"/>
      <c r="O17" s="2"/>
      <c r="P17" s="2"/>
      <c r="Q17" s="2"/>
      <c r="R17" s="2"/>
      <c r="S17" s="2"/>
      <c r="T17" s="2"/>
      <c r="U17" s="2"/>
      <c r="V17" s="2"/>
      <c r="W17" s="2"/>
      <c r="X17" s="2"/>
      <c r="Y17" s="2"/>
      <c r="Z17" s="2"/>
    </row>
    <row r="18" spans="1:26" ht="12.75" customHeight="1" x14ac:dyDescent="0.2">
      <c r="A18" s="641"/>
      <c r="B18" s="641"/>
      <c r="C18" s="641"/>
      <c r="D18" s="641"/>
      <c r="E18" s="641"/>
      <c r="F18" s="641"/>
      <c r="G18" s="25"/>
      <c r="H18" s="26"/>
      <c r="I18" s="2"/>
      <c r="J18" s="2"/>
      <c r="K18" s="2"/>
      <c r="L18" s="2"/>
      <c r="M18" s="2"/>
      <c r="N18" s="2"/>
      <c r="O18" s="2"/>
      <c r="P18" s="2"/>
      <c r="Q18" s="2"/>
      <c r="R18" s="2"/>
      <c r="S18" s="2"/>
      <c r="T18" s="2"/>
      <c r="U18" s="2"/>
      <c r="V18" s="2"/>
      <c r="W18" s="2"/>
      <c r="X18" s="2"/>
      <c r="Y18" s="2"/>
      <c r="Z18" s="2"/>
    </row>
    <row r="19" spans="1:26" ht="12.75" customHeight="1" x14ac:dyDescent="0.2">
      <c r="A19" s="642"/>
      <c r="B19" s="642"/>
      <c r="C19" s="642"/>
      <c r="D19" s="642"/>
      <c r="E19" s="642"/>
      <c r="F19" s="642"/>
      <c r="G19" s="25"/>
      <c r="H19" s="26"/>
      <c r="I19" s="2"/>
      <c r="J19" s="2"/>
      <c r="K19" s="2"/>
      <c r="L19" s="2"/>
      <c r="M19" s="2"/>
      <c r="N19" s="2"/>
      <c r="O19" s="2"/>
      <c r="P19" s="2"/>
      <c r="Q19" s="2"/>
      <c r="R19" s="2"/>
      <c r="S19" s="2"/>
      <c r="T19" s="2"/>
      <c r="U19" s="2"/>
      <c r="V19" s="2"/>
      <c r="W19" s="2"/>
      <c r="X19" s="2"/>
      <c r="Y19" s="2"/>
      <c r="Z19" s="2"/>
    </row>
    <row r="20" spans="1:26" ht="12.75" customHeight="1" x14ac:dyDescent="0.2">
      <c r="A20" s="660"/>
      <c r="B20" s="660"/>
      <c r="C20" s="660"/>
      <c r="D20" s="660"/>
      <c r="E20" s="660"/>
      <c r="F20" s="660"/>
      <c r="G20" s="25"/>
      <c r="H20" s="26"/>
      <c r="I20" s="2"/>
      <c r="J20" s="2"/>
      <c r="K20" s="2"/>
      <c r="L20" s="2"/>
      <c r="M20" s="2"/>
      <c r="N20" s="2"/>
      <c r="O20" s="2"/>
      <c r="P20" s="2"/>
      <c r="Q20" s="2"/>
      <c r="R20" s="2"/>
      <c r="S20" s="2"/>
      <c r="T20" s="2"/>
      <c r="U20" s="2"/>
      <c r="V20" s="2"/>
      <c r="W20" s="2"/>
      <c r="X20" s="2"/>
      <c r="Y20" s="2"/>
      <c r="Z20" s="2"/>
    </row>
    <row r="21" spans="1:26" ht="12.75" customHeight="1" x14ac:dyDescent="0.2">
      <c r="A21" s="641"/>
      <c r="B21" s="641"/>
      <c r="C21" s="641"/>
      <c r="D21" s="641"/>
      <c r="E21" s="641"/>
      <c r="F21" s="641"/>
      <c r="G21" s="25"/>
      <c r="H21" s="26"/>
      <c r="I21" s="2"/>
      <c r="J21" s="2"/>
      <c r="K21" s="2"/>
      <c r="L21" s="2"/>
      <c r="M21" s="2"/>
      <c r="N21" s="2"/>
      <c r="O21" s="2"/>
      <c r="P21" s="2"/>
      <c r="Q21" s="2"/>
      <c r="R21" s="2"/>
      <c r="S21" s="2"/>
      <c r="T21" s="2"/>
      <c r="U21" s="2"/>
      <c r="V21" s="2"/>
      <c r="W21" s="2"/>
      <c r="X21" s="2"/>
      <c r="Y21" s="2"/>
      <c r="Z21" s="2"/>
    </row>
    <row r="22" spans="1:26" ht="12.75" customHeight="1" x14ac:dyDescent="0.2">
      <c r="A22" s="642"/>
      <c r="B22" s="642"/>
      <c r="C22" s="642"/>
      <c r="D22" s="642"/>
      <c r="E22" s="642"/>
      <c r="F22" s="642"/>
      <c r="G22" s="25"/>
      <c r="H22" s="26"/>
      <c r="I22" s="2"/>
      <c r="J22" s="2"/>
      <c r="K22" s="2"/>
      <c r="L22" s="2"/>
      <c r="M22" s="2"/>
      <c r="N22" s="2"/>
      <c r="O22" s="2"/>
      <c r="P22" s="2"/>
      <c r="Q22" s="2"/>
      <c r="R22" s="2"/>
      <c r="S22" s="2"/>
      <c r="T22" s="2"/>
      <c r="U22" s="2"/>
      <c r="V22" s="2"/>
      <c r="W22" s="2"/>
      <c r="X22" s="2"/>
      <c r="Y22" s="2"/>
      <c r="Z22" s="2"/>
    </row>
    <row r="23" spans="1:26" ht="12.75" customHeight="1" x14ac:dyDescent="0.2">
      <c r="A23" s="660"/>
      <c r="B23" s="660"/>
      <c r="C23" s="660"/>
      <c r="D23" s="660"/>
      <c r="E23" s="660"/>
      <c r="F23" s="660"/>
      <c r="G23" s="25"/>
      <c r="H23" s="26"/>
      <c r="I23" s="2"/>
      <c r="J23" s="2"/>
      <c r="K23" s="2"/>
      <c r="L23" s="2"/>
      <c r="M23" s="2"/>
      <c r="N23" s="2"/>
      <c r="O23" s="2"/>
      <c r="P23" s="2"/>
      <c r="Q23" s="2"/>
      <c r="R23" s="2"/>
      <c r="S23" s="2"/>
      <c r="T23" s="2"/>
      <c r="U23" s="2"/>
      <c r="V23" s="2"/>
      <c r="W23" s="2"/>
      <c r="X23" s="2"/>
      <c r="Y23" s="2"/>
      <c r="Z23" s="2"/>
    </row>
    <row r="24" spans="1:26" ht="12.75" customHeight="1" x14ac:dyDescent="0.2">
      <c r="A24" s="641"/>
      <c r="B24" s="641"/>
      <c r="C24" s="641"/>
      <c r="D24" s="641"/>
      <c r="E24" s="641"/>
      <c r="F24" s="641"/>
      <c r="G24" s="25"/>
      <c r="H24" s="26"/>
      <c r="I24" s="2"/>
      <c r="J24" s="2"/>
      <c r="K24" s="2"/>
      <c r="L24" s="2"/>
      <c r="M24" s="2"/>
      <c r="N24" s="2"/>
      <c r="O24" s="2"/>
      <c r="P24" s="2"/>
      <c r="Q24" s="2"/>
      <c r="R24" s="2"/>
      <c r="S24" s="2"/>
      <c r="T24" s="2"/>
      <c r="U24" s="2"/>
      <c r="V24" s="2"/>
      <c r="W24" s="2"/>
      <c r="X24" s="2"/>
      <c r="Y24" s="2"/>
      <c r="Z24" s="2"/>
    </row>
    <row r="25" spans="1:26" ht="12.75" customHeight="1" x14ac:dyDescent="0.2">
      <c r="A25" s="642"/>
      <c r="B25" s="642"/>
      <c r="C25" s="642"/>
      <c r="D25" s="642"/>
      <c r="E25" s="642"/>
      <c r="F25" s="642"/>
      <c r="G25" s="25"/>
      <c r="H25" s="26"/>
      <c r="I25" s="2"/>
      <c r="J25" s="2"/>
      <c r="K25" s="2"/>
      <c r="L25" s="2"/>
      <c r="M25" s="2"/>
      <c r="N25" s="2"/>
      <c r="O25" s="2"/>
      <c r="P25" s="2"/>
      <c r="Q25" s="2"/>
      <c r="R25" s="2"/>
      <c r="S25" s="2"/>
      <c r="T25" s="2"/>
      <c r="U25" s="2"/>
      <c r="V25" s="2"/>
      <c r="W25" s="2"/>
      <c r="X25" s="2"/>
      <c r="Y25" s="2"/>
      <c r="Z25" s="2"/>
    </row>
    <row r="26" spans="1:26" ht="12.75" customHeight="1" x14ac:dyDescent="0.2">
      <c r="A26" s="660"/>
      <c r="B26" s="660"/>
      <c r="C26" s="660"/>
      <c r="D26" s="660"/>
      <c r="E26" s="660"/>
      <c r="F26" s="660"/>
      <c r="G26" s="25"/>
      <c r="H26" s="26"/>
      <c r="I26" s="2"/>
      <c r="J26" s="2"/>
      <c r="K26" s="2"/>
      <c r="L26" s="2"/>
      <c r="M26" s="2"/>
      <c r="N26" s="2"/>
      <c r="O26" s="2"/>
      <c r="P26" s="2"/>
      <c r="Q26" s="2"/>
      <c r="R26" s="2"/>
      <c r="S26" s="2"/>
      <c r="T26" s="2"/>
      <c r="U26" s="2"/>
      <c r="V26" s="2"/>
      <c r="W26" s="2"/>
      <c r="X26" s="2"/>
      <c r="Y26" s="2"/>
      <c r="Z26" s="2"/>
    </row>
    <row r="27" spans="1:26" ht="12.75" customHeight="1" x14ac:dyDescent="0.2">
      <c r="A27" s="641"/>
      <c r="B27" s="641"/>
      <c r="C27" s="641"/>
      <c r="D27" s="641"/>
      <c r="E27" s="641"/>
      <c r="F27" s="641"/>
      <c r="G27" s="25"/>
      <c r="H27" s="26"/>
      <c r="I27" s="2"/>
      <c r="J27" s="2"/>
      <c r="K27" s="2"/>
      <c r="L27" s="2"/>
      <c r="M27" s="2"/>
      <c r="N27" s="2"/>
      <c r="O27" s="2"/>
      <c r="P27" s="2"/>
      <c r="Q27" s="2"/>
      <c r="R27" s="2"/>
      <c r="S27" s="2"/>
      <c r="T27" s="2"/>
      <c r="U27" s="2"/>
      <c r="V27" s="2"/>
      <c r="W27" s="2"/>
      <c r="X27" s="2"/>
      <c r="Y27" s="2"/>
      <c r="Z27" s="2"/>
    </row>
    <row r="28" spans="1:26" ht="12.75" customHeight="1" x14ac:dyDescent="0.2">
      <c r="A28" s="642"/>
      <c r="B28" s="642"/>
      <c r="C28" s="642"/>
      <c r="D28" s="642"/>
      <c r="E28" s="642"/>
      <c r="F28" s="642"/>
      <c r="G28" s="25"/>
      <c r="H28" s="26"/>
      <c r="I28" s="2"/>
      <c r="J28" s="2"/>
      <c r="K28" s="2"/>
      <c r="L28" s="2"/>
      <c r="M28" s="2"/>
      <c r="N28" s="2"/>
      <c r="O28" s="2"/>
      <c r="P28" s="2"/>
      <c r="Q28" s="2"/>
      <c r="R28" s="2"/>
      <c r="S28" s="2"/>
      <c r="T28" s="2"/>
      <c r="U28" s="2"/>
      <c r="V28" s="2"/>
      <c r="W28" s="2"/>
      <c r="X28" s="2"/>
      <c r="Y28" s="2"/>
      <c r="Z28" s="2"/>
    </row>
    <row r="29" spans="1:26" ht="12.75" customHeight="1" x14ac:dyDescent="0.2">
      <c r="I29" s="2"/>
      <c r="J29" s="2"/>
      <c r="K29" s="2"/>
      <c r="L29" s="2"/>
      <c r="M29" s="2"/>
      <c r="N29" s="2"/>
      <c r="O29" s="2"/>
      <c r="P29" s="2"/>
      <c r="Q29" s="2"/>
      <c r="R29" s="2"/>
      <c r="S29" s="2"/>
      <c r="T29" s="2"/>
      <c r="U29" s="2"/>
      <c r="V29" s="2"/>
      <c r="W29" s="2"/>
      <c r="X29" s="2"/>
      <c r="Y29" s="2"/>
      <c r="Z29" s="2"/>
    </row>
    <row r="30" spans="1:26" ht="12.75" customHeight="1" x14ac:dyDescent="0.2">
      <c r="I30" s="2"/>
      <c r="J30" s="2"/>
      <c r="K30" s="2"/>
      <c r="L30" s="2"/>
      <c r="M30" s="2"/>
      <c r="N30" s="2"/>
      <c r="O30" s="2"/>
      <c r="P30" s="2"/>
      <c r="Q30" s="2"/>
      <c r="R30" s="2"/>
      <c r="S30" s="2"/>
      <c r="T30" s="2"/>
      <c r="U30" s="2"/>
      <c r="V30" s="2"/>
      <c r="W30" s="2"/>
      <c r="X30" s="2"/>
      <c r="Y30" s="2"/>
      <c r="Z30" s="2"/>
    </row>
    <row r="31" spans="1:26" ht="12.75" customHeight="1" x14ac:dyDescent="0.2">
      <c r="I31" s="2"/>
      <c r="J31" s="2"/>
      <c r="K31" s="2"/>
      <c r="L31" s="2"/>
      <c r="M31" s="2"/>
      <c r="N31" s="2"/>
      <c r="O31" s="2"/>
      <c r="P31" s="2"/>
      <c r="Q31" s="2"/>
      <c r="R31" s="2"/>
      <c r="S31" s="2"/>
      <c r="T31" s="2"/>
      <c r="U31" s="2"/>
      <c r="V31" s="2"/>
      <c r="W31" s="2"/>
      <c r="X31" s="2"/>
      <c r="Y31" s="2"/>
      <c r="Z31" s="2"/>
    </row>
    <row r="32" spans="1:26" ht="12.75" customHeight="1" x14ac:dyDescent="0.2">
      <c r="I32" s="2"/>
      <c r="J32" s="2"/>
      <c r="K32" s="2"/>
      <c r="L32" s="2"/>
      <c r="M32" s="2"/>
      <c r="N32" s="2"/>
      <c r="O32" s="2"/>
      <c r="P32" s="2"/>
      <c r="Q32" s="2"/>
      <c r="R32" s="2"/>
      <c r="S32" s="2"/>
      <c r="T32" s="2"/>
      <c r="U32" s="2"/>
      <c r="V32" s="2"/>
      <c r="W32" s="2"/>
      <c r="X32" s="2"/>
      <c r="Y32" s="2"/>
      <c r="Z32" s="2"/>
    </row>
    <row r="33" spans="9:26" ht="12.75" customHeight="1" x14ac:dyDescent="0.2">
      <c r="I33" s="2"/>
      <c r="J33" s="2"/>
      <c r="K33" s="2"/>
      <c r="L33" s="2"/>
      <c r="M33" s="2"/>
      <c r="N33" s="2"/>
      <c r="O33" s="2"/>
      <c r="P33" s="2"/>
      <c r="Q33" s="2"/>
      <c r="R33" s="2"/>
      <c r="S33" s="2"/>
      <c r="T33" s="2"/>
      <c r="U33" s="2"/>
      <c r="V33" s="2"/>
      <c r="W33" s="2"/>
      <c r="X33" s="2"/>
      <c r="Y33" s="2"/>
      <c r="Z33" s="2"/>
    </row>
    <row r="34" spans="9:26" ht="12.75" customHeight="1" x14ac:dyDescent="0.2">
      <c r="I34" s="2"/>
      <c r="J34" s="2"/>
      <c r="K34" s="2"/>
      <c r="L34" s="2"/>
      <c r="M34" s="2"/>
      <c r="N34" s="2"/>
      <c r="O34" s="2"/>
      <c r="P34" s="2"/>
      <c r="Q34" s="2"/>
      <c r="R34" s="2"/>
      <c r="S34" s="2"/>
      <c r="T34" s="2"/>
      <c r="U34" s="2"/>
      <c r="V34" s="2"/>
      <c r="W34" s="2"/>
      <c r="X34" s="2"/>
      <c r="Y34" s="2"/>
      <c r="Z34" s="2"/>
    </row>
    <row r="35" spans="9:26" ht="12.75" customHeight="1" x14ac:dyDescent="0.2">
      <c r="I35" s="2"/>
      <c r="J35" s="2"/>
      <c r="K35" s="2"/>
      <c r="L35" s="2"/>
      <c r="M35" s="2"/>
      <c r="N35" s="2"/>
      <c r="O35" s="2"/>
      <c r="P35" s="2"/>
      <c r="Q35" s="2"/>
      <c r="R35" s="2"/>
      <c r="S35" s="2"/>
      <c r="T35" s="2"/>
      <c r="U35" s="2"/>
      <c r="V35" s="2"/>
      <c r="W35" s="2"/>
      <c r="X35" s="2"/>
      <c r="Y35" s="2"/>
      <c r="Z35" s="2"/>
    </row>
    <row r="36" spans="9:26" ht="12.75" customHeight="1" x14ac:dyDescent="0.2">
      <c r="I36" s="2"/>
      <c r="J36" s="2"/>
      <c r="K36" s="2"/>
      <c r="L36" s="2"/>
      <c r="M36" s="2"/>
      <c r="N36" s="2"/>
      <c r="O36" s="2"/>
      <c r="P36" s="2"/>
      <c r="Q36" s="2"/>
      <c r="R36" s="2"/>
      <c r="S36" s="2"/>
      <c r="T36" s="2"/>
      <c r="U36" s="2"/>
      <c r="V36" s="2"/>
      <c r="W36" s="2"/>
      <c r="X36" s="2"/>
      <c r="Y36" s="2"/>
      <c r="Z36" s="2"/>
    </row>
    <row r="37" spans="9:26" ht="12.75" customHeight="1" x14ac:dyDescent="0.2">
      <c r="I37" s="2"/>
      <c r="J37" s="2"/>
      <c r="K37" s="2"/>
      <c r="L37" s="2"/>
      <c r="M37" s="2"/>
      <c r="N37" s="2"/>
      <c r="O37" s="2"/>
      <c r="P37" s="2"/>
      <c r="Q37" s="2"/>
      <c r="R37" s="2"/>
      <c r="S37" s="2"/>
      <c r="T37" s="2"/>
      <c r="U37" s="2"/>
      <c r="V37" s="2"/>
      <c r="W37" s="2"/>
      <c r="X37" s="2"/>
      <c r="Y37" s="2"/>
      <c r="Z37" s="2"/>
    </row>
    <row r="38" spans="9:26" ht="12.75" customHeight="1" x14ac:dyDescent="0.2">
      <c r="I38" s="2"/>
      <c r="J38" s="2"/>
      <c r="K38" s="2"/>
      <c r="L38" s="2"/>
      <c r="M38" s="2"/>
      <c r="N38" s="2"/>
      <c r="O38" s="2"/>
      <c r="P38" s="2"/>
      <c r="Q38" s="2"/>
      <c r="R38" s="2"/>
      <c r="S38" s="2"/>
      <c r="T38" s="2"/>
      <c r="U38" s="2"/>
      <c r="V38" s="2"/>
      <c r="W38" s="2"/>
      <c r="X38" s="2"/>
      <c r="Y38" s="2"/>
      <c r="Z38" s="2"/>
    </row>
    <row r="39" spans="9:26" ht="12.75" customHeight="1" x14ac:dyDescent="0.2">
      <c r="I39" s="2"/>
      <c r="J39" s="2"/>
      <c r="K39" s="2"/>
      <c r="L39" s="2"/>
      <c r="M39" s="2"/>
      <c r="N39" s="2"/>
      <c r="O39" s="2"/>
      <c r="P39" s="2"/>
      <c r="Q39" s="2"/>
      <c r="R39" s="2"/>
      <c r="S39" s="2"/>
      <c r="T39" s="2"/>
      <c r="U39" s="2"/>
      <c r="V39" s="2"/>
      <c r="W39" s="2"/>
      <c r="X39" s="2"/>
      <c r="Y39" s="2"/>
      <c r="Z39" s="2"/>
    </row>
    <row r="40" spans="9:26" ht="12.75" customHeight="1" x14ac:dyDescent="0.2">
      <c r="I40" s="2"/>
      <c r="J40" s="2"/>
      <c r="K40" s="2"/>
      <c r="L40" s="2"/>
      <c r="M40" s="2"/>
      <c r="N40" s="2"/>
      <c r="O40" s="2"/>
      <c r="P40" s="2"/>
      <c r="Q40" s="2"/>
      <c r="R40" s="2"/>
      <c r="S40" s="2"/>
      <c r="T40" s="2"/>
      <c r="U40" s="2"/>
      <c r="V40" s="2"/>
      <c r="W40" s="2"/>
      <c r="X40" s="2"/>
      <c r="Y40" s="2"/>
      <c r="Z40" s="2"/>
    </row>
    <row r="41" spans="9:26" ht="12.75" customHeight="1" x14ac:dyDescent="0.2">
      <c r="I41" s="2"/>
      <c r="J41" s="2"/>
      <c r="K41" s="2"/>
      <c r="L41" s="2"/>
      <c r="M41" s="2"/>
      <c r="N41" s="2"/>
      <c r="O41" s="2"/>
      <c r="P41" s="2"/>
      <c r="Q41" s="2"/>
      <c r="R41" s="2"/>
      <c r="S41" s="2"/>
      <c r="T41" s="2"/>
      <c r="U41" s="2"/>
      <c r="V41" s="2"/>
      <c r="W41" s="2"/>
      <c r="X41" s="2"/>
      <c r="Y41" s="2"/>
      <c r="Z41" s="2"/>
    </row>
    <row r="42" spans="9:26" ht="12.75" customHeight="1" x14ac:dyDescent="0.2">
      <c r="I42" s="2"/>
      <c r="J42" s="2"/>
      <c r="K42" s="2"/>
      <c r="L42" s="2"/>
      <c r="M42" s="2"/>
      <c r="N42" s="2"/>
      <c r="O42" s="2"/>
      <c r="P42" s="2"/>
      <c r="Q42" s="2"/>
      <c r="R42" s="2"/>
      <c r="S42" s="2"/>
      <c r="T42" s="2"/>
      <c r="U42" s="2"/>
      <c r="V42" s="2"/>
      <c r="W42" s="2"/>
      <c r="X42" s="2"/>
      <c r="Y42" s="2"/>
      <c r="Z42" s="2"/>
    </row>
    <row r="43" spans="9:26" ht="12.75" customHeight="1" x14ac:dyDescent="0.2">
      <c r="I43" s="2"/>
      <c r="J43" s="2"/>
      <c r="K43" s="2"/>
      <c r="L43" s="2"/>
      <c r="M43" s="2"/>
      <c r="N43" s="2"/>
      <c r="O43" s="2"/>
      <c r="P43" s="2"/>
      <c r="Q43" s="2"/>
      <c r="R43" s="2"/>
      <c r="S43" s="2"/>
      <c r="T43" s="2"/>
      <c r="U43" s="2"/>
      <c r="V43" s="2"/>
      <c r="W43" s="2"/>
      <c r="X43" s="2"/>
      <c r="Y43" s="2"/>
      <c r="Z43" s="2"/>
    </row>
    <row r="44" spans="9:26" ht="12.75" customHeight="1" x14ac:dyDescent="0.2">
      <c r="I44" s="2"/>
      <c r="J44" s="2"/>
      <c r="K44" s="2"/>
      <c r="L44" s="2"/>
      <c r="M44" s="2"/>
      <c r="N44" s="2"/>
      <c r="O44" s="2"/>
      <c r="P44" s="2"/>
      <c r="Q44" s="2"/>
      <c r="R44" s="2"/>
      <c r="S44" s="2"/>
      <c r="T44" s="2"/>
      <c r="U44" s="2"/>
      <c r="V44" s="2"/>
      <c r="W44" s="2"/>
      <c r="X44" s="2"/>
      <c r="Y44" s="2"/>
      <c r="Z44" s="2"/>
    </row>
    <row r="45" spans="9:26" ht="12.75" customHeight="1" x14ac:dyDescent="0.2">
      <c r="I45" s="2"/>
      <c r="J45" s="2"/>
      <c r="K45" s="2"/>
      <c r="L45" s="2"/>
      <c r="M45" s="2"/>
      <c r="N45" s="2"/>
      <c r="O45" s="2"/>
      <c r="P45" s="2"/>
      <c r="Q45" s="2"/>
      <c r="R45" s="2"/>
      <c r="S45" s="2"/>
      <c r="T45" s="2"/>
      <c r="U45" s="2"/>
      <c r="V45" s="2"/>
      <c r="W45" s="2"/>
      <c r="X45" s="2"/>
      <c r="Y45" s="2"/>
      <c r="Z45" s="2"/>
    </row>
    <row r="46" spans="9:26" ht="12.75" customHeight="1" x14ac:dyDescent="0.2">
      <c r="I46" s="2"/>
      <c r="J46" s="2"/>
      <c r="K46" s="2"/>
      <c r="L46" s="2"/>
      <c r="M46" s="2"/>
      <c r="N46" s="2"/>
      <c r="O46" s="2"/>
      <c r="P46" s="2"/>
      <c r="Q46" s="2"/>
      <c r="R46" s="2"/>
      <c r="S46" s="2"/>
      <c r="T46" s="2"/>
      <c r="U46" s="2"/>
      <c r="V46" s="2"/>
      <c r="W46" s="2"/>
      <c r="X46" s="2"/>
      <c r="Y46" s="2"/>
      <c r="Z46" s="2"/>
    </row>
    <row r="47" spans="9:26" ht="12.75" customHeight="1" x14ac:dyDescent="0.2">
      <c r="I47" s="2"/>
      <c r="J47" s="2"/>
      <c r="K47" s="2"/>
      <c r="L47" s="2"/>
      <c r="M47" s="2"/>
      <c r="N47" s="2"/>
      <c r="O47" s="2"/>
      <c r="P47" s="2"/>
      <c r="Q47" s="2"/>
      <c r="R47" s="2"/>
      <c r="S47" s="2"/>
      <c r="T47" s="2"/>
      <c r="U47" s="2"/>
      <c r="V47" s="2"/>
      <c r="W47" s="2"/>
      <c r="X47" s="2"/>
      <c r="Y47" s="2"/>
      <c r="Z47" s="2"/>
    </row>
    <row r="48" spans="9:26" ht="12.75" customHeight="1" x14ac:dyDescent="0.2">
      <c r="I48" s="2"/>
      <c r="J48" s="2"/>
      <c r="K48" s="2"/>
      <c r="L48" s="2"/>
      <c r="M48" s="2"/>
      <c r="N48" s="2"/>
      <c r="O48" s="2"/>
      <c r="P48" s="2"/>
      <c r="Q48" s="2"/>
      <c r="R48" s="2"/>
      <c r="S48" s="2"/>
      <c r="T48" s="2"/>
      <c r="U48" s="2"/>
      <c r="V48" s="2"/>
      <c r="W48" s="2"/>
      <c r="X48" s="2"/>
      <c r="Y48" s="2"/>
      <c r="Z48" s="2"/>
    </row>
    <row r="49" spans="1:26" ht="12.75" customHeight="1" x14ac:dyDescent="0.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6">
    <mergeCell ref="D8:D10"/>
    <mergeCell ref="E8:E10"/>
    <mergeCell ref="G2:H2"/>
    <mergeCell ref="G4:H4"/>
    <mergeCell ref="B5:H5"/>
    <mergeCell ref="A6:H6"/>
    <mergeCell ref="B8:B10"/>
    <mergeCell ref="C8:C10"/>
    <mergeCell ref="F8:F10"/>
    <mergeCell ref="A8:A10"/>
    <mergeCell ref="A17:A19"/>
    <mergeCell ref="F17:F19"/>
    <mergeCell ref="A23:A25"/>
    <mergeCell ref="F11:F13"/>
    <mergeCell ref="D17:D19"/>
    <mergeCell ref="E17:E19"/>
    <mergeCell ref="D20:D22"/>
    <mergeCell ref="E20:E22"/>
    <mergeCell ref="F20:F22"/>
    <mergeCell ref="A11:A13"/>
    <mergeCell ref="B11:B13"/>
    <mergeCell ref="C11:C13"/>
    <mergeCell ref="D11:D13"/>
    <mergeCell ref="E11:E13"/>
    <mergeCell ref="A14:A16"/>
    <mergeCell ref="B14:B16"/>
    <mergeCell ref="C14:C16"/>
    <mergeCell ref="D14:D16"/>
    <mergeCell ref="E14:E16"/>
    <mergeCell ref="F26:F28"/>
    <mergeCell ref="B17:B19"/>
    <mergeCell ref="C17:C19"/>
    <mergeCell ref="D23:D25"/>
    <mergeCell ref="E23:E25"/>
    <mergeCell ref="F23:F25"/>
    <mergeCell ref="F14:F16"/>
    <mergeCell ref="A20:A22"/>
    <mergeCell ref="B20:B22"/>
    <mergeCell ref="C20:C22"/>
    <mergeCell ref="B23:B25"/>
    <mergeCell ref="C23:C25"/>
    <mergeCell ref="A26:A28"/>
    <mergeCell ref="B26:B28"/>
    <mergeCell ref="C26:C28"/>
    <mergeCell ref="D26:D28"/>
    <mergeCell ref="E26:E28"/>
  </mergeCells>
  <printOptions horizontalCentered="1"/>
  <pageMargins left="0.15748031496062992" right="0.15748031496062992" top="0.51181102362204722" bottom="0.35433070866141736" header="0" footer="0"/>
  <pageSetup paperSize="9" scale="62" orientation="landscape"/>
  <headerFooter>
    <oddHeader>&amp;LPrilog 3.</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9.140625" customWidth="1"/>
    <col min="2" max="2" width="31.42578125" customWidth="1"/>
    <col min="3" max="3" width="31" customWidth="1"/>
    <col min="4" max="4" width="31.85546875" customWidth="1"/>
    <col min="5" max="5" width="30.85546875" customWidth="1"/>
    <col min="6" max="6" width="35" customWidth="1"/>
    <col min="7" max="7" width="43" customWidth="1"/>
    <col min="8" max="8" width="35.5703125" customWidth="1"/>
    <col min="9" max="9" width="31" customWidth="1"/>
    <col min="10" max="10" width="11" customWidth="1"/>
    <col min="11" max="11" width="10.85546875" customWidth="1"/>
    <col min="12" max="12" width="9.7109375" customWidth="1"/>
    <col min="13" max="13" width="16.140625" customWidth="1"/>
    <col min="14" max="14" width="18.7109375" customWidth="1"/>
    <col min="15" max="15" width="36.85546875" customWidth="1"/>
    <col min="16" max="16" width="24.28515625" customWidth="1"/>
    <col min="17" max="17" width="20.42578125" customWidth="1"/>
    <col min="18" max="18" width="41.140625" customWidth="1"/>
    <col min="19" max="19" width="26" customWidth="1"/>
    <col min="20" max="20" width="15.42578125" customWidth="1"/>
    <col min="21" max="21" width="17.42578125" customWidth="1"/>
    <col min="22" max="23" width="19.28515625" customWidth="1"/>
    <col min="24" max="24" width="23.140625" customWidth="1"/>
    <col min="25" max="25" width="21.5703125" customWidth="1"/>
    <col min="26" max="26" width="22.28515625" customWidth="1"/>
    <col min="27" max="27" width="22" customWidth="1"/>
    <col min="28" max="28" width="43.7109375" customWidth="1"/>
  </cols>
  <sheetData>
    <row r="1" spans="1:28" ht="12.75" customHeight="1" x14ac:dyDescent="0.2">
      <c r="A1" s="732" t="s">
        <v>442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744" t="s">
        <v>117</v>
      </c>
      <c r="B3" s="716"/>
      <c r="C3" s="716"/>
      <c r="D3" s="745"/>
      <c r="E3" s="752" t="s">
        <v>5794</v>
      </c>
      <c r="F3" s="747"/>
      <c r="G3" s="747"/>
      <c r="H3" s="747"/>
      <c r="I3" s="791"/>
      <c r="J3" s="746" t="s">
        <v>119</v>
      </c>
      <c r="K3" s="747"/>
      <c r="L3" s="747"/>
      <c r="M3" s="791"/>
      <c r="N3" s="697" t="s">
        <v>2405</v>
      </c>
      <c r="O3" s="651"/>
      <c r="P3" s="652"/>
      <c r="Q3" s="795" t="s">
        <v>121</v>
      </c>
      <c r="R3" s="747"/>
      <c r="S3" s="791"/>
      <c r="T3" s="750" t="s">
        <v>5795</v>
      </c>
      <c r="U3" s="716"/>
      <c r="V3" s="716"/>
      <c r="W3" s="751"/>
      <c r="X3" s="740"/>
      <c r="Y3" s="638"/>
      <c r="Z3" s="638"/>
      <c r="AA3" s="638"/>
      <c r="AB3" s="741"/>
    </row>
    <row r="4" spans="1:28" ht="6.75" hidden="1" customHeight="1" x14ac:dyDescent="0.2">
      <c r="A4" s="42"/>
      <c r="B4" s="42"/>
      <c r="C4" s="42"/>
      <c r="D4" s="42"/>
      <c r="E4" s="110"/>
      <c r="F4" s="111"/>
      <c r="G4" s="111"/>
      <c r="H4" s="111"/>
      <c r="I4" s="111"/>
      <c r="J4" s="111"/>
      <c r="K4" s="111"/>
      <c r="L4" s="111"/>
      <c r="M4" s="111"/>
      <c r="N4" s="111"/>
      <c r="O4" s="112"/>
      <c r="P4" s="796" t="s">
        <v>123</v>
      </c>
      <c r="Q4" s="797"/>
      <c r="R4" s="698" t="s">
        <v>124</v>
      </c>
      <c r="S4" s="651"/>
      <c r="T4" s="651"/>
      <c r="U4" s="651"/>
      <c r="V4" s="651"/>
      <c r="W4" s="665"/>
      <c r="X4" s="740"/>
      <c r="Y4" s="638"/>
      <c r="Z4" s="638"/>
      <c r="AA4" s="638"/>
      <c r="AB4" s="741"/>
    </row>
    <row r="5" spans="1:28"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row>
    <row r="6" spans="1:28"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row>
    <row r="7" spans="1:28"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row>
    <row r="8" spans="1:28" ht="33.75" customHeight="1" x14ac:dyDescent="0.2">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row>
    <row r="9" spans="1:28" ht="95.25" customHeight="1" x14ac:dyDescent="0.2">
      <c r="A9" s="126" t="s">
        <v>130</v>
      </c>
      <c r="B9" s="127" t="s">
        <v>131</v>
      </c>
      <c r="C9" s="127" t="s">
        <v>132</v>
      </c>
      <c r="D9" s="127" t="s">
        <v>133</v>
      </c>
      <c r="E9" s="128" t="s">
        <v>134</v>
      </c>
      <c r="F9" s="229" t="s">
        <v>56</v>
      </c>
      <c r="G9" s="129" t="s">
        <v>135</v>
      </c>
      <c r="H9" s="130" t="s">
        <v>136</v>
      </c>
      <c r="I9" s="127" t="s">
        <v>137</v>
      </c>
      <c r="J9" s="131" t="s">
        <v>138</v>
      </c>
      <c r="K9" s="131" t="s">
        <v>139</v>
      </c>
      <c r="L9" s="131" t="s">
        <v>5796</v>
      </c>
      <c r="M9" s="132" t="s">
        <v>141</v>
      </c>
      <c r="N9" s="133" t="s">
        <v>374</v>
      </c>
      <c r="O9" s="134" t="s">
        <v>143</v>
      </c>
      <c r="P9" s="54" t="s">
        <v>144</v>
      </c>
      <c r="Q9" s="54" t="s">
        <v>145</v>
      </c>
      <c r="R9" s="54" t="s">
        <v>146</v>
      </c>
      <c r="S9" s="54" t="s">
        <v>147</v>
      </c>
      <c r="T9" s="54" t="s">
        <v>148</v>
      </c>
      <c r="U9" s="54" t="s">
        <v>149</v>
      </c>
      <c r="V9" s="54" t="s">
        <v>150</v>
      </c>
      <c r="W9" s="55" t="s">
        <v>151</v>
      </c>
      <c r="X9" s="113" t="s">
        <v>152</v>
      </c>
      <c r="Y9" s="56" t="s">
        <v>153</v>
      </c>
      <c r="Z9" s="56" t="s">
        <v>154</v>
      </c>
      <c r="AA9" s="56" t="s">
        <v>155</v>
      </c>
      <c r="AB9" s="114" t="s">
        <v>156</v>
      </c>
    </row>
    <row r="10" spans="1:28" ht="74.25" customHeight="1" x14ac:dyDescent="0.2">
      <c r="A10" s="672">
        <v>1</v>
      </c>
      <c r="B10" s="672" t="s">
        <v>5624</v>
      </c>
      <c r="C10" s="672" t="s">
        <v>5797</v>
      </c>
      <c r="D10" s="672" t="s">
        <v>5798</v>
      </c>
      <c r="E10" s="673" t="s">
        <v>5799</v>
      </c>
      <c r="F10" s="786" t="s">
        <v>5800</v>
      </c>
      <c r="G10" s="678" t="s">
        <v>5801</v>
      </c>
      <c r="H10" s="686">
        <v>306862809</v>
      </c>
      <c r="I10" s="932" t="s">
        <v>5802</v>
      </c>
      <c r="J10" s="672" t="s">
        <v>253</v>
      </c>
      <c r="K10" s="672" t="s">
        <v>164</v>
      </c>
      <c r="L10" s="672" t="s">
        <v>5803</v>
      </c>
      <c r="M10" s="672" t="s">
        <v>166</v>
      </c>
      <c r="N10" s="672" t="s">
        <v>164</v>
      </c>
      <c r="O10" s="672" t="s">
        <v>5804</v>
      </c>
      <c r="P10" s="672" t="s">
        <v>5805</v>
      </c>
      <c r="Q10" s="672">
        <v>2024</v>
      </c>
      <c r="R10" s="76" t="s">
        <v>5806</v>
      </c>
      <c r="S10" s="45" t="s">
        <v>5807</v>
      </c>
      <c r="T10" s="45">
        <v>17</v>
      </c>
      <c r="U10" s="45">
        <v>17</v>
      </c>
      <c r="V10" s="57">
        <v>18</v>
      </c>
      <c r="W10" s="62">
        <v>18</v>
      </c>
      <c r="X10" s="154"/>
      <c r="Y10" s="767"/>
      <c r="Z10" s="767"/>
      <c r="AA10" s="767"/>
      <c r="AB10" s="768"/>
    </row>
    <row r="11" spans="1:28" ht="74.25" customHeight="1" x14ac:dyDescent="0.2">
      <c r="A11" s="641"/>
      <c r="B11" s="641"/>
      <c r="C11" s="641"/>
      <c r="D11" s="641"/>
      <c r="E11" s="674"/>
      <c r="F11" s="676"/>
      <c r="G11" s="679"/>
      <c r="H11" s="641"/>
      <c r="I11" s="641"/>
      <c r="J11" s="641"/>
      <c r="K11" s="641"/>
      <c r="L11" s="641"/>
      <c r="M11" s="641"/>
      <c r="N11" s="641"/>
      <c r="O11" s="641"/>
      <c r="P11" s="641"/>
      <c r="Q11" s="641"/>
      <c r="R11" s="76" t="s">
        <v>5808</v>
      </c>
      <c r="S11" s="45" t="s">
        <v>5809</v>
      </c>
      <c r="T11" s="45">
        <v>28</v>
      </c>
      <c r="U11" s="45">
        <v>22</v>
      </c>
      <c r="V11" s="57">
        <v>22</v>
      </c>
      <c r="W11" s="62">
        <v>25</v>
      </c>
      <c r="X11" s="154"/>
      <c r="Y11" s="641"/>
      <c r="Z11" s="641"/>
      <c r="AA11" s="641"/>
      <c r="AB11" s="720"/>
    </row>
    <row r="12" spans="1:28" ht="74.25" customHeight="1" x14ac:dyDescent="0.2">
      <c r="A12" s="642"/>
      <c r="B12" s="642"/>
      <c r="C12" s="642"/>
      <c r="D12" s="642"/>
      <c r="E12" s="646"/>
      <c r="F12" s="680"/>
      <c r="G12" s="647"/>
      <c r="H12" s="642"/>
      <c r="I12" s="642"/>
      <c r="J12" s="642"/>
      <c r="K12" s="642"/>
      <c r="L12" s="642"/>
      <c r="M12" s="642"/>
      <c r="N12" s="642"/>
      <c r="O12" s="642"/>
      <c r="P12" s="642"/>
      <c r="Q12" s="642"/>
      <c r="R12" s="76" t="s">
        <v>5810</v>
      </c>
      <c r="S12" s="70" t="s">
        <v>567</v>
      </c>
      <c r="T12" s="70">
        <v>1</v>
      </c>
      <c r="U12" s="70">
        <v>1</v>
      </c>
      <c r="V12" s="70">
        <v>1</v>
      </c>
      <c r="W12" s="108">
        <v>1</v>
      </c>
      <c r="X12" s="154"/>
      <c r="Y12" s="642"/>
      <c r="Z12" s="642"/>
      <c r="AA12" s="642"/>
      <c r="AB12" s="721"/>
    </row>
    <row r="13" spans="1:28" ht="53.25" customHeight="1" x14ac:dyDescent="0.2">
      <c r="A13" s="672">
        <v>2</v>
      </c>
      <c r="B13" s="672" t="s">
        <v>449</v>
      </c>
      <c r="C13" s="672" t="s">
        <v>5797</v>
      </c>
      <c r="D13" s="672" t="s">
        <v>5798</v>
      </c>
      <c r="E13" s="673" t="s">
        <v>5799</v>
      </c>
      <c r="F13" s="675" t="s">
        <v>5811</v>
      </c>
      <c r="G13" s="678" t="s">
        <v>5812</v>
      </c>
      <c r="H13" s="686">
        <v>700000</v>
      </c>
      <c r="I13" s="672" t="s">
        <v>5813</v>
      </c>
      <c r="J13" s="672" t="s">
        <v>253</v>
      </c>
      <c r="K13" s="672" t="s">
        <v>164</v>
      </c>
      <c r="L13" s="672" t="s">
        <v>4324</v>
      </c>
      <c r="M13" s="672" t="s">
        <v>166</v>
      </c>
      <c r="N13" s="672" t="s">
        <v>166</v>
      </c>
      <c r="O13" s="672" t="s">
        <v>5814</v>
      </c>
      <c r="P13" s="672" t="s">
        <v>5815</v>
      </c>
      <c r="Q13" s="672">
        <v>2024</v>
      </c>
      <c r="R13" s="597" t="s">
        <v>5816</v>
      </c>
      <c r="S13" s="57" t="s">
        <v>5817</v>
      </c>
      <c r="T13" s="45">
        <v>0.17299999999999999</v>
      </c>
      <c r="U13" s="45">
        <v>0.185</v>
      </c>
      <c r="V13" s="45">
        <v>0.19400000000000001</v>
      </c>
      <c r="W13" s="105">
        <v>0.20100000000000001</v>
      </c>
      <c r="X13" s="154"/>
      <c r="Y13" s="767"/>
      <c r="Z13" s="767"/>
      <c r="AA13" s="767"/>
      <c r="AB13" s="768"/>
    </row>
    <row r="14" spans="1:28" ht="53.25" customHeight="1" x14ac:dyDescent="0.2">
      <c r="A14" s="641"/>
      <c r="B14" s="641"/>
      <c r="C14" s="641"/>
      <c r="D14" s="641"/>
      <c r="E14" s="674"/>
      <c r="F14" s="676"/>
      <c r="G14" s="679"/>
      <c r="H14" s="641"/>
      <c r="I14" s="641"/>
      <c r="J14" s="641"/>
      <c r="K14" s="641"/>
      <c r="L14" s="641"/>
      <c r="M14" s="641"/>
      <c r="N14" s="641"/>
      <c r="O14" s="641"/>
      <c r="P14" s="641"/>
      <c r="Q14" s="641"/>
      <c r="R14" s="597" t="s">
        <v>5818</v>
      </c>
      <c r="S14" s="57" t="s">
        <v>5819</v>
      </c>
      <c r="T14" s="70">
        <v>0.08</v>
      </c>
      <c r="U14" s="86">
        <v>8.5999999999999993E-2</v>
      </c>
      <c r="V14" s="70">
        <v>0.09</v>
      </c>
      <c r="W14" s="484">
        <v>9.4500000000000001E-2</v>
      </c>
      <c r="X14" s="154"/>
      <c r="Y14" s="641"/>
      <c r="Z14" s="641"/>
      <c r="AA14" s="641"/>
      <c r="AB14" s="720"/>
    </row>
    <row r="15" spans="1:28" ht="53.25" customHeight="1" x14ac:dyDescent="0.2">
      <c r="A15" s="642"/>
      <c r="B15" s="642"/>
      <c r="C15" s="642"/>
      <c r="D15" s="642"/>
      <c r="E15" s="646"/>
      <c r="F15" s="680"/>
      <c r="G15" s="647"/>
      <c r="H15" s="642"/>
      <c r="I15" s="642"/>
      <c r="J15" s="642"/>
      <c r="K15" s="642"/>
      <c r="L15" s="642"/>
      <c r="M15" s="642"/>
      <c r="N15" s="642"/>
      <c r="O15" s="642"/>
      <c r="P15" s="642"/>
      <c r="Q15" s="642"/>
      <c r="R15" s="597" t="s">
        <v>5820</v>
      </c>
      <c r="S15" s="57" t="s">
        <v>5821</v>
      </c>
      <c r="T15" s="45">
        <v>48</v>
      </c>
      <c r="U15" s="45">
        <v>52</v>
      </c>
      <c r="V15" s="45">
        <v>55</v>
      </c>
      <c r="W15" s="105">
        <v>58</v>
      </c>
      <c r="X15" s="154"/>
      <c r="Y15" s="642"/>
      <c r="Z15" s="642"/>
      <c r="AA15" s="642"/>
      <c r="AB15" s="721"/>
    </row>
    <row r="16" spans="1:28" ht="100.5" customHeight="1" x14ac:dyDescent="0.2">
      <c r="A16" s="672">
        <v>3</v>
      </c>
      <c r="B16" s="672" t="s">
        <v>449</v>
      </c>
      <c r="C16" s="672" t="s">
        <v>5797</v>
      </c>
      <c r="D16" s="672" t="s">
        <v>5822</v>
      </c>
      <c r="E16" s="673" t="s">
        <v>5799</v>
      </c>
      <c r="F16" s="675" t="s">
        <v>5823</v>
      </c>
      <c r="G16" s="678" t="s">
        <v>5824</v>
      </c>
      <c r="H16" s="686">
        <v>64246280</v>
      </c>
      <c r="I16" s="672" t="s">
        <v>5825</v>
      </c>
      <c r="J16" s="672" t="s">
        <v>253</v>
      </c>
      <c r="K16" s="672" t="s">
        <v>164</v>
      </c>
      <c r="L16" s="672" t="s">
        <v>5826</v>
      </c>
      <c r="M16" s="672" t="s">
        <v>166</v>
      </c>
      <c r="N16" s="672" t="s">
        <v>164</v>
      </c>
      <c r="O16" s="672" t="s">
        <v>5827</v>
      </c>
      <c r="P16" s="672" t="s">
        <v>5828</v>
      </c>
      <c r="Q16" s="672" t="s">
        <v>5829</v>
      </c>
      <c r="R16" s="102" t="s">
        <v>5830</v>
      </c>
      <c r="S16" s="45">
        <v>9</v>
      </c>
      <c r="T16" s="45">
        <v>2</v>
      </c>
      <c r="U16" s="45">
        <v>5</v>
      </c>
      <c r="V16" s="45">
        <v>6</v>
      </c>
      <c r="W16" s="105">
        <v>5</v>
      </c>
      <c r="X16" s="154"/>
      <c r="Y16" s="767"/>
      <c r="Z16" s="767"/>
      <c r="AA16" s="767"/>
      <c r="AB16" s="768"/>
    </row>
    <row r="17" spans="1:28" ht="108" customHeight="1" x14ac:dyDescent="0.2">
      <c r="A17" s="642"/>
      <c r="B17" s="642"/>
      <c r="C17" s="642"/>
      <c r="D17" s="642"/>
      <c r="E17" s="646"/>
      <c r="F17" s="680"/>
      <c r="G17" s="647"/>
      <c r="H17" s="642"/>
      <c r="I17" s="642"/>
      <c r="J17" s="642"/>
      <c r="K17" s="642"/>
      <c r="L17" s="642"/>
      <c r="M17" s="642"/>
      <c r="N17" s="642"/>
      <c r="O17" s="642"/>
      <c r="P17" s="642"/>
      <c r="Q17" s="642"/>
      <c r="R17" s="102" t="s">
        <v>5831</v>
      </c>
      <c r="S17" s="45">
        <v>8</v>
      </c>
      <c r="T17" s="45">
        <v>3</v>
      </c>
      <c r="U17" s="45">
        <v>5</v>
      </c>
      <c r="V17" s="45">
        <v>1</v>
      </c>
      <c r="W17" s="105">
        <v>1</v>
      </c>
      <c r="X17" s="154"/>
      <c r="Y17" s="642"/>
      <c r="Z17" s="642"/>
      <c r="AA17" s="642"/>
      <c r="AB17" s="721"/>
    </row>
    <row r="18" spans="1:28" ht="66.75" customHeight="1" x14ac:dyDescent="0.2">
      <c r="A18" s="672">
        <v>4</v>
      </c>
      <c r="B18" s="672" t="s">
        <v>449</v>
      </c>
      <c r="C18" s="672" t="s">
        <v>5797</v>
      </c>
      <c r="D18" s="672" t="s">
        <v>5832</v>
      </c>
      <c r="E18" s="673" t="s">
        <v>5833</v>
      </c>
      <c r="F18" s="675" t="s">
        <v>5834</v>
      </c>
      <c r="G18" s="678" t="s">
        <v>5835</v>
      </c>
      <c r="H18" s="686">
        <v>127586519</v>
      </c>
      <c r="I18" s="672" t="s">
        <v>5836</v>
      </c>
      <c r="J18" s="672" t="s">
        <v>597</v>
      </c>
      <c r="K18" s="672" t="s">
        <v>164</v>
      </c>
      <c r="L18" s="672" t="s">
        <v>5826</v>
      </c>
      <c r="M18" s="672" t="s">
        <v>166</v>
      </c>
      <c r="N18" s="672" t="s">
        <v>164</v>
      </c>
      <c r="O18" s="672" t="s">
        <v>5837</v>
      </c>
      <c r="P18" s="672" t="s">
        <v>5838</v>
      </c>
      <c r="Q18" s="672">
        <v>2022</v>
      </c>
      <c r="R18" s="597" t="s">
        <v>5839</v>
      </c>
      <c r="S18" s="57" t="s">
        <v>171</v>
      </c>
      <c r="T18" s="57">
        <v>1</v>
      </c>
      <c r="U18" s="57">
        <v>0</v>
      </c>
      <c r="V18" s="57">
        <v>0</v>
      </c>
      <c r="W18" s="62">
        <v>0</v>
      </c>
      <c r="X18" s="154"/>
      <c r="Y18" s="767"/>
      <c r="Z18" s="767"/>
      <c r="AA18" s="767"/>
      <c r="AB18" s="768"/>
    </row>
    <row r="19" spans="1:28" ht="96" customHeight="1" x14ac:dyDescent="0.2">
      <c r="A19" s="641"/>
      <c r="B19" s="641"/>
      <c r="C19" s="641"/>
      <c r="D19" s="641"/>
      <c r="E19" s="674"/>
      <c r="F19" s="676"/>
      <c r="G19" s="679"/>
      <c r="H19" s="641"/>
      <c r="I19" s="641"/>
      <c r="J19" s="641"/>
      <c r="K19" s="641"/>
      <c r="L19" s="641"/>
      <c r="M19" s="641"/>
      <c r="N19" s="641"/>
      <c r="O19" s="641"/>
      <c r="P19" s="641"/>
      <c r="Q19" s="641"/>
      <c r="R19" s="597" t="s">
        <v>5840</v>
      </c>
      <c r="S19" s="57" t="s">
        <v>171</v>
      </c>
      <c r="T19" s="57">
        <v>1</v>
      </c>
      <c r="U19" s="57">
        <v>0</v>
      </c>
      <c r="V19" s="57">
        <v>0</v>
      </c>
      <c r="W19" s="62">
        <v>0</v>
      </c>
      <c r="X19" s="154"/>
      <c r="Y19" s="641"/>
      <c r="Z19" s="641"/>
      <c r="AA19" s="641"/>
      <c r="AB19" s="720"/>
    </row>
    <row r="20" spans="1:28" ht="73.5" customHeight="1" x14ac:dyDescent="0.2">
      <c r="A20" s="642"/>
      <c r="B20" s="642"/>
      <c r="C20" s="642"/>
      <c r="D20" s="642"/>
      <c r="E20" s="646"/>
      <c r="F20" s="680"/>
      <c r="G20" s="647"/>
      <c r="H20" s="642"/>
      <c r="I20" s="642"/>
      <c r="J20" s="642"/>
      <c r="K20" s="642"/>
      <c r="L20" s="642"/>
      <c r="M20" s="642"/>
      <c r="N20" s="642"/>
      <c r="O20" s="642"/>
      <c r="P20" s="642"/>
      <c r="Q20" s="642"/>
      <c r="R20" s="597" t="s">
        <v>5841</v>
      </c>
      <c r="S20" s="57" t="s">
        <v>171</v>
      </c>
      <c r="T20" s="57">
        <v>0</v>
      </c>
      <c r="U20" s="57">
        <v>1</v>
      </c>
      <c r="V20" s="57">
        <v>0</v>
      </c>
      <c r="W20" s="62">
        <v>0</v>
      </c>
      <c r="X20" s="154"/>
      <c r="Y20" s="642"/>
      <c r="Z20" s="642"/>
      <c r="AA20" s="642"/>
      <c r="AB20" s="721"/>
    </row>
    <row r="21" spans="1:28" ht="320.25" customHeight="1" x14ac:dyDescent="0.2">
      <c r="A21" s="672">
        <v>5</v>
      </c>
      <c r="B21" s="672" t="s">
        <v>449</v>
      </c>
      <c r="C21" s="672" t="s">
        <v>5797</v>
      </c>
      <c r="D21" s="672" t="s">
        <v>5842</v>
      </c>
      <c r="E21" s="673" t="s">
        <v>5843</v>
      </c>
      <c r="F21" s="675" t="s">
        <v>5844</v>
      </c>
      <c r="G21" s="678" t="s">
        <v>5845</v>
      </c>
      <c r="H21" s="686">
        <v>46791162</v>
      </c>
      <c r="I21" s="672" t="s">
        <v>5846</v>
      </c>
      <c r="J21" s="672" t="s">
        <v>253</v>
      </c>
      <c r="K21" s="672" t="s">
        <v>164</v>
      </c>
      <c r="L21" s="672" t="s">
        <v>5826</v>
      </c>
      <c r="M21" s="672" t="s">
        <v>166</v>
      </c>
      <c r="N21" s="672" t="s">
        <v>164</v>
      </c>
      <c r="O21" s="863" t="s">
        <v>5847</v>
      </c>
      <c r="P21" s="932" t="s">
        <v>5848</v>
      </c>
      <c r="Q21" s="672">
        <v>2024</v>
      </c>
      <c r="R21" s="76" t="s">
        <v>5849</v>
      </c>
      <c r="S21" s="70" t="s">
        <v>5850</v>
      </c>
      <c r="T21" s="70">
        <v>1</v>
      </c>
      <c r="U21" s="70">
        <v>1</v>
      </c>
      <c r="V21" s="70">
        <v>1</v>
      </c>
      <c r="W21" s="108">
        <v>1</v>
      </c>
      <c r="X21" s="154"/>
      <c r="Y21" s="767"/>
      <c r="Z21" s="767"/>
      <c r="AA21" s="767"/>
      <c r="AB21" s="768"/>
    </row>
    <row r="22" spans="1:28" ht="237.75" customHeight="1" x14ac:dyDescent="0.2">
      <c r="A22" s="642"/>
      <c r="B22" s="642"/>
      <c r="C22" s="642"/>
      <c r="D22" s="642"/>
      <c r="E22" s="646"/>
      <c r="F22" s="680"/>
      <c r="G22" s="647"/>
      <c r="H22" s="642"/>
      <c r="I22" s="642"/>
      <c r="J22" s="642"/>
      <c r="K22" s="642"/>
      <c r="L22" s="642"/>
      <c r="M22" s="642"/>
      <c r="N22" s="642"/>
      <c r="O22" s="642"/>
      <c r="P22" s="642"/>
      <c r="Q22" s="642"/>
      <c r="R22" s="102" t="s">
        <v>5851</v>
      </c>
      <c r="S22" s="45">
        <v>2</v>
      </c>
      <c r="T22" s="45">
        <v>1</v>
      </c>
      <c r="U22" s="45">
        <v>3</v>
      </c>
      <c r="V22" s="45">
        <v>14</v>
      </c>
      <c r="W22" s="105">
        <v>2</v>
      </c>
      <c r="X22" s="154"/>
      <c r="Y22" s="642"/>
      <c r="Z22" s="642"/>
      <c r="AA22" s="642"/>
      <c r="AB22" s="721"/>
    </row>
    <row r="23" spans="1:28" ht="55.5" customHeight="1" x14ac:dyDescent="0.2">
      <c r="A23" s="672">
        <v>6</v>
      </c>
      <c r="B23" s="672" t="s">
        <v>449</v>
      </c>
      <c r="C23" s="672" t="s">
        <v>5797</v>
      </c>
      <c r="D23" s="672" t="s">
        <v>5842</v>
      </c>
      <c r="E23" s="673" t="s">
        <v>5833</v>
      </c>
      <c r="F23" s="675" t="s">
        <v>5852</v>
      </c>
      <c r="G23" s="678" t="s">
        <v>5853</v>
      </c>
      <c r="H23" s="686">
        <v>3651569</v>
      </c>
      <c r="I23" s="672" t="s">
        <v>5854</v>
      </c>
      <c r="J23" s="672" t="s">
        <v>253</v>
      </c>
      <c r="K23" s="672" t="s">
        <v>164</v>
      </c>
      <c r="L23" s="672" t="s">
        <v>5826</v>
      </c>
      <c r="M23" s="672" t="s">
        <v>166</v>
      </c>
      <c r="N23" s="672" t="s">
        <v>164</v>
      </c>
      <c r="O23" s="672" t="s">
        <v>5855</v>
      </c>
      <c r="P23" s="672" t="s">
        <v>5856</v>
      </c>
      <c r="Q23" s="672">
        <v>2024</v>
      </c>
      <c r="R23" s="102" t="s">
        <v>5857</v>
      </c>
      <c r="S23" s="45" t="s">
        <v>5858</v>
      </c>
      <c r="T23" s="57">
        <v>9</v>
      </c>
      <c r="U23" s="57">
        <v>10</v>
      </c>
      <c r="V23" s="57">
        <v>11</v>
      </c>
      <c r="W23" s="62">
        <v>12</v>
      </c>
      <c r="X23" s="154"/>
      <c r="Y23" s="767"/>
      <c r="Z23" s="767"/>
      <c r="AA23" s="767"/>
      <c r="AB23" s="768"/>
    </row>
    <row r="24" spans="1:28" ht="55.5" customHeight="1" x14ac:dyDescent="0.2">
      <c r="A24" s="641"/>
      <c r="B24" s="641"/>
      <c r="C24" s="641"/>
      <c r="D24" s="641"/>
      <c r="E24" s="674"/>
      <c r="F24" s="676"/>
      <c r="G24" s="679"/>
      <c r="H24" s="641"/>
      <c r="I24" s="641"/>
      <c r="J24" s="641"/>
      <c r="K24" s="641"/>
      <c r="L24" s="641"/>
      <c r="M24" s="641"/>
      <c r="N24" s="641"/>
      <c r="O24" s="641"/>
      <c r="P24" s="641"/>
      <c r="Q24" s="641"/>
      <c r="R24" s="102" t="s">
        <v>5859</v>
      </c>
      <c r="S24" s="57" t="s">
        <v>1777</v>
      </c>
      <c r="T24" s="57">
        <v>100</v>
      </c>
      <c r="U24" s="57">
        <v>150</v>
      </c>
      <c r="V24" s="57">
        <v>200</v>
      </c>
      <c r="W24" s="62">
        <v>250</v>
      </c>
      <c r="X24" s="154"/>
      <c r="Y24" s="641"/>
      <c r="Z24" s="641"/>
      <c r="AA24" s="641"/>
      <c r="AB24" s="720"/>
    </row>
    <row r="25" spans="1:28" ht="55.5" customHeight="1" x14ac:dyDescent="0.2">
      <c r="A25" s="642"/>
      <c r="B25" s="642"/>
      <c r="C25" s="642"/>
      <c r="D25" s="642"/>
      <c r="E25" s="646"/>
      <c r="F25" s="677"/>
      <c r="G25" s="647"/>
      <c r="H25" s="642"/>
      <c r="I25" s="642"/>
      <c r="J25" s="642"/>
      <c r="K25" s="642"/>
      <c r="L25" s="642"/>
      <c r="M25" s="642"/>
      <c r="N25" s="642"/>
      <c r="O25" s="642"/>
      <c r="P25" s="642"/>
      <c r="Q25" s="642"/>
      <c r="R25" s="102" t="s">
        <v>5860</v>
      </c>
      <c r="S25" s="45" t="s">
        <v>1851</v>
      </c>
      <c r="T25" s="45">
        <v>0</v>
      </c>
      <c r="U25" s="45">
        <v>1</v>
      </c>
      <c r="V25" s="57">
        <v>0</v>
      </c>
      <c r="W25" s="62">
        <v>0</v>
      </c>
      <c r="X25" s="178"/>
      <c r="Y25" s="722"/>
      <c r="Z25" s="722"/>
      <c r="AA25" s="722"/>
      <c r="AB25" s="723"/>
    </row>
    <row r="26" spans="1:28" ht="15.75" customHeight="1" x14ac:dyDescent="0.2">
      <c r="A26" s="122"/>
      <c r="B26" s="122"/>
      <c r="C26" s="122"/>
      <c r="D26" s="122"/>
      <c r="E26" s="122"/>
      <c r="F26" s="167"/>
      <c r="G26" s="122"/>
      <c r="H26" s="168"/>
      <c r="I26" s="122"/>
      <c r="J26" s="122"/>
      <c r="K26" s="122"/>
      <c r="L26" s="122"/>
      <c r="M26" s="122"/>
      <c r="N26" s="122"/>
      <c r="O26" s="122"/>
      <c r="P26" s="122"/>
      <c r="Q26" s="122"/>
      <c r="R26" s="122"/>
      <c r="S26" s="122"/>
      <c r="T26" s="122"/>
      <c r="U26" s="122"/>
      <c r="V26" s="122"/>
      <c r="W26" s="122"/>
      <c r="X26" s="122"/>
      <c r="Y26" s="122"/>
      <c r="Z26" s="122"/>
      <c r="AA26" s="122"/>
      <c r="AB26" s="122"/>
    </row>
    <row r="27" spans="1:28" ht="15.75" customHeight="1" x14ac:dyDescent="0.2">
      <c r="A27" s="122"/>
      <c r="B27" s="122"/>
      <c r="C27" s="122"/>
      <c r="D27" s="122"/>
      <c r="E27" s="122"/>
      <c r="F27" s="167"/>
      <c r="G27" s="122"/>
      <c r="H27" s="168"/>
      <c r="I27" s="122"/>
      <c r="J27" s="122"/>
      <c r="K27" s="122"/>
      <c r="L27" s="122"/>
      <c r="M27" s="122"/>
      <c r="N27" s="122"/>
      <c r="O27" s="122"/>
      <c r="P27" s="122"/>
      <c r="Q27" s="122"/>
      <c r="R27" s="122"/>
      <c r="S27" s="122"/>
      <c r="T27" s="122"/>
      <c r="U27" s="122"/>
      <c r="V27" s="122"/>
      <c r="W27" s="122"/>
      <c r="X27" s="122"/>
      <c r="Y27" s="122"/>
      <c r="Z27" s="122"/>
      <c r="AA27" s="122"/>
      <c r="AB27" s="122"/>
    </row>
    <row r="28" spans="1:28" ht="15.75" customHeight="1" x14ac:dyDescent="0.2">
      <c r="A28" s="122"/>
      <c r="B28" s="122"/>
      <c r="C28" s="122"/>
      <c r="D28" s="122"/>
      <c r="E28" s="122"/>
      <c r="F28" s="167"/>
      <c r="G28" s="122"/>
      <c r="H28" s="168"/>
      <c r="I28" s="122"/>
      <c r="J28" s="122"/>
      <c r="K28" s="122"/>
      <c r="L28" s="122"/>
      <c r="M28" s="122"/>
      <c r="N28" s="122"/>
      <c r="O28" s="122"/>
      <c r="P28" s="122"/>
      <c r="Q28" s="122"/>
      <c r="R28" s="122"/>
      <c r="S28" s="122"/>
      <c r="T28" s="122"/>
      <c r="U28" s="122"/>
      <c r="V28" s="122"/>
      <c r="W28" s="122"/>
      <c r="X28" s="122"/>
      <c r="Y28" s="122"/>
      <c r="Z28" s="122"/>
      <c r="AA28" s="122"/>
      <c r="AB28" s="122"/>
    </row>
    <row r="29" spans="1:28" ht="15.75" customHeight="1" x14ac:dyDescent="0.2">
      <c r="A29" s="122"/>
      <c r="B29" s="122"/>
      <c r="C29" s="122"/>
      <c r="D29" s="122"/>
      <c r="E29" s="122"/>
      <c r="F29" s="167"/>
      <c r="G29" s="122"/>
      <c r="H29" s="168"/>
      <c r="I29" s="122"/>
      <c r="J29" s="122"/>
      <c r="K29" s="122"/>
      <c r="L29" s="122"/>
      <c r="M29" s="122"/>
      <c r="N29" s="122"/>
      <c r="O29" s="122"/>
      <c r="P29" s="122"/>
      <c r="Q29" s="122"/>
      <c r="R29" s="122"/>
      <c r="S29" s="122"/>
      <c r="T29" s="122"/>
      <c r="U29" s="122"/>
      <c r="V29" s="122"/>
      <c r="W29" s="122"/>
      <c r="X29" s="122"/>
      <c r="Y29" s="122"/>
      <c r="Z29" s="122"/>
      <c r="AA29" s="122"/>
      <c r="AB29" s="122"/>
    </row>
    <row r="30" spans="1:28" ht="15.75" customHeight="1" x14ac:dyDescent="0.2">
      <c r="A30" s="122"/>
      <c r="B30" s="122"/>
      <c r="C30" s="122"/>
      <c r="D30" s="122"/>
      <c r="E30" s="122"/>
      <c r="F30" s="167"/>
      <c r="G30" s="122"/>
      <c r="H30" s="168"/>
      <c r="I30" s="122"/>
      <c r="J30" s="122"/>
      <c r="K30" s="122"/>
      <c r="L30" s="122"/>
      <c r="M30" s="122"/>
      <c r="N30" s="122"/>
      <c r="O30" s="122"/>
      <c r="P30" s="122"/>
      <c r="Q30" s="122"/>
      <c r="R30" s="122"/>
      <c r="S30" s="122"/>
      <c r="T30" s="122"/>
      <c r="U30" s="122"/>
      <c r="V30" s="122"/>
      <c r="W30" s="122"/>
      <c r="X30" s="122"/>
      <c r="Y30" s="122"/>
      <c r="Z30" s="122"/>
      <c r="AA30" s="122"/>
      <c r="AB30" s="122"/>
    </row>
    <row r="31" spans="1:28" ht="15.75" customHeight="1" x14ac:dyDescent="0.2">
      <c r="A31" s="122"/>
      <c r="B31" s="122"/>
      <c r="C31" s="122"/>
      <c r="D31" s="122"/>
      <c r="E31" s="122"/>
      <c r="F31" s="167"/>
      <c r="G31" s="122"/>
      <c r="H31" s="168"/>
      <c r="I31" s="122"/>
      <c r="J31" s="122"/>
      <c r="K31" s="122"/>
      <c r="L31" s="122"/>
      <c r="M31" s="122"/>
      <c r="N31" s="122"/>
      <c r="O31" s="122"/>
      <c r="P31" s="122"/>
      <c r="Q31" s="122"/>
      <c r="R31" s="122"/>
      <c r="S31" s="122"/>
      <c r="T31" s="122"/>
      <c r="U31" s="122"/>
      <c r="V31" s="122"/>
      <c r="W31" s="122"/>
      <c r="X31" s="122"/>
      <c r="Y31" s="122"/>
      <c r="Z31" s="122"/>
      <c r="AA31" s="122"/>
      <c r="AB31" s="122"/>
    </row>
    <row r="32" spans="1:28" ht="15.75" customHeight="1" x14ac:dyDescent="0.2">
      <c r="A32" s="122"/>
      <c r="B32" s="122" t="s">
        <v>5861</v>
      </c>
      <c r="C32" s="122"/>
      <c r="D32" s="122"/>
      <c r="E32" s="122"/>
      <c r="F32" s="167"/>
      <c r="G32" s="122"/>
      <c r="H32" s="168"/>
      <c r="I32" s="122"/>
      <c r="J32" s="122"/>
      <c r="K32" s="122"/>
      <c r="L32" s="122"/>
      <c r="M32" s="122"/>
      <c r="N32" s="122"/>
      <c r="O32" s="122"/>
      <c r="P32" s="122"/>
      <c r="Q32" s="122"/>
      <c r="R32" s="122"/>
      <c r="S32" s="122"/>
      <c r="T32" s="122"/>
      <c r="U32" s="122"/>
      <c r="V32" s="122"/>
      <c r="W32" s="122"/>
      <c r="X32" s="122"/>
      <c r="Y32" s="122"/>
      <c r="Z32" s="122"/>
      <c r="AA32" s="122"/>
      <c r="AB32" s="122"/>
    </row>
    <row r="33" spans="1:28" ht="15.75" customHeight="1" x14ac:dyDescent="0.2">
      <c r="A33" s="122"/>
      <c r="B33" s="122"/>
      <c r="C33" s="122"/>
      <c r="D33" s="122"/>
      <c r="E33" s="122"/>
      <c r="F33" s="167"/>
      <c r="G33" s="122"/>
      <c r="H33" s="168"/>
      <c r="I33" s="122"/>
      <c r="J33" s="122"/>
      <c r="K33" s="122"/>
      <c r="L33" s="122"/>
      <c r="M33" s="122"/>
      <c r="N33" s="122"/>
      <c r="O33" s="122"/>
      <c r="P33" s="122"/>
      <c r="Q33" s="122"/>
      <c r="R33" s="122"/>
      <c r="S33" s="122"/>
      <c r="T33" s="122"/>
      <c r="U33" s="122"/>
      <c r="V33" s="122"/>
      <c r="W33" s="122"/>
      <c r="X33" s="122"/>
      <c r="Y33" s="122"/>
      <c r="Z33" s="122"/>
      <c r="AA33" s="122"/>
      <c r="AB33" s="122"/>
    </row>
    <row r="34" spans="1:28" ht="15.75" customHeight="1" x14ac:dyDescent="0.2">
      <c r="A34" s="122"/>
      <c r="B34" s="122"/>
      <c r="C34" s="122"/>
      <c r="D34" s="122"/>
      <c r="E34" s="122"/>
      <c r="F34" s="167"/>
      <c r="G34" s="122"/>
      <c r="H34" s="168"/>
      <c r="I34" s="122"/>
      <c r="J34" s="122"/>
      <c r="K34" s="122"/>
      <c r="L34" s="122"/>
      <c r="M34" s="122"/>
      <c r="N34" s="122"/>
      <c r="O34" s="122"/>
      <c r="P34" s="122"/>
      <c r="Q34" s="122"/>
      <c r="R34" s="122"/>
      <c r="S34" s="122"/>
      <c r="T34" s="122"/>
      <c r="U34" s="122"/>
      <c r="V34" s="122"/>
      <c r="W34" s="122"/>
      <c r="X34" s="122"/>
      <c r="Y34" s="122"/>
      <c r="Z34" s="122"/>
      <c r="AA34" s="122"/>
      <c r="AB34" s="122"/>
    </row>
    <row r="35" spans="1:28" ht="15.75" customHeight="1" x14ac:dyDescent="0.2">
      <c r="A35" s="122"/>
      <c r="B35" s="122"/>
      <c r="C35" s="122"/>
      <c r="D35" s="122"/>
      <c r="E35" s="122"/>
      <c r="F35" s="167"/>
      <c r="G35" s="122"/>
      <c r="H35" s="168"/>
      <c r="I35" s="122"/>
      <c r="J35" s="122"/>
      <c r="K35" s="122"/>
      <c r="L35" s="122"/>
      <c r="M35" s="122"/>
      <c r="N35" s="122"/>
      <c r="O35" s="122"/>
      <c r="P35" s="122"/>
      <c r="Q35" s="122"/>
      <c r="R35" s="122"/>
      <c r="S35" s="122"/>
      <c r="T35" s="122"/>
      <c r="U35" s="122"/>
      <c r="V35" s="122"/>
      <c r="W35" s="122"/>
      <c r="X35" s="122"/>
      <c r="Y35" s="122"/>
      <c r="Z35" s="122"/>
      <c r="AA35" s="122"/>
      <c r="AB35" s="122"/>
    </row>
    <row r="36" spans="1:28" ht="15.75" customHeight="1" x14ac:dyDescent="0.2">
      <c r="A36" s="122"/>
      <c r="B36" s="122"/>
      <c r="C36" s="122"/>
      <c r="D36" s="122"/>
      <c r="E36" s="122"/>
      <c r="F36" s="167"/>
      <c r="G36" s="122"/>
      <c r="H36" s="168"/>
      <c r="I36" s="122"/>
      <c r="J36" s="122"/>
      <c r="K36" s="122"/>
      <c r="L36" s="122"/>
      <c r="M36" s="122"/>
      <c r="N36" s="122"/>
      <c r="O36" s="122"/>
      <c r="P36" s="122"/>
      <c r="Q36" s="122"/>
      <c r="R36" s="122"/>
      <c r="S36" s="122"/>
      <c r="T36" s="122"/>
      <c r="U36" s="122"/>
      <c r="V36" s="122"/>
      <c r="W36" s="122"/>
      <c r="X36" s="122"/>
      <c r="Y36" s="122"/>
      <c r="Z36" s="122"/>
      <c r="AA36" s="122"/>
      <c r="AB36" s="122"/>
    </row>
    <row r="37" spans="1:28" ht="15.75" customHeight="1" x14ac:dyDescent="0.2">
      <c r="A37" s="122"/>
      <c r="B37" s="122"/>
      <c r="C37" s="122"/>
      <c r="D37" s="122"/>
      <c r="E37" s="122"/>
      <c r="F37" s="167"/>
      <c r="G37" s="122"/>
      <c r="H37" s="168"/>
      <c r="I37" s="122"/>
      <c r="J37" s="122"/>
      <c r="K37" s="122"/>
      <c r="L37" s="122"/>
      <c r="M37" s="122"/>
      <c r="N37" s="122"/>
      <c r="O37" s="122"/>
      <c r="P37" s="122"/>
      <c r="Q37" s="122"/>
      <c r="R37" s="122"/>
      <c r="S37" s="122"/>
      <c r="T37" s="122"/>
      <c r="U37" s="122"/>
      <c r="V37" s="122"/>
      <c r="W37" s="122"/>
      <c r="X37" s="122"/>
      <c r="Y37" s="122"/>
      <c r="Z37" s="122"/>
      <c r="AA37" s="122"/>
      <c r="AB37" s="122"/>
    </row>
    <row r="38" spans="1:28" ht="15.75" customHeight="1" x14ac:dyDescent="0.2">
      <c r="A38" s="122"/>
      <c r="B38" s="122"/>
      <c r="C38" s="122"/>
      <c r="D38" s="122"/>
      <c r="E38" s="122"/>
      <c r="F38" s="167"/>
      <c r="G38" s="122"/>
      <c r="H38" s="168"/>
      <c r="I38" s="122"/>
      <c r="J38" s="122"/>
      <c r="K38" s="122"/>
      <c r="L38" s="122"/>
      <c r="M38" s="122"/>
      <c r="N38" s="122"/>
      <c r="O38" s="122"/>
      <c r="P38" s="122"/>
      <c r="Q38" s="122"/>
      <c r="R38" s="122"/>
      <c r="S38" s="122"/>
      <c r="T38" s="122"/>
      <c r="U38" s="122"/>
      <c r="V38" s="122"/>
      <c r="W38" s="122"/>
      <c r="X38" s="122"/>
      <c r="Y38" s="122"/>
      <c r="Z38" s="122"/>
      <c r="AA38" s="122"/>
      <c r="AB38" s="122"/>
    </row>
    <row r="39" spans="1:28" ht="15.75" customHeight="1" x14ac:dyDescent="0.2">
      <c r="A39" s="122"/>
      <c r="B39" s="122"/>
      <c r="C39" s="122"/>
      <c r="D39" s="122"/>
      <c r="E39" s="122"/>
      <c r="F39" s="167"/>
      <c r="G39" s="122"/>
      <c r="H39" s="168"/>
      <c r="I39" s="122"/>
      <c r="J39" s="122"/>
      <c r="K39" s="122"/>
      <c r="L39" s="122"/>
      <c r="M39" s="122"/>
      <c r="N39" s="122"/>
      <c r="O39" s="122"/>
      <c r="P39" s="122"/>
      <c r="Q39" s="122"/>
      <c r="R39" s="122"/>
      <c r="S39" s="122"/>
      <c r="T39" s="122"/>
      <c r="U39" s="122"/>
      <c r="V39" s="122"/>
      <c r="W39" s="122"/>
      <c r="X39" s="122"/>
      <c r="Y39" s="122"/>
      <c r="Z39" s="122"/>
      <c r="AA39" s="122"/>
      <c r="AB39" s="122"/>
    </row>
    <row r="40" spans="1:28" ht="15.75" customHeight="1" x14ac:dyDescent="0.2">
      <c r="A40" s="122"/>
      <c r="B40" s="122"/>
      <c r="C40" s="122"/>
      <c r="D40" s="122"/>
      <c r="E40" s="122"/>
      <c r="F40" s="167"/>
      <c r="G40" s="122"/>
      <c r="H40" s="168"/>
      <c r="I40" s="122"/>
      <c r="J40" s="122"/>
      <c r="K40" s="122"/>
      <c r="L40" s="122"/>
      <c r="M40" s="122"/>
      <c r="N40" s="122"/>
      <c r="O40" s="122"/>
      <c r="P40" s="122"/>
      <c r="Q40" s="122"/>
      <c r="R40" s="122"/>
      <c r="S40" s="122"/>
      <c r="T40" s="122"/>
      <c r="U40" s="122"/>
      <c r="V40" s="122"/>
      <c r="W40" s="122"/>
      <c r="X40" s="122"/>
      <c r="Y40" s="122"/>
      <c r="Z40" s="122"/>
      <c r="AA40" s="122"/>
      <c r="AB40" s="122"/>
    </row>
    <row r="41" spans="1:28" ht="15.75" customHeight="1" x14ac:dyDescent="0.2">
      <c r="A41" s="122"/>
      <c r="B41" s="122"/>
      <c r="C41" s="122"/>
      <c r="D41" s="122"/>
      <c r="E41" s="122"/>
      <c r="F41" s="167"/>
      <c r="G41" s="122"/>
      <c r="H41" s="168"/>
      <c r="I41" s="122"/>
      <c r="J41" s="122"/>
      <c r="K41" s="122"/>
      <c r="L41" s="122"/>
      <c r="M41" s="122"/>
      <c r="N41" s="122"/>
      <c r="O41" s="122"/>
      <c r="P41" s="122"/>
      <c r="Q41" s="122"/>
      <c r="R41" s="122"/>
      <c r="S41" s="122"/>
      <c r="T41" s="122"/>
      <c r="U41" s="122"/>
      <c r="V41" s="122"/>
      <c r="W41" s="122"/>
      <c r="X41" s="122"/>
      <c r="Y41" s="122"/>
      <c r="Z41" s="122"/>
      <c r="AA41" s="122"/>
      <c r="AB41" s="122"/>
    </row>
    <row r="42" spans="1:28" ht="15.75" customHeight="1" x14ac:dyDescent="0.2">
      <c r="A42" s="122"/>
      <c r="B42" s="122"/>
      <c r="C42" s="122"/>
      <c r="D42" s="122"/>
      <c r="E42" s="122"/>
      <c r="F42" s="167"/>
      <c r="G42" s="122"/>
      <c r="H42" s="168"/>
      <c r="I42" s="122"/>
      <c r="J42" s="122"/>
      <c r="K42" s="122"/>
      <c r="L42" s="122"/>
      <c r="M42" s="122"/>
      <c r="N42" s="122"/>
      <c r="O42" s="122"/>
      <c r="P42" s="122"/>
      <c r="Q42" s="122"/>
      <c r="R42" s="122"/>
      <c r="S42" s="122"/>
      <c r="T42" s="122"/>
      <c r="U42" s="122"/>
      <c r="V42" s="122"/>
      <c r="W42" s="122"/>
      <c r="X42" s="122"/>
      <c r="Y42" s="122"/>
      <c r="Z42" s="122"/>
      <c r="AA42" s="122"/>
      <c r="AB42" s="122"/>
    </row>
    <row r="43" spans="1:28" ht="15.75" customHeight="1" x14ac:dyDescent="0.2">
      <c r="A43" s="122"/>
      <c r="B43" s="122"/>
      <c r="C43" s="122"/>
      <c r="D43" s="122"/>
      <c r="E43" s="122"/>
      <c r="F43" s="167"/>
      <c r="G43" s="122"/>
      <c r="H43" s="168"/>
      <c r="I43" s="122"/>
      <c r="J43" s="122"/>
      <c r="K43" s="122"/>
      <c r="L43" s="122"/>
      <c r="M43" s="122"/>
      <c r="N43" s="122"/>
      <c r="O43" s="122"/>
      <c r="P43" s="122"/>
      <c r="Q43" s="122"/>
      <c r="R43" s="122"/>
      <c r="S43" s="122"/>
      <c r="T43" s="122"/>
      <c r="U43" s="122"/>
      <c r="V43" s="122"/>
      <c r="W43" s="122"/>
      <c r="X43" s="122"/>
      <c r="Y43" s="122"/>
      <c r="Z43" s="122"/>
      <c r="AA43" s="122"/>
      <c r="AB43" s="122"/>
    </row>
    <row r="44" spans="1:28" ht="15.75" customHeight="1" x14ac:dyDescent="0.2">
      <c r="A44" s="122"/>
      <c r="B44" s="122"/>
      <c r="C44" s="122"/>
      <c r="D44" s="122"/>
      <c r="E44" s="122"/>
      <c r="F44" s="167"/>
      <c r="G44" s="122"/>
      <c r="H44" s="168"/>
      <c r="I44" s="122"/>
      <c r="J44" s="122"/>
      <c r="K44" s="122"/>
      <c r="L44" s="122"/>
      <c r="M44" s="122"/>
      <c r="N44" s="122"/>
      <c r="O44" s="122"/>
      <c r="P44" s="122"/>
      <c r="Q44" s="122"/>
      <c r="R44" s="122"/>
      <c r="S44" s="122"/>
      <c r="T44" s="122"/>
      <c r="U44" s="122"/>
      <c r="V44" s="122"/>
      <c r="W44" s="122"/>
      <c r="X44" s="122"/>
      <c r="Y44" s="122"/>
      <c r="Z44" s="122"/>
      <c r="AA44" s="122"/>
      <c r="AB44" s="122"/>
    </row>
    <row r="45" spans="1:28" ht="15.75" customHeight="1" x14ac:dyDescent="0.2">
      <c r="A45" s="122"/>
      <c r="B45" s="122"/>
      <c r="C45" s="122"/>
      <c r="D45" s="122"/>
      <c r="E45" s="122"/>
      <c r="F45" s="167"/>
      <c r="G45" s="122"/>
      <c r="H45" s="168"/>
      <c r="I45" s="122"/>
      <c r="J45" s="122"/>
      <c r="K45" s="122"/>
      <c r="L45" s="122"/>
      <c r="M45" s="122"/>
      <c r="N45" s="122"/>
      <c r="O45" s="122"/>
      <c r="P45" s="122"/>
      <c r="Q45" s="122"/>
      <c r="R45" s="122"/>
      <c r="S45" s="122"/>
      <c r="T45" s="122"/>
      <c r="U45" s="122"/>
      <c r="V45" s="122"/>
      <c r="W45" s="122"/>
      <c r="X45" s="122"/>
      <c r="Y45" s="122"/>
      <c r="Z45" s="122"/>
      <c r="AA45" s="122"/>
      <c r="AB45" s="122"/>
    </row>
    <row r="46" spans="1:28" ht="15.75" customHeight="1" x14ac:dyDescent="0.2">
      <c r="A46" s="122"/>
      <c r="B46" s="122"/>
      <c r="C46" s="122"/>
      <c r="D46" s="122"/>
      <c r="E46" s="122"/>
      <c r="F46" s="167"/>
      <c r="G46" s="122"/>
      <c r="H46" s="168"/>
      <c r="I46" s="122"/>
      <c r="J46" s="122"/>
      <c r="K46" s="122"/>
      <c r="L46" s="122"/>
      <c r="M46" s="122"/>
      <c r="N46" s="122"/>
      <c r="O46" s="122"/>
      <c r="P46" s="122"/>
      <c r="Q46" s="122"/>
      <c r="R46" s="122"/>
      <c r="S46" s="122"/>
      <c r="T46" s="122"/>
      <c r="U46" s="122"/>
      <c r="V46" s="122"/>
      <c r="W46" s="122"/>
      <c r="X46" s="122"/>
      <c r="Y46" s="122"/>
      <c r="Z46" s="122"/>
      <c r="AA46" s="122"/>
      <c r="AB46" s="122"/>
    </row>
    <row r="47" spans="1:28" ht="15.75" customHeight="1" x14ac:dyDescent="0.2">
      <c r="A47" s="122"/>
      <c r="B47" s="122"/>
      <c r="C47" s="122"/>
      <c r="D47" s="122"/>
      <c r="E47" s="122"/>
      <c r="F47" s="167"/>
      <c r="G47" s="122"/>
      <c r="H47" s="168"/>
      <c r="I47" s="122"/>
      <c r="J47" s="122"/>
      <c r="K47" s="122"/>
      <c r="L47" s="122"/>
      <c r="M47" s="122"/>
      <c r="N47" s="122"/>
      <c r="O47" s="122"/>
      <c r="P47" s="122"/>
      <c r="Q47" s="122"/>
      <c r="R47" s="122"/>
      <c r="S47" s="122"/>
      <c r="T47" s="122"/>
      <c r="U47" s="122"/>
      <c r="V47" s="122"/>
      <c r="W47" s="122"/>
      <c r="X47" s="122"/>
      <c r="Y47" s="122"/>
      <c r="Z47" s="122"/>
      <c r="AA47" s="122"/>
      <c r="AB47" s="122"/>
    </row>
    <row r="48" spans="1:28" ht="15.75" customHeight="1" x14ac:dyDescent="0.2">
      <c r="A48" s="122"/>
      <c r="B48" s="122"/>
      <c r="C48" s="122"/>
      <c r="D48" s="122"/>
      <c r="E48" s="122"/>
      <c r="F48" s="167"/>
      <c r="G48" s="122"/>
      <c r="H48" s="168"/>
      <c r="I48" s="122"/>
      <c r="J48" s="122"/>
      <c r="K48" s="122"/>
      <c r="L48" s="122"/>
      <c r="M48" s="122"/>
      <c r="N48" s="122"/>
      <c r="O48" s="122"/>
      <c r="P48" s="122"/>
      <c r="Q48" s="122"/>
      <c r="R48" s="122"/>
      <c r="S48" s="122"/>
      <c r="T48" s="122"/>
      <c r="U48" s="122"/>
      <c r="V48" s="122"/>
      <c r="W48" s="122"/>
      <c r="X48" s="122"/>
      <c r="Y48" s="122"/>
      <c r="Z48" s="122"/>
      <c r="AA48" s="122"/>
      <c r="AB48" s="122"/>
    </row>
    <row r="49" spans="1:28" ht="15.75" customHeight="1" x14ac:dyDescent="0.2">
      <c r="A49" s="122"/>
      <c r="B49" s="122"/>
      <c r="C49" s="122"/>
      <c r="D49" s="122"/>
      <c r="E49" s="122"/>
      <c r="F49" s="167"/>
      <c r="G49" s="122"/>
      <c r="H49" s="168"/>
      <c r="I49" s="122"/>
      <c r="J49" s="122"/>
      <c r="K49" s="122"/>
      <c r="L49" s="122"/>
      <c r="M49" s="122"/>
      <c r="N49" s="122"/>
      <c r="O49" s="122"/>
      <c r="P49" s="122"/>
      <c r="Q49" s="122"/>
      <c r="R49" s="122"/>
      <c r="S49" s="122"/>
      <c r="T49" s="122"/>
      <c r="U49" s="122"/>
      <c r="V49" s="122"/>
      <c r="W49" s="122"/>
      <c r="X49" s="122"/>
      <c r="Y49" s="122"/>
      <c r="Z49" s="122"/>
      <c r="AA49" s="122"/>
      <c r="AB49" s="122"/>
    </row>
    <row r="50" spans="1:28" ht="15.75" customHeight="1" x14ac:dyDescent="0.2">
      <c r="A50" s="122"/>
      <c r="B50" s="122"/>
      <c r="C50" s="122"/>
      <c r="D50" s="122"/>
      <c r="E50" s="122"/>
      <c r="F50" s="167"/>
      <c r="G50" s="122"/>
      <c r="H50" s="168"/>
      <c r="I50" s="122"/>
      <c r="J50" s="122"/>
      <c r="K50" s="122"/>
      <c r="L50" s="122"/>
      <c r="M50" s="122"/>
      <c r="N50" s="122"/>
      <c r="O50" s="122"/>
      <c r="P50" s="122"/>
      <c r="Q50" s="122"/>
      <c r="R50" s="122"/>
      <c r="S50" s="122"/>
      <c r="T50" s="122"/>
      <c r="U50" s="122"/>
      <c r="V50" s="122"/>
      <c r="W50" s="122"/>
      <c r="X50" s="122"/>
      <c r="Y50" s="122"/>
      <c r="Z50" s="122"/>
      <c r="AA50" s="122"/>
      <c r="AB50" s="122"/>
    </row>
    <row r="51" spans="1:28" ht="15.75" customHeight="1" x14ac:dyDescent="0.2">
      <c r="A51" s="122"/>
      <c r="B51" s="122"/>
      <c r="C51" s="122"/>
      <c r="D51" s="122"/>
      <c r="E51" s="122"/>
      <c r="F51" s="167"/>
      <c r="G51" s="122"/>
      <c r="H51" s="168"/>
      <c r="I51" s="122"/>
      <c r="J51" s="122"/>
      <c r="K51" s="122"/>
      <c r="L51" s="122"/>
      <c r="M51" s="122"/>
      <c r="N51" s="122"/>
      <c r="O51" s="122"/>
      <c r="P51" s="122"/>
      <c r="Q51" s="122"/>
      <c r="R51" s="122"/>
      <c r="S51" s="122"/>
      <c r="T51" s="122"/>
      <c r="U51" s="122"/>
      <c r="V51" s="122"/>
      <c r="W51" s="122"/>
      <c r="X51" s="122"/>
      <c r="Y51" s="122"/>
      <c r="Z51" s="122"/>
      <c r="AA51" s="122"/>
      <c r="AB51" s="122"/>
    </row>
    <row r="52" spans="1:28" ht="15.75" customHeight="1" x14ac:dyDescent="0.2">
      <c r="A52" s="122"/>
      <c r="B52" s="122"/>
      <c r="C52" s="122"/>
      <c r="D52" s="122"/>
      <c r="E52" s="122"/>
      <c r="F52" s="167"/>
      <c r="G52" s="122"/>
      <c r="H52" s="168"/>
      <c r="I52" s="122"/>
      <c r="J52" s="122"/>
      <c r="K52" s="122"/>
      <c r="L52" s="122"/>
      <c r="M52" s="122"/>
      <c r="N52" s="122"/>
      <c r="O52" s="122"/>
      <c r="P52" s="122"/>
      <c r="Q52" s="122"/>
      <c r="R52" s="122"/>
      <c r="S52" s="122"/>
      <c r="T52" s="122"/>
      <c r="U52" s="122"/>
      <c r="V52" s="122"/>
      <c r="W52" s="122"/>
      <c r="X52" s="122"/>
      <c r="Y52" s="122"/>
      <c r="Z52" s="122"/>
      <c r="AA52" s="122"/>
      <c r="AB52" s="122"/>
    </row>
    <row r="53" spans="1:28" ht="15.75" customHeight="1" x14ac:dyDescent="0.2">
      <c r="A53" s="122"/>
      <c r="B53" s="122"/>
      <c r="C53" s="122"/>
      <c r="D53" s="122"/>
      <c r="E53" s="122"/>
      <c r="F53" s="167"/>
      <c r="G53" s="122"/>
      <c r="H53" s="168"/>
      <c r="I53" s="122"/>
      <c r="J53" s="122"/>
      <c r="K53" s="122"/>
      <c r="L53" s="122"/>
      <c r="M53" s="122"/>
      <c r="N53" s="122"/>
      <c r="O53" s="122"/>
      <c r="P53" s="122"/>
      <c r="Q53" s="122"/>
      <c r="R53" s="122"/>
      <c r="S53" s="122"/>
      <c r="T53" s="122"/>
      <c r="U53" s="122"/>
      <c r="V53" s="122"/>
      <c r="W53" s="122"/>
      <c r="X53" s="122"/>
      <c r="Y53" s="122"/>
      <c r="Z53" s="122"/>
      <c r="AA53" s="122"/>
      <c r="AB53" s="122"/>
    </row>
    <row r="54" spans="1:28" ht="15.75" customHeight="1" x14ac:dyDescent="0.2">
      <c r="A54" s="122"/>
      <c r="B54" s="122"/>
      <c r="C54" s="122"/>
      <c r="D54" s="122"/>
      <c r="E54" s="122"/>
      <c r="F54" s="167"/>
      <c r="G54" s="122"/>
      <c r="H54" s="168"/>
      <c r="I54" s="122"/>
      <c r="J54" s="122"/>
      <c r="K54" s="122"/>
      <c r="L54" s="122"/>
      <c r="M54" s="122"/>
      <c r="N54" s="122"/>
      <c r="O54" s="122"/>
      <c r="P54" s="122"/>
      <c r="Q54" s="122"/>
      <c r="R54" s="122"/>
      <c r="S54" s="122"/>
      <c r="T54" s="122"/>
      <c r="U54" s="122"/>
      <c r="V54" s="122"/>
      <c r="W54" s="122"/>
      <c r="X54" s="122"/>
      <c r="Y54" s="122"/>
      <c r="Z54" s="122"/>
      <c r="AA54" s="122"/>
      <c r="AB54" s="122"/>
    </row>
    <row r="55" spans="1:28" ht="15.75" customHeight="1" x14ac:dyDescent="0.2">
      <c r="A55" s="122"/>
      <c r="B55" s="122"/>
      <c r="C55" s="122"/>
      <c r="D55" s="122"/>
      <c r="E55" s="122"/>
      <c r="F55" s="167"/>
      <c r="G55" s="122"/>
      <c r="H55" s="168"/>
      <c r="I55" s="122"/>
      <c r="J55" s="122"/>
      <c r="K55" s="122"/>
      <c r="L55" s="122"/>
      <c r="M55" s="122"/>
      <c r="N55" s="122"/>
      <c r="O55" s="122"/>
      <c r="P55" s="122"/>
      <c r="Q55" s="122"/>
      <c r="R55" s="122"/>
      <c r="S55" s="122"/>
      <c r="T55" s="122"/>
      <c r="U55" s="122"/>
      <c r="V55" s="122"/>
      <c r="W55" s="122"/>
      <c r="X55" s="122"/>
      <c r="Y55" s="122"/>
      <c r="Z55" s="122"/>
      <c r="AA55" s="122"/>
      <c r="AB55" s="122"/>
    </row>
    <row r="56" spans="1:28" ht="15.75" customHeight="1" x14ac:dyDescent="0.2">
      <c r="A56" s="122"/>
      <c r="B56" s="122"/>
      <c r="C56" s="122"/>
      <c r="D56" s="122"/>
      <c r="E56" s="122"/>
      <c r="F56" s="167"/>
      <c r="G56" s="122"/>
      <c r="H56" s="168"/>
      <c r="I56" s="122"/>
      <c r="J56" s="122"/>
      <c r="K56" s="122"/>
      <c r="L56" s="122"/>
      <c r="M56" s="122"/>
      <c r="N56" s="122"/>
      <c r="O56" s="122"/>
      <c r="P56" s="122"/>
      <c r="Q56" s="122"/>
      <c r="R56" s="122"/>
      <c r="S56" s="122"/>
      <c r="T56" s="122"/>
      <c r="U56" s="122"/>
      <c r="V56" s="122"/>
      <c r="W56" s="122"/>
      <c r="X56" s="122"/>
      <c r="Y56" s="122"/>
      <c r="Z56" s="122"/>
      <c r="AA56" s="122"/>
      <c r="AB56" s="122"/>
    </row>
    <row r="57" spans="1:28" ht="15.75" customHeight="1" x14ac:dyDescent="0.2">
      <c r="A57" s="122"/>
      <c r="B57" s="122"/>
      <c r="C57" s="122"/>
      <c r="D57" s="122"/>
      <c r="E57" s="122"/>
      <c r="F57" s="167"/>
      <c r="G57" s="122"/>
      <c r="H57" s="168"/>
      <c r="I57" s="122"/>
      <c r="J57" s="122"/>
      <c r="K57" s="122"/>
      <c r="L57" s="122"/>
      <c r="M57" s="122"/>
      <c r="N57" s="122"/>
      <c r="O57" s="122"/>
      <c r="P57" s="122"/>
      <c r="Q57" s="122"/>
      <c r="R57" s="122"/>
      <c r="S57" s="122"/>
      <c r="T57" s="122"/>
      <c r="U57" s="122"/>
      <c r="V57" s="122"/>
      <c r="W57" s="122"/>
      <c r="X57" s="122"/>
      <c r="Y57" s="122"/>
      <c r="Z57" s="122"/>
      <c r="AA57" s="122"/>
      <c r="AB57" s="122"/>
    </row>
    <row r="58" spans="1:28" ht="15.75" customHeight="1" x14ac:dyDescent="0.2">
      <c r="A58" s="122"/>
      <c r="B58" s="122"/>
      <c r="C58" s="122"/>
      <c r="D58" s="122"/>
      <c r="E58" s="122"/>
      <c r="F58" s="167"/>
      <c r="G58" s="122"/>
      <c r="H58" s="168"/>
      <c r="I58" s="122"/>
      <c r="J58" s="122"/>
      <c r="K58" s="122"/>
      <c r="L58" s="122"/>
      <c r="M58" s="122"/>
      <c r="N58" s="122"/>
      <c r="O58" s="122"/>
      <c r="P58" s="122"/>
      <c r="Q58" s="122"/>
      <c r="R58" s="122"/>
      <c r="S58" s="122"/>
      <c r="T58" s="122"/>
      <c r="U58" s="122"/>
      <c r="V58" s="122"/>
      <c r="W58" s="122"/>
      <c r="X58" s="122"/>
      <c r="Y58" s="122"/>
      <c r="Z58" s="122"/>
      <c r="AA58" s="122"/>
      <c r="AB58" s="122"/>
    </row>
    <row r="59" spans="1:28" ht="15.75" customHeight="1" x14ac:dyDescent="0.2">
      <c r="A59" s="122"/>
      <c r="B59" s="122"/>
      <c r="C59" s="122"/>
      <c r="D59" s="122"/>
      <c r="E59" s="122"/>
      <c r="F59" s="167"/>
      <c r="G59" s="122"/>
      <c r="H59" s="168"/>
      <c r="I59" s="122"/>
      <c r="J59" s="122"/>
      <c r="K59" s="122"/>
      <c r="L59" s="122"/>
      <c r="M59" s="122"/>
      <c r="N59" s="122"/>
      <c r="O59" s="122"/>
      <c r="P59" s="122"/>
      <c r="Q59" s="122"/>
      <c r="R59" s="122"/>
      <c r="S59" s="122"/>
      <c r="T59" s="122"/>
      <c r="U59" s="122"/>
      <c r="V59" s="122"/>
      <c r="W59" s="122"/>
      <c r="X59" s="122"/>
      <c r="Y59" s="122"/>
      <c r="Z59" s="122"/>
      <c r="AA59" s="122"/>
      <c r="AB59" s="122"/>
    </row>
    <row r="60" spans="1:28" ht="15.75" customHeight="1" x14ac:dyDescent="0.2">
      <c r="A60" s="122"/>
      <c r="B60" s="122"/>
      <c r="C60" s="122"/>
      <c r="D60" s="122"/>
      <c r="E60" s="122"/>
      <c r="F60" s="167"/>
      <c r="G60" s="122"/>
      <c r="H60" s="168"/>
      <c r="I60" s="122"/>
      <c r="J60" s="122"/>
      <c r="K60" s="122"/>
      <c r="L60" s="122"/>
      <c r="M60" s="122"/>
      <c r="N60" s="122"/>
      <c r="O60" s="122"/>
      <c r="P60" s="122"/>
      <c r="Q60" s="122"/>
      <c r="R60" s="122"/>
      <c r="S60" s="122"/>
      <c r="T60" s="122"/>
      <c r="U60" s="122"/>
      <c r="V60" s="122"/>
      <c r="W60" s="122"/>
      <c r="X60" s="122"/>
      <c r="Y60" s="122"/>
      <c r="Z60" s="122"/>
      <c r="AA60" s="122"/>
      <c r="AB60" s="122"/>
    </row>
    <row r="61" spans="1:28" ht="15.75" customHeight="1" x14ac:dyDescent="0.2">
      <c r="A61" s="122"/>
      <c r="B61" s="122"/>
      <c r="C61" s="122"/>
      <c r="D61" s="122"/>
      <c r="E61" s="122"/>
      <c r="F61" s="167"/>
      <c r="G61" s="122"/>
      <c r="H61" s="168"/>
      <c r="I61" s="122"/>
      <c r="J61" s="122"/>
      <c r="K61" s="122"/>
      <c r="L61" s="122"/>
      <c r="M61" s="122"/>
      <c r="N61" s="122"/>
      <c r="O61" s="122"/>
      <c r="P61" s="122"/>
      <c r="Q61" s="122"/>
      <c r="R61" s="122"/>
      <c r="S61" s="122"/>
      <c r="T61" s="122"/>
      <c r="U61" s="122"/>
      <c r="V61" s="122"/>
      <c r="W61" s="122"/>
      <c r="X61" s="122"/>
      <c r="Y61" s="122"/>
      <c r="Z61" s="122"/>
      <c r="AA61" s="122"/>
      <c r="AB61" s="122"/>
    </row>
    <row r="62" spans="1:28" ht="15.75" customHeight="1" x14ac:dyDescent="0.2">
      <c r="A62" s="122"/>
      <c r="B62" s="122"/>
      <c r="C62" s="122"/>
      <c r="D62" s="122"/>
      <c r="E62" s="122"/>
      <c r="F62" s="167"/>
      <c r="G62" s="122"/>
      <c r="H62" s="168"/>
      <c r="I62" s="122"/>
      <c r="J62" s="122"/>
      <c r="K62" s="122"/>
      <c r="L62" s="122"/>
      <c r="M62" s="122"/>
      <c r="N62" s="122"/>
      <c r="O62" s="122"/>
      <c r="P62" s="122"/>
      <c r="Q62" s="122"/>
      <c r="R62" s="122"/>
      <c r="S62" s="122"/>
      <c r="T62" s="122"/>
      <c r="U62" s="122"/>
      <c r="V62" s="122"/>
      <c r="W62" s="122"/>
      <c r="X62" s="122"/>
      <c r="Y62" s="122"/>
      <c r="Z62" s="122"/>
      <c r="AA62" s="122"/>
      <c r="AB62" s="122"/>
    </row>
    <row r="63" spans="1:28" ht="15.75" customHeight="1" x14ac:dyDescent="0.2">
      <c r="A63" s="122"/>
      <c r="B63" s="122"/>
      <c r="C63" s="122"/>
      <c r="D63" s="122"/>
      <c r="E63" s="122"/>
      <c r="F63" s="167"/>
      <c r="G63" s="122"/>
      <c r="H63" s="168"/>
      <c r="I63" s="122"/>
      <c r="J63" s="122"/>
      <c r="K63" s="122"/>
      <c r="L63" s="122"/>
      <c r="M63" s="122"/>
      <c r="N63" s="122"/>
      <c r="O63" s="122"/>
      <c r="P63" s="122"/>
      <c r="Q63" s="122"/>
      <c r="R63" s="122"/>
      <c r="S63" s="122"/>
      <c r="T63" s="122"/>
      <c r="U63" s="122"/>
      <c r="V63" s="122"/>
      <c r="W63" s="122"/>
      <c r="X63" s="122"/>
      <c r="Y63" s="122"/>
      <c r="Z63" s="122"/>
      <c r="AA63" s="122"/>
      <c r="AB63" s="122"/>
    </row>
    <row r="64" spans="1:28" ht="15.75" customHeight="1" x14ac:dyDescent="0.2">
      <c r="A64" s="122"/>
      <c r="B64" s="122"/>
      <c r="C64" s="122"/>
      <c r="D64" s="122"/>
      <c r="E64" s="122"/>
      <c r="F64" s="167"/>
      <c r="G64" s="122"/>
      <c r="H64" s="168"/>
      <c r="I64" s="122"/>
      <c r="J64" s="122"/>
      <c r="K64" s="122"/>
      <c r="L64" s="122"/>
      <c r="M64" s="122"/>
      <c r="N64" s="122"/>
      <c r="O64" s="122"/>
      <c r="P64" s="122"/>
      <c r="Q64" s="122"/>
      <c r="R64" s="122"/>
      <c r="S64" s="122"/>
      <c r="T64" s="122"/>
      <c r="U64" s="122"/>
      <c r="V64" s="122"/>
      <c r="W64" s="122"/>
      <c r="X64" s="122"/>
      <c r="Y64" s="122"/>
      <c r="Z64" s="122"/>
      <c r="AA64" s="122"/>
      <c r="AB64" s="122"/>
    </row>
    <row r="65" spans="1:28" ht="15.75" customHeight="1" x14ac:dyDescent="0.2">
      <c r="A65" s="122"/>
      <c r="B65" s="122"/>
      <c r="C65" s="122"/>
      <c r="D65" s="122"/>
      <c r="E65" s="122"/>
      <c r="F65" s="167"/>
      <c r="G65" s="122"/>
      <c r="H65" s="168"/>
      <c r="I65" s="122"/>
      <c r="J65" s="122"/>
      <c r="K65" s="122"/>
      <c r="L65" s="122"/>
      <c r="M65" s="122"/>
      <c r="N65" s="122"/>
      <c r="O65" s="122"/>
      <c r="P65" s="122"/>
      <c r="Q65" s="122"/>
      <c r="R65" s="122"/>
      <c r="S65" s="122"/>
      <c r="T65" s="122"/>
      <c r="U65" s="122"/>
      <c r="V65" s="122"/>
      <c r="W65" s="122"/>
      <c r="X65" s="122"/>
      <c r="Y65" s="122"/>
      <c r="Z65" s="122"/>
      <c r="AA65" s="122"/>
      <c r="AB65" s="122"/>
    </row>
    <row r="66" spans="1:28" ht="15.75" customHeight="1" x14ac:dyDescent="0.2">
      <c r="A66" s="122"/>
      <c r="B66" s="122"/>
      <c r="C66" s="122"/>
      <c r="D66" s="122"/>
      <c r="E66" s="122"/>
      <c r="F66" s="167"/>
      <c r="G66" s="122"/>
      <c r="H66" s="168"/>
      <c r="I66" s="122"/>
      <c r="J66" s="122"/>
      <c r="K66" s="122"/>
      <c r="L66" s="122"/>
      <c r="M66" s="122"/>
      <c r="N66" s="122"/>
      <c r="O66" s="122"/>
      <c r="P66" s="122"/>
      <c r="Q66" s="122"/>
      <c r="R66" s="122"/>
      <c r="S66" s="122"/>
      <c r="T66" s="122"/>
      <c r="U66" s="122"/>
      <c r="V66" s="122"/>
      <c r="W66" s="122"/>
      <c r="X66" s="122"/>
      <c r="Y66" s="122"/>
      <c r="Z66" s="122"/>
      <c r="AA66" s="122"/>
      <c r="AB66" s="122"/>
    </row>
    <row r="67" spans="1:28" ht="15.75" customHeight="1" x14ac:dyDescent="0.2">
      <c r="A67" s="122"/>
      <c r="B67" s="122"/>
      <c r="C67" s="122"/>
      <c r="D67" s="122"/>
      <c r="E67" s="122"/>
      <c r="F67" s="167"/>
      <c r="G67" s="122"/>
      <c r="H67" s="168"/>
      <c r="I67" s="122"/>
      <c r="J67" s="122"/>
      <c r="K67" s="122"/>
      <c r="L67" s="122"/>
      <c r="M67" s="122"/>
      <c r="N67" s="122"/>
      <c r="O67" s="122"/>
      <c r="P67" s="122"/>
      <c r="Q67" s="122"/>
      <c r="R67" s="122"/>
      <c r="S67" s="122"/>
      <c r="T67" s="122"/>
      <c r="U67" s="122"/>
      <c r="V67" s="122"/>
      <c r="W67" s="122"/>
      <c r="X67" s="122"/>
      <c r="Y67" s="122"/>
      <c r="Z67" s="122"/>
      <c r="AA67" s="122"/>
      <c r="AB67" s="122"/>
    </row>
    <row r="68" spans="1:28" ht="15.75" customHeight="1" x14ac:dyDescent="0.2">
      <c r="A68" s="122"/>
      <c r="B68" s="122"/>
      <c r="C68" s="122"/>
      <c r="D68" s="122"/>
      <c r="E68" s="122"/>
      <c r="F68" s="167"/>
      <c r="G68" s="122"/>
      <c r="H68" s="168"/>
      <c r="I68" s="122"/>
      <c r="J68" s="122"/>
      <c r="K68" s="122"/>
      <c r="L68" s="122"/>
      <c r="M68" s="122"/>
      <c r="N68" s="122"/>
      <c r="O68" s="122"/>
      <c r="P68" s="122"/>
      <c r="Q68" s="122"/>
      <c r="R68" s="122"/>
      <c r="S68" s="122"/>
      <c r="T68" s="122"/>
      <c r="U68" s="122"/>
      <c r="V68" s="122"/>
      <c r="W68" s="122"/>
      <c r="X68" s="122"/>
      <c r="Y68" s="122"/>
      <c r="Z68" s="122"/>
      <c r="AA68" s="122"/>
      <c r="AB68" s="122"/>
    </row>
    <row r="69" spans="1:28" ht="15.75" customHeight="1" x14ac:dyDescent="0.2">
      <c r="A69" s="122"/>
      <c r="B69" s="122"/>
      <c r="C69" s="122"/>
      <c r="D69" s="122"/>
      <c r="E69" s="122"/>
      <c r="F69" s="167"/>
      <c r="G69" s="122"/>
      <c r="H69" s="168"/>
      <c r="I69" s="122"/>
      <c r="J69" s="122"/>
      <c r="K69" s="122"/>
      <c r="L69" s="122"/>
      <c r="M69" s="122"/>
      <c r="N69" s="122"/>
      <c r="O69" s="122"/>
      <c r="P69" s="122"/>
      <c r="Q69" s="122"/>
      <c r="R69" s="122"/>
      <c r="S69" s="122"/>
      <c r="T69" s="122"/>
      <c r="U69" s="122"/>
      <c r="V69" s="122"/>
      <c r="W69" s="122"/>
      <c r="X69" s="122"/>
      <c r="Y69" s="122"/>
      <c r="Z69" s="122"/>
      <c r="AA69" s="122"/>
      <c r="AB69" s="122"/>
    </row>
    <row r="70" spans="1:28" ht="15.75" customHeight="1" x14ac:dyDescent="0.2">
      <c r="A70" s="122"/>
      <c r="B70" s="122"/>
      <c r="C70" s="122"/>
      <c r="D70" s="122"/>
      <c r="E70" s="122"/>
      <c r="F70" s="167"/>
      <c r="G70" s="122"/>
      <c r="H70" s="168"/>
      <c r="I70" s="122"/>
      <c r="J70" s="122"/>
      <c r="K70" s="122"/>
      <c r="L70" s="122"/>
      <c r="M70" s="122"/>
      <c r="N70" s="122"/>
      <c r="O70" s="122"/>
      <c r="P70" s="122"/>
      <c r="Q70" s="122"/>
      <c r="R70" s="122"/>
      <c r="S70" s="122"/>
      <c r="T70" s="122"/>
      <c r="U70" s="122"/>
      <c r="V70" s="122"/>
      <c r="W70" s="122"/>
      <c r="X70" s="122"/>
      <c r="Y70" s="122"/>
      <c r="Z70" s="122"/>
      <c r="AA70" s="122"/>
      <c r="AB70" s="122"/>
    </row>
    <row r="71" spans="1:28" ht="15.75" customHeight="1" x14ac:dyDescent="0.2">
      <c r="A71" s="122"/>
      <c r="B71" s="122"/>
      <c r="C71" s="122"/>
      <c r="D71" s="122"/>
      <c r="E71" s="122"/>
      <c r="F71" s="167"/>
      <c r="G71" s="122"/>
      <c r="H71" s="168"/>
      <c r="I71" s="122"/>
      <c r="J71" s="122"/>
      <c r="K71" s="122"/>
      <c r="L71" s="122"/>
      <c r="M71" s="122"/>
      <c r="N71" s="122"/>
      <c r="O71" s="122"/>
      <c r="P71" s="122"/>
      <c r="Q71" s="122"/>
      <c r="R71" s="122"/>
      <c r="S71" s="122"/>
      <c r="T71" s="122"/>
      <c r="U71" s="122"/>
      <c r="V71" s="122"/>
      <c r="W71" s="122"/>
      <c r="X71" s="122"/>
      <c r="Y71" s="122"/>
      <c r="Z71" s="122"/>
      <c r="AA71" s="122"/>
      <c r="AB71" s="122"/>
    </row>
    <row r="72" spans="1:28" ht="15.75" customHeight="1" x14ac:dyDescent="0.2">
      <c r="A72" s="122"/>
      <c r="B72" s="122"/>
      <c r="C72" s="122"/>
      <c r="D72" s="122"/>
      <c r="E72" s="122"/>
      <c r="F72" s="167"/>
      <c r="G72" s="122"/>
      <c r="H72" s="168"/>
      <c r="I72" s="122"/>
      <c r="J72" s="122"/>
      <c r="K72" s="122"/>
      <c r="L72" s="122"/>
      <c r="M72" s="122"/>
      <c r="N72" s="122"/>
      <c r="O72" s="122"/>
      <c r="P72" s="122"/>
      <c r="Q72" s="122"/>
      <c r="R72" s="122"/>
      <c r="S72" s="122"/>
      <c r="T72" s="122"/>
      <c r="U72" s="122"/>
      <c r="V72" s="122"/>
      <c r="W72" s="122"/>
      <c r="X72" s="122"/>
      <c r="Y72" s="122"/>
      <c r="Z72" s="122"/>
      <c r="AA72" s="122"/>
      <c r="AB72" s="122"/>
    </row>
    <row r="73" spans="1:28" ht="15.75" customHeight="1" x14ac:dyDescent="0.2">
      <c r="A73" s="122"/>
      <c r="B73" s="122"/>
      <c r="C73" s="122"/>
      <c r="D73" s="122"/>
      <c r="E73" s="122"/>
      <c r="F73" s="167"/>
      <c r="G73" s="122"/>
      <c r="H73" s="168"/>
      <c r="I73" s="122"/>
      <c r="J73" s="122"/>
      <c r="K73" s="122"/>
      <c r="L73" s="122"/>
      <c r="M73" s="122"/>
      <c r="N73" s="122"/>
      <c r="O73" s="122"/>
      <c r="P73" s="122"/>
      <c r="Q73" s="122"/>
      <c r="R73" s="122"/>
      <c r="S73" s="122"/>
      <c r="T73" s="122"/>
      <c r="U73" s="122"/>
      <c r="V73" s="122"/>
      <c r="W73" s="122"/>
      <c r="X73" s="122"/>
      <c r="Y73" s="122"/>
      <c r="Z73" s="122"/>
      <c r="AA73" s="122"/>
      <c r="AB73" s="122"/>
    </row>
    <row r="74" spans="1:28" ht="15.75" customHeight="1" x14ac:dyDescent="0.2">
      <c r="A74" s="122"/>
      <c r="B74" s="122"/>
      <c r="C74" s="122"/>
      <c r="D74" s="122"/>
      <c r="E74" s="122"/>
      <c r="F74" s="167"/>
      <c r="G74" s="122"/>
      <c r="H74" s="168"/>
      <c r="I74" s="122"/>
      <c r="J74" s="122"/>
      <c r="K74" s="122"/>
      <c r="L74" s="122"/>
      <c r="M74" s="122"/>
      <c r="N74" s="122"/>
      <c r="O74" s="122"/>
      <c r="P74" s="122"/>
      <c r="Q74" s="122"/>
      <c r="R74" s="122"/>
      <c r="S74" s="122"/>
      <c r="T74" s="122"/>
      <c r="U74" s="122"/>
      <c r="V74" s="122"/>
      <c r="W74" s="122"/>
      <c r="X74" s="122"/>
      <c r="Y74" s="122"/>
      <c r="Z74" s="122"/>
      <c r="AA74" s="122"/>
      <c r="AB74" s="122"/>
    </row>
    <row r="75" spans="1:28" ht="15.75" customHeight="1" x14ac:dyDescent="0.2">
      <c r="A75" s="122"/>
      <c r="B75" s="122"/>
      <c r="C75" s="122"/>
      <c r="D75" s="122"/>
      <c r="E75" s="122"/>
      <c r="F75" s="167"/>
      <c r="G75" s="122"/>
      <c r="H75" s="168"/>
      <c r="I75" s="122"/>
      <c r="J75" s="122"/>
      <c r="K75" s="122"/>
      <c r="L75" s="122"/>
      <c r="M75" s="122"/>
      <c r="N75" s="122"/>
      <c r="O75" s="122"/>
      <c r="P75" s="122"/>
      <c r="Q75" s="122"/>
      <c r="R75" s="122"/>
      <c r="S75" s="122"/>
      <c r="T75" s="122"/>
      <c r="U75" s="122"/>
      <c r="V75" s="122"/>
      <c r="W75" s="122"/>
      <c r="X75" s="122"/>
      <c r="Y75" s="122"/>
      <c r="Z75" s="122"/>
      <c r="AA75" s="122"/>
      <c r="AB75" s="122"/>
    </row>
    <row r="76" spans="1:28" ht="15.75" customHeight="1" x14ac:dyDescent="0.2">
      <c r="A76" s="122"/>
      <c r="B76" s="122"/>
      <c r="C76" s="122"/>
      <c r="D76" s="122"/>
      <c r="E76" s="122"/>
      <c r="F76" s="167"/>
      <c r="G76" s="122"/>
      <c r="H76" s="168"/>
      <c r="I76" s="122"/>
      <c r="J76" s="122"/>
      <c r="K76" s="122"/>
      <c r="L76" s="122"/>
      <c r="M76" s="122"/>
      <c r="N76" s="122"/>
      <c r="O76" s="122"/>
      <c r="P76" s="122"/>
      <c r="Q76" s="122"/>
      <c r="R76" s="122"/>
      <c r="S76" s="122"/>
      <c r="T76" s="122"/>
      <c r="U76" s="122"/>
      <c r="V76" s="122"/>
      <c r="W76" s="122"/>
      <c r="X76" s="122"/>
      <c r="Y76" s="122"/>
      <c r="Z76" s="122"/>
      <c r="AA76" s="122"/>
      <c r="AB76" s="122"/>
    </row>
    <row r="77" spans="1:28" ht="15.75" customHeight="1" x14ac:dyDescent="0.2">
      <c r="A77" s="122"/>
      <c r="B77" s="122"/>
      <c r="C77" s="122"/>
      <c r="D77" s="122"/>
      <c r="E77" s="122"/>
      <c r="F77" s="167"/>
      <c r="G77" s="122"/>
      <c r="H77" s="168"/>
      <c r="I77" s="122"/>
      <c r="J77" s="122"/>
      <c r="K77" s="122"/>
      <c r="L77" s="122"/>
      <c r="M77" s="122"/>
      <c r="N77" s="122"/>
      <c r="O77" s="122"/>
      <c r="P77" s="122"/>
      <c r="Q77" s="122"/>
      <c r="R77" s="122"/>
      <c r="S77" s="122"/>
      <c r="T77" s="122"/>
      <c r="U77" s="122"/>
      <c r="V77" s="122"/>
      <c r="W77" s="122"/>
      <c r="X77" s="122"/>
      <c r="Y77" s="122"/>
      <c r="Z77" s="122"/>
      <c r="AA77" s="122"/>
      <c r="AB77" s="122"/>
    </row>
    <row r="78" spans="1:28" ht="15.75" customHeight="1" x14ac:dyDescent="0.2">
      <c r="A78" s="122"/>
      <c r="B78" s="122"/>
      <c r="C78" s="122"/>
      <c r="D78" s="122"/>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row>
    <row r="79" spans="1:28" ht="15.75" customHeight="1" x14ac:dyDescent="0.2">
      <c r="A79" s="122"/>
      <c r="B79" s="122"/>
      <c r="C79" s="122"/>
      <c r="D79" s="122"/>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row>
    <row r="80" spans="1:28" ht="15.75" customHeight="1" x14ac:dyDescent="0.2">
      <c r="A80" s="122"/>
      <c r="B80" s="122"/>
      <c r="C80" s="122"/>
      <c r="D80" s="122"/>
      <c r="E80" s="122"/>
      <c r="F80" s="167"/>
      <c r="G80" s="122"/>
      <c r="H80" s="168"/>
      <c r="I80" s="122"/>
      <c r="J80" s="122"/>
      <c r="K80" s="122"/>
      <c r="L80" s="122"/>
      <c r="M80" s="122"/>
      <c r="N80" s="122"/>
      <c r="O80" s="122"/>
      <c r="P80" s="122"/>
      <c r="Q80" s="122"/>
      <c r="R80" s="122"/>
      <c r="S80" s="122"/>
      <c r="T80" s="122"/>
      <c r="U80" s="122"/>
      <c r="V80" s="122"/>
      <c r="W80" s="122"/>
      <c r="X80" s="122"/>
      <c r="Y80" s="122"/>
      <c r="Z80" s="122"/>
      <c r="AA80" s="122"/>
      <c r="AB80" s="122"/>
    </row>
    <row r="81" spans="1:28" ht="15.75" customHeight="1" x14ac:dyDescent="0.2">
      <c r="A81" s="122"/>
      <c r="B81" s="122"/>
      <c r="C81" s="122"/>
      <c r="D81" s="122"/>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row>
    <row r="82" spans="1:28" ht="15.75" customHeight="1" x14ac:dyDescent="0.2">
      <c r="A82" s="122"/>
      <c r="B82" s="122"/>
      <c r="C82" s="122"/>
      <c r="D82" s="122"/>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row>
    <row r="83" spans="1:28" ht="15.75" customHeight="1" x14ac:dyDescent="0.2">
      <c r="A83" s="122"/>
      <c r="B83" s="122"/>
      <c r="C83" s="122"/>
      <c r="D83" s="122"/>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row>
    <row r="84" spans="1:28" ht="15.75" customHeight="1" x14ac:dyDescent="0.2">
      <c r="A84" s="122"/>
      <c r="B84" s="122"/>
      <c r="C84" s="122"/>
      <c r="D84" s="122"/>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row>
    <row r="85" spans="1:28" ht="15.75" customHeight="1" x14ac:dyDescent="0.2">
      <c r="A85" s="122"/>
      <c r="B85" s="122"/>
      <c r="C85" s="122"/>
      <c r="D85" s="122"/>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row>
    <row r="86" spans="1:28" ht="15.75" customHeight="1" x14ac:dyDescent="0.2">
      <c r="A86" s="122"/>
      <c r="B86" s="122"/>
      <c r="C86" s="122"/>
      <c r="D86" s="122"/>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row>
    <row r="87" spans="1:28" ht="15.75" customHeight="1" x14ac:dyDescent="0.2">
      <c r="A87" s="122"/>
      <c r="B87" s="122"/>
      <c r="C87" s="122"/>
      <c r="D87" s="122"/>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row>
    <row r="88" spans="1:28" ht="15.75" customHeight="1" x14ac:dyDescent="0.2">
      <c r="A88" s="122"/>
      <c r="B88" s="122"/>
      <c r="C88" s="122"/>
      <c r="D88" s="122"/>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row>
    <row r="89" spans="1:28" ht="15.75" customHeight="1" x14ac:dyDescent="0.2">
      <c r="A89" s="122"/>
      <c r="B89" s="122"/>
      <c r="C89" s="122"/>
      <c r="D89" s="122"/>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row>
    <row r="90" spans="1:28" ht="15.75" customHeight="1" x14ac:dyDescent="0.2">
      <c r="A90" s="122"/>
      <c r="B90" s="122"/>
      <c r="C90" s="122"/>
      <c r="D90" s="122"/>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row>
    <row r="91" spans="1:28" ht="15.75" customHeight="1" x14ac:dyDescent="0.2">
      <c r="A91" s="122"/>
      <c r="B91" s="122"/>
      <c r="C91" s="122"/>
      <c r="D91" s="122"/>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row>
    <row r="92" spans="1:28" ht="15.75" customHeight="1" x14ac:dyDescent="0.2">
      <c r="A92" s="122"/>
      <c r="B92" s="122"/>
      <c r="C92" s="122"/>
      <c r="D92" s="122"/>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row>
    <row r="93" spans="1:28" ht="15.75" customHeight="1" x14ac:dyDescent="0.2">
      <c r="A93" s="122"/>
      <c r="B93" s="122"/>
      <c r="C93" s="122"/>
      <c r="D93" s="122"/>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row>
    <row r="94" spans="1:28" ht="15.75" customHeight="1" x14ac:dyDescent="0.2">
      <c r="A94" s="122"/>
      <c r="B94" s="122"/>
      <c r="C94" s="122"/>
      <c r="D94" s="122"/>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row>
    <row r="95" spans="1:28" ht="15.75" customHeight="1" x14ac:dyDescent="0.2">
      <c r="A95" s="122"/>
      <c r="B95" s="122"/>
      <c r="C95" s="122"/>
      <c r="D95" s="122"/>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row>
    <row r="96" spans="1:28" ht="15.75" customHeight="1" x14ac:dyDescent="0.2">
      <c r="A96" s="122"/>
      <c r="B96" s="122"/>
      <c r="C96" s="122"/>
      <c r="D96" s="122"/>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row>
    <row r="97" spans="1:28" ht="15.75" customHeight="1" x14ac:dyDescent="0.2">
      <c r="A97" s="122"/>
      <c r="B97" s="122"/>
      <c r="C97" s="122"/>
      <c r="D97" s="122"/>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row>
    <row r="98" spans="1:28" ht="15.75" customHeight="1" x14ac:dyDescent="0.2">
      <c r="A98" s="122"/>
      <c r="B98" s="122"/>
      <c r="C98" s="122"/>
      <c r="D98" s="122"/>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row>
    <row r="99" spans="1:28" ht="15.75" customHeight="1" x14ac:dyDescent="0.2">
      <c r="A99" s="122"/>
      <c r="B99" s="122"/>
      <c r="C99" s="122"/>
      <c r="D99" s="122"/>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row>
    <row r="100" spans="1:28" ht="15.75" customHeight="1" x14ac:dyDescent="0.2">
      <c r="A100" s="122"/>
      <c r="B100" s="122"/>
      <c r="C100" s="122"/>
      <c r="D100" s="122"/>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row>
    <row r="101" spans="1:28" ht="15.75" customHeight="1" x14ac:dyDescent="0.2">
      <c r="A101" s="122"/>
      <c r="B101" s="122"/>
      <c r="C101" s="122"/>
      <c r="D101" s="122"/>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28" ht="15.75" customHeight="1" x14ac:dyDescent="0.2">
      <c r="A102" s="122"/>
      <c r="B102" s="122"/>
      <c r="C102" s="122"/>
      <c r="D102" s="122"/>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row>
    <row r="103" spans="1:28" ht="15.75" customHeight="1" x14ac:dyDescent="0.2">
      <c r="A103" s="122"/>
      <c r="B103" s="122"/>
      <c r="C103" s="122"/>
      <c r="D103" s="122"/>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row>
    <row r="104" spans="1:28" ht="15.75" customHeight="1" x14ac:dyDescent="0.2">
      <c r="A104" s="122"/>
      <c r="B104" s="122"/>
      <c r="C104" s="122"/>
      <c r="D104" s="122"/>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row>
    <row r="105" spans="1:28" ht="15.75" customHeight="1" x14ac:dyDescent="0.2">
      <c r="A105" s="122"/>
      <c r="B105" s="122"/>
      <c r="C105" s="122"/>
      <c r="D105" s="122"/>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row>
    <row r="106" spans="1:28" ht="15.75" customHeight="1" x14ac:dyDescent="0.2">
      <c r="A106" s="122"/>
      <c r="B106" s="122"/>
      <c r="C106" s="122"/>
      <c r="D106" s="122"/>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row>
    <row r="107" spans="1:28" ht="15.75" customHeight="1" x14ac:dyDescent="0.2">
      <c r="A107" s="122"/>
      <c r="B107" s="122"/>
      <c r="C107" s="122"/>
      <c r="D107" s="122"/>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row>
    <row r="108" spans="1:28" ht="15.75" customHeight="1" x14ac:dyDescent="0.2">
      <c r="A108" s="122"/>
      <c r="B108" s="122"/>
      <c r="C108" s="122"/>
      <c r="D108" s="122"/>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row>
    <row r="109" spans="1:28" ht="15.75" customHeight="1" x14ac:dyDescent="0.2">
      <c r="A109" s="122"/>
      <c r="B109" s="122"/>
      <c r="C109" s="122"/>
      <c r="D109" s="122"/>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row>
    <row r="110" spans="1:28" ht="15.75" customHeight="1" x14ac:dyDescent="0.2">
      <c r="A110" s="122"/>
      <c r="B110" s="122"/>
      <c r="C110" s="122"/>
      <c r="D110" s="122"/>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row>
    <row r="111" spans="1:28" ht="15.75" customHeight="1" x14ac:dyDescent="0.2">
      <c r="A111" s="122"/>
      <c r="B111" s="122"/>
      <c r="C111" s="122"/>
      <c r="D111" s="122"/>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row>
    <row r="112" spans="1:28" ht="15.75" customHeight="1" x14ac:dyDescent="0.2">
      <c r="A112" s="122"/>
      <c r="B112" s="122"/>
      <c r="C112" s="122"/>
      <c r="D112" s="122"/>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row>
    <row r="113" spans="1:28" ht="15.75" customHeight="1" x14ac:dyDescent="0.2">
      <c r="A113" s="122"/>
      <c r="B113" s="122"/>
      <c r="C113" s="122"/>
      <c r="D113" s="122"/>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row>
    <row r="114" spans="1:28" ht="15.75" customHeight="1" x14ac:dyDescent="0.2">
      <c r="A114" s="122"/>
      <c r="B114" s="122"/>
      <c r="C114" s="122"/>
      <c r="D114" s="122"/>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row>
    <row r="115" spans="1:28" ht="15.75" customHeight="1" x14ac:dyDescent="0.2">
      <c r="A115" s="122"/>
      <c r="B115" s="122"/>
      <c r="C115" s="122"/>
      <c r="D115" s="122"/>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row>
    <row r="116" spans="1:28" ht="15.75" customHeight="1" x14ac:dyDescent="0.2">
      <c r="A116" s="122"/>
      <c r="B116" s="122"/>
      <c r="C116" s="122"/>
      <c r="D116" s="122"/>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row>
    <row r="117" spans="1:28" ht="15.75" customHeight="1" x14ac:dyDescent="0.2">
      <c r="A117" s="122"/>
      <c r="B117" s="122"/>
      <c r="C117" s="122"/>
      <c r="D117" s="122"/>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row>
    <row r="118" spans="1:28" ht="15.75" customHeight="1" x14ac:dyDescent="0.2">
      <c r="A118" s="122"/>
      <c r="B118" s="122"/>
      <c r="C118" s="122"/>
      <c r="D118" s="122"/>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row>
    <row r="119" spans="1:28" ht="15.75" customHeight="1" x14ac:dyDescent="0.2">
      <c r="A119" s="122"/>
      <c r="B119" s="122"/>
      <c r="C119" s="122"/>
      <c r="D119" s="122"/>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row>
    <row r="120" spans="1:28" ht="15.75" customHeight="1" x14ac:dyDescent="0.2">
      <c r="A120" s="122"/>
      <c r="B120" s="122"/>
      <c r="C120" s="122"/>
      <c r="D120" s="122"/>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row>
    <row r="121" spans="1:28" ht="15.75" customHeight="1" x14ac:dyDescent="0.2">
      <c r="A121" s="122"/>
      <c r="B121" s="122"/>
      <c r="C121" s="122"/>
      <c r="D121" s="122"/>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row>
    <row r="122" spans="1:28" ht="15.75" customHeight="1" x14ac:dyDescent="0.2">
      <c r="A122" s="122"/>
      <c r="B122" s="122"/>
      <c r="C122" s="122"/>
      <c r="D122" s="122"/>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row>
    <row r="123" spans="1:28" ht="15.75" customHeight="1" x14ac:dyDescent="0.2">
      <c r="A123" s="122"/>
      <c r="B123" s="122"/>
      <c r="C123" s="122"/>
      <c r="D123" s="122"/>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row>
    <row r="124" spans="1:28" ht="15.75" customHeight="1" x14ac:dyDescent="0.2">
      <c r="A124" s="122"/>
      <c r="B124" s="122"/>
      <c r="C124" s="122"/>
      <c r="D124" s="122"/>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row>
    <row r="125" spans="1:28" ht="15.75" customHeight="1" x14ac:dyDescent="0.2">
      <c r="A125" s="122"/>
      <c r="B125" s="122"/>
      <c r="C125" s="122"/>
      <c r="D125" s="122"/>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row>
    <row r="126" spans="1:28" ht="15.75" customHeight="1" x14ac:dyDescent="0.2">
      <c r="A126" s="122"/>
      <c r="B126" s="122"/>
      <c r="C126" s="122"/>
      <c r="D126" s="122"/>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row>
    <row r="127" spans="1:28" ht="15.75" customHeight="1" x14ac:dyDescent="0.2">
      <c r="A127" s="122"/>
      <c r="B127" s="122"/>
      <c r="C127" s="122"/>
      <c r="D127" s="122"/>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row>
    <row r="128" spans="1:28" ht="15.75" customHeight="1" x14ac:dyDescent="0.2">
      <c r="A128" s="122"/>
      <c r="B128" s="122"/>
      <c r="C128" s="122"/>
      <c r="D128" s="122"/>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row>
    <row r="129" spans="1:28" ht="15.75" customHeight="1" x14ac:dyDescent="0.2">
      <c r="A129" s="122"/>
      <c r="B129" s="122"/>
      <c r="C129" s="122"/>
      <c r="D129" s="122"/>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row>
    <row r="130" spans="1:28" ht="15.75" customHeight="1" x14ac:dyDescent="0.2">
      <c r="A130" s="122"/>
      <c r="B130" s="122"/>
      <c r="C130" s="122"/>
      <c r="D130" s="122"/>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row>
    <row r="131" spans="1:28" ht="15.75" customHeight="1" x14ac:dyDescent="0.2">
      <c r="A131" s="122"/>
      <c r="B131" s="122"/>
      <c r="C131" s="122"/>
      <c r="D131" s="122"/>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row>
    <row r="132" spans="1:28" ht="15.75" customHeight="1" x14ac:dyDescent="0.2">
      <c r="A132" s="122"/>
      <c r="B132" s="122"/>
      <c r="C132" s="122"/>
      <c r="D132" s="122"/>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row>
    <row r="133" spans="1:28" ht="15.75" customHeight="1" x14ac:dyDescent="0.2">
      <c r="A133" s="122"/>
      <c r="B133" s="122"/>
      <c r="C133" s="122"/>
      <c r="D133" s="122"/>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row>
    <row r="134" spans="1:28" ht="15.75" customHeight="1" x14ac:dyDescent="0.2">
      <c r="A134" s="122"/>
      <c r="B134" s="122"/>
      <c r="C134" s="122"/>
      <c r="D134" s="122"/>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row>
    <row r="135" spans="1:28" ht="15.75" customHeight="1" x14ac:dyDescent="0.2">
      <c r="A135" s="122"/>
      <c r="B135" s="122"/>
      <c r="C135" s="122"/>
      <c r="D135" s="122"/>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row>
    <row r="136" spans="1:28" ht="15.75" customHeight="1" x14ac:dyDescent="0.2">
      <c r="A136" s="122"/>
      <c r="B136" s="122"/>
      <c r="C136" s="122"/>
      <c r="D136" s="122"/>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row>
    <row r="137" spans="1:28" ht="15.75" customHeight="1" x14ac:dyDescent="0.2">
      <c r="A137" s="122"/>
      <c r="B137" s="122"/>
      <c r="C137" s="122"/>
      <c r="D137" s="122"/>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row>
    <row r="138" spans="1:28" ht="15.75" customHeight="1" x14ac:dyDescent="0.2">
      <c r="A138" s="122"/>
      <c r="B138" s="122"/>
      <c r="C138" s="122"/>
      <c r="D138" s="122"/>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row>
    <row r="139" spans="1:28" ht="15.75" customHeight="1" x14ac:dyDescent="0.2">
      <c r="A139" s="122"/>
      <c r="B139" s="122"/>
      <c r="C139" s="122"/>
      <c r="D139" s="122"/>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row>
    <row r="140" spans="1:28" ht="15.75" customHeight="1" x14ac:dyDescent="0.2">
      <c r="A140" s="122"/>
      <c r="B140" s="122"/>
      <c r="C140" s="122"/>
      <c r="D140" s="122"/>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row>
    <row r="141" spans="1:28" ht="15.75" customHeight="1" x14ac:dyDescent="0.2">
      <c r="A141" s="122"/>
      <c r="B141" s="122"/>
      <c r="C141" s="122"/>
      <c r="D141" s="122"/>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row>
    <row r="142" spans="1:28" ht="15.75" customHeight="1" x14ac:dyDescent="0.2">
      <c r="A142" s="122"/>
      <c r="B142" s="122"/>
      <c r="C142" s="122"/>
      <c r="D142" s="122"/>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row>
    <row r="143" spans="1:28" ht="15.75" customHeight="1" x14ac:dyDescent="0.2">
      <c r="A143" s="122"/>
      <c r="B143" s="122"/>
      <c r="C143" s="122"/>
      <c r="D143" s="122"/>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row>
    <row r="144" spans="1:28" ht="15.75" customHeight="1" x14ac:dyDescent="0.2">
      <c r="A144" s="122"/>
      <c r="B144" s="122"/>
      <c r="C144" s="122"/>
      <c r="D144" s="122"/>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row>
    <row r="145" spans="1:28" ht="15.75" customHeight="1" x14ac:dyDescent="0.2">
      <c r="A145" s="122"/>
      <c r="B145" s="122"/>
      <c r="C145" s="122"/>
      <c r="D145" s="122"/>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row>
    <row r="146" spans="1:28" ht="15.75" customHeight="1" x14ac:dyDescent="0.2">
      <c r="A146" s="122"/>
      <c r="B146" s="122"/>
      <c r="C146" s="122"/>
      <c r="D146" s="122"/>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row>
    <row r="147" spans="1:28" ht="15.75" customHeight="1" x14ac:dyDescent="0.2">
      <c r="A147" s="122"/>
      <c r="B147" s="122"/>
      <c r="C147" s="122"/>
      <c r="D147" s="122"/>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row>
    <row r="148" spans="1:28" ht="15.75" customHeight="1" x14ac:dyDescent="0.2">
      <c r="A148" s="122"/>
      <c r="B148" s="122"/>
      <c r="C148" s="122"/>
      <c r="D148" s="122"/>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row>
    <row r="149" spans="1:28" ht="15.75" customHeight="1" x14ac:dyDescent="0.2">
      <c r="A149" s="122"/>
      <c r="B149" s="122"/>
      <c r="C149" s="122"/>
      <c r="D149" s="122"/>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row>
    <row r="150" spans="1:28" ht="15.75" customHeight="1" x14ac:dyDescent="0.2">
      <c r="A150" s="122"/>
      <c r="B150" s="122"/>
      <c r="C150" s="122"/>
      <c r="D150" s="122"/>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row>
    <row r="151" spans="1:28" ht="15.75" customHeight="1" x14ac:dyDescent="0.2">
      <c r="A151" s="122"/>
      <c r="B151" s="122"/>
      <c r="C151" s="122"/>
      <c r="D151" s="122"/>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row>
    <row r="152" spans="1:28" ht="15.75" customHeight="1" x14ac:dyDescent="0.2">
      <c r="A152" s="122"/>
      <c r="B152" s="122"/>
      <c r="C152" s="122"/>
      <c r="D152" s="122"/>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row>
    <row r="153" spans="1:28" ht="15.75" customHeight="1" x14ac:dyDescent="0.2">
      <c r="A153" s="122"/>
      <c r="B153" s="122"/>
      <c r="C153" s="122"/>
      <c r="D153" s="122"/>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row>
    <row r="154" spans="1:28" ht="15.75" customHeight="1" x14ac:dyDescent="0.2">
      <c r="A154" s="122"/>
      <c r="B154" s="122"/>
      <c r="C154" s="122"/>
      <c r="D154" s="122"/>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row>
    <row r="155" spans="1:28" ht="15.75" customHeight="1" x14ac:dyDescent="0.2">
      <c r="A155" s="122"/>
      <c r="B155" s="122"/>
      <c r="C155" s="122"/>
      <c r="D155" s="122"/>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row>
    <row r="156" spans="1:28" ht="15.75" customHeight="1" x14ac:dyDescent="0.2">
      <c r="A156" s="122"/>
      <c r="B156" s="122"/>
      <c r="C156" s="122"/>
      <c r="D156" s="122"/>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row>
    <row r="157" spans="1:28" ht="15.75" customHeight="1" x14ac:dyDescent="0.2">
      <c r="A157" s="122"/>
      <c r="B157" s="122"/>
      <c r="C157" s="122"/>
      <c r="D157" s="122"/>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row>
    <row r="158" spans="1:28" ht="15.75" customHeight="1" x14ac:dyDescent="0.2">
      <c r="A158" s="122"/>
      <c r="B158" s="122"/>
      <c r="C158" s="122"/>
      <c r="D158" s="122"/>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row>
    <row r="159" spans="1:28" ht="15.75" customHeight="1" x14ac:dyDescent="0.2">
      <c r="A159" s="122"/>
      <c r="B159" s="122"/>
      <c r="C159" s="122"/>
      <c r="D159" s="122"/>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row>
    <row r="160" spans="1:28" ht="15.75" customHeight="1" x14ac:dyDescent="0.2">
      <c r="A160" s="122"/>
      <c r="B160" s="122"/>
      <c r="C160" s="122"/>
      <c r="D160" s="122"/>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row>
    <row r="161" spans="1:28" ht="15.75" customHeight="1" x14ac:dyDescent="0.2">
      <c r="A161" s="122"/>
      <c r="B161" s="122"/>
      <c r="C161" s="122"/>
      <c r="D161" s="122"/>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row>
    <row r="162" spans="1:28" ht="15.75" customHeight="1" x14ac:dyDescent="0.2">
      <c r="A162" s="122"/>
      <c r="B162" s="122"/>
      <c r="C162" s="122"/>
      <c r="D162" s="122"/>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row>
    <row r="163" spans="1:28" ht="15.75" customHeight="1" x14ac:dyDescent="0.2">
      <c r="A163" s="122"/>
      <c r="B163" s="122"/>
      <c r="C163" s="122"/>
      <c r="D163" s="122"/>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row>
    <row r="164" spans="1:28" ht="15.75" customHeight="1" x14ac:dyDescent="0.2">
      <c r="A164" s="122"/>
      <c r="B164" s="122"/>
      <c r="C164" s="122"/>
      <c r="D164" s="122"/>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row>
    <row r="165" spans="1:28" ht="15.75" customHeight="1" x14ac:dyDescent="0.2">
      <c r="A165" s="122"/>
      <c r="B165" s="122"/>
      <c r="C165" s="122"/>
      <c r="D165" s="122"/>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row>
    <row r="166" spans="1:28" ht="15.75" customHeight="1" x14ac:dyDescent="0.2">
      <c r="A166" s="122"/>
      <c r="B166" s="122"/>
      <c r="C166" s="122"/>
      <c r="D166" s="122"/>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row>
    <row r="167" spans="1:28" ht="15.75" customHeight="1" x14ac:dyDescent="0.2">
      <c r="A167" s="122"/>
      <c r="B167" s="122"/>
      <c r="C167" s="122"/>
      <c r="D167" s="122"/>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row>
    <row r="168" spans="1:28" ht="15.75" customHeight="1" x14ac:dyDescent="0.2">
      <c r="A168" s="122"/>
      <c r="B168" s="122"/>
      <c r="C168" s="122"/>
      <c r="D168" s="122"/>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row>
    <row r="169" spans="1:28" ht="15.75" customHeight="1" x14ac:dyDescent="0.2">
      <c r="A169" s="122"/>
      <c r="B169" s="122"/>
      <c r="C169" s="122"/>
      <c r="D169" s="122"/>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row>
    <row r="170" spans="1:28" ht="15.75" customHeight="1" x14ac:dyDescent="0.2">
      <c r="A170" s="122"/>
      <c r="B170" s="122"/>
      <c r="C170" s="122"/>
      <c r="D170" s="122"/>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row>
    <row r="171" spans="1:28" ht="15.75" customHeight="1" x14ac:dyDescent="0.2">
      <c r="A171" s="122"/>
      <c r="B171" s="122"/>
      <c r="C171" s="122"/>
      <c r="D171" s="122"/>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row>
    <row r="172" spans="1:28" ht="15.75" customHeight="1" x14ac:dyDescent="0.2">
      <c r="A172" s="122"/>
      <c r="B172" s="122"/>
      <c r="C172" s="122"/>
      <c r="D172" s="122"/>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row>
    <row r="173" spans="1:28" ht="15.75" customHeight="1" x14ac:dyDescent="0.2">
      <c r="A173" s="122"/>
      <c r="B173" s="122"/>
      <c r="C173" s="122"/>
      <c r="D173" s="122"/>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row>
    <row r="174" spans="1:28" ht="15.75" customHeight="1" x14ac:dyDescent="0.2">
      <c r="A174" s="122"/>
      <c r="B174" s="122"/>
      <c r="C174" s="122"/>
      <c r="D174" s="122"/>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row>
    <row r="175" spans="1:28" ht="15.75" customHeight="1" x14ac:dyDescent="0.2">
      <c r="A175" s="122"/>
      <c r="B175" s="122"/>
      <c r="C175" s="122"/>
      <c r="D175" s="122"/>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row>
    <row r="176" spans="1:28" ht="15.75" customHeight="1" x14ac:dyDescent="0.2">
      <c r="A176" s="122"/>
      <c r="B176" s="122"/>
      <c r="C176" s="122"/>
      <c r="D176" s="122"/>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row>
    <row r="177" spans="1:28" ht="15.75" customHeight="1" x14ac:dyDescent="0.2">
      <c r="A177" s="122"/>
      <c r="B177" s="122"/>
      <c r="C177" s="122"/>
      <c r="D177" s="122"/>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row>
    <row r="178" spans="1:28" ht="15.75" customHeight="1" x14ac:dyDescent="0.2">
      <c r="A178" s="122"/>
      <c r="B178" s="122"/>
      <c r="C178" s="122"/>
      <c r="D178" s="122"/>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row>
    <row r="179" spans="1:28" ht="15.75" customHeight="1" x14ac:dyDescent="0.2">
      <c r="A179" s="122"/>
      <c r="B179" s="122"/>
      <c r="C179" s="122"/>
      <c r="D179" s="122"/>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row>
    <row r="180" spans="1:28" ht="15.75" customHeight="1" x14ac:dyDescent="0.2">
      <c r="A180" s="122"/>
      <c r="B180" s="122"/>
      <c r="C180" s="122"/>
      <c r="D180" s="122"/>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row>
    <row r="181" spans="1:28" ht="15.75" customHeight="1" x14ac:dyDescent="0.2">
      <c r="A181" s="122"/>
      <c r="B181" s="122"/>
      <c r="C181" s="122"/>
      <c r="D181" s="122"/>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row>
    <row r="182" spans="1:28" ht="15.75" customHeight="1" x14ac:dyDescent="0.2">
      <c r="A182" s="122"/>
      <c r="B182" s="122"/>
      <c r="C182" s="122"/>
      <c r="D182" s="122"/>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row>
    <row r="183" spans="1:28" ht="15.75" customHeight="1" x14ac:dyDescent="0.2">
      <c r="A183" s="122"/>
      <c r="B183" s="122"/>
      <c r="C183" s="122"/>
      <c r="D183" s="122"/>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row>
    <row r="184" spans="1:28" ht="15.75" customHeight="1" x14ac:dyDescent="0.2">
      <c r="A184" s="122"/>
      <c r="B184" s="122"/>
      <c r="C184" s="122"/>
      <c r="D184" s="122"/>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row>
    <row r="185" spans="1:28" ht="15.75" customHeight="1" x14ac:dyDescent="0.2">
      <c r="A185" s="122"/>
      <c r="B185" s="122"/>
      <c r="C185" s="122"/>
      <c r="D185" s="122"/>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row>
    <row r="186" spans="1:28" ht="15.75" customHeight="1" x14ac:dyDescent="0.2">
      <c r="A186" s="122"/>
      <c r="B186" s="122"/>
      <c r="C186" s="122"/>
      <c r="D186" s="122"/>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row>
    <row r="187" spans="1:28" ht="15.75" customHeight="1" x14ac:dyDescent="0.2">
      <c r="A187" s="122"/>
      <c r="B187" s="122"/>
      <c r="C187" s="122"/>
      <c r="D187" s="122"/>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row>
    <row r="188" spans="1:28" ht="15.75" customHeight="1" x14ac:dyDescent="0.2">
      <c r="A188" s="122"/>
      <c r="B188" s="122"/>
      <c r="C188" s="122"/>
      <c r="D188" s="122"/>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row>
    <row r="189" spans="1:28" ht="15.75" customHeight="1" x14ac:dyDescent="0.2">
      <c r="A189" s="122"/>
      <c r="B189" s="122"/>
      <c r="C189" s="122"/>
      <c r="D189" s="122"/>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row>
    <row r="190" spans="1:28" ht="15.75" customHeight="1" x14ac:dyDescent="0.2">
      <c r="A190" s="122"/>
      <c r="B190" s="122"/>
      <c r="C190" s="122"/>
      <c r="D190" s="122"/>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row>
    <row r="191" spans="1:28" ht="15.75" customHeight="1" x14ac:dyDescent="0.2">
      <c r="A191" s="122"/>
      <c r="B191" s="122"/>
      <c r="C191" s="122"/>
      <c r="D191" s="122"/>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row>
    <row r="192" spans="1:28" ht="15.75" customHeight="1" x14ac:dyDescent="0.2">
      <c r="A192" s="122"/>
      <c r="B192" s="122"/>
      <c r="C192" s="122"/>
      <c r="D192" s="122"/>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row>
    <row r="193" spans="1:28" ht="15.75" customHeight="1" x14ac:dyDescent="0.2">
      <c r="A193" s="122"/>
      <c r="B193" s="122"/>
      <c r="C193" s="122"/>
      <c r="D193" s="122"/>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row>
    <row r="194" spans="1:28" ht="15.75" customHeight="1" x14ac:dyDescent="0.2">
      <c r="A194" s="122"/>
      <c r="B194" s="122"/>
      <c r="C194" s="122"/>
      <c r="D194" s="122"/>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row>
    <row r="195" spans="1:28" ht="15.75" customHeight="1" x14ac:dyDescent="0.2">
      <c r="A195" s="122"/>
      <c r="B195" s="122"/>
      <c r="C195" s="122"/>
      <c r="D195" s="122"/>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row>
    <row r="196" spans="1:28" ht="15.75" customHeight="1" x14ac:dyDescent="0.2">
      <c r="A196" s="122"/>
      <c r="B196" s="122"/>
      <c r="C196" s="122"/>
      <c r="D196" s="122"/>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row>
    <row r="197" spans="1:28" ht="15.75" customHeight="1" x14ac:dyDescent="0.2">
      <c r="A197" s="122"/>
      <c r="B197" s="122"/>
      <c r="C197" s="122"/>
      <c r="D197" s="122"/>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row>
    <row r="198" spans="1:28" ht="15.75" customHeight="1" x14ac:dyDescent="0.2">
      <c r="A198" s="122"/>
      <c r="B198" s="122"/>
      <c r="C198" s="122"/>
      <c r="D198" s="122"/>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row>
    <row r="199" spans="1:28" ht="15.75" customHeight="1" x14ac:dyDescent="0.2">
      <c r="A199" s="122"/>
      <c r="B199" s="122"/>
      <c r="C199" s="122"/>
      <c r="D199" s="122"/>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row>
    <row r="200" spans="1:28" ht="15.75" customHeight="1" x14ac:dyDescent="0.2">
      <c r="A200" s="122"/>
      <c r="B200" s="122"/>
      <c r="C200" s="122"/>
      <c r="D200" s="122"/>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row>
    <row r="201" spans="1:28" ht="15.75" customHeight="1" x14ac:dyDescent="0.2">
      <c r="A201" s="122"/>
      <c r="B201" s="122"/>
      <c r="C201" s="122"/>
      <c r="D201" s="122"/>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row>
    <row r="202" spans="1:28" ht="15.75" customHeight="1" x14ac:dyDescent="0.2">
      <c r="A202" s="122"/>
      <c r="B202" s="122"/>
      <c r="C202" s="122"/>
      <c r="D202" s="122"/>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row>
    <row r="203" spans="1:28" ht="15.75" customHeight="1" x14ac:dyDescent="0.2">
      <c r="A203" s="122"/>
      <c r="B203" s="122"/>
      <c r="C203" s="122"/>
      <c r="D203" s="122"/>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row>
    <row r="204" spans="1:28" ht="15.75" customHeight="1" x14ac:dyDescent="0.2">
      <c r="A204" s="122"/>
      <c r="B204" s="122"/>
      <c r="C204" s="122"/>
      <c r="D204" s="122"/>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row>
    <row r="205" spans="1:28" ht="15.75" customHeight="1" x14ac:dyDescent="0.2">
      <c r="A205" s="122"/>
      <c r="B205" s="122"/>
      <c r="C205" s="122"/>
      <c r="D205" s="122"/>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row>
    <row r="206" spans="1:28" ht="15.75" customHeight="1" x14ac:dyDescent="0.2">
      <c r="A206" s="122"/>
      <c r="B206" s="122"/>
      <c r="C206" s="122"/>
      <c r="D206" s="122"/>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row>
    <row r="207" spans="1:28" ht="15.75" customHeight="1" x14ac:dyDescent="0.2">
      <c r="A207" s="122"/>
      <c r="B207" s="122"/>
      <c r="C207" s="122"/>
      <c r="D207" s="122"/>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row>
    <row r="208" spans="1:28" ht="15.75" customHeight="1" x14ac:dyDescent="0.2">
      <c r="A208" s="122"/>
      <c r="B208" s="122"/>
      <c r="C208" s="122"/>
      <c r="D208" s="122"/>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row>
    <row r="209" spans="1:28" ht="15.75" customHeight="1" x14ac:dyDescent="0.2">
      <c r="A209" s="122"/>
      <c r="B209" s="122"/>
      <c r="C209" s="122"/>
      <c r="D209" s="122"/>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row>
    <row r="210" spans="1:28" ht="15.75" customHeight="1" x14ac:dyDescent="0.2">
      <c r="A210" s="122"/>
      <c r="B210" s="122"/>
      <c r="C210" s="122"/>
      <c r="D210" s="122"/>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row>
    <row r="211" spans="1:28" ht="15.75" customHeight="1" x14ac:dyDescent="0.2">
      <c r="A211" s="122"/>
      <c r="B211" s="122"/>
      <c r="C211" s="122"/>
      <c r="D211" s="122"/>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row>
    <row r="212" spans="1:28" ht="15.75" customHeight="1" x14ac:dyDescent="0.2">
      <c r="A212" s="122"/>
      <c r="B212" s="122"/>
      <c r="C212" s="122"/>
      <c r="D212" s="122"/>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row>
    <row r="213" spans="1:28" ht="15.75" customHeight="1" x14ac:dyDescent="0.2">
      <c r="A213" s="122"/>
      <c r="B213" s="122"/>
      <c r="C213" s="122"/>
      <c r="D213" s="122"/>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row>
    <row r="214" spans="1:28" ht="15.75" customHeight="1" x14ac:dyDescent="0.2">
      <c r="A214" s="122"/>
      <c r="B214" s="122"/>
      <c r="C214" s="122"/>
      <c r="D214" s="122"/>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row>
    <row r="215" spans="1:28" ht="15.75" customHeight="1" x14ac:dyDescent="0.2">
      <c r="A215" s="122"/>
      <c r="B215" s="122"/>
      <c r="C215" s="122"/>
      <c r="D215" s="122"/>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row>
    <row r="216" spans="1:28" ht="15.75" customHeight="1" x14ac:dyDescent="0.2">
      <c r="A216" s="122"/>
      <c r="B216" s="122"/>
      <c r="C216" s="122"/>
      <c r="D216" s="122"/>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row>
    <row r="217" spans="1:28" ht="15.75" customHeight="1" x14ac:dyDescent="0.2">
      <c r="A217" s="122"/>
      <c r="B217" s="122"/>
      <c r="C217" s="122"/>
      <c r="D217" s="122"/>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row>
    <row r="218" spans="1:28" ht="15.75" customHeight="1" x14ac:dyDescent="0.2">
      <c r="A218" s="122"/>
      <c r="B218" s="122"/>
      <c r="C218" s="122"/>
      <c r="D218" s="122"/>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row>
    <row r="219" spans="1:28" ht="15.75" customHeight="1" x14ac:dyDescent="0.2">
      <c r="A219" s="122"/>
      <c r="B219" s="122"/>
      <c r="C219" s="122"/>
      <c r="D219" s="122"/>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row>
    <row r="220" spans="1:28" ht="15.75" customHeight="1" x14ac:dyDescent="0.2">
      <c r="A220" s="122"/>
      <c r="B220" s="122"/>
      <c r="C220" s="122"/>
      <c r="D220" s="122"/>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row>
    <row r="221" spans="1:28" ht="15.75" customHeight="1" x14ac:dyDescent="0.2">
      <c r="A221" s="122"/>
      <c r="B221" s="122"/>
      <c r="C221" s="122"/>
      <c r="D221" s="122"/>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row>
    <row r="222" spans="1:28" ht="15.75" customHeight="1" x14ac:dyDescent="0.2">
      <c r="A222" s="122"/>
      <c r="B222" s="122"/>
      <c r="C222" s="122"/>
      <c r="D222" s="122"/>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row>
    <row r="223" spans="1:28" ht="15.75" customHeight="1" x14ac:dyDescent="0.2">
      <c r="A223" s="122"/>
      <c r="B223" s="122"/>
      <c r="C223" s="122"/>
      <c r="D223" s="122"/>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row>
    <row r="224" spans="1:28" ht="15.75" customHeight="1" x14ac:dyDescent="0.2">
      <c r="A224" s="122"/>
      <c r="B224" s="122"/>
      <c r="C224" s="122"/>
      <c r="D224" s="122"/>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row>
    <row r="225" spans="1:28" ht="15.75" customHeight="1" x14ac:dyDescent="0.2">
      <c r="A225" s="122"/>
      <c r="B225" s="122"/>
      <c r="C225" s="122"/>
      <c r="D225" s="122"/>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row>
    <row r="226" spans="1:28" ht="15.75" customHeight="1" x14ac:dyDescent="0.2">
      <c r="A226" s="122"/>
      <c r="B226" s="122"/>
      <c r="C226" s="122"/>
      <c r="D226" s="122"/>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row>
    <row r="227" spans="1:28" ht="15.75" customHeight="1" x14ac:dyDescent="0.2">
      <c r="A227" s="122"/>
      <c r="B227" s="122"/>
      <c r="C227" s="122"/>
      <c r="D227" s="122"/>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row>
    <row r="228" spans="1:28" ht="15.75" customHeight="1" x14ac:dyDescent="0.2">
      <c r="A228" s="122"/>
      <c r="B228" s="122"/>
      <c r="C228" s="122"/>
      <c r="D228" s="122"/>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row>
    <row r="229" spans="1:28" ht="15.75" customHeight="1" x14ac:dyDescent="0.2">
      <c r="A229" s="122"/>
      <c r="B229" s="122"/>
      <c r="C229" s="122"/>
      <c r="D229" s="122"/>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row>
    <row r="230" spans="1:28" ht="15.75" customHeight="1" x14ac:dyDescent="0.2">
      <c r="A230" s="122"/>
      <c r="B230" s="122"/>
      <c r="C230" s="122"/>
      <c r="D230" s="122"/>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row>
    <row r="231" spans="1:28" ht="15.75" customHeight="1" x14ac:dyDescent="0.2">
      <c r="A231" s="122"/>
      <c r="B231" s="122"/>
      <c r="C231" s="122"/>
      <c r="D231" s="122"/>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row>
    <row r="232" spans="1:28" ht="15.75" customHeight="1" x14ac:dyDescent="0.2">
      <c r="A232" s="122"/>
      <c r="B232" s="122"/>
      <c r="C232" s="122"/>
      <c r="D232" s="122"/>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row>
    <row r="233" spans="1:28" ht="15.75" customHeight="1" x14ac:dyDescent="0.2">
      <c r="A233" s="122"/>
      <c r="B233" s="122"/>
      <c r="C233" s="122"/>
      <c r="D233" s="122"/>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row>
    <row r="234" spans="1:28" ht="15.75" customHeight="1" x14ac:dyDescent="0.2">
      <c r="A234" s="122"/>
      <c r="B234" s="122"/>
      <c r="C234" s="122"/>
      <c r="D234" s="122"/>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row>
    <row r="235" spans="1:28" ht="15.75" customHeight="1" x14ac:dyDescent="0.2">
      <c r="A235" s="122"/>
      <c r="B235" s="122"/>
      <c r="C235" s="122"/>
      <c r="D235" s="122"/>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row>
    <row r="236" spans="1:28" ht="15.75" customHeight="1" x14ac:dyDescent="0.2">
      <c r="A236" s="122"/>
      <c r="B236" s="122"/>
      <c r="C236" s="122"/>
      <c r="D236" s="122"/>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row>
    <row r="237" spans="1:28" ht="15.75" customHeight="1" x14ac:dyDescent="0.2">
      <c r="A237" s="122"/>
      <c r="B237" s="122"/>
      <c r="C237" s="122"/>
      <c r="D237" s="122"/>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row>
    <row r="238" spans="1:28" ht="15.75" customHeight="1" x14ac:dyDescent="0.2">
      <c r="A238" s="122"/>
      <c r="B238" s="122"/>
      <c r="C238" s="122"/>
      <c r="D238" s="122"/>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row>
    <row r="239" spans="1:28" ht="15.75" customHeight="1" x14ac:dyDescent="0.2">
      <c r="A239" s="122"/>
      <c r="B239" s="122"/>
      <c r="C239" s="122"/>
      <c r="D239" s="122"/>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row>
    <row r="240" spans="1:28" ht="15.75" customHeight="1" x14ac:dyDescent="0.2">
      <c r="A240" s="122"/>
      <c r="B240" s="122"/>
      <c r="C240" s="122"/>
      <c r="D240" s="122"/>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row>
    <row r="241" spans="1:28" ht="15.75" customHeight="1" x14ac:dyDescent="0.2">
      <c r="A241" s="122"/>
      <c r="B241" s="122"/>
      <c r="C241" s="122"/>
      <c r="D241" s="122"/>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row>
    <row r="242" spans="1:28" ht="15.75" customHeight="1" x14ac:dyDescent="0.2">
      <c r="A242" s="122"/>
      <c r="B242" s="122"/>
      <c r="C242" s="122"/>
      <c r="D242" s="122"/>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row>
    <row r="243" spans="1:28" ht="15.75" customHeight="1" x14ac:dyDescent="0.2">
      <c r="A243" s="122"/>
      <c r="B243" s="122"/>
      <c r="C243" s="122"/>
      <c r="D243" s="122"/>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row>
    <row r="244" spans="1:28" ht="15.75" customHeight="1" x14ac:dyDescent="0.2">
      <c r="A244" s="122"/>
      <c r="B244" s="122"/>
      <c r="C244" s="122"/>
      <c r="D244" s="122"/>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row>
    <row r="245" spans="1:28" ht="15.75" customHeight="1" x14ac:dyDescent="0.2">
      <c r="A245" s="122"/>
      <c r="B245" s="122"/>
      <c r="C245" s="122"/>
      <c r="D245" s="122"/>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row>
    <row r="246" spans="1:28" ht="15.75" customHeight="1" x14ac:dyDescent="0.2">
      <c r="A246" s="122"/>
      <c r="B246" s="122"/>
      <c r="C246" s="122"/>
      <c r="D246" s="122"/>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row>
    <row r="247" spans="1:28" ht="15.75" customHeight="1" x14ac:dyDescent="0.2">
      <c r="A247" s="122"/>
      <c r="B247" s="122"/>
      <c r="C247" s="122"/>
      <c r="D247" s="122"/>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row>
    <row r="248" spans="1:28" ht="15.75" customHeight="1" x14ac:dyDescent="0.2">
      <c r="A248" s="122"/>
      <c r="B248" s="122"/>
      <c r="C248" s="122"/>
      <c r="D248" s="122"/>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row>
    <row r="249" spans="1:28" ht="15.75" customHeight="1" x14ac:dyDescent="0.2">
      <c r="A249" s="122"/>
      <c r="B249" s="122"/>
      <c r="C249" s="122"/>
      <c r="D249" s="122"/>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row>
    <row r="250" spans="1:28" ht="15.75" customHeight="1" x14ac:dyDescent="0.2">
      <c r="A250" s="122"/>
      <c r="B250" s="122"/>
      <c r="C250" s="122"/>
      <c r="D250" s="122"/>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row>
    <row r="251" spans="1:28" ht="15.75" customHeight="1" x14ac:dyDescent="0.2">
      <c r="A251" s="122"/>
      <c r="B251" s="122"/>
      <c r="C251" s="122"/>
      <c r="D251" s="122"/>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row>
    <row r="252" spans="1:28" ht="15.75" customHeight="1" x14ac:dyDescent="0.2">
      <c r="A252" s="122"/>
      <c r="B252" s="122"/>
      <c r="C252" s="122"/>
      <c r="D252" s="122"/>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row>
    <row r="253" spans="1:28" ht="15.75" customHeight="1" x14ac:dyDescent="0.2">
      <c r="A253" s="122"/>
      <c r="B253" s="122"/>
      <c r="C253" s="122"/>
      <c r="D253" s="122"/>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row>
    <row r="254" spans="1:28" ht="15.75" customHeight="1" x14ac:dyDescent="0.2">
      <c r="A254" s="122"/>
      <c r="B254" s="122"/>
      <c r="C254" s="122"/>
      <c r="D254" s="122"/>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row>
    <row r="255" spans="1:28" ht="15.75" customHeight="1" x14ac:dyDescent="0.2">
      <c r="A255" s="122"/>
      <c r="B255" s="122"/>
      <c r="C255" s="122"/>
      <c r="D255" s="122"/>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row>
    <row r="256" spans="1:28" ht="15.75" customHeight="1" x14ac:dyDescent="0.2">
      <c r="A256" s="122"/>
      <c r="B256" s="122"/>
      <c r="C256" s="122"/>
      <c r="D256" s="122"/>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row>
    <row r="257" spans="1:28" ht="15.75" customHeight="1" x14ac:dyDescent="0.2">
      <c r="A257" s="122"/>
      <c r="B257" s="122"/>
      <c r="C257" s="122"/>
      <c r="D257" s="122"/>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row>
    <row r="258" spans="1:28" ht="15.75" customHeight="1" x14ac:dyDescent="0.2">
      <c r="A258" s="122"/>
      <c r="B258" s="122"/>
      <c r="C258" s="122"/>
      <c r="D258" s="122"/>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row>
    <row r="259" spans="1:28" ht="15.75" customHeight="1" x14ac:dyDescent="0.2">
      <c r="A259" s="122"/>
      <c r="B259" s="122"/>
      <c r="C259" s="122"/>
      <c r="D259" s="122"/>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row>
    <row r="260" spans="1:28" ht="15.75" customHeight="1" x14ac:dyDescent="0.2">
      <c r="A260" s="122"/>
      <c r="B260" s="122"/>
      <c r="C260" s="122"/>
      <c r="D260" s="122"/>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row>
    <row r="261" spans="1:28" ht="15.75" customHeight="1" x14ac:dyDescent="0.2">
      <c r="A261" s="122"/>
      <c r="B261" s="122"/>
      <c r="C261" s="122"/>
      <c r="D261" s="122"/>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row>
    <row r="262" spans="1:28" ht="15.75" customHeight="1" x14ac:dyDescent="0.2">
      <c r="A262" s="122"/>
      <c r="B262" s="122"/>
      <c r="C262" s="122"/>
      <c r="D262" s="122"/>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row>
    <row r="263" spans="1:28" ht="15.75" customHeight="1" x14ac:dyDescent="0.2">
      <c r="A263" s="122"/>
      <c r="B263" s="122"/>
      <c r="C263" s="122"/>
      <c r="D263" s="122"/>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row>
    <row r="264" spans="1:28" ht="15.75" customHeight="1" x14ac:dyDescent="0.2">
      <c r="A264" s="122"/>
      <c r="B264" s="122"/>
      <c r="C264" s="122"/>
      <c r="D264" s="122"/>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row>
    <row r="265" spans="1:28" ht="15.75" customHeight="1" x14ac:dyDescent="0.2">
      <c r="A265" s="122"/>
      <c r="B265" s="122"/>
      <c r="C265" s="122"/>
      <c r="D265" s="122"/>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row>
    <row r="266" spans="1:28" ht="15.75" customHeight="1" x14ac:dyDescent="0.2">
      <c r="A266" s="122"/>
      <c r="B266" s="122"/>
      <c r="C266" s="122"/>
      <c r="D266" s="122"/>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row>
    <row r="267" spans="1:28" ht="15.75" customHeight="1" x14ac:dyDescent="0.2">
      <c r="A267" s="122"/>
      <c r="B267" s="122"/>
      <c r="C267" s="122"/>
      <c r="D267" s="122"/>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row>
    <row r="268" spans="1:28" ht="15.75" customHeight="1" x14ac:dyDescent="0.2">
      <c r="A268" s="122"/>
      <c r="B268" s="122"/>
      <c r="C268" s="122"/>
      <c r="D268" s="122"/>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row>
    <row r="269" spans="1:28" ht="15.75" customHeight="1" x14ac:dyDescent="0.2">
      <c r="A269" s="122"/>
      <c r="B269" s="122"/>
      <c r="C269" s="122"/>
      <c r="D269" s="122"/>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row>
    <row r="270" spans="1:28" ht="15.75" customHeight="1" x14ac:dyDescent="0.2">
      <c r="A270" s="122"/>
      <c r="B270" s="122"/>
      <c r="C270" s="122"/>
      <c r="D270" s="122"/>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row>
    <row r="271" spans="1:28" ht="15.75" customHeight="1" x14ac:dyDescent="0.2">
      <c r="A271" s="122"/>
      <c r="B271" s="122"/>
      <c r="C271" s="122"/>
      <c r="D271" s="122"/>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row>
    <row r="272" spans="1:28" ht="15.75" customHeight="1" x14ac:dyDescent="0.2">
      <c r="A272" s="122"/>
      <c r="B272" s="122"/>
      <c r="C272" s="122"/>
      <c r="D272" s="122"/>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row>
    <row r="273" spans="1:28" ht="15.75" customHeight="1" x14ac:dyDescent="0.2">
      <c r="A273" s="122"/>
      <c r="B273" s="122"/>
      <c r="C273" s="122"/>
      <c r="D273" s="122"/>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row>
    <row r="274" spans="1:28" ht="15.75" customHeight="1" x14ac:dyDescent="0.2">
      <c r="A274" s="122"/>
      <c r="B274" s="122"/>
      <c r="C274" s="122"/>
      <c r="D274" s="122"/>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row>
    <row r="275" spans="1:28" ht="15.75" customHeight="1" x14ac:dyDescent="0.2">
      <c r="A275" s="122"/>
      <c r="B275" s="122"/>
      <c r="C275" s="122"/>
      <c r="D275" s="122"/>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row>
    <row r="276" spans="1:28" ht="15.75" customHeight="1" x14ac:dyDescent="0.2">
      <c r="A276" s="122"/>
      <c r="B276" s="122"/>
      <c r="C276" s="122"/>
      <c r="D276" s="122"/>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row>
    <row r="277" spans="1:28" ht="15.75" customHeight="1" x14ac:dyDescent="0.2">
      <c r="A277" s="122"/>
      <c r="B277" s="122"/>
      <c r="C277" s="122"/>
      <c r="D277" s="122"/>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row>
    <row r="278" spans="1:28" ht="15.75" customHeight="1" x14ac:dyDescent="0.2">
      <c r="A278" s="122"/>
      <c r="B278" s="122"/>
      <c r="C278" s="122"/>
      <c r="D278" s="122"/>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row>
    <row r="279" spans="1:28" ht="15.75" customHeight="1" x14ac:dyDescent="0.2">
      <c r="A279" s="122"/>
      <c r="B279" s="122"/>
      <c r="C279" s="122"/>
      <c r="D279" s="122"/>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row>
    <row r="280" spans="1:28" ht="15.75" customHeight="1" x14ac:dyDescent="0.2">
      <c r="A280" s="122"/>
      <c r="B280" s="122"/>
      <c r="C280" s="122"/>
      <c r="D280" s="122"/>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row>
    <row r="281" spans="1:28" ht="15.75" customHeight="1" x14ac:dyDescent="0.2">
      <c r="A281" s="122"/>
      <c r="B281" s="122"/>
      <c r="C281" s="122"/>
      <c r="D281" s="122"/>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row>
    <row r="282" spans="1:28" ht="15.75" customHeight="1" x14ac:dyDescent="0.2">
      <c r="A282" s="122"/>
      <c r="B282" s="122"/>
      <c r="C282" s="122"/>
      <c r="D282" s="122"/>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row>
    <row r="283" spans="1:28" ht="15.75" customHeight="1" x14ac:dyDescent="0.2">
      <c r="A283" s="122"/>
      <c r="B283" s="122"/>
      <c r="C283" s="122"/>
      <c r="D283" s="122"/>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row>
    <row r="284" spans="1:28" ht="15.75" customHeight="1" x14ac:dyDescent="0.2">
      <c r="A284" s="122"/>
      <c r="B284" s="122"/>
      <c r="C284" s="122"/>
      <c r="D284" s="122"/>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row>
    <row r="285" spans="1:28" ht="15.75" customHeight="1" x14ac:dyDescent="0.2">
      <c r="A285" s="122"/>
      <c r="B285" s="122"/>
      <c r="C285" s="122"/>
      <c r="D285" s="122"/>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row>
    <row r="286" spans="1:28" ht="15.75" customHeight="1" x14ac:dyDescent="0.2">
      <c r="A286" s="122"/>
      <c r="B286" s="122"/>
      <c r="C286" s="122"/>
      <c r="D286" s="122"/>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row>
    <row r="287" spans="1:28" ht="15.75" customHeight="1" x14ac:dyDescent="0.2">
      <c r="A287" s="122"/>
      <c r="B287" s="122"/>
      <c r="C287" s="122"/>
      <c r="D287" s="122"/>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row>
    <row r="288" spans="1:28" ht="15.75" customHeight="1" x14ac:dyDescent="0.2">
      <c r="A288" s="122"/>
      <c r="B288" s="122"/>
      <c r="C288" s="122"/>
      <c r="D288" s="122"/>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row>
    <row r="289" spans="1:28" ht="15.75" customHeight="1" x14ac:dyDescent="0.2">
      <c r="A289" s="122"/>
      <c r="B289" s="122"/>
      <c r="C289" s="122"/>
      <c r="D289" s="122"/>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row>
    <row r="290" spans="1:28" ht="15.75" customHeight="1" x14ac:dyDescent="0.2">
      <c r="A290" s="122"/>
      <c r="B290" s="122"/>
      <c r="C290" s="122"/>
      <c r="D290" s="122"/>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row>
    <row r="291" spans="1:28" ht="15.75" customHeight="1" x14ac:dyDescent="0.2">
      <c r="A291" s="122"/>
      <c r="B291" s="122"/>
      <c r="C291" s="122"/>
      <c r="D291" s="122"/>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row>
    <row r="292" spans="1:28" ht="15.75" customHeight="1" x14ac:dyDescent="0.2">
      <c r="A292" s="122"/>
      <c r="B292" s="122"/>
      <c r="C292" s="122"/>
      <c r="D292" s="122"/>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row>
    <row r="293" spans="1:28" ht="15.75" customHeight="1" x14ac:dyDescent="0.2">
      <c r="A293" s="122"/>
      <c r="B293" s="122"/>
      <c r="C293" s="122"/>
      <c r="D293" s="122"/>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row>
    <row r="294" spans="1:28" ht="15.75" customHeight="1" x14ac:dyDescent="0.2">
      <c r="A294" s="122"/>
      <c r="B294" s="122"/>
      <c r="C294" s="122"/>
      <c r="D294" s="122"/>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row>
    <row r="295" spans="1:28" ht="15.75" customHeight="1" x14ac:dyDescent="0.2">
      <c r="A295" s="122"/>
      <c r="B295" s="122"/>
      <c r="C295" s="122"/>
      <c r="D295" s="122"/>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row>
    <row r="296" spans="1:28" ht="15.75" customHeight="1" x14ac:dyDescent="0.2">
      <c r="A296" s="122"/>
      <c r="B296" s="122"/>
      <c r="C296" s="122"/>
      <c r="D296" s="122"/>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row>
    <row r="297" spans="1:28" ht="15.75" customHeight="1" x14ac:dyDescent="0.2">
      <c r="A297" s="122"/>
      <c r="B297" s="122"/>
      <c r="C297" s="122"/>
      <c r="D297" s="122"/>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row>
    <row r="298" spans="1:28" ht="15.75" customHeight="1" x14ac:dyDescent="0.2">
      <c r="A298" s="122"/>
      <c r="B298" s="122"/>
      <c r="C298" s="122"/>
      <c r="D298" s="122"/>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row>
    <row r="299" spans="1:28" ht="15.75" customHeight="1" x14ac:dyDescent="0.2">
      <c r="A299" s="122"/>
      <c r="B299" s="122"/>
      <c r="C299" s="122"/>
      <c r="D299" s="122"/>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row>
    <row r="300" spans="1:28" ht="15.75" customHeight="1" x14ac:dyDescent="0.2">
      <c r="A300" s="122"/>
      <c r="B300" s="122"/>
      <c r="C300" s="122"/>
      <c r="D300" s="122"/>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row>
    <row r="301" spans="1:28" ht="15.75" customHeight="1" x14ac:dyDescent="0.2">
      <c r="A301" s="122"/>
      <c r="B301" s="122"/>
      <c r="C301" s="122"/>
      <c r="D301" s="122"/>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row>
    <row r="302" spans="1:28" ht="15.75" customHeight="1" x14ac:dyDescent="0.2">
      <c r="A302" s="122"/>
      <c r="B302" s="122"/>
      <c r="C302" s="122"/>
      <c r="D302" s="122"/>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row>
    <row r="303" spans="1:28" ht="15.75" customHeight="1" x14ac:dyDescent="0.2">
      <c r="A303" s="122"/>
      <c r="B303" s="122"/>
      <c r="C303" s="122"/>
      <c r="D303" s="122"/>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row>
    <row r="304" spans="1:28" ht="15.75" customHeight="1" x14ac:dyDescent="0.2">
      <c r="A304" s="122"/>
      <c r="B304" s="122"/>
      <c r="C304" s="122"/>
      <c r="D304" s="122"/>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row>
    <row r="305" spans="1:28" ht="15.75" customHeight="1" x14ac:dyDescent="0.2">
      <c r="A305" s="122"/>
      <c r="B305" s="122"/>
      <c r="C305" s="122"/>
      <c r="D305" s="122"/>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row>
    <row r="306" spans="1:28" ht="15.75" customHeight="1" x14ac:dyDescent="0.2">
      <c r="A306" s="122"/>
      <c r="B306" s="122"/>
      <c r="C306" s="122"/>
      <c r="D306" s="122"/>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row>
    <row r="307" spans="1:28" ht="15.75" customHeight="1" x14ac:dyDescent="0.2">
      <c r="A307" s="122"/>
      <c r="B307" s="122"/>
      <c r="C307" s="122"/>
      <c r="D307" s="122"/>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row>
    <row r="308" spans="1:28" ht="15.75" customHeight="1" x14ac:dyDescent="0.2">
      <c r="A308" s="122"/>
      <c r="B308" s="122"/>
      <c r="C308" s="122"/>
      <c r="D308" s="122"/>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row>
    <row r="309" spans="1:28" ht="15.75" customHeight="1" x14ac:dyDescent="0.2">
      <c r="A309" s="122"/>
      <c r="B309" s="122"/>
      <c r="C309" s="122"/>
      <c r="D309" s="122"/>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row>
    <row r="310" spans="1:28" ht="15.75" customHeight="1" x14ac:dyDescent="0.2">
      <c r="A310" s="122"/>
      <c r="B310" s="122"/>
      <c r="C310" s="122"/>
      <c r="D310" s="122"/>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row>
    <row r="311" spans="1:28" ht="15.75" customHeight="1" x14ac:dyDescent="0.2">
      <c r="A311" s="122"/>
      <c r="B311" s="122"/>
      <c r="C311" s="122"/>
      <c r="D311" s="122"/>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row>
    <row r="312" spans="1:28" ht="15.75" customHeight="1" x14ac:dyDescent="0.2">
      <c r="A312" s="122"/>
      <c r="B312" s="122"/>
      <c r="C312" s="122"/>
      <c r="D312" s="122"/>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row>
    <row r="313" spans="1:28" ht="15.75" customHeight="1" x14ac:dyDescent="0.2">
      <c r="A313" s="122"/>
      <c r="B313" s="122"/>
      <c r="C313" s="122"/>
      <c r="D313" s="122"/>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row>
    <row r="314" spans="1:28" ht="15.75" customHeight="1" x14ac:dyDescent="0.2">
      <c r="A314" s="122"/>
      <c r="B314" s="122"/>
      <c r="C314" s="122"/>
      <c r="D314" s="122"/>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row>
    <row r="315" spans="1:28" ht="15.75" customHeight="1" x14ac:dyDescent="0.2">
      <c r="A315" s="122"/>
      <c r="B315" s="122"/>
      <c r="C315" s="122"/>
      <c r="D315" s="122"/>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row>
    <row r="316" spans="1:28" ht="15.75" customHeight="1" x14ac:dyDescent="0.2">
      <c r="A316" s="122"/>
      <c r="B316" s="122"/>
      <c r="C316" s="122"/>
      <c r="D316" s="122"/>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row>
    <row r="317" spans="1:28" ht="15.75" customHeight="1" x14ac:dyDescent="0.2">
      <c r="A317" s="122"/>
      <c r="B317" s="122"/>
      <c r="C317" s="122"/>
      <c r="D317" s="122"/>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row>
    <row r="318" spans="1:28" ht="15.75" customHeight="1" x14ac:dyDescent="0.2">
      <c r="A318" s="122"/>
      <c r="B318" s="122"/>
      <c r="C318" s="122"/>
      <c r="D318" s="122"/>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row>
    <row r="319" spans="1:28" ht="15.75" customHeight="1" x14ac:dyDescent="0.2">
      <c r="A319" s="122"/>
      <c r="B319" s="122"/>
      <c r="C319" s="122"/>
      <c r="D319" s="122"/>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row>
    <row r="320" spans="1:28" ht="15.75" customHeight="1" x14ac:dyDescent="0.2">
      <c r="A320" s="122"/>
      <c r="B320" s="122"/>
      <c r="C320" s="122"/>
      <c r="D320" s="122"/>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row>
    <row r="321" spans="1:28" ht="15.75" customHeight="1" x14ac:dyDescent="0.2">
      <c r="A321" s="122"/>
      <c r="B321" s="122"/>
      <c r="C321" s="122"/>
      <c r="D321" s="122"/>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row>
    <row r="322" spans="1:28" ht="15.75" customHeight="1" x14ac:dyDescent="0.2">
      <c r="A322" s="122"/>
      <c r="B322" s="122"/>
      <c r="C322" s="122"/>
      <c r="D322" s="122"/>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row>
    <row r="323" spans="1:28" ht="15.75" customHeight="1" x14ac:dyDescent="0.2">
      <c r="A323" s="122"/>
      <c r="B323" s="122"/>
      <c r="C323" s="122"/>
      <c r="D323" s="122"/>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row>
    <row r="324" spans="1:28" ht="15.75" customHeight="1" x14ac:dyDescent="0.2">
      <c r="A324" s="122"/>
      <c r="B324" s="122"/>
      <c r="C324" s="122"/>
      <c r="D324" s="122"/>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row>
    <row r="325" spans="1:28" ht="15.75" customHeight="1" x14ac:dyDescent="0.2">
      <c r="A325" s="122"/>
      <c r="B325" s="122"/>
      <c r="C325" s="122"/>
      <c r="D325" s="122"/>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row>
    <row r="326" spans="1:28" ht="15.75" customHeight="1" x14ac:dyDescent="0.2">
      <c r="A326" s="122"/>
      <c r="B326" s="122"/>
      <c r="C326" s="122"/>
      <c r="D326" s="122"/>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row>
    <row r="327" spans="1:28" ht="15.75" customHeight="1" x14ac:dyDescent="0.2">
      <c r="A327" s="122"/>
      <c r="B327" s="122"/>
      <c r="C327" s="122"/>
      <c r="D327" s="122"/>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row>
    <row r="328" spans="1:28" ht="15.75" customHeight="1" x14ac:dyDescent="0.2">
      <c r="A328" s="122"/>
      <c r="B328" s="122"/>
      <c r="C328" s="122"/>
      <c r="D328" s="122"/>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row>
    <row r="329" spans="1:28" ht="15.75" customHeight="1" x14ac:dyDescent="0.2">
      <c r="A329" s="122"/>
      <c r="B329" s="122"/>
      <c r="C329" s="122"/>
      <c r="D329" s="122"/>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row>
    <row r="330" spans="1:28" ht="15.75" customHeight="1" x14ac:dyDescent="0.2">
      <c r="A330" s="122"/>
      <c r="B330" s="122"/>
      <c r="C330" s="122"/>
      <c r="D330" s="122"/>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row>
    <row r="331" spans="1:28" ht="15.75" customHeight="1" x14ac:dyDescent="0.2">
      <c r="A331" s="122"/>
      <c r="B331" s="122"/>
      <c r="C331" s="122"/>
      <c r="D331" s="122"/>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row>
    <row r="332" spans="1:28" ht="15.75" customHeight="1" x14ac:dyDescent="0.2">
      <c r="A332" s="122"/>
      <c r="B332" s="122"/>
      <c r="C332" s="122"/>
      <c r="D332" s="122"/>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row>
    <row r="333" spans="1:28" ht="15.75" customHeight="1" x14ac:dyDescent="0.2">
      <c r="A333" s="122"/>
      <c r="B333" s="122"/>
      <c r="C333" s="122"/>
      <c r="D333" s="122"/>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row>
    <row r="334" spans="1:28" ht="15.75" customHeight="1" x14ac:dyDescent="0.2">
      <c r="A334" s="122"/>
      <c r="B334" s="122"/>
      <c r="C334" s="122"/>
      <c r="D334" s="122"/>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row>
    <row r="335" spans="1:28" ht="15.75" customHeight="1" x14ac:dyDescent="0.2">
      <c r="A335" s="122"/>
      <c r="B335" s="122"/>
      <c r="C335" s="122"/>
      <c r="D335" s="122"/>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row>
    <row r="336" spans="1:28" ht="15.75" customHeight="1" x14ac:dyDescent="0.2">
      <c r="A336" s="122"/>
      <c r="B336" s="122"/>
      <c r="C336" s="122"/>
      <c r="D336" s="122"/>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row>
    <row r="337" spans="1:28" ht="15.75" customHeight="1" x14ac:dyDescent="0.2">
      <c r="A337" s="122"/>
      <c r="B337" s="122"/>
      <c r="C337" s="122"/>
      <c r="D337" s="122"/>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row>
    <row r="338" spans="1:28" ht="15.75" customHeight="1" x14ac:dyDescent="0.2">
      <c r="A338" s="122"/>
      <c r="B338" s="122"/>
      <c r="C338" s="122"/>
      <c r="D338" s="122"/>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row>
    <row r="339" spans="1:28" ht="15.75" customHeight="1" x14ac:dyDescent="0.2">
      <c r="A339" s="122"/>
      <c r="B339" s="122"/>
      <c r="C339" s="122"/>
      <c r="D339" s="122"/>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row>
    <row r="340" spans="1:28" ht="15.75" customHeight="1" x14ac:dyDescent="0.2">
      <c r="A340" s="122"/>
      <c r="B340" s="122"/>
      <c r="C340" s="122"/>
      <c r="D340" s="122"/>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row>
    <row r="341" spans="1:28" ht="15.75" customHeight="1" x14ac:dyDescent="0.2">
      <c r="A341" s="122"/>
      <c r="B341" s="122"/>
      <c r="C341" s="122"/>
      <c r="D341" s="122"/>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row>
    <row r="342" spans="1:28" ht="15.75" customHeight="1" x14ac:dyDescent="0.2">
      <c r="A342" s="122"/>
      <c r="B342" s="122"/>
      <c r="C342" s="122"/>
      <c r="D342" s="122"/>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row>
    <row r="343" spans="1:28" ht="15.75" customHeight="1" x14ac:dyDescent="0.2">
      <c r="A343" s="122"/>
      <c r="B343" s="122"/>
      <c r="C343" s="122"/>
      <c r="D343" s="122"/>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row>
    <row r="344" spans="1:28" ht="15.75" customHeight="1" x14ac:dyDescent="0.2">
      <c r="A344" s="122"/>
      <c r="B344" s="122"/>
      <c r="C344" s="122"/>
      <c r="D344" s="122"/>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row>
    <row r="345" spans="1:28" ht="15.75" customHeight="1" x14ac:dyDescent="0.2">
      <c r="A345" s="122"/>
      <c r="B345" s="122"/>
      <c r="C345" s="122"/>
      <c r="D345" s="122"/>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row>
    <row r="346" spans="1:28" ht="15.75" customHeight="1" x14ac:dyDescent="0.2">
      <c r="A346" s="122"/>
      <c r="B346" s="122"/>
      <c r="C346" s="122"/>
      <c r="D346" s="122"/>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row>
    <row r="347" spans="1:28" ht="15.75" customHeight="1" x14ac:dyDescent="0.2">
      <c r="A347" s="122"/>
      <c r="B347" s="122"/>
      <c r="C347" s="122"/>
      <c r="D347" s="122"/>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row>
    <row r="348" spans="1:28" ht="15.75" customHeight="1" x14ac:dyDescent="0.2">
      <c r="A348" s="122"/>
      <c r="B348" s="122"/>
      <c r="C348" s="122"/>
      <c r="D348" s="122"/>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row>
    <row r="349" spans="1:28" ht="15.75" customHeight="1" x14ac:dyDescent="0.2">
      <c r="A349" s="122"/>
      <c r="B349" s="122"/>
      <c r="C349" s="122"/>
      <c r="D349" s="122"/>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row>
    <row r="350" spans="1:28" ht="15.75" customHeight="1" x14ac:dyDescent="0.2">
      <c r="A350" s="122"/>
      <c r="B350" s="122"/>
      <c r="C350" s="122"/>
      <c r="D350" s="122"/>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row>
    <row r="351" spans="1:28" ht="15.75" customHeight="1" x14ac:dyDescent="0.2">
      <c r="A351" s="122"/>
      <c r="B351" s="122"/>
      <c r="C351" s="122"/>
      <c r="D351" s="122"/>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row>
    <row r="352" spans="1:28" ht="15.75" customHeight="1" x14ac:dyDescent="0.2">
      <c r="A352" s="122"/>
      <c r="B352" s="122"/>
      <c r="C352" s="122"/>
      <c r="D352" s="122"/>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row>
    <row r="353" spans="1:28" ht="15.75" customHeight="1" x14ac:dyDescent="0.2">
      <c r="A353" s="122"/>
      <c r="B353" s="122"/>
      <c r="C353" s="122"/>
      <c r="D353" s="122"/>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row>
    <row r="354" spans="1:28" ht="15.75" customHeight="1" x14ac:dyDescent="0.2">
      <c r="A354" s="122"/>
      <c r="B354" s="122"/>
      <c r="C354" s="122"/>
      <c r="D354" s="122"/>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row>
    <row r="355" spans="1:28" ht="15.75" customHeight="1" x14ac:dyDescent="0.2">
      <c r="A355" s="122"/>
      <c r="B355" s="122"/>
      <c r="C355" s="122"/>
      <c r="D355" s="122"/>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row>
    <row r="356" spans="1:28" ht="15.75" customHeight="1" x14ac:dyDescent="0.2">
      <c r="A356" s="122"/>
      <c r="B356" s="122"/>
      <c r="C356" s="122"/>
      <c r="D356" s="122"/>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row>
    <row r="357" spans="1:28" ht="15.75" customHeight="1" x14ac:dyDescent="0.2">
      <c r="A357" s="122"/>
      <c r="B357" s="122"/>
      <c r="C357" s="122"/>
      <c r="D357" s="122"/>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row>
    <row r="358" spans="1:28" ht="15.75" customHeight="1" x14ac:dyDescent="0.2">
      <c r="A358" s="122"/>
      <c r="B358" s="122"/>
      <c r="C358" s="122"/>
      <c r="D358" s="122"/>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row>
    <row r="359" spans="1:28" ht="15.75" customHeight="1" x14ac:dyDescent="0.2">
      <c r="A359" s="122"/>
      <c r="B359" s="122"/>
      <c r="C359" s="122"/>
      <c r="D359" s="122"/>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row>
    <row r="360" spans="1:28" ht="15.75" customHeight="1" x14ac:dyDescent="0.2">
      <c r="A360" s="122"/>
      <c r="B360" s="122"/>
      <c r="C360" s="122"/>
      <c r="D360" s="122"/>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row>
    <row r="361" spans="1:28" ht="15.75" customHeight="1" x14ac:dyDescent="0.2">
      <c r="A361" s="122"/>
      <c r="B361" s="122"/>
      <c r="C361" s="122"/>
      <c r="D361" s="122"/>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row>
    <row r="362" spans="1:28" ht="15.75" customHeight="1" x14ac:dyDescent="0.2">
      <c r="A362" s="122"/>
      <c r="B362" s="122"/>
      <c r="C362" s="122"/>
      <c r="D362" s="122"/>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row>
    <row r="363" spans="1:28" ht="15.75" customHeight="1" x14ac:dyDescent="0.2">
      <c r="A363" s="122"/>
      <c r="B363" s="122"/>
      <c r="C363" s="122"/>
      <c r="D363" s="122"/>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row>
    <row r="364" spans="1:28" ht="15.75" customHeight="1" x14ac:dyDescent="0.2">
      <c r="A364" s="122"/>
      <c r="B364" s="122"/>
      <c r="C364" s="122"/>
      <c r="D364" s="122"/>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row>
    <row r="365" spans="1:28" ht="15.75" customHeight="1" x14ac:dyDescent="0.2">
      <c r="A365" s="122"/>
      <c r="B365" s="122"/>
      <c r="C365" s="122"/>
      <c r="D365" s="122"/>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row>
    <row r="366" spans="1:28" ht="15.75" customHeight="1" x14ac:dyDescent="0.2">
      <c r="A366" s="122"/>
      <c r="B366" s="122"/>
      <c r="C366" s="122"/>
      <c r="D366" s="122"/>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row>
    <row r="367" spans="1:28" ht="15.75" customHeight="1" x14ac:dyDescent="0.2">
      <c r="A367" s="122"/>
      <c r="B367" s="122"/>
      <c r="C367" s="122"/>
      <c r="D367" s="122"/>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row>
    <row r="368" spans="1:28" ht="15.75" customHeight="1" x14ac:dyDescent="0.2">
      <c r="A368" s="122"/>
      <c r="B368" s="122"/>
      <c r="C368" s="122"/>
      <c r="D368" s="122"/>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row>
    <row r="369" spans="1:28" ht="15.75" customHeight="1" x14ac:dyDescent="0.2">
      <c r="A369" s="122"/>
      <c r="B369" s="122"/>
      <c r="C369" s="122"/>
      <c r="D369" s="122"/>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row>
    <row r="370" spans="1:28" ht="15.75" customHeight="1" x14ac:dyDescent="0.2">
      <c r="A370" s="122"/>
      <c r="B370" s="122"/>
      <c r="C370" s="122"/>
      <c r="D370" s="122"/>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row>
    <row r="371" spans="1:28" ht="15.75" customHeight="1" x14ac:dyDescent="0.2">
      <c r="A371" s="122"/>
      <c r="B371" s="122"/>
      <c r="C371" s="122"/>
      <c r="D371" s="122"/>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28" ht="15.75" customHeight="1" x14ac:dyDescent="0.2">
      <c r="A372" s="122"/>
      <c r="B372" s="122"/>
      <c r="C372" s="122"/>
      <c r="D372" s="122"/>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row>
    <row r="373" spans="1:28" ht="15.75" customHeight="1" x14ac:dyDescent="0.2">
      <c r="A373" s="122"/>
      <c r="B373" s="122"/>
      <c r="C373" s="122"/>
      <c r="D373" s="122"/>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row>
    <row r="374" spans="1:28" ht="15.75" customHeight="1" x14ac:dyDescent="0.2">
      <c r="A374" s="122"/>
      <c r="B374" s="122"/>
      <c r="C374" s="122"/>
      <c r="D374" s="122"/>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row>
    <row r="375" spans="1:28" ht="15.75" customHeight="1" x14ac:dyDescent="0.2">
      <c r="A375" s="122"/>
      <c r="B375" s="122"/>
      <c r="C375" s="122"/>
      <c r="D375" s="122"/>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row>
    <row r="376" spans="1:28" ht="15.75" customHeight="1" x14ac:dyDescent="0.2">
      <c r="A376" s="122"/>
      <c r="B376" s="122"/>
      <c r="C376" s="122"/>
      <c r="D376" s="122"/>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row>
    <row r="377" spans="1:28" ht="15.75" customHeight="1" x14ac:dyDescent="0.2">
      <c r="A377" s="122"/>
      <c r="B377" s="122"/>
      <c r="C377" s="122"/>
      <c r="D377" s="122"/>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row>
    <row r="378" spans="1:28" ht="15.75" customHeight="1" x14ac:dyDescent="0.2">
      <c r="A378" s="122"/>
      <c r="B378" s="122"/>
      <c r="C378" s="122"/>
      <c r="D378" s="122"/>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row>
    <row r="379" spans="1:28" ht="15.75" customHeight="1" x14ac:dyDescent="0.2">
      <c r="A379" s="122"/>
      <c r="B379" s="122"/>
      <c r="C379" s="122"/>
      <c r="D379" s="122"/>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row>
    <row r="380" spans="1:28" ht="15.75" customHeight="1" x14ac:dyDescent="0.2">
      <c r="A380" s="122"/>
      <c r="B380" s="122"/>
      <c r="C380" s="122"/>
      <c r="D380" s="122"/>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row>
    <row r="381" spans="1:28" ht="15.75" customHeight="1" x14ac:dyDescent="0.2">
      <c r="A381" s="122"/>
      <c r="B381" s="122"/>
      <c r="C381" s="122"/>
      <c r="D381" s="122"/>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row>
    <row r="382" spans="1:28" ht="15.75" customHeight="1" x14ac:dyDescent="0.2">
      <c r="A382" s="122"/>
      <c r="B382" s="122"/>
      <c r="C382" s="122"/>
      <c r="D382" s="122"/>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row>
    <row r="383" spans="1:28" ht="15.75" customHeight="1" x14ac:dyDescent="0.2">
      <c r="A383" s="122"/>
      <c r="B383" s="122"/>
      <c r="C383" s="122"/>
      <c r="D383" s="122"/>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row>
    <row r="384" spans="1:28" ht="15.75" customHeight="1" x14ac:dyDescent="0.2">
      <c r="A384" s="122"/>
      <c r="B384" s="122"/>
      <c r="C384" s="122"/>
      <c r="D384" s="122"/>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row>
    <row r="385" spans="1:28" ht="15.75" customHeight="1" x14ac:dyDescent="0.2">
      <c r="A385" s="122"/>
      <c r="B385" s="122"/>
      <c r="C385" s="122"/>
      <c r="D385" s="122"/>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row>
    <row r="386" spans="1:28" ht="15.75" customHeight="1" x14ac:dyDescent="0.2">
      <c r="A386" s="122"/>
      <c r="B386" s="122"/>
      <c r="C386" s="122"/>
      <c r="D386" s="122"/>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row>
    <row r="387" spans="1:28" ht="15.75" customHeight="1" x14ac:dyDescent="0.2">
      <c r="A387" s="122"/>
      <c r="B387" s="122"/>
      <c r="C387" s="122"/>
      <c r="D387" s="122"/>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row>
    <row r="388" spans="1:28" ht="15.75" customHeight="1" x14ac:dyDescent="0.2">
      <c r="A388" s="122"/>
      <c r="B388" s="122"/>
      <c r="C388" s="122"/>
      <c r="D388" s="122"/>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row>
    <row r="389" spans="1:28" ht="15.75" customHeight="1" x14ac:dyDescent="0.2">
      <c r="A389" s="122"/>
      <c r="B389" s="122"/>
      <c r="C389" s="122"/>
      <c r="D389" s="122"/>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row>
    <row r="390" spans="1:28" ht="15.75" customHeight="1" x14ac:dyDescent="0.2">
      <c r="A390" s="122"/>
      <c r="B390" s="122"/>
      <c r="C390" s="122"/>
      <c r="D390" s="122"/>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row>
    <row r="391" spans="1:28" ht="15.75" customHeight="1" x14ac:dyDescent="0.2">
      <c r="A391" s="122"/>
      <c r="B391" s="122"/>
      <c r="C391" s="122"/>
      <c r="D391" s="122"/>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row>
    <row r="392" spans="1:28" ht="15.75" customHeight="1" x14ac:dyDescent="0.2">
      <c r="A392" s="122"/>
      <c r="B392" s="122"/>
      <c r="C392" s="122"/>
      <c r="D392" s="122"/>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row>
    <row r="393" spans="1:28" ht="15.75" customHeight="1" x14ac:dyDescent="0.2">
      <c r="A393" s="122"/>
      <c r="B393" s="122"/>
      <c r="C393" s="122"/>
      <c r="D393" s="122"/>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row>
    <row r="394" spans="1:28" ht="15.75" customHeight="1" x14ac:dyDescent="0.2">
      <c r="A394" s="122"/>
      <c r="B394" s="122"/>
      <c r="C394" s="122"/>
      <c r="D394" s="122"/>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row>
    <row r="395" spans="1:28" ht="15.75" customHeight="1" x14ac:dyDescent="0.2">
      <c r="A395" s="122"/>
      <c r="B395" s="122"/>
      <c r="C395" s="122"/>
      <c r="D395" s="122"/>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row>
    <row r="396" spans="1:28" ht="15.75" customHeight="1" x14ac:dyDescent="0.2">
      <c r="A396" s="122"/>
      <c r="B396" s="122"/>
      <c r="C396" s="122"/>
      <c r="D396" s="122"/>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row>
    <row r="397" spans="1:28" ht="15.75" customHeight="1" x14ac:dyDescent="0.2">
      <c r="A397" s="122"/>
      <c r="B397" s="122"/>
      <c r="C397" s="122"/>
      <c r="D397" s="122"/>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row>
    <row r="398" spans="1:28" ht="15.75" customHeight="1" x14ac:dyDescent="0.2">
      <c r="A398" s="122"/>
      <c r="B398" s="122"/>
      <c r="C398" s="122"/>
      <c r="D398" s="122"/>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row>
    <row r="399" spans="1:28" ht="15.75" customHeight="1" x14ac:dyDescent="0.2">
      <c r="A399" s="122"/>
      <c r="B399" s="122"/>
      <c r="C399" s="122"/>
      <c r="D399" s="122"/>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row>
    <row r="400" spans="1:28" ht="15.75" customHeight="1" x14ac:dyDescent="0.2">
      <c r="A400" s="122"/>
      <c r="B400" s="122"/>
      <c r="C400" s="122"/>
      <c r="D400" s="122"/>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row>
    <row r="401" spans="1:28" ht="15.75" customHeight="1" x14ac:dyDescent="0.2">
      <c r="A401" s="122"/>
      <c r="B401" s="122"/>
      <c r="C401" s="122"/>
      <c r="D401" s="122"/>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row>
    <row r="402" spans="1:28" ht="15.75" customHeight="1" x14ac:dyDescent="0.2">
      <c r="A402" s="122"/>
      <c r="B402" s="122"/>
      <c r="C402" s="122"/>
      <c r="D402" s="122"/>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row>
    <row r="403" spans="1:28" ht="15.75" customHeight="1" x14ac:dyDescent="0.2">
      <c r="A403" s="122"/>
      <c r="B403" s="122"/>
      <c r="C403" s="122"/>
      <c r="D403" s="122"/>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row>
    <row r="404" spans="1:28" ht="15.75" customHeight="1" x14ac:dyDescent="0.2">
      <c r="A404" s="122"/>
      <c r="B404" s="122"/>
      <c r="C404" s="122"/>
      <c r="D404" s="122"/>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row>
    <row r="405" spans="1:28" ht="15.75" customHeight="1" x14ac:dyDescent="0.2">
      <c r="A405" s="122"/>
      <c r="B405" s="122"/>
      <c r="C405" s="122"/>
      <c r="D405" s="122"/>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row>
    <row r="406" spans="1:28" ht="15.75" customHeight="1" x14ac:dyDescent="0.2">
      <c r="A406" s="122"/>
      <c r="B406" s="122"/>
      <c r="C406" s="122"/>
      <c r="D406" s="122"/>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row>
    <row r="407" spans="1:28" ht="15.75" customHeight="1" x14ac:dyDescent="0.2">
      <c r="A407" s="122"/>
      <c r="B407" s="122"/>
      <c r="C407" s="122"/>
      <c r="D407" s="122"/>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row>
    <row r="408" spans="1:28" ht="15.75" customHeight="1" x14ac:dyDescent="0.2">
      <c r="A408" s="122"/>
      <c r="B408" s="122"/>
      <c r="C408" s="122"/>
      <c r="D408" s="122"/>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row>
    <row r="409" spans="1:28" ht="15.75" customHeight="1" x14ac:dyDescent="0.2">
      <c r="A409" s="122"/>
      <c r="B409" s="122"/>
      <c r="C409" s="122"/>
      <c r="D409" s="122"/>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row>
    <row r="410" spans="1:28" ht="15.75" customHeight="1" x14ac:dyDescent="0.2">
      <c r="A410" s="122"/>
      <c r="B410" s="122"/>
      <c r="C410" s="122"/>
      <c r="D410" s="122"/>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row>
    <row r="411" spans="1:28" ht="15.75" customHeight="1" x14ac:dyDescent="0.2">
      <c r="A411" s="122"/>
      <c r="B411" s="122"/>
      <c r="C411" s="122"/>
      <c r="D411" s="122"/>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row>
    <row r="412" spans="1:28" ht="15.75" customHeight="1" x14ac:dyDescent="0.2">
      <c r="A412" s="122"/>
      <c r="B412" s="122"/>
      <c r="C412" s="122"/>
      <c r="D412" s="122"/>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row>
    <row r="413" spans="1:28" ht="15.75" customHeight="1" x14ac:dyDescent="0.2">
      <c r="A413" s="122"/>
      <c r="B413" s="122"/>
      <c r="C413" s="122"/>
      <c r="D413" s="122"/>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row>
    <row r="414" spans="1:28" ht="15.75" customHeight="1" x14ac:dyDescent="0.2">
      <c r="A414" s="122"/>
      <c r="B414" s="122"/>
      <c r="C414" s="122"/>
      <c r="D414" s="122"/>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row>
    <row r="415" spans="1:28" ht="15.75" customHeight="1" x14ac:dyDescent="0.2">
      <c r="A415" s="122"/>
      <c r="B415" s="122"/>
      <c r="C415" s="122"/>
      <c r="D415" s="122"/>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row>
    <row r="416" spans="1:28" ht="15.75" customHeight="1" x14ac:dyDescent="0.2">
      <c r="A416" s="122"/>
      <c r="B416" s="122"/>
      <c r="C416" s="122"/>
      <c r="D416" s="122"/>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row>
    <row r="417" spans="1:28" ht="15.75" customHeight="1" x14ac:dyDescent="0.2">
      <c r="A417" s="122"/>
      <c r="B417" s="122"/>
      <c r="C417" s="122"/>
      <c r="D417" s="122"/>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row>
    <row r="418" spans="1:28" ht="15.75" customHeight="1" x14ac:dyDescent="0.2">
      <c r="A418" s="122"/>
      <c r="B418" s="122"/>
      <c r="C418" s="122"/>
      <c r="D418" s="122"/>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row>
    <row r="419" spans="1:28" ht="15.75" customHeight="1" x14ac:dyDescent="0.2">
      <c r="A419" s="122"/>
      <c r="B419" s="122"/>
      <c r="C419" s="122"/>
      <c r="D419" s="122"/>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row>
    <row r="420" spans="1:28" ht="15.75" customHeight="1" x14ac:dyDescent="0.2">
      <c r="A420" s="122"/>
      <c r="B420" s="122"/>
      <c r="C420" s="122"/>
      <c r="D420" s="122"/>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row>
    <row r="421" spans="1:28" ht="15.75" customHeight="1" x14ac:dyDescent="0.2">
      <c r="A421" s="122"/>
      <c r="B421" s="122"/>
      <c r="C421" s="122"/>
      <c r="D421" s="122"/>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row>
    <row r="422" spans="1:28" ht="15.75" customHeight="1" x14ac:dyDescent="0.2">
      <c r="A422" s="122"/>
      <c r="B422" s="122"/>
      <c r="C422" s="122"/>
      <c r="D422" s="122"/>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row>
    <row r="423" spans="1:28" ht="15.75" customHeight="1" x14ac:dyDescent="0.2">
      <c r="A423" s="122"/>
      <c r="B423" s="122"/>
      <c r="C423" s="122"/>
      <c r="D423" s="122"/>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row>
    <row r="424" spans="1:28" ht="15.75" customHeight="1" x14ac:dyDescent="0.2">
      <c r="A424" s="122"/>
      <c r="B424" s="122"/>
      <c r="C424" s="122"/>
      <c r="D424" s="122"/>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row>
    <row r="425" spans="1:28" ht="15.75" customHeight="1" x14ac:dyDescent="0.2">
      <c r="A425" s="122"/>
      <c r="B425" s="122"/>
      <c r="C425" s="122"/>
      <c r="D425" s="122"/>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row>
    <row r="426" spans="1:28" ht="15.75" customHeight="1" x14ac:dyDescent="0.2">
      <c r="A426" s="122"/>
      <c r="B426" s="122"/>
      <c r="C426" s="122"/>
      <c r="D426" s="122"/>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row>
    <row r="427" spans="1:28" ht="15.75" customHeight="1" x14ac:dyDescent="0.2">
      <c r="A427" s="122"/>
      <c r="B427" s="122"/>
      <c r="C427" s="122"/>
      <c r="D427" s="122"/>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row>
    <row r="428" spans="1:28" ht="15.75" customHeight="1" x14ac:dyDescent="0.2">
      <c r="A428" s="122"/>
      <c r="B428" s="122"/>
      <c r="C428" s="122"/>
      <c r="D428" s="122"/>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row>
    <row r="429" spans="1:28" ht="15.75" customHeight="1" x14ac:dyDescent="0.2">
      <c r="A429" s="122"/>
      <c r="B429" s="122"/>
      <c r="C429" s="122"/>
      <c r="D429" s="122"/>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row>
    <row r="430" spans="1:28" ht="15.75" customHeight="1" x14ac:dyDescent="0.2">
      <c r="A430" s="122"/>
      <c r="B430" s="122"/>
      <c r="C430" s="122"/>
      <c r="D430" s="122"/>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row>
    <row r="431" spans="1:28" ht="15.75" customHeight="1" x14ac:dyDescent="0.2">
      <c r="A431" s="122"/>
      <c r="B431" s="122"/>
      <c r="C431" s="122"/>
      <c r="D431" s="122"/>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row>
    <row r="432" spans="1:28" ht="15.75" customHeight="1" x14ac:dyDescent="0.2">
      <c r="A432" s="122"/>
      <c r="B432" s="122"/>
      <c r="C432" s="122"/>
      <c r="D432" s="122"/>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row>
    <row r="433" spans="1:28" ht="15.75" customHeight="1" x14ac:dyDescent="0.2">
      <c r="A433" s="122"/>
      <c r="B433" s="122"/>
      <c r="C433" s="122"/>
      <c r="D433" s="122"/>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row>
    <row r="434" spans="1:28" ht="15.75" customHeight="1" x14ac:dyDescent="0.2">
      <c r="A434" s="122"/>
      <c r="B434" s="122"/>
      <c r="C434" s="122"/>
      <c r="D434" s="122"/>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row>
    <row r="435" spans="1:28" ht="15.75" customHeight="1" x14ac:dyDescent="0.2">
      <c r="A435" s="122"/>
      <c r="B435" s="122"/>
      <c r="C435" s="122"/>
      <c r="D435" s="122"/>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row>
    <row r="436" spans="1:28" ht="15.75" customHeight="1" x14ac:dyDescent="0.2">
      <c r="A436" s="122"/>
      <c r="B436" s="122"/>
      <c r="C436" s="122"/>
      <c r="D436" s="122"/>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row>
    <row r="437" spans="1:28" ht="15.75" customHeight="1" x14ac:dyDescent="0.2">
      <c r="A437" s="122"/>
      <c r="B437" s="122"/>
      <c r="C437" s="122"/>
      <c r="D437" s="122"/>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row>
    <row r="438" spans="1:28" ht="15.75" customHeight="1" x14ac:dyDescent="0.2">
      <c r="A438" s="122"/>
      <c r="B438" s="122"/>
      <c r="C438" s="122"/>
      <c r="D438" s="122"/>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row>
    <row r="439" spans="1:28" ht="15.75" customHeight="1" x14ac:dyDescent="0.2">
      <c r="A439" s="122"/>
      <c r="B439" s="122"/>
      <c r="C439" s="122"/>
      <c r="D439" s="122"/>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row>
    <row r="440" spans="1:28" ht="15.75" customHeight="1" x14ac:dyDescent="0.2">
      <c r="A440" s="122"/>
      <c r="B440" s="122"/>
      <c r="C440" s="122"/>
      <c r="D440" s="122"/>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row>
    <row r="441" spans="1:28" ht="15.75" customHeight="1" x14ac:dyDescent="0.2">
      <c r="A441" s="122"/>
      <c r="B441" s="122"/>
      <c r="C441" s="122"/>
      <c r="D441" s="122"/>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row>
    <row r="442" spans="1:28" ht="15.75" customHeight="1" x14ac:dyDescent="0.2">
      <c r="A442" s="122"/>
      <c r="B442" s="122"/>
      <c r="C442" s="122"/>
      <c r="D442" s="122"/>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row>
    <row r="443" spans="1:28" ht="15.75" customHeight="1" x14ac:dyDescent="0.2">
      <c r="A443" s="122"/>
      <c r="B443" s="122"/>
      <c r="C443" s="122"/>
      <c r="D443" s="122"/>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row>
    <row r="444" spans="1:28" ht="15.75" customHeight="1" x14ac:dyDescent="0.2">
      <c r="A444" s="122"/>
      <c r="B444" s="122"/>
      <c r="C444" s="122"/>
      <c r="D444" s="122"/>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row>
    <row r="445" spans="1:28" ht="15.75" customHeight="1" x14ac:dyDescent="0.2">
      <c r="A445" s="122"/>
      <c r="B445" s="122"/>
      <c r="C445" s="122"/>
      <c r="D445" s="122"/>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row>
    <row r="446" spans="1:28" ht="15.75" customHeight="1" x14ac:dyDescent="0.2">
      <c r="A446" s="122"/>
      <c r="B446" s="122"/>
      <c r="C446" s="122"/>
      <c r="D446" s="122"/>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row>
    <row r="447" spans="1:28" ht="15.75" customHeight="1" x14ac:dyDescent="0.2">
      <c r="A447" s="122"/>
      <c r="B447" s="122"/>
      <c r="C447" s="122"/>
      <c r="D447" s="122"/>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row>
    <row r="448" spans="1:28" ht="15.75" customHeight="1" x14ac:dyDescent="0.2">
      <c r="A448" s="122"/>
      <c r="B448" s="122"/>
      <c r="C448" s="122"/>
      <c r="D448" s="122"/>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row>
    <row r="449" spans="1:28" ht="15.75" customHeight="1" x14ac:dyDescent="0.2">
      <c r="A449" s="122"/>
      <c r="B449" s="122"/>
      <c r="C449" s="122"/>
      <c r="D449" s="122"/>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row>
    <row r="450" spans="1:28" ht="15.75" customHeight="1" x14ac:dyDescent="0.2">
      <c r="A450" s="122"/>
      <c r="B450" s="122"/>
      <c r="C450" s="122"/>
      <c r="D450" s="122"/>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row>
    <row r="451" spans="1:28" ht="15.75" customHeight="1" x14ac:dyDescent="0.2">
      <c r="A451" s="122"/>
      <c r="B451" s="122"/>
      <c r="C451" s="122"/>
      <c r="D451" s="122"/>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row>
    <row r="452" spans="1:28" ht="15.75" customHeight="1" x14ac:dyDescent="0.2">
      <c r="A452" s="122"/>
      <c r="B452" s="122"/>
      <c r="C452" s="122"/>
      <c r="D452" s="122"/>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row>
    <row r="453" spans="1:28" ht="15.75" customHeight="1" x14ac:dyDescent="0.2">
      <c r="A453" s="122"/>
      <c r="B453" s="122"/>
      <c r="C453" s="122"/>
      <c r="D453" s="122"/>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row>
    <row r="454" spans="1:28" ht="15.75" customHeight="1" x14ac:dyDescent="0.2">
      <c r="A454" s="122"/>
      <c r="B454" s="122"/>
      <c r="C454" s="122"/>
      <c r="D454" s="122"/>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row>
    <row r="455" spans="1:28" ht="15.75" customHeight="1" x14ac:dyDescent="0.2">
      <c r="A455" s="122"/>
      <c r="B455" s="122"/>
      <c r="C455" s="122"/>
      <c r="D455" s="122"/>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row>
    <row r="456" spans="1:28" ht="15.75" customHeight="1" x14ac:dyDescent="0.2">
      <c r="A456" s="122"/>
      <c r="B456" s="122"/>
      <c r="C456" s="122"/>
      <c r="D456" s="122"/>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row>
    <row r="457" spans="1:28" ht="15.75" customHeight="1" x14ac:dyDescent="0.2">
      <c r="A457" s="122"/>
      <c r="B457" s="122"/>
      <c r="C457" s="122"/>
      <c r="D457" s="122"/>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row>
    <row r="458" spans="1:28" ht="15.75" customHeight="1" x14ac:dyDescent="0.2">
      <c r="A458" s="122"/>
      <c r="B458" s="122"/>
      <c r="C458" s="122"/>
      <c r="D458" s="122"/>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row>
    <row r="459" spans="1:28" ht="15.75" customHeight="1" x14ac:dyDescent="0.2">
      <c r="A459" s="122"/>
      <c r="B459" s="122"/>
      <c r="C459" s="122"/>
      <c r="D459" s="122"/>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row>
    <row r="460" spans="1:28" ht="15.75" customHeight="1" x14ac:dyDescent="0.2">
      <c r="A460" s="122"/>
      <c r="B460" s="122"/>
      <c r="C460" s="122"/>
      <c r="D460" s="122"/>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row>
    <row r="461" spans="1:28" ht="15.75" customHeight="1" x14ac:dyDescent="0.2">
      <c r="A461" s="122"/>
      <c r="B461" s="122"/>
      <c r="C461" s="122"/>
      <c r="D461" s="122"/>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row>
    <row r="462" spans="1:28" ht="15.75" customHeight="1" x14ac:dyDescent="0.2">
      <c r="A462" s="122"/>
      <c r="B462" s="122"/>
      <c r="C462" s="122"/>
      <c r="D462" s="122"/>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row>
    <row r="463" spans="1:28" ht="15.75" customHeight="1" x14ac:dyDescent="0.2">
      <c r="A463" s="122"/>
      <c r="B463" s="122"/>
      <c r="C463" s="122"/>
      <c r="D463" s="122"/>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row>
    <row r="464" spans="1:28" ht="15.75" customHeight="1" x14ac:dyDescent="0.2">
      <c r="A464" s="122"/>
      <c r="B464" s="122"/>
      <c r="C464" s="122"/>
      <c r="D464" s="122"/>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row>
    <row r="465" spans="1:28" ht="15.75" customHeight="1" x14ac:dyDescent="0.2">
      <c r="A465" s="122"/>
      <c r="B465" s="122"/>
      <c r="C465" s="122"/>
      <c r="D465" s="122"/>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row>
    <row r="466" spans="1:28" ht="15.75" customHeight="1" x14ac:dyDescent="0.2">
      <c r="A466" s="122"/>
      <c r="B466" s="122"/>
      <c r="C466" s="122"/>
      <c r="D466" s="122"/>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row>
    <row r="467" spans="1:28" ht="15.75" customHeight="1" x14ac:dyDescent="0.2">
      <c r="A467" s="122"/>
      <c r="B467" s="122"/>
      <c r="C467" s="122"/>
      <c r="D467" s="122"/>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row>
    <row r="468" spans="1:28" ht="15.75" customHeight="1" x14ac:dyDescent="0.2">
      <c r="A468" s="122"/>
      <c r="B468" s="122"/>
      <c r="C468" s="122"/>
      <c r="D468" s="122"/>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row>
    <row r="469" spans="1:28" ht="15.75" customHeight="1" x14ac:dyDescent="0.2">
      <c r="A469" s="122"/>
      <c r="B469" s="122"/>
      <c r="C469" s="122"/>
      <c r="D469" s="122"/>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row>
    <row r="470" spans="1:28" ht="15.75" customHeight="1" x14ac:dyDescent="0.2">
      <c r="A470" s="122"/>
      <c r="B470" s="122"/>
      <c r="C470" s="122"/>
      <c r="D470" s="122"/>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row>
    <row r="471" spans="1:28" ht="15.75" customHeight="1" x14ac:dyDescent="0.2">
      <c r="A471" s="122"/>
      <c r="B471" s="122"/>
      <c r="C471" s="122"/>
      <c r="D471" s="122"/>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row>
    <row r="472" spans="1:28" ht="15.75" customHeight="1" x14ac:dyDescent="0.2">
      <c r="A472" s="122"/>
      <c r="B472" s="122"/>
      <c r="C472" s="122"/>
      <c r="D472" s="122"/>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row>
    <row r="473" spans="1:28" ht="15.75" customHeight="1" x14ac:dyDescent="0.2">
      <c r="A473" s="122"/>
      <c r="B473" s="122"/>
      <c r="C473" s="122"/>
      <c r="D473" s="122"/>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row>
    <row r="474" spans="1:28" ht="15.75" customHeight="1" x14ac:dyDescent="0.2">
      <c r="A474" s="122"/>
      <c r="B474" s="122"/>
      <c r="C474" s="122"/>
      <c r="D474" s="122"/>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row>
    <row r="475" spans="1:28" ht="15.75" customHeight="1" x14ac:dyDescent="0.2">
      <c r="A475" s="122"/>
      <c r="B475" s="122"/>
      <c r="C475" s="122"/>
      <c r="D475" s="122"/>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row>
    <row r="476" spans="1:28" ht="15.75" customHeight="1" x14ac:dyDescent="0.2">
      <c r="A476" s="122"/>
      <c r="B476" s="122"/>
      <c r="C476" s="122"/>
      <c r="D476" s="122"/>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row>
    <row r="477" spans="1:28" ht="15.75" customHeight="1" x14ac:dyDescent="0.2">
      <c r="A477" s="122"/>
      <c r="B477" s="122"/>
      <c r="C477" s="122"/>
      <c r="D477" s="122"/>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row>
    <row r="478" spans="1:28" ht="15.75" customHeight="1" x14ac:dyDescent="0.2">
      <c r="A478" s="122"/>
      <c r="B478" s="122"/>
      <c r="C478" s="122"/>
      <c r="D478" s="122"/>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row>
    <row r="479" spans="1:28" ht="15.75" customHeight="1" x14ac:dyDescent="0.2">
      <c r="A479" s="122"/>
      <c r="B479" s="122"/>
      <c r="C479" s="122"/>
      <c r="D479" s="122"/>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row>
    <row r="480" spans="1:28" ht="15.75" customHeight="1" x14ac:dyDescent="0.2">
      <c r="A480" s="122"/>
      <c r="B480" s="122"/>
      <c r="C480" s="122"/>
      <c r="D480" s="122"/>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row>
    <row r="481" spans="1:28" ht="15.75" customHeight="1" x14ac:dyDescent="0.2">
      <c r="A481" s="122"/>
      <c r="B481" s="122"/>
      <c r="C481" s="122"/>
      <c r="D481" s="122"/>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row>
    <row r="482" spans="1:28" ht="15.75" customHeight="1" x14ac:dyDescent="0.2">
      <c r="A482" s="122"/>
      <c r="B482" s="122"/>
      <c r="C482" s="122"/>
      <c r="D482" s="122"/>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row>
    <row r="483" spans="1:28" ht="15.75" customHeight="1" x14ac:dyDescent="0.2">
      <c r="A483" s="122"/>
      <c r="B483" s="122"/>
      <c r="C483" s="122"/>
      <c r="D483" s="122"/>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row>
    <row r="484" spans="1:28" ht="15.75" customHeight="1" x14ac:dyDescent="0.2">
      <c r="A484" s="122"/>
      <c r="B484" s="122"/>
      <c r="C484" s="122"/>
      <c r="D484" s="122"/>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row>
    <row r="485" spans="1:28" ht="15.75" customHeight="1" x14ac:dyDescent="0.2">
      <c r="A485" s="122"/>
      <c r="B485" s="122"/>
      <c r="C485" s="122"/>
      <c r="D485" s="122"/>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row>
    <row r="486" spans="1:28" ht="15.75" customHeight="1" x14ac:dyDescent="0.2">
      <c r="A486" s="122"/>
      <c r="B486" s="122"/>
      <c r="C486" s="122"/>
      <c r="D486" s="122"/>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row>
    <row r="487" spans="1:28" ht="15.75" customHeight="1" x14ac:dyDescent="0.2">
      <c r="A487" s="122"/>
      <c r="B487" s="122"/>
      <c r="C487" s="122"/>
      <c r="D487" s="122"/>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row>
    <row r="488" spans="1:28" ht="15.75" customHeight="1" x14ac:dyDescent="0.2">
      <c r="A488" s="122"/>
      <c r="B488" s="122"/>
      <c r="C488" s="122"/>
      <c r="D488" s="122"/>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row>
    <row r="489" spans="1:28" ht="15.75" customHeight="1" x14ac:dyDescent="0.2">
      <c r="A489" s="122"/>
      <c r="B489" s="122"/>
      <c r="C489" s="122"/>
      <c r="D489" s="122"/>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row>
    <row r="490" spans="1:28" ht="15.75" customHeight="1" x14ac:dyDescent="0.2">
      <c r="A490" s="122"/>
      <c r="B490" s="122"/>
      <c r="C490" s="122"/>
      <c r="D490" s="122"/>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row>
    <row r="491" spans="1:28" ht="15.75" customHeight="1" x14ac:dyDescent="0.2">
      <c r="A491" s="122"/>
      <c r="B491" s="122"/>
      <c r="C491" s="122"/>
      <c r="D491" s="122"/>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row>
    <row r="492" spans="1:28" ht="15.75" customHeight="1" x14ac:dyDescent="0.2">
      <c r="A492" s="122"/>
      <c r="B492" s="122"/>
      <c r="C492" s="122"/>
      <c r="D492" s="122"/>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row>
    <row r="493" spans="1:28" ht="15.75" customHeight="1" x14ac:dyDescent="0.2">
      <c r="A493" s="122"/>
      <c r="B493" s="122"/>
      <c r="C493" s="122"/>
      <c r="D493" s="122"/>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row>
    <row r="494" spans="1:28" ht="15.75" customHeight="1" x14ac:dyDescent="0.2">
      <c r="A494" s="122"/>
      <c r="B494" s="122"/>
      <c r="C494" s="122"/>
      <c r="D494" s="122"/>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row>
    <row r="495" spans="1:28" ht="15.75" customHeight="1" x14ac:dyDescent="0.2">
      <c r="A495" s="122"/>
      <c r="B495" s="122"/>
      <c r="C495" s="122"/>
      <c r="D495" s="122"/>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row>
    <row r="496" spans="1:28" ht="15.75" customHeight="1" x14ac:dyDescent="0.2">
      <c r="A496" s="122"/>
      <c r="B496" s="122"/>
      <c r="C496" s="122"/>
      <c r="D496" s="122"/>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row>
    <row r="497" spans="1:28" ht="15.75" customHeight="1" x14ac:dyDescent="0.2">
      <c r="A497" s="122"/>
      <c r="B497" s="122"/>
      <c r="C497" s="122"/>
      <c r="D497" s="122"/>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row>
    <row r="498" spans="1:28" ht="15.75" customHeight="1" x14ac:dyDescent="0.2">
      <c r="A498" s="122"/>
      <c r="B498" s="122"/>
      <c r="C498" s="122"/>
      <c r="D498" s="122"/>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row>
    <row r="499" spans="1:28" ht="15.75" customHeight="1" x14ac:dyDescent="0.2">
      <c r="A499" s="122"/>
      <c r="B499" s="122"/>
      <c r="C499" s="122"/>
      <c r="D499" s="122"/>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row>
    <row r="500" spans="1:28" ht="15.75" customHeight="1" x14ac:dyDescent="0.2">
      <c r="A500" s="122"/>
      <c r="B500" s="122"/>
      <c r="C500" s="122"/>
      <c r="D500" s="122"/>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row>
    <row r="501" spans="1:28" ht="15.75" customHeight="1" x14ac:dyDescent="0.2">
      <c r="A501" s="122"/>
      <c r="B501" s="122"/>
      <c r="C501" s="122"/>
      <c r="D501" s="122"/>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row>
    <row r="502" spans="1:28" ht="15.75" customHeight="1" x14ac:dyDescent="0.2">
      <c r="A502" s="122"/>
      <c r="B502" s="122"/>
      <c r="C502" s="122"/>
      <c r="D502" s="122"/>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row>
    <row r="503" spans="1:28" ht="15.75" customHeight="1" x14ac:dyDescent="0.2">
      <c r="A503" s="122"/>
      <c r="B503" s="122"/>
      <c r="C503" s="122"/>
      <c r="D503" s="122"/>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row>
    <row r="504" spans="1:28" ht="15.75" customHeight="1" x14ac:dyDescent="0.2">
      <c r="A504" s="122"/>
      <c r="B504" s="122"/>
      <c r="C504" s="122"/>
      <c r="D504" s="122"/>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row>
    <row r="505" spans="1:28" ht="15.75" customHeight="1" x14ac:dyDescent="0.2">
      <c r="A505" s="122"/>
      <c r="B505" s="122"/>
      <c r="C505" s="122"/>
      <c r="D505" s="122"/>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row>
    <row r="506" spans="1:28" ht="15.75" customHeight="1" x14ac:dyDescent="0.2">
      <c r="A506" s="122"/>
      <c r="B506" s="122"/>
      <c r="C506" s="122"/>
      <c r="D506" s="122"/>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row>
    <row r="507" spans="1:28" ht="15.75" customHeight="1" x14ac:dyDescent="0.2">
      <c r="A507" s="122"/>
      <c r="B507" s="122"/>
      <c r="C507" s="122"/>
      <c r="D507" s="122"/>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28" ht="15.75" customHeight="1" x14ac:dyDescent="0.2">
      <c r="A508" s="122"/>
      <c r="B508" s="122"/>
      <c r="C508" s="122"/>
      <c r="D508" s="122"/>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row>
    <row r="509" spans="1:28" ht="15.75" customHeight="1" x14ac:dyDescent="0.2">
      <c r="A509" s="122"/>
      <c r="B509" s="122"/>
      <c r="C509" s="122"/>
      <c r="D509" s="122"/>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row>
    <row r="510" spans="1:28" ht="15.75" customHeight="1" x14ac:dyDescent="0.2">
      <c r="A510" s="122"/>
      <c r="B510" s="122"/>
      <c r="C510" s="122"/>
      <c r="D510" s="122"/>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row>
    <row r="511" spans="1:28" ht="15.75" customHeight="1" x14ac:dyDescent="0.2">
      <c r="A511" s="122"/>
      <c r="B511" s="122"/>
      <c r="C511" s="122"/>
      <c r="D511" s="122"/>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row>
    <row r="512" spans="1:28" ht="15.75" customHeight="1" x14ac:dyDescent="0.2">
      <c r="A512" s="122"/>
      <c r="B512" s="122"/>
      <c r="C512" s="122"/>
      <c r="D512" s="122"/>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row>
    <row r="513" spans="1:28" ht="15.75" customHeight="1" x14ac:dyDescent="0.2">
      <c r="A513" s="122"/>
      <c r="B513" s="122"/>
      <c r="C513" s="122"/>
      <c r="D513" s="122"/>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row>
    <row r="514" spans="1:28" ht="15.75" customHeight="1" x14ac:dyDescent="0.2">
      <c r="A514" s="122"/>
      <c r="B514" s="122"/>
      <c r="C514" s="122"/>
      <c r="D514" s="122"/>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row>
    <row r="515" spans="1:28" ht="15.75" customHeight="1" x14ac:dyDescent="0.2">
      <c r="A515" s="122"/>
      <c r="B515" s="122"/>
      <c r="C515" s="122"/>
      <c r="D515" s="122"/>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row>
    <row r="516" spans="1:28" ht="15.75" customHeight="1" x14ac:dyDescent="0.2">
      <c r="A516" s="122"/>
      <c r="B516" s="122"/>
      <c r="C516" s="122"/>
      <c r="D516" s="122"/>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row>
    <row r="517" spans="1:28" ht="15.75" customHeight="1" x14ac:dyDescent="0.2">
      <c r="A517" s="122"/>
      <c r="B517" s="122"/>
      <c r="C517" s="122"/>
      <c r="D517" s="122"/>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row>
    <row r="518" spans="1:28" ht="15.75" customHeight="1" x14ac:dyDescent="0.2">
      <c r="A518" s="122"/>
      <c r="B518" s="122"/>
      <c r="C518" s="122"/>
      <c r="D518" s="122"/>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row>
    <row r="519" spans="1:28" ht="15.75" customHeight="1" x14ac:dyDescent="0.2">
      <c r="A519" s="122"/>
      <c r="B519" s="122"/>
      <c r="C519" s="122"/>
      <c r="D519" s="122"/>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row>
    <row r="520" spans="1:28" ht="15.75" customHeight="1" x14ac:dyDescent="0.2">
      <c r="A520" s="122"/>
      <c r="B520" s="122"/>
      <c r="C520" s="122"/>
      <c r="D520" s="122"/>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row>
    <row r="521" spans="1:28" ht="15.75" customHeight="1" x14ac:dyDescent="0.2">
      <c r="A521" s="122"/>
      <c r="B521" s="122"/>
      <c r="C521" s="122"/>
      <c r="D521" s="122"/>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row>
    <row r="522" spans="1:28" ht="15.75" customHeight="1" x14ac:dyDescent="0.2">
      <c r="A522" s="122"/>
      <c r="B522" s="122"/>
      <c r="C522" s="122"/>
      <c r="D522" s="122"/>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row>
    <row r="523" spans="1:28" ht="15.75" customHeight="1" x14ac:dyDescent="0.2">
      <c r="A523" s="122"/>
      <c r="B523" s="122"/>
      <c r="C523" s="122"/>
      <c r="D523" s="122"/>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row>
    <row r="524" spans="1:28" ht="15.75" customHeight="1" x14ac:dyDescent="0.2">
      <c r="A524" s="122"/>
      <c r="B524" s="122"/>
      <c r="C524" s="122"/>
      <c r="D524" s="122"/>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row>
    <row r="525" spans="1:28" ht="15.75" customHeight="1" x14ac:dyDescent="0.2">
      <c r="A525" s="122"/>
      <c r="B525" s="122"/>
      <c r="C525" s="122"/>
      <c r="D525" s="122"/>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row>
    <row r="526" spans="1:28" ht="15.75" customHeight="1" x14ac:dyDescent="0.2">
      <c r="A526" s="122"/>
      <c r="B526" s="122"/>
      <c r="C526" s="122"/>
      <c r="D526" s="122"/>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row>
    <row r="527" spans="1:28" ht="15.75" customHeight="1" x14ac:dyDescent="0.2">
      <c r="A527" s="122"/>
      <c r="B527" s="122"/>
      <c r="C527" s="122"/>
      <c r="D527" s="122"/>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row>
    <row r="528" spans="1:28" ht="15.75" customHeight="1" x14ac:dyDescent="0.2">
      <c r="A528" s="122"/>
      <c r="B528" s="122"/>
      <c r="C528" s="122"/>
      <c r="D528" s="122"/>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row>
    <row r="529" spans="1:28" ht="15.75" customHeight="1" x14ac:dyDescent="0.2">
      <c r="A529" s="122"/>
      <c r="B529" s="122"/>
      <c r="C529" s="122"/>
      <c r="D529" s="122"/>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row>
    <row r="530" spans="1:28" ht="15.75" customHeight="1" x14ac:dyDescent="0.2">
      <c r="A530" s="122"/>
      <c r="B530" s="122"/>
      <c r="C530" s="122"/>
      <c r="D530" s="122"/>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row>
    <row r="531" spans="1:28" ht="15.75" customHeight="1" x14ac:dyDescent="0.2">
      <c r="A531" s="122"/>
      <c r="B531" s="122"/>
      <c r="C531" s="122"/>
      <c r="D531" s="122"/>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row>
    <row r="532" spans="1:28" ht="15.75" customHeight="1" x14ac:dyDescent="0.2">
      <c r="A532" s="122"/>
      <c r="B532" s="122"/>
      <c r="C532" s="122"/>
      <c r="D532" s="122"/>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row>
    <row r="533" spans="1:28" ht="15.75" customHeight="1" x14ac:dyDescent="0.2">
      <c r="A533" s="122"/>
      <c r="B533" s="122"/>
      <c r="C533" s="122"/>
      <c r="D533" s="122"/>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row>
    <row r="534" spans="1:28" ht="15.75" customHeight="1" x14ac:dyDescent="0.2">
      <c r="A534" s="122"/>
      <c r="B534" s="122"/>
      <c r="C534" s="122"/>
      <c r="D534" s="122"/>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row>
    <row r="535" spans="1:28" ht="15.75" customHeight="1" x14ac:dyDescent="0.2">
      <c r="A535" s="122"/>
      <c r="B535" s="122"/>
      <c r="C535" s="122"/>
      <c r="D535" s="122"/>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row>
    <row r="536" spans="1:28" ht="15.75" customHeight="1" x14ac:dyDescent="0.2">
      <c r="A536" s="122"/>
      <c r="B536" s="122"/>
      <c r="C536" s="122"/>
      <c r="D536" s="122"/>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row>
    <row r="537" spans="1:28" ht="15.75" customHeight="1" x14ac:dyDescent="0.2">
      <c r="A537" s="122"/>
      <c r="B537" s="122"/>
      <c r="C537" s="122"/>
      <c r="D537" s="122"/>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row>
    <row r="538" spans="1:28" ht="15.75" customHeight="1" x14ac:dyDescent="0.2">
      <c r="A538" s="122"/>
      <c r="B538" s="122"/>
      <c r="C538" s="122"/>
      <c r="D538" s="122"/>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row>
    <row r="539" spans="1:28" ht="15.75" customHeight="1" x14ac:dyDescent="0.2">
      <c r="A539" s="122"/>
      <c r="B539" s="122"/>
      <c r="C539" s="122"/>
      <c r="D539" s="122"/>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row>
    <row r="540" spans="1:28" ht="15.75" customHeight="1" x14ac:dyDescent="0.2">
      <c r="A540" s="122"/>
      <c r="B540" s="122"/>
      <c r="C540" s="122"/>
      <c r="D540" s="122"/>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row>
    <row r="541" spans="1:28" ht="15.75" customHeight="1" x14ac:dyDescent="0.2">
      <c r="A541" s="122"/>
      <c r="B541" s="122"/>
      <c r="C541" s="122"/>
      <c r="D541" s="122"/>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row>
    <row r="542" spans="1:28" ht="15.75" customHeight="1" x14ac:dyDescent="0.2">
      <c r="A542" s="122"/>
      <c r="B542" s="122"/>
      <c r="C542" s="122"/>
      <c r="D542" s="122"/>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row>
    <row r="543" spans="1:28" ht="15.75" customHeight="1" x14ac:dyDescent="0.2">
      <c r="A543" s="122"/>
      <c r="B543" s="122"/>
      <c r="C543" s="122"/>
      <c r="D543" s="122"/>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row>
    <row r="544" spans="1:28" ht="15.75" customHeight="1" x14ac:dyDescent="0.2">
      <c r="A544" s="122"/>
      <c r="B544" s="122"/>
      <c r="C544" s="122"/>
      <c r="D544" s="122"/>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row>
    <row r="545" spans="1:28" ht="15.75" customHeight="1" x14ac:dyDescent="0.2">
      <c r="A545" s="122"/>
      <c r="B545" s="122"/>
      <c r="C545" s="122"/>
      <c r="D545" s="122"/>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row>
    <row r="546" spans="1:28" ht="15.75" customHeight="1" x14ac:dyDescent="0.2">
      <c r="A546" s="122"/>
      <c r="B546" s="122"/>
      <c r="C546" s="122"/>
      <c r="D546" s="122"/>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row>
    <row r="547" spans="1:28" ht="15.75" customHeight="1" x14ac:dyDescent="0.2">
      <c r="A547" s="122"/>
      <c r="B547" s="122"/>
      <c r="C547" s="122"/>
      <c r="D547" s="122"/>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row>
    <row r="548" spans="1:28" ht="15.75" customHeight="1" x14ac:dyDescent="0.2">
      <c r="A548" s="122"/>
      <c r="B548" s="122"/>
      <c r="C548" s="122"/>
      <c r="D548" s="122"/>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row>
    <row r="549" spans="1:28" ht="15.75" customHeight="1" x14ac:dyDescent="0.2">
      <c r="A549" s="122"/>
      <c r="B549" s="122"/>
      <c r="C549" s="122"/>
      <c r="D549" s="122"/>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row>
    <row r="550" spans="1:28" ht="15.75" customHeight="1" x14ac:dyDescent="0.2">
      <c r="A550" s="122"/>
      <c r="B550" s="122"/>
      <c r="C550" s="122"/>
      <c r="D550" s="122"/>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row>
    <row r="551" spans="1:28" ht="15.75" customHeight="1" x14ac:dyDescent="0.2">
      <c r="A551" s="122"/>
      <c r="B551" s="122"/>
      <c r="C551" s="122"/>
      <c r="D551" s="122"/>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row>
    <row r="552" spans="1:28" ht="15.75" customHeight="1" x14ac:dyDescent="0.2">
      <c r="A552" s="122"/>
      <c r="B552" s="122"/>
      <c r="C552" s="122"/>
      <c r="D552" s="122"/>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row>
    <row r="553" spans="1:28" ht="15.75" customHeight="1" x14ac:dyDescent="0.2">
      <c r="A553" s="122"/>
      <c r="B553" s="122"/>
      <c r="C553" s="122"/>
      <c r="D553" s="122"/>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row>
    <row r="554" spans="1:28" ht="15.75" customHeight="1" x14ac:dyDescent="0.2">
      <c r="A554" s="122"/>
      <c r="B554" s="122"/>
      <c r="C554" s="122"/>
      <c r="D554" s="122"/>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row>
    <row r="555" spans="1:28" ht="15.75" customHeight="1" x14ac:dyDescent="0.2">
      <c r="A555" s="122"/>
      <c r="B555" s="122"/>
      <c r="C555" s="122"/>
      <c r="D555" s="122"/>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row>
    <row r="556" spans="1:28" ht="15.75" customHeight="1" x14ac:dyDescent="0.2">
      <c r="A556" s="122"/>
      <c r="B556" s="122"/>
      <c r="C556" s="122"/>
      <c r="D556" s="122"/>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row>
    <row r="557" spans="1:28" ht="15.75" customHeight="1" x14ac:dyDescent="0.2">
      <c r="A557" s="122"/>
      <c r="B557" s="122"/>
      <c r="C557" s="122"/>
      <c r="D557" s="122"/>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row>
    <row r="558" spans="1:28" ht="15.75" customHeight="1" x14ac:dyDescent="0.2">
      <c r="A558" s="122"/>
      <c r="B558" s="122"/>
      <c r="C558" s="122"/>
      <c r="D558" s="122"/>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row>
    <row r="559" spans="1:28" ht="15.75" customHeight="1" x14ac:dyDescent="0.2">
      <c r="A559" s="122"/>
      <c r="B559" s="122"/>
      <c r="C559" s="122"/>
      <c r="D559" s="122"/>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row>
    <row r="560" spans="1:28" ht="15.75" customHeight="1" x14ac:dyDescent="0.2">
      <c r="A560" s="122"/>
      <c r="B560" s="122"/>
      <c r="C560" s="122"/>
      <c r="D560" s="122"/>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row>
    <row r="561" spans="1:28" ht="15.75" customHeight="1" x14ac:dyDescent="0.2">
      <c r="A561" s="122"/>
      <c r="B561" s="122"/>
      <c r="C561" s="122"/>
      <c r="D561" s="122"/>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row>
    <row r="562" spans="1:28" ht="15.75" customHeight="1" x14ac:dyDescent="0.2">
      <c r="A562" s="122"/>
      <c r="B562" s="122"/>
      <c r="C562" s="122"/>
      <c r="D562" s="122"/>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row>
    <row r="563" spans="1:28" ht="15.75" customHeight="1" x14ac:dyDescent="0.2">
      <c r="A563" s="122"/>
      <c r="B563" s="122"/>
      <c r="C563" s="122"/>
      <c r="D563" s="122"/>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row>
    <row r="564" spans="1:28" ht="15.75" customHeight="1" x14ac:dyDescent="0.2">
      <c r="A564" s="122"/>
      <c r="B564" s="122"/>
      <c r="C564" s="122"/>
      <c r="D564" s="122"/>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row>
    <row r="565" spans="1:28" ht="15.75" customHeight="1" x14ac:dyDescent="0.2">
      <c r="A565" s="122"/>
      <c r="B565" s="122"/>
      <c r="C565" s="122"/>
      <c r="D565" s="122"/>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row>
    <row r="566" spans="1:28" ht="15.75" customHeight="1" x14ac:dyDescent="0.2">
      <c r="A566" s="122"/>
      <c r="B566" s="122"/>
      <c r="C566" s="122"/>
      <c r="D566" s="122"/>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row>
    <row r="567" spans="1:28" ht="15.75" customHeight="1" x14ac:dyDescent="0.2">
      <c r="A567" s="122"/>
      <c r="B567" s="122"/>
      <c r="C567" s="122"/>
      <c r="D567" s="122"/>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row>
    <row r="568" spans="1:28" ht="15.75" customHeight="1" x14ac:dyDescent="0.2">
      <c r="A568" s="122"/>
      <c r="B568" s="122"/>
      <c r="C568" s="122"/>
      <c r="D568" s="122"/>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row>
    <row r="569" spans="1:28" ht="15.75" customHeight="1" x14ac:dyDescent="0.2">
      <c r="A569" s="122"/>
      <c r="B569" s="122"/>
      <c r="C569" s="122"/>
      <c r="D569" s="122"/>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row>
    <row r="570" spans="1:28" ht="15.75" customHeight="1" x14ac:dyDescent="0.2">
      <c r="A570" s="122"/>
      <c r="B570" s="122"/>
      <c r="C570" s="122"/>
      <c r="D570" s="122"/>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row>
    <row r="571" spans="1:28" ht="15.75" customHeight="1" x14ac:dyDescent="0.2">
      <c r="A571" s="122"/>
      <c r="B571" s="122"/>
      <c r="C571" s="122"/>
      <c r="D571" s="122"/>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row>
    <row r="572" spans="1:28" ht="15.75" customHeight="1" x14ac:dyDescent="0.2">
      <c r="A572" s="122"/>
      <c r="B572" s="122"/>
      <c r="C572" s="122"/>
      <c r="D572" s="122"/>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row>
    <row r="573" spans="1:28" ht="15.75" customHeight="1" x14ac:dyDescent="0.2">
      <c r="A573" s="122"/>
      <c r="B573" s="122"/>
      <c r="C573" s="122"/>
      <c r="D573" s="122"/>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row>
    <row r="574" spans="1:28" ht="15.75" customHeight="1" x14ac:dyDescent="0.2">
      <c r="A574" s="122"/>
      <c r="B574" s="122"/>
      <c r="C574" s="122"/>
      <c r="D574" s="122"/>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row>
    <row r="575" spans="1:28" ht="15.75" customHeight="1" x14ac:dyDescent="0.2">
      <c r="A575" s="122"/>
      <c r="B575" s="122"/>
      <c r="C575" s="122"/>
      <c r="D575" s="122"/>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row>
    <row r="576" spans="1:28" ht="15.75" customHeight="1" x14ac:dyDescent="0.2">
      <c r="A576" s="122"/>
      <c r="B576" s="122"/>
      <c r="C576" s="122"/>
      <c r="D576" s="122"/>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row>
    <row r="577" spans="1:28" ht="15.75" customHeight="1" x14ac:dyDescent="0.2">
      <c r="A577" s="122"/>
      <c r="B577" s="122"/>
      <c r="C577" s="122"/>
      <c r="D577" s="122"/>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row>
    <row r="578" spans="1:28" ht="15.75" customHeight="1" x14ac:dyDescent="0.2">
      <c r="A578" s="122"/>
      <c r="B578" s="122"/>
      <c r="C578" s="122"/>
      <c r="D578" s="122"/>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row>
    <row r="579" spans="1:28" ht="15.75" customHeight="1" x14ac:dyDescent="0.2">
      <c r="A579" s="122"/>
      <c r="B579" s="122"/>
      <c r="C579" s="122"/>
      <c r="D579" s="122"/>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row>
    <row r="580" spans="1:28" ht="15.75" customHeight="1" x14ac:dyDescent="0.2">
      <c r="A580" s="122"/>
      <c r="B580" s="122"/>
      <c r="C580" s="122"/>
      <c r="D580" s="122"/>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row>
    <row r="581" spans="1:28" ht="15.75" customHeight="1" x14ac:dyDescent="0.2">
      <c r="A581" s="122"/>
      <c r="B581" s="122"/>
      <c r="C581" s="122"/>
      <c r="D581" s="122"/>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row>
    <row r="582" spans="1:28" ht="15.75" customHeight="1" x14ac:dyDescent="0.2">
      <c r="A582" s="122"/>
      <c r="B582" s="122"/>
      <c r="C582" s="122"/>
      <c r="D582" s="122"/>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row>
    <row r="583" spans="1:28" ht="15.75" customHeight="1" x14ac:dyDescent="0.2">
      <c r="A583" s="122"/>
      <c r="B583" s="122"/>
      <c r="C583" s="122"/>
      <c r="D583" s="122"/>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row>
    <row r="584" spans="1:28" ht="15.75" customHeight="1" x14ac:dyDescent="0.2">
      <c r="A584" s="122"/>
      <c r="B584" s="122"/>
      <c r="C584" s="122"/>
      <c r="D584" s="122"/>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row>
    <row r="585" spans="1:28" ht="15.75" customHeight="1" x14ac:dyDescent="0.2">
      <c r="A585" s="122"/>
      <c r="B585" s="122"/>
      <c r="C585" s="122"/>
      <c r="D585" s="122"/>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row>
    <row r="586" spans="1:28" ht="15.75" customHeight="1" x14ac:dyDescent="0.2">
      <c r="A586" s="122"/>
      <c r="B586" s="122"/>
      <c r="C586" s="122"/>
      <c r="D586" s="122"/>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row>
    <row r="587" spans="1:28" ht="15.75" customHeight="1" x14ac:dyDescent="0.2">
      <c r="A587" s="122"/>
      <c r="B587" s="122"/>
      <c r="C587" s="122"/>
      <c r="D587" s="122"/>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row>
    <row r="588" spans="1:28" ht="15.75" customHeight="1" x14ac:dyDescent="0.2">
      <c r="A588" s="122"/>
      <c r="B588" s="122"/>
      <c r="C588" s="122"/>
      <c r="D588" s="122"/>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row>
    <row r="589" spans="1:28" ht="15.75" customHeight="1" x14ac:dyDescent="0.2">
      <c r="A589" s="122"/>
      <c r="B589" s="122"/>
      <c r="C589" s="122"/>
      <c r="D589" s="122"/>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row>
    <row r="590" spans="1:28" ht="15.75" customHeight="1" x14ac:dyDescent="0.2">
      <c r="A590" s="122"/>
      <c r="B590" s="122"/>
      <c r="C590" s="122"/>
      <c r="D590" s="122"/>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row>
    <row r="591" spans="1:28" ht="15.75" customHeight="1" x14ac:dyDescent="0.2">
      <c r="A591" s="122"/>
      <c r="B591" s="122"/>
      <c r="C591" s="122"/>
      <c r="D591" s="122"/>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row>
    <row r="592" spans="1:28" ht="15.75" customHeight="1" x14ac:dyDescent="0.2">
      <c r="A592" s="122"/>
      <c r="B592" s="122"/>
      <c r="C592" s="122"/>
      <c r="D592" s="122"/>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row>
    <row r="593" spans="1:28" ht="15.75" customHeight="1" x14ac:dyDescent="0.2">
      <c r="A593" s="122"/>
      <c r="B593" s="122"/>
      <c r="C593" s="122"/>
      <c r="D593" s="122"/>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row>
    <row r="594" spans="1:28" ht="15.75" customHeight="1" x14ac:dyDescent="0.2">
      <c r="A594" s="122"/>
      <c r="B594" s="122"/>
      <c r="C594" s="122"/>
      <c r="D594" s="122"/>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row>
    <row r="595" spans="1:28" ht="15.75" customHeight="1" x14ac:dyDescent="0.2">
      <c r="A595" s="122"/>
      <c r="B595" s="122"/>
      <c r="C595" s="122"/>
      <c r="D595" s="122"/>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row>
    <row r="596" spans="1:28" ht="15.75" customHeight="1" x14ac:dyDescent="0.2">
      <c r="A596" s="122"/>
      <c r="B596" s="122"/>
      <c r="C596" s="122"/>
      <c r="D596" s="122"/>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row>
    <row r="597" spans="1:28" ht="15.75" customHeight="1" x14ac:dyDescent="0.2">
      <c r="A597" s="122"/>
      <c r="B597" s="122"/>
      <c r="C597" s="122"/>
      <c r="D597" s="122"/>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row>
    <row r="598" spans="1:28" ht="15.75" customHeight="1" x14ac:dyDescent="0.2">
      <c r="A598" s="122"/>
      <c r="B598" s="122"/>
      <c r="C598" s="122"/>
      <c r="D598" s="122"/>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row>
    <row r="599" spans="1:28" ht="15.75" customHeight="1" x14ac:dyDescent="0.2">
      <c r="A599" s="122"/>
      <c r="B599" s="122"/>
      <c r="C599" s="122"/>
      <c r="D599" s="122"/>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row>
    <row r="600" spans="1:28" ht="15.75" customHeight="1" x14ac:dyDescent="0.2">
      <c r="A600" s="122"/>
      <c r="B600" s="122"/>
      <c r="C600" s="122"/>
      <c r="D600" s="122"/>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row>
    <row r="601" spans="1:28" ht="15.75" customHeight="1" x14ac:dyDescent="0.2">
      <c r="A601" s="122"/>
      <c r="B601" s="122"/>
      <c r="C601" s="122"/>
      <c r="D601" s="122"/>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row>
    <row r="602" spans="1:28" ht="15.75" customHeight="1" x14ac:dyDescent="0.2">
      <c r="A602" s="122"/>
      <c r="B602" s="122"/>
      <c r="C602" s="122"/>
      <c r="D602" s="122"/>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row>
    <row r="603" spans="1:28" ht="15.75" customHeight="1" x14ac:dyDescent="0.2">
      <c r="A603" s="122"/>
      <c r="B603" s="122"/>
      <c r="C603" s="122"/>
      <c r="D603" s="122"/>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row>
    <row r="604" spans="1:28" ht="15.75" customHeight="1" x14ac:dyDescent="0.2">
      <c r="A604" s="122"/>
      <c r="B604" s="122"/>
      <c r="C604" s="122"/>
      <c r="D604" s="122"/>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row>
    <row r="605" spans="1:28" ht="15.75" customHeight="1" x14ac:dyDescent="0.2">
      <c r="A605" s="122"/>
      <c r="B605" s="122"/>
      <c r="C605" s="122"/>
      <c r="D605" s="122"/>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row>
    <row r="606" spans="1:28" ht="15.75" customHeight="1" x14ac:dyDescent="0.2">
      <c r="A606" s="122"/>
      <c r="B606" s="122"/>
      <c r="C606" s="122"/>
      <c r="D606" s="122"/>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row>
    <row r="607" spans="1:28" ht="15.75" customHeight="1" x14ac:dyDescent="0.2">
      <c r="A607" s="122"/>
      <c r="B607" s="122"/>
      <c r="C607" s="122"/>
      <c r="D607" s="122"/>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row>
    <row r="608" spans="1:28" ht="15.75" customHeight="1" x14ac:dyDescent="0.2">
      <c r="A608" s="122"/>
      <c r="B608" s="122"/>
      <c r="C608" s="122"/>
      <c r="D608" s="122"/>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row>
    <row r="609" spans="1:28" ht="15.75" customHeight="1" x14ac:dyDescent="0.2">
      <c r="A609" s="122"/>
      <c r="B609" s="122"/>
      <c r="C609" s="122"/>
      <c r="D609" s="122"/>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row>
    <row r="610" spans="1:28" ht="15.75" customHeight="1" x14ac:dyDescent="0.2">
      <c r="A610" s="122"/>
      <c r="B610" s="122"/>
      <c r="C610" s="122"/>
      <c r="D610" s="122"/>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row>
    <row r="611" spans="1:28" ht="15.75" customHeight="1" x14ac:dyDescent="0.2">
      <c r="A611" s="122"/>
      <c r="B611" s="122"/>
      <c r="C611" s="122"/>
      <c r="D611" s="122"/>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row>
    <row r="612" spans="1:28" ht="15.75" customHeight="1" x14ac:dyDescent="0.2">
      <c r="A612" s="122"/>
      <c r="B612" s="122"/>
      <c r="C612" s="122"/>
      <c r="D612" s="122"/>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row>
    <row r="613" spans="1:28" ht="15.75" customHeight="1" x14ac:dyDescent="0.2">
      <c r="A613" s="122"/>
      <c r="B613" s="122"/>
      <c r="C613" s="122"/>
      <c r="D613" s="122"/>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row>
    <row r="614" spans="1:28" ht="15.75" customHeight="1" x14ac:dyDescent="0.2">
      <c r="A614" s="122"/>
      <c r="B614" s="122"/>
      <c r="C614" s="122"/>
      <c r="D614" s="122"/>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row>
    <row r="615" spans="1:28" ht="15.75" customHeight="1" x14ac:dyDescent="0.2">
      <c r="A615" s="122"/>
      <c r="B615" s="122"/>
      <c r="C615" s="122"/>
      <c r="D615" s="122"/>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row>
    <row r="616" spans="1:28" ht="15.75" customHeight="1" x14ac:dyDescent="0.2">
      <c r="A616" s="122"/>
      <c r="B616" s="122"/>
      <c r="C616" s="122"/>
      <c r="D616" s="122"/>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row>
    <row r="617" spans="1:28" ht="15.75" customHeight="1" x14ac:dyDescent="0.2">
      <c r="A617" s="122"/>
      <c r="B617" s="122"/>
      <c r="C617" s="122"/>
      <c r="D617" s="122"/>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row>
    <row r="618" spans="1:28" ht="15.75" customHeight="1" x14ac:dyDescent="0.2">
      <c r="A618" s="122"/>
      <c r="B618" s="122"/>
      <c r="C618" s="122"/>
      <c r="D618" s="122"/>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row>
    <row r="619" spans="1:28" ht="15.75" customHeight="1" x14ac:dyDescent="0.2">
      <c r="A619" s="122"/>
      <c r="B619" s="122"/>
      <c r="C619" s="122"/>
      <c r="D619" s="122"/>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row>
    <row r="620" spans="1:28" ht="15.75" customHeight="1" x14ac:dyDescent="0.2">
      <c r="A620" s="122"/>
      <c r="B620" s="122"/>
      <c r="C620" s="122"/>
      <c r="D620" s="122"/>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row>
    <row r="621" spans="1:28" ht="15.75" customHeight="1" x14ac:dyDescent="0.2">
      <c r="A621" s="122"/>
      <c r="B621" s="122"/>
      <c r="C621" s="122"/>
      <c r="D621" s="122"/>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row>
    <row r="622" spans="1:28" ht="15.75" customHeight="1" x14ac:dyDescent="0.2">
      <c r="A622" s="122"/>
      <c r="B622" s="122"/>
      <c r="C622" s="122"/>
      <c r="D622" s="122"/>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row>
    <row r="623" spans="1:28" ht="15.75" customHeight="1" x14ac:dyDescent="0.2">
      <c r="A623" s="122"/>
      <c r="B623" s="122"/>
      <c r="C623" s="122"/>
      <c r="D623" s="122"/>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row>
    <row r="624" spans="1:28" ht="15.75" customHeight="1" x14ac:dyDescent="0.2">
      <c r="A624" s="122"/>
      <c r="B624" s="122"/>
      <c r="C624" s="122"/>
      <c r="D624" s="122"/>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row>
    <row r="625" spans="1:28" ht="15.75" customHeight="1" x14ac:dyDescent="0.2">
      <c r="A625" s="122"/>
      <c r="B625" s="122"/>
      <c r="C625" s="122"/>
      <c r="D625" s="122"/>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row>
    <row r="626" spans="1:28" ht="15.75" customHeight="1" x14ac:dyDescent="0.2">
      <c r="A626" s="122"/>
      <c r="B626" s="122"/>
      <c r="C626" s="122"/>
      <c r="D626" s="122"/>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row>
    <row r="627" spans="1:28" ht="15.75" customHeight="1" x14ac:dyDescent="0.2">
      <c r="A627" s="122"/>
      <c r="B627" s="122"/>
      <c r="C627" s="122"/>
      <c r="D627" s="122"/>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row>
    <row r="628" spans="1:28" ht="15.75" customHeight="1" x14ac:dyDescent="0.2">
      <c r="A628" s="122"/>
      <c r="B628" s="122"/>
      <c r="C628" s="122"/>
      <c r="D628" s="122"/>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row>
    <row r="629" spans="1:28" ht="15.75" customHeight="1" x14ac:dyDescent="0.2">
      <c r="A629" s="122"/>
      <c r="B629" s="122"/>
      <c r="C629" s="122"/>
      <c r="D629" s="122"/>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row>
    <row r="630" spans="1:28" ht="15.75" customHeight="1" x14ac:dyDescent="0.2">
      <c r="A630" s="122"/>
      <c r="B630" s="122"/>
      <c r="C630" s="122"/>
      <c r="D630" s="122"/>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row>
    <row r="631" spans="1:28" ht="15.75" customHeight="1" x14ac:dyDescent="0.2">
      <c r="A631" s="122"/>
      <c r="B631" s="122"/>
      <c r="C631" s="122"/>
      <c r="D631" s="122"/>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row>
    <row r="632" spans="1:28" ht="15.75" customHeight="1" x14ac:dyDescent="0.2">
      <c r="A632" s="122"/>
      <c r="B632" s="122"/>
      <c r="C632" s="122"/>
      <c r="D632" s="122"/>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row>
    <row r="633" spans="1:28" ht="15.75" customHeight="1" x14ac:dyDescent="0.2">
      <c r="A633" s="122"/>
      <c r="B633" s="122"/>
      <c r="C633" s="122"/>
      <c r="D633" s="122"/>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row>
    <row r="634" spans="1:28" ht="15.75" customHeight="1" x14ac:dyDescent="0.2">
      <c r="A634" s="122"/>
      <c r="B634" s="122"/>
      <c r="C634" s="122"/>
      <c r="D634" s="122"/>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row>
    <row r="635" spans="1:28" ht="15.75" customHeight="1" x14ac:dyDescent="0.2">
      <c r="A635" s="122"/>
      <c r="B635" s="122"/>
      <c r="C635" s="122"/>
      <c r="D635" s="122"/>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row>
    <row r="636" spans="1:28" ht="15.75" customHeight="1" x14ac:dyDescent="0.2">
      <c r="A636" s="122"/>
      <c r="B636" s="122"/>
      <c r="C636" s="122"/>
      <c r="D636" s="122"/>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row>
    <row r="637" spans="1:28" ht="15.75" customHeight="1" x14ac:dyDescent="0.2">
      <c r="A637" s="122"/>
      <c r="B637" s="122"/>
      <c r="C637" s="122"/>
      <c r="D637" s="122"/>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row>
    <row r="638" spans="1:28" ht="15.75" customHeight="1" x14ac:dyDescent="0.2">
      <c r="A638" s="122"/>
      <c r="B638" s="122"/>
      <c r="C638" s="122"/>
      <c r="D638" s="122"/>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row>
    <row r="639" spans="1:28" ht="15.75" customHeight="1" x14ac:dyDescent="0.2">
      <c r="A639" s="122"/>
      <c r="B639" s="122"/>
      <c r="C639" s="122"/>
      <c r="D639" s="122"/>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row>
    <row r="640" spans="1:28" ht="15.75" customHeight="1" x14ac:dyDescent="0.2">
      <c r="A640" s="122"/>
      <c r="B640" s="122"/>
      <c r="C640" s="122"/>
      <c r="D640" s="122"/>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row>
    <row r="641" spans="1:28" ht="15.75" customHeight="1" x14ac:dyDescent="0.2">
      <c r="A641" s="122"/>
      <c r="B641" s="122"/>
      <c r="C641" s="122"/>
      <c r="D641" s="122"/>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row>
    <row r="642" spans="1:28" ht="15.75" customHeight="1" x14ac:dyDescent="0.2">
      <c r="A642" s="122"/>
      <c r="B642" s="122"/>
      <c r="C642" s="122"/>
      <c r="D642" s="122"/>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row>
    <row r="643" spans="1:28" ht="15.75" customHeight="1" x14ac:dyDescent="0.2">
      <c r="A643" s="122"/>
      <c r="B643" s="122"/>
      <c r="C643" s="122"/>
      <c r="D643" s="122"/>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row>
    <row r="644" spans="1:28" ht="15.75" customHeight="1" x14ac:dyDescent="0.2">
      <c r="A644" s="122"/>
      <c r="B644" s="122"/>
      <c r="C644" s="122"/>
      <c r="D644" s="122"/>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row>
    <row r="645" spans="1:28" ht="15.75" customHeight="1" x14ac:dyDescent="0.2">
      <c r="A645" s="122"/>
      <c r="B645" s="122"/>
      <c r="C645" s="122"/>
      <c r="D645" s="122"/>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row>
    <row r="646" spans="1:28" ht="15.75" customHeight="1" x14ac:dyDescent="0.2">
      <c r="A646" s="122"/>
      <c r="B646" s="122"/>
      <c r="C646" s="122"/>
      <c r="D646" s="122"/>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row>
    <row r="647" spans="1:28" ht="15.75" customHeight="1" x14ac:dyDescent="0.2">
      <c r="A647" s="122"/>
      <c r="B647" s="122"/>
      <c r="C647" s="122"/>
      <c r="D647" s="122"/>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row>
    <row r="648" spans="1:28" ht="15.75" customHeight="1" x14ac:dyDescent="0.2">
      <c r="A648" s="122"/>
      <c r="B648" s="122"/>
      <c r="C648" s="122"/>
      <c r="D648" s="122"/>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row>
    <row r="649" spans="1:28" ht="15.75" customHeight="1" x14ac:dyDescent="0.2">
      <c r="A649" s="122"/>
      <c r="B649" s="122"/>
      <c r="C649" s="122"/>
      <c r="D649" s="122"/>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row>
    <row r="650" spans="1:28" ht="15.75" customHeight="1" x14ac:dyDescent="0.2">
      <c r="A650" s="122"/>
      <c r="B650" s="122"/>
      <c r="C650" s="122"/>
      <c r="D650" s="122"/>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row>
    <row r="651" spans="1:28" ht="15.75" customHeight="1" x14ac:dyDescent="0.2">
      <c r="A651" s="122"/>
      <c r="B651" s="122"/>
      <c r="C651" s="122"/>
      <c r="D651" s="122"/>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row>
    <row r="652" spans="1:28" ht="15.75" customHeight="1" x14ac:dyDescent="0.2">
      <c r="A652" s="122"/>
      <c r="B652" s="122"/>
      <c r="C652" s="122"/>
      <c r="D652" s="122"/>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row>
    <row r="653" spans="1:28" ht="15.75" customHeight="1" x14ac:dyDescent="0.2">
      <c r="A653" s="122"/>
      <c r="B653" s="122"/>
      <c r="C653" s="122"/>
      <c r="D653" s="122"/>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row>
    <row r="654" spans="1:28" ht="15.75" customHeight="1" x14ac:dyDescent="0.2">
      <c r="A654" s="122"/>
      <c r="B654" s="122"/>
      <c r="C654" s="122"/>
      <c r="D654" s="122"/>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row>
    <row r="655" spans="1:28" ht="15.75" customHeight="1" x14ac:dyDescent="0.2">
      <c r="A655" s="122"/>
      <c r="B655" s="122"/>
      <c r="C655" s="122"/>
      <c r="D655" s="122"/>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row>
    <row r="656" spans="1:28" ht="15.75" customHeight="1" x14ac:dyDescent="0.2">
      <c r="A656" s="122"/>
      <c r="B656" s="122"/>
      <c r="C656" s="122"/>
      <c r="D656" s="122"/>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row>
    <row r="657" spans="1:28" ht="15.75" customHeight="1" x14ac:dyDescent="0.2">
      <c r="A657" s="122"/>
      <c r="B657" s="122"/>
      <c r="C657" s="122"/>
      <c r="D657" s="122"/>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row>
    <row r="658" spans="1:28" ht="15.75" customHeight="1" x14ac:dyDescent="0.2">
      <c r="A658" s="122"/>
      <c r="B658" s="122"/>
      <c r="C658" s="122"/>
      <c r="D658" s="122"/>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row>
    <row r="659" spans="1:28" ht="15.75" customHeight="1" x14ac:dyDescent="0.2">
      <c r="A659" s="122"/>
      <c r="B659" s="122"/>
      <c r="C659" s="122"/>
      <c r="D659" s="122"/>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row>
    <row r="660" spans="1:28" ht="15.75" customHeight="1" x14ac:dyDescent="0.2">
      <c r="A660" s="122"/>
      <c r="B660" s="122"/>
      <c r="C660" s="122"/>
      <c r="D660" s="122"/>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row>
    <row r="661" spans="1:28" ht="15.75" customHeight="1" x14ac:dyDescent="0.2">
      <c r="A661" s="122"/>
      <c r="B661" s="122"/>
      <c r="C661" s="122"/>
      <c r="D661" s="122"/>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row>
    <row r="662" spans="1:28" ht="15.75" customHeight="1" x14ac:dyDescent="0.2">
      <c r="A662" s="122"/>
      <c r="B662" s="122"/>
      <c r="C662" s="122"/>
      <c r="D662" s="122"/>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row>
    <row r="663" spans="1:28" ht="15.75" customHeight="1" x14ac:dyDescent="0.2">
      <c r="A663" s="122"/>
      <c r="B663" s="122"/>
      <c r="C663" s="122"/>
      <c r="D663" s="122"/>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row>
    <row r="664" spans="1:28" ht="15.75" customHeight="1" x14ac:dyDescent="0.2">
      <c r="A664" s="122"/>
      <c r="B664" s="122"/>
      <c r="C664" s="122"/>
      <c r="D664" s="122"/>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row>
    <row r="665" spans="1:28" ht="15.75" customHeight="1" x14ac:dyDescent="0.2">
      <c r="A665" s="122"/>
      <c r="B665" s="122"/>
      <c r="C665" s="122"/>
      <c r="D665" s="122"/>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row>
    <row r="666" spans="1:28" ht="15.75" customHeight="1" x14ac:dyDescent="0.2">
      <c r="A666" s="122"/>
      <c r="B666" s="122"/>
      <c r="C666" s="122"/>
      <c r="D666" s="122"/>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row>
    <row r="667" spans="1:28" ht="15.75" customHeight="1" x14ac:dyDescent="0.2">
      <c r="A667" s="122"/>
      <c r="B667" s="122"/>
      <c r="C667" s="122"/>
      <c r="D667" s="122"/>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row>
    <row r="668" spans="1:28" ht="15.75" customHeight="1" x14ac:dyDescent="0.2">
      <c r="A668" s="122"/>
      <c r="B668" s="122"/>
      <c r="C668" s="122"/>
      <c r="D668" s="122"/>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row>
    <row r="669" spans="1:28" ht="15.75" customHeight="1" x14ac:dyDescent="0.2">
      <c r="A669" s="122"/>
      <c r="B669" s="122"/>
      <c r="C669" s="122"/>
      <c r="D669" s="122"/>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row>
    <row r="670" spans="1:28" ht="15.75" customHeight="1" x14ac:dyDescent="0.2">
      <c r="A670" s="122"/>
      <c r="B670" s="122"/>
      <c r="C670" s="122"/>
      <c r="D670" s="122"/>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row>
    <row r="671" spans="1:28" ht="15.75" customHeight="1" x14ac:dyDescent="0.2">
      <c r="A671" s="122"/>
      <c r="B671" s="122"/>
      <c r="C671" s="122"/>
      <c r="D671" s="122"/>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row>
    <row r="672" spans="1:28" ht="15.75" customHeight="1" x14ac:dyDescent="0.2">
      <c r="A672" s="122"/>
      <c r="B672" s="122"/>
      <c r="C672" s="122"/>
      <c r="D672" s="122"/>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row>
    <row r="673" spans="1:28" ht="15.75" customHeight="1" x14ac:dyDescent="0.2">
      <c r="A673" s="122"/>
      <c r="B673" s="122"/>
      <c r="C673" s="122"/>
      <c r="D673" s="122"/>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row>
    <row r="674" spans="1:28" ht="15.75" customHeight="1" x14ac:dyDescent="0.2">
      <c r="A674" s="122"/>
      <c r="B674" s="122"/>
      <c r="C674" s="122"/>
      <c r="D674" s="122"/>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row>
    <row r="675" spans="1:28" ht="15.75" customHeight="1" x14ac:dyDescent="0.2">
      <c r="A675" s="122"/>
      <c r="B675" s="122"/>
      <c r="C675" s="122"/>
      <c r="D675" s="122"/>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row>
    <row r="676" spans="1:28" ht="15.75" customHeight="1" x14ac:dyDescent="0.2">
      <c r="A676" s="122"/>
      <c r="B676" s="122"/>
      <c r="C676" s="122"/>
      <c r="D676" s="122"/>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row>
    <row r="677" spans="1:28" ht="15.75" customHeight="1" x14ac:dyDescent="0.2">
      <c r="A677" s="122"/>
      <c r="B677" s="122"/>
      <c r="C677" s="122"/>
      <c r="D677" s="122"/>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row>
    <row r="678" spans="1:28" ht="15.75" customHeight="1" x14ac:dyDescent="0.2">
      <c r="A678" s="122"/>
      <c r="B678" s="122"/>
      <c r="C678" s="122"/>
      <c r="D678" s="122"/>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row>
    <row r="679" spans="1:28" ht="15.75" customHeight="1" x14ac:dyDescent="0.2">
      <c r="A679" s="122"/>
      <c r="B679" s="122"/>
      <c r="C679" s="122"/>
      <c r="D679" s="122"/>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row>
    <row r="680" spans="1:28" ht="15.75" customHeight="1" x14ac:dyDescent="0.2">
      <c r="A680" s="122"/>
      <c r="B680" s="122"/>
      <c r="C680" s="122"/>
      <c r="D680" s="122"/>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row>
    <row r="681" spans="1:28" ht="15.75" customHeight="1" x14ac:dyDescent="0.2">
      <c r="A681" s="122"/>
      <c r="B681" s="122"/>
      <c r="C681" s="122"/>
      <c r="D681" s="122"/>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row>
    <row r="682" spans="1:28" ht="15.75" customHeight="1" x14ac:dyDescent="0.2">
      <c r="A682" s="122"/>
      <c r="B682" s="122"/>
      <c r="C682" s="122"/>
      <c r="D682" s="122"/>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row>
    <row r="683" spans="1:28" ht="15.75" customHeight="1" x14ac:dyDescent="0.2">
      <c r="A683" s="122"/>
      <c r="B683" s="122"/>
      <c r="C683" s="122"/>
      <c r="D683" s="122"/>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row>
    <row r="684" spans="1:28" ht="15.75" customHeight="1" x14ac:dyDescent="0.2">
      <c r="A684" s="122"/>
      <c r="B684" s="122"/>
      <c r="C684" s="122"/>
      <c r="D684" s="122"/>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row>
    <row r="685" spans="1:28" ht="15.75" customHeight="1" x14ac:dyDescent="0.2">
      <c r="A685" s="122"/>
      <c r="B685" s="122"/>
      <c r="C685" s="122"/>
      <c r="D685" s="122"/>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row>
    <row r="686" spans="1:28" ht="15.75" customHeight="1" x14ac:dyDescent="0.2">
      <c r="A686" s="122"/>
      <c r="B686" s="122"/>
      <c r="C686" s="122"/>
      <c r="D686" s="122"/>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row>
    <row r="687" spans="1:28" ht="15.75" customHeight="1" x14ac:dyDescent="0.2">
      <c r="A687" s="122"/>
      <c r="B687" s="122"/>
      <c r="C687" s="122"/>
      <c r="D687" s="122"/>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row>
    <row r="688" spans="1:28" ht="15.75" customHeight="1" x14ac:dyDescent="0.2">
      <c r="A688" s="122"/>
      <c r="B688" s="122"/>
      <c r="C688" s="122"/>
      <c r="D688" s="122"/>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row>
    <row r="689" spans="1:28" ht="15.75" customHeight="1" x14ac:dyDescent="0.2">
      <c r="A689" s="122"/>
      <c r="B689" s="122"/>
      <c r="C689" s="122"/>
      <c r="D689" s="122"/>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row>
    <row r="690" spans="1:28" ht="15.75" customHeight="1" x14ac:dyDescent="0.2">
      <c r="A690" s="122"/>
      <c r="B690" s="122"/>
      <c r="C690" s="122"/>
      <c r="D690" s="122"/>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row>
    <row r="691" spans="1:28" ht="15.75" customHeight="1" x14ac:dyDescent="0.2">
      <c r="A691" s="122"/>
      <c r="B691" s="122"/>
      <c r="C691" s="122"/>
      <c r="D691" s="122"/>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row>
    <row r="692" spans="1:28" ht="15.75" customHeight="1" x14ac:dyDescent="0.2">
      <c r="A692" s="122"/>
      <c r="B692" s="122"/>
      <c r="C692" s="122"/>
      <c r="D692" s="122"/>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row>
    <row r="693" spans="1:28" ht="15.75" customHeight="1" x14ac:dyDescent="0.2">
      <c r="A693" s="122"/>
      <c r="B693" s="122"/>
      <c r="C693" s="122"/>
      <c r="D693" s="122"/>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row>
    <row r="694" spans="1:28" ht="15.75" customHeight="1" x14ac:dyDescent="0.2">
      <c r="A694" s="122"/>
      <c r="B694" s="122"/>
      <c r="C694" s="122"/>
      <c r="D694" s="122"/>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row>
    <row r="695" spans="1:28" ht="15.75" customHeight="1" x14ac:dyDescent="0.2">
      <c r="A695" s="122"/>
      <c r="B695" s="122"/>
      <c r="C695" s="122"/>
      <c r="D695" s="122"/>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row>
    <row r="696" spans="1:28" ht="15.75" customHeight="1" x14ac:dyDescent="0.2">
      <c r="A696" s="122"/>
      <c r="B696" s="122"/>
      <c r="C696" s="122"/>
      <c r="D696" s="122"/>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row>
    <row r="697" spans="1:28" ht="15.75" customHeight="1" x14ac:dyDescent="0.2">
      <c r="A697" s="122"/>
      <c r="B697" s="122"/>
      <c r="C697" s="122"/>
      <c r="D697" s="122"/>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row>
    <row r="698" spans="1:28" ht="15.75" customHeight="1" x14ac:dyDescent="0.2">
      <c r="A698" s="122"/>
      <c r="B698" s="122"/>
      <c r="C698" s="122"/>
      <c r="D698" s="122"/>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row>
    <row r="699" spans="1:28" ht="15.75" customHeight="1" x14ac:dyDescent="0.2">
      <c r="A699" s="122"/>
      <c r="B699" s="122"/>
      <c r="C699" s="122"/>
      <c r="D699" s="122"/>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row>
    <row r="700" spans="1:28" ht="15.75" customHeight="1" x14ac:dyDescent="0.2">
      <c r="A700" s="122"/>
      <c r="B700" s="122"/>
      <c r="C700" s="122"/>
      <c r="D700" s="122"/>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row>
    <row r="701" spans="1:28" ht="15.75" customHeight="1" x14ac:dyDescent="0.2">
      <c r="A701" s="122"/>
      <c r="B701" s="122"/>
      <c r="C701" s="122"/>
      <c r="D701" s="122"/>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row>
    <row r="702" spans="1:28" ht="15.75" customHeight="1" x14ac:dyDescent="0.2">
      <c r="A702" s="122"/>
      <c r="B702" s="122"/>
      <c r="C702" s="122"/>
      <c r="D702" s="122"/>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row>
    <row r="703" spans="1:28" ht="15.75" customHeight="1" x14ac:dyDescent="0.2">
      <c r="A703" s="122"/>
      <c r="B703" s="122"/>
      <c r="C703" s="122"/>
      <c r="D703" s="122"/>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row>
    <row r="704" spans="1:28" ht="15.75" customHeight="1" x14ac:dyDescent="0.2">
      <c r="A704" s="122"/>
      <c r="B704" s="122"/>
      <c r="C704" s="122"/>
      <c r="D704" s="122"/>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row>
    <row r="705" spans="1:28" ht="15.75" customHeight="1" x14ac:dyDescent="0.2">
      <c r="A705" s="122"/>
      <c r="B705" s="122"/>
      <c r="C705" s="122"/>
      <c r="D705" s="122"/>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row>
    <row r="706" spans="1:28" ht="15.75" customHeight="1" x14ac:dyDescent="0.2">
      <c r="A706" s="122"/>
      <c r="B706" s="122"/>
      <c r="C706" s="122"/>
      <c r="D706" s="122"/>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row>
    <row r="707" spans="1:28" ht="15.75" customHeight="1" x14ac:dyDescent="0.2">
      <c r="A707" s="122"/>
      <c r="B707" s="122"/>
      <c r="C707" s="122"/>
      <c r="D707" s="122"/>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row>
    <row r="708" spans="1:28" ht="15.75" customHeight="1" x14ac:dyDescent="0.2">
      <c r="A708" s="122"/>
      <c r="B708" s="122"/>
      <c r="C708" s="122"/>
      <c r="D708" s="122"/>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row>
    <row r="709" spans="1:28" ht="15.75" customHeight="1" x14ac:dyDescent="0.2">
      <c r="A709" s="122"/>
      <c r="B709" s="122"/>
      <c r="C709" s="122"/>
      <c r="D709" s="122"/>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row>
    <row r="710" spans="1:28" ht="15.75" customHeight="1" x14ac:dyDescent="0.2">
      <c r="A710" s="122"/>
      <c r="B710" s="122"/>
      <c r="C710" s="122"/>
      <c r="D710" s="122"/>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row>
    <row r="711" spans="1:28" ht="15.75" customHeight="1" x14ac:dyDescent="0.2">
      <c r="A711" s="122"/>
      <c r="B711" s="122"/>
      <c r="C711" s="122"/>
      <c r="D711" s="122"/>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row>
    <row r="712" spans="1:28" ht="15.75" customHeight="1" x14ac:dyDescent="0.2">
      <c r="A712" s="122"/>
      <c r="B712" s="122"/>
      <c r="C712" s="122"/>
      <c r="D712" s="122"/>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row>
    <row r="713" spans="1:28" ht="15.75" customHeight="1" x14ac:dyDescent="0.2">
      <c r="A713" s="122"/>
      <c r="B713" s="122"/>
      <c r="C713" s="122"/>
      <c r="D713" s="122"/>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row>
    <row r="714" spans="1:28" ht="15.75" customHeight="1" x14ac:dyDescent="0.2">
      <c r="A714" s="122"/>
      <c r="B714" s="122"/>
      <c r="C714" s="122"/>
      <c r="D714" s="122"/>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row>
    <row r="715" spans="1:28" ht="15.75" customHeight="1" x14ac:dyDescent="0.2">
      <c r="A715" s="122"/>
      <c r="B715" s="122"/>
      <c r="C715" s="122"/>
      <c r="D715" s="122"/>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row>
    <row r="716" spans="1:28" ht="15.75" customHeight="1" x14ac:dyDescent="0.2">
      <c r="A716" s="122"/>
      <c r="B716" s="122"/>
      <c r="C716" s="122"/>
      <c r="D716" s="122"/>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row>
    <row r="717" spans="1:28" ht="15.75" customHeight="1" x14ac:dyDescent="0.2">
      <c r="A717" s="122"/>
      <c r="B717" s="122"/>
      <c r="C717" s="122"/>
      <c r="D717" s="122"/>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row>
    <row r="718" spans="1:28" ht="15.75" customHeight="1" x14ac:dyDescent="0.2">
      <c r="A718" s="122"/>
      <c r="B718" s="122"/>
      <c r="C718" s="122"/>
      <c r="D718" s="122"/>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row>
    <row r="719" spans="1:28" ht="15.75" customHeight="1" x14ac:dyDescent="0.2">
      <c r="A719" s="122"/>
      <c r="B719" s="122"/>
      <c r="C719" s="122"/>
      <c r="D719" s="122"/>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row>
    <row r="720" spans="1:28" ht="15.75" customHeight="1" x14ac:dyDescent="0.2">
      <c r="A720" s="122"/>
      <c r="B720" s="122"/>
      <c r="C720" s="122"/>
      <c r="D720" s="122"/>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row>
    <row r="721" spans="1:28" ht="15.75" customHeight="1" x14ac:dyDescent="0.2">
      <c r="A721" s="122"/>
      <c r="B721" s="122"/>
      <c r="C721" s="122"/>
      <c r="D721" s="122"/>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row>
    <row r="722" spans="1:28" ht="15.75" customHeight="1" x14ac:dyDescent="0.2">
      <c r="A722" s="122"/>
      <c r="B722" s="122"/>
      <c r="C722" s="122"/>
      <c r="D722" s="122"/>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row>
    <row r="723" spans="1:28" ht="15.75" customHeight="1" x14ac:dyDescent="0.2">
      <c r="A723" s="122"/>
      <c r="B723" s="122"/>
      <c r="C723" s="122"/>
      <c r="D723" s="122"/>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row>
    <row r="724" spans="1:28" ht="15.75" customHeight="1" x14ac:dyDescent="0.2">
      <c r="A724" s="122"/>
      <c r="B724" s="122"/>
      <c r="C724" s="122"/>
      <c r="D724" s="122"/>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row>
    <row r="725" spans="1:28" ht="15.75" customHeight="1" x14ac:dyDescent="0.2">
      <c r="A725" s="122"/>
      <c r="B725" s="122"/>
      <c r="C725" s="122"/>
      <c r="D725" s="122"/>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row>
    <row r="726" spans="1:28" ht="15.75" customHeight="1" x14ac:dyDescent="0.2">
      <c r="A726" s="122"/>
      <c r="B726" s="122"/>
      <c r="C726" s="122"/>
      <c r="D726" s="122"/>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row>
    <row r="727" spans="1:28" ht="15.75" customHeight="1" x14ac:dyDescent="0.2">
      <c r="A727" s="122"/>
      <c r="B727" s="122"/>
      <c r="C727" s="122"/>
      <c r="D727" s="122"/>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row>
    <row r="728" spans="1:28" ht="15.75" customHeight="1" x14ac:dyDescent="0.2">
      <c r="A728" s="122"/>
      <c r="B728" s="122"/>
      <c r="C728" s="122"/>
      <c r="D728" s="122"/>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row>
    <row r="729" spans="1:28" ht="15.75" customHeight="1" x14ac:dyDescent="0.2">
      <c r="A729" s="122"/>
      <c r="B729" s="122"/>
      <c r="C729" s="122"/>
      <c r="D729" s="122"/>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row>
    <row r="730" spans="1:28" ht="15.75" customHeight="1" x14ac:dyDescent="0.2">
      <c r="A730" s="122"/>
      <c r="B730" s="122"/>
      <c r="C730" s="122"/>
      <c r="D730" s="122"/>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row>
    <row r="731" spans="1:28" ht="15.75" customHeight="1" x14ac:dyDescent="0.2">
      <c r="A731" s="122"/>
      <c r="B731" s="122"/>
      <c r="C731" s="122"/>
      <c r="D731" s="122"/>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row>
    <row r="732" spans="1:28" ht="15.75" customHeight="1" x14ac:dyDescent="0.2">
      <c r="A732" s="122"/>
      <c r="B732" s="122"/>
      <c r="C732" s="122"/>
      <c r="D732" s="122"/>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row>
    <row r="733" spans="1:28" ht="15.75" customHeight="1" x14ac:dyDescent="0.2">
      <c r="A733" s="122"/>
      <c r="B733" s="122"/>
      <c r="C733" s="122"/>
      <c r="D733" s="122"/>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row>
    <row r="734" spans="1:28" ht="15.75" customHeight="1" x14ac:dyDescent="0.2">
      <c r="A734" s="122"/>
      <c r="B734" s="122"/>
      <c r="C734" s="122"/>
      <c r="D734" s="122"/>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row>
    <row r="735" spans="1:28" ht="15.75" customHeight="1" x14ac:dyDescent="0.2">
      <c r="A735" s="122"/>
      <c r="B735" s="122"/>
      <c r="C735" s="122"/>
      <c r="D735" s="122"/>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row>
    <row r="736" spans="1:28" ht="15.75" customHeight="1" x14ac:dyDescent="0.2">
      <c r="A736" s="122"/>
      <c r="B736" s="122"/>
      <c r="C736" s="122"/>
      <c r="D736" s="122"/>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row>
    <row r="737" spans="1:28" ht="15.75" customHeight="1" x14ac:dyDescent="0.2">
      <c r="A737" s="122"/>
      <c r="B737" s="122"/>
      <c r="C737" s="122"/>
      <c r="D737" s="122"/>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row>
    <row r="738" spans="1:28" ht="15.75" customHeight="1" x14ac:dyDescent="0.2">
      <c r="A738" s="122"/>
      <c r="B738" s="122"/>
      <c r="C738" s="122"/>
      <c r="D738" s="122"/>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row>
    <row r="739" spans="1:28" ht="15.75" customHeight="1" x14ac:dyDescent="0.2">
      <c r="A739" s="122"/>
      <c r="B739" s="122"/>
      <c r="C739" s="122"/>
      <c r="D739" s="122"/>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row>
    <row r="740" spans="1:28" ht="15.75" customHeight="1" x14ac:dyDescent="0.2">
      <c r="A740" s="122"/>
      <c r="B740" s="122"/>
      <c r="C740" s="122"/>
      <c r="D740" s="122"/>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row>
    <row r="741" spans="1:28" ht="15.75" customHeight="1" x14ac:dyDescent="0.2">
      <c r="A741" s="122"/>
      <c r="B741" s="122"/>
      <c r="C741" s="122"/>
      <c r="D741" s="122"/>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row>
    <row r="742" spans="1:28" ht="15.75" customHeight="1" x14ac:dyDescent="0.2">
      <c r="A742" s="122"/>
      <c r="B742" s="122"/>
      <c r="C742" s="122"/>
      <c r="D742" s="122"/>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row>
    <row r="743" spans="1:28" ht="15.75" customHeight="1" x14ac:dyDescent="0.2">
      <c r="A743" s="122"/>
      <c r="B743" s="122"/>
      <c r="C743" s="122"/>
      <c r="D743" s="122"/>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row>
    <row r="744" spans="1:28" ht="15.75" customHeight="1" x14ac:dyDescent="0.2">
      <c r="A744" s="122"/>
      <c r="B744" s="122"/>
      <c r="C744" s="122"/>
      <c r="D744" s="122"/>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row>
    <row r="745" spans="1:28" ht="15.75" customHeight="1" x14ac:dyDescent="0.2">
      <c r="A745" s="122"/>
      <c r="B745" s="122"/>
      <c r="C745" s="122"/>
      <c r="D745" s="122"/>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row>
    <row r="746" spans="1:28" ht="15.75" customHeight="1" x14ac:dyDescent="0.2">
      <c r="A746" s="122"/>
      <c r="B746" s="122"/>
      <c r="C746" s="122"/>
      <c r="D746" s="122"/>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row>
    <row r="747" spans="1:28" ht="15.75" customHeight="1" x14ac:dyDescent="0.2">
      <c r="A747" s="122"/>
      <c r="B747" s="122"/>
      <c r="C747" s="122"/>
      <c r="D747" s="122"/>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row>
    <row r="748" spans="1:28" ht="15.75" customHeight="1" x14ac:dyDescent="0.2">
      <c r="A748" s="122"/>
      <c r="B748" s="122"/>
      <c r="C748" s="122"/>
      <c r="D748" s="122"/>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row>
    <row r="749" spans="1:28" ht="15.75" customHeight="1" x14ac:dyDescent="0.2">
      <c r="A749" s="122"/>
      <c r="B749" s="122"/>
      <c r="C749" s="122"/>
      <c r="D749" s="122"/>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row>
    <row r="750" spans="1:28" ht="15.75" customHeight="1" x14ac:dyDescent="0.2">
      <c r="A750" s="122"/>
      <c r="B750" s="122"/>
      <c r="C750" s="122"/>
      <c r="D750" s="122"/>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row>
    <row r="751" spans="1:28" ht="15.75" customHeight="1" x14ac:dyDescent="0.2">
      <c r="A751" s="122"/>
      <c r="B751" s="122"/>
      <c r="C751" s="122"/>
      <c r="D751" s="122"/>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row>
    <row r="752" spans="1:28" ht="15.75" customHeight="1" x14ac:dyDescent="0.2">
      <c r="A752" s="122"/>
      <c r="B752" s="122"/>
      <c r="C752" s="122"/>
      <c r="D752" s="122"/>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row>
    <row r="753" spans="1:28" ht="15.75" customHeight="1" x14ac:dyDescent="0.2">
      <c r="A753" s="122"/>
      <c r="B753" s="122"/>
      <c r="C753" s="122"/>
      <c r="D753" s="122"/>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row>
    <row r="754" spans="1:28" ht="15.75" customHeight="1" x14ac:dyDescent="0.2">
      <c r="A754" s="122"/>
      <c r="B754" s="122"/>
      <c r="C754" s="122"/>
      <c r="D754" s="122"/>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row>
    <row r="755" spans="1:28" ht="15.75" customHeight="1" x14ac:dyDescent="0.2">
      <c r="A755" s="122"/>
      <c r="B755" s="122"/>
      <c r="C755" s="122"/>
      <c r="D755" s="122"/>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row>
    <row r="756" spans="1:28" ht="15.75" customHeight="1" x14ac:dyDescent="0.2">
      <c r="A756" s="122"/>
      <c r="B756" s="122"/>
      <c r="C756" s="122"/>
      <c r="D756" s="122"/>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row>
    <row r="757" spans="1:28" ht="15.75" customHeight="1" x14ac:dyDescent="0.2">
      <c r="A757" s="122"/>
      <c r="B757" s="122"/>
      <c r="C757" s="122"/>
      <c r="D757" s="122"/>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row>
    <row r="758" spans="1:28" ht="15.75" customHeight="1" x14ac:dyDescent="0.2">
      <c r="A758" s="122"/>
      <c r="B758" s="122"/>
      <c r="C758" s="122"/>
      <c r="D758" s="122"/>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row>
    <row r="759" spans="1:28" ht="15.75" customHeight="1" x14ac:dyDescent="0.2">
      <c r="A759" s="122"/>
      <c r="B759" s="122"/>
      <c r="C759" s="122"/>
      <c r="D759" s="122"/>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row>
    <row r="760" spans="1:28" ht="15.75" customHeight="1" x14ac:dyDescent="0.2">
      <c r="A760" s="122"/>
      <c r="B760" s="122"/>
      <c r="C760" s="122"/>
      <c r="D760" s="122"/>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row>
    <row r="761" spans="1:28" ht="15.75" customHeight="1" x14ac:dyDescent="0.2">
      <c r="A761" s="122"/>
      <c r="B761" s="122"/>
      <c r="C761" s="122"/>
      <c r="D761" s="122"/>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row>
    <row r="762" spans="1:28" ht="15.75" customHeight="1" x14ac:dyDescent="0.2">
      <c r="A762" s="122"/>
      <c r="B762" s="122"/>
      <c r="C762" s="122"/>
      <c r="D762" s="122"/>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row>
    <row r="763" spans="1:28" ht="15.75" customHeight="1" x14ac:dyDescent="0.2">
      <c r="A763" s="122"/>
      <c r="B763" s="122"/>
      <c r="C763" s="122"/>
      <c r="D763" s="122"/>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row>
    <row r="764" spans="1:28" ht="15.75" customHeight="1" x14ac:dyDescent="0.2">
      <c r="A764" s="122"/>
      <c r="B764" s="122"/>
      <c r="C764" s="122"/>
      <c r="D764" s="122"/>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row>
    <row r="765" spans="1:28" ht="15.75" customHeight="1" x14ac:dyDescent="0.2">
      <c r="A765" s="122"/>
      <c r="B765" s="122"/>
      <c r="C765" s="122"/>
      <c r="D765" s="122"/>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row>
    <row r="766" spans="1:28" ht="15.75" customHeight="1" x14ac:dyDescent="0.2">
      <c r="A766" s="122"/>
      <c r="B766" s="122"/>
      <c r="C766" s="122"/>
      <c r="D766" s="122"/>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row>
    <row r="767" spans="1:28" ht="15.75" customHeight="1" x14ac:dyDescent="0.2">
      <c r="A767" s="122"/>
      <c r="B767" s="122"/>
      <c r="C767" s="122"/>
      <c r="D767" s="122"/>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row>
    <row r="768" spans="1:28" ht="15.75" customHeight="1" x14ac:dyDescent="0.2">
      <c r="A768" s="122"/>
      <c r="B768" s="122"/>
      <c r="C768" s="122"/>
      <c r="D768" s="122"/>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row>
    <row r="769" spans="1:28" ht="15.75" customHeight="1" x14ac:dyDescent="0.2">
      <c r="A769" s="122"/>
      <c r="B769" s="122"/>
      <c r="C769" s="122"/>
      <c r="D769" s="122"/>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row>
    <row r="770" spans="1:28" ht="15.75" customHeight="1" x14ac:dyDescent="0.2">
      <c r="A770" s="122"/>
      <c r="B770" s="122"/>
      <c r="C770" s="122"/>
      <c r="D770" s="122"/>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row>
    <row r="771" spans="1:28" ht="15.75" customHeight="1" x14ac:dyDescent="0.2">
      <c r="A771" s="122"/>
      <c r="B771" s="122"/>
      <c r="C771" s="122"/>
      <c r="D771" s="122"/>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row>
    <row r="772" spans="1:28" ht="15.75" customHeight="1" x14ac:dyDescent="0.2">
      <c r="A772" s="122"/>
      <c r="B772" s="122"/>
      <c r="C772" s="122"/>
      <c r="D772" s="122"/>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row>
    <row r="773" spans="1:28" ht="15.75" customHeight="1" x14ac:dyDescent="0.2">
      <c r="A773" s="122"/>
      <c r="B773" s="122"/>
      <c r="C773" s="122"/>
      <c r="D773" s="122"/>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row>
    <row r="774" spans="1:28" ht="15.75" customHeight="1" x14ac:dyDescent="0.2">
      <c r="A774" s="122"/>
      <c r="B774" s="122"/>
      <c r="C774" s="122"/>
      <c r="D774" s="122"/>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row>
    <row r="775" spans="1:28" ht="15.75" customHeight="1" x14ac:dyDescent="0.2">
      <c r="A775" s="122"/>
      <c r="B775" s="122"/>
      <c r="C775" s="122"/>
      <c r="D775" s="122"/>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row>
    <row r="776" spans="1:28" ht="15.75" customHeight="1" x14ac:dyDescent="0.2">
      <c r="A776" s="122"/>
      <c r="B776" s="122"/>
      <c r="C776" s="122"/>
      <c r="D776" s="122"/>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row>
    <row r="777" spans="1:28" ht="15.75" customHeight="1" x14ac:dyDescent="0.2">
      <c r="A777" s="122"/>
      <c r="B777" s="122"/>
      <c r="C777" s="122"/>
      <c r="D777" s="122"/>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row>
    <row r="778" spans="1:28" ht="15.75" customHeight="1" x14ac:dyDescent="0.2">
      <c r="A778" s="122"/>
      <c r="B778" s="122"/>
      <c r="C778" s="122"/>
      <c r="D778" s="122"/>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row>
    <row r="779" spans="1:28" ht="15.75" customHeight="1" x14ac:dyDescent="0.2">
      <c r="A779" s="122"/>
      <c r="B779" s="122"/>
      <c r="C779" s="122"/>
      <c r="D779" s="122"/>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row>
    <row r="780" spans="1:28" ht="15.75" customHeight="1" x14ac:dyDescent="0.2">
      <c r="A780" s="122"/>
      <c r="B780" s="122"/>
      <c r="C780" s="122"/>
      <c r="D780" s="122"/>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row>
    <row r="781" spans="1:28" ht="15.75" customHeight="1" x14ac:dyDescent="0.2">
      <c r="A781" s="122"/>
      <c r="B781" s="122"/>
      <c r="C781" s="122"/>
      <c r="D781" s="122"/>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row>
    <row r="782" spans="1:28" ht="15.75" customHeight="1" x14ac:dyDescent="0.2">
      <c r="A782" s="122"/>
      <c r="B782" s="122"/>
      <c r="C782" s="122"/>
      <c r="D782" s="122"/>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row>
    <row r="783" spans="1:28" ht="15.75" customHeight="1" x14ac:dyDescent="0.2">
      <c r="A783" s="122"/>
      <c r="B783" s="122"/>
      <c r="C783" s="122"/>
      <c r="D783" s="122"/>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row>
    <row r="784" spans="1:28" ht="15.75" customHeight="1" x14ac:dyDescent="0.2">
      <c r="A784" s="122"/>
      <c r="B784" s="122"/>
      <c r="C784" s="122"/>
      <c r="D784" s="122"/>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row>
    <row r="785" spans="1:28" ht="15.75" customHeight="1" x14ac:dyDescent="0.2">
      <c r="A785" s="122"/>
      <c r="B785" s="122"/>
      <c r="C785" s="122"/>
      <c r="D785" s="122"/>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row>
    <row r="786" spans="1:28" ht="15.75" customHeight="1" x14ac:dyDescent="0.2">
      <c r="A786" s="122"/>
      <c r="B786" s="122"/>
      <c r="C786" s="122"/>
      <c r="D786" s="122"/>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row>
    <row r="787" spans="1:28" ht="15.75" customHeight="1" x14ac:dyDescent="0.2">
      <c r="A787" s="122"/>
      <c r="B787" s="122"/>
      <c r="C787" s="122"/>
      <c r="D787" s="122"/>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row>
    <row r="788" spans="1:28" ht="15.75" customHeight="1" x14ac:dyDescent="0.2">
      <c r="A788" s="122"/>
      <c r="B788" s="122"/>
      <c r="C788" s="122"/>
      <c r="D788" s="122"/>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row>
    <row r="789" spans="1:28" ht="15.75" customHeight="1" x14ac:dyDescent="0.2">
      <c r="A789" s="122"/>
      <c r="B789" s="122"/>
      <c r="C789" s="122"/>
      <c r="D789" s="122"/>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row>
    <row r="790" spans="1:28" ht="15.75" customHeight="1" x14ac:dyDescent="0.2">
      <c r="A790" s="122"/>
      <c r="B790" s="122"/>
      <c r="C790" s="122"/>
      <c r="D790" s="122"/>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row>
    <row r="791" spans="1:28" ht="15.75" customHeight="1" x14ac:dyDescent="0.2">
      <c r="A791" s="122"/>
      <c r="B791" s="122"/>
      <c r="C791" s="122"/>
      <c r="D791" s="122"/>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row>
    <row r="792" spans="1:28" ht="15.75" customHeight="1" x14ac:dyDescent="0.2">
      <c r="A792" s="122"/>
      <c r="B792" s="122"/>
      <c r="C792" s="122"/>
      <c r="D792" s="122"/>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row>
    <row r="793" spans="1:28" ht="15.75" customHeight="1" x14ac:dyDescent="0.2">
      <c r="A793" s="122"/>
      <c r="B793" s="122"/>
      <c r="C793" s="122"/>
      <c r="D793" s="122"/>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row>
    <row r="794" spans="1:28" ht="15.75" customHeight="1" x14ac:dyDescent="0.2">
      <c r="A794" s="122"/>
      <c r="B794" s="122"/>
      <c r="C794" s="122"/>
      <c r="D794" s="122"/>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row>
    <row r="795" spans="1:28" ht="15.75" customHeight="1" x14ac:dyDescent="0.2">
      <c r="A795" s="122"/>
      <c r="B795" s="122"/>
      <c r="C795" s="122"/>
      <c r="D795" s="122"/>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row>
    <row r="796" spans="1:28" ht="15.75" customHeight="1" x14ac:dyDescent="0.2">
      <c r="A796" s="122"/>
      <c r="B796" s="122"/>
      <c r="C796" s="122"/>
      <c r="D796" s="122"/>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row>
    <row r="797" spans="1:28" ht="15.75" customHeight="1" x14ac:dyDescent="0.2">
      <c r="A797" s="122"/>
      <c r="B797" s="122"/>
      <c r="C797" s="122"/>
      <c r="D797" s="122"/>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row>
    <row r="798" spans="1:28" ht="15.75" customHeight="1" x14ac:dyDescent="0.2">
      <c r="A798" s="122"/>
      <c r="B798" s="122"/>
      <c r="C798" s="122"/>
      <c r="D798" s="122"/>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row>
    <row r="799" spans="1:28" ht="15.75" customHeight="1" x14ac:dyDescent="0.2">
      <c r="A799" s="122"/>
      <c r="B799" s="122"/>
      <c r="C799" s="122"/>
      <c r="D799" s="122"/>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row>
    <row r="800" spans="1:28" ht="15.75" customHeight="1" x14ac:dyDescent="0.2">
      <c r="A800" s="122"/>
      <c r="B800" s="122"/>
      <c r="C800" s="122"/>
      <c r="D800" s="122"/>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row>
    <row r="801" spans="1:28" ht="15.75" customHeight="1" x14ac:dyDescent="0.2">
      <c r="A801" s="122"/>
      <c r="B801" s="122"/>
      <c r="C801" s="122"/>
      <c r="D801" s="122"/>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row>
    <row r="802" spans="1:28" ht="15.75" customHeight="1" x14ac:dyDescent="0.2">
      <c r="A802" s="122"/>
      <c r="B802" s="122"/>
      <c r="C802" s="122"/>
      <c r="D802" s="122"/>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row>
    <row r="803" spans="1:28" ht="15.75" customHeight="1" x14ac:dyDescent="0.2">
      <c r="A803" s="122"/>
      <c r="B803" s="122"/>
      <c r="C803" s="122"/>
      <c r="D803" s="122"/>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row>
    <row r="804" spans="1:28" ht="15.75" customHeight="1" x14ac:dyDescent="0.2">
      <c r="A804" s="122"/>
      <c r="B804" s="122"/>
      <c r="C804" s="122"/>
      <c r="D804" s="122"/>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row>
    <row r="805" spans="1:28" ht="15.75" customHeight="1" x14ac:dyDescent="0.2">
      <c r="A805" s="122"/>
      <c r="B805" s="122"/>
      <c r="C805" s="122"/>
      <c r="D805" s="122"/>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row>
    <row r="806" spans="1:28" ht="15.75" customHeight="1" x14ac:dyDescent="0.2">
      <c r="A806" s="122"/>
      <c r="B806" s="122"/>
      <c r="C806" s="122"/>
      <c r="D806" s="122"/>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row>
    <row r="807" spans="1:28" ht="15.75" customHeight="1" x14ac:dyDescent="0.2">
      <c r="A807" s="122"/>
      <c r="B807" s="122"/>
      <c r="C807" s="122"/>
      <c r="D807" s="122"/>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row>
    <row r="808" spans="1:28" ht="15.75" customHeight="1" x14ac:dyDescent="0.2">
      <c r="A808" s="122"/>
      <c r="B808" s="122"/>
      <c r="C808" s="122"/>
      <c r="D808" s="122"/>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row>
    <row r="809" spans="1:28" ht="15.75" customHeight="1" x14ac:dyDescent="0.2">
      <c r="A809" s="122"/>
      <c r="B809" s="122"/>
      <c r="C809" s="122"/>
      <c r="D809" s="122"/>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row>
    <row r="810" spans="1:28" ht="15.75" customHeight="1" x14ac:dyDescent="0.2">
      <c r="A810" s="122"/>
      <c r="B810" s="122"/>
      <c r="C810" s="122"/>
      <c r="D810" s="122"/>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row>
    <row r="811" spans="1:28" ht="15.75" customHeight="1" x14ac:dyDescent="0.2">
      <c r="A811" s="122"/>
      <c r="B811" s="122"/>
      <c r="C811" s="122"/>
      <c r="D811" s="122"/>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row>
    <row r="812" spans="1:28" ht="15.75" customHeight="1" x14ac:dyDescent="0.2">
      <c r="A812" s="122"/>
      <c r="B812" s="122"/>
      <c r="C812" s="122"/>
      <c r="D812" s="122"/>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row>
    <row r="813" spans="1:28" ht="15.75" customHeight="1" x14ac:dyDescent="0.2">
      <c r="A813" s="122"/>
      <c r="B813" s="122"/>
      <c r="C813" s="122"/>
      <c r="D813" s="122"/>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row>
    <row r="814" spans="1:28" ht="15.75" customHeight="1" x14ac:dyDescent="0.2">
      <c r="A814" s="122"/>
      <c r="B814" s="122"/>
      <c r="C814" s="122"/>
      <c r="D814" s="122"/>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row>
    <row r="815" spans="1:28" ht="15.75" customHeight="1" x14ac:dyDescent="0.2">
      <c r="A815" s="122"/>
      <c r="B815" s="122"/>
      <c r="C815" s="122"/>
      <c r="D815" s="122"/>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row>
    <row r="816" spans="1:28" ht="15.75" customHeight="1" x14ac:dyDescent="0.2">
      <c r="A816" s="122"/>
      <c r="B816" s="122"/>
      <c r="C816" s="122"/>
      <c r="D816" s="122"/>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row>
    <row r="817" spans="1:28" ht="15.75" customHeight="1" x14ac:dyDescent="0.2">
      <c r="A817" s="122"/>
      <c r="B817" s="122"/>
      <c r="C817" s="122"/>
      <c r="D817" s="122"/>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row>
    <row r="818" spans="1:28" ht="15.75" customHeight="1" x14ac:dyDescent="0.2">
      <c r="A818" s="122"/>
      <c r="B818" s="122"/>
      <c r="C818" s="122"/>
      <c r="D818" s="122"/>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row>
    <row r="819" spans="1:28" ht="15.75" customHeight="1" x14ac:dyDescent="0.2">
      <c r="A819" s="122"/>
      <c r="B819" s="122"/>
      <c r="C819" s="122"/>
      <c r="D819" s="122"/>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row>
    <row r="820" spans="1:28" ht="15.75" customHeight="1" x14ac:dyDescent="0.2">
      <c r="A820" s="122"/>
      <c r="B820" s="122"/>
      <c r="C820" s="122"/>
      <c r="D820" s="122"/>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row>
    <row r="821" spans="1:28" ht="15.75" customHeight="1" x14ac:dyDescent="0.2">
      <c r="A821" s="122"/>
      <c r="B821" s="122"/>
      <c r="C821" s="122"/>
      <c r="D821" s="122"/>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row>
    <row r="822" spans="1:28" ht="15.75" customHeight="1" x14ac:dyDescent="0.2">
      <c r="A822" s="122"/>
      <c r="B822" s="122"/>
      <c r="C822" s="122"/>
      <c r="D822" s="122"/>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row>
    <row r="823" spans="1:28" ht="15.75" customHeight="1" x14ac:dyDescent="0.2">
      <c r="A823" s="122"/>
      <c r="B823" s="122"/>
      <c r="C823" s="122"/>
      <c r="D823" s="122"/>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row>
    <row r="824" spans="1:28" ht="15.75" customHeight="1" x14ac:dyDescent="0.2">
      <c r="A824" s="122"/>
      <c r="B824" s="122"/>
      <c r="C824" s="122"/>
      <c r="D824" s="122"/>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row>
    <row r="825" spans="1:28" ht="15.75" customHeight="1" x14ac:dyDescent="0.2">
      <c r="A825" s="122"/>
      <c r="B825" s="122"/>
      <c r="C825" s="122"/>
      <c r="D825" s="122"/>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row>
    <row r="826" spans="1:28" ht="15.75" customHeight="1" x14ac:dyDescent="0.2">
      <c r="A826" s="122"/>
      <c r="B826" s="122"/>
      <c r="C826" s="122"/>
      <c r="D826" s="122"/>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row>
    <row r="827" spans="1:28" ht="15.75" customHeight="1" x14ac:dyDescent="0.2">
      <c r="A827" s="122"/>
      <c r="B827" s="122"/>
      <c r="C827" s="122"/>
      <c r="D827" s="122"/>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row>
    <row r="828" spans="1:28" ht="15.75" customHeight="1" x14ac:dyDescent="0.2">
      <c r="A828" s="122"/>
      <c r="B828" s="122"/>
      <c r="C828" s="122"/>
      <c r="D828" s="122"/>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row>
    <row r="829" spans="1:28" ht="15.75" customHeight="1" x14ac:dyDescent="0.2">
      <c r="A829" s="122"/>
      <c r="B829" s="122"/>
      <c r="C829" s="122"/>
      <c r="D829" s="122"/>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row>
    <row r="830" spans="1:28" ht="15.75" customHeight="1" x14ac:dyDescent="0.2">
      <c r="A830" s="122"/>
      <c r="B830" s="122"/>
      <c r="C830" s="122"/>
      <c r="D830" s="122"/>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row>
    <row r="831" spans="1:28" ht="15.75" customHeight="1" x14ac:dyDescent="0.2">
      <c r="A831" s="122"/>
      <c r="B831" s="122"/>
      <c r="C831" s="122"/>
      <c r="D831" s="122"/>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row>
    <row r="832" spans="1:28" ht="15.75" customHeight="1" x14ac:dyDescent="0.2">
      <c r="A832" s="122"/>
      <c r="B832" s="122"/>
      <c r="C832" s="122"/>
      <c r="D832" s="122"/>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row>
    <row r="833" spans="1:28" ht="15.75" customHeight="1" x14ac:dyDescent="0.2">
      <c r="A833" s="122"/>
      <c r="B833" s="122"/>
      <c r="C833" s="122"/>
      <c r="D833" s="122"/>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row>
    <row r="834" spans="1:28" ht="15.75" customHeight="1" x14ac:dyDescent="0.2">
      <c r="A834" s="122"/>
      <c r="B834" s="122"/>
      <c r="C834" s="122"/>
      <c r="D834" s="122"/>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row>
    <row r="835" spans="1:28" ht="15.75" customHeight="1" x14ac:dyDescent="0.2">
      <c r="A835" s="122"/>
      <c r="B835" s="122"/>
      <c r="C835" s="122"/>
      <c r="D835" s="122"/>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row>
    <row r="836" spans="1:28" ht="15.75" customHeight="1" x14ac:dyDescent="0.2">
      <c r="A836" s="122"/>
      <c r="B836" s="122"/>
      <c r="C836" s="122"/>
      <c r="D836" s="122"/>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row>
    <row r="837" spans="1:28" ht="15.75" customHeight="1" x14ac:dyDescent="0.2">
      <c r="A837" s="122"/>
      <c r="B837" s="122"/>
      <c r="C837" s="122"/>
      <c r="D837" s="122"/>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row>
    <row r="838" spans="1:28" ht="15.75" customHeight="1" x14ac:dyDescent="0.2">
      <c r="A838" s="122"/>
      <c r="B838" s="122"/>
      <c r="C838" s="122"/>
      <c r="D838" s="122"/>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row>
    <row r="839" spans="1:28" ht="15.75" customHeight="1" x14ac:dyDescent="0.2">
      <c r="A839" s="122"/>
      <c r="B839" s="122"/>
      <c r="C839" s="122"/>
      <c r="D839" s="122"/>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row>
    <row r="840" spans="1:28" ht="15.75" customHeight="1" x14ac:dyDescent="0.2">
      <c r="A840" s="122"/>
      <c r="B840" s="122"/>
      <c r="C840" s="122"/>
      <c r="D840" s="122"/>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row>
    <row r="841" spans="1:28" ht="15.75" customHeight="1" x14ac:dyDescent="0.2">
      <c r="A841" s="122"/>
      <c r="B841" s="122"/>
      <c r="C841" s="122"/>
      <c r="D841" s="122"/>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row>
    <row r="842" spans="1:28" ht="15.75" customHeight="1" x14ac:dyDescent="0.2">
      <c r="A842" s="122"/>
      <c r="B842" s="122"/>
      <c r="C842" s="122"/>
      <c r="D842" s="122"/>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row>
    <row r="843" spans="1:28" ht="15.75" customHeight="1" x14ac:dyDescent="0.2">
      <c r="A843" s="122"/>
      <c r="B843" s="122"/>
      <c r="C843" s="122"/>
      <c r="D843" s="122"/>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row>
    <row r="844" spans="1:28" ht="15.75" customHeight="1" x14ac:dyDescent="0.2">
      <c r="A844" s="122"/>
      <c r="B844" s="122"/>
      <c r="C844" s="122"/>
      <c r="D844" s="122"/>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row>
    <row r="845" spans="1:28" ht="15.75" customHeight="1" x14ac:dyDescent="0.2">
      <c r="A845" s="122"/>
      <c r="B845" s="122"/>
      <c r="C845" s="122"/>
      <c r="D845" s="122"/>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row>
    <row r="846" spans="1:28" ht="15.75" customHeight="1" x14ac:dyDescent="0.2">
      <c r="A846" s="122"/>
      <c r="B846" s="122"/>
      <c r="C846" s="122"/>
      <c r="D846" s="122"/>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row>
    <row r="847" spans="1:28" ht="15.75" customHeight="1" x14ac:dyDescent="0.2">
      <c r="A847" s="122"/>
      <c r="B847" s="122"/>
      <c r="C847" s="122"/>
      <c r="D847" s="122"/>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row>
    <row r="848" spans="1:28" ht="15.75" customHeight="1" x14ac:dyDescent="0.2">
      <c r="A848" s="122"/>
      <c r="B848" s="122"/>
      <c r="C848" s="122"/>
      <c r="D848" s="122"/>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row>
    <row r="849" spans="1:28" ht="15.75" customHeight="1" x14ac:dyDescent="0.2">
      <c r="A849" s="122"/>
      <c r="B849" s="122"/>
      <c r="C849" s="122"/>
      <c r="D849" s="122"/>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row>
    <row r="850" spans="1:28" ht="15.75" customHeight="1" x14ac:dyDescent="0.2">
      <c r="A850" s="122"/>
      <c r="B850" s="122"/>
      <c r="C850" s="122"/>
      <c r="D850" s="122"/>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row>
    <row r="851" spans="1:28" ht="15.75" customHeight="1" x14ac:dyDescent="0.2">
      <c r="A851" s="122"/>
      <c r="B851" s="122"/>
      <c r="C851" s="122"/>
      <c r="D851" s="122"/>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row>
    <row r="852" spans="1:28" ht="15.75" customHeight="1" x14ac:dyDescent="0.2">
      <c r="A852" s="122"/>
      <c r="B852" s="122"/>
      <c r="C852" s="122"/>
      <c r="D852" s="122"/>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row>
    <row r="853" spans="1:28" ht="15.75" customHeight="1" x14ac:dyDescent="0.2">
      <c r="A853" s="122"/>
      <c r="B853" s="122"/>
      <c r="C853" s="122"/>
      <c r="D853" s="122"/>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row>
    <row r="854" spans="1:28" ht="15.75" customHeight="1" x14ac:dyDescent="0.2">
      <c r="A854" s="122"/>
      <c r="B854" s="122"/>
      <c r="C854" s="122"/>
      <c r="D854" s="122"/>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row>
    <row r="855" spans="1:28" ht="15.75" customHeight="1" x14ac:dyDescent="0.2">
      <c r="A855" s="122"/>
      <c r="B855" s="122"/>
      <c r="C855" s="122"/>
      <c r="D855" s="122"/>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row>
    <row r="856" spans="1:28" ht="15.75" customHeight="1" x14ac:dyDescent="0.2">
      <c r="A856" s="122"/>
      <c r="B856" s="122"/>
      <c r="C856" s="122"/>
      <c r="D856" s="122"/>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row>
    <row r="857" spans="1:28" ht="15.75" customHeight="1" x14ac:dyDescent="0.2">
      <c r="A857" s="122"/>
      <c r="B857" s="122"/>
      <c r="C857" s="122"/>
      <c r="D857" s="122"/>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row>
    <row r="858" spans="1:28" ht="15.75" customHeight="1" x14ac:dyDescent="0.2">
      <c r="A858" s="122"/>
      <c r="B858" s="122"/>
      <c r="C858" s="122"/>
      <c r="D858" s="122"/>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row>
    <row r="859" spans="1:28" ht="15.75" customHeight="1" x14ac:dyDescent="0.2">
      <c r="A859" s="122"/>
      <c r="B859" s="122"/>
      <c r="C859" s="122"/>
      <c r="D859" s="122"/>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row>
    <row r="860" spans="1:28" ht="15.75" customHeight="1" x14ac:dyDescent="0.2">
      <c r="A860" s="122"/>
      <c r="B860" s="122"/>
      <c r="C860" s="122"/>
      <c r="D860" s="122"/>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row>
    <row r="861" spans="1:28" ht="15.75" customHeight="1" x14ac:dyDescent="0.2">
      <c r="A861" s="122"/>
      <c r="B861" s="122"/>
      <c r="C861" s="122"/>
      <c r="D861" s="122"/>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row>
    <row r="862" spans="1:28" ht="15.75" customHeight="1" x14ac:dyDescent="0.2">
      <c r="A862" s="122"/>
      <c r="B862" s="122"/>
      <c r="C862" s="122"/>
      <c r="D862" s="122"/>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row>
    <row r="863" spans="1:28" ht="15.75" customHeight="1" x14ac:dyDescent="0.2">
      <c r="A863" s="122"/>
      <c r="B863" s="122"/>
      <c r="C863" s="122"/>
      <c r="D863" s="122"/>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row>
    <row r="864" spans="1:28" ht="15.75" customHeight="1" x14ac:dyDescent="0.2">
      <c r="A864" s="122"/>
      <c r="B864" s="122"/>
      <c r="C864" s="122"/>
      <c r="D864" s="122"/>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row>
    <row r="865" spans="1:28" ht="15.75" customHeight="1" x14ac:dyDescent="0.2">
      <c r="A865" s="122"/>
      <c r="B865" s="122"/>
      <c r="C865" s="122"/>
      <c r="D865" s="122"/>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row>
    <row r="866" spans="1:28" ht="15.75" customHeight="1" x14ac:dyDescent="0.2">
      <c r="A866" s="122"/>
      <c r="B866" s="122"/>
      <c r="C866" s="122"/>
      <c r="D866" s="122"/>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row>
    <row r="867" spans="1:28" ht="15.75" customHeight="1" x14ac:dyDescent="0.2">
      <c r="A867" s="122"/>
      <c r="B867" s="122"/>
      <c r="C867" s="122"/>
      <c r="D867" s="122"/>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row>
    <row r="868" spans="1:28" ht="15.75" customHeight="1" x14ac:dyDescent="0.2">
      <c r="A868" s="122"/>
      <c r="B868" s="122"/>
      <c r="C868" s="122"/>
      <c r="D868" s="122"/>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row>
    <row r="869" spans="1:28" ht="15.75" customHeight="1" x14ac:dyDescent="0.2">
      <c r="A869" s="122"/>
      <c r="B869" s="122"/>
      <c r="C869" s="122"/>
      <c r="D869" s="122"/>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row>
    <row r="870" spans="1:28" ht="15.75" customHeight="1" x14ac:dyDescent="0.2">
      <c r="A870" s="122"/>
      <c r="B870" s="122"/>
      <c r="C870" s="122"/>
      <c r="D870" s="122"/>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row>
    <row r="871" spans="1:28" ht="15.75" customHeight="1" x14ac:dyDescent="0.2">
      <c r="A871" s="122"/>
      <c r="B871" s="122"/>
      <c r="C871" s="122"/>
      <c r="D871" s="122"/>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row>
    <row r="872" spans="1:28" ht="15.75" customHeight="1" x14ac:dyDescent="0.2">
      <c r="A872" s="122"/>
      <c r="B872" s="122"/>
      <c r="C872" s="122"/>
      <c r="D872" s="122"/>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row>
    <row r="873" spans="1:28" ht="15.75" customHeight="1" x14ac:dyDescent="0.2">
      <c r="A873" s="122"/>
      <c r="B873" s="122"/>
      <c r="C873" s="122"/>
      <c r="D873" s="122"/>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row>
    <row r="874" spans="1:28" ht="15.75" customHeight="1" x14ac:dyDescent="0.2">
      <c r="A874" s="122"/>
      <c r="B874" s="122"/>
      <c r="C874" s="122"/>
      <c r="D874" s="122"/>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row>
    <row r="875" spans="1:28" ht="15.75" customHeight="1" x14ac:dyDescent="0.2">
      <c r="A875" s="122"/>
      <c r="B875" s="122"/>
      <c r="C875" s="122"/>
      <c r="D875" s="122"/>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row>
    <row r="876" spans="1:28" ht="15.75" customHeight="1" x14ac:dyDescent="0.2">
      <c r="A876" s="122"/>
      <c r="B876" s="122"/>
      <c r="C876" s="122"/>
      <c r="D876" s="122"/>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row>
    <row r="877" spans="1:28" ht="15.75" customHeight="1" x14ac:dyDescent="0.2">
      <c r="A877" s="122"/>
      <c r="B877" s="122"/>
      <c r="C877" s="122"/>
      <c r="D877" s="122"/>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row>
    <row r="878" spans="1:28" ht="15.75" customHeight="1" x14ac:dyDescent="0.2">
      <c r="A878" s="122"/>
      <c r="B878" s="122"/>
      <c r="C878" s="122"/>
      <c r="D878" s="122"/>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row>
    <row r="879" spans="1:28" ht="15.75" customHeight="1" x14ac:dyDescent="0.2">
      <c r="A879" s="122"/>
      <c r="B879" s="122"/>
      <c r="C879" s="122"/>
      <c r="D879" s="122"/>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row>
    <row r="880" spans="1:28" ht="15.75" customHeight="1" x14ac:dyDescent="0.2">
      <c r="A880" s="122"/>
      <c r="B880" s="122"/>
      <c r="C880" s="122"/>
      <c r="D880" s="122"/>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row>
    <row r="881" spans="1:28" ht="15.75" customHeight="1" x14ac:dyDescent="0.2">
      <c r="A881" s="122"/>
      <c r="B881" s="122"/>
      <c r="C881" s="122"/>
      <c r="D881" s="122"/>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row>
    <row r="882" spans="1:28" ht="15.75" customHeight="1" x14ac:dyDescent="0.2">
      <c r="A882" s="122"/>
      <c r="B882" s="122"/>
      <c r="C882" s="122"/>
      <c r="D882" s="122"/>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row>
    <row r="883" spans="1:28" ht="15.75" customHeight="1" x14ac:dyDescent="0.2">
      <c r="A883" s="122"/>
      <c r="B883" s="122"/>
      <c r="C883" s="122"/>
      <c r="D883" s="122"/>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row>
    <row r="884" spans="1:28" ht="15.75" customHeight="1" x14ac:dyDescent="0.2">
      <c r="A884" s="122"/>
      <c r="B884" s="122"/>
      <c r="C884" s="122"/>
      <c r="D884" s="122"/>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row>
    <row r="885" spans="1:28" ht="15.75" customHeight="1" x14ac:dyDescent="0.2">
      <c r="A885" s="122"/>
      <c r="B885" s="122"/>
      <c r="C885" s="122"/>
      <c r="D885" s="122"/>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row>
    <row r="886" spans="1:28" ht="15.75" customHeight="1" x14ac:dyDescent="0.2">
      <c r="A886" s="122"/>
      <c r="B886" s="122"/>
      <c r="C886" s="122"/>
      <c r="D886" s="122"/>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row>
    <row r="887" spans="1:28" ht="15.75" customHeight="1" x14ac:dyDescent="0.2">
      <c r="A887" s="122"/>
      <c r="B887" s="122"/>
      <c r="C887" s="122"/>
      <c r="D887" s="122"/>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row>
    <row r="888" spans="1:28" ht="15.75" customHeight="1" x14ac:dyDescent="0.2">
      <c r="A888" s="122"/>
      <c r="B888" s="122"/>
      <c r="C888" s="122"/>
      <c r="D888" s="122"/>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row>
    <row r="889" spans="1:28" ht="15.75" customHeight="1" x14ac:dyDescent="0.2">
      <c r="A889" s="122"/>
      <c r="B889" s="122"/>
      <c r="C889" s="122"/>
      <c r="D889" s="122"/>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row>
    <row r="890" spans="1:28" ht="15.75" customHeight="1" x14ac:dyDescent="0.2">
      <c r="A890" s="122"/>
      <c r="B890" s="122"/>
      <c r="C890" s="122"/>
      <c r="D890" s="122"/>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row>
    <row r="891" spans="1:28" ht="15.75" customHeight="1" x14ac:dyDescent="0.2">
      <c r="A891" s="122"/>
      <c r="B891" s="122"/>
      <c r="C891" s="122"/>
      <c r="D891" s="122"/>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row>
    <row r="892" spans="1:28" ht="15.75" customHeight="1" x14ac:dyDescent="0.2">
      <c r="A892" s="122"/>
      <c r="B892" s="122"/>
      <c r="C892" s="122"/>
      <c r="D892" s="122"/>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row>
    <row r="893" spans="1:28" ht="15.75" customHeight="1" x14ac:dyDescent="0.2">
      <c r="A893" s="122"/>
      <c r="B893" s="122"/>
      <c r="C893" s="122"/>
      <c r="D893" s="122"/>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row>
    <row r="894" spans="1:28" ht="15.75" customHeight="1" x14ac:dyDescent="0.2">
      <c r="A894" s="122"/>
      <c r="B894" s="122"/>
      <c r="C894" s="122"/>
      <c r="D894" s="122"/>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row>
    <row r="895" spans="1:28" ht="15.75" customHeight="1" x14ac:dyDescent="0.2">
      <c r="A895" s="122"/>
      <c r="B895" s="122"/>
      <c r="C895" s="122"/>
      <c r="D895" s="122"/>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row>
    <row r="896" spans="1:28" ht="15.75" customHeight="1" x14ac:dyDescent="0.2">
      <c r="A896" s="122"/>
      <c r="B896" s="122"/>
      <c r="C896" s="122"/>
      <c r="D896" s="122"/>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row>
    <row r="897" spans="1:28" ht="15.75" customHeight="1" x14ac:dyDescent="0.2">
      <c r="A897" s="122"/>
      <c r="B897" s="122"/>
      <c r="C897" s="122"/>
      <c r="D897" s="122"/>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row>
    <row r="898" spans="1:28" ht="15.75" customHeight="1" x14ac:dyDescent="0.2">
      <c r="A898" s="122"/>
      <c r="B898" s="122"/>
      <c r="C898" s="122"/>
      <c r="D898" s="122"/>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row>
    <row r="899" spans="1:28" ht="15.75" customHeight="1" x14ac:dyDescent="0.2">
      <c r="A899" s="122"/>
      <c r="B899" s="122"/>
      <c r="C899" s="122"/>
      <c r="D899" s="122"/>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row>
    <row r="900" spans="1:28" ht="15.75" customHeight="1" x14ac:dyDescent="0.2">
      <c r="A900" s="122"/>
      <c r="B900" s="122"/>
      <c r="C900" s="122"/>
      <c r="D900" s="122"/>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row>
    <row r="901" spans="1:28" ht="15.75" customHeight="1" x14ac:dyDescent="0.2">
      <c r="A901" s="122"/>
      <c r="B901" s="122"/>
      <c r="C901" s="122"/>
      <c r="D901" s="122"/>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row>
    <row r="902" spans="1:28" ht="15.75" customHeight="1" x14ac:dyDescent="0.2">
      <c r="A902" s="122"/>
      <c r="B902" s="122"/>
      <c r="C902" s="122"/>
      <c r="D902" s="122"/>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row>
    <row r="903" spans="1:28" ht="15.75" customHeight="1" x14ac:dyDescent="0.2">
      <c r="A903" s="122"/>
      <c r="B903" s="122"/>
      <c r="C903" s="122"/>
      <c r="D903" s="122"/>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row>
    <row r="904" spans="1:28" ht="15.75" customHeight="1" x14ac:dyDescent="0.2">
      <c r="A904" s="122"/>
      <c r="B904" s="122"/>
      <c r="C904" s="122"/>
      <c r="D904" s="122"/>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row>
    <row r="905" spans="1:28" ht="15.75" customHeight="1" x14ac:dyDescent="0.2">
      <c r="A905" s="122"/>
      <c r="B905" s="122"/>
      <c r="C905" s="122"/>
      <c r="D905" s="122"/>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row>
    <row r="906" spans="1:28" ht="15.75" customHeight="1" x14ac:dyDescent="0.2">
      <c r="A906" s="122"/>
      <c r="B906" s="122"/>
      <c r="C906" s="122"/>
      <c r="D906" s="122"/>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row>
    <row r="907" spans="1:28" ht="15.75" customHeight="1" x14ac:dyDescent="0.2">
      <c r="A907" s="122"/>
      <c r="B907" s="122"/>
      <c r="C907" s="122"/>
      <c r="D907" s="122"/>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row>
    <row r="908" spans="1:28" ht="15.75" customHeight="1" x14ac:dyDescent="0.2">
      <c r="A908" s="122"/>
      <c r="B908" s="122"/>
      <c r="C908" s="122"/>
      <c r="D908" s="122"/>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row>
    <row r="909" spans="1:28" ht="15.75" customHeight="1" x14ac:dyDescent="0.2">
      <c r="A909" s="122"/>
      <c r="B909" s="122"/>
      <c r="C909" s="122"/>
      <c r="D909" s="122"/>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row>
    <row r="910" spans="1:28" ht="15.75" customHeight="1" x14ac:dyDescent="0.2">
      <c r="A910" s="122"/>
      <c r="B910" s="122"/>
      <c r="C910" s="122"/>
      <c r="D910" s="122"/>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row>
    <row r="911" spans="1:28" ht="15.75" customHeight="1" x14ac:dyDescent="0.2">
      <c r="A911" s="122"/>
      <c r="B911" s="122"/>
      <c r="C911" s="122"/>
      <c r="D911" s="122"/>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row>
    <row r="912" spans="1:28" ht="15.75" customHeight="1" x14ac:dyDescent="0.2">
      <c r="A912" s="122"/>
      <c r="B912" s="122"/>
      <c r="C912" s="122"/>
      <c r="D912" s="122"/>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row>
    <row r="913" spans="1:28" ht="15.75" customHeight="1" x14ac:dyDescent="0.2">
      <c r="A913" s="122"/>
      <c r="B913" s="122"/>
      <c r="C913" s="122"/>
      <c r="D913" s="122"/>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row>
    <row r="914" spans="1:28" ht="15.75" customHeight="1" x14ac:dyDescent="0.2">
      <c r="A914" s="122"/>
      <c r="B914" s="122"/>
      <c r="C914" s="122"/>
      <c r="D914" s="122"/>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row>
    <row r="915" spans="1:28" ht="15.75" customHeight="1" x14ac:dyDescent="0.2">
      <c r="A915" s="122"/>
      <c r="B915" s="122"/>
      <c r="C915" s="122"/>
      <c r="D915" s="122"/>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row>
    <row r="916" spans="1:28" ht="15.75" customHeight="1" x14ac:dyDescent="0.2">
      <c r="A916" s="122"/>
      <c r="B916" s="122"/>
      <c r="C916" s="122"/>
      <c r="D916" s="122"/>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row>
    <row r="917" spans="1:28" ht="15.75" customHeight="1" x14ac:dyDescent="0.2">
      <c r="A917" s="122"/>
      <c r="B917" s="122"/>
      <c r="C917" s="122"/>
      <c r="D917" s="122"/>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row>
    <row r="918" spans="1:28" ht="15.75" customHeight="1" x14ac:dyDescent="0.2">
      <c r="A918" s="122"/>
      <c r="B918" s="122"/>
      <c r="C918" s="122"/>
      <c r="D918" s="122"/>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row>
    <row r="919" spans="1:28" ht="15.75" customHeight="1" x14ac:dyDescent="0.2">
      <c r="A919" s="122"/>
      <c r="B919" s="122"/>
      <c r="C919" s="122"/>
      <c r="D919" s="122"/>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row>
    <row r="920" spans="1:28" ht="15.75" customHeight="1" x14ac:dyDescent="0.2">
      <c r="A920" s="122"/>
      <c r="B920" s="122"/>
      <c r="C920" s="122"/>
      <c r="D920" s="122"/>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row>
    <row r="921" spans="1:28" ht="15.75" customHeight="1" x14ac:dyDescent="0.2">
      <c r="A921" s="122"/>
      <c r="B921" s="122"/>
      <c r="C921" s="122"/>
      <c r="D921" s="122"/>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row>
    <row r="922" spans="1:28" ht="15.75" customHeight="1" x14ac:dyDescent="0.2">
      <c r="A922" s="122"/>
      <c r="B922" s="122"/>
      <c r="C922" s="122"/>
      <c r="D922" s="122"/>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row>
    <row r="923" spans="1:28" ht="15.75" customHeight="1" x14ac:dyDescent="0.2">
      <c r="A923" s="122"/>
      <c r="B923" s="122"/>
      <c r="C923" s="122"/>
      <c r="D923" s="122"/>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row>
    <row r="924" spans="1:28" ht="15.75" customHeight="1" x14ac:dyDescent="0.2">
      <c r="A924" s="122"/>
      <c r="B924" s="122"/>
      <c r="C924" s="122"/>
      <c r="D924" s="122"/>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row>
    <row r="925" spans="1:28" ht="15.75" customHeight="1" x14ac:dyDescent="0.2">
      <c r="A925" s="122"/>
      <c r="B925" s="122"/>
      <c r="C925" s="122"/>
      <c r="D925" s="122"/>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row>
    <row r="926" spans="1:28" ht="15.75" customHeight="1" x14ac:dyDescent="0.2">
      <c r="A926" s="122"/>
      <c r="B926" s="122"/>
      <c r="C926" s="122"/>
      <c r="D926" s="122"/>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row>
    <row r="927" spans="1:28" ht="15.75" customHeight="1" x14ac:dyDescent="0.2">
      <c r="A927" s="122"/>
      <c r="B927" s="122"/>
      <c r="C927" s="122"/>
      <c r="D927" s="122"/>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row>
    <row r="928" spans="1:28" ht="15.75" customHeight="1" x14ac:dyDescent="0.2">
      <c r="A928" s="122"/>
      <c r="B928" s="122"/>
      <c r="C928" s="122"/>
      <c r="D928" s="122"/>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row>
    <row r="929" spans="1:28" ht="15.75" customHeight="1" x14ac:dyDescent="0.2">
      <c r="A929" s="122"/>
      <c r="B929" s="122"/>
      <c r="C929" s="122"/>
      <c r="D929" s="122"/>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row>
    <row r="930" spans="1:28" ht="15.75" customHeight="1" x14ac:dyDescent="0.2">
      <c r="A930" s="122"/>
      <c r="B930" s="122"/>
      <c r="C930" s="122"/>
      <c r="D930" s="122"/>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row>
    <row r="931" spans="1:28" ht="15.75" customHeight="1" x14ac:dyDescent="0.2">
      <c r="A931" s="122"/>
      <c r="B931" s="122"/>
      <c r="C931" s="122"/>
      <c r="D931" s="122"/>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row>
    <row r="932" spans="1:28" ht="15.75" customHeight="1" x14ac:dyDescent="0.2">
      <c r="A932" s="122"/>
      <c r="B932" s="122"/>
      <c r="C932" s="122"/>
      <c r="D932" s="122"/>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row>
    <row r="933" spans="1:28" ht="15.75" customHeight="1" x14ac:dyDescent="0.2">
      <c r="A933" s="122"/>
      <c r="B933" s="122"/>
      <c r="C933" s="122"/>
      <c r="D933" s="122"/>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row>
    <row r="934" spans="1:28" ht="15.75" customHeight="1" x14ac:dyDescent="0.2">
      <c r="A934" s="122"/>
      <c r="B934" s="122"/>
      <c r="C934" s="122"/>
      <c r="D934" s="122"/>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row>
    <row r="935" spans="1:28" ht="15.75" customHeight="1" x14ac:dyDescent="0.2">
      <c r="A935" s="122"/>
      <c r="B935" s="122"/>
      <c r="C935" s="122"/>
      <c r="D935" s="122"/>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row>
    <row r="936" spans="1:28" ht="15.75" customHeight="1" x14ac:dyDescent="0.2">
      <c r="A936" s="122"/>
      <c r="B936" s="122"/>
      <c r="C936" s="122"/>
      <c r="D936" s="122"/>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row>
    <row r="937" spans="1:28" ht="15.75" customHeight="1" x14ac:dyDescent="0.2">
      <c r="A937" s="122"/>
      <c r="B937" s="122"/>
      <c r="C937" s="122"/>
      <c r="D937" s="122"/>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row>
    <row r="938" spans="1:28" ht="15.75" customHeight="1" x14ac:dyDescent="0.2">
      <c r="A938" s="122"/>
      <c r="B938" s="122"/>
      <c r="C938" s="122"/>
      <c r="D938" s="122"/>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row>
    <row r="939" spans="1:28" ht="15.75" customHeight="1" x14ac:dyDescent="0.2">
      <c r="A939" s="122"/>
      <c r="B939" s="122"/>
      <c r="C939" s="122"/>
      <c r="D939" s="122"/>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row>
    <row r="940" spans="1:28" ht="15.75" customHeight="1" x14ac:dyDescent="0.2">
      <c r="A940" s="122"/>
      <c r="B940" s="122"/>
      <c r="C940" s="122"/>
      <c r="D940" s="122"/>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row>
    <row r="941" spans="1:28" ht="15.75" customHeight="1" x14ac:dyDescent="0.2">
      <c r="A941" s="122"/>
      <c r="B941" s="122"/>
      <c r="C941" s="122"/>
      <c r="D941" s="122"/>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row>
    <row r="942" spans="1:28" ht="15.75" customHeight="1" x14ac:dyDescent="0.2">
      <c r="A942" s="122"/>
      <c r="B942" s="122"/>
      <c r="C942" s="122"/>
      <c r="D942" s="122"/>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row>
    <row r="943" spans="1:28" ht="15.75" customHeight="1" x14ac:dyDescent="0.2">
      <c r="A943" s="122"/>
      <c r="B943" s="122"/>
      <c r="C943" s="122"/>
      <c r="D943" s="122"/>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row>
    <row r="944" spans="1:28" ht="15.75" customHeight="1" x14ac:dyDescent="0.2">
      <c r="A944" s="122"/>
      <c r="B944" s="122"/>
      <c r="C944" s="122"/>
      <c r="D944" s="122"/>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row>
    <row r="945" spans="1:28" ht="15.75" customHeight="1" x14ac:dyDescent="0.2">
      <c r="A945" s="122"/>
      <c r="B945" s="122"/>
      <c r="C945" s="122"/>
      <c r="D945" s="122"/>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row>
    <row r="946" spans="1:28" ht="15.75" customHeight="1" x14ac:dyDescent="0.2">
      <c r="A946" s="122"/>
      <c r="B946" s="122"/>
      <c r="C946" s="122"/>
      <c r="D946" s="122"/>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row>
    <row r="947" spans="1:28" ht="15.75" customHeight="1" x14ac:dyDescent="0.2">
      <c r="A947" s="122"/>
      <c r="B947" s="122"/>
      <c r="C947" s="122"/>
      <c r="D947" s="122"/>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row>
    <row r="948" spans="1:28" ht="15.75" customHeight="1" x14ac:dyDescent="0.2">
      <c r="A948" s="122"/>
      <c r="B948" s="122"/>
      <c r="C948" s="122"/>
      <c r="D948" s="122"/>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row>
    <row r="949" spans="1:28" ht="15.75" customHeight="1" x14ac:dyDescent="0.2">
      <c r="A949" s="122"/>
      <c r="B949" s="122"/>
      <c r="C949" s="122"/>
      <c r="D949" s="122"/>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row>
    <row r="950" spans="1:28" ht="15.75" customHeight="1" x14ac:dyDescent="0.2">
      <c r="A950" s="122"/>
      <c r="B950" s="122"/>
      <c r="C950" s="122"/>
      <c r="D950" s="122"/>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row>
    <row r="951" spans="1:28" ht="15.75" customHeight="1" x14ac:dyDescent="0.2">
      <c r="A951" s="122"/>
      <c r="B951" s="122"/>
      <c r="C951" s="122"/>
      <c r="D951" s="122"/>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row>
    <row r="952" spans="1:28" ht="15.75" customHeight="1" x14ac:dyDescent="0.2">
      <c r="A952" s="122"/>
      <c r="B952" s="122"/>
      <c r="C952" s="122"/>
      <c r="D952" s="122"/>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row>
    <row r="953" spans="1:28" ht="15.75" customHeight="1" x14ac:dyDescent="0.2">
      <c r="A953" s="122"/>
      <c r="B953" s="122"/>
      <c r="C953" s="122"/>
      <c r="D953" s="122"/>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row>
    <row r="954" spans="1:28" ht="15.75" customHeight="1" x14ac:dyDescent="0.2">
      <c r="A954" s="122"/>
      <c r="B954" s="122"/>
      <c r="C954" s="122"/>
      <c r="D954" s="122"/>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row>
    <row r="955" spans="1:28" ht="15.75" customHeight="1" x14ac:dyDescent="0.2">
      <c r="A955" s="122"/>
      <c r="B955" s="122"/>
      <c r="C955" s="122"/>
      <c r="D955" s="122"/>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row>
    <row r="956" spans="1:28" ht="15.75" customHeight="1" x14ac:dyDescent="0.2">
      <c r="A956" s="122"/>
      <c r="B956" s="122"/>
      <c r="C956" s="122"/>
      <c r="D956" s="122"/>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row>
    <row r="957" spans="1:28" ht="15.75" customHeight="1" x14ac:dyDescent="0.2">
      <c r="A957" s="122"/>
      <c r="B957" s="122"/>
      <c r="C957" s="122"/>
      <c r="D957" s="122"/>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row>
    <row r="958" spans="1:28" ht="15.75" customHeight="1" x14ac:dyDescent="0.2">
      <c r="A958" s="122"/>
      <c r="B958" s="122"/>
      <c r="C958" s="122"/>
      <c r="D958" s="122"/>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row>
    <row r="959" spans="1:28" ht="15.75" customHeight="1" x14ac:dyDescent="0.2">
      <c r="A959" s="122"/>
      <c r="B959" s="122"/>
      <c r="C959" s="122"/>
      <c r="D959" s="122"/>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row>
    <row r="960" spans="1:28" ht="15.75" customHeight="1" x14ac:dyDescent="0.2">
      <c r="A960" s="122"/>
      <c r="B960" s="122"/>
      <c r="C960" s="122"/>
      <c r="D960" s="122"/>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row>
    <row r="961" spans="1:28" ht="15.75" customHeight="1" x14ac:dyDescent="0.2">
      <c r="A961" s="122"/>
      <c r="B961" s="122"/>
      <c r="C961" s="122"/>
      <c r="D961" s="122"/>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row>
    <row r="962" spans="1:28" ht="15.75" customHeight="1" x14ac:dyDescent="0.2">
      <c r="A962" s="122"/>
      <c r="B962" s="122"/>
      <c r="C962" s="122"/>
      <c r="D962" s="122"/>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row>
    <row r="963" spans="1:28" ht="15.75" customHeight="1" x14ac:dyDescent="0.2">
      <c r="A963" s="122"/>
      <c r="B963" s="122"/>
      <c r="C963" s="122"/>
      <c r="D963" s="122"/>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row>
    <row r="964" spans="1:28" ht="15.75" customHeight="1" x14ac:dyDescent="0.2">
      <c r="A964" s="122"/>
      <c r="B964" s="122"/>
      <c r="C964" s="122"/>
      <c r="D964" s="122"/>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row>
    <row r="965" spans="1:28" ht="15.75" customHeight="1" x14ac:dyDescent="0.2">
      <c r="A965" s="122"/>
      <c r="B965" s="122"/>
      <c r="C965" s="122"/>
      <c r="D965" s="122"/>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row>
    <row r="966" spans="1:28" ht="15.75" customHeight="1" x14ac:dyDescent="0.2">
      <c r="A966" s="122"/>
      <c r="B966" s="122"/>
      <c r="C966" s="122"/>
      <c r="D966" s="122"/>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row>
    <row r="967" spans="1:28" ht="15.75" customHeight="1" x14ac:dyDescent="0.2">
      <c r="A967" s="122"/>
      <c r="B967" s="122"/>
      <c r="C967" s="122"/>
      <c r="D967" s="122"/>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row>
    <row r="968" spans="1:28" ht="15.75" customHeight="1" x14ac:dyDescent="0.2">
      <c r="A968" s="122"/>
      <c r="B968" s="122"/>
      <c r="C968" s="122"/>
      <c r="D968" s="122"/>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row>
    <row r="969" spans="1:28" ht="15.75" customHeight="1" x14ac:dyDescent="0.2">
      <c r="A969" s="122"/>
      <c r="B969" s="122"/>
      <c r="C969" s="122"/>
      <c r="D969" s="122"/>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row>
    <row r="970" spans="1:28" ht="15.75" customHeight="1" x14ac:dyDescent="0.2">
      <c r="A970" s="122"/>
      <c r="B970" s="122"/>
      <c r="C970" s="122"/>
      <c r="D970" s="122"/>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row>
    <row r="971" spans="1:28" ht="15.75" customHeight="1" x14ac:dyDescent="0.2">
      <c r="A971" s="122"/>
      <c r="B971" s="122"/>
      <c r="C971" s="122"/>
      <c r="D971" s="122"/>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row>
    <row r="972" spans="1:28" ht="15.75" customHeight="1" x14ac:dyDescent="0.2">
      <c r="A972" s="122"/>
      <c r="B972" s="122"/>
      <c r="C972" s="122"/>
      <c r="D972" s="122"/>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row>
    <row r="973" spans="1:28" ht="15.75" customHeight="1" x14ac:dyDescent="0.2">
      <c r="A973" s="122"/>
      <c r="B973" s="122"/>
      <c r="C973" s="122"/>
      <c r="D973" s="122"/>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row>
    <row r="974" spans="1:28" ht="15.75" customHeight="1" x14ac:dyDescent="0.2">
      <c r="A974" s="122"/>
      <c r="B974" s="122"/>
      <c r="C974" s="122"/>
      <c r="D974" s="122"/>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row>
    <row r="975" spans="1:28" ht="15.75" customHeight="1" x14ac:dyDescent="0.2">
      <c r="A975" s="122"/>
      <c r="B975" s="122"/>
      <c r="C975" s="122"/>
      <c r="D975" s="122"/>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row>
    <row r="976" spans="1:28" ht="15.75" customHeight="1" x14ac:dyDescent="0.2">
      <c r="A976" s="122"/>
      <c r="B976" s="122"/>
      <c r="C976" s="122"/>
      <c r="D976" s="122"/>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row>
    <row r="977" spans="1:28" ht="15.75" customHeight="1" x14ac:dyDescent="0.2">
      <c r="A977" s="122"/>
      <c r="B977" s="122"/>
      <c r="C977" s="122"/>
      <c r="D977" s="122"/>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row>
    <row r="978" spans="1:28" ht="15.75" customHeight="1" x14ac:dyDescent="0.2">
      <c r="A978" s="122"/>
      <c r="B978" s="122"/>
      <c r="C978" s="122"/>
      <c r="D978" s="122"/>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row>
    <row r="979" spans="1:28" ht="15.75" customHeight="1" x14ac:dyDescent="0.2">
      <c r="A979" s="122"/>
      <c r="B979" s="122"/>
      <c r="C979" s="122"/>
      <c r="D979" s="122"/>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row>
    <row r="980" spans="1:28" ht="15.75" customHeight="1" x14ac:dyDescent="0.2">
      <c r="A980" s="122"/>
      <c r="B980" s="122"/>
      <c r="C980" s="122"/>
      <c r="D980" s="122"/>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row>
    <row r="981" spans="1:28" ht="15.75" customHeight="1" x14ac:dyDescent="0.2">
      <c r="A981" s="122"/>
      <c r="B981" s="122"/>
      <c r="C981" s="122"/>
      <c r="D981" s="122"/>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row>
    <row r="982" spans="1:28" ht="15.75" customHeight="1" x14ac:dyDescent="0.2">
      <c r="A982" s="122"/>
      <c r="B982" s="122"/>
      <c r="C982" s="122"/>
      <c r="D982" s="122"/>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row>
    <row r="983" spans="1:28" ht="15.75" customHeight="1" x14ac:dyDescent="0.2">
      <c r="A983" s="122"/>
      <c r="B983" s="122"/>
      <c r="C983" s="122"/>
      <c r="D983" s="122"/>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row>
    <row r="984" spans="1:28" ht="15.75" customHeight="1" x14ac:dyDescent="0.2">
      <c r="A984" s="122"/>
      <c r="B984" s="122"/>
      <c r="C984" s="122"/>
      <c r="D984" s="122"/>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row>
    <row r="985" spans="1:28" ht="15.75" customHeight="1" x14ac:dyDescent="0.2">
      <c r="A985" s="122"/>
      <c r="B985" s="122"/>
      <c r="C985" s="122"/>
      <c r="D985" s="122"/>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row>
    <row r="986" spans="1:28" ht="15.75" customHeight="1" x14ac:dyDescent="0.2">
      <c r="A986" s="122"/>
      <c r="B986" s="122"/>
      <c r="C986" s="122"/>
      <c r="D986" s="122"/>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row>
    <row r="987" spans="1:28" ht="15.75" customHeight="1" x14ac:dyDescent="0.2">
      <c r="A987" s="122"/>
      <c r="B987" s="122"/>
      <c r="C987" s="122"/>
      <c r="D987" s="122"/>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row>
    <row r="988" spans="1:28" ht="15.75" customHeight="1" x14ac:dyDescent="0.2">
      <c r="A988" s="122"/>
      <c r="B988" s="122"/>
      <c r="C988" s="122"/>
      <c r="D988" s="122"/>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row>
    <row r="989" spans="1:28" ht="15.75" customHeight="1" x14ac:dyDescent="0.2">
      <c r="A989" s="122"/>
      <c r="B989" s="122"/>
      <c r="C989" s="122"/>
      <c r="D989" s="122"/>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row>
    <row r="990" spans="1:28" ht="15.75" customHeight="1" x14ac:dyDescent="0.2">
      <c r="A990" s="122"/>
      <c r="B990" s="122"/>
      <c r="C990" s="122"/>
      <c r="D990" s="122"/>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row>
    <row r="991" spans="1:28" ht="15.75" customHeight="1" x14ac:dyDescent="0.2">
      <c r="A991" s="122"/>
      <c r="B991" s="122"/>
      <c r="C991" s="122"/>
      <c r="D991" s="122"/>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row>
    <row r="992" spans="1:28" ht="15.75" customHeight="1" x14ac:dyDescent="0.2">
      <c r="A992" s="122"/>
      <c r="B992" s="122"/>
      <c r="C992" s="122"/>
      <c r="D992" s="122"/>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row>
    <row r="993" spans="1:28" ht="15.75" customHeight="1" x14ac:dyDescent="0.2">
      <c r="A993" s="122"/>
      <c r="B993" s="122"/>
      <c r="C993" s="122"/>
      <c r="D993" s="122"/>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row>
    <row r="994" spans="1:28" ht="15.75" customHeight="1" x14ac:dyDescent="0.2">
      <c r="A994" s="122"/>
      <c r="B994" s="122"/>
      <c r="C994" s="122"/>
      <c r="D994" s="122"/>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row>
    <row r="995" spans="1:28" ht="15.75" customHeight="1" x14ac:dyDescent="0.2">
      <c r="A995" s="122"/>
      <c r="B995" s="122"/>
      <c r="C995" s="122"/>
      <c r="D995" s="122"/>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row>
    <row r="996" spans="1:28" ht="15.75" customHeight="1" x14ac:dyDescent="0.2">
      <c r="A996" s="122"/>
      <c r="B996" s="122"/>
      <c r="C996" s="122"/>
      <c r="D996" s="122"/>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row>
    <row r="997" spans="1:28" ht="15.75" customHeight="1" x14ac:dyDescent="0.2">
      <c r="A997" s="122"/>
      <c r="B997" s="122"/>
      <c r="C997" s="122"/>
      <c r="D997" s="122"/>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row>
    <row r="998" spans="1:28" ht="15.75" customHeight="1" x14ac:dyDescent="0.2">
      <c r="A998" s="122"/>
      <c r="B998" s="122"/>
      <c r="C998" s="122"/>
      <c r="D998" s="122"/>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row>
    <row r="999" spans="1:28" ht="15.75" customHeight="1" x14ac:dyDescent="0.2">
      <c r="A999" s="122"/>
      <c r="B999" s="122"/>
      <c r="C999" s="122"/>
      <c r="D999" s="122"/>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row>
    <row r="1000" spans="1:28" ht="15.75" customHeight="1" x14ac:dyDescent="0.2">
      <c r="A1000" s="122"/>
      <c r="B1000" s="122"/>
      <c r="C1000" s="122"/>
      <c r="D1000" s="122"/>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row>
  </sheetData>
  <mergeCells count="144">
    <mergeCell ref="Q3:S3"/>
    <mergeCell ref="P4:Q4"/>
    <mergeCell ref="E3:I3"/>
    <mergeCell ref="A5:N5"/>
    <mergeCell ref="O5:W5"/>
    <mergeCell ref="A6:N6"/>
    <mergeCell ref="R6:W6"/>
    <mergeCell ref="A7:N7"/>
    <mergeCell ref="R7:W7"/>
    <mergeCell ref="A1:W2"/>
    <mergeCell ref="X1:AB8"/>
    <mergeCell ref="A3:D3"/>
    <mergeCell ref="J3:M3"/>
    <mergeCell ref="N3:P3"/>
    <mergeCell ref="T3:W3"/>
    <mergeCell ref="R4:W4"/>
    <mergeCell ref="F10:F12"/>
    <mergeCell ref="G10:G12"/>
    <mergeCell ref="H10:H12"/>
    <mergeCell ref="I10:I12"/>
    <mergeCell ref="Y10:Y12"/>
    <mergeCell ref="Z10:Z12"/>
    <mergeCell ref="AA10:AA12"/>
    <mergeCell ref="AB10:AB12"/>
    <mergeCell ref="L10:L12"/>
    <mergeCell ref="M10:M12"/>
    <mergeCell ref="N10:N12"/>
    <mergeCell ref="O10:O12"/>
    <mergeCell ref="P10:P12"/>
    <mergeCell ref="Q10:Q12"/>
    <mergeCell ref="A8:N8"/>
    <mergeCell ref="O8:W8"/>
    <mergeCell ref="A10:A12"/>
    <mergeCell ref="Q13:Q15"/>
    <mergeCell ref="Y13:Y15"/>
    <mergeCell ref="Z13:Z15"/>
    <mergeCell ref="AA13:AA15"/>
    <mergeCell ref="AB13:AB15"/>
    <mergeCell ref="J13:J15"/>
    <mergeCell ref="K13:K15"/>
    <mergeCell ref="L13:L15"/>
    <mergeCell ref="M13:M15"/>
    <mergeCell ref="N13:N15"/>
    <mergeCell ref="O13:O15"/>
    <mergeCell ref="P13:P15"/>
    <mergeCell ref="B10:B12"/>
    <mergeCell ref="C10:C12"/>
    <mergeCell ref="D10:D12"/>
    <mergeCell ref="E10:E12"/>
    <mergeCell ref="F13:F15"/>
    <mergeCell ref="G13:G15"/>
    <mergeCell ref="H13:H15"/>
    <mergeCell ref="I13:I15"/>
    <mergeCell ref="J10:J12"/>
    <mergeCell ref="K10:K12"/>
    <mergeCell ref="A13:A15"/>
    <mergeCell ref="B13:B15"/>
    <mergeCell ref="C13:C15"/>
    <mergeCell ref="D13:D15"/>
    <mergeCell ref="E13:E15"/>
    <mergeCell ref="O21:O22"/>
    <mergeCell ref="P21:P22"/>
    <mergeCell ref="H21:H22"/>
    <mergeCell ref="I21:I22"/>
    <mergeCell ref="J21:J22"/>
    <mergeCell ref="K21:K22"/>
    <mergeCell ref="L21:L22"/>
    <mergeCell ref="M21:M22"/>
    <mergeCell ref="N21:N22"/>
    <mergeCell ref="O16:O17"/>
    <mergeCell ref="P16:P17"/>
    <mergeCell ref="A16:A17"/>
    <mergeCell ref="B16:B17"/>
    <mergeCell ref="C16:C17"/>
    <mergeCell ref="D16:D17"/>
    <mergeCell ref="E16:E17"/>
    <mergeCell ref="F16:F17"/>
    <mergeCell ref="G16:G17"/>
    <mergeCell ref="A23:A25"/>
    <mergeCell ref="B23:B25"/>
    <mergeCell ref="C23:C25"/>
    <mergeCell ref="D23:D25"/>
    <mergeCell ref="E23:E25"/>
    <mergeCell ref="F23:F25"/>
    <mergeCell ref="G23:G25"/>
    <mergeCell ref="O23:O25"/>
    <mergeCell ref="P23:P25"/>
    <mergeCell ref="Q23:Q25"/>
    <mergeCell ref="Y23:Y25"/>
    <mergeCell ref="Z23:Z25"/>
    <mergeCell ref="AA23:AA25"/>
    <mergeCell ref="AB23:AB25"/>
    <mergeCell ref="H23:H25"/>
    <mergeCell ref="I23:I25"/>
    <mergeCell ref="J23:J25"/>
    <mergeCell ref="K23:K25"/>
    <mergeCell ref="L23:L25"/>
    <mergeCell ref="M23:M25"/>
    <mergeCell ref="N23:N25"/>
    <mergeCell ref="Q16:Q17"/>
    <mergeCell ref="Y16:Y17"/>
    <mergeCell ref="Z16:Z17"/>
    <mergeCell ref="AA16:AA17"/>
    <mergeCell ref="AB16:AB17"/>
    <mergeCell ref="H16:H17"/>
    <mergeCell ref="I16:I17"/>
    <mergeCell ref="J16:J17"/>
    <mergeCell ref="K16:K17"/>
    <mergeCell ref="L16:L17"/>
    <mergeCell ref="M16:M17"/>
    <mergeCell ref="N16:N17"/>
    <mergeCell ref="Z18:Z20"/>
    <mergeCell ref="AA18:AA20"/>
    <mergeCell ref="AB18:AB20"/>
    <mergeCell ref="H18:H20"/>
    <mergeCell ref="I18:I20"/>
    <mergeCell ref="J18:J20"/>
    <mergeCell ref="K18:K20"/>
    <mergeCell ref="L18:L20"/>
    <mergeCell ref="M18:M20"/>
    <mergeCell ref="N18:N20"/>
    <mergeCell ref="A18:A20"/>
    <mergeCell ref="B18:B20"/>
    <mergeCell ref="C18:C20"/>
    <mergeCell ref="D18:D20"/>
    <mergeCell ref="E18:E20"/>
    <mergeCell ref="F18:F20"/>
    <mergeCell ref="G18:G20"/>
    <mergeCell ref="Q21:Q22"/>
    <mergeCell ref="Y21:Y22"/>
    <mergeCell ref="O18:O20"/>
    <mergeCell ref="P18:P20"/>
    <mergeCell ref="Q18:Q20"/>
    <mergeCell ref="Y18:Y20"/>
    <mergeCell ref="Z21:Z22"/>
    <mergeCell ref="AA21:AA22"/>
    <mergeCell ref="AB21:AB22"/>
    <mergeCell ref="A21:A22"/>
    <mergeCell ref="B21:B22"/>
    <mergeCell ref="C21:C22"/>
    <mergeCell ref="D21:D22"/>
    <mergeCell ref="E21:E22"/>
    <mergeCell ref="F21:F22"/>
    <mergeCell ref="G21:G22"/>
  </mergeCells>
  <dataValidations count="5">
    <dataValidation type="list" allowBlank="1" showInputMessage="1" prompt="Odaberite odgovarajući cilj iz padajućeg izbornika!" sqref="B10 B13 B16 B18 B21 B23">
      <formula1>#REF!</formula1>
    </dataValidation>
    <dataValidation type="decimal" allowBlank="1" showErrorMessage="1" sqref="A21 A23">
      <formula1>1</formula1>
      <formula2>9999</formula2>
    </dataValidation>
    <dataValidation type="custom" allowBlank="1" showInputMessage="1" showErrorMessage="1" prompt="Dozvoljeni unos do 250 znakova  -    " sqref="G16">
      <formula1>LT(LEN(G16),(250))</formula1>
    </dataValidation>
    <dataValidation type="list" allowBlank="1" showInputMessage="1" showErrorMessage="1" prompt="Odaberite DA ili NE iz padajućeg izbornika!" sqref="M10:N10 M13:N13 M16:N16 N21">
      <formula1>#REF!</formula1>
    </dataValidation>
    <dataValidation type="list" allowBlank="1" showInputMessage="1" prompt="Odaberite DA ili NE iz padajućeg izbornika!" sqref="K10 K13">
      <formula1>#REF!</formula1>
    </dataValidation>
  </dataValidation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8.85546875" customWidth="1"/>
    <col min="2" max="2" width="23.85546875" customWidth="1"/>
    <col min="3" max="3" width="26.85546875" customWidth="1"/>
    <col min="4" max="4" width="24.85546875" customWidth="1"/>
    <col min="5" max="5" width="25.140625" customWidth="1"/>
    <col min="6" max="6" width="38.7109375" customWidth="1"/>
    <col min="7" max="7" width="21.5703125" customWidth="1"/>
    <col min="8" max="8" width="25.28515625" customWidth="1"/>
    <col min="9" max="9" width="25.5703125" customWidth="1"/>
    <col min="10" max="14" width="8.85546875" customWidth="1"/>
    <col min="15" max="15" width="15.85546875" customWidth="1"/>
    <col min="16" max="16" width="18.42578125" customWidth="1"/>
    <col min="17" max="17" width="17.42578125" customWidth="1"/>
    <col min="18" max="18" width="30.140625" customWidth="1"/>
    <col min="19" max="19" width="17.7109375" customWidth="1"/>
    <col min="20" max="20" width="15.42578125" customWidth="1"/>
    <col min="21" max="21" width="15" customWidth="1"/>
    <col min="22" max="22" width="16.7109375" customWidth="1"/>
    <col min="23" max="23" width="17.85546875" customWidth="1"/>
    <col min="24" max="24" width="24" customWidth="1"/>
    <col min="25" max="25" width="23.28515625" customWidth="1"/>
    <col min="26" max="26" width="22.28515625" customWidth="1"/>
    <col min="27" max="27" width="24.42578125" customWidth="1"/>
    <col min="28" max="28" width="41.28515625" customWidth="1"/>
  </cols>
  <sheetData>
    <row r="1" spans="1:28" ht="12.75" customHeight="1" x14ac:dyDescent="0.2">
      <c r="A1" s="732" t="s">
        <v>442</v>
      </c>
      <c r="B1" s="733"/>
      <c r="C1" s="733"/>
      <c r="D1" s="733"/>
      <c r="E1" s="733"/>
      <c r="F1" s="733"/>
      <c r="G1" s="733"/>
      <c r="H1" s="733"/>
      <c r="I1" s="733"/>
      <c r="J1" s="733"/>
      <c r="K1" s="733"/>
      <c r="L1" s="733"/>
      <c r="M1" s="733"/>
      <c r="N1" s="733"/>
      <c r="O1" s="733"/>
      <c r="P1" s="733"/>
      <c r="Q1" s="733"/>
      <c r="R1" s="733"/>
      <c r="S1" s="733"/>
      <c r="T1" s="733"/>
      <c r="U1" s="733"/>
      <c r="V1" s="733"/>
      <c r="W1" s="734"/>
      <c r="X1" s="587"/>
      <c r="Y1" s="587"/>
      <c r="Z1" s="587"/>
      <c r="AA1" s="587"/>
    </row>
    <row r="2" spans="1:28" ht="54"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38" t="s">
        <v>116</v>
      </c>
      <c r="Y2" s="733"/>
      <c r="Z2" s="733"/>
      <c r="AA2" s="733"/>
      <c r="AB2" s="739"/>
    </row>
    <row r="3" spans="1:28" ht="66.75" customHeight="1" x14ac:dyDescent="0.2">
      <c r="A3" s="744" t="s">
        <v>117</v>
      </c>
      <c r="B3" s="716"/>
      <c r="C3" s="716"/>
      <c r="D3" s="745"/>
      <c r="E3" s="752" t="s">
        <v>5862</v>
      </c>
      <c r="F3" s="747"/>
      <c r="G3" s="747"/>
      <c r="H3" s="747"/>
      <c r="I3" s="791"/>
      <c r="J3" s="746" t="s">
        <v>119</v>
      </c>
      <c r="K3" s="747"/>
      <c r="L3" s="747"/>
      <c r="M3" s="791"/>
      <c r="N3" s="697" t="s">
        <v>5863</v>
      </c>
      <c r="O3" s="651"/>
      <c r="P3" s="652"/>
      <c r="Q3" s="795" t="s">
        <v>121</v>
      </c>
      <c r="R3" s="747"/>
      <c r="S3" s="791"/>
      <c r="T3" s="750" t="s">
        <v>5864</v>
      </c>
      <c r="U3" s="716"/>
      <c r="V3" s="716"/>
      <c r="W3" s="751"/>
      <c r="X3" s="740"/>
      <c r="Y3" s="638"/>
      <c r="Z3" s="638"/>
      <c r="AA3" s="638"/>
      <c r="AB3" s="741"/>
    </row>
    <row r="4" spans="1:28" ht="61.5" customHeight="1" x14ac:dyDescent="0.2">
      <c r="A4" s="715" t="s">
        <v>128</v>
      </c>
      <c r="B4" s="716"/>
      <c r="C4" s="716"/>
      <c r="D4" s="716"/>
      <c r="E4" s="716"/>
      <c r="F4" s="716"/>
      <c r="G4" s="716"/>
      <c r="H4" s="716"/>
      <c r="I4" s="716"/>
      <c r="J4" s="716"/>
      <c r="K4" s="716"/>
      <c r="L4" s="716"/>
      <c r="M4" s="716"/>
      <c r="N4" s="717"/>
      <c r="O4" s="794" t="s">
        <v>129</v>
      </c>
      <c r="P4" s="651"/>
      <c r="Q4" s="651"/>
      <c r="R4" s="651"/>
      <c r="S4" s="651"/>
      <c r="T4" s="651"/>
      <c r="U4" s="651"/>
      <c r="V4" s="651"/>
      <c r="W4" s="665"/>
      <c r="X4" s="742"/>
      <c r="Y4" s="694"/>
      <c r="Z4" s="694"/>
      <c r="AA4" s="694"/>
      <c r="AB4" s="743"/>
    </row>
    <row r="5" spans="1:28" ht="147.75" customHeight="1" x14ac:dyDescent="0.2">
      <c r="A5" s="126" t="s">
        <v>130</v>
      </c>
      <c r="B5" s="127" t="s">
        <v>131</v>
      </c>
      <c r="C5" s="127" t="s">
        <v>132</v>
      </c>
      <c r="D5" s="127" t="s">
        <v>133</v>
      </c>
      <c r="E5" s="128" t="s">
        <v>134</v>
      </c>
      <c r="F5" s="229" t="s">
        <v>56</v>
      </c>
      <c r="G5" s="129" t="s">
        <v>135</v>
      </c>
      <c r="H5" s="130" t="s">
        <v>136</v>
      </c>
      <c r="I5" s="127" t="s">
        <v>137</v>
      </c>
      <c r="J5" s="131" t="s">
        <v>138</v>
      </c>
      <c r="K5" s="131" t="s">
        <v>139</v>
      </c>
      <c r="L5" s="131" t="s">
        <v>5865</v>
      </c>
      <c r="M5" s="132" t="s">
        <v>141</v>
      </c>
      <c r="N5" s="133" t="s">
        <v>374</v>
      </c>
      <c r="O5" s="134" t="s">
        <v>143</v>
      </c>
      <c r="P5" s="54" t="s">
        <v>144</v>
      </c>
      <c r="Q5" s="54" t="s">
        <v>145</v>
      </c>
      <c r="R5" s="54" t="s">
        <v>146</v>
      </c>
      <c r="S5" s="54" t="s">
        <v>147</v>
      </c>
      <c r="T5" s="54" t="s">
        <v>148</v>
      </c>
      <c r="U5" s="54" t="s">
        <v>149</v>
      </c>
      <c r="V5" s="54" t="s">
        <v>150</v>
      </c>
      <c r="W5" s="55" t="s">
        <v>151</v>
      </c>
      <c r="X5" s="113" t="s">
        <v>152</v>
      </c>
      <c r="Y5" s="56" t="s">
        <v>153</v>
      </c>
      <c r="Z5" s="56" t="s">
        <v>154</v>
      </c>
      <c r="AA5" s="56" t="s">
        <v>155</v>
      </c>
      <c r="AB5" s="114" t="s">
        <v>156</v>
      </c>
    </row>
    <row r="6" spans="1:28" ht="12.75" customHeight="1" x14ac:dyDescent="0.2">
      <c r="A6" s="775">
        <v>1</v>
      </c>
      <c r="B6" s="672" t="s">
        <v>449</v>
      </c>
      <c r="C6" s="672" t="s">
        <v>5866</v>
      </c>
      <c r="D6" s="672" t="s">
        <v>5867</v>
      </c>
      <c r="E6" s="673" t="s">
        <v>5868</v>
      </c>
      <c r="F6" s="786" t="s">
        <v>5869</v>
      </c>
      <c r="G6" s="678" t="s">
        <v>5870</v>
      </c>
      <c r="H6" s="686">
        <v>89630000</v>
      </c>
      <c r="I6" s="964" t="s">
        <v>5871</v>
      </c>
      <c r="J6" s="672" t="s">
        <v>253</v>
      </c>
      <c r="K6" s="672" t="s">
        <v>164</v>
      </c>
      <c r="L6" s="672" t="s">
        <v>5872</v>
      </c>
      <c r="M6" s="672" t="s">
        <v>164</v>
      </c>
      <c r="N6" s="672" t="s">
        <v>164</v>
      </c>
      <c r="O6" s="681" t="s">
        <v>5873</v>
      </c>
      <c r="P6" s="681" t="s">
        <v>5874</v>
      </c>
      <c r="Q6" s="709" t="s">
        <v>179</v>
      </c>
      <c r="R6" s="83" t="s">
        <v>5875</v>
      </c>
      <c r="S6" s="57" t="s">
        <v>5876</v>
      </c>
      <c r="T6" s="215">
        <v>3</v>
      </c>
      <c r="U6" s="215">
        <v>3</v>
      </c>
      <c r="V6" s="215">
        <v>3</v>
      </c>
      <c r="W6" s="216">
        <v>3</v>
      </c>
      <c r="X6" s="115"/>
      <c r="Y6" s="671"/>
      <c r="Z6" s="671"/>
      <c r="AA6" s="671"/>
      <c r="AB6" s="1030"/>
    </row>
    <row r="7" spans="1:28" ht="12.75" customHeight="1" x14ac:dyDescent="0.2">
      <c r="A7" s="755"/>
      <c r="B7" s="641"/>
      <c r="C7" s="641"/>
      <c r="D7" s="641"/>
      <c r="E7" s="674"/>
      <c r="F7" s="676"/>
      <c r="G7" s="679"/>
      <c r="H7" s="641"/>
      <c r="I7" s="641"/>
      <c r="J7" s="641"/>
      <c r="K7" s="641"/>
      <c r="L7" s="641"/>
      <c r="M7" s="641"/>
      <c r="N7" s="641"/>
      <c r="O7" s="641"/>
      <c r="P7" s="641"/>
      <c r="Q7" s="641"/>
      <c r="R7" s="83" t="s">
        <v>5877</v>
      </c>
      <c r="S7" s="57" t="s">
        <v>5878</v>
      </c>
      <c r="T7" s="215">
        <v>2</v>
      </c>
      <c r="U7" s="215">
        <v>2</v>
      </c>
      <c r="V7" s="215">
        <v>2</v>
      </c>
      <c r="W7" s="216">
        <v>2</v>
      </c>
      <c r="X7" s="115"/>
      <c r="Y7" s="641"/>
      <c r="Z7" s="641"/>
      <c r="AA7" s="641"/>
      <c r="AB7" s="720"/>
    </row>
    <row r="8" spans="1:28" ht="78.75" customHeight="1" x14ac:dyDescent="0.2">
      <c r="A8" s="755"/>
      <c r="B8" s="641"/>
      <c r="C8" s="641"/>
      <c r="D8" s="641"/>
      <c r="E8" s="674"/>
      <c r="F8" s="676"/>
      <c r="G8" s="679"/>
      <c r="H8" s="641"/>
      <c r="I8" s="641"/>
      <c r="J8" s="641"/>
      <c r="K8" s="641"/>
      <c r="L8" s="641"/>
      <c r="M8" s="641"/>
      <c r="N8" s="641"/>
      <c r="O8" s="641"/>
      <c r="P8" s="641"/>
      <c r="Q8" s="641"/>
      <c r="R8" s="139" t="s">
        <v>5879</v>
      </c>
      <c r="S8" s="64" t="s">
        <v>5880</v>
      </c>
      <c r="T8" s="120">
        <v>0.95</v>
      </c>
      <c r="U8" s="120">
        <v>0.95</v>
      </c>
      <c r="V8" s="120">
        <v>0.95</v>
      </c>
      <c r="W8" s="121">
        <v>0.95</v>
      </c>
      <c r="X8" s="115"/>
      <c r="Y8" s="641"/>
      <c r="Z8" s="641"/>
      <c r="AA8" s="641"/>
      <c r="AB8" s="720"/>
    </row>
    <row r="9" spans="1:28" ht="84.75" customHeight="1" x14ac:dyDescent="0.2">
      <c r="A9" s="755"/>
      <c r="B9" s="641"/>
      <c r="C9" s="641"/>
      <c r="D9" s="641"/>
      <c r="E9" s="646"/>
      <c r="F9" s="680"/>
      <c r="G9" s="679"/>
      <c r="H9" s="642"/>
      <c r="I9" s="642"/>
      <c r="J9" s="641"/>
      <c r="K9" s="641"/>
      <c r="L9" s="641"/>
      <c r="M9" s="641"/>
      <c r="N9" s="641"/>
      <c r="O9" s="642"/>
      <c r="P9" s="771"/>
      <c r="Q9" s="771"/>
      <c r="R9" s="211" t="s">
        <v>5881</v>
      </c>
      <c r="S9" s="514" t="s">
        <v>5876</v>
      </c>
      <c r="T9" s="514">
        <v>3</v>
      </c>
      <c r="U9" s="514">
        <v>3</v>
      </c>
      <c r="V9" s="514">
        <v>3</v>
      </c>
      <c r="W9" s="521">
        <v>3</v>
      </c>
      <c r="X9" s="115"/>
      <c r="Y9" s="642"/>
      <c r="Z9" s="642"/>
      <c r="AA9" s="642"/>
      <c r="AB9" s="721"/>
    </row>
    <row r="10" spans="1:28" ht="12.75" customHeight="1" x14ac:dyDescent="0.2">
      <c r="A10" s="672">
        <v>2</v>
      </c>
      <c r="B10" s="672" t="s">
        <v>449</v>
      </c>
      <c r="C10" s="672" t="s">
        <v>5866</v>
      </c>
      <c r="D10" s="672" t="s">
        <v>5882</v>
      </c>
      <c r="E10" s="673" t="s">
        <v>5868</v>
      </c>
      <c r="F10" s="675" t="s">
        <v>5883</v>
      </c>
      <c r="G10" s="678" t="s">
        <v>5884</v>
      </c>
      <c r="H10" s="77">
        <v>297130000</v>
      </c>
      <c r="I10" s="64" t="s">
        <v>5885</v>
      </c>
      <c r="J10" s="672" t="s">
        <v>253</v>
      </c>
      <c r="K10" s="672" t="s">
        <v>164</v>
      </c>
      <c r="L10" s="672" t="s">
        <v>5872</v>
      </c>
      <c r="M10" s="672" t="s">
        <v>164</v>
      </c>
      <c r="N10" s="672" t="s">
        <v>164</v>
      </c>
      <c r="O10" s="681" t="s">
        <v>5886</v>
      </c>
      <c r="P10" s="709" t="s">
        <v>5887</v>
      </c>
      <c r="Q10" s="709" t="s">
        <v>249</v>
      </c>
      <c r="R10" s="68" t="s">
        <v>5888</v>
      </c>
      <c r="S10" s="189" t="s">
        <v>191</v>
      </c>
      <c r="T10" s="189">
        <v>40</v>
      </c>
      <c r="U10" s="189">
        <v>260</v>
      </c>
      <c r="V10" s="57">
        <v>450</v>
      </c>
      <c r="W10" s="62"/>
      <c r="X10" s="115"/>
      <c r="Y10" s="671"/>
      <c r="Z10" s="671"/>
      <c r="AA10" s="671"/>
      <c r="AB10" s="1030"/>
    </row>
    <row r="11" spans="1:28" ht="12.75" customHeight="1" x14ac:dyDescent="0.2">
      <c r="A11" s="641"/>
      <c r="B11" s="641"/>
      <c r="C11" s="641"/>
      <c r="D11" s="641"/>
      <c r="E11" s="674"/>
      <c r="F11" s="676"/>
      <c r="G11" s="679"/>
      <c r="H11" s="209">
        <v>24060000</v>
      </c>
      <c r="I11" s="138" t="s">
        <v>5889</v>
      </c>
      <c r="J11" s="641"/>
      <c r="K11" s="641"/>
      <c r="L11" s="641"/>
      <c r="M11" s="641"/>
      <c r="N11" s="641"/>
      <c r="O11" s="641"/>
      <c r="P11" s="641"/>
      <c r="Q11" s="641"/>
      <c r="R11" s="211" t="s">
        <v>5890</v>
      </c>
      <c r="S11" s="512" t="s">
        <v>5891</v>
      </c>
      <c r="T11" s="512">
        <v>0.9</v>
      </c>
      <c r="U11" s="512">
        <v>1</v>
      </c>
      <c r="V11" s="512"/>
      <c r="W11" s="121"/>
      <c r="X11" s="115"/>
      <c r="Y11" s="641"/>
      <c r="Z11" s="641"/>
      <c r="AA11" s="641"/>
      <c r="AB11" s="720"/>
    </row>
    <row r="12" spans="1:28" ht="12.75" customHeight="1" x14ac:dyDescent="0.2">
      <c r="A12" s="642"/>
      <c r="B12" s="642"/>
      <c r="C12" s="641"/>
      <c r="D12" s="642"/>
      <c r="E12" s="646"/>
      <c r="F12" s="680"/>
      <c r="G12" s="647"/>
      <c r="H12" s="325">
        <v>32148000</v>
      </c>
      <c r="I12" s="58" t="s">
        <v>5892</v>
      </c>
      <c r="J12" s="642"/>
      <c r="K12" s="642"/>
      <c r="L12" s="642"/>
      <c r="M12" s="642"/>
      <c r="N12" s="642"/>
      <c r="O12" s="642"/>
      <c r="P12" s="642"/>
      <c r="Q12" s="642"/>
      <c r="R12" s="211" t="s">
        <v>5893</v>
      </c>
      <c r="S12" s="512" t="s">
        <v>5894</v>
      </c>
      <c r="T12" s="512">
        <v>0.6</v>
      </c>
      <c r="U12" s="512">
        <v>0.8</v>
      </c>
      <c r="V12" s="512">
        <v>1</v>
      </c>
      <c r="W12" s="121"/>
      <c r="X12" s="115"/>
      <c r="Y12" s="642"/>
      <c r="Z12" s="642"/>
      <c r="AA12" s="642"/>
      <c r="AB12" s="721"/>
    </row>
    <row r="13" spans="1:28" ht="12.75" customHeight="1" x14ac:dyDescent="0.2">
      <c r="A13" s="908">
        <v>3</v>
      </c>
      <c r="B13" s="780" t="s">
        <v>449</v>
      </c>
      <c r="C13" s="672" t="s">
        <v>5866</v>
      </c>
      <c r="D13" s="780" t="s">
        <v>5882</v>
      </c>
      <c r="E13" s="905" t="s">
        <v>5868</v>
      </c>
      <c r="F13" s="675" t="s">
        <v>5895</v>
      </c>
      <c r="G13" s="901" t="s">
        <v>5896</v>
      </c>
      <c r="H13" s="902">
        <v>44500000</v>
      </c>
      <c r="I13" s="780" t="s">
        <v>5897</v>
      </c>
      <c r="J13" s="780" t="s">
        <v>253</v>
      </c>
      <c r="K13" s="780" t="s">
        <v>164</v>
      </c>
      <c r="L13" s="780" t="s">
        <v>5898</v>
      </c>
      <c r="M13" s="780" t="s">
        <v>164</v>
      </c>
      <c r="N13" s="780" t="s">
        <v>164</v>
      </c>
      <c r="O13" s="901" t="s">
        <v>5899</v>
      </c>
      <c r="P13" s="672" t="s">
        <v>5900</v>
      </c>
      <c r="Q13" s="780" t="s">
        <v>179</v>
      </c>
      <c r="R13" s="57" t="s">
        <v>5901</v>
      </c>
      <c r="S13" s="462" t="s">
        <v>191</v>
      </c>
      <c r="T13" s="462">
        <v>0</v>
      </c>
      <c r="U13" s="462">
        <v>1</v>
      </c>
      <c r="V13" s="462">
        <v>2</v>
      </c>
      <c r="W13" s="500">
        <v>4</v>
      </c>
      <c r="X13" s="115"/>
      <c r="Y13" s="671"/>
      <c r="Z13" s="671"/>
      <c r="AA13" s="671"/>
      <c r="AB13" s="1030"/>
    </row>
    <row r="14" spans="1:28" ht="12.75" customHeight="1" x14ac:dyDescent="0.2">
      <c r="A14" s="755"/>
      <c r="B14" s="641"/>
      <c r="C14" s="641"/>
      <c r="D14" s="641"/>
      <c r="E14" s="674"/>
      <c r="F14" s="676"/>
      <c r="G14" s="679"/>
      <c r="H14" s="641"/>
      <c r="I14" s="641"/>
      <c r="J14" s="641"/>
      <c r="K14" s="641"/>
      <c r="L14" s="641"/>
      <c r="M14" s="641"/>
      <c r="N14" s="641"/>
      <c r="O14" s="679"/>
      <c r="P14" s="641"/>
      <c r="Q14" s="641"/>
      <c r="R14" s="57" t="s">
        <v>5902</v>
      </c>
      <c r="S14" s="70" t="s">
        <v>4486</v>
      </c>
      <c r="T14" s="70">
        <v>1</v>
      </c>
      <c r="U14" s="70">
        <v>1</v>
      </c>
      <c r="V14" s="70">
        <v>1</v>
      </c>
      <c r="W14" s="108">
        <v>1</v>
      </c>
      <c r="X14" s="115"/>
      <c r="Y14" s="641"/>
      <c r="Z14" s="641"/>
      <c r="AA14" s="641"/>
      <c r="AB14" s="720"/>
    </row>
    <row r="15" spans="1:28" ht="12.75" customHeight="1" x14ac:dyDescent="0.2">
      <c r="A15" s="730"/>
      <c r="B15" s="642"/>
      <c r="C15" s="642"/>
      <c r="D15" s="642"/>
      <c r="E15" s="674"/>
      <c r="F15" s="680"/>
      <c r="G15" s="647"/>
      <c r="H15" s="642"/>
      <c r="I15" s="641"/>
      <c r="J15" s="642"/>
      <c r="K15" s="642"/>
      <c r="L15" s="642"/>
      <c r="M15" s="642"/>
      <c r="N15" s="642"/>
      <c r="O15" s="647"/>
      <c r="P15" s="642"/>
      <c r="Q15" s="642"/>
      <c r="R15" s="57" t="s">
        <v>5903</v>
      </c>
      <c r="S15" s="598" t="s">
        <v>5411</v>
      </c>
      <c r="T15" s="598">
        <v>0.75</v>
      </c>
      <c r="U15" s="598">
        <v>0.8</v>
      </c>
      <c r="V15" s="598">
        <v>0.85</v>
      </c>
      <c r="W15" s="599">
        <v>0.9</v>
      </c>
      <c r="X15" s="115"/>
      <c r="Y15" s="642"/>
      <c r="Z15" s="642"/>
      <c r="AA15" s="642"/>
      <c r="AB15" s="721"/>
    </row>
    <row r="16" spans="1:28" ht="12.75" customHeight="1" x14ac:dyDescent="0.2">
      <c r="A16" s="908">
        <v>4</v>
      </c>
      <c r="B16" s="780" t="s">
        <v>2026</v>
      </c>
      <c r="C16" s="780" t="s">
        <v>5866</v>
      </c>
      <c r="D16" s="780" t="s">
        <v>5882</v>
      </c>
      <c r="E16" s="673" t="s">
        <v>5868</v>
      </c>
      <c r="F16" s="675" t="s">
        <v>5904</v>
      </c>
      <c r="G16" s="901" t="s">
        <v>5905</v>
      </c>
      <c r="H16" s="902">
        <v>12200000</v>
      </c>
      <c r="I16" s="672" t="s">
        <v>5906</v>
      </c>
      <c r="J16" s="780" t="s">
        <v>253</v>
      </c>
      <c r="K16" s="780" t="s">
        <v>164</v>
      </c>
      <c r="L16" s="672" t="s">
        <v>5872</v>
      </c>
      <c r="M16" s="780" t="s">
        <v>164</v>
      </c>
      <c r="N16" s="780" t="s">
        <v>164</v>
      </c>
      <c r="O16" s="780" t="s">
        <v>5907</v>
      </c>
      <c r="P16" s="780" t="s">
        <v>5908</v>
      </c>
      <c r="Q16" s="709" t="s">
        <v>179</v>
      </c>
      <c r="R16" s="61" t="s">
        <v>5909</v>
      </c>
      <c r="S16" s="87" t="s">
        <v>1851</v>
      </c>
      <c r="T16" s="87">
        <v>1</v>
      </c>
      <c r="U16" s="87">
        <v>3</v>
      </c>
      <c r="V16" s="58">
        <v>3</v>
      </c>
      <c r="W16" s="59">
        <v>3</v>
      </c>
      <c r="X16" s="115"/>
      <c r="Y16" s="671"/>
      <c r="Z16" s="671"/>
      <c r="AA16" s="671"/>
      <c r="AB16" s="1030"/>
    </row>
    <row r="17" spans="1:28" ht="12.75" customHeight="1" x14ac:dyDescent="0.2">
      <c r="A17" s="755"/>
      <c r="B17" s="641"/>
      <c r="C17" s="641"/>
      <c r="D17" s="641"/>
      <c r="E17" s="674"/>
      <c r="F17" s="676"/>
      <c r="G17" s="679"/>
      <c r="H17" s="641"/>
      <c r="I17" s="641"/>
      <c r="J17" s="641"/>
      <c r="K17" s="641"/>
      <c r="L17" s="641"/>
      <c r="M17" s="641"/>
      <c r="N17" s="641"/>
      <c r="O17" s="641"/>
      <c r="P17" s="641"/>
      <c r="Q17" s="641"/>
      <c r="R17" s="57" t="s">
        <v>5910</v>
      </c>
      <c r="S17" s="462" t="s">
        <v>191</v>
      </c>
      <c r="T17" s="462">
        <v>0</v>
      </c>
      <c r="U17" s="462">
        <v>0</v>
      </c>
      <c r="V17" s="215">
        <v>0</v>
      </c>
      <c r="W17" s="216">
        <v>2</v>
      </c>
      <c r="X17" s="115"/>
      <c r="Y17" s="641"/>
      <c r="Z17" s="641"/>
      <c r="AA17" s="641"/>
      <c r="AB17" s="720"/>
    </row>
    <row r="18" spans="1:28" ht="12.75" customHeight="1" x14ac:dyDescent="0.2">
      <c r="A18" s="730"/>
      <c r="B18" s="642"/>
      <c r="C18" s="641"/>
      <c r="D18" s="642"/>
      <c r="E18" s="646"/>
      <c r="F18" s="680"/>
      <c r="G18" s="647"/>
      <c r="H18" s="642"/>
      <c r="I18" s="642"/>
      <c r="J18" s="642"/>
      <c r="K18" s="642"/>
      <c r="L18" s="641"/>
      <c r="M18" s="642"/>
      <c r="N18" s="642"/>
      <c r="O18" s="642"/>
      <c r="P18" s="642"/>
      <c r="Q18" s="642"/>
      <c r="R18" s="61" t="s">
        <v>5911</v>
      </c>
      <c r="S18" s="70" t="s">
        <v>2179</v>
      </c>
      <c r="T18" s="70">
        <v>0.5</v>
      </c>
      <c r="U18" s="70">
        <v>0.8</v>
      </c>
      <c r="V18" s="71">
        <v>1</v>
      </c>
      <c r="W18" s="72">
        <v>1</v>
      </c>
      <c r="X18" s="115"/>
      <c r="Y18" s="642"/>
      <c r="Z18" s="642"/>
      <c r="AA18" s="642"/>
      <c r="AB18" s="721"/>
    </row>
    <row r="19" spans="1:28" ht="12.75" customHeight="1" x14ac:dyDescent="0.2">
      <c r="A19" s="775">
        <v>5</v>
      </c>
      <c r="B19" s="672" t="s">
        <v>2026</v>
      </c>
      <c r="C19" s="672" t="s">
        <v>5866</v>
      </c>
      <c r="D19" s="672" t="s">
        <v>5882</v>
      </c>
      <c r="E19" s="673" t="s">
        <v>5868</v>
      </c>
      <c r="F19" s="675" t="s">
        <v>5912</v>
      </c>
      <c r="G19" s="678" t="s">
        <v>5913</v>
      </c>
      <c r="H19" s="686">
        <v>5700000</v>
      </c>
      <c r="I19" s="672" t="s">
        <v>5914</v>
      </c>
      <c r="J19" s="672" t="s">
        <v>253</v>
      </c>
      <c r="K19" s="672" t="s">
        <v>164</v>
      </c>
      <c r="L19" s="672" t="s">
        <v>5915</v>
      </c>
      <c r="M19" s="672" t="s">
        <v>164</v>
      </c>
      <c r="N19" s="672" t="s">
        <v>164</v>
      </c>
      <c r="O19" s="672" t="s">
        <v>5916</v>
      </c>
      <c r="P19" s="672" t="s">
        <v>5917</v>
      </c>
      <c r="Q19" s="709" t="s">
        <v>179</v>
      </c>
      <c r="R19" s="57" t="s">
        <v>5918</v>
      </c>
      <c r="S19" s="45" t="s">
        <v>5919</v>
      </c>
      <c r="T19" s="45">
        <v>175</v>
      </c>
      <c r="U19" s="45">
        <v>200</v>
      </c>
      <c r="V19" s="57">
        <v>225</v>
      </c>
      <c r="W19" s="62">
        <v>250</v>
      </c>
      <c r="X19" s="115"/>
      <c r="Y19" s="671"/>
      <c r="Z19" s="671"/>
      <c r="AA19" s="671"/>
      <c r="AB19" s="1030"/>
    </row>
    <row r="20" spans="1:28" ht="12.75" customHeight="1" x14ac:dyDescent="0.2">
      <c r="A20" s="755"/>
      <c r="B20" s="641"/>
      <c r="C20" s="641"/>
      <c r="D20" s="641"/>
      <c r="E20" s="674"/>
      <c r="F20" s="676"/>
      <c r="G20" s="679"/>
      <c r="H20" s="641"/>
      <c r="I20" s="641"/>
      <c r="J20" s="641"/>
      <c r="K20" s="641"/>
      <c r="L20" s="641"/>
      <c r="M20" s="641"/>
      <c r="N20" s="641"/>
      <c r="O20" s="641"/>
      <c r="P20" s="641"/>
      <c r="Q20" s="641"/>
      <c r="R20" s="57" t="s">
        <v>5920</v>
      </c>
      <c r="S20" s="45" t="s">
        <v>191</v>
      </c>
      <c r="T20" s="45">
        <v>0</v>
      </c>
      <c r="U20" s="45">
        <v>0</v>
      </c>
      <c r="V20" s="45">
        <v>3</v>
      </c>
      <c r="W20" s="105">
        <v>0</v>
      </c>
      <c r="X20" s="115"/>
      <c r="Y20" s="641"/>
      <c r="Z20" s="641"/>
      <c r="AA20" s="641"/>
      <c r="AB20" s="720"/>
    </row>
    <row r="21" spans="1:28" ht="12.75" customHeight="1" x14ac:dyDescent="0.2">
      <c r="A21" s="755"/>
      <c r="B21" s="641"/>
      <c r="C21" s="641"/>
      <c r="D21" s="641"/>
      <c r="E21" s="674"/>
      <c r="F21" s="680"/>
      <c r="G21" s="679"/>
      <c r="H21" s="641"/>
      <c r="I21" s="641"/>
      <c r="J21" s="641"/>
      <c r="K21" s="641"/>
      <c r="L21" s="641"/>
      <c r="M21" s="641"/>
      <c r="N21" s="641"/>
      <c r="O21" s="641"/>
      <c r="P21" s="641"/>
      <c r="Q21" s="771"/>
      <c r="R21" s="57" t="s">
        <v>5921</v>
      </c>
      <c r="S21" s="45" t="s">
        <v>4486</v>
      </c>
      <c r="T21" s="70">
        <v>0.5</v>
      </c>
      <c r="U21" s="45">
        <v>0</v>
      </c>
      <c r="V21" s="45">
        <v>0</v>
      </c>
      <c r="W21" s="105">
        <v>0</v>
      </c>
      <c r="X21" s="115"/>
      <c r="Y21" s="642"/>
      <c r="Z21" s="642"/>
      <c r="AA21" s="642"/>
      <c r="AB21" s="721"/>
    </row>
    <row r="22" spans="1:28" ht="12.75" customHeight="1" x14ac:dyDescent="0.2">
      <c r="A22" s="775">
        <v>6</v>
      </c>
      <c r="B22" s="672" t="s">
        <v>2026</v>
      </c>
      <c r="C22" s="672" t="s">
        <v>5922</v>
      </c>
      <c r="D22" s="672" t="s">
        <v>5922</v>
      </c>
      <c r="E22" s="673" t="s">
        <v>5868</v>
      </c>
      <c r="F22" s="675" t="s">
        <v>5923</v>
      </c>
      <c r="G22" s="678" t="s">
        <v>5924</v>
      </c>
      <c r="H22" s="686">
        <v>24810000</v>
      </c>
      <c r="I22" s="672" t="s">
        <v>5925</v>
      </c>
      <c r="J22" s="672" t="s">
        <v>253</v>
      </c>
      <c r="K22" s="672" t="s">
        <v>164</v>
      </c>
      <c r="L22" s="672" t="s">
        <v>5926</v>
      </c>
      <c r="M22" s="672" t="s">
        <v>164</v>
      </c>
      <c r="N22" s="672" t="s">
        <v>164</v>
      </c>
      <c r="O22" s="678" t="s">
        <v>5927</v>
      </c>
      <c r="P22" s="672" t="s">
        <v>5928</v>
      </c>
      <c r="Q22" s="709" t="s">
        <v>179</v>
      </c>
      <c r="R22" s="57" t="s">
        <v>5929</v>
      </c>
      <c r="S22" s="462" t="s">
        <v>1851</v>
      </c>
      <c r="T22" s="462">
        <v>1</v>
      </c>
      <c r="U22" s="462">
        <v>1</v>
      </c>
      <c r="V22" s="462">
        <v>1</v>
      </c>
      <c r="W22" s="500">
        <v>1</v>
      </c>
      <c r="X22" s="115"/>
      <c r="Y22" s="671"/>
      <c r="Z22" s="671"/>
      <c r="AA22" s="671"/>
      <c r="AB22" s="1030"/>
    </row>
    <row r="23" spans="1:28" ht="12.75" customHeight="1" x14ac:dyDescent="0.2">
      <c r="A23" s="755"/>
      <c r="B23" s="641"/>
      <c r="C23" s="641"/>
      <c r="D23" s="641"/>
      <c r="E23" s="674"/>
      <c r="F23" s="676"/>
      <c r="G23" s="679"/>
      <c r="H23" s="641"/>
      <c r="I23" s="641"/>
      <c r="J23" s="641"/>
      <c r="K23" s="641"/>
      <c r="L23" s="641"/>
      <c r="M23" s="641"/>
      <c r="N23" s="641"/>
      <c r="O23" s="679"/>
      <c r="P23" s="641"/>
      <c r="Q23" s="641"/>
      <c r="R23" s="61" t="s">
        <v>5930</v>
      </c>
      <c r="S23" s="70" t="s">
        <v>2179</v>
      </c>
      <c r="T23" s="70">
        <v>0.2</v>
      </c>
      <c r="U23" s="70">
        <v>0.4</v>
      </c>
      <c r="V23" s="70">
        <v>0.6</v>
      </c>
      <c r="W23" s="108">
        <v>0.8</v>
      </c>
      <c r="X23" s="115"/>
      <c r="Y23" s="641"/>
      <c r="Z23" s="641"/>
      <c r="AA23" s="641"/>
      <c r="AB23" s="720"/>
    </row>
    <row r="24" spans="1:28" ht="12.75" customHeight="1" x14ac:dyDescent="0.2">
      <c r="A24" s="730"/>
      <c r="B24" s="641"/>
      <c r="C24" s="641"/>
      <c r="D24" s="641"/>
      <c r="E24" s="674"/>
      <c r="F24" s="680"/>
      <c r="G24" s="679"/>
      <c r="H24" s="641"/>
      <c r="I24" s="641"/>
      <c r="J24" s="642"/>
      <c r="K24" s="641"/>
      <c r="L24" s="642"/>
      <c r="M24" s="641"/>
      <c r="N24" s="641"/>
      <c r="O24" s="647"/>
      <c r="P24" s="641"/>
      <c r="Q24" s="642"/>
      <c r="R24" s="57" t="s">
        <v>5931</v>
      </c>
      <c r="S24" s="45" t="s">
        <v>5932</v>
      </c>
      <c r="T24" s="174">
        <v>9038</v>
      </c>
      <c r="U24" s="57">
        <v>10742</v>
      </c>
      <c r="V24" s="57">
        <v>10742</v>
      </c>
      <c r="W24" s="62">
        <v>10742</v>
      </c>
      <c r="X24" s="115"/>
      <c r="Y24" s="642"/>
      <c r="Z24" s="642"/>
      <c r="AA24" s="642"/>
      <c r="AB24" s="721"/>
    </row>
    <row r="25" spans="1:28" ht="12.75" customHeight="1" x14ac:dyDescent="0.2">
      <c r="A25" s="775">
        <v>7</v>
      </c>
      <c r="B25" s="672" t="s">
        <v>1477</v>
      </c>
      <c r="C25" s="672" t="s">
        <v>5922</v>
      </c>
      <c r="D25" s="672" t="s">
        <v>5922</v>
      </c>
      <c r="E25" s="673" t="s">
        <v>5868</v>
      </c>
      <c r="F25" s="675" t="s">
        <v>5933</v>
      </c>
      <c r="G25" s="678" t="s">
        <v>5934</v>
      </c>
      <c r="H25" s="686">
        <v>6600000</v>
      </c>
      <c r="I25" s="672" t="s">
        <v>5935</v>
      </c>
      <c r="J25" s="672" t="s">
        <v>253</v>
      </c>
      <c r="K25" s="672" t="s">
        <v>164</v>
      </c>
      <c r="L25" s="672" t="s">
        <v>5936</v>
      </c>
      <c r="M25" s="672" t="s">
        <v>164</v>
      </c>
      <c r="N25" s="672" t="s">
        <v>164</v>
      </c>
      <c r="O25" s="672" t="s">
        <v>5937</v>
      </c>
      <c r="P25" s="672" t="s">
        <v>5938</v>
      </c>
      <c r="Q25" s="709" t="s">
        <v>179</v>
      </c>
      <c r="R25" s="57" t="s">
        <v>5939</v>
      </c>
      <c r="S25" s="45" t="s">
        <v>4486</v>
      </c>
      <c r="T25" s="70">
        <v>1</v>
      </c>
      <c r="U25" s="70">
        <v>1</v>
      </c>
      <c r="V25" s="70">
        <v>1</v>
      </c>
      <c r="W25" s="108">
        <v>1</v>
      </c>
      <c r="X25" s="115"/>
      <c r="Y25" s="671"/>
      <c r="Z25" s="671"/>
      <c r="AA25" s="671"/>
      <c r="AB25" s="1030"/>
    </row>
    <row r="26" spans="1:28" ht="12.75" customHeight="1" x14ac:dyDescent="0.2">
      <c r="A26" s="755"/>
      <c r="B26" s="641"/>
      <c r="C26" s="641"/>
      <c r="D26" s="641"/>
      <c r="E26" s="674"/>
      <c r="F26" s="676"/>
      <c r="G26" s="679"/>
      <c r="H26" s="641"/>
      <c r="I26" s="641"/>
      <c r="J26" s="641"/>
      <c r="K26" s="641"/>
      <c r="L26" s="641"/>
      <c r="M26" s="641"/>
      <c r="N26" s="641"/>
      <c r="O26" s="641"/>
      <c r="P26" s="641"/>
      <c r="Q26" s="641"/>
      <c r="R26" s="57" t="s">
        <v>5940</v>
      </c>
      <c r="S26" s="45" t="s">
        <v>5941</v>
      </c>
      <c r="T26" s="45">
        <v>25</v>
      </c>
      <c r="U26" s="45">
        <v>25</v>
      </c>
      <c r="V26" s="57">
        <v>25</v>
      </c>
      <c r="W26" s="62">
        <v>25</v>
      </c>
      <c r="X26" s="115"/>
      <c r="Y26" s="641"/>
      <c r="Z26" s="641"/>
      <c r="AA26" s="641"/>
      <c r="AB26" s="720"/>
    </row>
    <row r="27" spans="1:28" ht="12.75" customHeight="1" x14ac:dyDescent="0.2">
      <c r="A27" s="730"/>
      <c r="B27" s="642"/>
      <c r="C27" s="642"/>
      <c r="D27" s="642"/>
      <c r="E27" s="646"/>
      <c r="F27" s="680"/>
      <c r="G27" s="647"/>
      <c r="H27" s="642"/>
      <c r="I27" s="642"/>
      <c r="J27" s="642"/>
      <c r="K27" s="642"/>
      <c r="L27" s="642"/>
      <c r="M27" s="642"/>
      <c r="N27" s="642"/>
      <c r="O27" s="642"/>
      <c r="P27" s="642"/>
      <c r="Q27" s="642"/>
      <c r="R27" s="57" t="s">
        <v>5942</v>
      </c>
      <c r="S27" s="45" t="s">
        <v>264</v>
      </c>
      <c r="T27" s="45">
        <v>6</v>
      </c>
      <c r="U27" s="45">
        <v>6</v>
      </c>
      <c r="V27" s="57">
        <v>6</v>
      </c>
      <c r="W27" s="62">
        <v>6</v>
      </c>
      <c r="X27" s="115"/>
      <c r="Y27" s="642"/>
      <c r="Z27" s="642"/>
      <c r="AA27" s="642"/>
      <c r="AB27" s="721"/>
    </row>
    <row r="28" spans="1:28" ht="12.75" customHeight="1" x14ac:dyDescent="0.2">
      <c r="A28" s="908">
        <v>8</v>
      </c>
      <c r="B28" s="780" t="s">
        <v>1477</v>
      </c>
      <c r="C28" s="780" t="s">
        <v>5922</v>
      </c>
      <c r="D28" s="780" t="s">
        <v>5922</v>
      </c>
      <c r="E28" s="673" t="s">
        <v>5868</v>
      </c>
      <c r="F28" s="675" t="s">
        <v>5943</v>
      </c>
      <c r="G28" s="901" t="s">
        <v>5944</v>
      </c>
      <c r="H28" s="902">
        <v>63000000</v>
      </c>
      <c r="I28" s="780" t="s">
        <v>5945</v>
      </c>
      <c r="J28" s="780" t="s">
        <v>253</v>
      </c>
      <c r="K28" s="780" t="s">
        <v>164</v>
      </c>
      <c r="L28" s="780" t="s">
        <v>5946</v>
      </c>
      <c r="M28" s="672" t="s">
        <v>164</v>
      </c>
      <c r="N28" s="672" t="s">
        <v>164</v>
      </c>
      <c r="O28" s="678" t="s">
        <v>5947</v>
      </c>
      <c r="P28" s="672" t="s">
        <v>5874</v>
      </c>
      <c r="Q28" s="709" t="s">
        <v>179</v>
      </c>
      <c r="R28" s="57" t="s">
        <v>5948</v>
      </c>
      <c r="S28" s="45" t="s">
        <v>5788</v>
      </c>
      <c r="T28" s="70">
        <v>1</v>
      </c>
      <c r="U28" s="70">
        <v>1</v>
      </c>
      <c r="V28" s="70">
        <v>1</v>
      </c>
      <c r="W28" s="108">
        <v>1</v>
      </c>
      <c r="X28" s="115"/>
      <c r="Y28" s="671"/>
      <c r="Z28" s="671"/>
      <c r="AA28" s="671"/>
      <c r="AB28" s="1030"/>
    </row>
    <row r="29" spans="1:28" ht="12.75" customHeight="1" x14ac:dyDescent="0.2">
      <c r="A29" s="755"/>
      <c r="B29" s="641"/>
      <c r="C29" s="641"/>
      <c r="D29" s="641"/>
      <c r="E29" s="674"/>
      <c r="F29" s="676"/>
      <c r="G29" s="679"/>
      <c r="H29" s="641"/>
      <c r="I29" s="641"/>
      <c r="J29" s="641"/>
      <c r="K29" s="641"/>
      <c r="L29" s="641"/>
      <c r="M29" s="641"/>
      <c r="N29" s="641"/>
      <c r="O29" s="679"/>
      <c r="P29" s="641"/>
      <c r="Q29" s="641"/>
      <c r="R29" s="57" t="s">
        <v>5949</v>
      </c>
      <c r="S29" s="45" t="s">
        <v>5950</v>
      </c>
      <c r="T29" s="45">
        <v>20</v>
      </c>
      <c r="U29" s="45">
        <v>20</v>
      </c>
      <c r="V29" s="57">
        <v>20</v>
      </c>
      <c r="W29" s="62">
        <v>20</v>
      </c>
      <c r="X29" s="115"/>
      <c r="Y29" s="641"/>
      <c r="Z29" s="641"/>
      <c r="AA29" s="641"/>
      <c r="AB29" s="720"/>
    </row>
    <row r="30" spans="1:28" ht="12.75" customHeight="1" x14ac:dyDescent="0.2">
      <c r="A30" s="730"/>
      <c r="B30" s="642"/>
      <c r="C30" s="642"/>
      <c r="D30" s="642"/>
      <c r="E30" s="646"/>
      <c r="F30" s="680"/>
      <c r="G30" s="647"/>
      <c r="H30" s="642"/>
      <c r="I30" s="642"/>
      <c r="J30" s="642"/>
      <c r="K30" s="642"/>
      <c r="L30" s="642"/>
      <c r="M30" s="642"/>
      <c r="N30" s="642"/>
      <c r="O30" s="647"/>
      <c r="P30" s="642"/>
      <c r="Q30" s="642"/>
      <c r="R30" s="57" t="s">
        <v>5951</v>
      </c>
      <c r="S30" s="71" t="s">
        <v>5952</v>
      </c>
      <c r="T30" s="71">
        <v>0.35</v>
      </c>
      <c r="U30" s="71">
        <v>0.6</v>
      </c>
      <c r="V30" s="71">
        <v>0.95</v>
      </c>
      <c r="W30" s="72">
        <v>1</v>
      </c>
      <c r="X30" s="115"/>
      <c r="Y30" s="642"/>
      <c r="Z30" s="642"/>
      <c r="AA30" s="642"/>
      <c r="AB30" s="721"/>
    </row>
    <row r="31" spans="1:28" ht="12.75" customHeight="1" x14ac:dyDescent="0.2">
      <c r="A31" s="775">
        <v>9</v>
      </c>
      <c r="B31" s="672" t="s">
        <v>449</v>
      </c>
      <c r="C31" s="780" t="s">
        <v>5922</v>
      </c>
      <c r="D31" s="672" t="s">
        <v>5922</v>
      </c>
      <c r="E31" s="673" t="s">
        <v>5868</v>
      </c>
      <c r="F31" s="675" t="s">
        <v>5953</v>
      </c>
      <c r="G31" s="678" t="s">
        <v>5954</v>
      </c>
      <c r="H31" s="686" t="s">
        <v>5955</v>
      </c>
      <c r="I31" s="672" t="s">
        <v>5956</v>
      </c>
      <c r="J31" s="672" t="s">
        <v>470</v>
      </c>
      <c r="K31" s="672" t="s">
        <v>164</v>
      </c>
      <c r="L31" s="672" t="s">
        <v>5957</v>
      </c>
      <c r="M31" s="672" t="s">
        <v>164</v>
      </c>
      <c r="N31" s="672" t="s">
        <v>164</v>
      </c>
      <c r="O31" s="672" t="s">
        <v>5958</v>
      </c>
      <c r="P31" s="672" t="s">
        <v>5959</v>
      </c>
      <c r="Q31" s="709" t="s">
        <v>179</v>
      </c>
      <c r="R31" s="57" t="s">
        <v>5960</v>
      </c>
      <c r="S31" s="45" t="s">
        <v>191</v>
      </c>
      <c r="T31" s="45">
        <v>2</v>
      </c>
      <c r="U31" s="45">
        <v>0</v>
      </c>
      <c r="V31" s="57">
        <v>0</v>
      </c>
      <c r="W31" s="62">
        <v>0</v>
      </c>
      <c r="X31" s="115"/>
      <c r="Y31" s="671"/>
      <c r="Z31" s="671"/>
      <c r="AA31" s="671"/>
      <c r="AB31" s="1030"/>
    </row>
    <row r="32" spans="1:28" ht="12.75" customHeight="1" x14ac:dyDescent="0.2">
      <c r="A32" s="755"/>
      <c r="B32" s="641"/>
      <c r="C32" s="641"/>
      <c r="D32" s="641"/>
      <c r="E32" s="674"/>
      <c r="F32" s="676"/>
      <c r="G32" s="679"/>
      <c r="H32" s="641"/>
      <c r="I32" s="641"/>
      <c r="J32" s="641"/>
      <c r="K32" s="641"/>
      <c r="L32" s="641"/>
      <c r="M32" s="641"/>
      <c r="N32" s="641"/>
      <c r="O32" s="641"/>
      <c r="P32" s="641"/>
      <c r="Q32" s="641"/>
      <c r="R32" s="57" t="s">
        <v>5961</v>
      </c>
      <c r="S32" s="45" t="s">
        <v>5962</v>
      </c>
      <c r="T32" s="45">
        <v>2</v>
      </c>
      <c r="U32" s="45">
        <v>0</v>
      </c>
      <c r="V32" s="57">
        <v>0</v>
      </c>
      <c r="W32" s="62">
        <v>0</v>
      </c>
      <c r="X32" s="115"/>
      <c r="Y32" s="641"/>
      <c r="Z32" s="641"/>
      <c r="AA32" s="641"/>
      <c r="AB32" s="720"/>
    </row>
    <row r="33" spans="1:28" ht="12.75" customHeight="1" x14ac:dyDescent="0.2">
      <c r="A33" s="755"/>
      <c r="B33" s="641"/>
      <c r="C33" s="641"/>
      <c r="D33" s="641"/>
      <c r="E33" s="674"/>
      <c r="F33" s="676"/>
      <c r="G33" s="679"/>
      <c r="H33" s="641"/>
      <c r="I33" s="641"/>
      <c r="J33" s="641"/>
      <c r="K33" s="641"/>
      <c r="L33" s="641"/>
      <c r="M33" s="641"/>
      <c r="N33" s="641"/>
      <c r="O33" s="641"/>
      <c r="P33" s="641"/>
      <c r="Q33" s="641"/>
      <c r="R33" s="57" t="s">
        <v>5963</v>
      </c>
      <c r="S33" s="45" t="s">
        <v>191</v>
      </c>
      <c r="T33" s="45">
        <v>2</v>
      </c>
      <c r="U33" s="45">
        <v>0</v>
      </c>
      <c r="V33" s="57">
        <v>0</v>
      </c>
      <c r="W33" s="62">
        <v>0</v>
      </c>
      <c r="X33" s="115"/>
      <c r="Y33" s="641"/>
      <c r="Z33" s="641"/>
      <c r="AA33" s="641"/>
      <c r="AB33" s="720"/>
    </row>
    <row r="34" spans="1:28" ht="12.75" customHeight="1" x14ac:dyDescent="0.2">
      <c r="A34" s="755"/>
      <c r="B34" s="641"/>
      <c r="C34" s="641"/>
      <c r="D34" s="641"/>
      <c r="E34" s="674"/>
      <c r="F34" s="676"/>
      <c r="G34" s="679"/>
      <c r="H34" s="641"/>
      <c r="I34" s="641"/>
      <c r="J34" s="641"/>
      <c r="K34" s="641"/>
      <c r="L34" s="641"/>
      <c r="M34" s="641"/>
      <c r="N34" s="641"/>
      <c r="O34" s="641"/>
      <c r="P34" s="641"/>
      <c r="Q34" s="641"/>
      <c r="R34" s="57" t="s">
        <v>5964</v>
      </c>
      <c r="S34" s="45" t="s">
        <v>191</v>
      </c>
      <c r="T34" s="45">
        <v>0</v>
      </c>
      <c r="U34" s="45">
        <v>0</v>
      </c>
      <c r="V34" s="57">
        <v>1</v>
      </c>
      <c r="W34" s="62">
        <v>1</v>
      </c>
      <c r="X34" s="115"/>
      <c r="Y34" s="641"/>
      <c r="Z34" s="641"/>
      <c r="AA34" s="641"/>
      <c r="AB34" s="720"/>
    </row>
    <row r="35" spans="1:28" ht="12.75" customHeight="1" x14ac:dyDescent="0.2">
      <c r="A35" s="755"/>
      <c r="B35" s="641"/>
      <c r="C35" s="641"/>
      <c r="D35" s="641"/>
      <c r="E35" s="674"/>
      <c r="F35" s="676"/>
      <c r="G35" s="679"/>
      <c r="H35" s="641"/>
      <c r="I35" s="641"/>
      <c r="J35" s="641"/>
      <c r="K35" s="641"/>
      <c r="L35" s="641"/>
      <c r="M35" s="641"/>
      <c r="N35" s="641"/>
      <c r="O35" s="641"/>
      <c r="P35" s="641"/>
      <c r="Q35" s="641"/>
      <c r="R35" s="57" t="s">
        <v>5965</v>
      </c>
      <c r="S35" s="70" t="s">
        <v>2179</v>
      </c>
      <c r="T35" s="70">
        <v>0</v>
      </c>
      <c r="U35" s="70">
        <v>0</v>
      </c>
      <c r="V35" s="71">
        <v>1</v>
      </c>
      <c r="W35" s="72">
        <v>1</v>
      </c>
      <c r="X35" s="115"/>
      <c r="Y35" s="641"/>
      <c r="Z35" s="641"/>
      <c r="AA35" s="641"/>
      <c r="AB35" s="720"/>
    </row>
    <row r="36" spans="1:28" ht="12.75" customHeight="1" x14ac:dyDescent="0.2">
      <c r="A36" s="730"/>
      <c r="B36" s="642"/>
      <c r="C36" s="642"/>
      <c r="D36" s="642"/>
      <c r="E36" s="646"/>
      <c r="F36" s="680"/>
      <c r="G36" s="647"/>
      <c r="H36" s="642"/>
      <c r="I36" s="642"/>
      <c r="J36" s="642"/>
      <c r="K36" s="642"/>
      <c r="L36" s="642"/>
      <c r="M36" s="642"/>
      <c r="N36" s="642"/>
      <c r="O36" s="642"/>
      <c r="P36" s="642"/>
      <c r="Q36" s="642"/>
      <c r="R36" s="57" t="s">
        <v>5966</v>
      </c>
      <c r="S36" s="70" t="s">
        <v>5894</v>
      </c>
      <c r="T36" s="70">
        <v>0.6</v>
      </c>
      <c r="U36" s="70">
        <v>0.8</v>
      </c>
      <c r="V36" s="70">
        <v>0.9</v>
      </c>
      <c r="W36" s="108">
        <v>0</v>
      </c>
      <c r="X36" s="115"/>
      <c r="Y36" s="642"/>
      <c r="Z36" s="642"/>
      <c r="AA36" s="642"/>
      <c r="AB36" s="721"/>
    </row>
    <row r="37" spans="1:28" ht="12.75" customHeight="1" x14ac:dyDescent="0.2">
      <c r="A37" s="908">
        <v>10</v>
      </c>
      <c r="B37" s="780" t="s">
        <v>449</v>
      </c>
      <c r="C37" s="672" t="s">
        <v>5922</v>
      </c>
      <c r="D37" s="780" t="s">
        <v>5922</v>
      </c>
      <c r="E37" s="905" t="s">
        <v>5868</v>
      </c>
      <c r="F37" s="675" t="s">
        <v>2329</v>
      </c>
      <c r="G37" s="901" t="s">
        <v>5967</v>
      </c>
      <c r="H37" s="902">
        <v>8000000</v>
      </c>
      <c r="I37" s="780" t="s">
        <v>5968</v>
      </c>
      <c r="J37" s="780" t="s">
        <v>253</v>
      </c>
      <c r="K37" s="672" t="s">
        <v>164</v>
      </c>
      <c r="L37" s="780" t="s">
        <v>5607</v>
      </c>
      <c r="M37" s="672" t="s">
        <v>166</v>
      </c>
      <c r="N37" s="672" t="s">
        <v>166</v>
      </c>
      <c r="O37" s="678" t="s">
        <v>5969</v>
      </c>
      <c r="P37" s="672" t="s">
        <v>5970</v>
      </c>
      <c r="Q37" s="672" t="s">
        <v>179</v>
      </c>
      <c r="R37" s="57" t="s">
        <v>5971</v>
      </c>
      <c r="S37" s="45" t="s">
        <v>191</v>
      </c>
      <c r="T37" s="45">
        <v>2</v>
      </c>
      <c r="U37" s="45">
        <v>1</v>
      </c>
      <c r="V37" s="57">
        <v>1</v>
      </c>
      <c r="W37" s="216">
        <v>1</v>
      </c>
      <c r="X37" s="115"/>
      <c r="Y37" s="671"/>
      <c r="Z37" s="671"/>
      <c r="AA37" s="671"/>
      <c r="AB37" s="1030"/>
    </row>
    <row r="38" spans="1:28" ht="12.75" customHeight="1" x14ac:dyDescent="0.2">
      <c r="A38" s="755"/>
      <c r="B38" s="641"/>
      <c r="C38" s="641"/>
      <c r="D38" s="641"/>
      <c r="E38" s="674"/>
      <c r="F38" s="676"/>
      <c r="G38" s="679"/>
      <c r="H38" s="641"/>
      <c r="I38" s="641"/>
      <c r="J38" s="641"/>
      <c r="K38" s="641"/>
      <c r="L38" s="641"/>
      <c r="M38" s="641"/>
      <c r="N38" s="641"/>
      <c r="O38" s="679"/>
      <c r="P38" s="641"/>
      <c r="Q38" s="641"/>
      <c r="R38" s="57" t="s">
        <v>5972</v>
      </c>
      <c r="S38" s="45" t="s">
        <v>191</v>
      </c>
      <c r="T38" s="45">
        <v>1</v>
      </c>
      <c r="U38" s="45">
        <v>0</v>
      </c>
      <c r="V38" s="57">
        <v>0</v>
      </c>
      <c r="W38" s="62">
        <v>0</v>
      </c>
      <c r="X38" s="115"/>
      <c r="Y38" s="641"/>
      <c r="Z38" s="641"/>
      <c r="AA38" s="641"/>
      <c r="AB38" s="720"/>
    </row>
    <row r="39" spans="1:28" ht="12.75" customHeight="1" x14ac:dyDescent="0.2">
      <c r="A39" s="730"/>
      <c r="B39" s="641"/>
      <c r="C39" s="641"/>
      <c r="D39" s="641"/>
      <c r="E39" s="674"/>
      <c r="F39" s="680"/>
      <c r="G39" s="679"/>
      <c r="H39" s="641"/>
      <c r="I39" s="641"/>
      <c r="J39" s="642"/>
      <c r="K39" s="641"/>
      <c r="L39" s="642"/>
      <c r="M39" s="641"/>
      <c r="N39" s="641"/>
      <c r="O39" s="647"/>
      <c r="P39" s="641"/>
      <c r="Q39" s="642"/>
      <c r="R39" s="57" t="s">
        <v>5973</v>
      </c>
      <c r="S39" s="45" t="s">
        <v>5411</v>
      </c>
      <c r="T39" s="70">
        <v>0.8</v>
      </c>
      <c r="U39" s="70">
        <v>0.9</v>
      </c>
      <c r="V39" s="71">
        <v>0.95</v>
      </c>
      <c r="W39" s="72">
        <v>0.95</v>
      </c>
      <c r="X39" s="115"/>
      <c r="Y39" s="642"/>
      <c r="Z39" s="642"/>
      <c r="AA39" s="642"/>
      <c r="AB39" s="721"/>
    </row>
    <row r="40" spans="1:28" ht="12.75" customHeight="1" x14ac:dyDescent="0.2">
      <c r="A40" s="775">
        <v>11</v>
      </c>
      <c r="B40" s="672" t="s">
        <v>449</v>
      </c>
      <c r="C40" s="672" t="s">
        <v>5922</v>
      </c>
      <c r="D40" s="672" t="s">
        <v>5922</v>
      </c>
      <c r="E40" s="673" t="s">
        <v>5868</v>
      </c>
      <c r="F40" s="675" t="s">
        <v>906</v>
      </c>
      <c r="G40" s="678" t="s">
        <v>5974</v>
      </c>
      <c r="H40" s="686">
        <v>204000000</v>
      </c>
      <c r="I40" s="672" t="s">
        <v>5975</v>
      </c>
      <c r="J40" s="672" t="s">
        <v>253</v>
      </c>
      <c r="K40" s="672" t="s">
        <v>164</v>
      </c>
      <c r="L40" s="672" t="s">
        <v>5607</v>
      </c>
      <c r="M40" s="672" t="s">
        <v>166</v>
      </c>
      <c r="N40" s="672" t="s">
        <v>166</v>
      </c>
      <c r="O40" s="678" t="s">
        <v>5976</v>
      </c>
      <c r="P40" s="672" t="s">
        <v>5977</v>
      </c>
      <c r="Q40" s="672" t="s">
        <v>179</v>
      </c>
      <c r="R40" s="57" t="s">
        <v>5978</v>
      </c>
      <c r="S40" s="45" t="s">
        <v>1851</v>
      </c>
      <c r="T40" s="45">
        <v>1</v>
      </c>
      <c r="U40" s="45">
        <v>1</v>
      </c>
      <c r="V40" s="57">
        <v>1</v>
      </c>
      <c r="W40" s="62">
        <v>1</v>
      </c>
      <c r="X40" s="115"/>
      <c r="Y40" s="671"/>
      <c r="Z40" s="671"/>
      <c r="AA40" s="671"/>
      <c r="AB40" s="1030"/>
    </row>
    <row r="41" spans="1:28" ht="12.75" customHeight="1" x14ac:dyDescent="0.2">
      <c r="A41" s="730"/>
      <c r="B41" s="641"/>
      <c r="C41" s="641"/>
      <c r="D41" s="641"/>
      <c r="E41" s="674"/>
      <c r="F41" s="680"/>
      <c r="G41" s="679"/>
      <c r="H41" s="641"/>
      <c r="I41" s="641"/>
      <c r="J41" s="642"/>
      <c r="K41" s="641"/>
      <c r="L41" s="642"/>
      <c r="M41" s="641"/>
      <c r="N41" s="641"/>
      <c r="O41" s="647"/>
      <c r="P41" s="641"/>
      <c r="Q41" s="642"/>
      <c r="R41" s="57" t="s">
        <v>5979</v>
      </c>
      <c r="S41" s="45" t="s">
        <v>191</v>
      </c>
      <c r="T41" s="45">
        <v>0</v>
      </c>
      <c r="U41" s="45">
        <v>0</v>
      </c>
      <c r="V41" s="57">
        <v>0</v>
      </c>
      <c r="W41" s="62">
        <v>0</v>
      </c>
      <c r="X41" s="115"/>
      <c r="Y41" s="642"/>
      <c r="Z41" s="642"/>
      <c r="AA41" s="642"/>
      <c r="AB41" s="721"/>
    </row>
    <row r="42" spans="1:28" ht="12.75" customHeight="1" x14ac:dyDescent="0.2">
      <c r="A42" s="775">
        <v>12</v>
      </c>
      <c r="B42" s="672" t="s">
        <v>449</v>
      </c>
      <c r="C42" s="672" t="s">
        <v>5922</v>
      </c>
      <c r="D42" s="672" t="s">
        <v>5922</v>
      </c>
      <c r="E42" s="673" t="s">
        <v>5868</v>
      </c>
      <c r="F42" s="675" t="s">
        <v>2338</v>
      </c>
      <c r="G42" s="678" t="s">
        <v>5980</v>
      </c>
      <c r="H42" s="686">
        <v>7500000</v>
      </c>
      <c r="I42" s="672" t="s">
        <v>5981</v>
      </c>
      <c r="J42" s="672" t="s">
        <v>253</v>
      </c>
      <c r="K42" s="672" t="s">
        <v>166</v>
      </c>
      <c r="L42" s="672" t="s">
        <v>5607</v>
      </c>
      <c r="M42" s="672" t="s">
        <v>166</v>
      </c>
      <c r="N42" s="672" t="s">
        <v>166</v>
      </c>
      <c r="O42" s="781" t="s">
        <v>5982</v>
      </c>
      <c r="P42" s="681" t="s">
        <v>5983</v>
      </c>
      <c r="Q42" s="681" t="s">
        <v>179</v>
      </c>
      <c r="R42" s="68" t="s">
        <v>5984</v>
      </c>
      <c r="S42" s="70" t="s">
        <v>1851</v>
      </c>
      <c r="T42" s="462">
        <v>0</v>
      </c>
      <c r="U42" s="462">
        <v>0</v>
      </c>
      <c r="V42" s="215">
        <v>0</v>
      </c>
      <c r="W42" s="216">
        <v>0</v>
      </c>
      <c r="X42" s="115"/>
      <c r="Y42" s="671"/>
      <c r="Z42" s="671"/>
      <c r="AA42" s="671"/>
      <c r="AB42" s="1030"/>
    </row>
    <row r="43" spans="1:28" ht="12.75" customHeight="1" x14ac:dyDescent="0.2">
      <c r="A43" s="755"/>
      <c r="B43" s="641"/>
      <c r="C43" s="641"/>
      <c r="D43" s="641"/>
      <c r="E43" s="674"/>
      <c r="F43" s="676"/>
      <c r="G43" s="679"/>
      <c r="H43" s="641"/>
      <c r="I43" s="641"/>
      <c r="J43" s="641"/>
      <c r="K43" s="641"/>
      <c r="L43" s="641"/>
      <c r="M43" s="641"/>
      <c r="N43" s="641"/>
      <c r="O43" s="782"/>
      <c r="P43" s="641"/>
      <c r="Q43" s="641"/>
      <c r="R43" s="68" t="s">
        <v>5985</v>
      </c>
      <c r="S43" s="70" t="s">
        <v>5986</v>
      </c>
      <c r="T43" s="70">
        <v>0.99</v>
      </c>
      <c r="U43" s="70">
        <v>0.99</v>
      </c>
      <c r="V43" s="71">
        <v>0.99</v>
      </c>
      <c r="W43" s="72">
        <v>1</v>
      </c>
      <c r="X43" s="115"/>
      <c r="Y43" s="641"/>
      <c r="Z43" s="641"/>
      <c r="AA43" s="641"/>
      <c r="AB43" s="720"/>
    </row>
    <row r="44" spans="1:28" ht="12.75" customHeight="1" x14ac:dyDescent="0.2">
      <c r="A44" s="730"/>
      <c r="B44" s="642"/>
      <c r="C44" s="642"/>
      <c r="D44" s="642"/>
      <c r="E44" s="646"/>
      <c r="F44" s="677"/>
      <c r="G44" s="647"/>
      <c r="H44" s="642"/>
      <c r="I44" s="642"/>
      <c r="J44" s="642"/>
      <c r="K44" s="642"/>
      <c r="L44" s="642"/>
      <c r="M44" s="642"/>
      <c r="N44" s="642"/>
      <c r="O44" s="783"/>
      <c r="P44" s="642"/>
      <c r="Q44" s="642"/>
      <c r="R44" s="68" t="s">
        <v>5987</v>
      </c>
      <c r="S44" s="45" t="s">
        <v>218</v>
      </c>
      <c r="T44" s="45">
        <v>5</v>
      </c>
      <c r="U44" s="45">
        <v>5</v>
      </c>
      <c r="V44" s="57">
        <v>5</v>
      </c>
      <c r="W44" s="62">
        <v>5</v>
      </c>
      <c r="X44" s="507"/>
      <c r="Y44" s="722"/>
      <c r="Z44" s="722"/>
      <c r="AA44" s="722"/>
      <c r="AB44" s="723"/>
    </row>
    <row r="45" spans="1:28" ht="12.75" customHeight="1" x14ac:dyDescent="0.2">
      <c r="F45" s="447"/>
    </row>
    <row r="46" spans="1:28" ht="12.75" customHeight="1" x14ac:dyDescent="0.2">
      <c r="F46" s="447"/>
    </row>
    <row r="47" spans="1:28" ht="12.75" customHeight="1" x14ac:dyDescent="0.2">
      <c r="F47" s="447"/>
    </row>
    <row r="48" spans="1:28" ht="12.75" customHeight="1" x14ac:dyDescent="0.2">
      <c r="F48" s="447"/>
    </row>
    <row r="49" spans="6:6" ht="12.75" customHeight="1" x14ac:dyDescent="0.2">
      <c r="F49" s="447"/>
    </row>
    <row r="50" spans="6:6" ht="12.75" customHeight="1" x14ac:dyDescent="0.2">
      <c r="F50" s="447"/>
    </row>
    <row r="51" spans="6:6" ht="12.75" customHeight="1" x14ac:dyDescent="0.2">
      <c r="F51" s="447"/>
    </row>
    <row r="52" spans="6:6" ht="12.75" customHeight="1" x14ac:dyDescent="0.2">
      <c r="F52" s="447"/>
    </row>
    <row r="53" spans="6:6" ht="12.75" customHeight="1" x14ac:dyDescent="0.2">
      <c r="F53" s="447"/>
    </row>
    <row r="54" spans="6:6" ht="12.75" customHeight="1" x14ac:dyDescent="0.2">
      <c r="F54" s="447"/>
    </row>
    <row r="55" spans="6:6" ht="12.75" customHeight="1" x14ac:dyDescent="0.2">
      <c r="F55" s="447"/>
    </row>
    <row r="56" spans="6:6" ht="12.75" customHeight="1" x14ac:dyDescent="0.2">
      <c r="F56" s="447"/>
    </row>
    <row r="57" spans="6:6" ht="12.75" customHeight="1" x14ac:dyDescent="0.2">
      <c r="F57" s="447"/>
    </row>
    <row r="58" spans="6:6" ht="12.75" customHeight="1" x14ac:dyDescent="0.2">
      <c r="F58" s="447"/>
    </row>
    <row r="59" spans="6:6" ht="12.75" customHeight="1" x14ac:dyDescent="0.2">
      <c r="F59" s="447"/>
    </row>
    <row r="60" spans="6:6" ht="12.75" customHeight="1" x14ac:dyDescent="0.2">
      <c r="F60" s="447"/>
    </row>
    <row r="61" spans="6:6" ht="12.75" customHeight="1" x14ac:dyDescent="0.2">
      <c r="F61" s="447"/>
    </row>
    <row r="62" spans="6:6" ht="12.75" customHeight="1" x14ac:dyDescent="0.2">
      <c r="F62" s="447"/>
    </row>
    <row r="63" spans="6:6" ht="12.75" customHeight="1" x14ac:dyDescent="0.2">
      <c r="F63" s="447"/>
    </row>
    <row r="64" spans="6:6" ht="12.75" customHeight="1" x14ac:dyDescent="0.2">
      <c r="F64" s="447"/>
    </row>
    <row r="65" spans="6:6" ht="12.75" customHeight="1" x14ac:dyDescent="0.2">
      <c r="F65" s="447"/>
    </row>
    <row r="66" spans="6:6" ht="12.75" customHeight="1" x14ac:dyDescent="0.2">
      <c r="F66" s="447"/>
    </row>
    <row r="67" spans="6:6" ht="12.75" customHeight="1" x14ac:dyDescent="0.2">
      <c r="F67" s="447"/>
    </row>
    <row r="68" spans="6:6" ht="12.75" customHeight="1" x14ac:dyDescent="0.2">
      <c r="F68" s="447"/>
    </row>
    <row r="69" spans="6:6" ht="12.75" customHeight="1" x14ac:dyDescent="0.2">
      <c r="F69" s="447"/>
    </row>
    <row r="70" spans="6:6" ht="12.75" customHeight="1" x14ac:dyDescent="0.2">
      <c r="F70" s="447"/>
    </row>
    <row r="71" spans="6:6" ht="12.75" customHeight="1" x14ac:dyDescent="0.2">
      <c r="F71" s="447"/>
    </row>
    <row r="72" spans="6:6" ht="12.75" customHeight="1" x14ac:dyDescent="0.2">
      <c r="F72" s="447"/>
    </row>
    <row r="73" spans="6:6" ht="12.75" customHeight="1" x14ac:dyDescent="0.2">
      <c r="F73" s="447"/>
    </row>
    <row r="74" spans="6:6" ht="12.75" customHeight="1" x14ac:dyDescent="0.2">
      <c r="F74" s="447"/>
    </row>
    <row r="75" spans="6:6" ht="12.75" customHeight="1" x14ac:dyDescent="0.2">
      <c r="F75" s="447"/>
    </row>
    <row r="76" spans="6:6" ht="12.75" customHeight="1" x14ac:dyDescent="0.2">
      <c r="F76" s="447"/>
    </row>
    <row r="77" spans="6:6" ht="12.75" customHeight="1" x14ac:dyDescent="0.2">
      <c r="F77" s="447"/>
    </row>
    <row r="78" spans="6:6" ht="12.75" customHeight="1" x14ac:dyDescent="0.2">
      <c r="F78" s="447"/>
    </row>
    <row r="79" spans="6:6" ht="12.75" customHeight="1" x14ac:dyDescent="0.2">
      <c r="F79" s="447"/>
    </row>
    <row r="80" spans="6:6" ht="12.75" customHeight="1" x14ac:dyDescent="0.2">
      <c r="F80" s="447"/>
    </row>
    <row r="81" spans="6:6" ht="12.75" customHeight="1" x14ac:dyDescent="0.2">
      <c r="F81" s="447"/>
    </row>
    <row r="82" spans="6:6" ht="12.75" customHeight="1" x14ac:dyDescent="0.2">
      <c r="F82" s="447"/>
    </row>
    <row r="83" spans="6:6" ht="12.75" customHeight="1" x14ac:dyDescent="0.2">
      <c r="F83" s="447"/>
    </row>
    <row r="84" spans="6:6" ht="12.75" customHeight="1" x14ac:dyDescent="0.2">
      <c r="F84" s="447"/>
    </row>
    <row r="85" spans="6:6" ht="12.75" customHeight="1" x14ac:dyDescent="0.2">
      <c r="F85" s="447"/>
    </row>
    <row r="86" spans="6:6" ht="12.75" customHeight="1" x14ac:dyDescent="0.2">
      <c r="F86" s="447"/>
    </row>
    <row r="87" spans="6:6" ht="12.75" customHeight="1" x14ac:dyDescent="0.2">
      <c r="F87" s="447"/>
    </row>
    <row r="88" spans="6:6" ht="12.75" customHeight="1" x14ac:dyDescent="0.2">
      <c r="F88" s="447"/>
    </row>
    <row r="89" spans="6:6" ht="12.75" customHeight="1" x14ac:dyDescent="0.2">
      <c r="F89" s="447"/>
    </row>
    <row r="90" spans="6:6" ht="12.75" customHeight="1" x14ac:dyDescent="0.2">
      <c r="F90" s="447"/>
    </row>
    <row r="91" spans="6:6" ht="12.75" customHeight="1" x14ac:dyDescent="0.2">
      <c r="F91" s="447"/>
    </row>
    <row r="92" spans="6:6" ht="12.75" customHeight="1" x14ac:dyDescent="0.2">
      <c r="F92" s="447"/>
    </row>
    <row r="93" spans="6:6" ht="12.75" customHeight="1" x14ac:dyDescent="0.2">
      <c r="F93" s="447"/>
    </row>
    <row r="94" spans="6:6" ht="12.75" customHeight="1" x14ac:dyDescent="0.2">
      <c r="F94" s="447"/>
    </row>
    <row r="95" spans="6:6" ht="12.75" customHeight="1" x14ac:dyDescent="0.2">
      <c r="F95" s="447"/>
    </row>
    <row r="96" spans="6:6" ht="12.75" customHeight="1" x14ac:dyDescent="0.2">
      <c r="F96" s="447"/>
    </row>
    <row r="97" spans="6:6" ht="12.75" customHeight="1" x14ac:dyDescent="0.2">
      <c r="F97" s="447"/>
    </row>
    <row r="98" spans="6:6" ht="12.75" customHeight="1" x14ac:dyDescent="0.2">
      <c r="F98" s="447"/>
    </row>
    <row r="99" spans="6:6" ht="12.75" customHeight="1" x14ac:dyDescent="0.2">
      <c r="F99" s="447"/>
    </row>
    <row r="100" spans="6:6" ht="12.75" customHeight="1" x14ac:dyDescent="0.2">
      <c r="F100" s="447"/>
    </row>
    <row r="101" spans="6:6" ht="12.75" customHeight="1" x14ac:dyDescent="0.2">
      <c r="F101" s="447"/>
    </row>
    <row r="102" spans="6:6" ht="12.75" customHeight="1" x14ac:dyDescent="0.2">
      <c r="F102" s="447"/>
    </row>
    <row r="103" spans="6:6" ht="12.75" customHeight="1" x14ac:dyDescent="0.2">
      <c r="F103" s="447"/>
    </row>
    <row r="104" spans="6:6" ht="12.75" customHeight="1" x14ac:dyDescent="0.2">
      <c r="F104" s="447"/>
    </row>
    <row r="105" spans="6:6" ht="12.75" customHeight="1" x14ac:dyDescent="0.2">
      <c r="F105" s="447"/>
    </row>
    <row r="106" spans="6:6" ht="12.75" customHeight="1" x14ac:dyDescent="0.2">
      <c r="F106" s="447"/>
    </row>
    <row r="107" spans="6:6" ht="12.75" customHeight="1" x14ac:dyDescent="0.2">
      <c r="F107" s="447"/>
    </row>
    <row r="108" spans="6:6" ht="12.75" customHeight="1" x14ac:dyDescent="0.2">
      <c r="F108" s="447"/>
    </row>
    <row r="109" spans="6:6" ht="12.75" customHeight="1" x14ac:dyDescent="0.2">
      <c r="F109" s="447"/>
    </row>
    <row r="110" spans="6:6" ht="12.75" customHeight="1" x14ac:dyDescent="0.2">
      <c r="F110" s="447"/>
    </row>
    <row r="111" spans="6:6" ht="12.75" customHeight="1" x14ac:dyDescent="0.2">
      <c r="F111" s="447"/>
    </row>
    <row r="112" spans="6:6" ht="12.75" customHeight="1" x14ac:dyDescent="0.2">
      <c r="F112" s="447"/>
    </row>
    <row r="113" spans="6:6" ht="12.75" customHeight="1" x14ac:dyDescent="0.2">
      <c r="F113" s="447"/>
    </row>
    <row r="114" spans="6:6" ht="12.75" customHeight="1" x14ac:dyDescent="0.2">
      <c r="F114" s="447"/>
    </row>
    <row r="115" spans="6:6" ht="12.75" customHeight="1" x14ac:dyDescent="0.2">
      <c r="F115" s="447"/>
    </row>
    <row r="116" spans="6:6" ht="12.75" customHeight="1" x14ac:dyDescent="0.2">
      <c r="F116" s="447"/>
    </row>
    <row r="117" spans="6:6" ht="12.75" customHeight="1" x14ac:dyDescent="0.2">
      <c r="F117" s="447"/>
    </row>
    <row r="118" spans="6:6" ht="12.75" customHeight="1" x14ac:dyDescent="0.2">
      <c r="F118" s="447"/>
    </row>
    <row r="119" spans="6:6" ht="12.75" customHeight="1" x14ac:dyDescent="0.2">
      <c r="F119" s="447"/>
    </row>
    <row r="120" spans="6:6" ht="12.75" customHeight="1" x14ac:dyDescent="0.2">
      <c r="F120" s="447"/>
    </row>
    <row r="121" spans="6:6" ht="12.75" customHeight="1" x14ac:dyDescent="0.2">
      <c r="F121" s="447"/>
    </row>
    <row r="122" spans="6:6" ht="12.75" customHeight="1" x14ac:dyDescent="0.2">
      <c r="F122" s="447"/>
    </row>
    <row r="123" spans="6:6" ht="12.75" customHeight="1" x14ac:dyDescent="0.2">
      <c r="F123" s="447"/>
    </row>
    <row r="124" spans="6:6" ht="12.75" customHeight="1" x14ac:dyDescent="0.2">
      <c r="F124" s="447"/>
    </row>
    <row r="125" spans="6:6" ht="12.75" customHeight="1" x14ac:dyDescent="0.2">
      <c r="F125" s="447"/>
    </row>
    <row r="126" spans="6:6" ht="12.75" customHeight="1" x14ac:dyDescent="0.2">
      <c r="F126" s="447"/>
    </row>
    <row r="127" spans="6:6" ht="12.75" customHeight="1" x14ac:dyDescent="0.2">
      <c r="F127" s="447"/>
    </row>
    <row r="128" spans="6:6" ht="12.75" customHeight="1" x14ac:dyDescent="0.2">
      <c r="F128" s="447"/>
    </row>
    <row r="129" spans="6:6" ht="12.75" customHeight="1" x14ac:dyDescent="0.2">
      <c r="F129" s="447"/>
    </row>
    <row r="130" spans="6:6" ht="12.75" customHeight="1" x14ac:dyDescent="0.2">
      <c r="F130" s="447"/>
    </row>
    <row r="131" spans="6:6" ht="12.75" customHeight="1" x14ac:dyDescent="0.2">
      <c r="F131" s="447"/>
    </row>
    <row r="132" spans="6:6" ht="12.75" customHeight="1" x14ac:dyDescent="0.2">
      <c r="F132" s="447"/>
    </row>
    <row r="133" spans="6:6" ht="12.75" customHeight="1" x14ac:dyDescent="0.2">
      <c r="F133" s="447"/>
    </row>
    <row r="134" spans="6:6" ht="12.75" customHeight="1" x14ac:dyDescent="0.2">
      <c r="F134" s="447"/>
    </row>
    <row r="135" spans="6:6" ht="12.75" customHeight="1" x14ac:dyDescent="0.2">
      <c r="F135" s="447"/>
    </row>
    <row r="136" spans="6:6" ht="12.75" customHeight="1" x14ac:dyDescent="0.2">
      <c r="F136" s="447"/>
    </row>
    <row r="137" spans="6:6" ht="12.75" customHeight="1" x14ac:dyDescent="0.2">
      <c r="F137" s="447"/>
    </row>
    <row r="138" spans="6:6" ht="12.75" customHeight="1" x14ac:dyDescent="0.2">
      <c r="F138" s="447"/>
    </row>
    <row r="139" spans="6:6" ht="12.75" customHeight="1" x14ac:dyDescent="0.2">
      <c r="F139" s="447"/>
    </row>
    <row r="140" spans="6:6" ht="12.75" customHeight="1" x14ac:dyDescent="0.2">
      <c r="F140" s="447"/>
    </row>
    <row r="141" spans="6:6" ht="12.75" customHeight="1" x14ac:dyDescent="0.2">
      <c r="F141" s="447"/>
    </row>
    <row r="142" spans="6:6" ht="12.75" customHeight="1" x14ac:dyDescent="0.2">
      <c r="F142" s="447"/>
    </row>
    <row r="143" spans="6:6" ht="12.75" customHeight="1" x14ac:dyDescent="0.2">
      <c r="F143" s="447"/>
    </row>
    <row r="144" spans="6:6" ht="12.75" customHeight="1" x14ac:dyDescent="0.2">
      <c r="F144" s="447"/>
    </row>
    <row r="145" spans="6:6" ht="12.75" customHeight="1" x14ac:dyDescent="0.2">
      <c r="F145" s="447"/>
    </row>
    <row r="146" spans="6:6" ht="12.75" customHeight="1" x14ac:dyDescent="0.2">
      <c r="F146" s="447"/>
    </row>
    <row r="147" spans="6:6" ht="12.75" customHeight="1" x14ac:dyDescent="0.2">
      <c r="F147" s="447"/>
    </row>
    <row r="148" spans="6:6" ht="12.75" customHeight="1" x14ac:dyDescent="0.2">
      <c r="F148" s="447"/>
    </row>
    <row r="149" spans="6:6" ht="12.75" customHeight="1" x14ac:dyDescent="0.2">
      <c r="F149" s="447"/>
    </row>
    <row r="150" spans="6:6" ht="12.75" customHeight="1" x14ac:dyDescent="0.2">
      <c r="F150" s="447"/>
    </row>
    <row r="151" spans="6:6" ht="12.75" customHeight="1" x14ac:dyDescent="0.2">
      <c r="F151" s="447"/>
    </row>
    <row r="152" spans="6:6" ht="12.75" customHeight="1" x14ac:dyDescent="0.2">
      <c r="F152" s="447"/>
    </row>
    <row r="153" spans="6:6" ht="12.75" customHeight="1" x14ac:dyDescent="0.2">
      <c r="F153" s="447"/>
    </row>
    <row r="154" spans="6:6" ht="12.75" customHeight="1" x14ac:dyDescent="0.2">
      <c r="F154" s="447"/>
    </row>
    <row r="155" spans="6:6" ht="12.75" customHeight="1" x14ac:dyDescent="0.2">
      <c r="F155" s="447"/>
    </row>
    <row r="156" spans="6:6" ht="12.75" customHeight="1" x14ac:dyDescent="0.2">
      <c r="F156" s="447"/>
    </row>
    <row r="157" spans="6:6" ht="12.75" customHeight="1" x14ac:dyDescent="0.2">
      <c r="F157" s="447"/>
    </row>
    <row r="158" spans="6:6" ht="12.75" customHeight="1" x14ac:dyDescent="0.2">
      <c r="F158" s="447"/>
    </row>
    <row r="159" spans="6:6" ht="12.75" customHeight="1" x14ac:dyDescent="0.2">
      <c r="F159" s="447"/>
    </row>
    <row r="160" spans="6:6" ht="12.75" customHeight="1" x14ac:dyDescent="0.2">
      <c r="F160" s="447"/>
    </row>
    <row r="161" spans="6:6" ht="12.75" customHeight="1" x14ac:dyDescent="0.2">
      <c r="F161" s="447"/>
    </row>
    <row r="162" spans="6:6" ht="12.75" customHeight="1" x14ac:dyDescent="0.2">
      <c r="F162" s="447"/>
    </row>
    <row r="163" spans="6:6" ht="12.75" customHeight="1" x14ac:dyDescent="0.2">
      <c r="F163" s="447"/>
    </row>
    <row r="164" spans="6:6" ht="12.75" customHeight="1" x14ac:dyDescent="0.2">
      <c r="F164" s="447"/>
    </row>
    <row r="165" spans="6:6" ht="12.75" customHeight="1" x14ac:dyDescent="0.2">
      <c r="F165" s="447"/>
    </row>
    <row r="166" spans="6:6" ht="12.75" customHeight="1" x14ac:dyDescent="0.2">
      <c r="F166" s="447"/>
    </row>
    <row r="167" spans="6:6" ht="12.75" customHeight="1" x14ac:dyDescent="0.2">
      <c r="F167" s="447"/>
    </row>
    <row r="168" spans="6:6" ht="12.75" customHeight="1" x14ac:dyDescent="0.2">
      <c r="F168" s="447"/>
    </row>
    <row r="169" spans="6:6" ht="12.75" customHeight="1" x14ac:dyDescent="0.2">
      <c r="F169" s="447"/>
    </row>
    <row r="170" spans="6:6" ht="12.75" customHeight="1" x14ac:dyDescent="0.2">
      <c r="F170" s="447"/>
    </row>
    <row r="171" spans="6:6" ht="12.75" customHeight="1" x14ac:dyDescent="0.2">
      <c r="F171" s="447"/>
    </row>
    <row r="172" spans="6:6" ht="12.75" customHeight="1" x14ac:dyDescent="0.2">
      <c r="F172" s="447"/>
    </row>
    <row r="173" spans="6:6" ht="12.75" customHeight="1" x14ac:dyDescent="0.2">
      <c r="F173" s="447"/>
    </row>
    <row r="174" spans="6:6" ht="12.75" customHeight="1" x14ac:dyDescent="0.2">
      <c r="F174" s="447"/>
    </row>
    <row r="175" spans="6:6" ht="12.75" customHeight="1" x14ac:dyDescent="0.2">
      <c r="F175" s="447"/>
    </row>
    <row r="176" spans="6:6" ht="12.75" customHeight="1" x14ac:dyDescent="0.2">
      <c r="F176" s="447"/>
    </row>
    <row r="177" spans="6:6" ht="12.75" customHeight="1" x14ac:dyDescent="0.2">
      <c r="F177" s="447"/>
    </row>
    <row r="178" spans="6:6" ht="12.75" customHeight="1" x14ac:dyDescent="0.2">
      <c r="F178" s="447"/>
    </row>
    <row r="179" spans="6:6" ht="12.75" customHeight="1" x14ac:dyDescent="0.2">
      <c r="F179" s="447"/>
    </row>
    <row r="180" spans="6:6" ht="12.75" customHeight="1" x14ac:dyDescent="0.2">
      <c r="F180" s="447"/>
    </row>
    <row r="181" spans="6:6" ht="12.75" customHeight="1" x14ac:dyDescent="0.2">
      <c r="F181" s="447"/>
    </row>
    <row r="182" spans="6:6" ht="12.75" customHeight="1" x14ac:dyDescent="0.2">
      <c r="F182" s="447"/>
    </row>
    <row r="183" spans="6:6" ht="12.75" customHeight="1" x14ac:dyDescent="0.2">
      <c r="F183" s="447"/>
    </row>
    <row r="184" spans="6:6" ht="12.75" customHeight="1" x14ac:dyDescent="0.2">
      <c r="F184" s="447"/>
    </row>
    <row r="185" spans="6:6" ht="12.75" customHeight="1" x14ac:dyDescent="0.2">
      <c r="F185" s="447"/>
    </row>
    <row r="186" spans="6:6" ht="12.75" customHeight="1" x14ac:dyDescent="0.2">
      <c r="F186" s="447"/>
    </row>
    <row r="187" spans="6:6" ht="12.75" customHeight="1" x14ac:dyDescent="0.2">
      <c r="F187" s="447"/>
    </row>
    <row r="188" spans="6:6" ht="12.75" customHeight="1" x14ac:dyDescent="0.2">
      <c r="F188" s="447"/>
    </row>
    <row r="189" spans="6:6" ht="12.75" customHeight="1" x14ac:dyDescent="0.2">
      <c r="F189" s="447"/>
    </row>
    <row r="190" spans="6:6" ht="12.75" customHeight="1" x14ac:dyDescent="0.2">
      <c r="F190" s="447"/>
    </row>
    <row r="191" spans="6:6" ht="12.75" customHeight="1" x14ac:dyDescent="0.2">
      <c r="F191" s="447"/>
    </row>
    <row r="192" spans="6:6" ht="12.75" customHeight="1" x14ac:dyDescent="0.2">
      <c r="F192" s="447"/>
    </row>
    <row r="193" spans="6:6" ht="12.75" customHeight="1" x14ac:dyDescent="0.2">
      <c r="F193" s="447"/>
    </row>
    <row r="194" spans="6:6" ht="12.75" customHeight="1" x14ac:dyDescent="0.2">
      <c r="F194" s="447"/>
    </row>
    <row r="195" spans="6:6" ht="12.75" customHeight="1" x14ac:dyDescent="0.2">
      <c r="F195" s="447"/>
    </row>
    <row r="196" spans="6:6" ht="12.75" customHeight="1" x14ac:dyDescent="0.2">
      <c r="F196" s="447"/>
    </row>
    <row r="197" spans="6:6" ht="12.75" customHeight="1" x14ac:dyDescent="0.2">
      <c r="F197" s="447"/>
    </row>
    <row r="198" spans="6:6" ht="12.75" customHeight="1" x14ac:dyDescent="0.2">
      <c r="F198" s="447"/>
    </row>
    <row r="199" spans="6:6" ht="12.75" customHeight="1" x14ac:dyDescent="0.2">
      <c r="F199" s="447"/>
    </row>
    <row r="200" spans="6:6" ht="12.75" customHeight="1" x14ac:dyDescent="0.2">
      <c r="F200" s="447"/>
    </row>
    <row r="201" spans="6:6" ht="12.75" customHeight="1" x14ac:dyDescent="0.2">
      <c r="F201" s="447"/>
    </row>
    <row r="202" spans="6:6" ht="12.75" customHeight="1" x14ac:dyDescent="0.2">
      <c r="F202" s="447"/>
    </row>
    <row r="203" spans="6:6" ht="12.75" customHeight="1" x14ac:dyDescent="0.2">
      <c r="F203" s="447"/>
    </row>
    <row r="204" spans="6:6" ht="12.75" customHeight="1" x14ac:dyDescent="0.2">
      <c r="F204" s="447"/>
    </row>
    <row r="205" spans="6:6" ht="12.75" customHeight="1" x14ac:dyDescent="0.2">
      <c r="F205" s="447"/>
    </row>
    <row r="206" spans="6:6" ht="12.75" customHeight="1" x14ac:dyDescent="0.2">
      <c r="F206" s="447"/>
    </row>
    <row r="207" spans="6:6" ht="12.75" customHeight="1" x14ac:dyDescent="0.2">
      <c r="F207" s="447"/>
    </row>
    <row r="208" spans="6:6" ht="12.75" customHeight="1" x14ac:dyDescent="0.2">
      <c r="F208" s="447"/>
    </row>
    <row r="209" spans="6:6" ht="12.75" customHeight="1" x14ac:dyDescent="0.2">
      <c r="F209" s="447"/>
    </row>
    <row r="210" spans="6:6" ht="12.75" customHeight="1" x14ac:dyDescent="0.2">
      <c r="F210" s="447"/>
    </row>
    <row r="211" spans="6:6" ht="12.75" customHeight="1" x14ac:dyDescent="0.2">
      <c r="F211" s="447"/>
    </row>
    <row r="212" spans="6:6" ht="12.75" customHeight="1" x14ac:dyDescent="0.2">
      <c r="F212" s="447"/>
    </row>
    <row r="213" spans="6:6" ht="12.75" customHeight="1" x14ac:dyDescent="0.2">
      <c r="F213" s="447"/>
    </row>
    <row r="214" spans="6:6" ht="12.75" customHeight="1" x14ac:dyDescent="0.2">
      <c r="F214" s="447"/>
    </row>
    <row r="215" spans="6:6" ht="12.75" customHeight="1" x14ac:dyDescent="0.2">
      <c r="F215" s="447"/>
    </row>
    <row r="216" spans="6:6" ht="12.75" customHeight="1" x14ac:dyDescent="0.2">
      <c r="F216" s="447"/>
    </row>
    <row r="217" spans="6:6" ht="12.75" customHeight="1" x14ac:dyDescent="0.2">
      <c r="F217" s="447"/>
    </row>
    <row r="218" spans="6:6" ht="12.75" customHeight="1" x14ac:dyDescent="0.2">
      <c r="F218" s="447"/>
    </row>
    <row r="219" spans="6:6" ht="12.75" customHeight="1" x14ac:dyDescent="0.2">
      <c r="F219" s="447"/>
    </row>
    <row r="220" spans="6:6" ht="12.75" customHeight="1" x14ac:dyDescent="0.2">
      <c r="F220" s="447"/>
    </row>
    <row r="221" spans="6:6" ht="12.75" customHeight="1" x14ac:dyDescent="0.2">
      <c r="F221" s="447"/>
    </row>
    <row r="222" spans="6:6" ht="12.75" customHeight="1" x14ac:dyDescent="0.2">
      <c r="F222" s="447"/>
    </row>
    <row r="223" spans="6:6" ht="12.75" customHeight="1" x14ac:dyDescent="0.2">
      <c r="F223" s="447"/>
    </row>
    <row r="224" spans="6:6" ht="12.75" customHeight="1" x14ac:dyDescent="0.2">
      <c r="F224" s="447"/>
    </row>
    <row r="225" spans="6:6" ht="12.75" customHeight="1" x14ac:dyDescent="0.2">
      <c r="F225" s="447"/>
    </row>
    <row r="226" spans="6:6" ht="12.75" customHeight="1" x14ac:dyDescent="0.2">
      <c r="F226" s="447"/>
    </row>
    <row r="227" spans="6:6" ht="12.75" customHeight="1" x14ac:dyDescent="0.2">
      <c r="F227" s="447"/>
    </row>
    <row r="228" spans="6:6" ht="12.75" customHeight="1" x14ac:dyDescent="0.2">
      <c r="F228" s="447"/>
    </row>
    <row r="229" spans="6:6" ht="12.75" customHeight="1" x14ac:dyDescent="0.2">
      <c r="F229" s="447"/>
    </row>
    <row r="230" spans="6:6" ht="12.75" customHeight="1" x14ac:dyDescent="0.2">
      <c r="F230" s="447"/>
    </row>
    <row r="231" spans="6:6" ht="12.75" customHeight="1" x14ac:dyDescent="0.2">
      <c r="F231" s="447"/>
    </row>
    <row r="232" spans="6:6" ht="12.75" customHeight="1" x14ac:dyDescent="0.2">
      <c r="F232" s="447"/>
    </row>
    <row r="233" spans="6:6" ht="12.75" customHeight="1" x14ac:dyDescent="0.2">
      <c r="F233" s="447"/>
    </row>
    <row r="234" spans="6:6" ht="12.75" customHeight="1" x14ac:dyDescent="0.2">
      <c r="F234" s="447"/>
    </row>
    <row r="235" spans="6:6" ht="12.75" customHeight="1" x14ac:dyDescent="0.2">
      <c r="F235" s="447"/>
    </row>
    <row r="236" spans="6:6" ht="12.75" customHeight="1" x14ac:dyDescent="0.2">
      <c r="F236" s="447"/>
    </row>
    <row r="237" spans="6:6" ht="12.75" customHeight="1" x14ac:dyDescent="0.2">
      <c r="F237" s="447"/>
    </row>
    <row r="238" spans="6:6" ht="12.75" customHeight="1" x14ac:dyDescent="0.2">
      <c r="F238" s="447"/>
    </row>
    <row r="239" spans="6:6" ht="12.75" customHeight="1" x14ac:dyDescent="0.2">
      <c r="F239" s="447"/>
    </row>
    <row r="240" spans="6:6" ht="12.75" customHeight="1" x14ac:dyDescent="0.2">
      <c r="F240" s="447"/>
    </row>
    <row r="241" spans="6:6" ht="12.75" customHeight="1" x14ac:dyDescent="0.2">
      <c r="F241" s="447"/>
    </row>
    <row r="242" spans="6:6" ht="12.75" customHeight="1" x14ac:dyDescent="0.2">
      <c r="F242" s="447"/>
    </row>
    <row r="243" spans="6:6" ht="12.75" customHeight="1" x14ac:dyDescent="0.2">
      <c r="F243" s="447"/>
    </row>
    <row r="244" spans="6:6" ht="12.75" customHeight="1" x14ac:dyDescent="0.2">
      <c r="F244" s="447"/>
    </row>
    <row r="245" spans="6:6" ht="12.75" customHeight="1" x14ac:dyDescent="0.2">
      <c r="F245" s="447"/>
    </row>
    <row r="246" spans="6:6" ht="12.75" customHeight="1" x14ac:dyDescent="0.2">
      <c r="F246" s="447"/>
    </row>
    <row r="247" spans="6:6" ht="12.75" customHeight="1" x14ac:dyDescent="0.2">
      <c r="F247" s="447"/>
    </row>
    <row r="248" spans="6:6" ht="12.75" customHeight="1" x14ac:dyDescent="0.2">
      <c r="F248" s="447"/>
    </row>
    <row r="249" spans="6:6" ht="12.75" customHeight="1" x14ac:dyDescent="0.2">
      <c r="F249" s="447"/>
    </row>
    <row r="250" spans="6:6" ht="12.75" customHeight="1" x14ac:dyDescent="0.2">
      <c r="F250" s="447"/>
    </row>
    <row r="251" spans="6:6" ht="12.75" customHeight="1" x14ac:dyDescent="0.2">
      <c r="F251" s="447"/>
    </row>
    <row r="252" spans="6:6" ht="12.75" customHeight="1" x14ac:dyDescent="0.2">
      <c r="F252" s="447"/>
    </row>
    <row r="253" spans="6:6" ht="12.75" customHeight="1" x14ac:dyDescent="0.2">
      <c r="F253" s="447"/>
    </row>
    <row r="254" spans="6:6" ht="12.75" customHeight="1" x14ac:dyDescent="0.2">
      <c r="F254" s="447"/>
    </row>
    <row r="255" spans="6:6" ht="12.75" customHeight="1" x14ac:dyDescent="0.2">
      <c r="F255" s="447"/>
    </row>
    <row r="256" spans="6:6" ht="12.75" customHeight="1" x14ac:dyDescent="0.2">
      <c r="F256" s="447"/>
    </row>
    <row r="257" spans="6:6" ht="12.75" customHeight="1" x14ac:dyDescent="0.2">
      <c r="F257" s="447"/>
    </row>
    <row r="258" spans="6:6" ht="12.75" customHeight="1" x14ac:dyDescent="0.2">
      <c r="F258" s="447"/>
    </row>
    <row r="259" spans="6:6" ht="12.75" customHeight="1" x14ac:dyDescent="0.2">
      <c r="F259" s="447"/>
    </row>
    <row r="260" spans="6:6" ht="12.75" customHeight="1" x14ac:dyDescent="0.2">
      <c r="F260" s="447"/>
    </row>
    <row r="261" spans="6:6" ht="12.75" customHeight="1" x14ac:dyDescent="0.2">
      <c r="F261" s="447"/>
    </row>
    <row r="262" spans="6:6" ht="12.75" customHeight="1" x14ac:dyDescent="0.2">
      <c r="F262" s="447"/>
    </row>
    <row r="263" spans="6:6" ht="12.75" customHeight="1" x14ac:dyDescent="0.2">
      <c r="F263" s="447"/>
    </row>
    <row r="264" spans="6:6" ht="12.75" customHeight="1" x14ac:dyDescent="0.2">
      <c r="F264" s="447"/>
    </row>
    <row r="265" spans="6:6" ht="12.75" customHeight="1" x14ac:dyDescent="0.2">
      <c r="F265" s="447"/>
    </row>
    <row r="266" spans="6:6" ht="12.75" customHeight="1" x14ac:dyDescent="0.2">
      <c r="F266" s="447"/>
    </row>
    <row r="267" spans="6:6" ht="12.75" customHeight="1" x14ac:dyDescent="0.2">
      <c r="F267" s="447"/>
    </row>
    <row r="268" spans="6:6" ht="12.75" customHeight="1" x14ac:dyDescent="0.2">
      <c r="F268" s="447"/>
    </row>
    <row r="269" spans="6:6" ht="12.75" customHeight="1" x14ac:dyDescent="0.2">
      <c r="F269" s="447"/>
    </row>
    <row r="270" spans="6:6" ht="12.75" customHeight="1" x14ac:dyDescent="0.2">
      <c r="F270" s="447"/>
    </row>
    <row r="271" spans="6:6" ht="12.75" customHeight="1" x14ac:dyDescent="0.2">
      <c r="F271" s="447"/>
    </row>
    <row r="272" spans="6:6" ht="12.75" customHeight="1" x14ac:dyDescent="0.2">
      <c r="F272" s="447"/>
    </row>
    <row r="273" spans="6:6" ht="12.75" customHeight="1" x14ac:dyDescent="0.2">
      <c r="F273" s="447"/>
    </row>
    <row r="274" spans="6:6" ht="12.75" customHeight="1" x14ac:dyDescent="0.2">
      <c r="F274" s="447"/>
    </row>
    <row r="275" spans="6:6" ht="12.75" customHeight="1" x14ac:dyDescent="0.2">
      <c r="F275" s="447"/>
    </row>
    <row r="276" spans="6:6" ht="12.75" customHeight="1" x14ac:dyDescent="0.2">
      <c r="F276" s="447"/>
    </row>
    <row r="277" spans="6:6" ht="12.75" customHeight="1" x14ac:dyDescent="0.2">
      <c r="F277" s="447"/>
    </row>
    <row r="278" spans="6:6" ht="12.75" customHeight="1" x14ac:dyDescent="0.2">
      <c r="F278" s="447"/>
    </row>
    <row r="279" spans="6:6" ht="12.75" customHeight="1" x14ac:dyDescent="0.2">
      <c r="F279" s="447"/>
    </row>
    <row r="280" spans="6:6" ht="12.75" customHeight="1" x14ac:dyDescent="0.2">
      <c r="F280" s="447"/>
    </row>
    <row r="281" spans="6:6" ht="12.75" customHeight="1" x14ac:dyDescent="0.2">
      <c r="F281" s="447"/>
    </row>
    <row r="282" spans="6:6" ht="12.75" customHeight="1" x14ac:dyDescent="0.2">
      <c r="F282" s="447"/>
    </row>
    <row r="283" spans="6:6" ht="12.75" customHeight="1" x14ac:dyDescent="0.2">
      <c r="F283" s="447"/>
    </row>
    <row r="284" spans="6:6" ht="12.75" customHeight="1" x14ac:dyDescent="0.2">
      <c r="F284" s="447"/>
    </row>
    <row r="285" spans="6:6" ht="12.75" customHeight="1" x14ac:dyDescent="0.2">
      <c r="F285" s="447"/>
    </row>
    <row r="286" spans="6:6" ht="12.75" customHeight="1" x14ac:dyDescent="0.2">
      <c r="F286" s="447"/>
    </row>
    <row r="287" spans="6:6" ht="12.75" customHeight="1" x14ac:dyDescent="0.2">
      <c r="F287" s="447"/>
    </row>
    <row r="288" spans="6:6" ht="12.75" customHeight="1" x14ac:dyDescent="0.2">
      <c r="F288" s="447"/>
    </row>
    <row r="289" spans="6:6" ht="12.75" customHeight="1" x14ac:dyDescent="0.2">
      <c r="F289" s="447"/>
    </row>
    <row r="290" spans="6:6" ht="12.75" customHeight="1" x14ac:dyDescent="0.2">
      <c r="F290" s="447"/>
    </row>
    <row r="291" spans="6:6" ht="12.75" customHeight="1" x14ac:dyDescent="0.2">
      <c r="F291" s="447"/>
    </row>
    <row r="292" spans="6:6" ht="12.75" customHeight="1" x14ac:dyDescent="0.2">
      <c r="F292" s="447"/>
    </row>
    <row r="293" spans="6:6" ht="12.75" customHeight="1" x14ac:dyDescent="0.2">
      <c r="F293" s="447"/>
    </row>
    <row r="294" spans="6:6" ht="12.75" customHeight="1" x14ac:dyDescent="0.2">
      <c r="F294" s="447"/>
    </row>
    <row r="295" spans="6:6" ht="12.75" customHeight="1" x14ac:dyDescent="0.2">
      <c r="F295" s="447"/>
    </row>
    <row r="296" spans="6:6" ht="12.75" customHeight="1" x14ac:dyDescent="0.2">
      <c r="F296" s="447"/>
    </row>
    <row r="297" spans="6:6" ht="12.75" customHeight="1" x14ac:dyDescent="0.2">
      <c r="F297" s="447"/>
    </row>
    <row r="298" spans="6:6" ht="12.75" customHeight="1" x14ac:dyDescent="0.2">
      <c r="F298" s="447"/>
    </row>
    <row r="299" spans="6:6" ht="12.75" customHeight="1" x14ac:dyDescent="0.2">
      <c r="F299" s="447"/>
    </row>
    <row r="300" spans="6:6" ht="12.75" customHeight="1" x14ac:dyDescent="0.2">
      <c r="F300" s="447"/>
    </row>
    <row r="301" spans="6:6" ht="12.75" customHeight="1" x14ac:dyDescent="0.2">
      <c r="F301" s="447"/>
    </row>
    <row r="302" spans="6:6" ht="12.75" customHeight="1" x14ac:dyDescent="0.2">
      <c r="F302" s="447"/>
    </row>
    <row r="303" spans="6:6" ht="12.75" customHeight="1" x14ac:dyDescent="0.2">
      <c r="F303" s="447"/>
    </row>
    <row r="304" spans="6:6" ht="12.75" customHeight="1" x14ac:dyDescent="0.2">
      <c r="F304" s="447"/>
    </row>
    <row r="305" spans="6:6" ht="12.75" customHeight="1" x14ac:dyDescent="0.2">
      <c r="F305" s="447"/>
    </row>
    <row r="306" spans="6:6" ht="12.75" customHeight="1" x14ac:dyDescent="0.2">
      <c r="F306" s="447"/>
    </row>
    <row r="307" spans="6:6" ht="12.75" customHeight="1" x14ac:dyDescent="0.2">
      <c r="F307" s="447"/>
    </row>
    <row r="308" spans="6:6" ht="12.75" customHeight="1" x14ac:dyDescent="0.2">
      <c r="F308" s="447"/>
    </row>
    <row r="309" spans="6:6" ht="12.75" customHeight="1" x14ac:dyDescent="0.2">
      <c r="F309" s="447"/>
    </row>
    <row r="310" spans="6:6" ht="12.75" customHeight="1" x14ac:dyDescent="0.2">
      <c r="F310" s="447"/>
    </row>
    <row r="311" spans="6:6" ht="12.75" customHeight="1" x14ac:dyDescent="0.2">
      <c r="F311" s="447"/>
    </row>
    <row r="312" spans="6:6" ht="12.75" customHeight="1" x14ac:dyDescent="0.2">
      <c r="F312" s="447"/>
    </row>
    <row r="313" spans="6:6" ht="12.75" customHeight="1" x14ac:dyDescent="0.2">
      <c r="F313" s="447"/>
    </row>
    <row r="314" spans="6:6" ht="12.75" customHeight="1" x14ac:dyDescent="0.2">
      <c r="F314" s="447"/>
    </row>
    <row r="315" spans="6:6" ht="12.75" customHeight="1" x14ac:dyDescent="0.2">
      <c r="F315" s="447"/>
    </row>
    <row r="316" spans="6:6" ht="12.75" customHeight="1" x14ac:dyDescent="0.2">
      <c r="F316" s="447"/>
    </row>
    <row r="317" spans="6:6" ht="12.75" customHeight="1" x14ac:dyDescent="0.2">
      <c r="F317" s="447"/>
    </row>
    <row r="318" spans="6:6" ht="12.75" customHeight="1" x14ac:dyDescent="0.2">
      <c r="F318" s="447"/>
    </row>
    <row r="319" spans="6:6" ht="12.75" customHeight="1" x14ac:dyDescent="0.2">
      <c r="F319" s="447"/>
    </row>
    <row r="320" spans="6:6" ht="12.75" customHeight="1" x14ac:dyDescent="0.2">
      <c r="F320" s="447"/>
    </row>
    <row r="321" spans="6:6" ht="12.75" customHeight="1" x14ac:dyDescent="0.2">
      <c r="F321" s="447"/>
    </row>
    <row r="322" spans="6:6" ht="12.75" customHeight="1" x14ac:dyDescent="0.2">
      <c r="F322" s="447"/>
    </row>
    <row r="323" spans="6:6" ht="12.75" customHeight="1" x14ac:dyDescent="0.2">
      <c r="F323" s="447"/>
    </row>
    <row r="324" spans="6:6" ht="12.75" customHeight="1" x14ac:dyDescent="0.2">
      <c r="F324" s="447"/>
    </row>
    <row r="325" spans="6:6" ht="12.75" customHeight="1" x14ac:dyDescent="0.2">
      <c r="F325" s="447"/>
    </row>
    <row r="326" spans="6:6" ht="12.75" customHeight="1" x14ac:dyDescent="0.2">
      <c r="F326" s="447"/>
    </row>
    <row r="327" spans="6:6" ht="12.75" customHeight="1" x14ac:dyDescent="0.2">
      <c r="F327" s="447"/>
    </row>
    <row r="328" spans="6:6" ht="12.75" customHeight="1" x14ac:dyDescent="0.2">
      <c r="F328" s="447"/>
    </row>
    <row r="329" spans="6:6" ht="12.75" customHeight="1" x14ac:dyDescent="0.2">
      <c r="F329" s="447"/>
    </row>
    <row r="330" spans="6:6" ht="12.75" customHeight="1" x14ac:dyDescent="0.2">
      <c r="F330" s="447"/>
    </row>
    <row r="331" spans="6:6" ht="12.75" customHeight="1" x14ac:dyDescent="0.2">
      <c r="F331" s="447"/>
    </row>
    <row r="332" spans="6:6" ht="12.75" customHeight="1" x14ac:dyDescent="0.2">
      <c r="F332" s="447"/>
    </row>
    <row r="333" spans="6:6" ht="12.75" customHeight="1" x14ac:dyDescent="0.2">
      <c r="F333" s="447"/>
    </row>
    <row r="334" spans="6:6" ht="12.75" customHeight="1" x14ac:dyDescent="0.2">
      <c r="F334" s="447"/>
    </row>
    <row r="335" spans="6:6" ht="12.75" customHeight="1" x14ac:dyDescent="0.2">
      <c r="F335" s="447"/>
    </row>
    <row r="336" spans="6:6" ht="12.75" customHeight="1" x14ac:dyDescent="0.2">
      <c r="F336" s="447"/>
    </row>
    <row r="337" spans="6:6" ht="12.75" customHeight="1" x14ac:dyDescent="0.2">
      <c r="F337" s="447"/>
    </row>
    <row r="338" spans="6:6" ht="12.75" customHeight="1" x14ac:dyDescent="0.2">
      <c r="F338" s="447"/>
    </row>
    <row r="339" spans="6:6" ht="12.75" customHeight="1" x14ac:dyDescent="0.2">
      <c r="F339" s="447"/>
    </row>
    <row r="340" spans="6:6" ht="12.75" customHeight="1" x14ac:dyDescent="0.2">
      <c r="F340" s="447"/>
    </row>
    <row r="341" spans="6:6" ht="12.75" customHeight="1" x14ac:dyDescent="0.2">
      <c r="F341" s="447"/>
    </row>
    <row r="342" spans="6:6" ht="12.75" customHeight="1" x14ac:dyDescent="0.2">
      <c r="F342" s="447"/>
    </row>
    <row r="343" spans="6:6" ht="12.75" customHeight="1" x14ac:dyDescent="0.2">
      <c r="F343" s="447"/>
    </row>
    <row r="344" spans="6:6" ht="12.75" customHeight="1" x14ac:dyDescent="0.2">
      <c r="F344" s="447"/>
    </row>
    <row r="345" spans="6:6" ht="12.75" customHeight="1" x14ac:dyDescent="0.2">
      <c r="F345" s="447"/>
    </row>
    <row r="346" spans="6:6" ht="12.75" customHeight="1" x14ac:dyDescent="0.2">
      <c r="F346" s="447"/>
    </row>
    <row r="347" spans="6:6" ht="12.75" customHeight="1" x14ac:dyDescent="0.2">
      <c r="F347" s="447"/>
    </row>
    <row r="348" spans="6:6" ht="12.75" customHeight="1" x14ac:dyDescent="0.2">
      <c r="F348" s="447"/>
    </row>
    <row r="349" spans="6:6" ht="12.75" customHeight="1" x14ac:dyDescent="0.2">
      <c r="F349" s="447"/>
    </row>
    <row r="350" spans="6:6" ht="12.75" customHeight="1" x14ac:dyDescent="0.2">
      <c r="F350" s="447"/>
    </row>
    <row r="351" spans="6:6" ht="12.75" customHeight="1" x14ac:dyDescent="0.2">
      <c r="F351" s="447"/>
    </row>
    <row r="352" spans="6:6" ht="12.75" customHeight="1" x14ac:dyDescent="0.2">
      <c r="F352" s="447"/>
    </row>
    <row r="353" spans="6:6" ht="12.75" customHeight="1" x14ac:dyDescent="0.2">
      <c r="F353" s="447"/>
    </row>
    <row r="354" spans="6:6" ht="12.75" customHeight="1" x14ac:dyDescent="0.2">
      <c r="F354" s="447"/>
    </row>
    <row r="355" spans="6:6" ht="12.75" customHeight="1" x14ac:dyDescent="0.2">
      <c r="F355" s="447"/>
    </row>
    <row r="356" spans="6:6" ht="12.75" customHeight="1" x14ac:dyDescent="0.2">
      <c r="F356" s="447"/>
    </row>
    <row r="357" spans="6:6" ht="12.75" customHeight="1" x14ac:dyDescent="0.2">
      <c r="F357" s="447"/>
    </row>
    <row r="358" spans="6:6" ht="12.75" customHeight="1" x14ac:dyDescent="0.2">
      <c r="F358" s="447"/>
    </row>
    <row r="359" spans="6:6" ht="12.75" customHeight="1" x14ac:dyDescent="0.2">
      <c r="F359" s="447"/>
    </row>
    <row r="360" spans="6:6" ht="12.75" customHeight="1" x14ac:dyDescent="0.2">
      <c r="F360" s="447"/>
    </row>
    <row r="361" spans="6:6" ht="12.75" customHeight="1" x14ac:dyDescent="0.2">
      <c r="F361" s="447"/>
    </row>
    <row r="362" spans="6:6" ht="12.75" customHeight="1" x14ac:dyDescent="0.2">
      <c r="F362" s="447"/>
    </row>
    <row r="363" spans="6:6" ht="12.75" customHeight="1" x14ac:dyDescent="0.2">
      <c r="F363" s="447"/>
    </row>
    <row r="364" spans="6:6" ht="12.75" customHeight="1" x14ac:dyDescent="0.2">
      <c r="F364" s="447"/>
    </row>
    <row r="365" spans="6:6" ht="12.75" customHeight="1" x14ac:dyDescent="0.2">
      <c r="F365" s="447"/>
    </row>
    <row r="366" spans="6:6" ht="12.75" customHeight="1" x14ac:dyDescent="0.2">
      <c r="F366" s="447"/>
    </row>
    <row r="367" spans="6:6" ht="12.75" customHeight="1" x14ac:dyDescent="0.2">
      <c r="F367" s="447"/>
    </row>
    <row r="368" spans="6:6" ht="12.75" customHeight="1" x14ac:dyDescent="0.2">
      <c r="F368" s="447"/>
    </row>
    <row r="369" spans="6:6" ht="12.75" customHeight="1" x14ac:dyDescent="0.2">
      <c r="F369" s="447"/>
    </row>
    <row r="370" spans="6:6" ht="12.75" customHeight="1" x14ac:dyDescent="0.2">
      <c r="F370" s="447"/>
    </row>
    <row r="371" spans="6:6" ht="12.75" customHeight="1" x14ac:dyDescent="0.2">
      <c r="F371" s="447"/>
    </row>
    <row r="372" spans="6:6" ht="12.75" customHeight="1" x14ac:dyDescent="0.2">
      <c r="F372" s="447"/>
    </row>
    <row r="373" spans="6:6" ht="12.75" customHeight="1" x14ac:dyDescent="0.2">
      <c r="F373" s="447"/>
    </row>
    <row r="374" spans="6:6" ht="12.75" customHeight="1" x14ac:dyDescent="0.2">
      <c r="F374" s="447"/>
    </row>
    <row r="375" spans="6:6" ht="12.75" customHeight="1" x14ac:dyDescent="0.2">
      <c r="F375" s="447"/>
    </row>
    <row r="376" spans="6:6" ht="12.75" customHeight="1" x14ac:dyDescent="0.2">
      <c r="F376" s="447"/>
    </row>
    <row r="377" spans="6:6" ht="12.75" customHeight="1" x14ac:dyDescent="0.2">
      <c r="F377" s="447"/>
    </row>
    <row r="378" spans="6:6" ht="12.75" customHeight="1" x14ac:dyDescent="0.2">
      <c r="F378" s="447"/>
    </row>
    <row r="379" spans="6:6" ht="12.75" customHeight="1" x14ac:dyDescent="0.2">
      <c r="F379" s="447"/>
    </row>
    <row r="380" spans="6:6" ht="12.75" customHeight="1" x14ac:dyDescent="0.2">
      <c r="F380" s="447"/>
    </row>
    <row r="381" spans="6:6" ht="12.75" customHeight="1" x14ac:dyDescent="0.2">
      <c r="F381" s="447"/>
    </row>
    <row r="382" spans="6:6" ht="12.75" customHeight="1" x14ac:dyDescent="0.2">
      <c r="F382" s="447"/>
    </row>
    <row r="383" spans="6:6" ht="12.75" customHeight="1" x14ac:dyDescent="0.2">
      <c r="F383" s="447"/>
    </row>
    <row r="384" spans="6:6" ht="12.75" customHeight="1" x14ac:dyDescent="0.2">
      <c r="F384" s="447"/>
    </row>
    <row r="385" spans="6:6" ht="12.75" customHeight="1" x14ac:dyDescent="0.2">
      <c r="F385" s="447"/>
    </row>
    <row r="386" spans="6:6" ht="12.75" customHeight="1" x14ac:dyDescent="0.2">
      <c r="F386" s="447"/>
    </row>
    <row r="387" spans="6:6" ht="12.75" customHeight="1" x14ac:dyDescent="0.2">
      <c r="F387" s="447"/>
    </row>
    <row r="388" spans="6:6" ht="12.75" customHeight="1" x14ac:dyDescent="0.2">
      <c r="F388" s="447"/>
    </row>
    <row r="389" spans="6:6" ht="12.75" customHeight="1" x14ac:dyDescent="0.2">
      <c r="F389" s="447"/>
    </row>
    <row r="390" spans="6:6" ht="12.75" customHeight="1" x14ac:dyDescent="0.2">
      <c r="F390" s="447"/>
    </row>
    <row r="391" spans="6:6" ht="12.75" customHeight="1" x14ac:dyDescent="0.2">
      <c r="F391" s="447"/>
    </row>
    <row r="392" spans="6:6" ht="12.75" customHeight="1" x14ac:dyDescent="0.2">
      <c r="F392" s="447"/>
    </row>
    <row r="393" spans="6:6" ht="12.75" customHeight="1" x14ac:dyDescent="0.2">
      <c r="F393" s="447"/>
    </row>
    <row r="394" spans="6:6" ht="12.75" customHeight="1" x14ac:dyDescent="0.2">
      <c r="F394" s="447"/>
    </row>
    <row r="395" spans="6:6" ht="12.75" customHeight="1" x14ac:dyDescent="0.2">
      <c r="F395" s="447"/>
    </row>
    <row r="396" spans="6:6" ht="12.75" customHeight="1" x14ac:dyDescent="0.2">
      <c r="F396" s="447"/>
    </row>
    <row r="397" spans="6:6" ht="12.75" customHeight="1" x14ac:dyDescent="0.2">
      <c r="F397" s="447"/>
    </row>
    <row r="398" spans="6:6" ht="12.75" customHeight="1" x14ac:dyDescent="0.2">
      <c r="F398" s="447"/>
    </row>
    <row r="399" spans="6:6" ht="12.75" customHeight="1" x14ac:dyDescent="0.2">
      <c r="F399" s="447"/>
    </row>
    <row r="400" spans="6:6" ht="12.75" customHeight="1" x14ac:dyDescent="0.2">
      <c r="F400" s="447"/>
    </row>
    <row r="401" spans="6:6" ht="12.75" customHeight="1" x14ac:dyDescent="0.2">
      <c r="F401" s="447"/>
    </row>
    <row r="402" spans="6:6" ht="12.75" customHeight="1" x14ac:dyDescent="0.2">
      <c r="F402" s="447"/>
    </row>
    <row r="403" spans="6:6" ht="12.75" customHeight="1" x14ac:dyDescent="0.2">
      <c r="F403" s="447"/>
    </row>
    <row r="404" spans="6:6" ht="12.75" customHeight="1" x14ac:dyDescent="0.2">
      <c r="F404" s="447"/>
    </row>
    <row r="405" spans="6:6" ht="12.75" customHeight="1" x14ac:dyDescent="0.2">
      <c r="F405" s="447"/>
    </row>
    <row r="406" spans="6:6" ht="12.75" customHeight="1" x14ac:dyDescent="0.2">
      <c r="F406" s="447"/>
    </row>
    <row r="407" spans="6:6" ht="12.75" customHeight="1" x14ac:dyDescent="0.2">
      <c r="F407" s="447"/>
    </row>
    <row r="408" spans="6:6" ht="12.75" customHeight="1" x14ac:dyDescent="0.2">
      <c r="F408" s="447"/>
    </row>
    <row r="409" spans="6:6" ht="12.75" customHeight="1" x14ac:dyDescent="0.2">
      <c r="F409" s="447"/>
    </row>
    <row r="410" spans="6:6" ht="12.75" customHeight="1" x14ac:dyDescent="0.2">
      <c r="F410" s="447"/>
    </row>
    <row r="411" spans="6:6" ht="12.75" customHeight="1" x14ac:dyDescent="0.2">
      <c r="F411" s="447"/>
    </row>
    <row r="412" spans="6:6" ht="12.75" customHeight="1" x14ac:dyDescent="0.2">
      <c r="F412" s="447"/>
    </row>
    <row r="413" spans="6:6" ht="12.75" customHeight="1" x14ac:dyDescent="0.2">
      <c r="F413" s="447"/>
    </row>
    <row r="414" spans="6:6" ht="12.75" customHeight="1" x14ac:dyDescent="0.2">
      <c r="F414" s="447"/>
    </row>
    <row r="415" spans="6:6" ht="12.75" customHeight="1" x14ac:dyDescent="0.2">
      <c r="F415" s="447"/>
    </row>
    <row r="416" spans="6:6" ht="12.75" customHeight="1" x14ac:dyDescent="0.2">
      <c r="F416" s="447"/>
    </row>
    <row r="417" spans="6:6" ht="12.75" customHeight="1" x14ac:dyDescent="0.2">
      <c r="F417" s="447"/>
    </row>
    <row r="418" spans="6:6" ht="12.75" customHeight="1" x14ac:dyDescent="0.2">
      <c r="F418" s="447"/>
    </row>
    <row r="419" spans="6:6" ht="12.75" customHeight="1" x14ac:dyDescent="0.2">
      <c r="F419" s="447"/>
    </row>
    <row r="420" spans="6:6" ht="12.75" customHeight="1" x14ac:dyDescent="0.2">
      <c r="F420" s="447"/>
    </row>
    <row r="421" spans="6:6" ht="12.75" customHeight="1" x14ac:dyDescent="0.2">
      <c r="F421" s="447"/>
    </row>
    <row r="422" spans="6:6" ht="12.75" customHeight="1" x14ac:dyDescent="0.2">
      <c r="F422" s="447"/>
    </row>
    <row r="423" spans="6:6" ht="12.75" customHeight="1" x14ac:dyDescent="0.2">
      <c r="F423" s="447"/>
    </row>
    <row r="424" spans="6:6" ht="12.75" customHeight="1" x14ac:dyDescent="0.2">
      <c r="F424" s="447"/>
    </row>
    <row r="425" spans="6:6" ht="12.75" customHeight="1" x14ac:dyDescent="0.2">
      <c r="F425" s="447"/>
    </row>
    <row r="426" spans="6:6" ht="12.75" customHeight="1" x14ac:dyDescent="0.2">
      <c r="F426" s="447"/>
    </row>
    <row r="427" spans="6:6" ht="12.75" customHeight="1" x14ac:dyDescent="0.2">
      <c r="F427" s="447"/>
    </row>
    <row r="428" spans="6:6" ht="12.75" customHeight="1" x14ac:dyDescent="0.2">
      <c r="F428" s="447"/>
    </row>
    <row r="429" spans="6:6" ht="12.75" customHeight="1" x14ac:dyDescent="0.2">
      <c r="F429" s="447"/>
    </row>
    <row r="430" spans="6:6" ht="12.75" customHeight="1" x14ac:dyDescent="0.2">
      <c r="F430" s="447"/>
    </row>
    <row r="431" spans="6:6" ht="12.75" customHeight="1" x14ac:dyDescent="0.2">
      <c r="F431" s="447"/>
    </row>
    <row r="432" spans="6:6" ht="12.75" customHeight="1" x14ac:dyDescent="0.2">
      <c r="F432" s="447"/>
    </row>
    <row r="433" spans="6:6" ht="12.75" customHeight="1" x14ac:dyDescent="0.2">
      <c r="F433" s="447"/>
    </row>
    <row r="434" spans="6:6" ht="12.75" customHeight="1" x14ac:dyDescent="0.2">
      <c r="F434" s="447"/>
    </row>
    <row r="435" spans="6:6" ht="12.75" customHeight="1" x14ac:dyDescent="0.2">
      <c r="F435" s="447"/>
    </row>
    <row r="436" spans="6:6" ht="12.75" customHeight="1" x14ac:dyDescent="0.2">
      <c r="F436" s="447"/>
    </row>
    <row r="437" spans="6:6" ht="12.75" customHeight="1" x14ac:dyDescent="0.2">
      <c r="F437" s="447"/>
    </row>
    <row r="438" spans="6:6" ht="12.75" customHeight="1" x14ac:dyDescent="0.2">
      <c r="F438" s="447"/>
    </row>
    <row r="439" spans="6:6" ht="12.75" customHeight="1" x14ac:dyDescent="0.2">
      <c r="F439" s="447"/>
    </row>
    <row r="440" spans="6:6" ht="12.75" customHeight="1" x14ac:dyDescent="0.2">
      <c r="F440" s="447"/>
    </row>
    <row r="441" spans="6:6" ht="12.75" customHeight="1" x14ac:dyDescent="0.2">
      <c r="F441" s="447"/>
    </row>
    <row r="442" spans="6:6" ht="12.75" customHeight="1" x14ac:dyDescent="0.2">
      <c r="F442" s="447"/>
    </row>
    <row r="443" spans="6:6" ht="12.75" customHeight="1" x14ac:dyDescent="0.2">
      <c r="F443" s="447"/>
    </row>
    <row r="444" spans="6:6" ht="12.75" customHeight="1" x14ac:dyDescent="0.2">
      <c r="F444" s="447"/>
    </row>
    <row r="445" spans="6:6" ht="12.75" customHeight="1" x14ac:dyDescent="0.2">
      <c r="F445" s="447"/>
    </row>
    <row r="446" spans="6:6" ht="12.75" customHeight="1" x14ac:dyDescent="0.2">
      <c r="F446" s="447"/>
    </row>
    <row r="447" spans="6:6" ht="12.75" customHeight="1" x14ac:dyDescent="0.2">
      <c r="F447" s="447"/>
    </row>
    <row r="448" spans="6:6" ht="12.75" customHeight="1" x14ac:dyDescent="0.2">
      <c r="F448" s="447"/>
    </row>
    <row r="449" spans="6:6" ht="12.75" customHeight="1" x14ac:dyDescent="0.2">
      <c r="F449" s="447"/>
    </row>
    <row r="450" spans="6:6" ht="12.75" customHeight="1" x14ac:dyDescent="0.2">
      <c r="F450" s="447"/>
    </row>
    <row r="451" spans="6:6" ht="12.75" customHeight="1" x14ac:dyDescent="0.2">
      <c r="F451" s="447"/>
    </row>
    <row r="452" spans="6:6" ht="12.75" customHeight="1" x14ac:dyDescent="0.2">
      <c r="F452" s="447"/>
    </row>
    <row r="453" spans="6:6" ht="12.75" customHeight="1" x14ac:dyDescent="0.2">
      <c r="F453" s="447"/>
    </row>
    <row r="454" spans="6:6" ht="12.75" customHeight="1" x14ac:dyDescent="0.2">
      <c r="F454" s="447"/>
    </row>
    <row r="455" spans="6:6" ht="12.75" customHeight="1" x14ac:dyDescent="0.2">
      <c r="F455" s="447"/>
    </row>
    <row r="456" spans="6:6" ht="12.75" customHeight="1" x14ac:dyDescent="0.2">
      <c r="F456" s="447"/>
    </row>
    <row r="457" spans="6:6" ht="12.75" customHeight="1" x14ac:dyDescent="0.2">
      <c r="F457" s="447"/>
    </row>
    <row r="458" spans="6:6" ht="12.75" customHeight="1" x14ac:dyDescent="0.2">
      <c r="F458" s="447"/>
    </row>
    <row r="459" spans="6:6" ht="12.75" customHeight="1" x14ac:dyDescent="0.2">
      <c r="F459" s="447"/>
    </row>
    <row r="460" spans="6:6" ht="12.75" customHeight="1" x14ac:dyDescent="0.2">
      <c r="F460" s="447"/>
    </row>
    <row r="461" spans="6:6" ht="12.75" customHeight="1" x14ac:dyDescent="0.2">
      <c r="F461" s="447"/>
    </row>
    <row r="462" spans="6:6" ht="12.75" customHeight="1" x14ac:dyDescent="0.2">
      <c r="F462" s="447"/>
    </row>
    <row r="463" spans="6:6" ht="12.75" customHeight="1" x14ac:dyDescent="0.2">
      <c r="F463" s="447"/>
    </row>
    <row r="464" spans="6:6" ht="12.75" customHeight="1" x14ac:dyDescent="0.2">
      <c r="F464" s="447"/>
    </row>
    <row r="465" spans="6:6" ht="12.75" customHeight="1" x14ac:dyDescent="0.2">
      <c r="F465" s="447"/>
    </row>
    <row r="466" spans="6:6" ht="12.75" customHeight="1" x14ac:dyDescent="0.2">
      <c r="F466" s="447"/>
    </row>
    <row r="467" spans="6:6" ht="12.75" customHeight="1" x14ac:dyDescent="0.2">
      <c r="F467" s="447"/>
    </row>
    <row r="468" spans="6:6" ht="12.75" customHeight="1" x14ac:dyDescent="0.2">
      <c r="F468" s="447"/>
    </row>
    <row r="469" spans="6:6" ht="12.75" customHeight="1" x14ac:dyDescent="0.2">
      <c r="F469" s="447"/>
    </row>
    <row r="470" spans="6:6" ht="12.75" customHeight="1" x14ac:dyDescent="0.2">
      <c r="F470" s="447"/>
    </row>
    <row r="471" spans="6:6" ht="12.75" customHeight="1" x14ac:dyDescent="0.2">
      <c r="F471" s="447"/>
    </row>
    <row r="472" spans="6:6" ht="12.75" customHeight="1" x14ac:dyDescent="0.2">
      <c r="F472" s="447"/>
    </row>
    <row r="473" spans="6:6" ht="12.75" customHeight="1" x14ac:dyDescent="0.2">
      <c r="F473" s="447"/>
    </row>
    <row r="474" spans="6:6" ht="12.75" customHeight="1" x14ac:dyDescent="0.2">
      <c r="F474" s="447"/>
    </row>
    <row r="475" spans="6:6" ht="12.75" customHeight="1" x14ac:dyDescent="0.2">
      <c r="F475" s="447"/>
    </row>
    <row r="476" spans="6:6" ht="12.75" customHeight="1" x14ac:dyDescent="0.2">
      <c r="F476" s="447"/>
    </row>
    <row r="477" spans="6:6" ht="12.75" customHeight="1" x14ac:dyDescent="0.2">
      <c r="F477" s="447"/>
    </row>
    <row r="478" spans="6:6" ht="12.75" customHeight="1" x14ac:dyDescent="0.2">
      <c r="F478" s="447"/>
    </row>
    <row r="479" spans="6:6" ht="12.75" customHeight="1" x14ac:dyDescent="0.2">
      <c r="F479" s="447"/>
    </row>
    <row r="480" spans="6:6" ht="12.75" customHeight="1" x14ac:dyDescent="0.2">
      <c r="F480" s="447"/>
    </row>
    <row r="481" spans="6:6" ht="12.75" customHeight="1" x14ac:dyDescent="0.2">
      <c r="F481" s="447"/>
    </row>
    <row r="482" spans="6:6" ht="12.75" customHeight="1" x14ac:dyDescent="0.2">
      <c r="F482" s="447"/>
    </row>
    <row r="483" spans="6:6" ht="12.75" customHeight="1" x14ac:dyDescent="0.2">
      <c r="F483" s="447"/>
    </row>
    <row r="484" spans="6:6" ht="12.75" customHeight="1" x14ac:dyDescent="0.2">
      <c r="F484" s="447"/>
    </row>
    <row r="485" spans="6:6" ht="12.75" customHeight="1" x14ac:dyDescent="0.2">
      <c r="F485" s="447"/>
    </row>
    <row r="486" spans="6:6" ht="12.75" customHeight="1" x14ac:dyDescent="0.2">
      <c r="F486" s="447"/>
    </row>
    <row r="487" spans="6:6" ht="12.75" customHeight="1" x14ac:dyDescent="0.2">
      <c r="F487" s="447"/>
    </row>
    <row r="488" spans="6:6" ht="12.75" customHeight="1" x14ac:dyDescent="0.2">
      <c r="F488" s="447"/>
    </row>
    <row r="489" spans="6:6" ht="12.75" customHeight="1" x14ac:dyDescent="0.2">
      <c r="F489" s="447"/>
    </row>
    <row r="490" spans="6:6" ht="12.75" customHeight="1" x14ac:dyDescent="0.2">
      <c r="F490" s="447"/>
    </row>
    <row r="491" spans="6:6" ht="12.75" customHeight="1" x14ac:dyDescent="0.2">
      <c r="F491" s="447"/>
    </row>
    <row r="492" spans="6:6" ht="12.75" customHeight="1" x14ac:dyDescent="0.2">
      <c r="F492" s="447"/>
    </row>
    <row r="493" spans="6:6" ht="12.75" customHeight="1" x14ac:dyDescent="0.2">
      <c r="F493" s="447"/>
    </row>
    <row r="494" spans="6:6" ht="12.75" customHeight="1" x14ac:dyDescent="0.2">
      <c r="F494" s="447"/>
    </row>
    <row r="495" spans="6:6" ht="12.75" customHeight="1" x14ac:dyDescent="0.2">
      <c r="F495" s="447"/>
    </row>
    <row r="496" spans="6:6" ht="12.75" customHeight="1" x14ac:dyDescent="0.2">
      <c r="F496" s="447"/>
    </row>
    <row r="497" spans="6:6" ht="12.75" customHeight="1" x14ac:dyDescent="0.2">
      <c r="F497" s="447"/>
    </row>
    <row r="498" spans="6:6" ht="12.75" customHeight="1" x14ac:dyDescent="0.2">
      <c r="F498" s="447"/>
    </row>
    <row r="499" spans="6:6" ht="12.75" customHeight="1" x14ac:dyDescent="0.2">
      <c r="F499" s="447"/>
    </row>
    <row r="500" spans="6:6" ht="12.75" customHeight="1" x14ac:dyDescent="0.2">
      <c r="F500" s="447"/>
    </row>
    <row r="501" spans="6:6" ht="12.75" customHeight="1" x14ac:dyDescent="0.2">
      <c r="F501" s="447"/>
    </row>
    <row r="502" spans="6:6" ht="12.75" customHeight="1" x14ac:dyDescent="0.2">
      <c r="F502" s="447"/>
    </row>
    <row r="503" spans="6:6" ht="12.75" customHeight="1" x14ac:dyDescent="0.2">
      <c r="F503" s="447"/>
    </row>
    <row r="504" spans="6:6" ht="12.75" customHeight="1" x14ac:dyDescent="0.2">
      <c r="F504" s="447"/>
    </row>
    <row r="505" spans="6:6" ht="12.75" customHeight="1" x14ac:dyDescent="0.2">
      <c r="F505" s="447"/>
    </row>
    <row r="506" spans="6:6" ht="12.75" customHeight="1" x14ac:dyDescent="0.2">
      <c r="F506" s="447"/>
    </row>
    <row r="507" spans="6:6" ht="12.75" customHeight="1" x14ac:dyDescent="0.2">
      <c r="F507" s="447"/>
    </row>
    <row r="508" spans="6:6" ht="12.75" customHeight="1" x14ac:dyDescent="0.2">
      <c r="F508" s="447"/>
    </row>
    <row r="509" spans="6:6" ht="12.75" customHeight="1" x14ac:dyDescent="0.2">
      <c r="F509" s="447"/>
    </row>
    <row r="510" spans="6:6" ht="12.75" customHeight="1" x14ac:dyDescent="0.2">
      <c r="F510" s="447"/>
    </row>
    <row r="511" spans="6:6" ht="12.75" customHeight="1" x14ac:dyDescent="0.2">
      <c r="F511" s="447"/>
    </row>
    <row r="512" spans="6:6" ht="12.75" customHeight="1" x14ac:dyDescent="0.2">
      <c r="F512" s="447"/>
    </row>
    <row r="513" spans="6:6" ht="12.75" customHeight="1" x14ac:dyDescent="0.2">
      <c r="F513" s="447"/>
    </row>
    <row r="514" spans="6:6" ht="12.75" customHeight="1" x14ac:dyDescent="0.2">
      <c r="F514" s="447"/>
    </row>
    <row r="515" spans="6:6" ht="12.75" customHeight="1" x14ac:dyDescent="0.2">
      <c r="F515" s="447"/>
    </row>
    <row r="516" spans="6:6" ht="12.75" customHeight="1" x14ac:dyDescent="0.2">
      <c r="F516" s="447"/>
    </row>
    <row r="517" spans="6:6" ht="12.75" customHeight="1" x14ac:dyDescent="0.2">
      <c r="F517" s="447"/>
    </row>
    <row r="518" spans="6:6" ht="12.75" customHeight="1" x14ac:dyDescent="0.2">
      <c r="F518" s="447"/>
    </row>
    <row r="519" spans="6:6" ht="12.75" customHeight="1" x14ac:dyDescent="0.2">
      <c r="F519" s="447"/>
    </row>
    <row r="520" spans="6:6" ht="12.75" customHeight="1" x14ac:dyDescent="0.2">
      <c r="F520" s="447"/>
    </row>
    <row r="521" spans="6:6" ht="12.75" customHeight="1" x14ac:dyDescent="0.2">
      <c r="F521" s="447"/>
    </row>
    <row r="522" spans="6:6" ht="12.75" customHeight="1" x14ac:dyDescent="0.2">
      <c r="F522" s="447"/>
    </row>
    <row r="523" spans="6:6" ht="12.75" customHeight="1" x14ac:dyDescent="0.2">
      <c r="F523" s="447"/>
    </row>
    <row r="524" spans="6:6" ht="12.75" customHeight="1" x14ac:dyDescent="0.2">
      <c r="F524" s="447"/>
    </row>
    <row r="525" spans="6:6" ht="12.75" customHeight="1" x14ac:dyDescent="0.2">
      <c r="F525" s="447"/>
    </row>
    <row r="526" spans="6:6" ht="12.75" customHeight="1" x14ac:dyDescent="0.2">
      <c r="F526" s="447"/>
    </row>
    <row r="527" spans="6:6" ht="12.75" customHeight="1" x14ac:dyDescent="0.2">
      <c r="F527" s="447"/>
    </row>
    <row r="528" spans="6:6" ht="12.75" customHeight="1" x14ac:dyDescent="0.2">
      <c r="F528" s="447"/>
    </row>
    <row r="529" spans="6:6" ht="12.75" customHeight="1" x14ac:dyDescent="0.2">
      <c r="F529" s="447"/>
    </row>
    <row r="530" spans="6:6" ht="12.75" customHeight="1" x14ac:dyDescent="0.2">
      <c r="F530" s="447"/>
    </row>
    <row r="531" spans="6:6" ht="12.75" customHeight="1" x14ac:dyDescent="0.2">
      <c r="F531" s="447"/>
    </row>
    <row r="532" spans="6:6" ht="12.75" customHeight="1" x14ac:dyDescent="0.2">
      <c r="F532" s="447"/>
    </row>
    <row r="533" spans="6:6" ht="12.75" customHeight="1" x14ac:dyDescent="0.2">
      <c r="F533" s="447"/>
    </row>
    <row r="534" spans="6:6" ht="12.75" customHeight="1" x14ac:dyDescent="0.2">
      <c r="F534" s="447"/>
    </row>
    <row r="535" spans="6:6" ht="12.75" customHeight="1" x14ac:dyDescent="0.2">
      <c r="F535" s="447"/>
    </row>
    <row r="536" spans="6:6" ht="12.75" customHeight="1" x14ac:dyDescent="0.2">
      <c r="F536" s="447"/>
    </row>
    <row r="537" spans="6:6" ht="12.75" customHeight="1" x14ac:dyDescent="0.2">
      <c r="F537" s="447"/>
    </row>
    <row r="538" spans="6:6" ht="12.75" customHeight="1" x14ac:dyDescent="0.2">
      <c r="F538" s="447"/>
    </row>
    <row r="539" spans="6:6" ht="12.75" customHeight="1" x14ac:dyDescent="0.2">
      <c r="F539" s="447"/>
    </row>
    <row r="540" spans="6:6" ht="12.75" customHeight="1" x14ac:dyDescent="0.2">
      <c r="F540" s="447"/>
    </row>
    <row r="541" spans="6:6" ht="12.75" customHeight="1" x14ac:dyDescent="0.2">
      <c r="F541" s="447"/>
    </row>
    <row r="542" spans="6:6" ht="12.75" customHeight="1" x14ac:dyDescent="0.2">
      <c r="F542" s="447"/>
    </row>
    <row r="543" spans="6:6" ht="12.75" customHeight="1" x14ac:dyDescent="0.2">
      <c r="F543" s="447"/>
    </row>
    <row r="544" spans="6:6" ht="12.75" customHeight="1" x14ac:dyDescent="0.2">
      <c r="F544" s="447"/>
    </row>
    <row r="545" spans="6:6" ht="12.75" customHeight="1" x14ac:dyDescent="0.2">
      <c r="F545" s="447"/>
    </row>
    <row r="546" spans="6:6" ht="12.75" customHeight="1" x14ac:dyDescent="0.2">
      <c r="F546" s="447"/>
    </row>
    <row r="547" spans="6:6" ht="12.75" customHeight="1" x14ac:dyDescent="0.2">
      <c r="F547" s="447"/>
    </row>
    <row r="548" spans="6:6" ht="12.75" customHeight="1" x14ac:dyDescent="0.2">
      <c r="F548" s="447"/>
    </row>
    <row r="549" spans="6:6" ht="12.75" customHeight="1" x14ac:dyDescent="0.2">
      <c r="F549" s="447"/>
    </row>
    <row r="550" spans="6:6" ht="12.75" customHeight="1" x14ac:dyDescent="0.2">
      <c r="F550" s="447"/>
    </row>
    <row r="551" spans="6:6" ht="12.75" customHeight="1" x14ac:dyDescent="0.2">
      <c r="F551" s="447"/>
    </row>
    <row r="552" spans="6:6" ht="12.75" customHeight="1" x14ac:dyDescent="0.2">
      <c r="F552" s="447"/>
    </row>
    <row r="553" spans="6:6" ht="12.75" customHeight="1" x14ac:dyDescent="0.2">
      <c r="F553" s="447"/>
    </row>
    <row r="554" spans="6:6" ht="12.75" customHeight="1" x14ac:dyDescent="0.2">
      <c r="F554" s="447"/>
    </row>
    <row r="555" spans="6:6" ht="12.75" customHeight="1" x14ac:dyDescent="0.2">
      <c r="F555" s="447"/>
    </row>
    <row r="556" spans="6:6" ht="12.75" customHeight="1" x14ac:dyDescent="0.2">
      <c r="F556" s="447"/>
    </row>
    <row r="557" spans="6:6" ht="12.75" customHeight="1" x14ac:dyDescent="0.2">
      <c r="F557" s="447"/>
    </row>
    <row r="558" spans="6:6" ht="12.75" customHeight="1" x14ac:dyDescent="0.2">
      <c r="F558" s="447"/>
    </row>
    <row r="559" spans="6:6" ht="12.75" customHeight="1" x14ac:dyDescent="0.2">
      <c r="F559" s="447"/>
    </row>
    <row r="560" spans="6:6" ht="12.75" customHeight="1" x14ac:dyDescent="0.2">
      <c r="F560" s="447"/>
    </row>
    <row r="561" spans="6:6" ht="12.75" customHeight="1" x14ac:dyDescent="0.2">
      <c r="F561" s="447"/>
    </row>
    <row r="562" spans="6:6" ht="12.75" customHeight="1" x14ac:dyDescent="0.2">
      <c r="F562" s="447"/>
    </row>
    <row r="563" spans="6:6" ht="12.75" customHeight="1" x14ac:dyDescent="0.2">
      <c r="F563" s="447"/>
    </row>
    <row r="564" spans="6:6" ht="12.75" customHeight="1" x14ac:dyDescent="0.2">
      <c r="F564" s="447"/>
    </row>
    <row r="565" spans="6:6" ht="12.75" customHeight="1" x14ac:dyDescent="0.2">
      <c r="F565" s="447"/>
    </row>
    <row r="566" spans="6:6" ht="12.75" customHeight="1" x14ac:dyDescent="0.2">
      <c r="F566" s="447"/>
    </row>
    <row r="567" spans="6:6" ht="12.75" customHeight="1" x14ac:dyDescent="0.2">
      <c r="F567" s="447"/>
    </row>
    <row r="568" spans="6:6" ht="12.75" customHeight="1" x14ac:dyDescent="0.2">
      <c r="F568" s="447"/>
    </row>
    <row r="569" spans="6:6" ht="12.75" customHeight="1" x14ac:dyDescent="0.2">
      <c r="F569" s="447"/>
    </row>
    <row r="570" spans="6:6" ht="12.75" customHeight="1" x14ac:dyDescent="0.2">
      <c r="F570" s="447"/>
    </row>
    <row r="571" spans="6:6" ht="12.75" customHeight="1" x14ac:dyDescent="0.2">
      <c r="F571" s="447"/>
    </row>
    <row r="572" spans="6:6" ht="12.75" customHeight="1" x14ac:dyDescent="0.2">
      <c r="F572" s="447"/>
    </row>
    <row r="573" spans="6:6" ht="12.75" customHeight="1" x14ac:dyDescent="0.2">
      <c r="F573" s="447"/>
    </row>
    <row r="574" spans="6:6" ht="12.75" customHeight="1" x14ac:dyDescent="0.2">
      <c r="F574" s="447"/>
    </row>
    <row r="575" spans="6:6" ht="12.75" customHeight="1" x14ac:dyDescent="0.2">
      <c r="F575" s="447"/>
    </row>
    <row r="576" spans="6:6" ht="12.75" customHeight="1" x14ac:dyDescent="0.2">
      <c r="F576" s="447"/>
    </row>
    <row r="577" spans="6:6" ht="12.75" customHeight="1" x14ac:dyDescent="0.2">
      <c r="F577" s="447"/>
    </row>
    <row r="578" spans="6:6" ht="12.75" customHeight="1" x14ac:dyDescent="0.2">
      <c r="F578" s="447"/>
    </row>
    <row r="579" spans="6:6" ht="12.75" customHeight="1" x14ac:dyDescent="0.2">
      <c r="F579" s="447"/>
    </row>
    <row r="580" spans="6:6" ht="12.75" customHeight="1" x14ac:dyDescent="0.2">
      <c r="F580" s="447"/>
    </row>
    <row r="581" spans="6:6" ht="12.75" customHeight="1" x14ac:dyDescent="0.2">
      <c r="F581" s="447"/>
    </row>
    <row r="582" spans="6:6" ht="12.75" customHeight="1" x14ac:dyDescent="0.2">
      <c r="F582" s="447"/>
    </row>
    <row r="583" spans="6:6" ht="12.75" customHeight="1" x14ac:dyDescent="0.2">
      <c r="F583" s="447"/>
    </row>
    <row r="584" spans="6:6" ht="12.75" customHeight="1" x14ac:dyDescent="0.2">
      <c r="F584" s="447"/>
    </row>
    <row r="585" spans="6:6" ht="12.75" customHeight="1" x14ac:dyDescent="0.2">
      <c r="F585" s="447"/>
    </row>
    <row r="586" spans="6:6" ht="12.75" customHeight="1" x14ac:dyDescent="0.2">
      <c r="F586" s="447"/>
    </row>
    <row r="587" spans="6:6" ht="12.75" customHeight="1" x14ac:dyDescent="0.2">
      <c r="F587" s="447"/>
    </row>
    <row r="588" spans="6:6" ht="12.75" customHeight="1" x14ac:dyDescent="0.2">
      <c r="F588" s="447"/>
    </row>
    <row r="589" spans="6:6" ht="12.75" customHeight="1" x14ac:dyDescent="0.2">
      <c r="F589" s="447"/>
    </row>
    <row r="590" spans="6:6" ht="12.75" customHeight="1" x14ac:dyDescent="0.2">
      <c r="F590" s="447"/>
    </row>
    <row r="591" spans="6:6" ht="12.75" customHeight="1" x14ac:dyDescent="0.2">
      <c r="F591" s="447"/>
    </row>
    <row r="592" spans="6:6" ht="12.75" customHeight="1" x14ac:dyDescent="0.2">
      <c r="F592" s="447"/>
    </row>
    <row r="593" spans="6:6" ht="12.75" customHeight="1" x14ac:dyDescent="0.2">
      <c r="F593" s="447"/>
    </row>
    <row r="594" spans="6:6" ht="12.75" customHeight="1" x14ac:dyDescent="0.2">
      <c r="F594" s="447"/>
    </row>
    <row r="595" spans="6:6" ht="12.75" customHeight="1" x14ac:dyDescent="0.2">
      <c r="F595" s="447"/>
    </row>
    <row r="596" spans="6:6" ht="12.75" customHeight="1" x14ac:dyDescent="0.2">
      <c r="F596" s="447"/>
    </row>
    <row r="597" spans="6:6" ht="12.75" customHeight="1" x14ac:dyDescent="0.2">
      <c r="F597" s="447"/>
    </row>
    <row r="598" spans="6:6" ht="12.75" customHeight="1" x14ac:dyDescent="0.2">
      <c r="F598" s="447"/>
    </row>
    <row r="599" spans="6:6" ht="12.75" customHeight="1" x14ac:dyDescent="0.2">
      <c r="F599" s="447"/>
    </row>
    <row r="600" spans="6:6" ht="12.75" customHeight="1" x14ac:dyDescent="0.2">
      <c r="F600" s="447"/>
    </row>
    <row r="601" spans="6:6" ht="12.75" customHeight="1" x14ac:dyDescent="0.2">
      <c r="F601" s="447"/>
    </row>
    <row r="602" spans="6:6" ht="12.75" customHeight="1" x14ac:dyDescent="0.2">
      <c r="F602" s="447"/>
    </row>
    <row r="603" spans="6:6" ht="12.75" customHeight="1" x14ac:dyDescent="0.2">
      <c r="F603" s="447"/>
    </row>
    <row r="604" spans="6:6" ht="12.75" customHeight="1" x14ac:dyDescent="0.2">
      <c r="F604" s="447"/>
    </row>
    <row r="605" spans="6:6" ht="12.75" customHeight="1" x14ac:dyDescent="0.2">
      <c r="F605" s="447"/>
    </row>
    <row r="606" spans="6:6" ht="12.75" customHeight="1" x14ac:dyDescent="0.2">
      <c r="F606" s="447"/>
    </row>
    <row r="607" spans="6:6" ht="12.75" customHeight="1" x14ac:dyDescent="0.2">
      <c r="F607" s="447"/>
    </row>
    <row r="608" spans="6:6" ht="12.75" customHeight="1" x14ac:dyDescent="0.2">
      <c r="F608" s="447"/>
    </row>
    <row r="609" spans="6:6" ht="12.75" customHeight="1" x14ac:dyDescent="0.2">
      <c r="F609" s="447"/>
    </row>
    <row r="610" spans="6:6" ht="12.75" customHeight="1" x14ac:dyDescent="0.2">
      <c r="F610" s="447"/>
    </row>
    <row r="611" spans="6:6" ht="12.75" customHeight="1" x14ac:dyDescent="0.2">
      <c r="F611" s="447"/>
    </row>
    <row r="612" spans="6:6" ht="12.75" customHeight="1" x14ac:dyDescent="0.2">
      <c r="F612" s="447"/>
    </row>
    <row r="613" spans="6:6" ht="12.75" customHeight="1" x14ac:dyDescent="0.2">
      <c r="F613" s="447"/>
    </row>
    <row r="614" spans="6:6" ht="12.75" customHeight="1" x14ac:dyDescent="0.2">
      <c r="F614" s="447"/>
    </row>
    <row r="615" spans="6:6" ht="12.75" customHeight="1" x14ac:dyDescent="0.2">
      <c r="F615" s="447"/>
    </row>
    <row r="616" spans="6:6" ht="12.75" customHeight="1" x14ac:dyDescent="0.2">
      <c r="F616" s="447"/>
    </row>
    <row r="617" spans="6:6" ht="12.75" customHeight="1" x14ac:dyDescent="0.2">
      <c r="F617" s="447"/>
    </row>
    <row r="618" spans="6:6" ht="12.75" customHeight="1" x14ac:dyDescent="0.2">
      <c r="F618" s="447"/>
    </row>
    <row r="619" spans="6:6" ht="12.75" customHeight="1" x14ac:dyDescent="0.2">
      <c r="F619" s="447"/>
    </row>
    <row r="620" spans="6:6" ht="12.75" customHeight="1" x14ac:dyDescent="0.2">
      <c r="F620" s="447"/>
    </row>
    <row r="621" spans="6:6" ht="12.75" customHeight="1" x14ac:dyDescent="0.2">
      <c r="F621" s="447"/>
    </row>
    <row r="622" spans="6:6" ht="12.75" customHeight="1" x14ac:dyDescent="0.2">
      <c r="F622" s="447"/>
    </row>
    <row r="623" spans="6:6" ht="12.75" customHeight="1" x14ac:dyDescent="0.2">
      <c r="F623" s="447"/>
    </row>
    <row r="624" spans="6:6" ht="12.75" customHeight="1" x14ac:dyDescent="0.2">
      <c r="F624" s="447"/>
    </row>
    <row r="625" spans="6:6" ht="12.75" customHeight="1" x14ac:dyDescent="0.2">
      <c r="F625" s="447"/>
    </row>
    <row r="626" spans="6:6" ht="12.75" customHeight="1" x14ac:dyDescent="0.2">
      <c r="F626" s="447"/>
    </row>
    <row r="627" spans="6:6" ht="12.75" customHeight="1" x14ac:dyDescent="0.2">
      <c r="F627" s="447"/>
    </row>
    <row r="628" spans="6:6" ht="12.75" customHeight="1" x14ac:dyDescent="0.2">
      <c r="F628" s="447"/>
    </row>
    <row r="629" spans="6:6" ht="12.75" customHeight="1" x14ac:dyDescent="0.2">
      <c r="F629" s="447"/>
    </row>
    <row r="630" spans="6:6" ht="12.75" customHeight="1" x14ac:dyDescent="0.2">
      <c r="F630" s="447"/>
    </row>
    <row r="631" spans="6:6" ht="12.75" customHeight="1" x14ac:dyDescent="0.2">
      <c r="F631" s="447"/>
    </row>
    <row r="632" spans="6:6" ht="12.75" customHeight="1" x14ac:dyDescent="0.2">
      <c r="F632" s="447"/>
    </row>
    <row r="633" spans="6:6" ht="12.75" customHeight="1" x14ac:dyDescent="0.2">
      <c r="F633" s="447"/>
    </row>
    <row r="634" spans="6:6" ht="12.75" customHeight="1" x14ac:dyDescent="0.2">
      <c r="F634" s="447"/>
    </row>
    <row r="635" spans="6:6" ht="12.75" customHeight="1" x14ac:dyDescent="0.2">
      <c r="F635" s="447"/>
    </row>
    <row r="636" spans="6:6" ht="12.75" customHeight="1" x14ac:dyDescent="0.2">
      <c r="F636" s="447"/>
    </row>
    <row r="637" spans="6:6" ht="12.75" customHeight="1" x14ac:dyDescent="0.2">
      <c r="F637" s="447"/>
    </row>
    <row r="638" spans="6:6" ht="12.75" customHeight="1" x14ac:dyDescent="0.2">
      <c r="F638" s="447"/>
    </row>
    <row r="639" spans="6:6" ht="12.75" customHeight="1" x14ac:dyDescent="0.2">
      <c r="F639" s="447"/>
    </row>
    <row r="640" spans="6:6" ht="12.75" customHeight="1" x14ac:dyDescent="0.2">
      <c r="F640" s="447"/>
    </row>
    <row r="641" spans="6:6" ht="12.75" customHeight="1" x14ac:dyDescent="0.2">
      <c r="F641" s="447"/>
    </row>
    <row r="642" spans="6:6" ht="12.75" customHeight="1" x14ac:dyDescent="0.2">
      <c r="F642" s="447"/>
    </row>
    <row r="643" spans="6:6" ht="12.75" customHeight="1" x14ac:dyDescent="0.2">
      <c r="F643" s="447"/>
    </row>
    <row r="644" spans="6:6" ht="12.75" customHeight="1" x14ac:dyDescent="0.2">
      <c r="F644" s="447"/>
    </row>
    <row r="645" spans="6:6" ht="12.75" customHeight="1" x14ac:dyDescent="0.2">
      <c r="F645" s="447"/>
    </row>
    <row r="646" spans="6:6" ht="12.75" customHeight="1" x14ac:dyDescent="0.2">
      <c r="F646" s="447"/>
    </row>
    <row r="647" spans="6:6" ht="12.75" customHeight="1" x14ac:dyDescent="0.2">
      <c r="F647" s="447"/>
    </row>
    <row r="648" spans="6:6" ht="12.75" customHeight="1" x14ac:dyDescent="0.2">
      <c r="F648" s="447"/>
    </row>
    <row r="649" spans="6:6" ht="12.75" customHeight="1" x14ac:dyDescent="0.2">
      <c r="F649" s="447"/>
    </row>
    <row r="650" spans="6:6" ht="12.75" customHeight="1" x14ac:dyDescent="0.2">
      <c r="F650" s="447"/>
    </row>
    <row r="651" spans="6:6" ht="12.75" customHeight="1" x14ac:dyDescent="0.2">
      <c r="F651" s="447"/>
    </row>
    <row r="652" spans="6:6" ht="12.75" customHeight="1" x14ac:dyDescent="0.2">
      <c r="F652" s="447"/>
    </row>
    <row r="653" spans="6:6" ht="12.75" customHeight="1" x14ac:dyDescent="0.2">
      <c r="F653" s="447"/>
    </row>
    <row r="654" spans="6:6" ht="12.75" customHeight="1" x14ac:dyDescent="0.2">
      <c r="F654" s="447"/>
    </row>
    <row r="655" spans="6:6" ht="12.75" customHeight="1" x14ac:dyDescent="0.2">
      <c r="F655" s="447"/>
    </row>
    <row r="656" spans="6:6" ht="12.75" customHeight="1" x14ac:dyDescent="0.2">
      <c r="F656" s="447"/>
    </row>
    <row r="657" spans="6:6" ht="12.75" customHeight="1" x14ac:dyDescent="0.2">
      <c r="F657" s="447"/>
    </row>
    <row r="658" spans="6:6" ht="12.75" customHeight="1" x14ac:dyDescent="0.2">
      <c r="F658" s="447"/>
    </row>
    <row r="659" spans="6:6" ht="12.75" customHeight="1" x14ac:dyDescent="0.2">
      <c r="F659" s="447"/>
    </row>
    <row r="660" spans="6:6" ht="12.75" customHeight="1" x14ac:dyDescent="0.2">
      <c r="F660" s="447"/>
    </row>
    <row r="661" spans="6:6" ht="12.75" customHeight="1" x14ac:dyDescent="0.2">
      <c r="F661" s="447"/>
    </row>
    <row r="662" spans="6:6" ht="12.75" customHeight="1" x14ac:dyDescent="0.2">
      <c r="F662" s="447"/>
    </row>
    <row r="663" spans="6:6" ht="12.75" customHeight="1" x14ac:dyDescent="0.2">
      <c r="F663" s="447"/>
    </row>
    <row r="664" spans="6:6" ht="12.75" customHeight="1" x14ac:dyDescent="0.2">
      <c r="F664" s="447"/>
    </row>
    <row r="665" spans="6:6" ht="12.75" customHeight="1" x14ac:dyDescent="0.2">
      <c r="F665" s="447"/>
    </row>
    <row r="666" spans="6:6" ht="12.75" customHeight="1" x14ac:dyDescent="0.2">
      <c r="F666" s="447"/>
    </row>
    <row r="667" spans="6:6" ht="12.75" customHeight="1" x14ac:dyDescent="0.2">
      <c r="F667" s="447"/>
    </row>
    <row r="668" spans="6:6" ht="12.75" customHeight="1" x14ac:dyDescent="0.2">
      <c r="F668" s="447"/>
    </row>
    <row r="669" spans="6:6" ht="12.75" customHeight="1" x14ac:dyDescent="0.2">
      <c r="F669" s="447"/>
    </row>
    <row r="670" spans="6:6" ht="12.75" customHeight="1" x14ac:dyDescent="0.2">
      <c r="F670" s="447"/>
    </row>
    <row r="671" spans="6:6" ht="12.75" customHeight="1" x14ac:dyDescent="0.2">
      <c r="F671" s="447"/>
    </row>
    <row r="672" spans="6:6" ht="12.75" customHeight="1" x14ac:dyDescent="0.2">
      <c r="F672" s="447"/>
    </row>
    <row r="673" spans="6:6" ht="12.75" customHeight="1" x14ac:dyDescent="0.2">
      <c r="F673" s="447"/>
    </row>
    <row r="674" spans="6:6" ht="12.75" customHeight="1" x14ac:dyDescent="0.2">
      <c r="F674" s="447"/>
    </row>
    <row r="675" spans="6:6" ht="12.75" customHeight="1" x14ac:dyDescent="0.2">
      <c r="F675" s="447"/>
    </row>
    <row r="676" spans="6:6" ht="12.75" customHeight="1" x14ac:dyDescent="0.2">
      <c r="F676" s="447"/>
    </row>
    <row r="677" spans="6:6" ht="12.75" customHeight="1" x14ac:dyDescent="0.2">
      <c r="F677" s="447"/>
    </row>
    <row r="678" spans="6:6" ht="12.75" customHeight="1" x14ac:dyDescent="0.2">
      <c r="F678" s="447"/>
    </row>
    <row r="679" spans="6:6" ht="12.75" customHeight="1" x14ac:dyDescent="0.2">
      <c r="F679" s="447"/>
    </row>
    <row r="680" spans="6:6" ht="12.75" customHeight="1" x14ac:dyDescent="0.2">
      <c r="F680" s="447"/>
    </row>
    <row r="681" spans="6:6" ht="12.75" customHeight="1" x14ac:dyDescent="0.2">
      <c r="F681" s="447"/>
    </row>
    <row r="682" spans="6:6" ht="12.75" customHeight="1" x14ac:dyDescent="0.2">
      <c r="F682" s="447"/>
    </row>
    <row r="683" spans="6:6" ht="12.75" customHeight="1" x14ac:dyDescent="0.2">
      <c r="F683" s="447"/>
    </row>
    <row r="684" spans="6:6" ht="12.75" customHeight="1" x14ac:dyDescent="0.2">
      <c r="F684" s="447"/>
    </row>
    <row r="685" spans="6:6" ht="12.75" customHeight="1" x14ac:dyDescent="0.2">
      <c r="F685" s="447"/>
    </row>
    <row r="686" spans="6:6" ht="12.75" customHeight="1" x14ac:dyDescent="0.2">
      <c r="F686" s="447"/>
    </row>
    <row r="687" spans="6:6" ht="12.75" customHeight="1" x14ac:dyDescent="0.2">
      <c r="F687" s="447"/>
    </row>
    <row r="688" spans="6:6" ht="12.75" customHeight="1" x14ac:dyDescent="0.2">
      <c r="F688" s="447"/>
    </row>
    <row r="689" spans="6:6" ht="12.75" customHeight="1" x14ac:dyDescent="0.2">
      <c r="F689" s="447"/>
    </row>
    <row r="690" spans="6:6" ht="12.75" customHeight="1" x14ac:dyDescent="0.2">
      <c r="F690" s="447"/>
    </row>
    <row r="691" spans="6:6" ht="12.75" customHeight="1" x14ac:dyDescent="0.2">
      <c r="F691" s="447"/>
    </row>
    <row r="692" spans="6:6" ht="12.75" customHeight="1" x14ac:dyDescent="0.2">
      <c r="F692" s="447"/>
    </row>
    <row r="693" spans="6:6" ht="12.75" customHeight="1" x14ac:dyDescent="0.2">
      <c r="F693" s="447"/>
    </row>
    <row r="694" spans="6:6" ht="12.75" customHeight="1" x14ac:dyDescent="0.2">
      <c r="F694" s="447"/>
    </row>
    <row r="695" spans="6:6" ht="12.75" customHeight="1" x14ac:dyDescent="0.2">
      <c r="F695" s="447"/>
    </row>
    <row r="696" spans="6:6" ht="12.75" customHeight="1" x14ac:dyDescent="0.2">
      <c r="F696" s="447"/>
    </row>
    <row r="697" spans="6:6" ht="12.75" customHeight="1" x14ac:dyDescent="0.2">
      <c r="F697" s="447"/>
    </row>
    <row r="698" spans="6:6" ht="12.75" customHeight="1" x14ac:dyDescent="0.2">
      <c r="F698" s="447"/>
    </row>
    <row r="699" spans="6:6" ht="12.75" customHeight="1" x14ac:dyDescent="0.2">
      <c r="F699" s="447"/>
    </row>
    <row r="700" spans="6:6" ht="12.75" customHeight="1" x14ac:dyDescent="0.2">
      <c r="F700" s="447"/>
    </row>
    <row r="701" spans="6:6" ht="12.75" customHeight="1" x14ac:dyDescent="0.2">
      <c r="F701" s="447"/>
    </row>
    <row r="702" spans="6:6" ht="12.75" customHeight="1" x14ac:dyDescent="0.2">
      <c r="F702" s="447"/>
    </row>
    <row r="703" spans="6:6" ht="12.75" customHeight="1" x14ac:dyDescent="0.2">
      <c r="F703" s="447"/>
    </row>
    <row r="704" spans="6:6" ht="12.75" customHeight="1" x14ac:dyDescent="0.2">
      <c r="F704" s="447"/>
    </row>
    <row r="705" spans="6:6" ht="12.75" customHeight="1" x14ac:dyDescent="0.2">
      <c r="F705" s="447"/>
    </row>
    <row r="706" spans="6:6" ht="12.75" customHeight="1" x14ac:dyDescent="0.2">
      <c r="F706" s="447"/>
    </row>
    <row r="707" spans="6:6" ht="12.75" customHeight="1" x14ac:dyDescent="0.2">
      <c r="F707" s="447"/>
    </row>
    <row r="708" spans="6:6" ht="12.75" customHeight="1" x14ac:dyDescent="0.2">
      <c r="F708" s="447"/>
    </row>
    <row r="709" spans="6:6" ht="12.75" customHeight="1" x14ac:dyDescent="0.2">
      <c r="F709" s="447"/>
    </row>
    <row r="710" spans="6:6" ht="12.75" customHeight="1" x14ac:dyDescent="0.2">
      <c r="F710" s="447"/>
    </row>
    <row r="711" spans="6:6" ht="12.75" customHeight="1" x14ac:dyDescent="0.2">
      <c r="F711" s="447"/>
    </row>
    <row r="712" spans="6:6" ht="12.75" customHeight="1" x14ac:dyDescent="0.2">
      <c r="F712" s="447"/>
    </row>
    <row r="713" spans="6:6" ht="12.75" customHeight="1" x14ac:dyDescent="0.2">
      <c r="F713" s="447"/>
    </row>
    <row r="714" spans="6:6" ht="12.75" customHeight="1" x14ac:dyDescent="0.2">
      <c r="F714" s="447"/>
    </row>
    <row r="715" spans="6:6" ht="12.75" customHeight="1" x14ac:dyDescent="0.2">
      <c r="F715" s="447"/>
    </row>
    <row r="716" spans="6:6" ht="12.75" customHeight="1" x14ac:dyDescent="0.2">
      <c r="F716" s="447"/>
    </row>
    <row r="717" spans="6:6" ht="12.75" customHeight="1" x14ac:dyDescent="0.2">
      <c r="F717" s="447"/>
    </row>
    <row r="718" spans="6:6" ht="12.75" customHeight="1" x14ac:dyDescent="0.2">
      <c r="F718" s="447"/>
    </row>
    <row r="719" spans="6:6" ht="12.75" customHeight="1" x14ac:dyDescent="0.2">
      <c r="F719" s="447"/>
    </row>
    <row r="720" spans="6:6" ht="12.75" customHeight="1" x14ac:dyDescent="0.2">
      <c r="F720" s="447"/>
    </row>
    <row r="721" spans="6:6" ht="12.75" customHeight="1" x14ac:dyDescent="0.2">
      <c r="F721" s="447"/>
    </row>
    <row r="722" spans="6:6" ht="12.75" customHeight="1" x14ac:dyDescent="0.2">
      <c r="F722" s="447"/>
    </row>
    <row r="723" spans="6:6" ht="12.75" customHeight="1" x14ac:dyDescent="0.2">
      <c r="F723" s="447"/>
    </row>
    <row r="724" spans="6:6" ht="12.75" customHeight="1" x14ac:dyDescent="0.2">
      <c r="F724" s="447"/>
    </row>
    <row r="725" spans="6:6" ht="12.75" customHeight="1" x14ac:dyDescent="0.2">
      <c r="F725" s="447"/>
    </row>
    <row r="726" spans="6:6" ht="12.75" customHeight="1" x14ac:dyDescent="0.2">
      <c r="F726" s="447"/>
    </row>
    <row r="727" spans="6:6" ht="12.75" customHeight="1" x14ac:dyDescent="0.2">
      <c r="F727" s="447"/>
    </row>
    <row r="728" spans="6:6" ht="12.75" customHeight="1" x14ac:dyDescent="0.2">
      <c r="F728" s="447"/>
    </row>
    <row r="729" spans="6:6" ht="12.75" customHeight="1" x14ac:dyDescent="0.2">
      <c r="F729" s="447"/>
    </row>
    <row r="730" spans="6:6" ht="12.75" customHeight="1" x14ac:dyDescent="0.2">
      <c r="F730" s="447"/>
    </row>
    <row r="731" spans="6:6" ht="12.75" customHeight="1" x14ac:dyDescent="0.2">
      <c r="F731" s="447"/>
    </row>
    <row r="732" spans="6:6" ht="12.75" customHeight="1" x14ac:dyDescent="0.2">
      <c r="F732" s="447"/>
    </row>
    <row r="733" spans="6:6" ht="12.75" customHeight="1" x14ac:dyDescent="0.2">
      <c r="F733" s="447"/>
    </row>
    <row r="734" spans="6:6" ht="12.75" customHeight="1" x14ac:dyDescent="0.2">
      <c r="F734" s="447"/>
    </row>
    <row r="735" spans="6:6" ht="12.75" customHeight="1" x14ac:dyDescent="0.2">
      <c r="F735" s="447"/>
    </row>
    <row r="736" spans="6:6" ht="12.75" customHeight="1" x14ac:dyDescent="0.2">
      <c r="F736" s="447"/>
    </row>
    <row r="737" spans="6:6" ht="12.75" customHeight="1" x14ac:dyDescent="0.2">
      <c r="F737" s="447"/>
    </row>
    <row r="738" spans="6:6" ht="12.75" customHeight="1" x14ac:dyDescent="0.2">
      <c r="F738" s="447"/>
    </row>
    <row r="739" spans="6:6" ht="12.75" customHeight="1" x14ac:dyDescent="0.2">
      <c r="F739" s="447"/>
    </row>
    <row r="740" spans="6:6" ht="12.75" customHeight="1" x14ac:dyDescent="0.2">
      <c r="F740" s="447"/>
    </row>
    <row r="741" spans="6:6" ht="12.75" customHeight="1" x14ac:dyDescent="0.2">
      <c r="F741" s="447"/>
    </row>
    <row r="742" spans="6:6" ht="12.75" customHeight="1" x14ac:dyDescent="0.2">
      <c r="F742" s="447"/>
    </row>
    <row r="743" spans="6:6" ht="12.75" customHeight="1" x14ac:dyDescent="0.2">
      <c r="F743" s="447"/>
    </row>
    <row r="744" spans="6:6" ht="12.75" customHeight="1" x14ac:dyDescent="0.2">
      <c r="F744" s="447"/>
    </row>
    <row r="745" spans="6:6" ht="12.75" customHeight="1" x14ac:dyDescent="0.2">
      <c r="F745" s="447"/>
    </row>
    <row r="746" spans="6:6" ht="12.75" customHeight="1" x14ac:dyDescent="0.2">
      <c r="F746" s="447"/>
    </row>
    <row r="747" spans="6:6" ht="12.75" customHeight="1" x14ac:dyDescent="0.2">
      <c r="F747" s="447"/>
    </row>
    <row r="748" spans="6:6" ht="12.75" customHeight="1" x14ac:dyDescent="0.2">
      <c r="F748" s="447"/>
    </row>
    <row r="749" spans="6:6" ht="12.75" customHeight="1" x14ac:dyDescent="0.2">
      <c r="F749" s="447"/>
    </row>
    <row r="750" spans="6:6" ht="12.75" customHeight="1" x14ac:dyDescent="0.2">
      <c r="F750" s="447"/>
    </row>
    <row r="751" spans="6:6" ht="12.75" customHeight="1" x14ac:dyDescent="0.2">
      <c r="F751" s="447"/>
    </row>
    <row r="752" spans="6:6" ht="12.75" customHeight="1" x14ac:dyDescent="0.2">
      <c r="F752" s="447"/>
    </row>
    <row r="753" spans="6:6" ht="12.75" customHeight="1" x14ac:dyDescent="0.2">
      <c r="F753" s="447"/>
    </row>
    <row r="754" spans="6:6" ht="12.75" customHeight="1" x14ac:dyDescent="0.2">
      <c r="F754" s="447"/>
    </row>
    <row r="755" spans="6:6" ht="12.75" customHeight="1" x14ac:dyDescent="0.2">
      <c r="F755" s="447"/>
    </row>
    <row r="756" spans="6:6" ht="12.75" customHeight="1" x14ac:dyDescent="0.2">
      <c r="F756" s="447"/>
    </row>
    <row r="757" spans="6:6" ht="12.75" customHeight="1" x14ac:dyDescent="0.2">
      <c r="F757" s="447"/>
    </row>
    <row r="758" spans="6:6" ht="12.75" customHeight="1" x14ac:dyDescent="0.2">
      <c r="F758" s="447"/>
    </row>
    <row r="759" spans="6:6" ht="12.75" customHeight="1" x14ac:dyDescent="0.2">
      <c r="F759" s="447"/>
    </row>
    <row r="760" spans="6:6" ht="12.75" customHeight="1" x14ac:dyDescent="0.2">
      <c r="F760" s="447"/>
    </row>
    <row r="761" spans="6:6" ht="12.75" customHeight="1" x14ac:dyDescent="0.2">
      <c r="F761" s="447"/>
    </row>
    <row r="762" spans="6:6" ht="12.75" customHeight="1" x14ac:dyDescent="0.2">
      <c r="F762" s="447"/>
    </row>
    <row r="763" spans="6:6" ht="12.75" customHeight="1" x14ac:dyDescent="0.2">
      <c r="F763" s="447"/>
    </row>
    <row r="764" spans="6:6" ht="12.75" customHeight="1" x14ac:dyDescent="0.2">
      <c r="F764" s="447"/>
    </row>
    <row r="765" spans="6:6" ht="12.75" customHeight="1" x14ac:dyDescent="0.2">
      <c r="F765" s="447"/>
    </row>
    <row r="766" spans="6:6" ht="12.75" customHeight="1" x14ac:dyDescent="0.2">
      <c r="F766" s="447"/>
    </row>
    <row r="767" spans="6:6" ht="12.75" customHeight="1" x14ac:dyDescent="0.2">
      <c r="F767" s="447"/>
    </row>
    <row r="768" spans="6:6" ht="12.75" customHeight="1" x14ac:dyDescent="0.2">
      <c r="F768" s="447"/>
    </row>
    <row r="769" spans="6:6" ht="12.75" customHeight="1" x14ac:dyDescent="0.2">
      <c r="F769" s="447"/>
    </row>
    <row r="770" spans="6:6" ht="12.75" customHeight="1" x14ac:dyDescent="0.2">
      <c r="F770" s="447"/>
    </row>
    <row r="771" spans="6:6" ht="12.75" customHeight="1" x14ac:dyDescent="0.2">
      <c r="F771" s="447"/>
    </row>
    <row r="772" spans="6:6" ht="12.75" customHeight="1" x14ac:dyDescent="0.2">
      <c r="F772" s="447"/>
    </row>
    <row r="773" spans="6:6" ht="12.75" customHeight="1" x14ac:dyDescent="0.2">
      <c r="F773" s="447"/>
    </row>
    <row r="774" spans="6:6" ht="12.75" customHeight="1" x14ac:dyDescent="0.2">
      <c r="F774" s="447"/>
    </row>
    <row r="775" spans="6:6" ht="12.75" customHeight="1" x14ac:dyDescent="0.2">
      <c r="F775" s="447"/>
    </row>
    <row r="776" spans="6:6" ht="12.75" customHeight="1" x14ac:dyDescent="0.2">
      <c r="F776" s="447"/>
    </row>
    <row r="777" spans="6:6" ht="12.75" customHeight="1" x14ac:dyDescent="0.2">
      <c r="F777" s="447"/>
    </row>
    <row r="778" spans="6:6" ht="12.75" customHeight="1" x14ac:dyDescent="0.2">
      <c r="F778" s="447"/>
    </row>
    <row r="779" spans="6:6" ht="12.75" customHeight="1" x14ac:dyDescent="0.2">
      <c r="F779" s="447"/>
    </row>
    <row r="780" spans="6:6" ht="12.75" customHeight="1" x14ac:dyDescent="0.2">
      <c r="F780" s="447"/>
    </row>
    <row r="781" spans="6:6" ht="12.75" customHeight="1" x14ac:dyDescent="0.2">
      <c r="F781" s="447"/>
    </row>
    <row r="782" spans="6:6" ht="12.75" customHeight="1" x14ac:dyDescent="0.2">
      <c r="F782" s="447"/>
    </row>
    <row r="783" spans="6:6" ht="12.75" customHeight="1" x14ac:dyDescent="0.2">
      <c r="F783" s="447"/>
    </row>
    <row r="784" spans="6:6" ht="12.75" customHeight="1" x14ac:dyDescent="0.2">
      <c r="F784" s="447"/>
    </row>
    <row r="785" spans="6:6" ht="12.75" customHeight="1" x14ac:dyDescent="0.2">
      <c r="F785" s="447"/>
    </row>
    <row r="786" spans="6:6" ht="12.75" customHeight="1" x14ac:dyDescent="0.2">
      <c r="F786" s="447"/>
    </row>
    <row r="787" spans="6:6" ht="12.75" customHeight="1" x14ac:dyDescent="0.2">
      <c r="F787" s="447"/>
    </row>
    <row r="788" spans="6:6" ht="12.75" customHeight="1" x14ac:dyDescent="0.2">
      <c r="F788" s="447"/>
    </row>
    <row r="789" spans="6:6" ht="12.75" customHeight="1" x14ac:dyDescent="0.2">
      <c r="F789" s="447"/>
    </row>
    <row r="790" spans="6:6" ht="12.75" customHeight="1" x14ac:dyDescent="0.2">
      <c r="F790" s="447"/>
    </row>
    <row r="791" spans="6:6" ht="12.75" customHeight="1" x14ac:dyDescent="0.2">
      <c r="F791" s="447"/>
    </row>
    <row r="792" spans="6:6" ht="12.75" customHeight="1" x14ac:dyDescent="0.2">
      <c r="F792" s="447"/>
    </row>
    <row r="793" spans="6:6" ht="12.75" customHeight="1" x14ac:dyDescent="0.2">
      <c r="F793" s="447"/>
    </row>
    <row r="794" spans="6:6" ht="12.75" customHeight="1" x14ac:dyDescent="0.2">
      <c r="F794" s="447"/>
    </row>
    <row r="795" spans="6:6" ht="12.75" customHeight="1" x14ac:dyDescent="0.2">
      <c r="F795" s="447"/>
    </row>
    <row r="796" spans="6:6" ht="12.75" customHeight="1" x14ac:dyDescent="0.2">
      <c r="F796" s="447"/>
    </row>
    <row r="797" spans="6:6" ht="12.75" customHeight="1" x14ac:dyDescent="0.2">
      <c r="F797" s="447"/>
    </row>
    <row r="798" spans="6:6" ht="12.75" customHeight="1" x14ac:dyDescent="0.2">
      <c r="F798" s="447"/>
    </row>
    <row r="799" spans="6:6" ht="12.75" customHeight="1" x14ac:dyDescent="0.2">
      <c r="F799" s="447"/>
    </row>
    <row r="800" spans="6:6" ht="12.75" customHeight="1" x14ac:dyDescent="0.2">
      <c r="F800" s="447"/>
    </row>
    <row r="801" spans="6:6" ht="12.75" customHeight="1" x14ac:dyDescent="0.2">
      <c r="F801" s="447"/>
    </row>
    <row r="802" spans="6:6" ht="12.75" customHeight="1" x14ac:dyDescent="0.2">
      <c r="F802" s="447"/>
    </row>
    <row r="803" spans="6:6" ht="12.75" customHeight="1" x14ac:dyDescent="0.2">
      <c r="F803" s="447"/>
    </row>
    <row r="804" spans="6:6" ht="12.75" customHeight="1" x14ac:dyDescent="0.2">
      <c r="F804" s="447"/>
    </row>
    <row r="805" spans="6:6" ht="12.75" customHeight="1" x14ac:dyDescent="0.2">
      <c r="F805" s="447"/>
    </row>
    <row r="806" spans="6:6" ht="12.75" customHeight="1" x14ac:dyDescent="0.2">
      <c r="F806" s="447"/>
    </row>
    <row r="807" spans="6:6" ht="12.75" customHeight="1" x14ac:dyDescent="0.2">
      <c r="F807" s="447"/>
    </row>
    <row r="808" spans="6:6" ht="12.75" customHeight="1" x14ac:dyDescent="0.2">
      <c r="F808" s="447"/>
    </row>
    <row r="809" spans="6:6" ht="12.75" customHeight="1" x14ac:dyDescent="0.2">
      <c r="F809" s="447"/>
    </row>
    <row r="810" spans="6:6" ht="12.75" customHeight="1" x14ac:dyDescent="0.2">
      <c r="F810" s="447"/>
    </row>
    <row r="811" spans="6:6" ht="12.75" customHeight="1" x14ac:dyDescent="0.2">
      <c r="F811" s="447"/>
    </row>
    <row r="812" spans="6:6" ht="12.75" customHeight="1" x14ac:dyDescent="0.2">
      <c r="F812" s="447"/>
    </row>
    <row r="813" spans="6:6" ht="12.75" customHeight="1" x14ac:dyDescent="0.2">
      <c r="F813" s="447"/>
    </row>
    <row r="814" spans="6:6" ht="12.75" customHeight="1" x14ac:dyDescent="0.2">
      <c r="F814" s="447"/>
    </row>
    <row r="815" spans="6:6" ht="12.75" customHeight="1" x14ac:dyDescent="0.2">
      <c r="F815" s="447"/>
    </row>
    <row r="816" spans="6:6" ht="12.75" customHeight="1" x14ac:dyDescent="0.2">
      <c r="F816" s="447"/>
    </row>
    <row r="817" spans="6:6" ht="12.75" customHeight="1" x14ac:dyDescent="0.2">
      <c r="F817" s="447"/>
    </row>
    <row r="818" spans="6:6" ht="12.75" customHeight="1" x14ac:dyDescent="0.2">
      <c r="F818" s="447"/>
    </row>
    <row r="819" spans="6:6" ht="12.75" customHeight="1" x14ac:dyDescent="0.2">
      <c r="F819" s="447"/>
    </row>
    <row r="820" spans="6:6" ht="12.75" customHeight="1" x14ac:dyDescent="0.2">
      <c r="F820" s="447"/>
    </row>
    <row r="821" spans="6:6" ht="12.75" customHeight="1" x14ac:dyDescent="0.2">
      <c r="F821" s="447"/>
    </row>
    <row r="822" spans="6:6" ht="12.75" customHeight="1" x14ac:dyDescent="0.2">
      <c r="F822" s="447"/>
    </row>
    <row r="823" spans="6:6" ht="12.75" customHeight="1" x14ac:dyDescent="0.2">
      <c r="F823" s="447"/>
    </row>
    <row r="824" spans="6:6" ht="12.75" customHeight="1" x14ac:dyDescent="0.2">
      <c r="F824" s="447"/>
    </row>
    <row r="825" spans="6:6" ht="12.75" customHeight="1" x14ac:dyDescent="0.2">
      <c r="F825" s="447"/>
    </row>
    <row r="826" spans="6:6" ht="12.75" customHeight="1" x14ac:dyDescent="0.2">
      <c r="F826" s="447"/>
    </row>
    <row r="827" spans="6:6" ht="12.75" customHeight="1" x14ac:dyDescent="0.2">
      <c r="F827" s="447"/>
    </row>
    <row r="828" spans="6:6" ht="12.75" customHeight="1" x14ac:dyDescent="0.2">
      <c r="F828" s="447"/>
    </row>
    <row r="829" spans="6:6" ht="12.75" customHeight="1" x14ac:dyDescent="0.2">
      <c r="F829" s="447"/>
    </row>
    <row r="830" spans="6:6" ht="12.75" customHeight="1" x14ac:dyDescent="0.2">
      <c r="F830" s="447"/>
    </row>
    <row r="831" spans="6:6" ht="12.75" customHeight="1" x14ac:dyDescent="0.2">
      <c r="F831" s="447"/>
    </row>
    <row r="832" spans="6:6" ht="12.75" customHeight="1" x14ac:dyDescent="0.2">
      <c r="F832" s="447"/>
    </row>
    <row r="833" spans="6:6" ht="12.75" customHeight="1" x14ac:dyDescent="0.2">
      <c r="F833" s="447"/>
    </row>
    <row r="834" spans="6:6" ht="12.75" customHeight="1" x14ac:dyDescent="0.2">
      <c r="F834" s="447"/>
    </row>
    <row r="835" spans="6:6" ht="12.75" customHeight="1" x14ac:dyDescent="0.2">
      <c r="F835" s="447"/>
    </row>
    <row r="836" spans="6:6" ht="12.75" customHeight="1" x14ac:dyDescent="0.2">
      <c r="F836" s="447"/>
    </row>
    <row r="837" spans="6:6" ht="12.75" customHeight="1" x14ac:dyDescent="0.2">
      <c r="F837" s="447"/>
    </row>
    <row r="838" spans="6:6" ht="12.75" customHeight="1" x14ac:dyDescent="0.2">
      <c r="F838" s="447"/>
    </row>
    <row r="839" spans="6:6" ht="12.75" customHeight="1" x14ac:dyDescent="0.2">
      <c r="F839" s="447"/>
    </row>
    <row r="840" spans="6:6" ht="12.75" customHeight="1" x14ac:dyDescent="0.2">
      <c r="F840" s="447"/>
    </row>
    <row r="841" spans="6:6" ht="12.75" customHeight="1" x14ac:dyDescent="0.2">
      <c r="F841" s="447"/>
    </row>
    <row r="842" spans="6:6" ht="12.75" customHeight="1" x14ac:dyDescent="0.2">
      <c r="F842" s="447"/>
    </row>
    <row r="843" spans="6:6" ht="12.75" customHeight="1" x14ac:dyDescent="0.2">
      <c r="F843" s="447"/>
    </row>
    <row r="844" spans="6:6" ht="12.75" customHeight="1" x14ac:dyDescent="0.2">
      <c r="F844" s="447"/>
    </row>
    <row r="845" spans="6:6" ht="12.75" customHeight="1" x14ac:dyDescent="0.2">
      <c r="F845" s="447"/>
    </row>
    <row r="846" spans="6:6" ht="12.75" customHeight="1" x14ac:dyDescent="0.2">
      <c r="F846" s="447"/>
    </row>
    <row r="847" spans="6:6" ht="12.75" customHeight="1" x14ac:dyDescent="0.2">
      <c r="F847" s="447"/>
    </row>
    <row r="848" spans="6:6" ht="12.75" customHeight="1" x14ac:dyDescent="0.2">
      <c r="F848" s="447"/>
    </row>
    <row r="849" spans="6:6" ht="12.75" customHeight="1" x14ac:dyDescent="0.2">
      <c r="F849" s="447"/>
    </row>
    <row r="850" spans="6:6" ht="12.75" customHeight="1" x14ac:dyDescent="0.2">
      <c r="F850" s="447"/>
    </row>
    <row r="851" spans="6:6" ht="12.75" customHeight="1" x14ac:dyDescent="0.2">
      <c r="F851" s="447"/>
    </row>
    <row r="852" spans="6:6" ht="12.75" customHeight="1" x14ac:dyDescent="0.2">
      <c r="F852" s="447"/>
    </row>
    <row r="853" spans="6:6" ht="12.75" customHeight="1" x14ac:dyDescent="0.2">
      <c r="F853" s="447"/>
    </row>
    <row r="854" spans="6:6" ht="12.75" customHeight="1" x14ac:dyDescent="0.2">
      <c r="F854" s="447"/>
    </row>
    <row r="855" spans="6:6" ht="12.75" customHeight="1" x14ac:dyDescent="0.2">
      <c r="F855" s="447"/>
    </row>
    <row r="856" spans="6:6" ht="12.75" customHeight="1" x14ac:dyDescent="0.2">
      <c r="F856" s="447"/>
    </row>
    <row r="857" spans="6:6" ht="12.75" customHeight="1" x14ac:dyDescent="0.2">
      <c r="F857" s="447"/>
    </row>
    <row r="858" spans="6:6" ht="12.75" customHeight="1" x14ac:dyDescent="0.2">
      <c r="F858" s="447"/>
    </row>
    <row r="859" spans="6:6" ht="12.75" customHeight="1" x14ac:dyDescent="0.2">
      <c r="F859" s="447"/>
    </row>
    <row r="860" spans="6:6" ht="12.75" customHeight="1" x14ac:dyDescent="0.2">
      <c r="F860" s="447"/>
    </row>
    <row r="861" spans="6:6" ht="12.75" customHeight="1" x14ac:dyDescent="0.2">
      <c r="F861" s="447"/>
    </row>
    <row r="862" spans="6:6" ht="12.75" customHeight="1" x14ac:dyDescent="0.2">
      <c r="F862" s="447"/>
    </row>
    <row r="863" spans="6:6" ht="12.75" customHeight="1" x14ac:dyDescent="0.2">
      <c r="F863" s="447"/>
    </row>
    <row r="864" spans="6:6" ht="12.75" customHeight="1" x14ac:dyDescent="0.2">
      <c r="F864" s="447"/>
    </row>
    <row r="865" spans="6:6" ht="12.75" customHeight="1" x14ac:dyDescent="0.2">
      <c r="F865" s="447"/>
    </row>
    <row r="866" spans="6:6" ht="12.75" customHeight="1" x14ac:dyDescent="0.2">
      <c r="F866" s="447"/>
    </row>
    <row r="867" spans="6:6" ht="12.75" customHeight="1" x14ac:dyDescent="0.2">
      <c r="F867" s="447"/>
    </row>
    <row r="868" spans="6:6" ht="12.75" customHeight="1" x14ac:dyDescent="0.2">
      <c r="F868" s="447"/>
    </row>
    <row r="869" spans="6:6" ht="12.75" customHeight="1" x14ac:dyDescent="0.2">
      <c r="F869" s="447"/>
    </row>
    <row r="870" spans="6:6" ht="12.75" customHeight="1" x14ac:dyDescent="0.2">
      <c r="F870" s="447"/>
    </row>
    <row r="871" spans="6:6" ht="12.75" customHeight="1" x14ac:dyDescent="0.2">
      <c r="F871" s="447"/>
    </row>
    <row r="872" spans="6:6" ht="12.75" customHeight="1" x14ac:dyDescent="0.2">
      <c r="F872" s="447"/>
    </row>
    <row r="873" spans="6:6" ht="12.75" customHeight="1" x14ac:dyDescent="0.2">
      <c r="F873" s="447"/>
    </row>
    <row r="874" spans="6:6" ht="12.75" customHeight="1" x14ac:dyDescent="0.2">
      <c r="F874" s="447"/>
    </row>
    <row r="875" spans="6:6" ht="12.75" customHeight="1" x14ac:dyDescent="0.2">
      <c r="F875" s="447"/>
    </row>
    <row r="876" spans="6:6" ht="12.75" customHeight="1" x14ac:dyDescent="0.2">
      <c r="F876" s="447"/>
    </row>
    <row r="877" spans="6:6" ht="12.75" customHeight="1" x14ac:dyDescent="0.2">
      <c r="F877" s="447"/>
    </row>
    <row r="878" spans="6:6" ht="12.75" customHeight="1" x14ac:dyDescent="0.2">
      <c r="F878" s="447"/>
    </row>
    <row r="879" spans="6:6" ht="12.75" customHeight="1" x14ac:dyDescent="0.2">
      <c r="F879" s="447"/>
    </row>
    <row r="880" spans="6:6" ht="12.75" customHeight="1" x14ac:dyDescent="0.2">
      <c r="F880" s="447"/>
    </row>
    <row r="881" spans="6:6" ht="12.75" customHeight="1" x14ac:dyDescent="0.2">
      <c r="F881" s="447"/>
    </row>
    <row r="882" spans="6:6" ht="12.75" customHeight="1" x14ac:dyDescent="0.2">
      <c r="F882" s="447"/>
    </row>
    <row r="883" spans="6:6" ht="12.75" customHeight="1" x14ac:dyDescent="0.2">
      <c r="F883" s="447"/>
    </row>
    <row r="884" spans="6:6" ht="12.75" customHeight="1" x14ac:dyDescent="0.2">
      <c r="F884" s="447"/>
    </row>
    <row r="885" spans="6:6" ht="12.75" customHeight="1" x14ac:dyDescent="0.2">
      <c r="F885" s="447"/>
    </row>
    <row r="886" spans="6:6" ht="12.75" customHeight="1" x14ac:dyDescent="0.2">
      <c r="F886" s="447"/>
    </row>
    <row r="887" spans="6:6" ht="12.75" customHeight="1" x14ac:dyDescent="0.2">
      <c r="F887" s="447"/>
    </row>
    <row r="888" spans="6:6" ht="12.75" customHeight="1" x14ac:dyDescent="0.2">
      <c r="F888" s="447"/>
    </row>
    <row r="889" spans="6:6" ht="12.75" customHeight="1" x14ac:dyDescent="0.2">
      <c r="F889" s="447"/>
    </row>
    <row r="890" spans="6:6" ht="12.75" customHeight="1" x14ac:dyDescent="0.2">
      <c r="F890" s="447"/>
    </row>
    <row r="891" spans="6:6" ht="12.75" customHeight="1" x14ac:dyDescent="0.2">
      <c r="F891" s="447"/>
    </row>
    <row r="892" spans="6:6" ht="12.75" customHeight="1" x14ac:dyDescent="0.2">
      <c r="F892" s="447"/>
    </row>
    <row r="893" spans="6:6" ht="12.75" customHeight="1" x14ac:dyDescent="0.2">
      <c r="F893" s="447"/>
    </row>
    <row r="894" spans="6:6" ht="12.75" customHeight="1" x14ac:dyDescent="0.2">
      <c r="F894" s="447"/>
    </row>
    <row r="895" spans="6:6" ht="12.75" customHeight="1" x14ac:dyDescent="0.2">
      <c r="F895" s="447"/>
    </row>
    <row r="896" spans="6:6" ht="12.75" customHeight="1" x14ac:dyDescent="0.2">
      <c r="F896" s="447"/>
    </row>
    <row r="897" spans="6:6" ht="12.75" customHeight="1" x14ac:dyDescent="0.2">
      <c r="F897" s="447"/>
    </row>
    <row r="898" spans="6:6" ht="12.75" customHeight="1" x14ac:dyDescent="0.2">
      <c r="F898" s="447"/>
    </row>
    <row r="899" spans="6:6" ht="12.75" customHeight="1" x14ac:dyDescent="0.2">
      <c r="F899" s="447"/>
    </row>
    <row r="900" spans="6:6" ht="12.75" customHeight="1" x14ac:dyDescent="0.2">
      <c r="F900" s="447"/>
    </row>
    <row r="901" spans="6:6" ht="12.75" customHeight="1" x14ac:dyDescent="0.2">
      <c r="F901" s="447"/>
    </row>
    <row r="902" spans="6:6" ht="12.75" customHeight="1" x14ac:dyDescent="0.2">
      <c r="F902" s="447"/>
    </row>
    <row r="903" spans="6:6" ht="12.75" customHeight="1" x14ac:dyDescent="0.2">
      <c r="F903" s="447"/>
    </row>
    <row r="904" spans="6:6" ht="12.75" customHeight="1" x14ac:dyDescent="0.2">
      <c r="F904" s="447"/>
    </row>
    <row r="905" spans="6:6" ht="12.75" customHeight="1" x14ac:dyDescent="0.2">
      <c r="F905" s="447"/>
    </row>
    <row r="906" spans="6:6" ht="12.75" customHeight="1" x14ac:dyDescent="0.2">
      <c r="F906" s="447"/>
    </row>
    <row r="907" spans="6:6" ht="12.75" customHeight="1" x14ac:dyDescent="0.2">
      <c r="F907" s="447"/>
    </row>
    <row r="908" spans="6:6" ht="12.75" customHeight="1" x14ac:dyDescent="0.2">
      <c r="F908" s="447"/>
    </row>
    <row r="909" spans="6:6" ht="12.75" customHeight="1" x14ac:dyDescent="0.2">
      <c r="F909" s="447"/>
    </row>
    <row r="910" spans="6:6" ht="12.75" customHeight="1" x14ac:dyDescent="0.2">
      <c r="F910" s="447"/>
    </row>
    <row r="911" spans="6:6" ht="12.75" customHeight="1" x14ac:dyDescent="0.2">
      <c r="F911" s="447"/>
    </row>
    <row r="912" spans="6:6" ht="12.75" customHeight="1" x14ac:dyDescent="0.2">
      <c r="F912" s="447"/>
    </row>
    <row r="913" spans="6:6" ht="12.75" customHeight="1" x14ac:dyDescent="0.2">
      <c r="F913" s="447"/>
    </row>
    <row r="914" spans="6:6" ht="12.75" customHeight="1" x14ac:dyDescent="0.2">
      <c r="F914" s="447"/>
    </row>
    <row r="915" spans="6:6" ht="12.75" customHeight="1" x14ac:dyDescent="0.2">
      <c r="F915" s="447"/>
    </row>
    <row r="916" spans="6:6" ht="12.75" customHeight="1" x14ac:dyDescent="0.2">
      <c r="F916" s="447"/>
    </row>
    <row r="917" spans="6:6" ht="12.75" customHeight="1" x14ac:dyDescent="0.2">
      <c r="F917" s="447"/>
    </row>
    <row r="918" spans="6:6" ht="12.75" customHeight="1" x14ac:dyDescent="0.2">
      <c r="F918" s="447"/>
    </row>
    <row r="919" spans="6:6" ht="12.75" customHeight="1" x14ac:dyDescent="0.2">
      <c r="F919" s="447"/>
    </row>
    <row r="920" spans="6:6" ht="12.75" customHeight="1" x14ac:dyDescent="0.2">
      <c r="F920" s="447"/>
    </row>
    <row r="921" spans="6:6" ht="12.75" customHeight="1" x14ac:dyDescent="0.2">
      <c r="F921" s="447"/>
    </row>
    <row r="922" spans="6:6" ht="12.75" customHeight="1" x14ac:dyDescent="0.2">
      <c r="F922" s="447"/>
    </row>
    <row r="923" spans="6:6" ht="12.75" customHeight="1" x14ac:dyDescent="0.2">
      <c r="F923" s="447"/>
    </row>
    <row r="924" spans="6:6" ht="12.75" customHeight="1" x14ac:dyDescent="0.2">
      <c r="F924" s="447"/>
    </row>
    <row r="925" spans="6:6" ht="12.75" customHeight="1" x14ac:dyDescent="0.2">
      <c r="F925" s="447"/>
    </row>
    <row r="926" spans="6:6" ht="12.75" customHeight="1" x14ac:dyDescent="0.2">
      <c r="F926" s="447"/>
    </row>
    <row r="927" spans="6:6" ht="12.75" customHeight="1" x14ac:dyDescent="0.2">
      <c r="F927" s="447"/>
    </row>
    <row r="928" spans="6:6" ht="12.75" customHeight="1" x14ac:dyDescent="0.2">
      <c r="F928" s="447"/>
    </row>
    <row r="929" spans="6:6" ht="12.75" customHeight="1" x14ac:dyDescent="0.2">
      <c r="F929" s="447"/>
    </row>
    <row r="930" spans="6:6" ht="12.75" customHeight="1" x14ac:dyDescent="0.2">
      <c r="F930" s="447"/>
    </row>
    <row r="931" spans="6:6" ht="12.75" customHeight="1" x14ac:dyDescent="0.2">
      <c r="F931" s="447"/>
    </row>
    <row r="932" spans="6:6" ht="12.75" customHeight="1" x14ac:dyDescent="0.2">
      <c r="F932" s="447"/>
    </row>
    <row r="933" spans="6:6" ht="12.75" customHeight="1" x14ac:dyDescent="0.2">
      <c r="F933" s="447"/>
    </row>
    <row r="934" spans="6:6" ht="12.75" customHeight="1" x14ac:dyDescent="0.2">
      <c r="F934" s="447"/>
    </row>
    <row r="935" spans="6:6" ht="12.75" customHeight="1" x14ac:dyDescent="0.2">
      <c r="F935" s="447"/>
    </row>
    <row r="936" spans="6:6" ht="12.75" customHeight="1" x14ac:dyDescent="0.2">
      <c r="F936" s="447"/>
    </row>
    <row r="937" spans="6:6" ht="12.75" customHeight="1" x14ac:dyDescent="0.2">
      <c r="F937" s="447"/>
    </row>
    <row r="938" spans="6:6" ht="12.75" customHeight="1" x14ac:dyDescent="0.2">
      <c r="F938" s="447"/>
    </row>
    <row r="939" spans="6:6" ht="12.75" customHeight="1" x14ac:dyDescent="0.2">
      <c r="F939" s="447"/>
    </row>
    <row r="940" spans="6:6" ht="12.75" customHeight="1" x14ac:dyDescent="0.2">
      <c r="F940" s="447"/>
    </row>
    <row r="941" spans="6:6" ht="12.75" customHeight="1" x14ac:dyDescent="0.2">
      <c r="F941" s="447"/>
    </row>
    <row r="942" spans="6:6" ht="12.75" customHeight="1" x14ac:dyDescent="0.2">
      <c r="F942" s="447"/>
    </row>
    <row r="943" spans="6:6" ht="12.75" customHeight="1" x14ac:dyDescent="0.2">
      <c r="F943" s="447"/>
    </row>
    <row r="944" spans="6:6" ht="12.75" customHeight="1" x14ac:dyDescent="0.2">
      <c r="F944" s="447"/>
    </row>
    <row r="945" spans="6:6" ht="12.75" customHeight="1" x14ac:dyDescent="0.2">
      <c r="F945" s="447"/>
    </row>
    <row r="946" spans="6:6" ht="12.75" customHeight="1" x14ac:dyDescent="0.2">
      <c r="F946" s="447"/>
    </row>
    <row r="947" spans="6:6" ht="12.75" customHeight="1" x14ac:dyDescent="0.2">
      <c r="F947" s="447"/>
    </row>
    <row r="948" spans="6:6" ht="12.75" customHeight="1" x14ac:dyDescent="0.2">
      <c r="F948" s="447"/>
    </row>
    <row r="949" spans="6:6" ht="12.75" customHeight="1" x14ac:dyDescent="0.2">
      <c r="F949" s="447"/>
    </row>
    <row r="950" spans="6:6" ht="12.75" customHeight="1" x14ac:dyDescent="0.2">
      <c r="F950" s="447"/>
    </row>
    <row r="951" spans="6:6" ht="12.75" customHeight="1" x14ac:dyDescent="0.2">
      <c r="F951" s="447"/>
    </row>
    <row r="952" spans="6:6" ht="12.75" customHeight="1" x14ac:dyDescent="0.2">
      <c r="F952" s="447"/>
    </row>
    <row r="953" spans="6:6" ht="12.75" customHeight="1" x14ac:dyDescent="0.2">
      <c r="F953" s="447"/>
    </row>
    <row r="954" spans="6:6" ht="12.75" customHeight="1" x14ac:dyDescent="0.2">
      <c r="F954" s="447"/>
    </row>
    <row r="955" spans="6:6" ht="12.75" customHeight="1" x14ac:dyDescent="0.2">
      <c r="F955" s="447"/>
    </row>
    <row r="956" spans="6:6" ht="12.75" customHeight="1" x14ac:dyDescent="0.2">
      <c r="F956" s="447"/>
    </row>
    <row r="957" spans="6:6" ht="12.75" customHeight="1" x14ac:dyDescent="0.2">
      <c r="F957" s="447"/>
    </row>
    <row r="958" spans="6:6" ht="12.75" customHeight="1" x14ac:dyDescent="0.2">
      <c r="F958" s="447"/>
    </row>
    <row r="959" spans="6:6" ht="12.75" customHeight="1" x14ac:dyDescent="0.2">
      <c r="F959" s="447"/>
    </row>
    <row r="960" spans="6:6" ht="12.75" customHeight="1" x14ac:dyDescent="0.2">
      <c r="F960" s="447"/>
    </row>
    <row r="961" spans="6:6" ht="12.75" customHeight="1" x14ac:dyDescent="0.2">
      <c r="F961" s="447"/>
    </row>
    <row r="962" spans="6:6" ht="12.75" customHeight="1" x14ac:dyDescent="0.2">
      <c r="F962" s="447"/>
    </row>
    <row r="963" spans="6:6" ht="12.75" customHeight="1" x14ac:dyDescent="0.2">
      <c r="F963" s="447"/>
    </row>
    <row r="964" spans="6:6" ht="12.75" customHeight="1" x14ac:dyDescent="0.2">
      <c r="F964" s="447"/>
    </row>
    <row r="965" spans="6:6" ht="12.75" customHeight="1" x14ac:dyDescent="0.2">
      <c r="F965" s="447"/>
    </row>
    <row r="966" spans="6:6" ht="12.75" customHeight="1" x14ac:dyDescent="0.2">
      <c r="F966" s="447"/>
    </row>
    <row r="967" spans="6:6" ht="12.75" customHeight="1" x14ac:dyDescent="0.2">
      <c r="F967" s="447"/>
    </row>
    <row r="968" spans="6:6" ht="12.75" customHeight="1" x14ac:dyDescent="0.2">
      <c r="F968" s="447"/>
    </row>
    <row r="969" spans="6:6" ht="12.75" customHeight="1" x14ac:dyDescent="0.2">
      <c r="F969" s="447"/>
    </row>
    <row r="970" spans="6:6" ht="12.75" customHeight="1" x14ac:dyDescent="0.2">
      <c r="F970" s="447"/>
    </row>
    <row r="971" spans="6:6" ht="12.75" customHeight="1" x14ac:dyDescent="0.2">
      <c r="F971" s="447"/>
    </row>
    <row r="972" spans="6:6" ht="12.75" customHeight="1" x14ac:dyDescent="0.2">
      <c r="F972" s="447"/>
    </row>
    <row r="973" spans="6:6" ht="12.75" customHeight="1" x14ac:dyDescent="0.2">
      <c r="F973" s="447"/>
    </row>
    <row r="974" spans="6:6" ht="12.75" customHeight="1" x14ac:dyDescent="0.2">
      <c r="F974" s="447"/>
    </row>
    <row r="975" spans="6:6" ht="12.75" customHeight="1" x14ac:dyDescent="0.2">
      <c r="F975" s="447"/>
    </row>
    <row r="976" spans="6:6" ht="12.75" customHeight="1" x14ac:dyDescent="0.2">
      <c r="F976" s="447"/>
    </row>
    <row r="977" spans="6:6" ht="12.75" customHeight="1" x14ac:dyDescent="0.2">
      <c r="F977" s="447"/>
    </row>
    <row r="978" spans="6:6" ht="12.75" customHeight="1" x14ac:dyDescent="0.2">
      <c r="F978" s="447"/>
    </row>
    <row r="979" spans="6:6" ht="12.75" customHeight="1" x14ac:dyDescent="0.2">
      <c r="F979" s="447"/>
    </row>
    <row r="980" spans="6:6" ht="12.75" customHeight="1" x14ac:dyDescent="0.2">
      <c r="F980" s="447"/>
    </row>
    <row r="981" spans="6:6" ht="12.75" customHeight="1" x14ac:dyDescent="0.2">
      <c r="F981" s="447"/>
    </row>
    <row r="982" spans="6:6" ht="12.75" customHeight="1" x14ac:dyDescent="0.2">
      <c r="F982" s="447"/>
    </row>
    <row r="983" spans="6:6" ht="12.75" customHeight="1" x14ac:dyDescent="0.2">
      <c r="F983" s="447"/>
    </row>
    <row r="984" spans="6:6" ht="12.75" customHeight="1" x14ac:dyDescent="0.2">
      <c r="F984" s="447"/>
    </row>
    <row r="985" spans="6:6" ht="12.75" customHeight="1" x14ac:dyDescent="0.2">
      <c r="F985" s="447"/>
    </row>
    <row r="986" spans="6:6" ht="12.75" customHeight="1" x14ac:dyDescent="0.2">
      <c r="F986" s="447"/>
    </row>
    <row r="987" spans="6:6" ht="12.75" customHeight="1" x14ac:dyDescent="0.2">
      <c r="F987" s="447"/>
    </row>
    <row r="988" spans="6:6" ht="12.75" customHeight="1" x14ac:dyDescent="0.2">
      <c r="F988" s="447"/>
    </row>
    <row r="989" spans="6:6" ht="12.75" customHeight="1" x14ac:dyDescent="0.2">
      <c r="F989" s="447"/>
    </row>
    <row r="990" spans="6:6" ht="12.75" customHeight="1" x14ac:dyDescent="0.2">
      <c r="F990" s="447"/>
    </row>
    <row r="991" spans="6:6" ht="12.75" customHeight="1" x14ac:dyDescent="0.2">
      <c r="F991" s="447"/>
    </row>
    <row r="992" spans="6:6" ht="12.75" customHeight="1" x14ac:dyDescent="0.2">
      <c r="F992" s="447"/>
    </row>
    <row r="993" spans="6:6" ht="12.75" customHeight="1" x14ac:dyDescent="0.2">
      <c r="F993" s="447"/>
    </row>
    <row r="994" spans="6:6" ht="12.75" customHeight="1" x14ac:dyDescent="0.2">
      <c r="F994" s="447"/>
    </row>
    <row r="995" spans="6:6" ht="12.75" customHeight="1" x14ac:dyDescent="0.2">
      <c r="F995" s="447"/>
    </row>
    <row r="996" spans="6:6" ht="12.75" customHeight="1" x14ac:dyDescent="0.2">
      <c r="F996" s="447"/>
    </row>
    <row r="997" spans="6:6" ht="12.75" customHeight="1" x14ac:dyDescent="0.2">
      <c r="F997" s="447"/>
    </row>
    <row r="998" spans="6:6" ht="12.75" customHeight="1" x14ac:dyDescent="0.2">
      <c r="F998" s="447"/>
    </row>
    <row r="999" spans="6:6" ht="12.75" customHeight="1" x14ac:dyDescent="0.2">
      <c r="F999" s="447"/>
    </row>
    <row r="1000" spans="6:6" ht="12.75" customHeight="1" x14ac:dyDescent="0.2">
      <c r="F1000" s="447"/>
    </row>
  </sheetData>
  <mergeCells count="260">
    <mergeCell ref="A6:A9"/>
    <mergeCell ref="B6:B9"/>
    <mergeCell ref="L10:L12"/>
    <mergeCell ref="M10:M12"/>
    <mergeCell ref="A1:W2"/>
    <mergeCell ref="X2:AB4"/>
    <mergeCell ref="A3:D3"/>
    <mergeCell ref="J3:M3"/>
    <mergeCell ref="N3:P3"/>
    <mergeCell ref="Q3:S3"/>
    <mergeCell ref="T3:W3"/>
    <mergeCell ref="O4:W4"/>
    <mergeCell ref="J6:J9"/>
    <mergeCell ref="K6:K9"/>
    <mergeCell ref="Y6:Y9"/>
    <mergeCell ref="H6:H9"/>
    <mergeCell ref="I6:I9"/>
    <mergeCell ref="N6:N9"/>
    <mergeCell ref="O6:O9"/>
    <mergeCell ref="P6:P9"/>
    <mergeCell ref="Q6:Q9"/>
    <mergeCell ref="Z6:Z9"/>
    <mergeCell ref="AA6:AA9"/>
    <mergeCell ref="AB6:AB9"/>
    <mergeCell ref="E3:I3"/>
    <mergeCell ref="A4:N4"/>
    <mergeCell ref="N10:N12"/>
    <mergeCell ref="Y10:Y12"/>
    <mergeCell ref="Z10:Z12"/>
    <mergeCell ref="AA10:AA12"/>
    <mergeCell ref="AB10:AB12"/>
    <mergeCell ref="F6:F9"/>
    <mergeCell ref="G6:G9"/>
    <mergeCell ref="A10:A12"/>
    <mergeCell ref="B10:B12"/>
    <mergeCell ref="C10:C12"/>
    <mergeCell ref="D10:D12"/>
    <mergeCell ref="E10:E12"/>
    <mergeCell ref="Q10:Q12"/>
    <mergeCell ref="O10:O12"/>
    <mergeCell ref="P10:P12"/>
    <mergeCell ref="C6:C9"/>
    <mergeCell ref="D6:D9"/>
    <mergeCell ref="E6:E9"/>
    <mergeCell ref="F10:F12"/>
    <mergeCell ref="G10:G12"/>
    <mergeCell ref="J10:J12"/>
    <mergeCell ref="K10:K12"/>
    <mergeCell ref="L6:L9"/>
    <mergeCell ref="M6:M9"/>
    <mergeCell ref="Q13:Q15"/>
    <mergeCell ref="Y13:Y15"/>
    <mergeCell ref="Z13:Z15"/>
    <mergeCell ref="AA13:AA15"/>
    <mergeCell ref="AB13:AB15"/>
    <mergeCell ref="H13:H15"/>
    <mergeCell ref="I13:I15"/>
    <mergeCell ref="J13:J15"/>
    <mergeCell ref="K13:K15"/>
    <mergeCell ref="L13:L15"/>
    <mergeCell ref="M13:M15"/>
    <mergeCell ref="N13:N15"/>
    <mergeCell ref="A13:A15"/>
    <mergeCell ref="B13:B15"/>
    <mergeCell ref="C13:C15"/>
    <mergeCell ref="D13:D15"/>
    <mergeCell ref="E13:E15"/>
    <mergeCell ref="F13:F15"/>
    <mergeCell ref="G13:G15"/>
    <mergeCell ref="O16:O18"/>
    <mergeCell ref="P16:P18"/>
    <mergeCell ref="A16:A18"/>
    <mergeCell ref="B16:B18"/>
    <mergeCell ref="C16:C18"/>
    <mergeCell ref="D16:D18"/>
    <mergeCell ref="E16:E18"/>
    <mergeCell ref="F16:F18"/>
    <mergeCell ref="G16:G18"/>
    <mergeCell ref="O13:O15"/>
    <mergeCell ref="P13:P15"/>
    <mergeCell ref="Q16:Q18"/>
    <mergeCell ref="Y16:Y18"/>
    <mergeCell ref="Z16:Z18"/>
    <mergeCell ref="AA16:AA18"/>
    <mergeCell ref="AB16:AB18"/>
    <mergeCell ref="H16:H18"/>
    <mergeCell ref="I16:I18"/>
    <mergeCell ref="J16:J18"/>
    <mergeCell ref="K16:K18"/>
    <mergeCell ref="L16:L18"/>
    <mergeCell ref="M16:M18"/>
    <mergeCell ref="N16:N18"/>
    <mergeCell ref="G25:G27"/>
    <mergeCell ref="Q19:Q21"/>
    <mergeCell ref="Y19:Y21"/>
    <mergeCell ref="Z19:Z21"/>
    <mergeCell ref="AA19:AA21"/>
    <mergeCell ref="AB19:AB21"/>
    <mergeCell ref="A19:A21"/>
    <mergeCell ref="B19:B21"/>
    <mergeCell ref="C19:C21"/>
    <mergeCell ref="D19:D21"/>
    <mergeCell ref="E19:E21"/>
    <mergeCell ref="F19:F21"/>
    <mergeCell ref="G19:G21"/>
    <mergeCell ref="O19:O21"/>
    <mergeCell ref="P19:P21"/>
    <mergeCell ref="H19:H21"/>
    <mergeCell ref="I19:I21"/>
    <mergeCell ref="J19:J21"/>
    <mergeCell ref="K19:K21"/>
    <mergeCell ref="L19:L21"/>
    <mergeCell ref="M19:M21"/>
    <mergeCell ref="N19:N21"/>
    <mergeCell ref="Q22:Q24"/>
    <mergeCell ref="Y22:Y24"/>
    <mergeCell ref="Z22:Z24"/>
    <mergeCell ref="AA22:AA24"/>
    <mergeCell ref="AB22:AB24"/>
    <mergeCell ref="H22:H24"/>
    <mergeCell ref="I22:I24"/>
    <mergeCell ref="J22:J24"/>
    <mergeCell ref="K22:K24"/>
    <mergeCell ref="L22:L24"/>
    <mergeCell ref="M22:M24"/>
    <mergeCell ref="N22:N24"/>
    <mergeCell ref="A22:A24"/>
    <mergeCell ref="B22:B24"/>
    <mergeCell ref="C22:C24"/>
    <mergeCell ref="D22:D24"/>
    <mergeCell ref="E22:E24"/>
    <mergeCell ref="F22:F24"/>
    <mergeCell ref="G22:G24"/>
    <mergeCell ref="O25:O27"/>
    <mergeCell ref="P25:P27"/>
    <mergeCell ref="O22:O24"/>
    <mergeCell ref="P22:P24"/>
    <mergeCell ref="H25:H27"/>
    <mergeCell ref="I25:I27"/>
    <mergeCell ref="J25:J27"/>
    <mergeCell ref="K25:K27"/>
    <mergeCell ref="L25:L27"/>
    <mergeCell ref="M25:M27"/>
    <mergeCell ref="N25:N27"/>
    <mergeCell ref="A25:A27"/>
    <mergeCell ref="B25:B27"/>
    <mergeCell ref="C25:C27"/>
    <mergeCell ref="D25:D27"/>
    <mergeCell ref="E25:E27"/>
    <mergeCell ref="F25:F27"/>
    <mergeCell ref="Q25:Q27"/>
    <mergeCell ref="Y25:Y27"/>
    <mergeCell ref="Z25:Z27"/>
    <mergeCell ref="AA25:AA27"/>
    <mergeCell ref="AB25:AB27"/>
    <mergeCell ref="Q28:Q30"/>
    <mergeCell ref="Y28:Y30"/>
    <mergeCell ref="Z28:Z30"/>
    <mergeCell ref="AA28:AA30"/>
    <mergeCell ref="AB28:AB30"/>
    <mergeCell ref="C31:C36"/>
    <mergeCell ref="D31:D36"/>
    <mergeCell ref="E31:E36"/>
    <mergeCell ref="F31:F36"/>
    <mergeCell ref="G31:G36"/>
    <mergeCell ref="B37:B39"/>
    <mergeCell ref="C37:C39"/>
    <mergeCell ref="D37:D39"/>
    <mergeCell ref="E37:E39"/>
    <mergeCell ref="F37:F39"/>
    <mergeCell ref="G37:G39"/>
    <mergeCell ref="A28:A30"/>
    <mergeCell ref="B28:B30"/>
    <mergeCell ref="C28:C30"/>
    <mergeCell ref="D28:D30"/>
    <mergeCell ref="E28:E30"/>
    <mergeCell ref="F28:F30"/>
    <mergeCell ref="G28:G30"/>
    <mergeCell ref="A42:A44"/>
    <mergeCell ref="B42:B44"/>
    <mergeCell ref="C42:C44"/>
    <mergeCell ref="D42:D44"/>
    <mergeCell ref="E42:E44"/>
    <mergeCell ref="F42:F44"/>
    <mergeCell ref="G42:G44"/>
    <mergeCell ref="A40:A41"/>
    <mergeCell ref="B40:B41"/>
    <mergeCell ref="C40:C41"/>
    <mergeCell ref="D40:D41"/>
    <mergeCell ref="E40:E41"/>
    <mergeCell ref="F40:F41"/>
    <mergeCell ref="G40:G41"/>
    <mergeCell ref="A37:A39"/>
    <mergeCell ref="A31:A36"/>
    <mergeCell ref="B31:B36"/>
    <mergeCell ref="O42:O44"/>
    <mergeCell ref="P42:P44"/>
    <mergeCell ref="Q42:Q44"/>
    <mergeCell ref="Y42:Y44"/>
    <mergeCell ref="Z42:Z44"/>
    <mergeCell ref="AA42:AA44"/>
    <mergeCell ref="AB42:AB44"/>
    <mergeCell ref="H42:H44"/>
    <mergeCell ref="I42:I44"/>
    <mergeCell ref="J42:J44"/>
    <mergeCell ref="K42:K44"/>
    <mergeCell ref="L42:L44"/>
    <mergeCell ref="M42:M44"/>
    <mergeCell ref="N42:N44"/>
    <mergeCell ref="O28:O30"/>
    <mergeCell ref="P28:P30"/>
    <mergeCell ref="H28:H30"/>
    <mergeCell ref="I28:I30"/>
    <mergeCell ref="J28:J30"/>
    <mergeCell ref="K28:K30"/>
    <mergeCell ref="L28:L30"/>
    <mergeCell ref="M28:M30"/>
    <mergeCell ref="N28:N30"/>
    <mergeCell ref="O31:O36"/>
    <mergeCell ref="P31:P36"/>
    <mergeCell ref="Q31:Q36"/>
    <mergeCell ref="Y31:Y36"/>
    <mergeCell ref="Z31:Z36"/>
    <mergeCell ref="AA31:AA36"/>
    <mergeCell ref="AB31:AB36"/>
    <mergeCell ref="H31:H36"/>
    <mergeCell ref="I31:I36"/>
    <mergeCell ref="J31:J36"/>
    <mergeCell ref="K31:K36"/>
    <mergeCell ref="L31:L36"/>
    <mergeCell ref="M31:M36"/>
    <mergeCell ref="N31:N36"/>
    <mergeCell ref="Q37:Q39"/>
    <mergeCell ref="Y37:Y39"/>
    <mergeCell ref="Z37:Z39"/>
    <mergeCell ref="AA37:AA39"/>
    <mergeCell ref="AB37:AB39"/>
    <mergeCell ref="Q40:Q41"/>
    <mergeCell ref="Y40:Y41"/>
    <mergeCell ref="Z40:Z41"/>
    <mergeCell ref="AA40:AA41"/>
    <mergeCell ref="AB40:AB41"/>
    <mergeCell ref="O37:O39"/>
    <mergeCell ref="P37:P39"/>
    <mergeCell ref="O40:O41"/>
    <mergeCell ref="P40:P41"/>
    <mergeCell ref="H40:H41"/>
    <mergeCell ref="I40:I41"/>
    <mergeCell ref="J40:J41"/>
    <mergeCell ref="K40:K41"/>
    <mergeCell ref="L40:L41"/>
    <mergeCell ref="M40:M41"/>
    <mergeCell ref="N40:N41"/>
    <mergeCell ref="J37:J39"/>
    <mergeCell ref="K37:K39"/>
    <mergeCell ref="L37:L39"/>
    <mergeCell ref="M37:M39"/>
    <mergeCell ref="N37:N39"/>
    <mergeCell ref="H37:H39"/>
    <mergeCell ref="I37:I39"/>
  </mergeCells>
  <dataValidations count="3">
    <dataValidation type="decimal" operator="greaterThan" allowBlank="1" showInputMessage="1" showErrorMessage="1" prompt="Nedozvoljeni unos - Dozvoljeno unijeti broj sa dva decimalna mjesta." sqref="H6 H10">
      <formula1>0</formula1>
    </dataValidation>
    <dataValidation type="decimal" allowBlank="1" showErrorMessage="1" sqref="A6 A10">
      <formula1>1</formula1>
      <formula2>9999</formula2>
    </dataValidation>
    <dataValidation type="custom" allowBlank="1" showInputMessage="1" showErrorMessage="1" prompt="Dozvoljeni unos do 250 znakova  -    " sqref="G6 G10 G13">
      <formula1>LT(LEN(G6),(250))</formula1>
    </dataValidation>
  </dataValidation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11.28515625" customWidth="1"/>
    <col min="2" max="2" width="16.42578125" customWidth="1"/>
    <col min="3" max="3" width="24.85546875" customWidth="1"/>
    <col min="4" max="5" width="21.28515625" customWidth="1"/>
    <col min="6" max="6" width="27" customWidth="1"/>
    <col min="7" max="7" width="23" customWidth="1"/>
    <col min="8" max="8" width="29.140625" customWidth="1"/>
    <col min="9" max="9" width="22" customWidth="1"/>
    <col min="10" max="14" width="8.85546875" customWidth="1"/>
    <col min="15" max="15" width="37" customWidth="1"/>
    <col min="16" max="16" width="21.7109375" customWidth="1"/>
    <col min="17" max="17" width="19.140625" customWidth="1"/>
    <col min="18" max="18" width="20.85546875" customWidth="1"/>
    <col min="19" max="19" width="15.42578125" customWidth="1"/>
    <col min="20" max="20" width="12.85546875" customWidth="1"/>
    <col min="21" max="21" width="13.5703125" customWidth="1"/>
    <col min="22" max="22" width="16.85546875" customWidth="1"/>
    <col min="23" max="23" width="13.85546875" customWidth="1"/>
    <col min="24" max="24" width="18" customWidth="1"/>
    <col min="25" max="25" width="21.28515625" customWidth="1"/>
    <col min="26" max="26" width="18.7109375" customWidth="1"/>
    <col min="27" max="27" width="18" customWidth="1"/>
    <col min="28" max="28" width="56.85546875" customWidth="1"/>
  </cols>
  <sheetData>
    <row r="1" spans="1:28" ht="16.5" customHeight="1" x14ac:dyDescent="0.2">
      <c r="A1" s="732" t="s">
        <v>442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4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8.75" customHeight="1" x14ac:dyDescent="0.2">
      <c r="A3" s="744" t="s">
        <v>117</v>
      </c>
      <c r="B3" s="716"/>
      <c r="C3" s="716"/>
      <c r="D3" s="745"/>
      <c r="E3" s="752" t="s">
        <v>5988</v>
      </c>
      <c r="F3" s="747"/>
      <c r="G3" s="747"/>
      <c r="H3" s="747"/>
      <c r="I3" s="791"/>
      <c r="J3" s="746" t="s">
        <v>119</v>
      </c>
      <c r="K3" s="747"/>
      <c r="L3" s="747"/>
      <c r="M3" s="791"/>
      <c r="N3" s="697" t="s">
        <v>1472</v>
      </c>
      <c r="O3" s="651"/>
      <c r="P3" s="652"/>
      <c r="Q3" s="795" t="s">
        <v>121</v>
      </c>
      <c r="R3" s="747"/>
      <c r="S3" s="791"/>
      <c r="T3" s="851" t="s">
        <v>5989</v>
      </c>
      <c r="U3" s="716"/>
      <c r="V3" s="716"/>
      <c r="W3" s="751"/>
      <c r="X3" s="740"/>
      <c r="Y3" s="638"/>
      <c r="Z3" s="638"/>
      <c r="AA3" s="638"/>
      <c r="AB3" s="741"/>
    </row>
    <row r="4" spans="1:28" ht="66" customHeight="1" x14ac:dyDescent="0.2">
      <c r="A4" s="715" t="s">
        <v>128</v>
      </c>
      <c r="B4" s="716"/>
      <c r="C4" s="716"/>
      <c r="D4" s="716"/>
      <c r="E4" s="716"/>
      <c r="F4" s="716"/>
      <c r="G4" s="716"/>
      <c r="H4" s="716"/>
      <c r="I4" s="716"/>
      <c r="J4" s="716"/>
      <c r="K4" s="716"/>
      <c r="L4" s="716"/>
      <c r="M4" s="716"/>
      <c r="N4" s="717"/>
      <c r="O4" s="794" t="s">
        <v>129</v>
      </c>
      <c r="P4" s="651"/>
      <c r="Q4" s="651"/>
      <c r="R4" s="651"/>
      <c r="S4" s="651"/>
      <c r="T4" s="651"/>
      <c r="U4" s="651"/>
      <c r="V4" s="651"/>
      <c r="W4" s="665"/>
      <c r="X4" s="742"/>
      <c r="Y4" s="694"/>
      <c r="Z4" s="694"/>
      <c r="AA4" s="694"/>
      <c r="AB4" s="743"/>
    </row>
    <row r="5" spans="1:28" ht="12.75" customHeight="1" x14ac:dyDescent="0.2">
      <c r="A5" s="126" t="s">
        <v>130</v>
      </c>
      <c r="B5" s="127" t="s">
        <v>131</v>
      </c>
      <c r="C5" s="127" t="s">
        <v>132</v>
      </c>
      <c r="D5" s="127" t="s">
        <v>133</v>
      </c>
      <c r="E5" s="128" t="s">
        <v>134</v>
      </c>
      <c r="F5" s="229" t="s">
        <v>56</v>
      </c>
      <c r="G5" s="129" t="s">
        <v>135</v>
      </c>
      <c r="H5" s="130" t="s">
        <v>136</v>
      </c>
      <c r="I5" s="127" t="s">
        <v>137</v>
      </c>
      <c r="J5" s="131" t="s">
        <v>138</v>
      </c>
      <c r="K5" s="131" t="s">
        <v>139</v>
      </c>
      <c r="L5" s="131" t="s">
        <v>5990</v>
      </c>
      <c r="M5" s="132" t="s">
        <v>141</v>
      </c>
      <c r="N5" s="133" t="s">
        <v>374</v>
      </c>
      <c r="O5" s="134" t="s">
        <v>143</v>
      </c>
      <c r="P5" s="54" t="s">
        <v>144</v>
      </c>
      <c r="Q5" s="54" t="s">
        <v>145</v>
      </c>
      <c r="R5" s="54" t="s">
        <v>146</v>
      </c>
      <c r="S5" s="54" t="s">
        <v>147</v>
      </c>
      <c r="T5" s="54" t="s">
        <v>148</v>
      </c>
      <c r="U5" s="54" t="s">
        <v>149</v>
      </c>
      <c r="V5" s="54" t="s">
        <v>150</v>
      </c>
      <c r="W5" s="55" t="s">
        <v>151</v>
      </c>
      <c r="X5" s="113" t="s">
        <v>152</v>
      </c>
      <c r="Y5" s="56" t="s">
        <v>153</v>
      </c>
      <c r="Z5" s="56" t="s">
        <v>154</v>
      </c>
      <c r="AA5" s="56" t="s">
        <v>155</v>
      </c>
      <c r="AB5" s="114" t="s">
        <v>156</v>
      </c>
    </row>
    <row r="6" spans="1:28" ht="33" customHeight="1" x14ac:dyDescent="0.2">
      <c r="A6" s="775">
        <v>1</v>
      </c>
      <c r="B6" s="672" t="s">
        <v>449</v>
      </c>
      <c r="C6" s="672" t="s">
        <v>653</v>
      </c>
      <c r="D6" s="672" t="s">
        <v>653</v>
      </c>
      <c r="E6" s="673" t="s">
        <v>5991</v>
      </c>
      <c r="F6" s="786" t="s">
        <v>5992</v>
      </c>
      <c r="G6" s="678" t="s">
        <v>5993</v>
      </c>
      <c r="H6" s="686">
        <v>22500000</v>
      </c>
      <c r="I6" s="672" t="s">
        <v>5994</v>
      </c>
      <c r="J6" s="672" t="s">
        <v>253</v>
      </c>
      <c r="K6" s="672" t="s">
        <v>164</v>
      </c>
      <c r="L6" s="672" t="s">
        <v>5995</v>
      </c>
      <c r="M6" s="672" t="s">
        <v>166</v>
      </c>
      <c r="N6" s="672" t="s">
        <v>164</v>
      </c>
      <c r="O6" s="781" t="s">
        <v>5996</v>
      </c>
      <c r="P6" s="681" t="s">
        <v>5997</v>
      </c>
      <c r="Q6" s="681" t="s">
        <v>5998</v>
      </c>
      <c r="R6" s="68" t="s">
        <v>5999</v>
      </c>
      <c r="S6" s="45">
        <v>0</v>
      </c>
      <c r="T6" s="45">
        <v>1</v>
      </c>
      <c r="U6" s="45">
        <v>0</v>
      </c>
      <c r="V6" s="57">
        <v>0</v>
      </c>
      <c r="W6" s="62">
        <v>0</v>
      </c>
      <c r="X6" s="600"/>
      <c r="Y6" s="1083"/>
      <c r="Z6" s="1083"/>
      <c r="AA6" s="1083"/>
      <c r="AB6" s="1030"/>
    </row>
    <row r="7" spans="1:28" ht="12.75" customHeight="1" x14ac:dyDescent="0.2">
      <c r="A7" s="755"/>
      <c r="B7" s="641"/>
      <c r="C7" s="641"/>
      <c r="D7" s="641"/>
      <c r="E7" s="674"/>
      <c r="F7" s="676"/>
      <c r="G7" s="679"/>
      <c r="H7" s="641"/>
      <c r="I7" s="641"/>
      <c r="J7" s="641"/>
      <c r="K7" s="641"/>
      <c r="L7" s="641"/>
      <c r="M7" s="641"/>
      <c r="N7" s="641"/>
      <c r="O7" s="782"/>
      <c r="P7" s="641"/>
      <c r="Q7" s="641"/>
      <c r="R7" s="68" t="s">
        <v>6000</v>
      </c>
      <c r="S7" s="70">
        <v>0</v>
      </c>
      <c r="T7" s="70">
        <v>0.8</v>
      </c>
      <c r="U7" s="70">
        <v>1</v>
      </c>
      <c r="V7" s="71">
        <v>1</v>
      </c>
      <c r="W7" s="72">
        <v>1</v>
      </c>
      <c r="X7" s="600"/>
      <c r="Y7" s="641"/>
      <c r="Z7" s="641"/>
      <c r="AA7" s="641"/>
      <c r="AB7" s="720"/>
    </row>
    <row r="8" spans="1:28" ht="236.25" customHeight="1" x14ac:dyDescent="0.2">
      <c r="A8" s="730"/>
      <c r="B8" s="642"/>
      <c r="C8" s="642"/>
      <c r="D8" s="642"/>
      <c r="E8" s="646"/>
      <c r="F8" s="680"/>
      <c r="G8" s="647"/>
      <c r="H8" s="642"/>
      <c r="I8" s="642"/>
      <c r="J8" s="642"/>
      <c r="K8" s="642"/>
      <c r="L8" s="642"/>
      <c r="M8" s="642"/>
      <c r="N8" s="642"/>
      <c r="O8" s="783"/>
      <c r="P8" s="642"/>
      <c r="Q8" s="642"/>
      <c r="R8" s="68" t="s">
        <v>6001</v>
      </c>
      <c r="S8" s="45">
        <v>1</v>
      </c>
      <c r="T8" s="45">
        <v>2</v>
      </c>
      <c r="U8" s="45">
        <v>3</v>
      </c>
      <c r="V8" s="57">
        <v>3</v>
      </c>
      <c r="W8" s="62">
        <v>3</v>
      </c>
      <c r="X8" s="600"/>
      <c r="Y8" s="642"/>
      <c r="Z8" s="642"/>
      <c r="AA8" s="642"/>
      <c r="AB8" s="721"/>
    </row>
    <row r="9" spans="1:28" ht="12.75" customHeight="1" x14ac:dyDescent="0.2">
      <c r="A9" s="775">
        <v>2</v>
      </c>
      <c r="B9" s="672" t="s">
        <v>449</v>
      </c>
      <c r="C9" s="672" t="s">
        <v>653</v>
      </c>
      <c r="D9" s="672" t="s">
        <v>653</v>
      </c>
      <c r="E9" s="673" t="s">
        <v>5991</v>
      </c>
      <c r="F9" s="675" t="s">
        <v>6002</v>
      </c>
      <c r="G9" s="678" t="s">
        <v>6003</v>
      </c>
      <c r="H9" s="686">
        <v>4900000</v>
      </c>
      <c r="I9" s="672" t="s">
        <v>6004</v>
      </c>
      <c r="J9" s="672" t="s">
        <v>253</v>
      </c>
      <c r="K9" s="672" t="s">
        <v>164</v>
      </c>
      <c r="L9" s="672" t="s">
        <v>5995</v>
      </c>
      <c r="M9" s="672" t="s">
        <v>166</v>
      </c>
      <c r="N9" s="672" t="s">
        <v>164</v>
      </c>
      <c r="O9" s="672" t="s">
        <v>6005</v>
      </c>
      <c r="P9" s="672" t="s">
        <v>6006</v>
      </c>
      <c r="Q9" s="672" t="s">
        <v>5998</v>
      </c>
      <c r="R9" s="61" t="s">
        <v>6007</v>
      </c>
      <c r="S9" s="70">
        <v>0.5</v>
      </c>
      <c r="T9" s="70">
        <v>0.7</v>
      </c>
      <c r="U9" s="70">
        <v>0.9</v>
      </c>
      <c r="V9" s="71">
        <v>1</v>
      </c>
      <c r="W9" s="72">
        <v>1</v>
      </c>
      <c r="X9" s="600"/>
      <c r="Y9" s="1083"/>
      <c r="Z9" s="1083"/>
      <c r="AA9" s="1083"/>
      <c r="AB9" s="1030"/>
    </row>
    <row r="10" spans="1:28" ht="12.75" customHeight="1" x14ac:dyDescent="0.2">
      <c r="A10" s="755"/>
      <c r="B10" s="641"/>
      <c r="C10" s="641"/>
      <c r="D10" s="641"/>
      <c r="E10" s="674"/>
      <c r="F10" s="676"/>
      <c r="G10" s="679"/>
      <c r="H10" s="641"/>
      <c r="I10" s="641"/>
      <c r="J10" s="641"/>
      <c r="K10" s="641"/>
      <c r="L10" s="641"/>
      <c r="M10" s="641"/>
      <c r="N10" s="641"/>
      <c r="O10" s="641"/>
      <c r="P10" s="641"/>
      <c r="Q10" s="641"/>
      <c r="R10" s="57" t="s">
        <v>753</v>
      </c>
      <c r="S10" s="45">
        <v>1060</v>
      </c>
      <c r="T10" s="45">
        <v>1070</v>
      </c>
      <c r="U10" s="45">
        <v>1080</v>
      </c>
      <c r="V10" s="57">
        <v>1090</v>
      </c>
      <c r="W10" s="62">
        <v>1100</v>
      </c>
      <c r="X10" s="600"/>
      <c r="Y10" s="641"/>
      <c r="Z10" s="641"/>
      <c r="AA10" s="641"/>
      <c r="AB10" s="720"/>
    </row>
    <row r="11" spans="1:28" ht="105" customHeight="1" x14ac:dyDescent="0.2">
      <c r="A11" s="730"/>
      <c r="B11" s="642"/>
      <c r="C11" s="642"/>
      <c r="D11" s="642"/>
      <c r="E11" s="646"/>
      <c r="F11" s="680"/>
      <c r="G11" s="647"/>
      <c r="H11" s="642"/>
      <c r="I11" s="642"/>
      <c r="J11" s="642"/>
      <c r="K11" s="642"/>
      <c r="L11" s="642"/>
      <c r="M11" s="642"/>
      <c r="N11" s="642"/>
      <c r="O11" s="642"/>
      <c r="P11" s="642"/>
      <c r="Q11" s="642"/>
      <c r="R11" s="57" t="s">
        <v>6008</v>
      </c>
      <c r="S11" s="70">
        <v>0.9</v>
      </c>
      <c r="T11" s="70">
        <v>1</v>
      </c>
      <c r="U11" s="70">
        <v>1</v>
      </c>
      <c r="V11" s="71">
        <v>1</v>
      </c>
      <c r="W11" s="72">
        <v>1</v>
      </c>
      <c r="X11" s="600"/>
      <c r="Y11" s="642"/>
      <c r="Z11" s="642"/>
      <c r="AA11" s="642"/>
      <c r="AB11" s="721"/>
    </row>
    <row r="12" spans="1:28" ht="12.75" customHeight="1" x14ac:dyDescent="0.2">
      <c r="A12" s="775">
        <v>3</v>
      </c>
      <c r="B12" s="672" t="s">
        <v>449</v>
      </c>
      <c r="C12" s="672" t="s">
        <v>653</v>
      </c>
      <c r="D12" s="672" t="s">
        <v>653</v>
      </c>
      <c r="E12" s="673" t="s">
        <v>5991</v>
      </c>
      <c r="F12" s="675" t="s">
        <v>6009</v>
      </c>
      <c r="G12" s="678" t="s">
        <v>6010</v>
      </c>
      <c r="H12" s="686">
        <v>14580000</v>
      </c>
      <c r="I12" s="672" t="s">
        <v>6011</v>
      </c>
      <c r="J12" s="672" t="s">
        <v>253</v>
      </c>
      <c r="K12" s="672" t="s">
        <v>164</v>
      </c>
      <c r="L12" s="672" t="s">
        <v>5995</v>
      </c>
      <c r="M12" s="672" t="s">
        <v>166</v>
      </c>
      <c r="N12" s="672" t="s">
        <v>164</v>
      </c>
      <c r="O12" s="672" t="s">
        <v>6012</v>
      </c>
      <c r="P12" s="672" t="s">
        <v>6013</v>
      </c>
      <c r="Q12" s="672" t="s">
        <v>6014</v>
      </c>
      <c r="R12" s="57" t="s">
        <v>6015</v>
      </c>
      <c r="S12" s="45">
        <v>20</v>
      </c>
      <c r="T12" s="45">
        <v>40</v>
      </c>
      <c r="U12" s="45">
        <v>70</v>
      </c>
      <c r="V12" s="57">
        <v>90</v>
      </c>
      <c r="W12" s="62">
        <v>100</v>
      </c>
      <c r="X12" s="600"/>
      <c r="Y12" s="1083"/>
      <c r="Z12" s="1083"/>
      <c r="AA12" s="1083"/>
      <c r="AB12" s="1030"/>
    </row>
    <row r="13" spans="1:28" ht="12.75" customHeight="1" x14ac:dyDescent="0.2">
      <c r="A13" s="730"/>
      <c r="B13" s="641"/>
      <c r="C13" s="641"/>
      <c r="D13" s="641"/>
      <c r="E13" s="674"/>
      <c r="F13" s="680"/>
      <c r="G13" s="679"/>
      <c r="H13" s="641"/>
      <c r="I13" s="641"/>
      <c r="J13" s="642"/>
      <c r="K13" s="641"/>
      <c r="L13" s="642"/>
      <c r="M13" s="641"/>
      <c r="N13" s="641"/>
      <c r="O13" s="642"/>
      <c r="P13" s="641"/>
      <c r="Q13" s="642"/>
      <c r="R13" s="57" t="s">
        <v>6016</v>
      </c>
      <c r="S13" s="45">
        <v>7</v>
      </c>
      <c r="T13" s="45">
        <v>7</v>
      </c>
      <c r="U13" s="45">
        <v>7</v>
      </c>
      <c r="V13" s="57">
        <v>7</v>
      </c>
      <c r="W13" s="62">
        <v>7</v>
      </c>
      <c r="X13" s="600"/>
      <c r="Y13" s="642"/>
      <c r="Z13" s="642"/>
      <c r="AA13" s="642"/>
      <c r="AB13" s="721"/>
    </row>
    <row r="14" spans="1:28" ht="12.75" customHeight="1" x14ac:dyDescent="0.2">
      <c r="A14" s="775">
        <v>4</v>
      </c>
      <c r="B14" s="672" t="s">
        <v>449</v>
      </c>
      <c r="C14" s="672" t="s">
        <v>653</v>
      </c>
      <c r="D14" s="672" t="s">
        <v>653</v>
      </c>
      <c r="E14" s="673" t="s">
        <v>5991</v>
      </c>
      <c r="F14" s="675" t="s">
        <v>6017</v>
      </c>
      <c r="G14" s="678" t="s">
        <v>6018</v>
      </c>
      <c r="H14" s="686">
        <v>5240000</v>
      </c>
      <c r="I14" s="672" t="s">
        <v>6019</v>
      </c>
      <c r="J14" s="672" t="s">
        <v>253</v>
      </c>
      <c r="K14" s="672" t="s">
        <v>164</v>
      </c>
      <c r="L14" s="672" t="s">
        <v>5995</v>
      </c>
      <c r="M14" s="672" t="s">
        <v>166</v>
      </c>
      <c r="N14" s="672" t="s">
        <v>164</v>
      </c>
      <c r="O14" s="678" t="s">
        <v>6020</v>
      </c>
      <c r="P14" s="672" t="s">
        <v>6021</v>
      </c>
      <c r="Q14" s="672" t="s">
        <v>5998</v>
      </c>
      <c r="R14" s="57" t="s">
        <v>6022</v>
      </c>
      <c r="S14" s="70">
        <v>0.2</v>
      </c>
      <c r="T14" s="70">
        <v>0.4</v>
      </c>
      <c r="U14" s="70">
        <v>0.7</v>
      </c>
      <c r="V14" s="71">
        <v>1</v>
      </c>
      <c r="W14" s="72">
        <v>1</v>
      </c>
      <c r="X14" s="600"/>
      <c r="Y14" s="1083"/>
      <c r="Z14" s="1083"/>
      <c r="AA14" s="1083"/>
      <c r="AB14" s="1030"/>
    </row>
    <row r="15" spans="1:28" ht="12.75" customHeight="1" x14ac:dyDescent="0.2">
      <c r="A15" s="755"/>
      <c r="B15" s="641"/>
      <c r="C15" s="641"/>
      <c r="D15" s="641"/>
      <c r="E15" s="674"/>
      <c r="F15" s="676"/>
      <c r="G15" s="679"/>
      <c r="H15" s="641"/>
      <c r="I15" s="641"/>
      <c r="J15" s="641"/>
      <c r="K15" s="641"/>
      <c r="L15" s="641"/>
      <c r="M15" s="641"/>
      <c r="N15" s="641"/>
      <c r="O15" s="679"/>
      <c r="P15" s="641"/>
      <c r="Q15" s="641"/>
      <c r="R15" s="57" t="s">
        <v>6023</v>
      </c>
      <c r="S15" s="45">
        <v>175</v>
      </c>
      <c r="T15" s="45">
        <v>180</v>
      </c>
      <c r="U15" s="45">
        <v>185</v>
      </c>
      <c r="V15" s="57">
        <v>190</v>
      </c>
      <c r="W15" s="62">
        <v>195</v>
      </c>
      <c r="X15" s="600"/>
      <c r="Y15" s="641"/>
      <c r="Z15" s="641"/>
      <c r="AA15" s="641"/>
      <c r="AB15" s="720"/>
    </row>
    <row r="16" spans="1:28" ht="113.25" customHeight="1" x14ac:dyDescent="0.2">
      <c r="A16" s="730"/>
      <c r="B16" s="642"/>
      <c r="C16" s="642"/>
      <c r="D16" s="642"/>
      <c r="E16" s="646"/>
      <c r="F16" s="680"/>
      <c r="G16" s="647"/>
      <c r="H16" s="642"/>
      <c r="I16" s="642"/>
      <c r="J16" s="642"/>
      <c r="K16" s="642"/>
      <c r="L16" s="642"/>
      <c r="M16" s="642"/>
      <c r="N16" s="642"/>
      <c r="O16" s="647"/>
      <c r="P16" s="642"/>
      <c r="Q16" s="642"/>
      <c r="R16" s="57" t="s">
        <v>6024</v>
      </c>
      <c r="S16" s="45">
        <v>1</v>
      </c>
      <c r="T16" s="45">
        <v>1</v>
      </c>
      <c r="U16" s="45">
        <v>1</v>
      </c>
      <c r="V16" s="57">
        <v>1</v>
      </c>
      <c r="W16" s="62">
        <v>1</v>
      </c>
      <c r="X16" s="600"/>
      <c r="Y16" s="642"/>
      <c r="Z16" s="642"/>
      <c r="AA16" s="642"/>
      <c r="AB16" s="721"/>
    </row>
    <row r="17" spans="1:28" ht="36.75" customHeight="1" x14ac:dyDescent="0.2">
      <c r="A17" s="775">
        <v>5</v>
      </c>
      <c r="B17" s="672" t="s">
        <v>449</v>
      </c>
      <c r="C17" s="672" t="s">
        <v>653</v>
      </c>
      <c r="D17" s="672" t="s">
        <v>653</v>
      </c>
      <c r="E17" s="673" t="s">
        <v>5991</v>
      </c>
      <c r="F17" s="675" t="s">
        <v>6025</v>
      </c>
      <c r="G17" s="678" t="s">
        <v>6026</v>
      </c>
      <c r="H17" s="686">
        <v>2600000</v>
      </c>
      <c r="I17" s="672" t="s">
        <v>6027</v>
      </c>
      <c r="J17" s="672" t="s">
        <v>253</v>
      </c>
      <c r="K17" s="672" t="s">
        <v>164</v>
      </c>
      <c r="L17" s="672" t="s">
        <v>5995</v>
      </c>
      <c r="M17" s="672" t="s">
        <v>164</v>
      </c>
      <c r="N17" s="672" t="s">
        <v>164</v>
      </c>
      <c r="O17" s="678" t="s">
        <v>6028</v>
      </c>
      <c r="P17" s="672" t="s">
        <v>6029</v>
      </c>
      <c r="Q17" s="672" t="s">
        <v>6014</v>
      </c>
      <c r="R17" s="57" t="s">
        <v>6030</v>
      </c>
      <c r="S17" s="45">
        <v>1</v>
      </c>
      <c r="T17" s="45">
        <v>1</v>
      </c>
      <c r="U17" s="45">
        <v>1</v>
      </c>
      <c r="V17" s="57">
        <v>1</v>
      </c>
      <c r="W17" s="62">
        <v>1</v>
      </c>
      <c r="X17" s="600"/>
      <c r="Y17" s="1083"/>
      <c r="Z17" s="1083"/>
      <c r="AA17" s="1083"/>
      <c r="AB17" s="1030"/>
    </row>
    <row r="18" spans="1:28" ht="12.75" customHeight="1" x14ac:dyDescent="0.2">
      <c r="A18" s="755"/>
      <c r="B18" s="641"/>
      <c r="C18" s="641"/>
      <c r="D18" s="641"/>
      <c r="E18" s="674"/>
      <c r="F18" s="676"/>
      <c r="G18" s="679"/>
      <c r="H18" s="641"/>
      <c r="I18" s="641"/>
      <c r="J18" s="641"/>
      <c r="K18" s="641"/>
      <c r="L18" s="641"/>
      <c r="M18" s="641"/>
      <c r="N18" s="641"/>
      <c r="O18" s="679"/>
      <c r="P18" s="641"/>
      <c r="Q18" s="641"/>
      <c r="R18" s="57" t="s">
        <v>753</v>
      </c>
      <c r="S18" s="45">
        <v>20</v>
      </c>
      <c r="T18" s="45">
        <v>20</v>
      </c>
      <c r="U18" s="45">
        <v>20</v>
      </c>
      <c r="V18" s="57">
        <v>20</v>
      </c>
      <c r="W18" s="62">
        <v>20</v>
      </c>
      <c r="X18" s="600"/>
      <c r="Y18" s="641"/>
      <c r="Z18" s="641"/>
      <c r="AA18" s="641"/>
      <c r="AB18" s="720"/>
    </row>
    <row r="19" spans="1:28" ht="12.75" customHeight="1" x14ac:dyDescent="0.2">
      <c r="A19" s="755"/>
      <c r="B19" s="641"/>
      <c r="C19" s="641"/>
      <c r="D19" s="641"/>
      <c r="E19" s="674"/>
      <c r="F19" s="676"/>
      <c r="G19" s="679"/>
      <c r="H19" s="641"/>
      <c r="I19" s="641"/>
      <c r="J19" s="641"/>
      <c r="K19" s="641"/>
      <c r="L19" s="641"/>
      <c r="M19" s="641"/>
      <c r="N19" s="641"/>
      <c r="O19" s="679"/>
      <c r="P19" s="641"/>
      <c r="Q19" s="641"/>
      <c r="R19" s="57" t="s">
        <v>6031</v>
      </c>
      <c r="S19" s="70">
        <v>0.25</v>
      </c>
      <c r="T19" s="70">
        <v>0.4</v>
      </c>
      <c r="U19" s="70">
        <v>0.75</v>
      </c>
      <c r="V19" s="71">
        <v>1</v>
      </c>
      <c r="W19" s="72">
        <v>1</v>
      </c>
      <c r="X19" s="600"/>
      <c r="Y19" s="641"/>
      <c r="Z19" s="641"/>
      <c r="AA19" s="641"/>
      <c r="AB19" s="720"/>
    </row>
    <row r="20" spans="1:28" ht="78.75" customHeight="1" x14ac:dyDescent="0.2">
      <c r="A20" s="727"/>
      <c r="B20" s="722"/>
      <c r="C20" s="722"/>
      <c r="D20" s="722"/>
      <c r="E20" s="759"/>
      <c r="F20" s="677"/>
      <c r="G20" s="763"/>
      <c r="H20" s="722"/>
      <c r="I20" s="722"/>
      <c r="J20" s="722"/>
      <c r="K20" s="642"/>
      <c r="L20" s="722"/>
      <c r="M20" s="642"/>
      <c r="N20" s="642"/>
      <c r="O20" s="647"/>
      <c r="P20" s="642"/>
      <c r="Q20" s="642"/>
      <c r="R20" s="57" t="s">
        <v>753</v>
      </c>
      <c r="S20" s="45">
        <v>5</v>
      </c>
      <c r="T20" s="45">
        <v>5</v>
      </c>
      <c r="U20" s="45">
        <v>10</v>
      </c>
      <c r="V20" s="57">
        <v>15</v>
      </c>
      <c r="W20" s="62">
        <v>20</v>
      </c>
      <c r="X20" s="601"/>
      <c r="Y20" s="722"/>
      <c r="Z20" s="722"/>
      <c r="AA20" s="722"/>
      <c r="AB20" s="723"/>
    </row>
    <row r="21" spans="1:28" ht="12.75" customHeight="1" x14ac:dyDescent="0.2">
      <c r="F21" s="447"/>
    </row>
    <row r="22" spans="1:28" ht="12.75" customHeight="1" x14ac:dyDescent="0.2">
      <c r="F22" s="447"/>
    </row>
    <row r="23" spans="1:28" ht="12.75" customHeight="1" x14ac:dyDescent="0.2">
      <c r="F23" s="447"/>
    </row>
    <row r="24" spans="1:28" ht="12.75" customHeight="1" x14ac:dyDescent="0.2">
      <c r="F24" s="447"/>
    </row>
    <row r="25" spans="1:28" ht="12.75" customHeight="1" x14ac:dyDescent="0.2">
      <c r="F25" s="447"/>
    </row>
    <row r="26" spans="1:28" ht="12.75" customHeight="1" x14ac:dyDescent="0.2">
      <c r="F26" s="447"/>
    </row>
    <row r="27" spans="1:28" ht="12.75" customHeight="1" x14ac:dyDescent="0.2">
      <c r="F27" s="447"/>
    </row>
    <row r="28" spans="1:28" ht="12.75" customHeight="1" x14ac:dyDescent="0.2">
      <c r="F28" s="447"/>
    </row>
    <row r="29" spans="1:28" ht="12.75" customHeight="1" x14ac:dyDescent="0.2">
      <c r="F29" s="447"/>
    </row>
    <row r="30" spans="1:28" ht="12.75" customHeight="1" x14ac:dyDescent="0.2">
      <c r="F30" s="447"/>
    </row>
    <row r="31" spans="1:28" ht="12.75" customHeight="1" x14ac:dyDescent="0.2">
      <c r="F31" s="447"/>
    </row>
    <row r="32" spans="1:28" ht="12.75" customHeight="1" x14ac:dyDescent="0.2">
      <c r="F32" s="447"/>
    </row>
    <row r="33" spans="6:6" ht="12.75" customHeight="1" x14ac:dyDescent="0.2">
      <c r="F33" s="447"/>
    </row>
    <row r="34" spans="6:6" ht="12.75" customHeight="1" x14ac:dyDescent="0.2">
      <c r="F34" s="447"/>
    </row>
    <row r="35" spans="6:6" ht="12.75" customHeight="1" x14ac:dyDescent="0.2">
      <c r="F35" s="447"/>
    </row>
    <row r="36" spans="6:6" ht="12.75" customHeight="1" x14ac:dyDescent="0.2">
      <c r="F36" s="447"/>
    </row>
    <row r="37" spans="6:6" ht="12.75" customHeight="1" x14ac:dyDescent="0.2">
      <c r="F37" s="447"/>
    </row>
    <row r="38" spans="6:6" ht="12.75" customHeight="1" x14ac:dyDescent="0.2">
      <c r="F38" s="447"/>
    </row>
    <row r="39" spans="6:6" ht="12.75" customHeight="1" x14ac:dyDescent="0.2">
      <c r="F39" s="447"/>
    </row>
    <row r="40" spans="6:6" ht="12.75" customHeight="1" x14ac:dyDescent="0.2">
      <c r="F40" s="447"/>
    </row>
    <row r="41" spans="6:6" ht="12.75" customHeight="1" x14ac:dyDescent="0.2">
      <c r="F41" s="447"/>
    </row>
    <row r="42" spans="6:6" ht="12.75" customHeight="1" x14ac:dyDescent="0.2">
      <c r="F42" s="447"/>
    </row>
    <row r="43" spans="6:6" ht="12.75" customHeight="1" x14ac:dyDescent="0.2">
      <c r="F43" s="447"/>
    </row>
    <row r="44" spans="6:6" ht="12.75" customHeight="1" x14ac:dyDescent="0.2">
      <c r="F44" s="447"/>
    </row>
    <row r="45" spans="6:6" ht="12.75" customHeight="1" x14ac:dyDescent="0.2">
      <c r="F45" s="447"/>
    </row>
    <row r="46" spans="6:6" ht="12.75" customHeight="1" x14ac:dyDescent="0.2">
      <c r="F46" s="447"/>
    </row>
    <row r="47" spans="6:6" ht="12.75" customHeight="1" x14ac:dyDescent="0.2">
      <c r="F47" s="447"/>
    </row>
    <row r="48" spans="6:6" ht="12.75" customHeight="1" x14ac:dyDescent="0.2">
      <c r="F48" s="447"/>
    </row>
    <row r="49" spans="6:6" ht="12.75" customHeight="1" x14ac:dyDescent="0.2">
      <c r="F49" s="447"/>
    </row>
    <row r="50" spans="6:6" ht="12.75" customHeight="1" x14ac:dyDescent="0.2">
      <c r="F50" s="447"/>
    </row>
    <row r="51" spans="6:6" ht="12.75" customHeight="1" x14ac:dyDescent="0.2">
      <c r="F51" s="447"/>
    </row>
    <row r="52" spans="6:6" ht="12.75" customHeight="1" x14ac:dyDescent="0.2">
      <c r="F52" s="447"/>
    </row>
    <row r="53" spans="6:6" ht="12.75" customHeight="1" x14ac:dyDescent="0.2">
      <c r="F53" s="447"/>
    </row>
    <row r="54" spans="6:6" ht="12.75" customHeight="1" x14ac:dyDescent="0.2">
      <c r="F54" s="447"/>
    </row>
    <row r="55" spans="6:6" ht="12.75" customHeight="1" x14ac:dyDescent="0.2">
      <c r="F55" s="447"/>
    </row>
    <row r="56" spans="6:6" ht="12.75" customHeight="1" x14ac:dyDescent="0.2">
      <c r="F56" s="447"/>
    </row>
    <row r="57" spans="6:6" ht="12.75" customHeight="1" x14ac:dyDescent="0.2">
      <c r="F57" s="447"/>
    </row>
    <row r="58" spans="6:6" ht="12.75" customHeight="1" x14ac:dyDescent="0.2">
      <c r="F58" s="447"/>
    </row>
    <row r="59" spans="6:6" ht="12.75" customHeight="1" x14ac:dyDescent="0.2">
      <c r="F59" s="447"/>
    </row>
    <row r="60" spans="6:6" ht="12.75" customHeight="1" x14ac:dyDescent="0.2">
      <c r="F60" s="447"/>
    </row>
    <row r="61" spans="6:6" ht="12.75" customHeight="1" x14ac:dyDescent="0.2">
      <c r="F61" s="447"/>
    </row>
    <row r="62" spans="6:6" ht="12.75" customHeight="1" x14ac:dyDescent="0.2">
      <c r="F62" s="447"/>
    </row>
    <row r="63" spans="6:6" ht="12.75" customHeight="1" x14ac:dyDescent="0.2">
      <c r="F63" s="447"/>
    </row>
    <row r="64" spans="6:6" ht="12.75" customHeight="1" x14ac:dyDescent="0.2">
      <c r="F64" s="447"/>
    </row>
    <row r="65" spans="6:6" ht="12.75" customHeight="1" x14ac:dyDescent="0.2">
      <c r="F65" s="447"/>
    </row>
    <row r="66" spans="6:6" ht="12.75" customHeight="1" x14ac:dyDescent="0.2">
      <c r="F66" s="447"/>
    </row>
    <row r="67" spans="6:6" ht="12.75" customHeight="1" x14ac:dyDescent="0.2">
      <c r="F67" s="447"/>
    </row>
    <row r="68" spans="6:6" ht="12.75" customHeight="1" x14ac:dyDescent="0.2">
      <c r="F68" s="447"/>
    </row>
    <row r="69" spans="6:6" ht="12.75" customHeight="1" x14ac:dyDescent="0.2">
      <c r="F69" s="447"/>
    </row>
    <row r="70" spans="6:6" ht="12.75" customHeight="1" x14ac:dyDescent="0.2">
      <c r="F70" s="447"/>
    </row>
    <row r="71" spans="6:6" ht="12.75" customHeight="1" x14ac:dyDescent="0.2">
      <c r="F71" s="447"/>
    </row>
    <row r="72" spans="6:6" ht="12.75" customHeight="1" x14ac:dyDescent="0.2">
      <c r="F72" s="447"/>
    </row>
    <row r="73" spans="6:6" ht="12.75" customHeight="1" x14ac:dyDescent="0.2">
      <c r="F73" s="447"/>
    </row>
    <row r="74" spans="6:6" ht="12.75" customHeight="1" x14ac:dyDescent="0.2">
      <c r="F74" s="447"/>
    </row>
    <row r="75" spans="6:6" ht="12.75" customHeight="1" x14ac:dyDescent="0.2">
      <c r="F75" s="447"/>
    </row>
    <row r="76" spans="6:6" ht="12.75" customHeight="1" x14ac:dyDescent="0.2">
      <c r="F76" s="447"/>
    </row>
    <row r="77" spans="6:6" ht="12.75" customHeight="1" x14ac:dyDescent="0.2">
      <c r="F77" s="447"/>
    </row>
    <row r="78" spans="6:6" ht="12.75" customHeight="1" x14ac:dyDescent="0.2">
      <c r="F78" s="447"/>
    </row>
    <row r="79" spans="6:6" ht="12.75" customHeight="1" x14ac:dyDescent="0.2">
      <c r="F79" s="447"/>
    </row>
    <row r="80" spans="6:6" ht="12.75" customHeight="1" x14ac:dyDescent="0.2">
      <c r="F80" s="447"/>
    </row>
    <row r="81" spans="6:6" ht="12.75" customHeight="1" x14ac:dyDescent="0.2">
      <c r="F81" s="447"/>
    </row>
    <row r="82" spans="6:6" ht="12.75" customHeight="1" x14ac:dyDescent="0.2">
      <c r="F82" s="447"/>
    </row>
    <row r="83" spans="6:6" ht="12.75" customHeight="1" x14ac:dyDescent="0.2">
      <c r="F83" s="447"/>
    </row>
    <row r="84" spans="6:6" ht="12.75" customHeight="1" x14ac:dyDescent="0.2">
      <c r="F84" s="447"/>
    </row>
    <row r="85" spans="6:6" ht="12.75" customHeight="1" x14ac:dyDescent="0.2">
      <c r="F85" s="447"/>
    </row>
    <row r="86" spans="6:6" ht="12.75" customHeight="1" x14ac:dyDescent="0.2">
      <c r="F86" s="447"/>
    </row>
    <row r="87" spans="6:6" ht="12.75" customHeight="1" x14ac:dyDescent="0.2">
      <c r="F87" s="447"/>
    </row>
    <row r="88" spans="6:6" ht="12.75" customHeight="1" x14ac:dyDescent="0.2">
      <c r="F88" s="447"/>
    </row>
    <row r="89" spans="6:6" ht="12.75" customHeight="1" x14ac:dyDescent="0.2">
      <c r="F89" s="447"/>
    </row>
    <row r="90" spans="6:6" ht="12.75" customHeight="1" x14ac:dyDescent="0.2">
      <c r="F90" s="447"/>
    </row>
    <row r="91" spans="6:6" ht="12.75" customHeight="1" x14ac:dyDescent="0.2">
      <c r="F91" s="447"/>
    </row>
    <row r="92" spans="6:6" ht="12.75" customHeight="1" x14ac:dyDescent="0.2">
      <c r="F92" s="447"/>
    </row>
    <row r="93" spans="6:6" ht="12.75" customHeight="1" x14ac:dyDescent="0.2">
      <c r="F93" s="447"/>
    </row>
    <row r="94" spans="6:6" ht="12.75" customHeight="1" x14ac:dyDescent="0.2">
      <c r="F94" s="447"/>
    </row>
    <row r="95" spans="6:6" ht="12.75" customHeight="1" x14ac:dyDescent="0.2">
      <c r="F95" s="447"/>
    </row>
    <row r="96" spans="6:6" ht="12.75" customHeight="1" x14ac:dyDescent="0.2">
      <c r="F96" s="447"/>
    </row>
    <row r="97" spans="6:6" ht="12.75" customHeight="1" x14ac:dyDescent="0.2">
      <c r="F97" s="447"/>
    </row>
    <row r="98" spans="6:6" ht="12.75" customHeight="1" x14ac:dyDescent="0.2">
      <c r="F98" s="447"/>
    </row>
    <row r="99" spans="6:6" ht="12.75" customHeight="1" x14ac:dyDescent="0.2">
      <c r="F99" s="447"/>
    </row>
    <row r="100" spans="6:6" ht="12.75" customHeight="1" x14ac:dyDescent="0.2">
      <c r="F100" s="447"/>
    </row>
    <row r="101" spans="6:6" ht="12.75" customHeight="1" x14ac:dyDescent="0.2">
      <c r="F101" s="447"/>
    </row>
    <row r="102" spans="6:6" ht="12.75" customHeight="1" x14ac:dyDescent="0.2">
      <c r="F102" s="447"/>
    </row>
    <row r="103" spans="6:6" ht="12.75" customHeight="1" x14ac:dyDescent="0.2">
      <c r="F103" s="447"/>
    </row>
    <row r="104" spans="6:6" ht="12.75" customHeight="1" x14ac:dyDescent="0.2">
      <c r="F104" s="447"/>
    </row>
    <row r="105" spans="6:6" ht="12.75" customHeight="1" x14ac:dyDescent="0.2">
      <c r="F105" s="447"/>
    </row>
    <row r="106" spans="6:6" ht="12.75" customHeight="1" x14ac:dyDescent="0.2">
      <c r="F106" s="447"/>
    </row>
    <row r="107" spans="6:6" ht="12.75" customHeight="1" x14ac:dyDescent="0.2">
      <c r="F107" s="447"/>
    </row>
    <row r="108" spans="6:6" ht="12.75" customHeight="1" x14ac:dyDescent="0.2">
      <c r="F108" s="447"/>
    </row>
    <row r="109" spans="6:6" ht="12.75" customHeight="1" x14ac:dyDescent="0.2">
      <c r="F109" s="447"/>
    </row>
    <row r="110" spans="6:6" ht="12.75" customHeight="1" x14ac:dyDescent="0.2">
      <c r="F110" s="447"/>
    </row>
    <row r="111" spans="6:6" ht="12.75" customHeight="1" x14ac:dyDescent="0.2">
      <c r="F111" s="447"/>
    </row>
    <row r="112" spans="6:6" ht="12.75" customHeight="1" x14ac:dyDescent="0.2">
      <c r="F112" s="447"/>
    </row>
    <row r="113" spans="6:6" ht="12.75" customHeight="1" x14ac:dyDescent="0.2">
      <c r="F113" s="447"/>
    </row>
    <row r="114" spans="6:6" ht="12.75" customHeight="1" x14ac:dyDescent="0.2">
      <c r="F114" s="447"/>
    </row>
    <row r="115" spans="6:6" ht="12.75" customHeight="1" x14ac:dyDescent="0.2">
      <c r="F115" s="447"/>
    </row>
    <row r="116" spans="6:6" ht="12.75" customHeight="1" x14ac:dyDescent="0.2">
      <c r="F116" s="447"/>
    </row>
    <row r="117" spans="6:6" ht="12.75" customHeight="1" x14ac:dyDescent="0.2">
      <c r="F117" s="447"/>
    </row>
    <row r="118" spans="6:6" ht="12.75" customHeight="1" x14ac:dyDescent="0.2">
      <c r="F118" s="447"/>
    </row>
    <row r="119" spans="6:6" ht="12.75" customHeight="1" x14ac:dyDescent="0.2">
      <c r="F119" s="447"/>
    </row>
    <row r="120" spans="6:6" ht="12.75" customHeight="1" x14ac:dyDescent="0.2">
      <c r="F120" s="447"/>
    </row>
    <row r="121" spans="6:6" ht="12.75" customHeight="1" x14ac:dyDescent="0.2">
      <c r="F121" s="447"/>
    </row>
    <row r="122" spans="6:6" ht="12.75" customHeight="1" x14ac:dyDescent="0.2">
      <c r="F122" s="447"/>
    </row>
    <row r="123" spans="6:6" ht="12.75" customHeight="1" x14ac:dyDescent="0.2">
      <c r="F123" s="447"/>
    </row>
    <row r="124" spans="6:6" ht="12.75" customHeight="1" x14ac:dyDescent="0.2">
      <c r="F124" s="447"/>
    </row>
    <row r="125" spans="6:6" ht="12.75" customHeight="1" x14ac:dyDescent="0.2">
      <c r="F125" s="447"/>
    </row>
    <row r="126" spans="6:6" ht="12.75" customHeight="1" x14ac:dyDescent="0.2">
      <c r="F126" s="447"/>
    </row>
    <row r="127" spans="6:6" ht="12.75" customHeight="1" x14ac:dyDescent="0.2">
      <c r="F127" s="447"/>
    </row>
    <row r="128" spans="6:6" ht="12.75" customHeight="1" x14ac:dyDescent="0.2">
      <c r="F128" s="447"/>
    </row>
    <row r="129" spans="6:6" ht="12.75" customHeight="1" x14ac:dyDescent="0.2">
      <c r="F129" s="447"/>
    </row>
    <row r="130" spans="6:6" ht="12.75" customHeight="1" x14ac:dyDescent="0.2">
      <c r="F130" s="447"/>
    </row>
    <row r="131" spans="6:6" ht="12.75" customHeight="1" x14ac:dyDescent="0.2">
      <c r="F131" s="447"/>
    </row>
    <row r="132" spans="6:6" ht="12.75" customHeight="1" x14ac:dyDescent="0.2">
      <c r="F132" s="447"/>
    </row>
    <row r="133" spans="6:6" ht="12.75" customHeight="1" x14ac:dyDescent="0.2">
      <c r="F133" s="447"/>
    </row>
    <row r="134" spans="6:6" ht="12.75" customHeight="1" x14ac:dyDescent="0.2">
      <c r="F134" s="447"/>
    </row>
    <row r="135" spans="6:6" ht="12.75" customHeight="1" x14ac:dyDescent="0.2">
      <c r="F135" s="447"/>
    </row>
    <row r="136" spans="6:6" ht="12.75" customHeight="1" x14ac:dyDescent="0.2">
      <c r="F136" s="447"/>
    </row>
    <row r="137" spans="6:6" ht="12.75" customHeight="1" x14ac:dyDescent="0.2">
      <c r="F137" s="447"/>
    </row>
    <row r="138" spans="6:6" ht="12.75" customHeight="1" x14ac:dyDescent="0.2">
      <c r="F138" s="447"/>
    </row>
    <row r="139" spans="6:6" ht="12.75" customHeight="1" x14ac:dyDescent="0.2">
      <c r="F139" s="447"/>
    </row>
    <row r="140" spans="6:6" ht="12.75" customHeight="1" x14ac:dyDescent="0.2">
      <c r="F140" s="447"/>
    </row>
    <row r="141" spans="6:6" ht="12.75" customHeight="1" x14ac:dyDescent="0.2">
      <c r="F141" s="447"/>
    </row>
    <row r="142" spans="6:6" ht="12.75" customHeight="1" x14ac:dyDescent="0.2">
      <c r="F142" s="447"/>
    </row>
    <row r="143" spans="6:6" ht="12.75" customHeight="1" x14ac:dyDescent="0.2">
      <c r="F143" s="447"/>
    </row>
    <row r="144" spans="6:6" ht="12.75" customHeight="1" x14ac:dyDescent="0.2">
      <c r="F144" s="447"/>
    </row>
    <row r="145" spans="6:6" ht="12.75" customHeight="1" x14ac:dyDescent="0.2">
      <c r="F145" s="447"/>
    </row>
    <row r="146" spans="6:6" ht="12.75" customHeight="1" x14ac:dyDescent="0.2">
      <c r="F146" s="447"/>
    </row>
    <row r="147" spans="6:6" ht="12.75" customHeight="1" x14ac:dyDescent="0.2">
      <c r="F147" s="447"/>
    </row>
    <row r="148" spans="6:6" ht="12.75" customHeight="1" x14ac:dyDescent="0.2">
      <c r="F148" s="447"/>
    </row>
    <row r="149" spans="6:6" ht="12.75" customHeight="1" x14ac:dyDescent="0.2">
      <c r="F149" s="447"/>
    </row>
    <row r="150" spans="6:6" ht="12.75" customHeight="1" x14ac:dyDescent="0.2">
      <c r="F150" s="447"/>
    </row>
    <row r="151" spans="6:6" ht="12.75" customHeight="1" x14ac:dyDescent="0.2">
      <c r="F151" s="447"/>
    </row>
    <row r="152" spans="6:6" ht="12.75" customHeight="1" x14ac:dyDescent="0.2">
      <c r="F152" s="447"/>
    </row>
    <row r="153" spans="6:6" ht="12.75" customHeight="1" x14ac:dyDescent="0.2">
      <c r="F153" s="447"/>
    </row>
    <row r="154" spans="6:6" ht="12.75" customHeight="1" x14ac:dyDescent="0.2">
      <c r="F154" s="447"/>
    </row>
    <row r="155" spans="6:6" ht="12.75" customHeight="1" x14ac:dyDescent="0.2">
      <c r="F155" s="447"/>
    </row>
    <row r="156" spans="6:6" ht="12.75" customHeight="1" x14ac:dyDescent="0.2">
      <c r="F156" s="447"/>
    </row>
    <row r="157" spans="6:6" ht="12.75" customHeight="1" x14ac:dyDescent="0.2">
      <c r="F157" s="447"/>
    </row>
    <row r="158" spans="6:6" ht="12.75" customHeight="1" x14ac:dyDescent="0.2">
      <c r="F158" s="447"/>
    </row>
    <row r="159" spans="6:6" ht="12.75" customHeight="1" x14ac:dyDescent="0.2">
      <c r="F159" s="447"/>
    </row>
    <row r="160" spans="6:6" ht="12.75" customHeight="1" x14ac:dyDescent="0.2">
      <c r="F160" s="447"/>
    </row>
    <row r="161" spans="6:6" ht="12.75" customHeight="1" x14ac:dyDescent="0.2">
      <c r="F161" s="447"/>
    </row>
    <row r="162" spans="6:6" ht="12.75" customHeight="1" x14ac:dyDescent="0.2">
      <c r="F162" s="447"/>
    </row>
    <row r="163" spans="6:6" ht="12.75" customHeight="1" x14ac:dyDescent="0.2">
      <c r="F163" s="447"/>
    </row>
    <row r="164" spans="6:6" ht="12.75" customHeight="1" x14ac:dyDescent="0.2">
      <c r="F164" s="447"/>
    </row>
    <row r="165" spans="6:6" ht="12.75" customHeight="1" x14ac:dyDescent="0.2">
      <c r="F165" s="447"/>
    </row>
    <row r="166" spans="6:6" ht="12.75" customHeight="1" x14ac:dyDescent="0.2">
      <c r="F166" s="447"/>
    </row>
    <row r="167" spans="6:6" ht="12.75" customHeight="1" x14ac:dyDescent="0.2">
      <c r="F167" s="447"/>
    </row>
    <row r="168" spans="6:6" ht="12.75" customHeight="1" x14ac:dyDescent="0.2">
      <c r="F168" s="447"/>
    </row>
    <row r="169" spans="6:6" ht="12.75" customHeight="1" x14ac:dyDescent="0.2">
      <c r="F169" s="447"/>
    </row>
    <row r="170" spans="6:6" ht="12.75" customHeight="1" x14ac:dyDescent="0.2">
      <c r="F170" s="447"/>
    </row>
    <row r="171" spans="6:6" ht="12.75" customHeight="1" x14ac:dyDescent="0.2">
      <c r="F171" s="447"/>
    </row>
    <row r="172" spans="6:6" ht="12.75" customHeight="1" x14ac:dyDescent="0.2">
      <c r="F172" s="447"/>
    </row>
    <row r="173" spans="6:6" ht="12.75" customHeight="1" x14ac:dyDescent="0.2">
      <c r="F173" s="447"/>
    </row>
    <row r="174" spans="6:6" ht="12.75" customHeight="1" x14ac:dyDescent="0.2">
      <c r="F174" s="447"/>
    </row>
    <row r="175" spans="6:6" ht="12.75" customHeight="1" x14ac:dyDescent="0.2">
      <c r="F175" s="447"/>
    </row>
    <row r="176" spans="6:6" ht="12.75" customHeight="1" x14ac:dyDescent="0.2">
      <c r="F176" s="447"/>
    </row>
    <row r="177" spans="6:6" ht="12.75" customHeight="1" x14ac:dyDescent="0.2">
      <c r="F177" s="447"/>
    </row>
    <row r="178" spans="6:6" ht="12.75" customHeight="1" x14ac:dyDescent="0.2">
      <c r="F178" s="447"/>
    </row>
    <row r="179" spans="6:6" ht="12.75" customHeight="1" x14ac:dyDescent="0.2">
      <c r="F179" s="447"/>
    </row>
    <row r="180" spans="6:6" ht="12.75" customHeight="1" x14ac:dyDescent="0.2">
      <c r="F180" s="447"/>
    </row>
    <row r="181" spans="6:6" ht="12.75" customHeight="1" x14ac:dyDescent="0.2">
      <c r="F181" s="447"/>
    </row>
    <row r="182" spans="6:6" ht="12.75" customHeight="1" x14ac:dyDescent="0.2">
      <c r="F182" s="447"/>
    </row>
    <row r="183" spans="6:6" ht="12.75" customHeight="1" x14ac:dyDescent="0.2">
      <c r="F183" s="447"/>
    </row>
    <row r="184" spans="6:6" ht="12.75" customHeight="1" x14ac:dyDescent="0.2">
      <c r="F184" s="447"/>
    </row>
    <row r="185" spans="6:6" ht="12.75" customHeight="1" x14ac:dyDescent="0.2">
      <c r="F185" s="447"/>
    </row>
    <row r="186" spans="6:6" ht="12.75" customHeight="1" x14ac:dyDescent="0.2">
      <c r="F186" s="447"/>
    </row>
    <row r="187" spans="6:6" ht="12.75" customHeight="1" x14ac:dyDescent="0.2">
      <c r="F187" s="447"/>
    </row>
    <row r="188" spans="6:6" ht="12.75" customHeight="1" x14ac:dyDescent="0.2">
      <c r="F188" s="447"/>
    </row>
    <row r="189" spans="6:6" ht="12.75" customHeight="1" x14ac:dyDescent="0.2">
      <c r="F189" s="447"/>
    </row>
    <row r="190" spans="6:6" ht="12.75" customHeight="1" x14ac:dyDescent="0.2">
      <c r="F190" s="447"/>
    </row>
    <row r="191" spans="6:6" ht="12.75" customHeight="1" x14ac:dyDescent="0.2">
      <c r="F191" s="447"/>
    </row>
    <row r="192" spans="6:6" ht="12.75" customHeight="1" x14ac:dyDescent="0.2">
      <c r="F192" s="447"/>
    </row>
    <row r="193" spans="6:6" ht="12.75" customHeight="1" x14ac:dyDescent="0.2">
      <c r="F193" s="447"/>
    </row>
    <row r="194" spans="6:6" ht="12.75" customHeight="1" x14ac:dyDescent="0.2">
      <c r="F194" s="447"/>
    </row>
    <row r="195" spans="6:6" ht="12.75" customHeight="1" x14ac:dyDescent="0.2">
      <c r="F195" s="447"/>
    </row>
    <row r="196" spans="6:6" ht="12.75" customHeight="1" x14ac:dyDescent="0.2">
      <c r="F196" s="447"/>
    </row>
    <row r="197" spans="6:6" ht="12.75" customHeight="1" x14ac:dyDescent="0.2">
      <c r="F197" s="447"/>
    </row>
    <row r="198" spans="6:6" ht="12.75" customHeight="1" x14ac:dyDescent="0.2">
      <c r="F198" s="447"/>
    </row>
    <row r="199" spans="6:6" ht="12.75" customHeight="1" x14ac:dyDescent="0.2">
      <c r="F199" s="447"/>
    </row>
    <row r="200" spans="6:6" ht="12.75" customHeight="1" x14ac:dyDescent="0.2">
      <c r="F200" s="447"/>
    </row>
    <row r="201" spans="6:6" ht="12.75" customHeight="1" x14ac:dyDescent="0.2">
      <c r="F201" s="447"/>
    </row>
    <row r="202" spans="6:6" ht="12.75" customHeight="1" x14ac:dyDescent="0.2">
      <c r="F202" s="447"/>
    </row>
    <row r="203" spans="6:6" ht="12.75" customHeight="1" x14ac:dyDescent="0.2">
      <c r="F203" s="447"/>
    </row>
    <row r="204" spans="6:6" ht="12.75" customHeight="1" x14ac:dyDescent="0.2">
      <c r="F204" s="447"/>
    </row>
    <row r="205" spans="6:6" ht="12.75" customHeight="1" x14ac:dyDescent="0.2">
      <c r="F205" s="447"/>
    </row>
    <row r="206" spans="6:6" ht="12.75" customHeight="1" x14ac:dyDescent="0.2">
      <c r="F206" s="447"/>
    </row>
    <row r="207" spans="6:6" ht="12.75" customHeight="1" x14ac:dyDescent="0.2">
      <c r="F207" s="447"/>
    </row>
    <row r="208" spans="6:6" ht="12.75" customHeight="1" x14ac:dyDescent="0.2">
      <c r="F208" s="447"/>
    </row>
    <row r="209" spans="6:6" ht="12.75" customHeight="1" x14ac:dyDescent="0.2">
      <c r="F209" s="447"/>
    </row>
    <row r="210" spans="6:6" ht="12.75" customHeight="1" x14ac:dyDescent="0.2">
      <c r="F210" s="447"/>
    </row>
    <row r="211" spans="6:6" ht="12.75" customHeight="1" x14ac:dyDescent="0.2">
      <c r="F211" s="447"/>
    </row>
    <row r="212" spans="6:6" ht="12.75" customHeight="1" x14ac:dyDescent="0.2">
      <c r="F212" s="447"/>
    </row>
    <row r="213" spans="6:6" ht="12.75" customHeight="1" x14ac:dyDescent="0.2">
      <c r="F213" s="447"/>
    </row>
    <row r="214" spans="6:6" ht="12.75" customHeight="1" x14ac:dyDescent="0.2">
      <c r="F214" s="447"/>
    </row>
    <row r="215" spans="6:6" ht="12.75" customHeight="1" x14ac:dyDescent="0.2">
      <c r="F215" s="447"/>
    </row>
    <row r="216" spans="6:6" ht="12.75" customHeight="1" x14ac:dyDescent="0.2">
      <c r="F216" s="447"/>
    </row>
    <row r="217" spans="6:6" ht="12.75" customHeight="1" x14ac:dyDescent="0.2">
      <c r="F217" s="447"/>
    </row>
    <row r="218" spans="6:6" ht="12.75" customHeight="1" x14ac:dyDescent="0.2">
      <c r="F218" s="447"/>
    </row>
    <row r="219" spans="6:6" ht="12.75" customHeight="1" x14ac:dyDescent="0.2">
      <c r="F219" s="447"/>
    </row>
    <row r="220" spans="6:6" ht="12.75" customHeight="1" x14ac:dyDescent="0.2">
      <c r="F220" s="447"/>
    </row>
    <row r="221" spans="6:6" ht="12.75" customHeight="1" x14ac:dyDescent="0.2">
      <c r="F221" s="447"/>
    </row>
    <row r="222" spans="6:6" ht="12.75" customHeight="1" x14ac:dyDescent="0.2">
      <c r="F222" s="447"/>
    </row>
    <row r="223" spans="6:6" ht="12.75" customHeight="1" x14ac:dyDescent="0.2">
      <c r="F223" s="447"/>
    </row>
    <row r="224" spans="6:6" ht="12.75" customHeight="1" x14ac:dyDescent="0.2">
      <c r="F224" s="447"/>
    </row>
    <row r="225" spans="6:6" ht="12.75" customHeight="1" x14ac:dyDescent="0.2">
      <c r="F225" s="447"/>
    </row>
    <row r="226" spans="6:6" ht="12.75" customHeight="1" x14ac:dyDescent="0.2">
      <c r="F226" s="447"/>
    </row>
    <row r="227" spans="6:6" ht="12.75" customHeight="1" x14ac:dyDescent="0.2">
      <c r="F227" s="447"/>
    </row>
    <row r="228" spans="6:6" ht="12.75" customHeight="1" x14ac:dyDescent="0.2">
      <c r="F228" s="447"/>
    </row>
    <row r="229" spans="6:6" ht="12.75" customHeight="1" x14ac:dyDescent="0.2">
      <c r="F229" s="447"/>
    </row>
    <row r="230" spans="6:6" ht="12.75" customHeight="1" x14ac:dyDescent="0.2">
      <c r="F230" s="447"/>
    </row>
    <row r="231" spans="6:6" ht="12.75" customHeight="1" x14ac:dyDescent="0.2">
      <c r="F231" s="447"/>
    </row>
    <row r="232" spans="6:6" ht="12.75" customHeight="1" x14ac:dyDescent="0.2">
      <c r="F232" s="447"/>
    </row>
    <row r="233" spans="6:6" ht="12.75" customHeight="1" x14ac:dyDescent="0.2">
      <c r="F233" s="447"/>
    </row>
    <row r="234" spans="6:6" ht="12.75" customHeight="1" x14ac:dyDescent="0.2">
      <c r="F234" s="447"/>
    </row>
    <row r="235" spans="6:6" ht="12.75" customHeight="1" x14ac:dyDescent="0.2">
      <c r="F235" s="447"/>
    </row>
    <row r="236" spans="6:6" ht="12.75" customHeight="1" x14ac:dyDescent="0.2">
      <c r="F236" s="447"/>
    </row>
    <row r="237" spans="6:6" ht="12.75" customHeight="1" x14ac:dyDescent="0.2">
      <c r="F237" s="447"/>
    </row>
    <row r="238" spans="6:6" ht="12.75" customHeight="1" x14ac:dyDescent="0.2">
      <c r="F238" s="447"/>
    </row>
    <row r="239" spans="6:6" ht="12.75" customHeight="1" x14ac:dyDescent="0.2">
      <c r="F239" s="447"/>
    </row>
    <row r="240" spans="6:6" ht="12.75" customHeight="1" x14ac:dyDescent="0.2">
      <c r="F240" s="447"/>
    </row>
    <row r="241" spans="6:6" ht="12.75" customHeight="1" x14ac:dyDescent="0.2">
      <c r="F241" s="447"/>
    </row>
    <row r="242" spans="6:6" ht="12.75" customHeight="1" x14ac:dyDescent="0.2">
      <c r="F242" s="447"/>
    </row>
    <row r="243" spans="6:6" ht="12.75" customHeight="1" x14ac:dyDescent="0.2">
      <c r="F243" s="447"/>
    </row>
    <row r="244" spans="6:6" ht="12.75" customHeight="1" x14ac:dyDescent="0.2">
      <c r="F244" s="447"/>
    </row>
    <row r="245" spans="6:6" ht="12.75" customHeight="1" x14ac:dyDescent="0.2">
      <c r="F245" s="447"/>
    </row>
    <row r="246" spans="6:6" ht="12.75" customHeight="1" x14ac:dyDescent="0.2">
      <c r="F246" s="447"/>
    </row>
    <row r="247" spans="6:6" ht="12.75" customHeight="1" x14ac:dyDescent="0.2">
      <c r="F247" s="447"/>
    </row>
    <row r="248" spans="6:6" ht="12.75" customHeight="1" x14ac:dyDescent="0.2">
      <c r="F248" s="447"/>
    </row>
    <row r="249" spans="6:6" ht="12.75" customHeight="1" x14ac:dyDescent="0.2">
      <c r="F249" s="447"/>
    </row>
    <row r="250" spans="6:6" ht="12.75" customHeight="1" x14ac:dyDescent="0.2">
      <c r="F250" s="447"/>
    </row>
    <row r="251" spans="6:6" ht="12.75" customHeight="1" x14ac:dyDescent="0.2">
      <c r="F251" s="447"/>
    </row>
    <row r="252" spans="6:6" ht="12.75" customHeight="1" x14ac:dyDescent="0.2">
      <c r="F252" s="447"/>
    </row>
    <row r="253" spans="6:6" ht="12.75" customHeight="1" x14ac:dyDescent="0.2">
      <c r="F253" s="447"/>
    </row>
    <row r="254" spans="6:6" ht="12.75" customHeight="1" x14ac:dyDescent="0.2">
      <c r="F254" s="447"/>
    </row>
    <row r="255" spans="6:6" ht="12.75" customHeight="1" x14ac:dyDescent="0.2">
      <c r="F255" s="447"/>
    </row>
    <row r="256" spans="6:6" ht="12.75" customHeight="1" x14ac:dyDescent="0.2">
      <c r="F256" s="447"/>
    </row>
    <row r="257" spans="6:6" ht="12.75" customHeight="1" x14ac:dyDescent="0.2">
      <c r="F257" s="447"/>
    </row>
    <row r="258" spans="6:6" ht="12.75" customHeight="1" x14ac:dyDescent="0.2">
      <c r="F258" s="447"/>
    </row>
    <row r="259" spans="6:6" ht="12.75" customHeight="1" x14ac:dyDescent="0.2">
      <c r="F259" s="447"/>
    </row>
    <row r="260" spans="6:6" ht="12.75" customHeight="1" x14ac:dyDescent="0.2">
      <c r="F260" s="447"/>
    </row>
    <row r="261" spans="6:6" ht="12.75" customHeight="1" x14ac:dyDescent="0.2">
      <c r="F261" s="447"/>
    </row>
    <row r="262" spans="6:6" ht="12.75" customHeight="1" x14ac:dyDescent="0.2">
      <c r="F262" s="447"/>
    </row>
    <row r="263" spans="6:6" ht="12.75" customHeight="1" x14ac:dyDescent="0.2">
      <c r="F263" s="447"/>
    </row>
    <row r="264" spans="6:6" ht="12.75" customHeight="1" x14ac:dyDescent="0.2">
      <c r="F264" s="447"/>
    </row>
    <row r="265" spans="6:6" ht="12.75" customHeight="1" x14ac:dyDescent="0.2">
      <c r="F265" s="447"/>
    </row>
    <row r="266" spans="6:6" ht="12.75" customHeight="1" x14ac:dyDescent="0.2">
      <c r="F266" s="447"/>
    </row>
    <row r="267" spans="6:6" ht="12.75" customHeight="1" x14ac:dyDescent="0.2">
      <c r="F267" s="447"/>
    </row>
    <row r="268" spans="6:6" ht="12.75" customHeight="1" x14ac:dyDescent="0.2">
      <c r="F268" s="447"/>
    </row>
    <row r="269" spans="6:6" ht="12.75" customHeight="1" x14ac:dyDescent="0.2">
      <c r="F269" s="447"/>
    </row>
    <row r="270" spans="6:6" ht="12.75" customHeight="1" x14ac:dyDescent="0.2">
      <c r="F270" s="447"/>
    </row>
    <row r="271" spans="6:6" ht="12.75" customHeight="1" x14ac:dyDescent="0.2">
      <c r="F271" s="447"/>
    </row>
    <row r="272" spans="6:6" ht="12.75" customHeight="1" x14ac:dyDescent="0.2">
      <c r="F272" s="447"/>
    </row>
    <row r="273" spans="6:6" ht="12.75" customHeight="1" x14ac:dyDescent="0.2">
      <c r="F273" s="447"/>
    </row>
    <row r="274" spans="6:6" ht="12.75" customHeight="1" x14ac:dyDescent="0.2">
      <c r="F274" s="447"/>
    </row>
    <row r="275" spans="6:6" ht="12.75" customHeight="1" x14ac:dyDescent="0.2">
      <c r="F275" s="447"/>
    </row>
    <row r="276" spans="6:6" ht="12.75" customHeight="1" x14ac:dyDescent="0.2">
      <c r="F276" s="447"/>
    </row>
    <row r="277" spans="6:6" ht="12.75" customHeight="1" x14ac:dyDescent="0.2">
      <c r="F277" s="447"/>
    </row>
    <row r="278" spans="6:6" ht="12.75" customHeight="1" x14ac:dyDescent="0.2">
      <c r="F278" s="447"/>
    </row>
    <row r="279" spans="6:6" ht="12.75" customHeight="1" x14ac:dyDescent="0.2">
      <c r="F279" s="447"/>
    </row>
    <row r="280" spans="6:6" ht="12.75" customHeight="1" x14ac:dyDescent="0.2">
      <c r="F280" s="447"/>
    </row>
    <row r="281" spans="6:6" ht="12.75" customHeight="1" x14ac:dyDescent="0.2">
      <c r="F281" s="447"/>
    </row>
    <row r="282" spans="6:6" ht="12.75" customHeight="1" x14ac:dyDescent="0.2">
      <c r="F282" s="447"/>
    </row>
    <row r="283" spans="6:6" ht="12.75" customHeight="1" x14ac:dyDescent="0.2">
      <c r="F283" s="447"/>
    </row>
    <row r="284" spans="6:6" ht="12.75" customHeight="1" x14ac:dyDescent="0.2">
      <c r="F284" s="447"/>
    </row>
    <row r="285" spans="6:6" ht="12.75" customHeight="1" x14ac:dyDescent="0.2">
      <c r="F285" s="447"/>
    </row>
    <row r="286" spans="6:6" ht="12.75" customHeight="1" x14ac:dyDescent="0.2">
      <c r="F286" s="447"/>
    </row>
    <row r="287" spans="6:6" ht="12.75" customHeight="1" x14ac:dyDescent="0.2">
      <c r="F287" s="447"/>
    </row>
    <row r="288" spans="6:6" ht="12.75" customHeight="1" x14ac:dyDescent="0.2">
      <c r="F288" s="447"/>
    </row>
    <row r="289" spans="6:6" ht="12.75" customHeight="1" x14ac:dyDescent="0.2">
      <c r="F289" s="447"/>
    </row>
    <row r="290" spans="6:6" ht="12.75" customHeight="1" x14ac:dyDescent="0.2">
      <c r="F290" s="447"/>
    </row>
    <row r="291" spans="6:6" ht="12.75" customHeight="1" x14ac:dyDescent="0.2">
      <c r="F291" s="447"/>
    </row>
    <row r="292" spans="6:6" ht="12.75" customHeight="1" x14ac:dyDescent="0.2">
      <c r="F292" s="447"/>
    </row>
    <row r="293" spans="6:6" ht="12.75" customHeight="1" x14ac:dyDescent="0.2">
      <c r="F293" s="447"/>
    </row>
    <row r="294" spans="6:6" ht="12.75" customHeight="1" x14ac:dyDescent="0.2">
      <c r="F294" s="447"/>
    </row>
    <row r="295" spans="6:6" ht="12.75" customHeight="1" x14ac:dyDescent="0.2">
      <c r="F295" s="447"/>
    </row>
    <row r="296" spans="6:6" ht="12.75" customHeight="1" x14ac:dyDescent="0.2">
      <c r="F296" s="447"/>
    </row>
    <row r="297" spans="6:6" ht="12.75" customHeight="1" x14ac:dyDescent="0.2">
      <c r="F297" s="447"/>
    </row>
    <row r="298" spans="6:6" ht="12.75" customHeight="1" x14ac:dyDescent="0.2">
      <c r="F298" s="447"/>
    </row>
    <row r="299" spans="6:6" ht="12.75" customHeight="1" x14ac:dyDescent="0.2">
      <c r="F299" s="447"/>
    </row>
    <row r="300" spans="6:6" ht="12.75" customHeight="1" x14ac:dyDescent="0.2">
      <c r="F300" s="447"/>
    </row>
    <row r="301" spans="6:6" ht="12.75" customHeight="1" x14ac:dyDescent="0.2">
      <c r="F301" s="447"/>
    </row>
    <row r="302" spans="6:6" ht="12.75" customHeight="1" x14ac:dyDescent="0.2">
      <c r="F302" s="447"/>
    </row>
    <row r="303" spans="6:6" ht="12.75" customHeight="1" x14ac:dyDescent="0.2">
      <c r="F303" s="447"/>
    </row>
    <row r="304" spans="6:6" ht="12.75" customHeight="1" x14ac:dyDescent="0.2">
      <c r="F304" s="447"/>
    </row>
    <row r="305" spans="6:6" ht="12.75" customHeight="1" x14ac:dyDescent="0.2">
      <c r="F305" s="447"/>
    </row>
    <row r="306" spans="6:6" ht="12.75" customHeight="1" x14ac:dyDescent="0.2">
      <c r="F306" s="447"/>
    </row>
    <row r="307" spans="6:6" ht="12.75" customHeight="1" x14ac:dyDescent="0.2">
      <c r="F307" s="447"/>
    </row>
    <row r="308" spans="6:6" ht="12.75" customHeight="1" x14ac:dyDescent="0.2">
      <c r="F308" s="447"/>
    </row>
    <row r="309" spans="6:6" ht="12.75" customHeight="1" x14ac:dyDescent="0.2">
      <c r="F309" s="447"/>
    </row>
    <row r="310" spans="6:6" ht="12.75" customHeight="1" x14ac:dyDescent="0.2">
      <c r="F310" s="447"/>
    </row>
    <row r="311" spans="6:6" ht="12.75" customHeight="1" x14ac:dyDescent="0.2">
      <c r="F311" s="447"/>
    </row>
    <row r="312" spans="6:6" ht="12.75" customHeight="1" x14ac:dyDescent="0.2">
      <c r="F312" s="447"/>
    </row>
    <row r="313" spans="6:6" ht="12.75" customHeight="1" x14ac:dyDescent="0.2">
      <c r="F313" s="447"/>
    </row>
    <row r="314" spans="6:6" ht="12.75" customHeight="1" x14ac:dyDescent="0.2">
      <c r="F314" s="447"/>
    </row>
    <row r="315" spans="6:6" ht="12.75" customHeight="1" x14ac:dyDescent="0.2">
      <c r="F315" s="447"/>
    </row>
    <row r="316" spans="6:6" ht="12.75" customHeight="1" x14ac:dyDescent="0.2">
      <c r="F316" s="447"/>
    </row>
    <row r="317" spans="6:6" ht="12.75" customHeight="1" x14ac:dyDescent="0.2">
      <c r="F317" s="447"/>
    </row>
    <row r="318" spans="6:6" ht="12.75" customHeight="1" x14ac:dyDescent="0.2">
      <c r="F318" s="447"/>
    </row>
    <row r="319" spans="6:6" ht="12.75" customHeight="1" x14ac:dyDescent="0.2">
      <c r="F319" s="447"/>
    </row>
    <row r="320" spans="6:6" ht="12.75" customHeight="1" x14ac:dyDescent="0.2">
      <c r="F320" s="447"/>
    </row>
    <row r="321" spans="6:6" ht="12.75" customHeight="1" x14ac:dyDescent="0.2">
      <c r="F321" s="447"/>
    </row>
    <row r="322" spans="6:6" ht="12.75" customHeight="1" x14ac:dyDescent="0.2">
      <c r="F322" s="447"/>
    </row>
    <row r="323" spans="6:6" ht="12.75" customHeight="1" x14ac:dyDescent="0.2">
      <c r="F323" s="447"/>
    </row>
    <row r="324" spans="6:6" ht="12.75" customHeight="1" x14ac:dyDescent="0.2">
      <c r="F324" s="447"/>
    </row>
    <row r="325" spans="6:6" ht="12.75" customHeight="1" x14ac:dyDescent="0.2">
      <c r="F325" s="447"/>
    </row>
    <row r="326" spans="6:6" ht="12.75" customHeight="1" x14ac:dyDescent="0.2">
      <c r="F326" s="447"/>
    </row>
    <row r="327" spans="6:6" ht="12.75" customHeight="1" x14ac:dyDescent="0.2">
      <c r="F327" s="447"/>
    </row>
    <row r="328" spans="6:6" ht="12.75" customHeight="1" x14ac:dyDescent="0.2">
      <c r="F328" s="447"/>
    </row>
    <row r="329" spans="6:6" ht="12.75" customHeight="1" x14ac:dyDescent="0.2">
      <c r="F329" s="447"/>
    </row>
    <row r="330" spans="6:6" ht="12.75" customHeight="1" x14ac:dyDescent="0.2">
      <c r="F330" s="447"/>
    </row>
    <row r="331" spans="6:6" ht="12.75" customHeight="1" x14ac:dyDescent="0.2">
      <c r="F331" s="447"/>
    </row>
    <row r="332" spans="6:6" ht="12.75" customHeight="1" x14ac:dyDescent="0.2">
      <c r="F332" s="447"/>
    </row>
    <row r="333" spans="6:6" ht="12.75" customHeight="1" x14ac:dyDescent="0.2">
      <c r="F333" s="447"/>
    </row>
    <row r="334" spans="6:6" ht="12.75" customHeight="1" x14ac:dyDescent="0.2">
      <c r="F334" s="447"/>
    </row>
    <row r="335" spans="6:6" ht="12.75" customHeight="1" x14ac:dyDescent="0.2">
      <c r="F335" s="447"/>
    </row>
    <row r="336" spans="6:6" ht="12.75" customHeight="1" x14ac:dyDescent="0.2">
      <c r="F336" s="447"/>
    </row>
    <row r="337" spans="6:6" ht="12.75" customHeight="1" x14ac:dyDescent="0.2">
      <c r="F337" s="447"/>
    </row>
    <row r="338" spans="6:6" ht="12.75" customHeight="1" x14ac:dyDescent="0.2">
      <c r="F338" s="447"/>
    </row>
    <row r="339" spans="6:6" ht="12.75" customHeight="1" x14ac:dyDescent="0.2">
      <c r="F339" s="447"/>
    </row>
    <row r="340" spans="6:6" ht="12.75" customHeight="1" x14ac:dyDescent="0.2">
      <c r="F340" s="447"/>
    </row>
    <row r="341" spans="6:6" ht="12.75" customHeight="1" x14ac:dyDescent="0.2">
      <c r="F341" s="447"/>
    </row>
    <row r="342" spans="6:6" ht="12.75" customHeight="1" x14ac:dyDescent="0.2">
      <c r="F342" s="447"/>
    </row>
    <row r="343" spans="6:6" ht="12.75" customHeight="1" x14ac:dyDescent="0.2">
      <c r="F343" s="447"/>
    </row>
    <row r="344" spans="6:6" ht="12.75" customHeight="1" x14ac:dyDescent="0.2">
      <c r="F344" s="447"/>
    </row>
    <row r="345" spans="6:6" ht="12.75" customHeight="1" x14ac:dyDescent="0.2">
      <c r="F345" s="447"/>
    </row>
    <row r="346" spans="6:6" ht="12.75" customHeight="1" x14ac:dyDescent="0.2">
      <c r="F346" s="447"/>
    </row>
    <row r="347" spans="6:6" ht="12.75" customHeight="1" x14ac:dyDescent="0.2">
      <c r="F347" s="447"/>
    </row>
    <row r="348" spans="6:6" ht="12.75" customHeight="1" x14ac:dyDescent="0.2">
      <c r="F348" s="447"/>
    </row>
    <row r="349" spans="6:6" ht="12.75" customHeight="1" x14ac:dyDescent="0.2">
      <c r="F349" s="447"/>
    </row>
    <row r="350" spans="6:6" ht="12.75" customHeight="1" x14ac:dyDescent="0.2">
      <c r="F350" s="447"/>
    </row>
    <row r="351" spans="6:6" ht="12.75" customHeight="1" x14ac:dyDescent="0.2">
      <c r="F351" s="447"/>
    </row>
    <row r="352" spans="6:6" ht="12.75" customHeight="1" x14ac:dyDescent="0.2">
      <c r="F352" s="447"/>
    </row>
    <row r="353" spans="6:6" ht="12.75" customHeight="1" x14ac:dyDescent="0.2">
      <c r="F353" s="447"/>
    </row>
    <row r="354" spans="6:6" ht="12.75" customHeight="1" x14ac:dyDescent="0.2">
      <c r="F354" s="447"/>
    </row>
    <row r="355" spans="6:6" ht="12.75" customHeight="1" x14ac:dyDescent="0.2">
      <c r="F355" s="447"/>
    </row>
    <row r="356" spans="6:6" ht="12.75" customHeight="1" x14ac:dyDescent="0.2">
      <c r="F356" s="447"/>
    </row>
    <row r="357" spans="6:6" ht="12.75" customHeight="1" x14ac:dyDescent="0.2">
      <c r="F357" s="447"/>
    </row>
    <row r="358" spans="6:6" ht="12.75" customHeight="1" x14ac:dyDescent="0.2">
      <c r="F358" s="447"/>
    </row>
    <row r="359" spans="6:6" ht="12.75" customHeight="1" x14ac:dyDescent="0.2">
      <c r="F359" s="447"/>
    </row>
    <row r="360" spans="6:6" ht="12.75" customHeight="1" x14ac:dyDescent="0.2">
      <c r="F360" s="447"/>
    </row>
    <row r="361" spans="6:6" ht="12.75" customHeight="1" x14ac:dyDescent="0.2">
      <c r="F361" s="447"/>
    </row>
    <row r="362" spans="6:6" ht="12.75" customHeight="1" x14ac:dyDescent="0.2">
      <c r="F362" s="447"/>
    </row>
    <row r="363" spans="6:6" ht="12.75" customHeight="1" x14ac:dyDescent="0.2">
      <c r="F363" s="447"/>
    </row>
    <row r="364" spans="6:6" ht="12.75" customHeight="1" x14ac:dyDescent="0.2">
      <c r="F364" s="447"/>
    </row>
    <row r="365" spans="6:6" ht="12.75" customHeight="1" x14ac:dyDescent="0.2">
      <c r="F365" s="447"/>
    </row>
    <row r="366" spans="6:6" ht="12.75" customHeight="1" x14ac:dyDescent="0.2">
      <c r="F366" s="447"/>
    </row>
    <row r="367" spans="6:6" ht="12.75" customHeight="1" x14ac:dyDescent="0.2">
      <c r="F367" s="447"/>
    </row>
    <row r="368" spans="6:6" ht="12.75" customHeight="1" x14ac:dyDescent="0.2">
      <c r="F368" s="447"/>
    </row>
    <row r="369" spans="6:6" ht="12.75" customHeight="1" x14ac:dyDescent="0.2">
      <c r="F369" s="447"/>
    </row>
    <row r="370" spans="6:6" ht="12.75" customHeight="1" x14ac:dyDescent="0.2">
      <c r="F370" s="447"/>
    </row>
    <row r="371" spans="6:6" ht="12.75" customHeight="1" x14ac:dyDescent="0.2">
      <c r="F371" s="447"/>
    </row>
    <row r="372" spans="6:6" ht="12.75" customHeight="1" x14ac:dyDescent="0.2">
      <c r="F372" s="447"/>
    </row>
    <row r="373" spans="6:6" ht="12.75" customHeight="1" x14ac:dyDescent="0.2">
      <c r="F373" s="447"/>
    </row>
    <row r="374" spans="6:6" ht="12.75" customHeight="1" x14ac:dyDescent="0.2">
      <c r="F374" s="447"/>
    </row>
    <row r="375" spans="6:6" ht="12.75" customHeight="1" x14ac:dyDescent="0.2">
      <c r="F375" s="447"/>
    </row>
    <row r="376" spans="6:6" ht="12.75" customHeight="1" x14ac:dyDescent="0.2">
      <c r="F376" s="447"/>
    </row>
    <row r="377" spans="6:6" ht="12.75" customHeight="1" x14ac:dyDescent="0.2">
      <c r="F377" s="447"/>
    </row>
    <row r="378" spans="6:6" ht="12.75" customHeight="1" x14ac:dyDescent="0.2">
      <c r="F378" s="447"/>
    </row>
    <row r="379" spans="6:6" ht="12.75" customHeight="1" x14ac:dyDescent="0.2">
      <c r="F379" s="447"/>
    </row>
    <row r="380" spans="6:6" ht="12.75" customHeight="1" x14ac:dyDescent="0.2">
      <c r="F380" s="447"/>
    </row>
    <row r="381" spans="6:6" ht="12.75" customHeight="1" x14ac:dyDescent="0.2">
      <c r="F381" s="447"/>
    </row>
    <row r="382" spans="6:6" ht="12.75" customHeight="1" x14ac:dyDescent="0.2">
      <c r="F382" s="447"/>
    </row>
    <row r="383" spans="6:6" ht="12.75" customHeight="1" x14ac:dyDescent="0.2">
      <c r="F383" s="447"/>
    </row>
    <row r="384" spans="6:6" ht="12.75" customHeight="1" x14ac:dyDescent="0.2">
      <c r="F384" s="447"/>
    </row>
    <row r="385" spans="6:6" ht="12.75" customHeight="1" x14ac:dyDescent="0.2">
      <c r="F385" s="447"/>
    </row>
    <row r="386" spans="6:6" ht="12.75" customHeight="1" x14ac:dyDescent="0.2">
      <c r="F386" s="447"/>
    </row>
    <row r="387" spans="6:6" ht="12.75" customHeight="1" x14ac:dyDescent="0.2">
      <c r="F387" s="447"/>
    </row>
    <row r="388" spans="6:6" ht="12.75" customHeight="1" x14ac:dyDescent="0.2">
      <c r="F388" s="447"/>
    </row>
    <row r="389" spans="6:6" ht="12.75" customHeight="1" x14ac:dyDescent="0.2">
      <c r="F389" s="447"/>
    </row>
    <row r="390" spans="6:6" ht="12.75" customHeight="1" x14ac:dyDescent="0.2">
      <c r="F390" s="447"/>
    </row>
    <row r="391" spans="6:6" ht="12.75" customHeight="1" x14ac:dyDescent="0.2">
      <c r="F391" s="447"/>
    </row>
    <row r="392" spans="6:6" ht="12.75" customHeight="1" x14ac:dyDescent="0.2">
      <c r="F392" s="447"/>
    </row>
    <row r="393" spans="6:6" ht="12.75" customHeight="1" x14ac:dyDescent="0.2">
      <c r="F393" s="447"/>
    </row>
    <row r="394" spans="6:6" ht="12.75" customHeight="1" x14ac:dyDescent="0.2">
      <c r="F394" s="447"/>
    </row>
    <row r="395" spans="6:6" ht="12.75" customHeight="1" x14ac:dyDescent="0.2">
      <c r="F395" s="447"/>
    </row>
    <row r="396" spans="6:6" ht="12.75" customHeight="1" x14ac:dyDescent="0.2">
      <c r="F396" s="447"/>
    </row>
    <row r="397" spans="6:6" ht="12.75" customHeight="1" x14ac:dyDescent="0.2">
      <c r="F397" s="447"/>
    </row>
    <row r="398" spans="6:6" ht="12.75" customHeight="1" x14ac:dyDescent="0.2">
      <c r="F398" s="447"/>
    </row>
    <row r="399" spans="6:6" ht="12.75" customHeight="1" x14ac:dyDescent="0.2">
      <c r="F399" s="447"/>
    </row>
    <row r="400" spans="6:6" ht="12.75" customHeight="1" x14ac:dyDescent="0.2">
      <c r="F400" s="447"/>
    </row>
    <row r="401" spans="6:6" ht="12.75" customHeight="1" x14ac:dyDescent="0.2">
      <c r="F401" s="447"/>
    </row>
    <row r="402" spans="6:6" ht="12.75" customHeight="1" x14ac:dyDescent="0.2">
      <c r="F402" s="447"/>
    </row>
    <row r="403" spans="6:6" ht="12.75" customHeight="1" x14ac:dyDescent="0.2">
      <c r="F403" s="447"/>
    </row>
    <row r="404" spans="6:6" ht="12.75" customHeight="1" x14ac:dyDescent="0.2">
      <c r="F404" s="447"/>
    </row>
    <row r="405" spans="6:6" ht="12.75" customHeight="1" x14ac:dyDescent="0.2">
      <c r="F405" s="447"/>
    </row>
    <row r="406" spans="6:6" ht="12.75" customHeight="1" x14ac:dyDescent="0.2">
      <c r="F406" s="447"/>
    </row>
    <row r="407" spans="6:6" ht="12.75" customHeight="1" x14ac:dyDescent="0.2">
      <c r="F407" s="447"/>
    </row>
    <row r="408" spans="6:6" ht="12.75" customHeight="1" x14ac:dyDescent="0.2">
      <c r="F408" s="447"/>
    </row>
    <row r="409" spans="6:6" ht="12.75" customHeight="1" x14ac:dyDescent="0.2">
      <c r="F409" s="447"/>
    </row>
    <row r="410" spans="6:6" ht="12.75" customHeight="1" x14ac:dyDescent="0.2">
      <c r="F410" s="447"/>
    </row>
    <row r="411" spans="6:6" ht="12.75" customHeight="1" x14ac:dyDescent="0.2">
      <c r="F411" s="447"/>
    </row>
    <row r="412" spans="6:6" ht="12.75" customHeight="1" x14ac:dyDescent="0.2">
      <c r="F412" s="447"/>
    </row>
    <row r="413" spans="6:6" ht="12.75" customHeight="1" x14ac:dyDescent="0.2">
      <c r="F413" s="447"/>
    </row>
    <row r="414" spans="6:6" ht="12.75" customHeight="1" x14ac:dyDescent="0.2">
      <c r="F414" s="447"/>
    </row>
    <row r="415" spans="6:6" ht="12.75" customHeight="1" x14ac:dyDescent="0.2">
      <c r="F415" s="447"/>
    </row>
    <row r="416" spans="6:6" ht="12.75" customHeight="1" x14ac:dyDescent="0.2">
      <c r="F416" s="447"/>
    </row>
    <row r="417" spans="6:6" ht="12.75" customHeight="1" x14ac:dyDescent="0.2">
      <c r="F417" s="447"/>
    </row>
    <row r="418" spans="6:6" ht="12.75" customHeight="1" x14ac:dyDescent="0.2">
      <c r="F418" s="447"/>
    </row>
    <row r="419" spans="6:6" ht="12.75" customHeight="1" x14ac:dyDescent="0.2">
      <c r="F419" s="447"/>
    </row>
    <row r="420" spans="6:6" ht="12.75" customHeight="1" x14ac:dyDescent="0.2">
      <c r="F420" s="447"/>
    </row>
    <row r="421" spans="6:6" ht="12.75" customHeight="1" x14ac:dyDescent="0.2">
      <c r="F421" s="447"/>
    </row>
    <row r="422" spans="6:6" ht="12.75" customHeight="1" x14ac:dyDescent="0.2">
      <c r="F422" s="447"/>
    </row>
    <row r="423" spans="6:6" ht="12.75" customHeight="1" x14ac:dyDescent="0.2">
      <c r="F423" s="447"/>
    </row>
    <row r="424" spans="6:6" ht="12.75" customHeight="1" x14ac:dyDescent="0.2">
      <c r="F424" s="447"/>
    </row>
    <row r="425" spans="6:6" ht="12.75" customHeight="1" x14ac:dyDescent="0.2">
      <c r="F425" s="447"/>
    </row>
    <row r="426" spans="6:6" ht="12.75" customHeight="1" x14ac:dyDescent="0.2">
      <c r="F426" s="447"/>
    </row>
    <row r="427" spans="6:6" ht="12.75" customHeight="1" x14ac:dyDescent="0.2">
      <c r="F427" s="447"/>
    </row>
    <row r="428" spans="6:6" ht="12.75" customHeight="1" x14ac:dyDescent="0.2">
      <c r="F428" s="447"/>
    </row>
    <row r="429" spans="6:6" ht="12.75" customHeight="1" x14ac:dyDescent="0.2">
      <c r="F429" s="447"/>
    </row>
    <row r="430" spans="6:6" ht="12.75" customHeight="1" x14ac:dyDescent="0.2">
      <c r="F430" s="447"/>
    </row>
    <row r="431" spans="6:6" ht="12.75" customHeight="1" x14ac:dyDescent="0.2">
      <c r="F431" s="447"/>
    </row>
    <row r="432" spans="6:6" ht="12.75" customHeight="1" x14ac:dyDescent="0.2">
      <c r="F432" s="447"/>
    </row>
    <row r="433" spans="6:6" ht="12.75" customHeight="1" x14ac:dyDescent="0.2">
      <c r="F433" s="447"/>
    </row>
    <row r="434" spans="6:6" ht="12.75" customHeight="1" x14ac:dyDescent="0.2">
      <c r="F434" s="447"/>
    </row>
    <row r="435" spans="6:6" ht="12.75" customHeight="1" x14ac:dyDescent="0.2">
      <c r="F435" s="447"/>
    </row>
    <row r="436" spans="6:6" ht="12.75" customHeight="1" x14ac:dyDescent="0.2">
      <c r="F436" s="447"/>
    </row>
    <row r="437" spans="6:6" ht="12.75" customHeight="1" x14ac:dyDescent="0.2">
      <c r="F437" s="447"/>
    </row>
    <row r="438" spans="6:6" ht="12.75" customHeight="1" x14ac:dyDescent="0.2">
      <c r="F438" s="447"/>
    </row>
    <row r="439" spans="6:6" ht="12.75" customHeight="1" x14ac:dyDescent="0.2">
      <c r="F439" s="447"/>
    </row>
    <row r="440" spans="6:6" ht="12.75" customHeight="1" x14ac:dyDescent="0.2">
      <c r="F440" s="447"/>
    </row>
    <row r="441" spans="6:6" ht="12.75" customHeight="1" x14ac:dyDescent="0.2">
      <c r="F441" s="447"/>
    </row>
    <row r="442" spans="6:6" ht="12.75" customHeight="1" x14ac:dyDescent="0.2">
      <c r="F442" s="447"/>
    </row>
    <row r="443" spans="6:6" ht="12.75" customHeight="1" x14ac:dyDescent="0.2">
      <c r="F443" s="447"/>
    </row>
    <row r="444" spans="6:6" ht="12.75" customHeight="1" x14ac:dyDescent="0.2">
      <c r="F444" s="447"/>
    </row>
    <row r="445" spans="6:6" ht="12.75" customHeight="1" x14ac:dyDescent="0.2">
      <c r="F445" s="447"/>
    </row>
    <row r="446" spans="6:6" ht="12.75" customHeight="1" x14ac:dyDescent="0.2">
      <c r="F446" s="447"/>
    </row>
    <row r="447" spans="6:6" ht="12.75" customHeight="1" x14ac:dyDescent="0.2">
      <c r="F447" s="447"/>
    </row>
    <row r="448" spans="6:6" ht="12.75" customHeight="1" x14ac:dyDescent="0.2">
      <c r="F448" s="447"/>
    </row>
    <row r="449" spans="6:6" ht="12.75" customHeight="1" x14ac:dyDescent="0.2">
      <c r="F449" s="447"/>
    </row>
    <row r="450" spans="6:6" ht="12.75" customHeight="1" x14ac:dyDescent="0.2">
      <c r="F450" s="447"/>
    </row>
    <row r="451" spans="6:6" ht="12.75" customHeight="1" x14ac:dyDescent="0.2">
      <c r="F451" s="447"/>
    </row>
    <row r="452" spans="6:6" ht="12.75" customHeight="1" x14ac:dyDescent="0.2">
      <c r="F452" s="447"/>
    </row>
    <row r="453" spans="6:6" ht="12.75" customHeight="1" x14ac:dyDescent="0.2">
      <c r="F453" s="447"/>
    </row>
    <row r="454" spans="6:6" ht="12.75" customHeight="1" x14ac:dyDescent="0.2">
      <c r="F454" s="447"/>
    </row>
    <row r="455" spans="6:6" ht="12.75" customHeight="1" x14ac:dyDescent="0.2">
      <c r="F455" s="447"/>
    </row>
    <row r="456" spans="6:6" ht="12.75" customHeight="1" x14ac:dyDescent="0.2">
      <c r="F456" s="447"/>
    </row>
    <row r="457" spans="6:6" ht="12.75" customHeight="1" x14ac:dyDescent="0.2">
      <c r="F457" s="447"/>
    </row>
    <row r="458" spans="6:6" ht="12.75" customHeight="1" x14ac:dyDescent="0.2">
      <c r="F458" s="447"/>
    </row>
    <row r="459" spans="6:6" ht="12.75" customHeight="1" x14ac:dyDescent="0.2">
      <c r="F459" s="447"/>
    </row>
    <row r="460" spans="6:6" ht="12.75" customHeight="1" x14ac:dyDescent="0.2">
      <c r="F460" s="447"/>
    </row>
    <row r="461" spans="6:6" ht="12.75" customHeight="1" x14ac:dyDescent="0.2">
      <c r="F461" s="447"/>
    </row>
    <row r="462" spans="6:6" ht="12.75" customHeight="1" x14ac:dyDescent="0.2">
      <c r="F462" s="447"/>
    </row>
    <row r="463" spans="6:6" ht="12.75" customHeight="1" x14ac:dyDescent="0.2">
      <c r="F463" s="447"/>
    </row>
    <row r="464" spans="6:6" ht="12.75" customHeight="1" x14ac:dyDescent="0.2">
      <c r="F464" s="447"/>
    </row>
    <row r="465" spans="6:6" ht="12.75" customHeight="1" x14ac:dyDescent="0.2">
      <c r="F465" s="447"/>
    </row>
    <row r="466" spans="6:6" ht="12.75" customHeight="1" x14ac:dyDescent="0.2">
      <c r="F466" s="447"/>
    </row>
    <row r="467" spans="6:6" ht="12.75" customHeight="1" x14ac:dyDescent="0.2">
      <c r="F467" s="447"/>
    </row>
    <row r="468" spans="6:6" ht="12.75" customHeight="1" x14ac:dyDescent="0.2">
      <c r="F468" s="447"/>
    </row>
    <row r="469" spans="6:6" ht="12.75" customHeight="1" x14ac:dyDescent="0.2">
      <c r="F469" s="447"/>
    </row>
    <row r="470" spans="6:6" ht="12.75" customHeight="1" x14ac:dyDescent="0.2">
      <c r="F470" s="447"/>
    </row>
    <row r="471" spans="6:6" ht="12.75" customHeight="1" x14ac:dyDescent="0.2">
      <c r="F471" s="447"/>
    </row>
    <row r="472" spans="6:6" ht="12.75" customHeight="1" x14ac:dyDescent="0.2">
      <c r="F472" s="447"/>
    </row>
    <row r="473" spans="6:6" ht="12.75" customHeight="1" x14ac:dyDescent="0.2">
      <c r="F473" s="447"/>
    </row>
    <row r="474" spans="6:6" ht="12.75" customHeight="1" x14ac:dyDescent="0.2">
      <c r="F474" s="447"/>
    </row>
    <row r="475" spans="6:6" ht="12.75" customHeight="1" x14ac:dyDescent="0.2">
      <c r="F475" s="447"/>
    </row>
    <row r="476" spans="6:6" ht="12.75" customHeight="1" x14ac:dyDescent="0.2">
      <c r="F476" s="447"/>
    </row>
    <row r="477" spans="6:6" ht="12.75" customHeight="1" x14ac:dyDescent="0.2">
      <c r="F477" s="447"/>
    </row>
    <row r="478" spans="6:6" ht="12.75" customHeight="1" x14ac:dyDescent="0.2">
      <c r="F478" s="447"/>
    </row>
    <row r="479" spans="6:6" ht="12.75" customHeight="1" x14ac:dyDescent="0.2">
      <c r="F479" s="447"/>
    </row>
    <row r="480" spans="6:6" ht="12.75" customHeight="1" x14ac:dyDescent="0.2">
      <c r="F480" s="447"/>
    </row>
    <row r="481" spans="6:6" ht="12.75" customHeight="1" x14ac:dyDescent="0.2">
      <c r="F481" s="447"/>
    </row>
    <row r="482" spans="6:6" ht="12.75" customHeight="1" x14ac:dyDescent="0.2">
      <c r="F482" s="447"/>
    </row>
    <row r="483" spans="6:6" ht="12.75" customHeight="1" x14ac:dyDescent="0.2">
      <c r="F483" s="447"/>
    </row>
    <row r="484" spans="6:6" ht="12.75" customHeight="1" x14ac:dyDescent="0.2">
      <c r="F484" s="447"/>
    </row>
    <row r="485" spans="6:6" ht="12.75" customHeight="1" x14ac:dyDescent="0.2">
      <c r="F485" s="447"/>
    </row>
    <row r="486" spans="6:6" ht="12.75" customHeight="1" x14ac:dyDescent="0.2">
      <c r="F486" s="447"/>
    </row>
    <row r="487" spans="6:6" ht="12.75" customHeight="1" x14ac:dyDescent="0.2">
      <c r="F487" s="447"/>
    </row>
    <row r="488" spans="6:6" ht="12.75" customHeight="1" x14ac:dyDescent="0.2">
      <c r="F488" s="447"/>
    </row>
    <row r="489" spans="6:6" ht="12.75" customHeight="1" x14ac:dyDescent="0.2">
      <c r="F489" s="447"/>
    </row>
    <row r="490" spans="6:6" ht="12.75" customHeight="1" x14ac:dyDescent="0.2">
      <c r="F490" s="447"/>
    </row>
    <row r="491" spans="6:6" ht="12.75" customHeight="1" x14ac:dyDescent="0.2">
      <c r="F491" s="447"/>
    </row>
    <row r="492" spans="6:6" ht="12.75" customHeight="1" x14ac:dyDescent="0.2">
      <c r="F492" s="447"/>
    </row>
    <row r="493" spans="6:6" ht="12.75" customHeight="1" x14ac:dyDescent="0.2">
      <c r="F493" s="447"/>
    </row>
    <row r="494" spans="6:6" ht="12.75" customHeight="1" x14ac:dyDescent="0.2">
      <c r="F494" s="447"/>
    </row>
    <row r="495" spans="6:6" ht="12.75" customHeight="1" x14ac:dyDescent="0.2">
      <c r="F495" s="447"/>
    </row>
    <row r="496" spans="6:6" ht="12.75" customHeight="1" x14ac:dyDescent="0.2">
      <c r="F496" s="447"/>
    </row>
    <row r="497" spans="6:6" ht="12.75" customHeight="1" x14ac:dyDescent="0.2">
      <c r="F497" s="447"/>
    </row>
    <row r="498" spans="6:6" ht="12.75" customHeight="1" x14ac:dyDescent="0.2">
      <c r="F498" s="447"/>
    </row>
    <row r="499" spans="6:6" ht="12.75" customHeight="1" x14ac:dyDescent="0.2">
      <c r="F499" s="447"/>
    </row>
    <row r="500" spans="6:6" ht="12.75" customHeight="1" x14ac:dyDescent="0.2">
      <c r="F500" s="447"/>
    </row>
    <row r="501" spans="6:6" ht="12.75" customHeight="1" x14ac:dyDescent="0.2">
      <c r="F501" s="447"/>
    </row>
    <row r="502" spans="6:6" ht="12.75" customHeight="1" x14ac:dyDescent="0.2">
      <c r="F502" s="447"/>
    </row>
    <row r="503" spans="6:6" ht="12.75" customHeight="1" x14ac:dyDescent="0.2">
      <c r="F503" s="447"/>
    </row>
    <row r="504" spans="6:6" ht="12.75" customHeight="1" x14ac:dyDescent="0.2">
      <c r="F504" s="447"/>
    </row>
    <row r="505" spans="6:6" ht="12.75" customHeight="1" x14ac:dyDescent="0.2">
      <c r="F505" s="447"/>
    </row>
    <row r="506" spans="6:6" ht="12.75" customHeight="1" x14ac:dyDescent="0.2">
      <c r="F506" s="447"/>
    </row>
    <row r="507" spans="6:6" ht="12.75" customHeight="1" x14ac:dyDescent="0.2">
      <c r="F507" s="447"/>
    </row>
    <row r="508" spans="6:6" ht="12.75" customHeight="1" x14ac:dyDescent="0.2">
      <c r="F508" s="447"/>
    </row>
    <row r="509" spans="6:6" ht="12.75" customHeight="1" x14ac:dyDescent="0.2">
      <c r="F509" s="447"/>
    </row>
    <row r="510" spans="6:6" ht="12.75" customHeight="1" x14ac:dyDescent="0.2">
      <c r="F510" s="447"/>
    </row>
    <row r="511" spans="6:6" ht="12.75" customHeight="1" x14ac:dyDescent="0.2">
      <c r="F511" s="447"/>
    </row>
    <row r="512" spans="6:6" ht="12.75" customHeight="1" x14ac:dyDescent="0.2">
      <c r="F512" s="447"/>
    </row>
    <row r="513" spans="6:6" ht="12.75" customHeight="1" x14ac:dyDescent="0.2">
      <c r="F513" s="447"/>
    </row>
    <row r="514" spans="6:6" ht="12.75" customHeight="1" x14ac:dyDescent="0.2">
      <c r="F514" s="447"/>
    </row>
    <row r="515" spans="6:6" ht="12.75" customHeight="1" x14ac:dyDescent="0.2">
      <c r="F515" s="447"/>
    </row>
    <row r="516" spans="6:6" ht="12.75" customHeight="1" x14ac:dyDescent="0.2">
      <c r="F516" s="447"/>
    </row>
    <row r="517" spans="6:6" ht="12.75" customHeight="1" x14ac:dyDescent="0.2">
      <c r="F517" s="447"/>
    </row>
    <row r="518" spans="6:6" ht="12.75" customHeight="1" x14ac:dyDescent="0.2">
      <c r="F518" s="447"/>
    </row>
    <row r="519" spans="6:6" ht="12.75" customHeight="1" x14ac:dyDescent="0.2">
      <c r="F519" s="447"/>
    </row>
    <row r="520" spans="6:6" ht="12.75" customHeight="1" x14ac:dyDescent="0.2">
      <c r="F520" s="447"/>
    </row>
    <row r="521" spans="6:6" ht="12.75" customHeight="1" x14ac:dyDescent="0.2">
      <c r="F521" s="447"/>
    </row>
    <row r="522" spans="6:6" ht="12.75" customHeight="1" x14ac:dyDescent="0.2">
      <c r="F522" s="447"/>
    </row>
    <row r="523" spans="6:6" ht="12.75" customHeight="1" x14ac:dyDescent="0.2">
      <c r="F523" s="447"/>
    </row>
    <row r="524" spans="6:6" ht="12.75" customHeight="1" x14ac:dyDescent="0.2">
      <c r="F524" s="447"/>
    </row>
    <row r="525" spans="6:6" ht="12.75" customHeight="1" x14ac:dyDescent="0.2">
      <c r="F525" s="447"/>
    </row>
    <row r="526" spans="6:6" ht="12.75" customHeight="1" x14ac:dyDescent="0.2">
      <c r="F526" s="447"/>
    </row>
    <row r="527" spans="6:6" ht="12.75" customHeight="1" x14ac:dyDescent="0.2">
      <c r="F527" s="447"/>
    </row>
    <row r="528" spans="6:6" ht="12.75" customHeight="1" x14ac:dyDescent="0.2">
      <c r="F528" s="447"/>
    </row>
    <row r="529" spans="6:6" ht="12.75" customHeight="1" x14ac:dyDescent="0.2">
      <c r="F529" s="447"/>
    </row>
    <row r="530" spans="6:6" ht="12.75" customHeight="1" x14ac:dyDescent="0.2">
      <c r="F530" s="447"/>
    </row>
    <row r="531" spans="6:6" ht="12.75" customHeight="1" x14ac:dyDescent="0.2">
      <c r="F531" s="447"/>
    </row>
    <row r="532" spans="6:6" ht="12.75" customHeight="1" x14ac:dyDescent="0.2">
      <c r="F532" s="447"/>
    </row>
    <row r="533" spans="6:6" ht="12.75" customHeight="1" x14ac:dyDescent="0.2">
      <c r="F533" s="447"/>
    </row>
    <row r="534" spans="6:6" ht="12.75" customHeight="1" x14ac:dyDescent="0.2">
      <c r="F534" s="447"/>
    </row>
    <row r="535" spans="6:6" ht="12.75" customHeight="1" x14ac:dyDescent="0.2">
      <c r="F535" s="447"/>
    </row>
    <row r="536" spans="6:6" ht="12.75" customHeight="1" x14ac:dyDescent="0.2">
      <c r="F536" s="447"/>
    </row>
    <row r="537" spans="6:6" ht="12.75" customHeight="1" x14ac:dyDescent="0.2">
      <c r="F537" s="447"/>
    </row>
    <row r="538" spans="6:6" ht="12.75" customHeight="1" x14ac:dyDescent="0.2">
      <c r="F538" s="447"/>
    </row>
    <row r="539" spans="6:6" ht="12.75" customHeight="1" x14ac:dyDescent="0.2">
      <c r="F539" s="447"/>
    </row>
    <row r="540" spans="6:6" ht="12.75" customHeight="1" x14ac:dyDescent="0.2">
      <c r="F540" s="447"/>
    </row>
    <row r="541" spans="6:6" ht="12.75" customHeight="1" x14ac:dyDescent="0.2">
      <c r="F541" s="447"/>
    </row>
    <row r="542" spans="6:6" ht="12.75" customHeight="1" x14ac:dyDescent="0.2">
      <c r="F542" s="447"/>
    </row>
    <row r="543" spans="6:6" ht="12.75" customHeight="1" x14ac:dyDescent="0.2">
      <c r="F543" s="447"/>
    </row>
    <row r="544" spans="6:6" ht="12.75" customHeight="1" x14ac:dyDescent="0.2">
      <c r="F544" s="447"/>
    </row>
    <row r="545" spans="6:6" ht="12.75" customHeight="1" x14ac:dyDescent="0.2">
      <c r="F545" s="447"/>
    </row>
    <row r="546" spans="6:6" ht="12.75" customHeight="1" x14ac:dyDescent="0.2">
      <c r="F546" s="447"/>
    </row>
    <row r="547" spans="6:6" ht="12.75" customHeight="1" x14ac:dyDescent="0.2">
      <c r="F547" s="447"/>
    </row>
    <row r="548" spans="6:6" ht="12.75" customHeight="1" x14ac:dyDescent="0.2">
      <c r="F548" s="447"/>
    </row>
    <row r="549" spans="6:6" ht="12.75" customHeight="1" x14ac:dyDescent="0.2">
      <c r="F549" s="447"/>
    </row>
    <row r="550" spans="6:6" ht="12.75" customHeight="1" x14ac:dyDescent="0.2">
      <c r="F550" s="447"/>
    </row>
    <row r="551" spans="6:6" ht="12.75" customHeight="1" x14ac:dyDescent="0.2">
      <c r="F551" s="447"/>
    </row>
    <row r="552" spans="6:6" ht="12.75" customHeight="1" x14ac:dyDescent="0.2">
      <c r="F552" s="447"/>
    </row>
    <row r="553" spans="6:6" ht="12.75" customHeight="1" x14ac:dyDescent="0.2">
      <c r="F553" s="447"/>
    </row>
    <row r="554" spans="6:6" ht="12.75" customHeight="1" x14ac:dyDescent="0.2">
      <c r="F554" s="447"/>
    </row>
    <row r="555" spans="6:6" ht="12.75" customHeight="1" x14ac:dyDescent="0.2">
      <c r="F555" s="447"/>
    </row>
    <row r="556" spans="6:6" ht="12.75" customHeight="1" x14ac:dyDescent="0.2">
      <c r="F556" s="447"/>
    </row>
    <row r="557" spans="6:6" ht="12.75" customHeight="1" x14ac:dyDescent="0.2">
      <c r="F557" s="447"/>
    </row>
    <row r="558" spans="6:6" ht="12.75" customHeight="1" x14ac:dyDescent="0.2">
      <c r="F558" s="447"/>
    </row>
    <row r="559" spans="6:6" ht="12.75" customHeight="1" x14ac:dyDescent="0.2">
      <c r="F559" s="447"/>
    </row>
    <row r="560" spans="6:6" ht="12.75" customHeight="1" x14ac:dyDescent="0.2">
      <c r="F560" s="447"/>
    </row>
    <row r="561" spans="6:6" ht="12.75" customHeight="1" x14ac:dyDescent="0.2">
      <c r="F561" s="447"/>
    </row>
    <row r="562" spans="6:6" ht="12.75" customHeight="1" x14ac:dyDescent="0.2">
      <c r="F562" s="447"/>
    </row>
    <row r="563" spans="6:6" ht="12.75" customHeight="1" x14ac:dyDescent="0.2">
      <c r="F563" s="447"/>
    </row>
    <row r="564" spans="6:6" ht="12.75" customHeight="1" x14ac:dyDescent="0.2">
      <c r="F564" s="447"/>
    </row>
    <row r="565" spans="6:6" ht="12.75" customHeight="1" x14ac:dyDescent="0.2">
      <c r="F565" s="447"/>
    </row>
    <row r="566" spans="6:6" ht="12.75" customHeight="1" x14ac:dyDescent="0.2">
      <c r="F566" s="447"/>
    </row>
    <row r="567" spans="6:6" ht="12.75" customHeight="1" x14ac:dyDescent="0.2">
      <c r="F567" s="447"/>
    </row>
    <row r="568" spans="6:6" ht="12.75" customHeight="1" x14ac:dyDescent="0.2">
      <c r="F568" s="447"/>
    </row>
    <row r="569" spans="6:6" ht="12.75" customHeight="1" x14ac:dyDescent="0.2">
      <c r="F569" s="447"/>
    </row>
    <row r="570" spans="6:6" ht="12.75" customHeight="1" x14ac:dyDescent="0.2">
      <c r="F570" s="447"/>
    </row>
    <row r="571" spans="6:6" ht="12.75" customHeight="1" x14ac:dyDescent="0.2">
      <c r="F571" s="447"/>
    </row>
    <row r="572" spans="6:6" ht="12.75" customHeight="1" x14ac:dyDescent="0.2">
      <c r="F572" s="447"/>
    </row>
    <row r="573" spans="6:6" ht="12.75" customHeight="1" x14ac:dyDescent="0.2">
      <c r="F573" s="447"/>
    </row>
    <row r="574" spans="6:6" ht="12.75" customHeight="1" x14ac:dyDescent="0.2">
      <c r="F574" s="447"/>
    </row>
    <row r="575" spans="6:6" ht="12.75" customHeight="1" x14ac:dyDescent="0.2">
      <c r="F575" s="447"/>
    </row>
    <row r="576" spans="6:6" ht="12.75" customHeight="1" x14ac:dyDescent="0.2">
      <c r="F576" s="447"/>
    </row>
    <row r="577" spans="6:6" ht="12.75" customHeight="1" x14ac:dyDescent="0.2">
      <c r="F577" s="447"/>
    </row>
    <row r="578" spans="6:6" ht="12.75" customHeight="1" x14ac:dyDescent="0.2">
      <c r="F578" s="447"/>
    </row>
    <row r="579" spans="6:6" ht="12.75" customHeight="1" x14ac:dyDescent="0.2">
      <c r="F579" s="447"/>
    </row>
    <row r="580" spans="6:6" ht="12.75" customHeight="1" x14ac:dyDescent="0.2">
      <c r="F580" s="447"/>
    </row>
    <row r="581" spans="6:6" ht="12.75" customHeight="1" x14ac:dyDescent="0.2">
      <c r="F581" s="447"/>
    </row>
    <row r="582" spans="6:6" ht="12.75" customHeight="1" x14ac:dyDescent="0.2">
      <c r="F582" s="447"/>
    </row>
    <row r="583" spans="6:6" ht="12.75" customHeight="1" x14ac:dyDescent="0.2">
      <c r="F583" s="447"/>
    </row>
    <row r="584" spans="6:6" ht="12.75" customHeight="1" x14ac:dyDescent="0.2">
      <c r="F584" s="447"/>
    </row>
    <row r="585" spans="6:6" ht="12.75" customHeight="1" x14ac:dyDescent="0.2">
      <c r="F585" s="447"/>
    </row>
    <row r="586" spans="6:6" ht="12.75" customHeight="1" x14ac:dyDescent="0.2">
      <c r="F586" s="447"/>
    </row>
    <row r="587" spans="6:6" ht="12.75" customHeight="1" x14ac:dyDescent="0.2">
      <c r="F587" s="447"/>
    </row>
    <row r="588" spans="6:6" ht="12.75" customHeight="1" x14ac:dyDescent="0.2">
      <c r="F588" s="447"/>
    </row>
    <row r="589" spans="6:6" ht="12.75" customHeight="1" x14ac:dyDescent="0.2">
      <c r="F589" s="447"/>
    </row>
    <row r="590" spans="6:6" ht="12.75" customHeight="1" x14ac:dyDescent="0.2">
      <c r="F590" s="447"/>
    </row>
    <row r="591" spans="6:6" ht="12.75" customHeight="1" x14ac:dyDescent="0.2">
      <c r="F591" s="447"/>
    </row>
    <row r="592" spans="6:6" ht="12.75" customHeight="1" x14ac:dyDescent="0.2">
      <c r="F592" s="447"/>
    </row>
    <row r="593" spans="6:6" ht="12.75" customHeight="1" x14ac:dyDescent="0.2">
      <c r="F593" s="447"/>
    </row>
    <row r="594" spans="6:6" ht="12.75" customHeight="1" x14ac:dyDescent="0.2">
      <c r="F594" s="447"/>
    </row>
    <row r="595" spans="6:6" ht="12.75" customHeight="1" x14ac:dyDescent="0.2">
      <c r="F595" s="447"/>
    </row>
    <row r="596" spans="6:6" ht="12.75" customHeight="1" x14ac:dyDescent="0.2">
      <c r="F596" s="447"/>
    </row>
    <row r="597" spans="6:6" ht="12.75" customHeight="1" x14ac:dyDescent="0.2">
      <c r="F597" s="447"/>
    </row>
    <row r="598" spans="6:6" ht="12.75" customHeight="1" x14ac:dyDescent="0.2">
      <c r="F598" s="447"/>
    </row>
    <row r="599" spans="6:6" ht="12.75" customHeight="1" x14ac:dyDescent="0.2">
      <c r="F599" s="447"/>
    </row>
    <row r="600" spans="6:6" ht="12.75" customHeight="1" x14ac:dyDescent="0.2">
      <c r="F600" s="447"/>
    </row>
    <row r="601" spans="6:6" ht="12.75" customHeight="1" x14ac:dyDescent="0.2">
      <c r="F601" s="447"/>
    </row>
    <row r="602" spans="6:6" ht="12.75" customHeight="1" x14ac:dyDescent="0.2">
      <c r="F602" s="447"/>
    </row>
    <row r="603" spans="6:6" ht="12.75" customHeight="1" x14ac:dyDescent="0.2">
      <c r="F603" s="447"/>
    </row>
    <row r="604" spans="6:6" ht="12.75" customHeight="1" x14ac:dyDescent="0.2">
      <c r="F604" s="447"/>
    </row>
    <row r="605" spans="6:6" ht="12.75" customHeight="1" x14ac:dyDescent="0.2">
      <c r="F605" s="447"/>
    </row>
    <row r="606" spans="6:6" ht="12.75" customHeight="1" x14ac:dyDescent="0.2">
      <c r="F606" s="447"/>
    </row>
    <row r="607" spans="6:6" ht="12.75" customHeight="1" x14ac:dyDescent="0.2">
      <c r="F607" s="447"/>
    </row>
    <row r="608" spans="6:6" ht="12.75" customHeight="1" x14ac:dyDescent="0.2">
      <c r="F608" s="447"/>
    </row>
    <row r="609" spans="6:6" ht="12.75" customHeight="1" x14ac:dyDescent="0.2">
      <c r="F609" s="447"/>
    </row>
    <row r="610" spans="6:6" ht="12.75" customHeight="1" x14ac:dyDescent="0.2">
      <c r="F610" s="447"/>
    </row>
    <row r="611" spans="6:6" ht="12.75" customHeight="1" x14ac:dyDescent="0.2">
      <c r="F611" s="447"/>
    </row>
    <row r="612" spans="6:6" ht="12.75" customHeight="1" x14ac:dyDescent="0.2">
      <c r="F612" s="447"/>
    </row>
    <row r="613" spans="6:6" ht="12.75" customHeight="1" x14ac:dyDescent="0.2">
      <c r="F613" s="447"/>
    </row>
    <row r="614" spans="6:6" ht="12.75" customHeight="1" x14ac:dyDescent="0.2">
      <c r="F614" s="447"/>
    </row>
    <row r="615" spans="6:6" ht="12.75" customHeight="1" x14ac:dyDescent="0.2">
      <c r="F615" s="447"/>
    </row>
    <row r="616" spans="6:6" ht="12.75" customHeight="1" x14ac:dyDescent="0.2">
      <c r="F616" s="447"/>
    </row>
    <row r="617" spans="6:6" ht="12.75" customHeight="1" x14ac:dyDescent="0.2">
      <c r="F617" s="447"/>
    </row>
    <row r="618" spans="6:6" ht="12.75" customHeight="1" x14ac:dyDescent="0.2">
      <c r="F618" s="447"/>
    </row>
    <row r="619" spans="6:6" ht="12.75" customHeight="1" x14ac:dyDescent="0.2">
      <c r="F619" s="447"/>
    </row>
    <row r="620" spans="6:6" ht="12.75" customHeight="1" x14ac:dyDescent="0.2">
      <c r="F620" s="447"/>
    </row>
    <row r="621" spans="6:6" ht="12.75" customHeight="1" x14ac:dyDescent="0.2">
      <c r="F621" s="447"/>
    </row>
    <row r="622" spans="6:6" ht="12.75" customHeight="1" x14ac:dyDescent="0.2">
      <c r="F622" s="447"/>
    </row>
    <row r="623" spans="6:6" ht="12.75" customHeight="1" x14ac:dyDescent="0.2">
      <c r="F623" s="447"/>
    </row>
    <row r="624" spans="6:6" ht="12.75" customHeight="1" x14ac:dyDescent="0.2">
      <c r="F624" s="447"/>
    </row>
    <row r="625" spans="6:6" ht="12.75" customHeight="1" x14ac:dyDescent="0.2">
      <c r="F625" s="447"/>
    </row>
    <row r="626" spans="6:6" ht="12.75" customHeight="1" x14ac:dyDescent="0.2">
      <c r="F626" s="447"/>
    </row>
    <row r="627" spans="6:6" ht="12.75" customHeight="1" x14ac:dyDescent="0.2">
      <c r="F627" s="447"/>
    </row>
    <row r="628" spans="6:6" ht="12.75" customHeight="1" x14ac:dyDescent="0.2">
      <c r="F628" s="447"/>
    </row>
    <row r="629" spans="6:6" ht="12.75" customHeight="1" x14ac:dyDescent="0.2">
      <c r="F629" s="447"/>
    </row>
    <row r="630" spans="6:6" ht="12.75" customHeight="1" x14ac:dyDescent="0.2">
      <c r="F630" s="447"/>
    </row>
    <row r="631" spans="6:6" ht="12.75" customHeight="1" x14ac:dyDescent="0.2">
      <c r="F631" s="447"/>
    </row>
    <row r="632" spans="6:6" ht="12.75" customHeight="1" x14ac:dyDescent="0.2">
      <c r="F632" s="447"/>
    </row>
    <row r="633" spans="6:6" ht="12.75" customHeight="1" x14ac:dyDescent="0.2">
      <c r="F633" s="447"/>
    </row>
    <row r="634" spans="6:6" ht="12.75" customHeight="1" x14ac:dyDescent="0.2">
      <c r="F634" s="447"/>
    </row>
    <row r="635" spans="6:6" ht="12.75" customHeight="1" x14ac:dyDescent="0.2">
      <c r="F635" s="447"/>
    </row>
    <row r="636" spans="6:6" ht="12.75" customHeight="1" x14ac:dyDescent="0.2">
      <c r="F636" s="447"/>
    </row>
    <row r="637" spans="6:6" ht="12.75" customHeight="1" x14ac:dyDescent="0.2">
      <c r="F637" s="447"/>
    </row>
    <row r="638" spans="6:6" ht="12.75" customHeight="1" x14ac:dyDescent="0.2">
      <c r="F638" s="447"/>
    </row>
    <row r="639" spans="6:6" ht="12.75" customHeight="1" x14ac:dyDescent="0.2">
      <c r="F639" s="447"/>
    </row>
    <row r="640" spans="6:6" ht="12.75" customHeight="1" x14ac:dyDescent="0.2">
      <c r="F640" s="447"/>
    </row>
    <row r="641" spans="6:6" ht="12.75" customHeight="1" x14ac:dyDescent="0.2">
      <c r="F641" s="447"/>
    </row>
    <row r="642" spans="6:6" ht="12.75" customHeight="1" x14ac:dyDescent="0.2">
      <c r="F642" s="447"/>
    </row>
    <row r="643" spans="6:6" ht="12.75" customHeight="1" x14ac:dyDescent="0.2">
      <c r="F643" s="447"/>
    </row>
    <row r="644" spans="6:6" ht="12.75" customHeight="1" x14ac:dyDescent="0.2">
      <c r="F644" s="447"/>
    </row>
    <row r="645" spans="6:6" ht="12.75" customHeight="1" x14ac:dyDescent="0.2">
      <c r="F645" s="447"/>
    </row>
    <row r="646" spans="6:6" ht="12.75" customHeight="1" x14ac:dyDescent="0.2">
      <c r="F646" s="447"/>
    </row>
    <row r="647" spans="6:6" ht="12.75" customHeight="1" x14ac:dyDescent="0.2">
      <c r="F647" s="447"/>
    </row>
    <row r="648" spans="6:6" ht="12.75" customHeight="1" x14ac:dyDescent="0.2">
      <c r="F648" s="447"/>
    </row>
    <row r="649" spans="6:6" ht="12.75" customHeight="1" x14ac:dyDescent="0.2">
      <c r="F649" s="447"/>
    </row>
    <row r="650" spans="6:6" ht="12.75" customHeight="1" x14ac:dyDescent="0.2">
      <c r="F650" s="447"/>
    </row>
    <row r="651" spans="6:6" ht="12.75" customHeight="1" x14ac:dyDescent="0.2">
      <c r="F651" s="447"/>
    </row>
    <row r="652" spans="6:6" ht="12.75" customHeight="1" x14ac:dyDescent="0.2">
      <c r="F652" s="447"/>
    </row>
    <row r="653" spans="6:6" ht="12.75" customHeight="1" x14ac:dyDescent="0.2">
      <c r="F653" s="447"/>
    </row>
    <row r="654" spans="6:6" ht="12.75" customHeight="1" x14ac:dyDescent="0.2">
      <c r="F654" s="447"/>
    </row>
    <row r="655" spans="6:6" ht="12.75" customHeight="1" x14ac:dyDescent="0.2">
      <c r="F655" s="447"/>
    </row>
    <row r="656" spans="6:6" ht="12.75" customHeight="1" x14ac:dyDescent="0.2">
      <c r="F656" s="447"/>
    </row>
    <row r="657" spans="6:6" ht="12.75" customHeight="1" x14ac:dyDescent="0.2">
      <c r="F657" s="447"/>
    </row>
    <row r="658" spans="6:6" ht="12.75" customHeight="1" x14ac:dyDescent="0.2">
      <c r="F658" s="447"/>
    </row>
    <row r="659" spans="6:6" ht="12.75" customHeight="1" x14ac:dyDescent="0.2">
      <c r="F659" s="447"/>
    </row>
    <row r="660" spans="6:6" ht="12.75" customHeight="1" x14ac:dyDescent="0.2">
      <c r="F660" s="447"/>
    </row>
    <row r="661" spans="6:6" ht="12.75" customHeight="1" x14ac:dyDescent="0.2">
      <c r="F661" s="447"/>
    </row>
    <row r="662" spans="6:6" ht="12.75" customHeight="1" x14ac:dyDescent="0.2">
      <c r="F662" s="447"/>
    </row>
    <row r="663" spans="6:6" ht="12.75" customHeight="1" x14ac:dyDescent="0.2">
      <c r="F663" s="447"/>
    </row>
    <row r="664" spans="6:6" ht="12.75" customHeight="1" x14ac:dyDescent="0.2">
      <c r="F664" s="447"/>
    </row>
    <row r="665" spans="6:6" ht="12.75" customHeight="1" x14ac:dyDescent="0.2">
      <c r="F665" s="447"/>
    </row>
    <row r="666" spans="6:6" ht="12.75" customHeight="1" x14ac:dyDescent="0.2">
      <c r="F666" s="447"/>
    </row>
    <row r="667" spans="6:6" ht="12.75" customHeight="1" x14ac:dyDescent="0.2">
      <c r="F667" s="447"/>
    </row>
    <row r="668" spans="6:6" ht="12.75" customHeight="1" x14ac:dyDescent="0.2">
      <c r="F668" s="447"/>
    </row>
    <row r="669" spans="6:6" ht="12.75" customHeight="1" x14ac:dyDescent="0.2">
      <c r="F669" s="447"/>
    </row>
    <row r="670" spans="6:6" ht="12.75" customHeight="1" x14ac:dyDescent="0.2">
      <c r="F670" s="447"/>
    </row>
    <row r="671" spans="6:6" ht="12.75" customHeight="1" x14ac:dyDescent="0.2">
      <c r="F671" s="447"/>
    </row>
    <row r="672" spans="6:6" ht="12.75" customHeight="1" x14ac:dyDescent="0.2">
      <c r="F672" s="447"/>
    </row>
    <row r="673" spans="6:6" ht="12.75" customHeight="1" x14ac:dyDescent="0.2">
      <c r="F673" s="447"/>
    </row>
    <row r="674" spans="6:6" ht="12.75" customHeight="1" x14ac:dyDescent="0.2">
      <c r="F674" s="447"/>
    </row>
    <row r="675" spans="6:6" ht="12.75" customHeight="1" x14ac:dyDescent="0.2">
      <c r="F675" s="447"/>
    </row>
    <row r="676" spans="6:6" ht="12.75" customHeight="1" x14ac:dyDescent="0.2">
      <c r="F676" s="447"/>
    </row>
    <row r="677" spans="6:6" ht="12.75" customHeight="1" x14ac:dyDescent="0.2">
      <c r="F677" s="447"/>
    </row>
    <row r="678" spans="6:6" ht="12.75" customHeight="1" x14ac:dyDescent="0.2">
      <c r="F678" s="447"/>
    </row>
    <row r="679" spans="6:6" ht="12.75" customHeight="1" x14ac:dyDescent="0.2">
      <c r="F679" s="447"/>
    </row>
    <row r="680" spans="6:6" ht="12.75" customHeight="1" x14ac:dyDescent="0.2">
      <c r="F680" s="447"/>
    </row>
    <row r="681" spans="6:6" ht="12.75" customHeight="1" x14ac:dyDescent="0.2">
      <c r="F681" s="447"/>
    </row>
    <row r="682" spans="6:6" ht="12.75" customHeight="1" x14ac:dyDescent="0.2">
      <c r="F682" s="447"/>
    </row>
    <row r="683" spans="6:6" ht="12.75" customHeight="1" x14ac:dyDescent="0.2">
      <c r="F683" s="447"/>
    </row>
    <row r="684" spans="6:6" ht="12.75" customHeight="1" x14ac:dyDescent="0.2">
      <c r="F684" s="447"/>
    </row>
    <row r="685" spans="6:6" ht="12.75" customHeight="1" x14ac:dyDescent="0.2">
      <c r="F685" s="447"/>
    </row>
    <row r="686" spans="6:6" ht="12.75" customHeight="1" x14ac:dyDescent="0.2">
      <c r="F686" s="447"/>
    </row>
    <row r="687" spans="6:6" ht="12.75" customHeight="1" x14ac:dyDescent="0.2">
      <c r="F687" s="447"/>
    </row>
    <row r="688" spans="6:6" ht="12.75" customHeight="1" x14ac:dyDescent="0.2">
      <c r="F688" s="447"/>
    </row>
    <row r="689" spans="6:6" ht="12.75" customHeight="1" x14ac:dyDescent="0.2">
      <c r="F689" s="447"/>
    </row>
    <row r="690" spans="6:6" ht="12.75" customHeight="1" x14ac:dyDescent="0.2">
      <c r="F690" s="447"/>
    </row>
    <row r="691" spans="6:6" ht="12.75" customHeight="1" x14ac:dyDescent="0.2">
      <c r="F691" s="447"/>
    </row>
    <row r="692" spans="6:6" ht="12.75" customHeight="1" x14ac:dyDescent="0.2">
      <c r="F692" s="447"/>
    </row>
    <row r="693" spans="6:6" ht="12.75" customHeight="1" x14ac:dyDescent="0.2">
      <c r="F693" s="447"/>
    </row>
    <row r="694" spans="6:6" ht="12.75" customHeight="1" x14ac:dyDescent="0.2">
      <c r="F694" s="447"/>
    </row>
    <row r="695" spans="6:6" ht="12.75" customHeight="1" x14ac:dyDescent="0.2">
      <c r="F695" s="447"/>
    </row>
    <row r="696" spans="6:6" ht="12.75" customHeight="1" x14ac:dyDescent="0.2">
      <c r="F696" s="447"/>
    </row>
    <row r="697" spans="6:6" ht="12.75" customHeight="1" x14ac:dyDescent="0.2">
      <c r="F697" s="447"/>
    </row>
    <row r="698" spans="6:6" ht="12.75" customHeight="1" x14ac:dyDescent="0.2">
      <c r="F698" s="447"/>
    </row>
    <row r="699" spans="6:6" ht="12.75" customHeight="1" x14ac:dyDescent="0.2">
      <c r="F699" s="447"/>
    </row>
    <row r="700" spans="6:6" ht="12.75" customHeight="1" x14ac:dyDescent="0.2">
      <c r="F700" s="447"/>
    </row>
    <row r="701" spans="6:6" ht="12.75" customHeight="1" x14ac:dyDescent="0.2">
      <c r="F701" s="447"/>
    </row>
    <row r="702" spans="6:6" ht="12.75" customHeight="1" x14ac:dyDescent="0.2">
      <c r="F702" s="447"/>
    </row>
    <row r="703" spans="6:6" ht="12.75" customHeight="1" x14ac:dyDescent="0.2">
      <c r="F703" s="447"/>
    </row>
    <row r="704" spans="6:6" ht="12.75" customHeight="1" x14ac:dyDescent="0.2">
      <c r="F704" s="447"/>
    </row>
    <row r="705" spans="6:6" ht="12.75" customHeight="1" x14ac:dyDescent="0.2">
      <c r="F705" s="447"/>
    </row>
    <row r="706" spans="6:6" ht="12.75" customHeight="1" x14ac:dyDescent="0.2">
      <c r="F706" s="447"/>
    </row>
    <row r="707" spans="6:6" ht="12.75" customHeight="1" x14ac:dyDescent="0.2">
      <c r="F707" s="447"/>
    </row>
    <row r="708" spans="6:6" ht="12.75" customHeight="1" x14ac:dyDescent="0.2">
      <c r="F708" s="447"/>
    </row>
    <row r="709" spans="6:6" ht="12.75" customHeight="1" x14ac:dyDescent="0.2">
      <c r="F709" s="447"/>
    </row>
    <row r="710" spans="6:6" ht="12.75" customHeight="1" x14ac:dyDescent="0.2">
      <c r="F710" s="447"/>
    </row>
    <row r="711" spans="6:6" ht="12.75" customHeight="1" x14ac:dyDescent="0.2">
      <c r="F711" s="447"/>
    </row>
    <row r="712" spans="6:6" ht="12.75" customHeight="1" x14ac:dyDescent="0.2">
      <c r="F712" s="447"/>
    </row>
    <row r="713" spans="6:6" ht="12.75" customHeight="1" x14ac:dyDescent="0.2">
      <c r="F713" s="447"/>
    </row>
    <row r="714" spans="6:6" ht="12.75" customHeight="1" x14ac:dyDescent="0.2">
      <c r="F714" s="447"/>
    </row>
    <row r="715" spans="6:6" ht="12.75" customHeight="1" x14ac:dyDescent="0.2">
      <c r="F715" s="447"/>
    </row>
    <row r="716" spans="6:6" ht="12.75" customHeight="1" x14ac:dyDescent="0.2">
      <c r="F716" s="447"/>
    </row>
    <row r="717" spans="6:6" ht="12.75" customHeight="1" x14ac:dyDescent="0.2">
      <c r="F717" s="447"/>
    </row>
    <row r="718" spans="6:6" ht="12.75" customHeight="1" x14ac:dyDescent="0.2">
      <c r="F718" s="447"/>
    </row>
    <row r="719" spans="6:6" ht="12.75" customHeight="1" x14ac:dyDescent="0.2">
      <c r="F719" s="447"/>
    </row>
    <row r="720" spans="6:6" ht="12.75" customHeight="1" x14ac:dyDescent="0.2">
      <c r="F720" s="447"/>
    </row>
    <row r="721" spans="6:6" ht="12.75" customHeight="1" x14ac:dyDescent="0.2">
      <c r="F721" s="447"/>
    </row>
    <row r="722" spans="6:6" ht="12.75" customHeight="1" x14ac:dyDescent="0.2">
      <c r="F722" s="447"/>
    </row>
    <row r="723" spans="6:6" ht="12.75" customHeight="1" x14ac:dyDescent="0.2">
      <c r="F723" s="447"/>
    </row>
    <row r="724" spans="6:6" ht="12.75" customHeight="1" x14ac:dyDescent="0.2">
      <c r="F724" s="447"/>
    </row>
    <row r="725" spans="6:6" ht="12.75" customHeight="1" x14ac:dyDescent="0.2">
      <c r="F725" s="447"/>
    </row>
    <row r="726" spans="6:6" ht="12.75" customHeight="1" x14ac:dyDescent="0.2">
      <c r="F726" s="447"/>
    </row>
    <row r="727" spans="6:6" ht="12.75" customHeight="1" x14ac:dyDescent="0.2">
      <c r="F727" s="447"/>
    </row>
    <row r="728" spans="6:6" ht="12.75" customHeight="1" x14ac:dyDescent="0.2">
      <c r="F728" s="447"/>
    </row>
    <row r="729" spans="6:6" ht="12.75" customHeight="1" x14ac:dyDescent="0.2">
      <c r="F729" s="447"/>
    </row>
    <row r="730" spans="6:6" ht="12.75" customHeight="1" x14ac:dyDescent="0.2">
      <c r="F730" s="447"/>
    </row>
    <row r="731" spans="6:6" ht="12.75" customHeight="1" x14ac:dyDescent="0.2">
      <c r="F731" s="447"/>
    </row>
    <row r="732" spans="6:6" ht="12.75" customHeight="1" x14ac:dyDescent="0.2">
      <c r="F732" s="447"/>
    </row>
    <row r="733" spans="6:6" ht="12.75" customHeight="1" x14ac:dyDescent="0.2">
      <c r="F733" s="447"/>
    </row>
    <row r="734" spans="6:6" ht="12.75" customHeight="1" x14ac:dyDescent="0.2">
      <c r="F734" s="447"/>
    </row>
    <row r="735" spans="6:6" ht="12.75" customHeight="1" x14ac:dyDescent="0.2">
      <c r="F735" s="447"/>
    </row>
    <row r="736" spans="6:6" ht="12.75" customHeight="1" x14ac:dyDescent="0.2">
      <c r="F736" s="447"/>
    </row>
    <row r="737" spans="6:6" ht="12.75" customHeight="1" x14ac:dyDescent="0.2">
      <c r="F737" s="447"/>
    </row>
    <row r="738" spans="6:6" ht="12.75" customHeight="1" x14ac:dyDescent="0.2">
      <c r="F738" s="447"/>
    </row>
    <row r="739" spans="6:6" ht="12.75" customHeight="1" x14ac:dyDescent="0.2">
      <c r="F739" s="447"/>
    </row>
    <row r="740" spans="6:6" ht="12.75" customHeight="1" x14ac:dyDescent="0.2">
      <c r="F740" s="447"/>
    </row>
    <row r="741" spans="6:6" ht="12.75" customHeight="1" x14ac:dyDescent="0.2">
      <c r="F741" s="447"/>
    </row>
    <row r="742" spans="6:6" ht="12.75" customHeight="1" x14ac:dyDescent="0.2">
      <c r="F742" s="447"/>
    </row>
    <row r="743" spans="6:6" ht="12.75" customHeight="1" x14ac:dyDescent="0.2">
      <c r="F743" s="447"/>
    </row>
    <row r="744" spans="6:6" ht="12.75" customHeight="1" x14ac:dyDescent="0.2">
      <c r="F744" s="447"/>
    </row>
    <row r="745" spans="6:6" ht="12.75" customHeight="1" x14ac:dyDescent="0.2">
      <c r="F745" s="447"/>
    </row>
    <row r="746" spans="6:6" ht="12.75" customHeight="1" x14ac:dyDescent="0.2">
      <c r="F746" s="447"/>
    </row>
    <row r="747" spans="6:6" ht="12.75" customHeight="1" x14ac:dyDescent="0.2">
      <c r="F747" s="447"/>
    </row>
    <row r="748" spans="6:6" ht="12.75" customHeight="1" x14ac:dyDescent="0.2">
      <c r="F748" s="447"/>
    </row>
    <row r="749" spans="6:6" ht="12.75" customHeight="1" x14ac:dyDescent="0.2">
      <c r="F749" s="447"/>
    </row>
    <row r="750" spans="6:6" ht="12.75" customHeight="1" x14ac:dyDescent="0.2">
      <c r="F750" s="447"/>
    </row>
    <row r="751" spans="6:6" ht="12.75" customHeight="1" x14ac:dyDescent="0.2">
      <c r="F751" s="447"/>
    </row>
    <row r="752" spans="6:6" ht="12.75" customHeight="1" x14ac:dyDescent="0.2">
      <c r="F752" s="447"/>
    </row>
    <row r="753" spans="6:6" ht="12.75" customHeight="1" x14ac:dyDescent="0.2">
      <c r="F753" s="447"/>
    </row>
    <row r="754" spans="6:6" ht="12.75" customHeight="1" x14ac:dyDescent="0.2">
      <c r="F754" s="447"/>
    </row>
    <row r="755" spans="6:6" ht="12.75" customHeight="1" x14ac:dyDescent="0.2">
      <c r="F755" s="447"/>
    </row>
    <row r="756" spans="6:6" ht="12.75" customHeight="1" x14ac:dyDescent="0.2">
      <c r="F756" s="447"/>
    </row>
    <row r="757" spans="6:6" ht="12.75" customHeight="1" x14ac:dyDescent="0.2">
      <c r="F757" s="447"/>
    </row>
    <row r="758" spans="6:6" ht="12.75" customHeight="1" x14ac:dyDescent="0.2">
      <c r="F758" s="447"/>
    </row>
    <row r="759" spans="6:6" ht="12.75" customHeight="1" x14ac:dyDescent="0.2">
      <c r="F759" s="447"/>
    </row>
    <row r="760" spans="6:6" ht="12.75" customHeight="1" x14ac:dyDescent="0.2">
      <c r="F760" s="447"/>
    </row>
    <row r="761" spans="6:6" ht="12.75" customHeight="1" x14ac:dyDescent="0.2">
      <c r="F761" s="447"/>
    </row>
    <row r="762" spans="6:6" ht="12.75" customHeight="1" x14ac:dyDescent="0.2">
      <c r="F762" s="447"/>
    </row>
    <row r="763" spans="6:6" ht="12.75" customHeight="1" x14ac:dyDescent="0.2">
      <c r="F763" s="447"/>
    </row>
    <row r="764" spans="6:6" ht="12.75" customHeight="1" x14ac:dyDescent="0.2">
      <c r="F764" s="447"/>
    </row>
    <row r="765" spans="6:6" ht="12.75" customHeight="1" x14ac:dyDescent="0.2">
      <c r="F765" s="447"/>
    </row>
    <row r="766" spans="6:6" ht="12.75" customHeight="1" x14ac:dyDescent="0.2">
      <c r="F766" s="447"/>
    </row>
    <row r="767" spans="6:6" ht="12.75" customHeight="1" x14ac:dyDescent="0.2">
      <c r="F767" s="447"/>
    </row>
    <row r="768" spans="6:6" ht="12.75" customHeight="1" x14ac:dyDescent="0.2">
      <c r="F768" s="447"/>
    </row>
    <row r="769" spans="6:6" ht="12.75" customHeight="1" x14ac:dyDescent="0.2">
      <c r="F769" s="447"/>
    </row>
    <row r="770" spans="6:6" ht="12.75" customHeight="1" x14ac:dyDescent="0.2">
      <c r="F770" s="447"/>
    </row>
    <row r="771" spans="6:6" ht="12.75" customHeight="1" x14ac:dyDescent="0.2">
      <c r="F771" s="447"/>
    </row>
    <row r="772" spans="6:6" ht="12.75" customHeight="1" x14ac:dyDescent="0.2">
      <c r="F772" s="447"/>
    </row>
    <row r="773" spans="6:6" ht="12.75" customHeight="1" x14ac:dyDescent="0.2">
      <c r="F773" s="447"/>
    </row>
    <row r="774" spans="6:6" ht="12.75" customHeight="1" x14ac:dyDescent="0.2">
      <c r="F774" s="447"/>
    </row>
    <row r="775" spans="6:6" ht="12.75" customHeight="1" x14ac:dyDescent="0.2">
      <c r="F775" s="447"/>
    </row>
    <row r="776" spans="6:6" ht="12.75" customHeight="1" x14ac:dyDescent="0.2">
      <c r="F776" s="447"/>
    </row>
    <row r="777" spans="6:6" ht="12.75" customHeight="1" x14ac:dyDescent="0.2">
      <c r="F777" s="447"/>
    </row>
    <row r="778" spans="6:6" ht="12.75" customHeight="1" x14ac:dyDescent="0.2">
      <c r="F778" s="447"/>
    </row>
    <row r="779" spans="6:6" ht="12.75" customHeight="1" x14ac:dyDescent="0.2">
      <c r="F779" s="447"/>
    </row>
    <row r="780" spans="6:6" ht="12.75" customHeight="1" x14ac:dyDescent="0.2">
      <c r="F780" s="447"/>
    </row>
    <row r="781" spans="6:6" ht="12.75" customHeight="1" x14ac:dyDescent="0.2">
      <c r="F781" s="447"/>
    </row>
    <row r="782" spans="6:6" ht="12.75" customHeight="1" x14ac:dyDescent="0.2">
      <c r="F782" s="447"/>
    </row>
    <row r="783" spans="6:6" ht="12.75" customHeight="1" x14ac:dyDescent="0.2">
      <c r="F783" s="447"/>
    </row>
    <row r="784" spans="6:6" ht="12.75" customHeight="1" x14ac:dyDescent="0.2">
      <c r="F784" s="447"/>
    </row>
    <row r="785" spans="6:6" ht="12.75" customHeight="1" x14ac:dyDescent="0.2">
      <c r="F785" s="447"/>
    </row>
    <row r="786" spans="6:6" ht="12.75" customHeight="1" x14ac:dyDescent="0.2">
      <c r="F786" s="447"/>
    </row>
    <row r="787" spans="6:6" ht="12.75" customHeight="1" x14ac:dyDescent="0.2">
      <c r="F787" s="447"/>
    </row>
    <row r="788" spans="6:6" ht="12.75" customHeight="1" x14ac:dyDescent="0.2">
      <c r="F788" s="447"/>
    </row>
    <row r="789" spans="6:6" ht="12.75" customHeight="1" x14ac:dyDescent="0.2">
      <c r="F789" s="447"/>
    </row>
    <row r="790" spans="6:6" ht="12.75" customHeight="1" x14ac:dyDescent="0.2">
      <c r="F790" s="447"/>
    </row>
    <row r="791" spans="6:6" ht="12.75" customHeight="1" x14ac:dyDescent="0.2">
      <c r="F791" s="447"/>
    </row>
    <row r="792" spans="6:6" ht="12.75" customHeight="1" x14ac:dyDescent="0.2">
      <c r="F792" s="447"/>
    </row>
    <row r="793" spans="6:6" ht="12.75" customHeight="1" x14ac:dyDescent="0.2">
      <c r="F793" s="447"/>
    </row>
    <row r="794" spans="6:6" ht="12.75" customHeight="1" x14ac:dyDescent="0.2">
      <c r="F794" s="447"/>
    </row>
    <row r="795" spans="6:6" ht="12.75" customHeight="1" x14ac:dyDescent="0.2">
      <c r="F795" s="447"/>
    </row>
    <row r="796" spans="6:6" ht="12.75" customHeight="1" x14ac:dyDescent="0.2">
      <c r="F796" s="447"/>
    </row>
    <row r="797" spans="6:6" ht="12.75" customHeight="1" x14ac:dyDescent="0.2">
      <c r="F797" s="447"/>
    </row>
    <row r="798" spans="6:6" ht="12.75" customHeight="1" x14ac:dyDescent="0.2">
      <c r="F798" s="447"/>
    </row>
    <row r="799" spans="6:6" ht="12.75" customHeight="1" x14ac:dyDescent="0.2">
      <c r="F799" s="447"/>
    </row>
    <row r="800" spans="6:6" ht="12.75" customHeight="1" x14ac:dyDescent="0.2">
      <c r="F800" s="447"/>
    </row>
    <row r="801" spans="6:6" ht="12.75" customHeight="1" x14ac:dyDescent="0.2">
      <c r="F801" s="447"/>
    </row>
    <row r="802" spans="6:6" ht="12.75" customHeight="1" x14ac:dyDescent="0.2">
      <c r="F802" s="447"/>
    </row>
    <row r="803" spans="6:6" ht="12.75" customHeight="1" x14ac:dyDescent="0.2">
      <c r="F803" s="447"/>
    </row>
    <row r="804" spans="6:6" ht="12.75" customHeight="1" x14ac:dyDescent="0.2">
      <c r="F804" s="447"/>
    </row>
    <row r="805" spans="6:6" ht="12.75" customHeight="1" x14ac:dyDescent="0.2">
      <c r="F805" s="447"/>
    </row>
    <row r="806" spans="6:6" ht="12.75" customHeight="1" x14ac:dyDescent="0.2">
      <c r="F806" s="447"/>
    </row>
    <row r="807" spans="6:6" ht="12.75" customHeight="1" x14ac:dyDescent="0.2">
      <c r="F807" s="447"/>
    </row>
    <row r="808" spans="6:6" ht="12.75" customHeight="1" x14ac:dyDescent="0.2">
      <c r="F808" s="447"/>
    </row>
    <row r="809" spans="6:6" ht="12.75" customHeight="1" x14ac:dyDescent="0.2">
      <c r="F809" s="447"/>
    </row>
    <row r="810" spans="6:6" ht="12.75" customHeight="1" x14ac:dyDescent="0.2">
      <c r="F810" s="447"/>
    </row>
    <row r="811" spans="6:6" ht="12.75" customHeight="1" x14ac:dyDescent="0.2">
      <c r="F811" s="447"/>
    </row>
    <row r="812" spans="6:6" ht="12.75" customHeight="1" x14ac:dyDescent="0.2">
      <c r="F812" s="447"/>
    </row>
    <row r="813" spans="6:6" ht="12.75" customHeight="1" x14ac:dyDescent="0.2">
      <c r="F813" s="447"/>
    </row>
    <row r="814" spans="6:6" ht="12.75" customHeight="1" x14ac:dyDescent="0.2">
      <c r="F814" s="447"/>
    </row>
    <row r="815" spans="6:6" ht="12.75" customHeight="1" x14ac:dyDescent="0.2">
      <c r="F815" s="447"/>
    </row>
    <row r="816" spans="6:6" ht="12.75" customHeight="1" x14ac:dyDescent="0.2">
      <c r="F816" s="447"/>
    </row>
    <row r="817" spans="6:6" ht="12.75" customHeight="1" x14ac:dyDescent="0.2">
      <c r="F817" s="447"/>
    </row>
    <row r="818" spans="6:6" ht="12.75" customHeight="1" x14ac:dyDescent="0.2">
      <c r="F818" s="447"/>
    </row>
    <row r="819" spans="6:6" ht="12.75" customHeight="1" x14ac:dyDescent="0.2">
      <c r="F819" s="447"/>
    </row>
    <row r="820" spans="6:6" ht="12.75" customHeight="1" x14ac:dyDescent="0.2">
      <c r="F820" s="447"/>
    </row>
    <row r="821" spans="6:6" ht="12.75" customHeight="1" x14ac:dyDescent="0.2">
      <c r="F821" s="447"/>
    </row>
    <row r="822" spans="6:6" ht="12.75" customHeight="1" x14ac:dyDescent="0.2">
      <c r="F822" s="447"/>
    </row>
    <row r="823" spans="6:6" ht="12.75" customHeight="1" x14ac:dyDescent="0.2">
      <c r="F823" s="447"/>
    </row>
    <row r="824" spans="6:6" ht="12.75" customHeight="1" x14ac:dyDescent="0.2">
      <c r="F824" s="447"/>
    </row>
    <row r="825" spans="6:6" ht="12.75" customHeight="1" x14ac:dyDescent="0.2">
      <c r="F825" s="447"/>
    </row>
    <row r="826" spans="6:6" ht="12.75" customHeight="1" x14ac:dyDescent="0.2">
      <c r="F826" s="447"/>
    </row>
    <row r="827" spans="6:6" ht="12.75" customHeight="1" x14ac:dyDescent="0.2">
      <c r="F827" s="447"/>
    </row>
    <row r="828" spans="6:6" ht="12.75" customHeight="1" x14ac:dyDescent="0.2">
      <c r="F828" s="447"/>
    </row>
    <row r="829" spans="6:6" ht="12.75" customHeight="1" x14ac:dyDescent="0.2">
      <c r="F829" s="447"/>
    </row>
    <row r="830" spans="6:6" ht="12.75" customHeight="1" x14ac:dyDescent="0.2">
      <c r="F830" s="447"/>
    </row>
    <row r="831" spans="6:6" ht="12.75" customHeight="1" x14ac:dyDescent="0.2">
      <c r="F831" s="447"/>
    </row>
    <row r="832" spans="6:6" ht="12.75" customHeight="1" x14ac:dyDescent="0.2">
      <c r="F832" s="447"/>
    </row>
    <row r="833" spans="6:6" ht="12.75" customHeight="1" x14ac:dyDescent="0.2">
      <c r="F833" s="447"/>
    </row>
    <row r="834" spans="6:6" ht="12.75" customHeight="1" x14ac:dyDescent="0.2">
      <c r="F834" s="447"/>
    </row>
    <row r="835" spans="6:6" ht="12.75" customHeight="1" x14ac:dyDescent="0.2">
      <c r="F835" s="447"/>
    </row>
    <row r="836" spans="6:6" ht="12.75" customHeight="1" x14ac:dyDescent="0.2">
      <c r="F836" s="447"/>
    </row>
    <row r="837" spans="6:6" ht="12.75" customHeight="1" x14ac:dyDescent="0.2">
      <c r="F837" s="447"/>
    </row>
    <row r="838" spans="6:6" ht="12.75" customHeight="1" x14ac:dyDescent="0.2">
      <c r="F838" s="447"/>
    </row>
    <row r="839" spans="6:6" ht="12.75" customHeight="1" x14ac:dyDescent="0.2">
      <c r="F839" s="447"/>
    </row>
    <row r="840" spans="6:6" ht="12.75" customHeight="1" x14ac:dyDescent="0.2">
      <c r="F840" s="447"/>
    </row>
    <row r="841" spans="6:6" ht="12.75" customHeight="1" x14ac:dyDescent="0.2">
      <c r="F841" s="447"/>
    </row>
    <row r="842" spans="6:6" ht="12.75" customHeight="1" x14ac:dyDescent="0.2">
      <c r="F842" s="447"/>
    </row>
    <row r="843" spans="6:6" ht="12.75" customHeight="1" x14ac:dyDescent="0.2">
      <c r="F843" s="447"/>
    </row>
    <row r="844" spans="6:6" ht="12.75" customHeight="1" x14ac:dyDescent="0.2">
      <c r="F844" s="447"/>
    </row>
    <row r="845" spans="6:6" ht="12.75" customHeight="1" x14ac:dyDescent="0.2">
      <c r="F845" s="447"/>
    </row>
    <row r="846" spans="6:6" ht="12.75" customHeight="1" x14ac:dyDescent="0.2">
      <c r="F846" s="447"/>
    </row>
    <row r="847" spans="6:6" ht="12.75" customHeight="1" x14ac:dyDescent="0.2">
      <c r="F847" s="447"/>
    </row>
    <row r="848" spans="6:6" ht="12.75" customHeight="1" x14ac:dyDescent="0.2">
      <c r="F848" s="447"/>
    </row>
    <row r="849" spans="6:6" ht="12.75" customHeight="1" x14ac:dyDescent="0.2">
      <c r="F849" s="447"/>
    </row>
    <row r="850" spans="6:6" ht="12.75" customHeight="1" x14ac:dyDescent="0.2">
      <c r="F850" s="447"/>
    </row>
    <row r="851" spans="6:6" ht="12.75" customHeight="1" x14ac:dyDescent="0.2">
      <c r="F851" s="447"/>
    </row>
    <row r="852" spans="6:6" ht="12.75" customHeight="1" x14ac:dyDescent="0.2">
      <c r="F852" s="447"/>
    </row>
    <row r="853" spans="6:6" ht="12.75" customHeight="1" x14ac:dyDescent="0.2">
      <c r="F853" s="447"/>
    </row>
    <row r="854" spans="6:6" ht="12.75" customHeight="1" x14ac:dyDescent="0.2">
      <c r="F854" s="447"/>
    </row>
    <row r="855" spans="6:6" ht="12.75" customHeight="1" x14ac:dyDescent="0.2">
      <c r="F855" s="447"/>
    </row>
    <row r="856" spans="6:6" ht="12.75" customHeight="1" x14ac:dyDescent="0.2">
      <c r="F856" s="447"/>
    </row>
    <row r="857" spans="6:6" ht="12.75" customHeight="1" x14ac:dyDescent="0.2">
      <c r="F857" s="447"/>
    </row>
    <row r="858" spans="6:6" ht="12.75" customHeight="1" x14ac:dyDescent="0.2">
      <c r="F858" s="447"/>
    </row>
    <row r="859" spans="6:6" ht="12.75" customHeight="1" x14ac:dyDescent="0.2">
      <c r="F859" s="447"/>
    </row>
    <row r="860" spans="6:6" ht="12.75" customHeight="1" x14ac:dyDescent="0.2">
      <c r="F860" s="447"/>
    </row>
    <row r="861" spans="6:6" ht="12.75" customHeight="1" x14ac:dyDescent="0.2">
      <c r="F861" s="447"/>
    </row>
    <row r="862" spans="6:6" ht="12.75" customHeight="1" x14ac:dyDescent="0.2">
      <c r="F862" s="447"/>
    </row>
    <row r="863" spans="6:6" ht="12.75" customHeight="1" x14ac:dyDescent="0.2">
      <c r="F863" s="447"/>
    </row>
    <row r="864" spans="6:6" ht="12.75" customHeight="1" x14ac:dyDescent="0.2">
      <c r="F864" s="447"/>
    </row>
    <row r="865" spans="6:6" ht="12.75" customHeight="1" x14ac:dyDescent="0.2">
      <c r="F865" s="447"/>
    </row>
    <row r="866" spans="6:6" ht="12.75" customHeight="1" x14ac:dyDescent="0.2">
      <c r="F866" s="447"/>
    </row>
    <row r="867" spans="6:6" ht="12.75" customHeight="1" x14ac:dyDescent="0.2">
      <c r="F867" s="447"/>
    </row>
    <row r="868" spans="6:6" ht="12.75" customHeight="1" x14ac:dyDescent="0.2">
      <c r="F868" s="447"/>
    </row>
    <row r="869" spans="6:6" ht="12.75" customHeight="1" x14ac:dyDescent="0.2">
      <c r="F869" s="447"/>
    </row>
    <row r="870" spans="6:6" ht="12.75" customHeight="1" x14ac:dyDescent="0.2">
      <c r="F870" s="447"/>
    </row>
    <row r="871" spans="6:6" ht="12.75" customHeight="1" x14ac:dyDescent="0.2">
      <c r="F871" s="447"/>
    </row>
    <row r="872" spans="6:6" ht="12.75" customHeight="1" x14ac:dyDescent="0.2">
      <c r="F872" s="447"/>
    </row>
    <row r="873" spans="6:6" ht="12.75" customHeight="1" x14ac:dyDescent="0.2">
      <c r="F873" s="447"/>
    </row>
    <row r="874" spans="6:6" ht="12.75" customHeight="1" x14ac:dyDescent="0.2">
      <c r="F874" s="447"/>
    </row>
    <row r="875" spans="6:6" ht="12.75" customHeight="1" x14ac:dyDescent="0.2">
      <c r="F875" s="447"/>
    </row>
    <row r="876" spans="6:6" ht="12.75" customHeight="1" x14ac:dyDescent="0.2">
      <c r="F876" s="447"/>
    </row>
    <row r="877" spans="6:6" ht="12.75" customHeight="1" x14ac:dyDescent="0.2">
      <c r="F877" s="447"/>
    </row>
    <row r="878" spans="6:6" ht="12.75" customHeight="1" x14ac:dyDescent="0.2">
      <c r="F878" s="447"/>
    </row>
    <row r="879" spans="6:6" ht="12.75" customHeight="1" x14ac:dyDescent="0.2">
      <c r="F879" s="447"/>
    </row>
    <row r="880" spans="6:6" ht="12.75" customHeight="1" x14ac:dyDescent="0.2">
      <c r="F880" s="447"/>
    </row>
    <row r="881" spans="6:6" ht="12.75" customHeight="1" x14ac:dyDescent="0.2">
      <c r="F881" s="447"/>
    </row>
    <row r="882" spans="6:6" ht="12.75" customHeight="1" x14ac:dyDescent="0.2">
      <c r="F882" s="447"/>
    </row>
    <row r="883" spans="6:6" ht="12.75" customHeight="1" x14ac:dyDescent="0.2">
      <c r="F883" s="447"/>
    </row>
    <row r="884" spans="6:6" ht="12.75" customHeight="1" x14ac:dyDescent="0.2">
      <c r="F884" s="447"/>
    </row>
    <row r="885" spans="6:6" ht="12.75" customHeight="1" x14ac:dyDescent="0.2">
      <c r="F885" s="447"/>
    </row>
    <row r="886" spans="6:6" ht="12.75" customHeight="1" x14ac:dyDescent="0.2">
      <c r="F886" s="447"/>
    </row>
    <row r="887" spans="6:6" ht="12.75" customHeight="1" x14ac:dyDescent="0.2">
      <c r="F887" s="447"/>
    </row>
    <row r="888" spans="6:6" ht="12.75" customHeight="1" x14ac:dyDescent="0.2">
      <c r="F888" s="447"/>
    </row>
    <row r="889" spans="6:6" ht="12.75" customHeight="1" x14ac:dyDescent="0.2">
      <c r="F889" s="447"/>
    </row>
    <row r="890" spans="6:6" ht="12.75" customHeight="1" x14ac:dyDescent="0.2">
      <c r="F890" s="447"/>
    </row>
    <row r="891" spans="6:6" ht="12.75" customHeight="1" x14ac:dyDescent="0.2">
      <c r="F891" s="447"/>
    </row>
    <row r="892" spans="6:6" ht="12.75" customHeight="1" x14ac:dyDescent="0.2">
      <c r="F892" s="447"/>
    </row>
    <row r="893" spans="6:6" ht="12.75" customHeight="1" x14ac:dyDescent="0.2">
      <c r="F893" s="447"/>
    </row>
    <row r="894" spans="6:6" ht="12.75" customHeight="1" x14ac:dyDescent="0.2">
      <c r="F894" s="447"/>
    </row>
    <row r="895" spans="6:6" ht="12.75" customHeight="1" x14ac:dyDescent="0.2">
      <c r="F895" s="447"/>
    </row>
    <row r="896" spans="6:6" ht="12.75" customHeight="1" x14ac:dyDescent="0.2">
      <c r="F896" s="447"/>
    </row>
    <row r="897" spans="6:6" ht="12.75" customHeight="1" x14ac:dyDescent="0.2">
      <c r="F897" s="447"/>
    </row>
    <row r="898" spans="6:6" ht="12.75" customHeight="1" x14ac:dyDescent="0.2">
      <c r="F898" s="447"/>
    </row>
    <row r="899" spans="6:6" ht="12.75" customHeight="1" x14ac:dyDescent="0.2">
      <c r="F899" s="447"/>
    </row>
    <row r="900" spans="6:6" ht="12.75" customHeight="1" x14ac:dyDescent="0.2">
      <c r="F900" s="447"/>
    </row>
    <row r="901" spans="6:6" ht="12.75" customHeight="1" x14ac:dyDescent="0.2">
      <c r="F901" s="447"/>
    </row>
    <row r="902" spans="6:6" ht="12.75" customHeight="1" x14ac:dyDescent="0.2">
      <c r="F902" s="447"/>
    </row>
    <row r="903" spans="6:6" ht="12.75" customHeight="1" x14ac:dyDescent="0.2">
      <c r="F903" s="447"/>
    </row>
    <row r="904" spans="6:6" ht="12.75" customHeight="1" x14ac:dyDescent="0.2">
      <c r="F904" s="447"/>
    </row>
    <row r="905" spans="6:6" ht="12.75" customHeight="1" x14ac:dyDescent="0.2">
      <c r="F905" s="447"/>
    </row>
    <row r="906" spans="6:6" ht="12.75" customHeight="1" x14ac:dyDescent="0.2">
      <c r="F906" s="447"/>
    </row>
    <row r="907" spans="6:6" ht="12.75" customHeight="1" x14ac:dyDescent="0.2">
      <c r="F907" s="447"/>
    </row>
    <row r="908" spans="6:6" ht="12.75" customHeight="1" x14ac:dyDescent="0.2">
      <c r="F908" s="447"/>
    </row>
    <row r="909" spans="6:6" ht="12.75" customHeight="1" x14ac:dyDescent="0.2">
      <c r="F909" s="447"/>
    </row>
    <row r="910" spans="6:6" ht="12.75" customHeight="1" x14ac:dyDescent="0.2">
      <c r="F910" s="447"/>
    </row>
    <row r="911" spans="6:6" ht="12.75" customHeight="1" x14ac:dyDescent="0.2">
      <c r="F911" s="447"/>
    </row>
    <row r="912" spans="6:6" ht="12.75" customHeight="1" x14ac:dyDescent="0.2">
      <c r="F912" s="447"/>
    </row>
    <row r="913" spans="6:6" ht="12.75" customHeight="1" x14ac:dyDescent="0.2">
      <c r="F913" s="447"/>
    </row>
    <row r="914" spans="6:6" ht="12.75" customHeight="1" x14ac:dyDescent="0.2">
      <c r="F914" s="447"/>
    </row>
    <row r="915" spans="6:6" ht="12.75" customHeight="1" x14ac:dyDescent="0.2">
      <c r="F915" s="447"/>
    </row>
    <row r="916" spans="6:6" ht="12.75" customHeight="1" x14ac:dyDescent="0.2">
      <c r="F916" s="447"/>
    </row>
    <row r="917" spans="6:6" ht="12.75" customHeight="1" x14ac:dyDescent="0.2">
      <c r="F917" s="447"/>
    </row>
    <row r="918" spans="6:6" ht="12.75" customHeight="1" x14ac:dyDescent="0.2">
      <c r="F918" s="447"/>
    </row>
    <row r="919" spans="6:6" ht="12.75" customHeight="1" x14ac:dyDescent="0.2">
      <c r="F919" s="447"/>
    </row>
    <row r="920" spans="6:6" ht="12.75" customHeight="1" x14ac:dyDescent="0.2">
      <c r="F920" s="447"/>
    </row>
    <row r="921" spans="6:6" ht="12.75" customHeight="1" x14ac:dyDescent="0.2">
      <c r="F921" s="447"/>
    </row>
    <row r="922" spans="6:6" ht="12.75" customHeight="1" x14ac:dyDescent="0.2">
      <c r="F922" s="447"/>
    </row>
    <row r="923" spans="6:6" ht="12.75" customHeight="1" x14ac:dyDescent="0.2">
      <c r="F923" s="447"/>
    </row>
    <row r="924" spans="6:6" ht="12.75" customHeight="1" x14ac:dyDescent="0.2">
      <c r="F924" s="447"/>
    </row>
    <row r="925" spans="6:6" ht="12.75" customHeight="1" x14ac:dyDescent="0.2">
      <c r="F925" s="447"/>
    </row>
    <row r="926" spans="6:6" ht="12.75" customHeight="1" x14ac:dyDescent="0.2">
      <c r="F926" s="447"/>
    </row>
    <row r="927" spans="6:6" ht="12.75" customHeight="1" x14ac:dyDescent="0.2">
      <c r="F927" s="447"/>
    </row>
    <row r="928" spans="6:6" ht="12.75" customHeight="1" x14ac:dyDescent="0.2">
      <c r="F928" s="447"/>
    </row>
    <row r="929" spans="6:6" ht="12.75" customHeight="1" x14ac:dyDescent="0.2">
      <c r="F929" s="447"/>
    </row>
    <row r="930" spans="6:6" ht="12.75" customHeight="1" x14ac:dyDescent="0.2">
      <c r="F930" s="447"/>
    </row>
    <row r="931" spans="6:6" ht="12.75" customHeight="1" x14ac:dyDescent="0.2">
      <c r="F931" s="447"/>
    </row>
    <row r="932" spans="6:6" ht="12.75" customHeight="1" x14ac:dyDescent="0.2">
      <c r="F932" s="447"/>
    </row>
    <row r="933" spans="6:6" ht="12.75" customHeight="1" x14ac:dyDescent="0.2">
      <c r="F933" s="447"/>
    </row>
    <row r="934" spans="6:6" ht="12.75" customHeight="1" x14ac:dyDescent="0.2">
      <c r="F934" s="447"/>
    </row>
    <row r="935" spans="6:6" ht="12.75" customHeight="1" x14ac:dyDescent="0.2">
      <c r="F935" s="447"/>
    </row>
    <row r="936" spans="6:6" ht="12.75" customHeight="1" x14ac:dyDescent="0.2">
      <c r="F936" s="447"/>
    </row>
    <row r="937" spans="6:6" ht="12.75" customHeight="1" x14ac:dyDescent="0.2">
      <c r="F937" s="447"/>
    </row>
    <row r="938" spans="6:6" ht="12.75" customHeight="1" x14ac:dyDescent="0.2">
      <c r="F938" s="447"/>
    </row>
    <row r="939" spans="6:6" ht="12.75" customHeight="1" x14ac:dyDescent="0.2">
      <c r="F939" s="447"/>
    </row>
    <row r="940" spans="6:6" ht="12.75" customHeight="1" x14ac:dyDescent="0.2">
      <c r="F940" s="447"/>
    </row>
    <row r="941" spans="6:6" ht="12.75" customHeight="1" x14ac:dyDescent="0.2">
      <c r="F941" s="447"/>
    </row>
    <row r="942" spans="6:6" ht="12.75" customHeight="1" x14ac:dyDescent="0.2">
      <c r="F942" s="447"/>
    </row>
    <row r="943" spans="6:6" ht="12.75" customHeight="1" x14ac:dyDescent="0.2">
      <c r="F943" s="447"/>
    </row>
    <row r="944" spans="6:6" ht="12.75" customHeight="1" x14ac:dyDescent="0.2">
      <c r="F944" s="447"/>
    </row>
    <row r="945" spans="6:6" ht="12.75" customHeight="1" x14ac:dyDescent="0.2">
      <c r="F945" s="447"/>
    </row>
    <row r="946" spans="6:6" ht="12.75" customHeight="1" x14ac:dyDescent="0.2">
      <c r="F946" s="447"/>
    </row>
    <row r="947" spans="6:6" ht="12.75" customHeight="1" x14ac:dyDescent="0.2">
      <c r="F947" s="447"/>
    </row>
    <row r="948" spans="6:6" ht="12.75" customHeight="1" x14ac:dyDescent="0.2">
      <c r="F948" s="447"/>
    </row>
    <row r="949" spans="6:6" ht="12.75" customHeight="1" x14ac:dyDescent="0.2">
      <c r="F949" s="447"/>
    </row>
    <row r="950" spans="6:6" ht="12.75" customHeight="1" x14ac:dyDescent="0.2">
      <c r="F950" s="447"/>
    </row>
    <row r="951" spans="6:6" ht="12.75" customHeight="1" x14ac:dyDescent="0.2">
      <c r="F951" s="447"/>
    </row>
    <row r="952" spans="6:6" ht="12.75" customHeight="1" x14ac:dyDescent="0.2">
      <c r="F952" s="447"/>
    </row>
    <row r="953" spans="6:6" ht="12.75" customHeight="1" x14ac:dyDescent="0.2">
      <c r="F953" s="447"/>
    </row>
    <row r="954" spans="6:6" ht="12.75" customHeight="1" x14ac:dyDescent="0.2">
      <c r="F954" s="447"/>
    </row>
    <row r="955" spans="6:6" ht="12.75" customHeight="1" x14ac:dyDescent="0.2">
      <c r="F955" s="447"/>
    </row>
    <row r="956" spans="6:6" ht="12.75" customHeight="1" x14ac:dyDescent="0.2">
      <c r="F956" s="447"/>
    </row>
    <row r="957" spans="6:6" ht="12.75" customHeight="1" x14ac:dyDescent="0.2">
      <c r="F957" s="447"/>
    </row>
    <row r="958" spans="6:6" ht="12.75" customHeight="1" x14ac:dyDescent="0.2">
      <c r="F958" s="447"/>
    </row>
    <row r="959" spans="6:6" ht="12.75" customHeight="1" x14ac:dyDescent="0.2">
      <c r="F959" s="447"/>
    </row>
    <row r="960" spans="6:6" ht="12.75" customHeight="1" x14ac:dyDescent="0.2">
      <c r="F960" s="447"/>
    </row>
    <row r="961" spans="6:6" ht="12.75" customHeight="1" x14ac:dyDescent="0.2">
      <c r="F961" s="447"/>
    </row>
    <row r="962" spans="6:6" ht="12.75" customHeight="1" x14ac:dyDescent="0.2">
      <c r="F962" s="447"/>
    </row>
    <row r="963" spans="6:6" ht="12.75" customHeight="1" x14ac:dyDescent="0.2">
      <c r="F963" s="447"/>
    </row>
    <row r="964" spans="6:6" ht="12.75" customHeight="1" x14ac:dyDescent="0.2">
      <c r="F964" s="447"/>
    </row>
    <row r="965" spans="6:6" ht="12.75" customHeight="1" x14ac:dyDescent="0.2">
      <c r="F965" s="447"/>
    </row>
    <row r="966" spans="6:6" ht="12.75" customHeight="1" x14ac:dyDescent="0.2">
      <c r="F966" s="447"/>
    </row>
    <row r="967" spans="6:6" ht="12.75" customHeight="1" x14ac:dyDescent="0.2">
      <c r="F967" s="447"/>
    </row>
    <row r="968" spans="6:6" ht="12.75" customHeight="1" x14ac:dyDescent="0.2">
      <c r="F968" s="447"/>
    </row>
    <row r="969" spans="6:6" ht="12.75" customHeight="1" x14ac:dyDescent="0.2">
      <c r="F969" s="447"/>
    </row>
    <row r="970" spans="6:6" ht="12.75" customHeight="1" x14ac:dyDescent="0.2">
      <c r="F970" s="447"/>
    </row>
    <row r="971" spans="6:6" ht="12.75" customHeight="1" x14ac:dyDescent="0.2">
      <c r="F971" s="447"/>
    </row>
    <row r="972" spans="6:6" ht="12.75" customHeight="1" x14ac:dyDescent="0.2">
      <c r="F972" s="447"/>
    </row>
    <row r="973" spans="6:6" ht="12.75" customHeight="1" x14ac:dyDescent="0.2">
      <c r="F973" s="447"/>
    </row>
    <row r="974" spans="6:6" ht="12.75" customHeight="1" x14ac:dyDescent="0.2">
      <c r="F974" s="447"/>
    </row>
    <row r="975" spans="6:6" ht="12.75" customHeight="1" x14ac:dyDescent="0.2">
      <c r="F975" s="447"/>
    </row>
    <row r="976" spans="6:6" ht="12.75" customHeight="1" x14ac:dyDescent="0.2">
      <c r="F976" s="447"/>
    </row>
    <row r="977" spans="6:6" ht="12.75" customHeight="1" x14ac:dyDescent="0.2">
      <c r="F977" s="447"/>
    </row>
    <row r="978" spans="6:6" ht="12.75" customHeight="1" x14ac:dyDescent="0.2">
      <c r="F978" s="447"/>
    </row>
    <row r="979" spans="6:6" ht="12.75" customHeight="1" x14ac:dyDescent="0.2">
      <c r="F979" s="447"/>
    </row>
    <row r="980" spans="6:6" ht="12.75" customHeight="1" x14ac:dyDescent="0.2">
      <c r="F980" s="447"/>
    </row>
    <row r="981" spans="6:6" ht="12.75" customHeight="1" x14ac:dyDescent="0.2">
      <c r="F981" s="447"/>
    </row>
    <row r="982" spans="6:6" ht="12.75" customHeight="1" x14ac:dyDescent="0.2">
      <c r="F982" s="447"/>
    </row>
    <row r="983" spans="6:6" ht="12.75" customHeight="1" x14ac:dyDescent="0.2">
      <c r="F983" s="447"/>
    </row>
    <row r="984" spans="6:6" ht="12.75" customHeight="1" x14ac:dyDescent="0.2">
      <c r="F984" s="447"/>
    </row>
    <row r="985" spans="6:6" ht="12.75" customHeight="1" x14ac:dyDescent="0.2">
      <c r="F985" s="447"/>
    </row>
    <row r="986" spans="6:6" ht="12.75" customHeight="1" x14ac:dyDescent="0.2">
      <c r="F986" s="447"/>
    </row>
    <row r="987" spans="6:6" ht="12.75" customHeight="1" x14ac:dyDescent="0.2">
      <c r="F987" s="447"/>
    </row>
    <row r="988" spans="6:6" ht="12.75" customHeight="1" x14ac:dyDescent="0.2">
      <c r="F988" s="447"/>
    </row>
    <row r="989" spans="6:6" ht="12.75" customHeight="1" x14ac:dyDescent="0.2">
      <c r="F989" s="447"/>
    </row>
    <row r="990" spans="6:6" ht="12.75" customHeight="1" x14ac:dyDescent="0.2">
      <c r="F990" s="447"/>
    </row>
    <row r="991" spans="6:6" ht="12.75" customHeight="1" x14ac:dyDescent="0.2">
      <c r="F991" s="447"/>
    </row>
    <row r="992" spans="6:6" ht="12.75" customHeight="1" x14ac:dyDescent="0.2">
      <c r="F992" s="447"/>
    </row>
    <row r="993" spans="6:6" ht="12.75" customHeight="1" x14ac:dyDescent="0.2">
      <c r="F993" s="447"/>
    </row>
    <row r="994" spans="6:6" ht="12.75" customHeight="1" x14ac:dyDescent="0.2">
      <c r="F994" s="447"/>
    </row>
    <row r="995" spans="6:6" ht="12.75" customHeight="1" x14ac:dyDescent="0.2">
      <c r="F995" s="447"/>
    </row>
    <row r="996" spans="6:6" ht="12.75" customHeight="1" x14ac:dyDescent="0.2">
      <c r="F996" s="447"/>
    </row>
    <row r="997" spans="6:6" ht="12.75" customHeight="1" x14ac:dyDescent="0.2">
      <c r="F997" s="447"/>
    </row>
    <row r="998" spans="6:6" ht="12.75" customHeight="1" x14ac:dyDescent="0.2">
      <c r="F998" s="447"/>
    </row>
    <row r="999" spans="6:6" ht="12.75" customHeight="1" x14ac:dyDescent="0.2">
      <c r="F999" s="447"/>
    </row>
    <row r="1000" spans="6:6" ht="12.75" customHeight="1" x14ac:dyDescent="0.2">
      <c r="F1000" s="447"/>
    </row>
  </sheetData>
  <mergeCells count="115">
    <mergeCell ref="A1:W2"/>
    <mergeCell ref="X1:AB4"/>
    <mergeCell ref="A3:D3"/>
    <mergeCell ref="J3:M3"/>
    <mergeCell ref="N3:P3"/>
    <mergeCell ref="Q3:S3"/>
    <mergeCell ref="T3:W3"/>
    <mergeCell ref="O4:W4"/>
    <mergeCell ref="H6:H8"/>
    <mergeCell ref="I6:I8"/>
    <mergeCell ref="J6:J8"/>
    <mergeCell ref="K6:K8"/>
    <mergeCell ref="L6:L8"/>
    <mergeCell ref="M6:M8"/>
    <mergeCell ref="Y6:Y8"/>
    <mergeCell ref="E3:I3"/>
    <mergeCell ref="A4:N4"/>
    <mergeCell ref="A6:A8"/>
    <mergeCell ref="B6:B8"/>
    <mergeCell ref="C6:C8"/>
    <mergeCell ref="D6:D8"/>
    <mergeCell ref="E6:E8"/>
    <mergeCell ref="F6:F8"/>
    <mergeCell ref="G6:G8"/>
    <mergeCell ref="L9:L11"/>
    <mergeCell ref="O12:O13"/>
    <mergeCell ref="P12:P13"/>
    <mergeCell ref="Q12:Q13"/>
    <mergeCell ref="Y12:Y13"/>
    <mergeCell ref="Z12:Z13"/>
    <mergeCell ref="AA12:AA13"/>
    <mergeCell ref="AB12:AB13"/>
    <mergeCell ref="A9:A11"/>
    <mergeCell ref="B9:B11"/>
    <mergeCell ref="C9:C11"/>
    <mergeCell ref="D9:D11"/>
    <mergeCell ref="E9:E11"/>
    <mergeCell ref="M9:M11"/>
    <mergeCell ref="F9:F11"/>
    <mergeCell ref="G9:G11"/>
    <mergeCell ref="H9:H11"/>
    <mergeCell ref="I9:I11"/>
    <mergeCell ref="J9:J11"/>
    <mergeCell ref="K9:K11"/>
    <mergeCell ref="Y9:Y11"/>
    <mergeCell ref="Z9:Z11"/>
    <mergeCell ref="AA9:AA11"/>
    <mergeCell ref="AB9:AB11"/>
    <mergeCell ref="N6:N8"/>
    <mergeCell ref="O6:O8"/>
    <mergeCell ref="P6:P8"/>
    <mergeCell ref="Q6:Q8"/>
    <mergeCell ref="Z6:Z8"/>
    <mergeCell ref="AA6:AA8"/>
    <mergeCell ref="AB6:AB8"/>
    <mergeCell ref="N9:N11"/>
    <mergeCell ref="O9:O11"/>
    <mergeCell ref="P9:P11"/>
    <mergeCell ref="Q9:Q11"/>
    <mergeCell ref="H12:H13"/>
    <mergeCell ref="I12:I13"/>
    <mergeCell ref="J12:J13"/>
    <mergeCell ref="K12:K13"/>
    <mergeCell ref="L12:L13"/>
    <mergeCell ref="M12:M13"/>
    <mergeCell ref="N12:N13"/>
    <mergeCell ref="Z14:Z16"/>
    <mergeCell ref="AA14:AA16"/>
    <mergeCell ref="AB14:AB16"/>
    <mergeCell ref="Q17:Q20"/>
    <mergeCell ref="Y17:Y20"/>
    <mergeCell ref="Z17:Z20"/>
    <mergeCell ref="AA17:AA20"/>
    <mergeCell ref="AB17:AB20"/>
    <mergeCell ref="A12:A13"/>
    <mergeCell ref="B12:B13"/>
    <mergeCell ref="C12:C13"/>
    <mergeCell ref="D12:D13"/>
    <mergeCell ref="E12:E13"/>
    <mergeCell ref="F12:F13"/>
    <mergeCell ref="G12:G13"/>
    <mergeCell ref="O14:O16"/>
    <mergeCell ref="P14:P16"/>
    <mergeCell ref="O17:O20"/>
    <mergeCell ref="P17:P20"/>
    <mergeCell ref="H17:H20"/>
    <mergeCell ref="I17:I20"/>
    <mergeCell ref="J17:J20"/>
    <mergeCell ref="K17:K20"/>
    <mergeCell ref="L17:L20"/>
    <mergeCell ref="A17:A20"/>
    <mergeCell ref="B17:B20"/>
    <mergeCell ref="G17:G20"/>
    <mergeCell ref="Q14:Q16"/>
    <mergeCell ref="Y14:Y16"/>
    <mergeCell ref="M17:M20"/>
    <mergeCell ref="N17:N20"/>
    <mergeCell ref="H14:H16"/>
    <mergeCell ref="I14:I16"/>
    <mergeCell ref="J14:J16"/>
    <mergeCell ref="K14:K16"/>
    <mergeCell ref="L14:L16"/>
    <mergeCell ref="M14:M16"/>
    <mergeCell ref="N14:N16"/>
    <mergeCell ref="G14:G16"/>
    <mergeCell ref="A14:A16"/>
    <mergeCell ref="B14:B16"/>
    <mergeCell ref="C14:C16"/>
    <mergeCell ref="D14:D16"/>
    <mergeCell ref="E14:E16"/>
    <mergeCell ref="F14:F16"/>
    <mergeCell ref="C17:C20"/>
    <mergeCell ref="D17:D20"/>
    <mergeCell ref="E17:E20"/>
    <mergeCell ref="F17:F20"/>
  </mergeCells>
  <dataValidations count="3">
    <dataValidation type="decimal" operator="greaterThan" allowBlank="1" showInputMessage="1" showErrorMessage="1" prompt="Nedozvoljeni unos - Dozvoljeno unijeti broj sa dva decimalna mjesta." sqref="H6">
      <formula1>0</formula1>
    </dataValidation>
    <dataValidation type="decimal" allowBlank="1" showErrorMessage="1" sqref="A6">
      <formula1>1</formula1>
      <formula2>9999</formula2>
    </dataValidation>
    <dataValidation type="custom" allowBlank="1" showInputMessage="1" showErrorMessage="1" prompt="Dozvoljeni unos do 250 znakova  -    " sqref="G6 G9">
      <formula1>LT(LEN(G6),(250))</formula1>
    </dataValidation>
  </dataValidation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17.140625" customWidth="1"/>
    <col min="2" max="2" width="16.7109375" customWidth="1"/>
    <col min="3" max="3" width="16.42578125" customWidth="1"/>
    <col min="4" max="4" width="15.85546875" customWidth="1"/>
    <col min="5" max="5" width="19.7109375" customWidth="1"/>
    <col min="6" max="6" width="20.5703125" customWidth="1"/>
    <col min="7" max="7" width="29.7109375" customWidth="1"/>
    <col min="8" max="8" width="26.140625" customWidth="1"/>
    <col min="9" max="9" width="19.7109375" customWidth="1"/>
    <col min="10" max="10" width="11.85546875" customWidth="1"/>
    <col min="11" max="14" width="8.85546875" customWidth="1"/>
    <col min="15" max="15" width="37.85546875" customWidth="1"/>
    <col min="16" max="16" width="25.85546875" customWidth="1"/>
    <col min="17" max="17" width="18.28515625" customWidth="1"/>
    <col min="18" max="18" width="19.85546875" customWidth="1"/>
    <col min="19" max="19" width="14.85546875" customWidth="1"/>
    <col min="20" max="20" width="15.5703125" customWidth="1"/>
    <col min="21" max="21" width="15" customWidth="1"/>
    <col min="22" max="22" width="17.7109375" customWidth="1"/>
    <col min="23" max="23" width="15.7109375" customWidth="1"/>
    <col min="24" max="24" width="18.140625" customWidth="1"/>
    <col min="25" max="25" width="19" customWidth="1"/>
    <col min="26" max="26" width="20" customWidth="1"/>
    <col min="27" max="27" width="20.28515625" customWidth="1"/>
    <col min="28" max="28" width="45.140625" customWidth="1"/>
  </cols>
  <sheetData>
    <row r="1" spans="1:28" ht="16.5" customHeight="1" x14ac:dyDescent="0.2">
      <c r="A1" s="732" t="s">
        <v>6032</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36.7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45.75" customHeight="1" x14ac:dyDescent="0.2">
      <c r="A3" s="744" t="s">
        <v>117</v>
      </c>
      <c r="B3" s="716"/>
      <c r="C3" s="716"/>
      <c r="D3" s="745"/>
      <c r="E3" s="752" t="s">
        <v>6033</v>
      </c>
      <c r="F3" s="747"/>
      <c r="G3" s="747"/>
      <c r="H3" s="747"/>
      <c r="I3" s="791"/>
      <c r="J3" s="746" t="s">
        <v>119</v>
      </c>
      <c r="K3" s="747"/>
      <c r="L3" s="747"/>
      <c r="M3" s="791"/>
      <c r="N3" s="697" t="s">
        <v>120</v>
      </c>
      <c r="O3" s="651"/>
      <c r="P3" s="652"/>
      <c r="Q3" s="795" t="s">
        <v>121</v>
      </c>
      <c r="R3" s="747"/>
      <c r="S3" s="791"/>
      <c r="T3" s="750" t="s">
        <v>6034</v>
      </c>
      <c r="U3" s="716"/>
      <c r="V3" s="716"/>
      <c r="W3" s="751"/>
      <c r="X3" s="740"/>
      <c r="Y3" s="638"/>
      <c r="Z3" s="638"/>
      <c r="AA3" s="638"/>
      <c r="AB3" s="741"/>
    </row>
    <row r="4" spans="1:28" ht="59.25" customHeight="1" x14ac:dyDescent="0.2">
      <c r="A4" s="715" t="s">
        <v>128</v>
      </c>
      <c r="B4" s="716"/>
      <c r="C4" s="716"/>
      <c r="D4" s="716"/>
      <c r="E4" s="716"/>
      <c r="F4" s="716"/>
      <c r="G4" s="716"/>
      <c r="H4" s="716"/>
      <c r="I4" s="716"/>
      <c r="J4" s="716"/>
      <c r="K4" s="716"/>
      <c r="L4" s="716"/>
      <c r="M4" s="716"/>
      <c r="N4" s="717"/>
      <c r="O4" s="794" t="s">
        <v>129</v>
      </c>
      <c r="P4" s="651"/>
      <c r="Q4" s="651"/>
      <c r="R4" s="651"/>
      <c r="S4" s="651"/>
      <c r="T4" s="651"/>
      <c r="U4" s="651"/>
      <c r="V4" s="651"/>
      <c r="W4" s="665"/>
      <c r="X4" s="742"/>
      <c r="Y4" s="694"/>
      <c r="Z4" s="694"/>
      <c r="AA4" s="694"/>
      <c r="AB4" s="743"/>
    </row>
    <row r="5" spans="1:28" ht="201" customHeight="1" x14ac:dyDescent="0.2">
      <c r="A5" s="126" t="s">
        <v>130</v>
      </c>
      <c r="B5" s="127" t="s">
        <v>131</v>
      </c>
      <c r="C5" s="127" t="s">
        <v>132</v>
      </c>
      <c r="D5" s="127" t="s">
        <v>133</v>
      </c>
      <c r="E5" s="128" t="s">
        <v>134</v>
      </c>
      <c r="F5" s="229" t="s">
        <v>56</v>
      </c>
      <c r="G5" s="129" t="s">
        <v>135</v>
      </c>
      <c r="H5" s="130" t="s">
        <v>136</v>
      </c>
      <c r="I5" s="127" t="s">
        <v>137</v>
      </c>
      <c r="J5" s="131" t="s">
        <v>138</v>
      </c>
      <c r="K5" s="131" t="s">
        <v>139</v>
      </c>
      <c r="L5" s="131" t="s">
        <v>6035</v>
      </c>
      <c r="M5" s="132" t="s">
        <v>141</v>
      </c>
      <c r="N5" s="133" t="s">
        <v>374</v>
      </c>
      <c r="O5" s="134" t="s">
        <v>143</v>
      </c>
      <c r="P5" s="54" t="s">
        <v>144</v>
      </c>
      <c r="Q5" s="54" t="s">
        <v>145</v>
      </c>
      <c r="R5" s="54" t="s">
        <v>146</v>
      </c>
      <c r="S5" s="54" t="s">
        <v>6036</v>
      </c>
      <c r="T5" s="54" t="s">
        <v>148</v>
      </c>
      <c r="U5" s="54" t="s">
        <v>149</v>
      </c>
      <c r="V5" s="54" t="s">
        <v>150</v>
      </c>
      <c r="W5" s="55" t="s">
        <v>151</v>
      </c>
      <c r="X5" s="113" t="s">
        <v>152</v>
      </c>
      <c r="Y5" s="56" t="s">
        <v>153</v>
      </c>
      <c r="Z5" s="56" t="s">
        <v>154</v>
      </c>
      <c r="AA5" s="56" t="s">
        <v>155</v>
      </c>
      <c r="AB5" s="114" t="s">
        <v>156</v>
      </c>
    </row>
    <row r="6" spans="1:28" ht="95.25" customHeight="1" x14ac:dyDescent="0.2">
      <c r="A6" s="1085">
        <v>1</v>
      </c>
      <c r="B6" s="672" t="s">
        <v>652</v>
      </c>
      <c r="C6" s="672" t="s">
        <v>158</v>
      </c>
      <c r="D6" s="672" t="s">
        <v>158</v>
      </c>
      <c r="E6" s="673" t="s">
        <v>6037</v>
      </c>
      <c r="F6" s="786" t="s">
        <v>6038</v>
      </c>
      <c r="G6" s="678" t="s">
        <v>6039</v>
      </c>
      <c r="H6" s="686">
        <v>314701779</v>
      </c>
      <c r="I6" s="1005" t="s">
        <v>6040</v>
      </c>
      <c r="J6" s="672" t="s">
        <v>253</v>
      </c>
      <c r="K6" s="672" t="s">
        <v>164</v>
      </c>
      <c r="L6" s="672" t="s">
        <v>734</v>
      </c>
      <c r="M6" s="672" t="s">
        <v>166</v>
      </c>
      <c r="N6" s="672" t="s">
        <v>164</v>
      </c>
      <c r="O6" s="684" t="s">
        <v>6041</v>
      </c>
      <c r="P6" s="684" t="s">
        <v>6042</v>
      </c>
      <c r="Q6" s="672" t="s">
        <v>179</v>
      </c>
      <c r="R6" s="602" t="s">
        <v>6043</v>
      </c>
      <c r="S6" s="80">
        <v>6180</v>
      </c>
      <c r="T6" s="80">
        <v>7100</v>
      </c>
      <c r="U6" s="80">
        <v>6500</v>
      </c>
      <c r="V6" s="80">
        <v>6000</v>
      </c>
      <c r="W6" s="137">
        <v>6000</v>
      </c>
      <c r="X6" s="600"/>
      <c r="Y6" s="1086"/>
      <c r="Z6" s="1083"/>
      <c r="AA6" s="1083"/>
      <c r="AB6" s="1030"/>
    </row>
    <row r="7" spans="1:28" ht="149.25" customHeight="1" x14ac:dyDescent="0.2">
      <c r="A7" s="740"/>
      <c r="B7" s="641"/>
      <c r="C7" s="641"/>
      <c r="D7" s="641"/>
      <c r="E7" s="674"/>
      <c r="F7" s="676"/>
      <c r="G7" s="679"/>
      <c r="H7" s="641"/>
      <c r="I7" s="641"/>
      <c r="J7" s="641"/>
      <c r="K7" s="641"/>
      <c r="L7" s="641"/>
      <c r="M7" s="641"/>
      <c r="N7" s="641"/>
      <c r="O7" s="641"/>
      <c r="P7" s="641"/>
      <c r="Q7" s="641"/>
      <c r="R7" s="603" t="s">
        <v>6044</v>
      </c>
      <c r="S7" s="80">
        <v>8101</v>
      </c>
      <c r="T7" s="80">
        <v>8200</v>
      </c>
      <c r="U7" s="221">
        <v>8200</v>
      </c>
      <c r="V7" s="221">
        <v>8200</v>
      </c>
      <c r="W7" s="222">
        <v>8200</v>
      </c>
      <c r="X7" s="600"/>
      <c r="Y7" s="641"/>
      <c r="Z7" s="641"/>
      <c r="AA7" s="641"/>
      <c r="AB7" s="720"/>
    </row>
    <row r="8" spans="1:28" ht="261.75" customHeight="1" x14ac:dyDescent="0.2">
      <c r="A8" s="742"/>
      <c r="B8" s="642"/>
      <c r="C8" s="642"/>
      <c r="D8" s="642"/>
      <c r="E8" s="646"/>
      <c r="F8" s="680"/>
      <c r="G8" s="647"/>
      <c r="H8" s="642"/>
      <c r="I8" s="642"/>
      <c r="J8" s="642"/>
      <c r="K8" s="642"/>
      <c r="L8" s="642"/>
      <c r="M8" s="642"/>
      <c r="N8" s="642"/>
      <c r="O8" s="642"/>
      <c r="P8" s="642"/>
      <c r="Q8" s="642"/>
      <c r="R8" s="602" t="s">
        <v>6045</v>
      </c>
      <c r="S8" s="80">
        <v>6355</v>
      </c>
      <c r="T8" s="80">
        <v>5500</v>
      </c>
      <c r="U8" s="80">
        <v>5500</v>
      </c>
      <c r="V8" s="80">
        <v>5500</v>
      </c>
      <c r="W8" s="137">
        <v>5500</v>
      </c>
      <c r="X8" s="600"/>
      <c r="Y8" s="642"/>
      <c r="Z8" s="642"/>
      <c r="AA8" s="642"/>
      <c r="AB8" s="721"/>
    </row>
    <row r="9" spans="1:28" ht="132" customHeight="1" x14ac:dyDescent="0.2">
      <c r="A9" s="1085">
        <v>2</v>
      </c>
      <c r="B9" s="672" t="s">
        <v>1867</v>
      </c>
      <c r="C9" s="672" t="s">
        <v>158</v>
      </c>
      <c r="D9" s="672" t="s">
        <v>158</v>
      </c>
      <c r="E9" s="673" t="s">
        <v>6037</v>
      </c>
      <c r="F9" s="675" t="s">
        <v>6046</v>
      </c>
      <c r="G9" s="678" t="s">
        <v>6047</v>
      </c>
      <c r="H9" s="686" t="s">
        <v>6048</v>
      </c>
      <c r="I9" s="672" t="s">
        <v>6049</v>
      </c>
      <c r="J9" s="672" t="s">
        <v>253</v>
      </c>
      <c r="K9" s="672" t="s">
        <v>166</v>
      </c>
      <c r="L9" s="672" t="s">
        <v>158</v>
      </c>
      <c r="M9" s="672" t="s">
        <v>166</v>
      </c>
      <c r="N9" s="672" t="s">
        <v>166</v>
      </c>
      <c r="O9" s="684" t="s">
        <v>6050</v>
      </c>
      <c r="P9" s="684" t="s">
        <v>6051</v>
      </c>
      <c r="Q9" s="672" t="s">
        <v>1244</v>
      </c>
      <c r="R9" s="603" t="s">
        <v>6052</v>
      </c>
      <c r="S9" s="80">
        <v>12893</v>
      </c>
      <c r="T9" s="80">
        <v>12893</v>
      </c>
      <c r="U9" s="80">
        <v>12900</v>
      </c>
      <c r="V9" s="80">
        <v>12900</v>
      </c>
      <c r="W9" s="137">
        <v>12900</v>
      </c>
      <c r="X9" s="600"/>
      <c r="Y9" s="1083"/>
      <c r="Z9" s="1083"/>
      <c r="AA9" s="1083"/>
      <c r="AB9" s="1030"/>
    </row>
    <row r="10" spans="1:28" ht="131.25" customHeight="1" x14ac:dyDescent="0.2">
      <c r="A10" s="740"/>
      <c r="B10" s="641"/>
      <c r="C10" s="641"/>
      <c r="D10" s="641"/>
      <c r="E10" s="674"/>
      <c r="F10" s="676"/>
      <c r="G10" s="679"/>
      <c r="H10" s="641"/>
      <c r="I10" s="641"/>
      <c r="J10" s="641"/>
      <c r="K10" s="641"/>
      <c r="L10" s="641"/>
      <c r="M10" s="641"/>
      <c r="N10" s="641"/>
      <c r="O10" s="641"/>
      <c r="P10" s="641"/>
      <c r="Q10" s="641"/>
      <c r="R10" s="602" t="s">
        <v>6053</v>
      </c>
      <c r="S10" s="80">
        <v>87</v>
      </c>
      <c r="T10" s="80">
        <v>87</v>
      </c>
      <c r="U10" s="80">
        <v>87</v>
      </c>
      <c r="V10" s="80">
        <v>87</v>
      </c>
      <c r="W10" s="137">
        <v>87</v>
      </c>
      <c r="X10" s="600"/>
      <c r="Y10" s="641"/>
      <c r="Z10" s="641"/>
      <c r="AA10" s="641"/>
      <c r="AB10" s="720"/>
    </row>
    <row r="11" spans="1:28" ht="305.25" customHeight="1" x14ac:dyDescent="0.2">
      <c r="A11" s="742"/>
      <c r="B11" s="642"/>
      <c r="C11" s="642"/>
      <c r="D11" s="642"/>
      <c r="E11" s="646"/>
      <c r="F11" s="680"/>
      <c r="G11" s="647"/>
      <c r="H11" s="642"/>
      <c r="I11" s="642"/>
      <c r="J11" s="642"/>
      <c r="K11" s="642"/>
      <c r="L11" s="642"/>
      <c r="M11" s="642"/>
      <c r="N11" s="642"/>
      <c r="O11" s="642"/>
      <c r="P11" s="642"/>
      <c r="Q11" s="642"/>
      <c r="R11" s="602" t="s">
        <v>6054</v>
      </c>
      <c r="S11" s="80">
        <v>4</v>
      </c>
      <c r="T11" s="80">
        <v>4</v>
      </c>
      <c r="U11" s="80">
        <v>2</v>
      </c>
      <c r="V11" s="80">
        <v>2</v>
      </c>
      <c r="W11" s="137">
        <v>2</v>
      </c>
      <c r="X11" s="600"/>
      <c r="Y11" s="642"/>
      <c r="Z11" s="642"/>
      <c r="AA11" s="642"/>
      <c r="AB11" s="721"/>
    </row>
    <row r="12" spans="1:28" ht="12.75" customHeight="1" x14ac:dyDescent="0.2">
      <c r="A12" s="57">
        <v>3</v>
      </c>
      <c r="B12" s="672" t="s">
        <v>2026</v>
      </c>
      <c r="C12" s="57" t="s">
        <v>158</v>
      </c>
      <c r="D12" s="57" t="s">
        <v>158</v>
      </c>
      <c r="E12" s="62" t="s">
        <v>6037</v>
      </c>
      <c r="F12" s="60" t="s">
        <v>6055</v>
      </c>
      <c r="G12" s="84" t="s">
        <v>6056</v>
      </c>
      <c r="H12" s="57" t="s">
        <v>6057</v>
      </c>
      <c r="I12" s="57" t="s">
        <v>6058</v>
      </c>
      <c r="J12" s="57" t="s">
        <v>253</v>
      </c>
      <c r="K12" s="57" t="s">
        <v>166</v>
      </c>
      <c r="L12" s="57" t="s">
        <v>6059</v>
      </c>
      <c r="M12" s="57" t="s">
        <v>166</v>
      </c>
      <c r="N12" s="57" t="s">
        <v>166</v>
      </c>
      <c r="O12" s="604" t="s">
        <v>6060</v>
      </c>
      <c r="P12" s="604" t="s">
        <v>6061</v>
      </c>
      <c r="Q12" s="57" t="s">
        <v>1244</v>
      </c>
      <c r="R12" s="602" t="s">
        <v>6062</v>
      </c>
      <c r="S12" s="71">
        <v>0.56000000000000005</v>
      </c>
      <c r="T12" s="71">
        <v>0.57999999999999996</v>
      </c>
      <c r="U12" s="71">
        <v>0.6</v>
      </c>
      <c r="V12" s="71">
        <v>0.62</v>
      </c>
      <c r="W12" s="72">
        <v>0.65</v>
      </c>
      <c r="X12" s="600"/>
      <c r="Y12" s="605"/>
      <c r="Z12" s="605"/>
      <c r="AA12" s="605"/>
      <c r="AB12" s="503"/>
    </row>
    <row r="13" spans="1:28" ht="386.25" customHeight="1" x14ac:dyDescent="0.2">
      <c r="A13" s="57">
        <v>4</v>
      </c>
      <c r="B13" s="641"/>
      <c r="C13" s="57" t="s">
        <v>158</v>
      </c>
      <c r="D13" s="57" t="s">
        <v>158</v>
      </c>
      <c r="E13" s="62" t="s">
        <v>6037</v>
      </c>
      <c r="F13" s="60" t="s">
        <v>6063</v>
      </c>
      <c r="G13" s="84" t="s">
        <v>6064</v>
      </c>
      <c r="H13" s="57" t="s">
        <v>6057</v>
      </c>
      <c r="I13" s="57" t="s">
        <v>6065</v>
      </c>
      <c r="J13" s="57" t="s">
        <v>253</v>
      </c>
      <c r="K13" s="57" t="s">
        <v>166</v>
      </c>
      <c r="L13" s="57" t="s">
        <v>3220</v>
      </c>
      <c r="M13" s="57" t="s">
        <v>164</v>
      </c>
      <c r="N13" s="57" t="s">
        <v>166</v>
      </c>
      <c r="O13" s="362" t="s">
        <v>6066</v>
      </c>
      <c r="P13" s="190" t="s">
        <v>6067</v>
      </c>
      <c r="Q13" s="57" t="s">
        <v>1244</v>
      </c>
      <c r="R13" s="602" t="s">
        <v>6068</v>
      </c>
      <c r="S13" s="71" t="s">
        <v>6069</v>
      </c>
      <c r="T13" s="57" t="s">
        <v>6069</v>
      </c>
      <c r="U13" s="57" t="s">
        <v>6069</v>
      </c>
      <c r="V13" s="57" t="s">
        <v>6069</v>
      </c>
      <c r="W13" s="62" t="s">
        <v>6069</v>
      </c>
      <c r="X13" s="600"/>
      <c r="Y13" s="605"/>
      <c r="Z13" s="605"/>
      <c r="AA13" s="605"/>
      <c r="AB13" s="503"/>
    </row>
    <row r="14" spans="1:28" ht="12.75" customHeight="1" x14ac:dyDescent="0.2">
      <c r="A14" s="57">
        <v>5</v>
      </c>
      <c r="B14" s="641"/>
      <c r="C14" s="57" t="s">
        <v>158</v>
      </c>
      <c r="D14" s="57" t="s">
        <v>158</v>
      </c>
      <c r="E14" s="62" t="s">
        <v>6037</v>
      </c>
      <c r="F14" s="60" t="s">
        <v>6070</v>
      </c>
      <c r="G14" s="606" t="s">
        <v>6071</v>
      </c>
      <c r="H14" s="57" t="s">
        <v>6057</v>
      </c>
      <c r="I14" s="396" t="s">
        <v>6072</v>
      </c>
      <c r="J14" s="57" t="s">
        <v>253</v>
      </c>
      <c r="K14" s="57" t="s">
        <v>166</v>
      </c>
      <c r="L14" s="57" t="s">
        <v>2202</v>
      </c>
      <c r="M14" s="57" t="s">
        <v>164</v>
      </c>
      <c r="N14" s="57" t="s">
        <v>166</v>
      </c>
      <c r="O14" s="362" t="s">
        <v>6073</v>
      </c>
      <c r="P14" s="604" t="s">
        <v>6074</v>
      </c>
      <c r="Q14" s="57" t="s">
        <v>1244</v>
      </c>
      <c r="R14" s="602" t="s">
        <v>6075</v>
      </c>
      <c r="S14" s="71" t="s">
        <v>6069</v>
      </c>
      <c r="T14" s="57" t="s">
        <v>6069</v>
      </c>
      <c r="U14" s="57" t="s">
        <v>6069</v>
      </c>
      <c r="V14" s="57" t="s">
        <v>6069</v>
      </c>
      <c r="W14" s="62" t="s">
        <v>6069</v>
      </c>
      <c r="X14" s="600"/>
      <c r="Y14" s="605"/>
      <c r="Z14" s="605"/>
      <c r="AA14" s="605"/>
      <c r="AB14" s="503"/>
    </row>
    <row r="15" spans="1:28" ht="12.75" customHeight="1" x14ac:dyDescent="0.2">
      <c r="A15" s="672">
        <v>6</v>
      </c>
      <c r="B15" s="641"/>
      <c r="C15" s="672" t="s">
        <v>6076</v>
      </c>
      <c r="D15" s="672" t="s">
        <v>6077</v>
      </c>
      <c r="E15" s="673" t="s">
        <v>6037</v>
      </c>
      <c r="F15" s="675" t="s">
        <v>6078</v>
      </c>
      <c r="G15" s="1084" t="s">
        <v>6079</v>
      </c>
      <c r="H15" s="686" t="s">
        <v>6057</v>
      </c>
      <c r="I15" s="672" t="s">
        <v>6040</v>
      </c>
      <c r="J15" s="672" t="s">
        <v>253</v>
      </c>
      <c r="K15" s="672" t="s">
        <v>164</v>
      </c>
      <c r="L15" s="672" t="s">
        <v>2202</v>
      </c>
      <c r="M15" s="672" t="s">
        <v>164</v>
      </c>
      <c r="N15" s="672" t="s">
        <v>166</v>
      </c>
      <c r="O15" s="607" t="s">
        <v>6080</v>
      </c>
      <c r="P15" s="604" t="s">
        <v>6081</v>
      </c>
      <c r="Q15" s="57" t="s">
        <v>6082</v>
      </c>
      <c r="R15" s="603" t="s">
        <v>6083</v>
      </c>
      <c r="S15" s="80">
        <v>2090</v>
      </c>
      <c r="T15" s="80">
        <v>1900</v>
      </c>
      <c r="U15" s="80">
        <v>1800</v>
      </c>
      <c r="V15" s="80">
        <v>1800</v>
      </c>
      <c r="W15" s="137">
        <v>1800</v>
      </c>
      <c r="X15" s="600"/>
      <c r="Y15" s="605"/>
      <c r="Z15" s="605"/>
      <c r="AA15" s="605"/>
      <c r="AB15" s="1030"/>
    </row>
    <row r="16" spans="1:28" ht="316.5" customHeight="1" x14ac:dyDescent="0.2">
      <c r="A16" s="642"/>
      <c r="B16" s="641"/>
      <c r="C16" s="642"/>
      <c r="D16" s="642"/>
      <c r="E16" s="646"/>
      <c r="F16" s="680"/>
      <c r="G16" s="647"/>
      <c r="H16" s="642"/>
      <c r="I16" s="642"/>
      <c r="J16" s="642"/>
      <c r="K16" s="642"/>
      <c r="L16" s="642"/>
      <c r="M16" s="642"/>
      <c r="N16" s="642"/>
      <c r="O16" s="607" t="s">
        <v>6084</v>
      </c>
      <c r="P16" s="604" t="s">
        <v>6085</v>
      </c>
      <c r="Q16" s="57" t="s">
        <v>6082</v>
      </c>
      <c r="R16" s="603" t="s">
        <v>6086</v>
      </c>
      <c r="S16" s="80">
        <v>1755</v>
      </c>
      <c r="T16" s="80">
        <v>1600</v>
      </c>
      <c r="U16" s="80">
        <v>1600</v>
      </c>
      <c r="V16" s="80">
        <v>1500</v>
      </c>
      <c r="W16" s="137">
        <v>1500</v>
      </c>
      <c r="X16" s="600"/>
      <c r="Y16" s="605"/>
      <c r="Z16" s="605"/>
      <c r="AA16" s="605"/>
      <c r="AB16" s="721"/>
    </row>
    <row r="17" spans="1:28" ht="12.75" customHeight="1" x14ac:dyDescent="0.2">
      <c r="A17" s="57">
        <v>7</v>
      </c>
      <c r="B17" s="641"/>
      <c r="C17" s="672" t="s">
        <v>6087</v>
      </c>
      <c r="D17" s="672" t="s">
        <v>6088</v>
      </c>
      <c r="E17" s="65" t="s">
        <v>6037</v>
      </c>
      <c r="F17" s="60" t="s">
        <v>6089</v>
      </c>
      <c r="G17" s="84" t="s">
        <v>6090</v>
      </c>
      <c r="H17" s="81" t="s">
        <v>6091</v>
      </c>
      <c r="I17" s="57" t="s">
        <v>6092</v>
      </c>
      <c r="J17" s="57" t="s">
        <v>253</v>
      </c>
      <c r="K17" s="57" t="s">
        <v>164</v>
      </c>
      <c r="L17" s="57" t="s">
        <v>6093</v>
      </c>
      <c r="M17" s="64" t="s">
        <v>164</v>
      </c>
      <c r="N17" s="64" t="s">
        <v>166</v>
      </c>
      <c r="O17" s="76" t="s">
        <v>6094</v>
      </c>
      <c r="P17" s="119" t="s">
        <v>6095</v>
      </c>
      <c r="Q17" s="64" t="s">
        <v>179</v>
      </c>
      <c r="R17" s="603" t="s">
        <v>6096</v>
      </c>
      <c r="S17" s="71">
        <v>1</v>
      </c>
      <c r="T17" s="71">
        <v>1</v>
      </c>
      <c r="U17" s="71">
        <v>1</v>
      </c>
      <c r="V17" s="71">
        <v>1</v>
      </c>
      <c r="W17" s="72">
        <v>1</v>
      </c>
      <c r="X17" s="600"/>
      <c r="Y17" s="605"/>
      <c r="Z17" s="605"/>
      <c r="AA17" s="605"/>
      <c r="AB17" s="503"/>
    </row>
    <row r="18" spans="1:28" ht="12.75" customHeight="1" x14ac:dyDescent="0.2">
      <c r="A18" s="57">
        <v>8</v>
      </c>
      <c r="B18" s="641"/>
      <c r="C18" s="642"/>
      <c r="D18" s="642"/>
      <c r="E18" s="65" t="s">
        <v>6037</v>
      </c>
      <c r="F18" s="60" t="s">
        <v>6097</v>
      </c>
      <c r="G18" s="84" t="s">
        <v>6098</v>
      </c>
      <c r="H18" s="81" t="s">
        <v>6099</v>
      </c>
      <c r="I18" s="57" t="s">
        <v>6100</v>
      </c>
      <c r="J18" s="57" t="s">
        <v>253</v>
      </c>
      <c r="K18" s="57" t="s">
        <v>164</v>
      </c>
      <c r="L18" s="57" t="s">
        <v>6093</v>
      </c>
      <c r="M18" s="64" t="s">
        <v>164</v>
      </c>
      <c r="N18" s="64" t="s">
        <v>166</v>
      </c>
      <c r="O18" s="76" t="s">
        <v>6101</v>
      </c>
      <c r="P18" s="119" t="s">
        <v>2032</v>
      </c>
      <c r="Q18" s="64" t="s">
        <v>179</v>
      </c>
      <c r="R18" s="603" t="s">
        <v>6102</v>
      </c>
      <c r="S18" s="71">
        <v>0.8</v>
      </c>
      <c r="T18" s="71">
        <v>0.9</v>
      </c>
      <c r="U18" s="71">
        <v>0.9</v>
      </c>
      <c r="V18" s="71">
        <v>0.9</v>
      </c>
      <c r="W18" s="72">
        <v>0.9</v>
      </c>
      <c r="X18" s="600"/>
      <c r="Y18" s="605"/>
      <c r="Z18" s="605"/>
      <c r="AA18" s="605"/>
      <c r="AB18" s="503"/>
    </row>
    <row r="19" spans="1:28" ht="12.75" customHeight="1" x14ac:dyDescent="0.2">
      <c r="A19" s="57">
        <v>9</v>
      </c>
      <c r="B19" s="641"/>
      <c r="C19" s="57" t="s">
        <v>6103</v>
      </c>
      <c r="D19" s="57" t="s">
        <v>6104</v>
      </c>
      <c r="E19" s="62" t="s">
        <v>6037</v>
      </c>
      <c r="F19" s="60" t="s">
        <v>6105</v>
      </c>
      <c r="G19" s="84" t="s">
        <v>6106</v>
      </c>
      <c r="H19" s="81" t="s">
        <v>6099</v>
      </c>
      <c r="I19" s="57" t="s">
        <v>6100</v>
      </c>
      <c r="J19" s="57" t="s">
        <v>253</v>
      </c>
      <c r="K19" s="57" t="s">
        <v>164</v>
      </c>
      <c r="L19" s="57" t="s">
        <v>6107</v>
      </c>
      <c r="M19" s="64" t="s">
        <v>164</v>
      </c>
      <c r="N19" s="64" t="s">
        <v>166</v>
      </c>
      <c r="O19" s="76" t="s">
        <v>6108</v>
      </c>
      <c r="P19" s="119" t="s">
        <v>2032</v>
      </c>
      <c r="Q19" s="64" t="s">
        <v>179</v>
      </c>
      <c r="R19" s="603" t="s">
        <v>6109</v>
      </c>
      <c r="S19" s="71">
        <v>0.8</v>
      </c>
      <c r="T19" s="71">
        <v>0.9</v>
      </c>
      <c r="U19" s="71">
        <v>0.9</v>
      </c>
      <c r="V19" s="71">
        <v>0.9</v>
      </c>
      <c r="W19" s="72">
        <v>0.9</v>
      </c>
      <c r="X19" s="600"/>
      <c r="Y19" s="605"/>
      <c r="Z19" s="605"/>
      <c r="AA19" s="605"/>
      <c r="AB19" s="503"/>
    </row>
    <row r="20" spans="1:28" ht="12.75" customHeight="1" x14ac:dyDescent="0.2">
      <c r="A20" s="678">
        <v>10</v>
      </c>
      <c r="B20" s="641"/>
      <c r="C20" s="672" t="s">
        <v>6110</v>
      </c>
      <c r="D20" s="672" t="s">
        <v>6111</v>
      </c>
      <c r="E20" s="673" t="s">
        <v>6037</v>
      </c>
      <c r="F20" s="675" t="s">
        <v>6112</v>
      </c>
      <c r="G20" s="678" t="s">
        <v>6113</v>
      </c>
      <c r="H20" s="686" t="s">
        <v>6114</v>
      </c>
      <c r="I20" s="672" t="s">
        <v>6040</v>
      </c>
      <c r="J20" s="672" t="s">
        <v>6115</v>
      </c>
      <c r="K20" s="672" t="s">
        <v>164</v>
      </c>
      <c r="L20" s="672" t="s">
        <v>6116</v>
      </c>
      <c r="M20" s="672" t="s">
        <v>6117</v>
      </c>
      <c r="N20" s="672" t="s">
        <v>166</v>
      </c>
      <c r="O20" s="76" t="s">
        <v>6118</v>
      </c>
      <c r="P20" s="76" t="s">
        <v>6119</v>
      </c>
      <c r="Q20" s="57" t="s">
        <v>179</v>
      </c>
      <c r="R20" s="608" t="s">
        <v>6120</v>
      </c>
      <c r="S20" s="80" t="s">
        <v>6069</v>
      </c>
      <c r="T20" s="80" t="s">
        <v>6069</v>
      </c>
      <c r="U20" s="80" t="s">
        <v>6069</v>
      </c>
      <c r="V20" s="80" t="s">
        <v>6069</v>
      </c>
      <c r="W20" s="137" t="s">
        <v>6069</v>
      </c>
      <c r="X20" s="600"/>
      <c r="Y20" s="605"/>
      <c r="Z20" s="605"/>
      <c r="AA20" s="605"/>
      <c r="AB20" s="1030"/>
    </row>
    <row r="21" spans="1:28" ht="12.75" customHeight="1" x14ac:dyDescent="0.2">
      <c r="A21" s="647"/>
      <c r="B21" s="642"/>
      <c r="C21" s="642"/>
      <c r="D21" s="642"/>
      <c r="E21" s="646"/>
      <c r="F21" s="680"/>
      <c r="G21" s="647"/>
      <c r="H21" s="642"/>
      <c r="I21" s="642"/>
      <c r="J21" s="642"/>
      <c r="K21" s="642"/>
      <c r="L21" s="642"/>
      <c r="M21" s="642"/>
      <c r="N21" s="642"/>
      <c r="O21" s="76" t="s">
        <v>6121</v>
      </c>
      <c r="P21" s="76" t="s">
        <v>6122</v>
      </c>
      <c r="Q21" s="57" t="s">
        <v>179</v>
      </c>
      <c r="R21" s="608" t="s">
        <v>6123</v>
      </c>
      <c r="S21" s="57" t="s">
        <v>6069</v>
      </c>
      <c r="T21" s="57" t="s">
        <v>6069</v>
      </c>
      <c r="U21" s="57" t="s">
        <v>6069</v>
      </c>
      <c r="V21" s="57" t="s">
        <v>6069</v>
      </c>
      <c r="W21" s="62" t="s">
        <v>6069</v>
      </c>
      <c r="X21" s="600"/>
      <c r="Y21" s="605"/>
      <c r="Z21" s="605"/>
      <c r="AA21" s="605"/>
      <c r="AB21" s="721"/>
    </row>
    <row r="22" spans="1:28" ht="12.75" customHeight="1" x14ac:dyDescent="0.2">
      <c r="A22" s="672">
        <v>11</v>
      </c>
      <c r="B22" s="672" t="s">
        <v>3216</v>
      </c>
      <c r="C22" s="672" t="s">
        <v>6124</v>
      </c>
      <c r="D22" s="672" t="s">
        <v>2199</v>
      </c>
      <c r="E22" s="673" t="s">
        <v>6037</v>
      </c>
      <c r="F22" s="675" t="s">
        <v>6125</v>
      </c>
      <c r="G22" s="678" t="s">
        <v>6126</v>
      </c>
      <c r="H22" s="686" t="s">
        <v>6114</v>
      </c>
      <c r="I22" s="672" t="s">
        <v>6040</v>
      </c>
      <c r="J22" s="672" t="s">
        <v>253</v>
      </c>
      <c r="K22" s="672" t="s">
        <v>164</v>
      </c>
      <c r="L22" s="672" t="s">
        <v>2202</v>
      </c>
      <c r="M22" s="672" t="s">
        <v>164</v>
      </c>
      <c r="N22" s="672" t="s">
        <v>166</v>
      </c>
      <c r="O22" s="76" t="s">
        <v>6127</v>
      </c>
      <c r="P22" s="76" t="s">
        <v>6128</v>
      </c>
      <c r="Q22" s="57" t="s">
        <v>179</v>
      </c>
      <c r="R22" s="602" t="s">
        <v>6129</v>
      </c>
      <c r="S22" s="80">
        <v>30</v>
      </c>
      <c r="T22" s="80">
        <v>34</v>
      </c>
      <c r="U22" s="80">
        <v>36</v>
      </c>
      <c r="V22" s="80">
        <v>38</v>
      </c>
      <c r="W22" s="137">
        <v>40</v>
      </c>
      <c r="X22" s="600"/>
      <c r="Y22" s="1083"/>
      <c r="Z22" s="1083"/>
      <c r="AA22" s="1083"/>
      <c r="AB22" s="1030"/>
    </row>
    <row r="23" spans="1:28" ht="12.75" customHeight="1" x14ac:dyDescent="0.2">
      <c r="A23" s="642"/>
      <c r="B23" s="641"/>
      <c r="C23" s="642"/>
      <c r="D23" s="642"/>
      <c r="E23" s="646"/>
      <c r="F23" s="680"/>
      <c r="G23" s="647"/>
      <c r="H23" s="642"/>
      <c r="I23" s="642"/>
      <c r="J23" s="642"/>
      <c r="K23" s="642"/>
      <c r="L23" s="642"/>
      <c r="M23" s="642"/>
      <c r="N23" s="642"/>
      <c r="O23" s="76" t="s">
        <v>6130</v>
      </c>
      <c r="P23" s="76" t="s">
        <v>6131</v>
      </c>
      <c r="Q23" s="57" t="s">
        <v>179</v>
      </c>
      <c r="R23" s="602" t="s">
        <v>6132</v>
      </c>
      <c r="S23" s="80">
        <v>1536</v>
      </c>
      <c r="T23" s="80">
        <v>1612</v>
      </c>
      <c r="U23" s="80">
        <v>1644</v>
      </c>
      <c r="V23" s="80">
        <v>1676</v>
      </c>
      <c r="W23" s="137">
        <v>1709</v>
      </c>
      <c r="X23" s="600"/>
      <c r="Y23" s="642"/>
      <c r="Z23" s="642"/>
      <c r="AA23" s="642"/>
      <c r="AB23" s="721"/>
    </row>
    <row r="24" spans="1:28" ht="12.75" customHeight="1" x14ac:dyDescent="0.2">
      <c r="A24" s="672">
        <v>12</v>
      </c>
      <c r="B24" s="641"/>
      <c r="C24" s="672" t="s">
        <v>158</v>
      </c>
      <c r="D24" s="672" t="s">
        <v>158</v>
      </c>
      <c r="E24" s="673" t="s">
        <v>6037</v>
      </c>
      <c r="F24" s="675" t="s">
        <v>6133</v>
      </c>
      <c r="G24" s="678" t="s">
        <v>6134</v>
      </c>
      <c r="H24" s="686" t="s">
        <v>6114</v>
      </c>
      <c r="I24" s="672" t="s">
        <v>6040</v>
      </c>
      <c r="J24" s="672" t="s">
        <v>253</v>
      </c>
      <c r="K24" s="672" t="s">
        <v>166</v>
      </c>
      <c r="L24" s="672" t="s">
        <v>2321</v>
      </c>
      <c r="M24" s="672" t="s">
        <v>166</v>
      </c>
      <c r="N24" s="672" t="s">
        <v>166</v>
      </c>
      <c r="O24" s="76" t="s">
        <v>6135</v>
      </c>
      <c r="P24" s="684" t="s">
        <v>6136</v>
      </c>
      <c r="Q24" s="672" t="s">
        <v>2032</v>
      </c>
      <c r="R24" s="603" t="s">
        <v>6137</v>
      </c>
      <c r="S24" s="71">
        <v>0.79</v>
      </c>
      <c r="T24" s="451">
        <v>0.79500000000000004</v>
      </c>
      <c r="U24" s="71">
        <v>0.8</v>
      </c>
      <c r="V24" s="451">
        <v>0.80500000000000005</v>
      </c>
      <c r="W24" s="72">
        <v>0.81</v>
      </c>
      <c r="X24" s="600"/>
      <c r="Y24" s="1083"/>
      <c r="Z24" s="1083"/>
      <c r="AA24" s="1083"/>
      <c r="AB24" s="1030"/>
    </row>
    <row r="25" spans="1:28" ht="136.5" customHeight="1" x14ac:dyDescent="0.2">
      <c r="A25" s="641"/>
      <c r="B25" s="641"/>
      <c r="C25" s="641"/>
      <c r="D25" s="641"/>
      <c r="E25" s="674"/>
      <c r="F25" s="676"/>
      <c r="G25" s="679"/>
      <c r="H25" s="641"/>
      <c r="I25" s="641"/>
      <c r="J25" s="641"/>
      <c r="K25" s="641"/>
      <c r="L25" s="641"/>
      <c r="M25" s="641"/>
      <c r="N25" s="641"/>
      <c r="O25" s="76" t="s">
        <v>6138</v>
      </c>
      <c r="P25" s="641"/>
      <c r="Q25" s="641"/>
      <c r="R25" s="602" t="s">
        <v>6139</v>
      </c>
      <c r="S25" s="71">
        <v>0.19</v>
      </c>
      <c r="T25" s="174" t="s">
        <v>6140</v>
      </c>
      <c r="U25" s="174" t="s">
        <v>6141</v>
      </c>
      <c r="V25" s="174" t="s">
        <v>6142</v>
      </c>
      <c r="W25" s="195" t="s">
        <v>6143</v>
      </c>
      <c r="X25" s="600"/>
      <c r="Y25" s="641"/>
      <c r="Z25" s="641"/>
      <c r="AA25" s="641"/>
      <c r="AB25" s="720"/>
    </row>
    <row r="26" spans="1:28" ht="151.5" customHeight="1" x14ac:dyDescent="0.2">
      <c r="A26" s="642"/>
      <c r="B26" s="641"/>
      <c r="C26" s="642"/>
      <c r="D26" s="642"/>
      <c r="E26" s="646"/>
      <c r="F26" s="680"/>
      <c r="G26" s="647"/>
      <c r="H26" s="642"/>
      <c r="I26" s="642"/>
      <c r="J26" s="642"/>
      <c r="K26" s="642"/>
      <c r="L26" s="642"/>
      <c r="M26" s="642"/>
      <c r="N26" s="642"/>
      <c r="O26" s="76" t="s">
        <v>6144</v>
      </c>
      <c r="P26" s="642"/>
      <c r="Q26" s="642"/>
      <c r="R26" s="603" t="s">
        <v>6145</v>
      </c>
      <c r="S26" s="174" t="s">
        <v>6146</v>
      </c>
      <c r="T26" s="174" t="s">
        <v>6147</v>
      </c>
      <c r="U26" s="174" t="s">
        <v>6148</v>
      </c>
      <c r="V26" s="174" t="s">
        <v>6149</v>
      </c>
      <c r="W26" s="195" t="s">
        <v>6150</v>
      </c>
      <c r="X26" s="600"/>
      <c r="Y26" s="642"/>
      <c r="Z26" s="642"/>
      <c r="AA26" s="642"/>
      <c r="AB26" s="721"/>
    </row>
    <row r="27" spans="1:28" ht="185.25" customHeight="1" x14ac:dyDescent="0.2">
      <c r="A27" s="672">
        <v>13</v>
      </c>
      <c r="B27" s="641"/>
      <c r="C27" s="672" t="s">
        <v>6151</v>
      </c>
      <c r="D27" s="672" t="s">
        <v>6152</v>
      </c>
      <c r="E27" s="673" t="s">
        <v>6037</v>
      </c>
      <c r="F27" s="675" t="s">
        <v>6153</v>
      </c>
      <c r="G27" s="678" t="s">
        <v>6154</v>
      </c>
      <c r="H27" s="686" t="s">
        <v>6155</v>
      </c>
      <c r="I27" s="672" t="s">
        <v>6156</v>
      </c>
      <c r="J27" s="672" t="s">
        <v>253</v>
      </c>
      <c r="K27" s="672" t="s">
        <v>164</v>
      </c>
      <c r="L27" s="672" t="s">
        <v>2803</v>
      </c>
      <c r="M27" s="672" t="s">
        <v>166</v>
      </c>
      <c r="N27" s="672" t="s">
        <v>164</v>
      </c>
      <c r="O27" s="684" t="s">
        <v>6157</v>
      </c>
      <c r="P27" s="684" t="s">
        <v>6158</v>
      </c>
      <c r="Q27" s="672" t="s">
        <v>179</v>
      </c>
      <c r="R27" s="83" t="s">
        <v>6159</v>
      </c>
      <c r="S27" s="57" t="s">
        <v>6160</v>
      </c>
      <c r="T27" s="71">
        <v>0.55000000000000004</v>
      </c>
      <c r="U27" s="71">
        <v>0.6</v>
      </c>
      <c r="V27" s="71">
        <v>0.65</v>
      </c>
      <c r="W27" s="72">
        <v>0.7</v>
      </c>
      <c r="X27" s="600"/>
      <c r="Y27" s="1083"/>
      <c r="Z27" s="1083"/>
      <c r="AA27" s="1083"/>
      <c r="AB27" s="1030"/>
    </row>
    <row r="28" spans="1:28" ht="240" customHeight="1" x14ac:dyDescent="0.2">
      <c r="A28" s="641"/>
      <c r="B28" s="641"/>
      <c r="C28" s="641"/>
      <c r="D28" s="641"/>
      <c r="E28" s="674"/>
      <c r="F28" s="676"/>
      <c r="G28" s="679"/>
      <c r="H28" s="641"/>
      <c r="I28" s="641"/>
      <c r="J28" s="641"/>
      <c r="K28" s="641"/>
      <c r="L28" s="641"/>
      <c r="M28" s="641"/>
      <c r="N28" s="641"/>
      <c r="O28" s="641"/>
      <c r="P28" s="641"/>
      <c r="Q28" s="641"/>
      <c r="R28" s="603" t="s">
        <v>6161</v>
      </c>
      <c r="S28" s="80">
        <v>1093</v>
      </c>
      <c r="T28" s="80">
        <v>1100</v>
      </c>
      <c r="U28" s="80">
        <v>1150</v>
      </c>
      <c r="V28" s="80">
        <v>1200</v>
      </c>
      <c r="W28" s="137">
        <v>1300</v>
      </c>
      <c r="X28" s="600"/>
      <c r="Y28" s="641"/>
      <c r="Z28" s="641"/>
      <c r="AA28" s="641"/>
      <c r="AB28" s="720"/>
    </row>
    <row r="29" spans="1:28" ht="12.75" customHeight="1" x14ac:dyDescent="0.2">
      <c r="A29" s="642"/>
      <c r="B29" s="642"/>
      <c r="C29" s="642"/>
      <c r="D29" s="642"/>
      <c r="E29" s="646"/>
      <c r="F29" s="680"/>
      <c r="G29" s="647"/>
      <c r="H29" s="642"/>
      <c r="I29" s="642"/>
      <c r="J29" s="642"/>
      <c r="K29" s="642"/>
      <c r="L29" s="642"/>
      <c r="M29" s="642"/>
      <c r="N29" s="642"/>
      <c r="O29" s="642"/>
      <c r="P29" s="642"/>
      <c r="Q29" s="642"/>
      <c r="R29" s="602" t="s">
        <v>6162</v>
      </c>
      <c r="S29" s="57" t="s">
        <v>6163</v>
      </c>
      <c r="T29" s="71">
        <v>0.45</v>
      </c>
      <c r="U29" s="71">
        <v>0.48</v>
      </c>
      <c r="V29" s="71">
        <v>0.55000000000000004</v>
      </c>
      <c r="W29" s="72">
        <v>0.6</v>
      </c>
      <c r="X29" s="600"/>
      <c r="Y29" s="642"/>
      <c r="Z29" s="642"/>
      <c r="AA29" s="642"/>
      <c r="AB29" s="721"/>
    </row>
    <row r="30" spans="1:28" ht="249.75" customHeight="1" x14ac:dyDescent="0.2">
      <c r="A30" s="672">
        <v>14</v>
      </c>
      <c r="B30" s="672" t="s">
        <v>449</v>
      </c>
      <c r="C30" s="672" t="s">
        <v>158</v>
      </c>
      <c r="D30" s="672" t="s">
        <v>158</v>
      </c>
      <c r="E30" s="673" t="s">
        <v>6037</v>
      </c>
      <c r="F30" s="675" t="s">
        <v>6164</v>
      </c>
      <c r="G30" s="678" t="s">
        <v>6165</v>
      </c>
      <c r="H30" s="686" t="s">
        <v>6166</v>
      </c>
      <c r="I30" s="672" t="s">
        <v>6167</v>
      </c>
      <c r="J30" s="672" t="s">
        <v>253</v>
      </c>
      <c r="K30" s="672" t="s">
        <v>166</v>
      </c>
      <c r="L30" s="672" t="s">
        <v>6168</v>
      </c>
      <c r="M30" s="672" t="s">
        <v>166</v>
      </c>
      <c r="N30" s="672" t="s">
        <v>166</v>
      </c>
      <c r="O30" s="684" t="s">
        <v>6169</v>
      </c>
      <c r="P30" s="684" t="s">
        <v>6170</v>
      </c>
      <c r="Q30" s="672" t="s">
        <v>179</v>
      </c>
      <c r="R30" s="603" t="s">
        <v>6171</v>
      </c>
      <c r="S30" s="57" t="s">
        <v>6069</v>
      </c>
      <c r="T30" s="57" t="s">
        <v>6069</v>
      </c>
      <c r="U30" s="57" t="s">
        <v>6069</v>
      </c>
      <c r="V30" s="57" t="s">
        <v>6069</v>
      </c>
      <c r="W30" s="62" t="s">
        <v>6069</v>
      </c>
      <c r="X30" s="600"/>
      <c r="Y30" s="1083"/>
      <c r="Z30" s="1083"/>
      <c r="AA30" s="1083"/>
      <c r="AB30" s="1030"/>
    </row>
    <row r="31" spans="1:28" ht="207" customHeight="1" x14ac:dyDescent="0.2">
      <c r="A31" s="641"/>
      <c r="B31" s="641"/>
      <c r="C31" s="641"/>
      <c r="D31" s="641"/>
      <c r="E31" s="674"/>
      <c r="F31" s="676"/>
      <c r="G31" s="679"/>
      <c r="H31" s="641"/>
      <c r="I31" s="641"/>
      <c r="J31" s="641"/>
      <c r="K31" s="641"/>
      <c r="L31" s="641"/>
      <c r="M31" s="641"/>
      <c r="N31" s="641"/>
      <c r="O31" s="641"/>
      <c r="P31" s="641"/>
      <c r="Q31" s="641"/>
      <c r="R31" s="603" t="s">
        <v>6172</v>
      </c>
      <c r="S31" s="57">
        <v>12</v>
      </c>
      <c r="T31" s="57">
        <v>12</v>
      </c>
      <c r="U31" s="57">
        <v>12</v>
      </c>
      <c r="V31" s="57">
        <v>12</v>
      </c>
      <c r="W31" s="62">
        <v>12</v>
      </c>
      <c r="X31" s="600"/>
      <c r="Y31" s="641"/>
      <c r="Z31" s="641"/>
      <c r="AA31" s="641"/>
      <c r="AB31" s="720"/>
    </row>
    <row r="32" spans="1:28" ht="282" customHeight="1" x14ac:dyDescent="0.2">
      <c r="A32" s="642"/>
      <c r="B32" s="641"/>
      <c r="C32" s="642"/>
      <c r="D32" s="642"/>
      <c r="E32" s="646"/>
      <c r="F32" s="680"/>
      <c r="G32" s="647"/>
      <c r="H32" s="642"/>
      <c r="I32" s="642"/>
      <c r="J32" s="642"/>
      <c r="K32" s="642"/>
      <c r="L32" s="642"/>
      <c r="M32" s="642"/>
      <c r="N32" s="642"/>
      <c r="O32" s="642"/>
      <c r="P32" s="642"/>
      <c r="Q32" s="642"/>
      <c r="R32" s="602" t="s">
        <v>6173</v>
      </c>
      <c r="S32" s="71">
        <v>0.99</v>
      </c>
      <c r="T32" s="71">
        <v>0.99</v>
      </c>
      <c r="U32" s="71">
        <v>0.99</v>
      </c>
      <c r="V32" s="71">
        <v>0.99</v>
      </c>
      <c r="W32" s="72">
        <v>0.99</v>
      </c>
      <c r="X32" s="600"/>
      <c r="Y32" s="642"/>
      <c r="Z32" s="642"/>
      <c r="AA32" s="642"/>
      <c r="AB32" s="721"/>
    </row>
    <row r="33" spans="1:28" ht="141.75" customHeight="1" x14ac:dyDescent="0.2">
      <c r="A33" s="672">
        <v>15</v>
      </c>
      <c r="B33" s="641"/>
      <c r="C33" s="672" t="s">
        <v>158</v>
      </c>
      <c r="D33" s="672" t="s">
        <v>158</v>
      </c>
      <c r="E33" s="673" t="s">
        <v>6037</v>
      </c>
      <c r="F33" s="675" t="s">
        <v>6174</v>
      </c>
      <c r="G33" s="678" t="s">
        <v>6175</v>
      </c>
      <c r="H33" s="686" t="s">
        <v>6176</v>
      </c>
      <c r="I33" s="672" t="s">
        <v>6040</v>
      </c>
      <c r="J33" s="672" t="s">
        <v>253</v>
      </c>
      <c r="K33" s="672" t="s">
        <v>164</v>
      </c>
      <c r="L33" s="672" t="s">
        <v>6177</v>
      </c>
      <c r="M33" s="672" t="s">
        <v>164</v>
      </c>
      <c r="N33" s="672" t="s">
        <v>166</v>
      </c>
      <c r="O33" s="684" t="s">
        <v>6178</v>
      </c>
      <c r="P33" s="684" t="s">
        <v>6179</v>
      </c>
      <c r="Q33" s="672" t="s">
        <v>179</v>
      </c>
      <c r="R33" s="603" t="s">
        <v>6180</v>
      </c>
      <c r="S33" s="57" t="s">
        <v>6181</v>
      </c>
      <c r="T33" s="57" t="s">
        <v>6182</v>
      </c>
      <c r="U33" s="57" t="s">
        <v>6183</v>
      </c>
      <c r="V33" s="57" t="s">
        <v>6181</v>
      </c>
      <c r="W33" s="62" t="s">
        <v>6184</v>
      </c>
      <c r="X33" s="600"/>
      <c r="Y33" s="1083"/>
      <c r="Z33" s="1083"/>
      <c r="AA33" s="1083"/>
      <c r="AB33" s="1030"/>
    </row>
    <row r="34" spans="1:28" ht="135.75" customHeight="1" x14ac:dyDescent="0.2">
      <c r="A34" s="641"/>
      <c r="B34" s="641"/>
      <c r="C34" s="641"/>
      <c r="D34" s="641"/>
      <c r="E34" s="674"/>
      <c r="F34" s="676"/>
      <c r="G34" s="679"/>
      <c r="H34" s="641"/>
      <c r="I34" s="641"/>
      <c r="J34" s="641"/>
      <c r="K34" s="641"/>
      <c r="L34" s="641"/>
      <c r="M34" s="641"/>
      <c r="N34" s="641"/>
      <c r="O34" s="641"/>
      <c r="P34" s="641"/>
      <c r="Q34" s="641"/>
      <c r="R34" s="603" t="s">
        <v>6185</v>
      </c>
      <c r="S34" s="57" t="s">
        <v>6186</v>
      </c>
      <c r="T34" s="57" t="s">
        <v>6187</v>
      </c>
      <c r="U34" s="57" t="s">
        <v>6188</v>
      </c>
      <c r="V34" s="57" t="s">
        <v>6189</v>
      </c>
      <c r="W34" s="62" t="s">
        <v>6190</v>
      </c>
      <c r="X34" s="600"/>
      <c r="Y34" s="641"/>
      <c r="Z34" s="641"/>
      <c r="AA34" s="641"/>
      <c r="AB34" s="720"/>
    </row>
    <row r="35" spans="1:28" ht="179.25" customHeight="1" x14ac:dyDescent="0.2">
      <c r="A35" s="642"/>
      <c r="B35" s="642"/>
      <c r="C35" s="642"/>
      <c r="D35" s="642"/>
      <c r="E35" s="646"/>
      <c r="F35" s="680"/>
      <c r="G35" s="647"/>
      <c r="H35" s="642"/>
      <c r="I35" s="642"/>
      <c r="J35" s="642"/>
      <c r="K35" s="642"/>
      <c r="L35" s="642"/>
      <c r="M35" s="642"/>
      <c r="N35" s="642"/>
      <c r="O35" s="642"/>
      <c r="P35" s="642"/>
      <c r="Q35" s="642"/>
      <c r="R35" s="603" t="s">
        <v>6191</v>
      </c>
      <c r="S35" s="57" t="s">
        <v>6192</v>
      </c>
      <c r="T35" s="57" t="s">
        <v>6193</v>
      </c>
      <c r="U35" s="57" t="s">
        <v>6194</v>
      </c>
      <c r="V35" s="57" t="s">
        <v>6192</v>
      </c>
      <c r="W35" s="62" t="s">
        <v>6195</v>
      </c>
      <c r="X35" s="600"/>
      <c r="Y35" s="642"/>
      <c r="Z35" s="642"/>
      <c r="AA35" s="642"/>
      <c r="AB35" s="721"/>
    </row>
    <row r="36" spans="1:28" ht="12.75" customHeight="1" x14ac:dyDescent="0.2">
      <c r="A36" s="672">
        <v>16</v>
      </c>
      <c r="B36" s="672" t="s">
        <v>449</v>
      </c>
      <c r="C36" s="672" t="s">
        <v>158</v>
      </c>
      <c r="D36" s="672" t="s">
        <v>158</v>
      </c>
      <c r="E36" s="673" t="s">
        <v>6037</v>
      </c>
      <c r="F36" s="675" t="s">
        <v>6196</v>
      </c>
      <c r="G36" s="678" t="s">
        <v>6197</v>
      </c>
      <c r="H36" s="686" t="s">
        <v>6198</v>
      </c>
      <c r="I36" s="672" t="s">
        <v>6040</v>
      </c>
      <c r="J36" s="672" t="s">
        <v>253</v>
      </c>
      <c r="K36" s="672" t="s">
        <v>166</v>
      </c>
      <c r="L36" s="672" t="s">
        <v>4607</v>
      </c>
      <c r="M36" s="672" t="s">
        <v>166</v>
      </c>
      <c r="N36" s="672" t="s">
        <v>166</v>
      </c>
      <c r="O36" s="76" t="s">
        <v>6199</v>
      </c>
      <c r="P36" s="76" t="s">
        <v>6200</v>
      </c>
      <c r="Q36" s="57" t="s">
        <v>179</v>
      </c>
      <c r="R36" s="602" t="s">
        <v>6201</v>
      </c>
      <c r="S36" s="57" t="s">
        <v>6202</v>
      </c>
      <c r="T36" s="71">
        <v>1</v>
      </c>
      <c r="U36" s="71">
        <v>1</v>
      </c>
      <c r="V36" s="71">
        <v>1</v>
      </c>
      <c r="W36" s="72">
        <v>1</v>
      </c>
      <c r="X36" s="600"/>
      <c r="Y36" s="1083"/>
      <c r="Z36" s="1083"/>
      <c r="AA36" s="1083"/>
      <c r="AB36" s="1030"/>
    </row>
    <row r="37" spans="1:28" ht="195" customHeight="1" x14ac:dyDescent="0.2">
      <c r="A37" s="641"/>
      <c r="B37" s="641"/>
      <c r="C37" s="641"/>
      <c r="D37" s="641"/>
      <c r="E37" s="674"/>
      <c r="F37" s="676"/>
      <c r="G37" s="679"/>
      <c r="H37" s="641"/>
      <c r="I37" s="641"/>
      <c r="J37" s="641"/>
      <c r="K37" s="641"/>
      <c r="L37" s="641"/>
      <c r="M37" s="641"/>
      <c r="N37" s="641"/>
      <c r="O37" s="76" t="s">
        <v>6203</v>
      </c>
      <c r="P37" s="76" t="s">
        <v>6204</v>
      </c>
      <c r="Q37" s="57" t="s">
        <v>6205</v>
      </c>
      <c r="R37" s="602" t="s">
        <v>6206</v>
      </c>
      <c r="S37" s="71">
        <v>1</v>
      </c>
      <c r="T37" s="71">
        <v>1</v>
      </c>
      <c r="U37" s="71">
        <v>1</v>
      </c>
      <c r="V37" s="71">
        <v>1</v>
      </c>
      <c r="W37" s="72">
        <v>1</v>
      </c>
      <c r="X37" s="600"/>
      <c r="Y37" s="641"/>
      <c r="Z37" s="641"/>
      <c r="AA37" s="641"/>
      <c r="AB37" s="720"/>
    </row>
    <row r="38" spans="1:28" ht="12.75" customHeight="1" x14ac:dyDescent="0.2">
      <c r="A38" s="642"/>
      <c r="B38" s="642"/>
      <c r="C38" s="642"/>
      <c r="D38" s="642"/>
      <c r="E38" s="646"/>
      <c r="F38" s="680"/>
      <c r="G38" s="647"/>
      <c r="H38" s="642"/>
      <c r="I38" s="642"/>
      <c r="J38" s="642"/>
      <c r="K38" s="642"/>
      <c r="L38" s="642"/>
      <c r="M38" s="642"/>
      <c r="N38" s="642"/>
      <c r="O38" s="76" t="s">
        <v>6207</v>
      </c>
      <c r="P38" s="76" t="s">
        <v>6208</v>
      </c>
      <c r="Q38" s="83" t="s">
        <v>179</v>
      </c>
      <c r="R38" s="602" t="s">
        <v>6209</v>
      </c>
      <c r="S38" s="71" t="s">
        <v>6210</v>
      </c>
      <c r="T38" s="71">
        <v>0.1</v>
      </c>
      <c r="U38" s="71">
        <v>0.15</v>
      </c>
      <c r="V38" s="71">
        <v>0.2</v>
      </c>
      <c r="W38" s="72">
        <v>0.3</v>
      </c>
      <c r="X38" s="600"/>
      <c r="Y38" s="642"/>
      <c r="Z38" s="642"/>
      <c r="AA38" s="642"/>
      <c r="AB38" s="721"/>
    </row>
    <row r="39" spans="1:28" ht="12.75" customHeight="1" x14ac:dyDescent="0.2">
      <c r="A39" s="672">
        <v>17</v>
      </c>
      <c r="B39" s="672" t="s">
        <v>449</v>
      </c>
      <c r="C39" s="672" t="s">
        <v>158</v>
      </c>
      <c r="D39" s="672" t="s">
        <v>158</v>
      </c>
      <c r="E39" s="673" t="s">
        <v>6037</v>
      </c>
      <c r="F39" s="675" t="s">
        <v>906</v>
      </c>
      <c r="G39" s="678" t="s">
        <v>6211</v>
      </c>
      <c r="H39" s="686" t="s">
        <v>6176</v>
      </c>
      <c r="I39" s="672" t="s">
        <v>6040</v>
      </c>
      <c r="J39" s="672" t="s">
        <v>253</v>
      </c>
      <c r="K39" s="672" t="s">
        <v>166</v>
      </c>
      <c r="L39" s="672" t="s">
        <v>4607</v>
      </c>
      <c r="M39" s="672" t="s">
        <v>166</v>
      </c>
      <c r="N39" s="672" t="s">
        <v>166</v>
      </c>
      <c r="O39" s="76" t="s">
        <v>6212</v>
      </c>
      <c r="P39" s="76" t="s">
        <v>6213</v>
      </c>
      <c r="Q39" s="57" t="s">
        <v>6214</v>
      </c>
      <c r="R39" s="602" t="s">
        <v>6215</v>
      </c>
      <c r="S39" s="57" t="s">
        <v>6216</v>
      </c>
      <c r="T39" s="71">
        <v>0.7</v>
      </c>
      <c r="U39" s="71">
        <v>0.7</v>
      </c>
      <c r="V39" s="71">
        <v>0.71</v>
      </c>
      <c r="W39" s="72">
        <v>0.72</v>
      </c>
      <c r="X39" s="600"/>
      <c r="Y39" s="1083"/>
      <c r="Z39" s="1083"/>
      <c r="AA39" s="1083"/>
      <c r="AB39" s="1030"/>
    </row>
    <row r="40" spans="1:28" ht="12.75" customHeight="1" x14ac:dyDescent="0.2">
      <c r="A40" s="641"/>
      <c r="B40" s="641"/>
      <c r="C40" s="641"/>
      <c r="D40" s="641"/>
      <c r="E40" s="674"/>
      <c r="F40" s="676"/>
      <c r="G40" s="679"/>
      <c r="H40" s="641"/>
      <c r="I40" s="641"/>
      <c r="J40" s="641"/>
      <c r="K40" s="641"/>
      <c r="L40" s="641"/>
      <c r="M40" s="641"/>
      <c r="N40" s="641"/>
      <c r="O40" s="76" t="s">
        <v>6217</v>
      </c>
      <c r="P40" s="76" t="s">
        <v>6218</v>
      </c>
      <c r="Q40" s="57" t="s">
        <v>179</v>
      </c>
      <c r="R40" s="602" t="s">
        <v>6219</v>
      </c>
      <c r="S40" s="71">
        <v>0.69</v>
      </c>
      <c r="T40" s="71">
        <v>0.6</v>
      </c>
      <c r="U40" s="71">
        <v>0.55000000000000004</v>
      </c>
      <c r="V40" s="71">
        <v>0.45</v>
      </c>
      <c r="W40" s="72">
        <v>0.35</v>
      </c>
      <c r="X40" s="600"/>
      <c r="Y40" s="641"/>
      <c r="Z40" s="641"/>
      <c r="AA40" s="641"/>
      <c r="AB40" s="720"/>
    </row>
    <row r="41" spans="1:28" ht="12.75" customHeight="1" x14ac:dyDescent="0.2">
      <c r="A41" s="642"/>
      <c r="B41" s="642"/>
      <c r="C41" s="642"/>
      <c r="D41" s="642"/>
      <c r="E41" s="646"/>
      <c r="F41" s="680"/>
      <c r="G41" s="647"/>
      <c r="H41" s="642"/>
      <c r="I41" s="642"/>
      <c r="J41" s="642"/>
      <c r="K41" s="642"/>
      <c r="L41" s="642"/>
      <c r="M41" s="642"/>
      <c r="N41" s="642"/>
      <c r="O41" s="76" t="s">
        <v>6220</v>
      </c>
      <c r="P41" s="76" t="s">
        <v>6221</v>
      </c>
      <c r="Q41" s="57" t="s">
        <v>179</v>
      </c>
      <c r="R41" s="602" t="s">
        <v>6222</v>
      </c>
      <c r="S41" s="57">
        <v>9</v>
      </c>
      <c r="T41" s="57">
        <v>7</v>
      </c>
      <c r="U41" s="57">
        <v>5</v>
      </c>
      <c r="V41" s="57">
        <v>4</v>
      </c>
      <c r="W41" s="62">
        <v>4</v>
      </c>
      <c r="X41" s="600"/>
      <c r="Y41" s="642"/>
      <c r="Z41" s="642"/>
      <c r="AA41" s="642"/>
      <c r="AB41" s="721"/>
    </row>
    <row r="42" spans="1:28" ht="12.75" customHeight="1" x14ac:dyDescent="0.2">
      <c r="A42" s="672">
        <v>18</v>
      </c>
      <c r="B42" s="672" t="s">
        <v>449</v>
      </c>
      <c r="C42" s="672" t="s">
        <v>158</v>
      </c>
      <c r="D42" s="672" t="s">
        <v>158</v>
      </c>
      <c r="E42" s="673" t="s">
        <v>6037</v>
      </c>
      <c r="F42" s="675" t="s">
        <v>6223</v>
      </c>
      <c r="G42" s="678" t="s">
        <v>6224</v>
      </c>
      <c r="H42" s="686" t="s">
        <v>6176</v>
      </c>
      <c r="I42" s="672" t="s">
        <v>6040</v>
      </c>
      <c r="J42" s="672" t="s">
        <v>253</v>
      </c>
      <c r="K42" s="672" t="s">
        <v>166</v>
      </c>
      <c r="L42" s="672" t="s">
        <v>6225</v>
      </c>
      <c r="M42" s="672" t="s">
        <v>166</v>
      </c>
      <c r="N42" s="672" t="s">
        <v>164</v>
      </c>
      <c r="O42" s="76" t="s">
        <v>6226</v>
      </c>
      <c r="P42" s="76" t="s">
        <v>6227</v>
      </c>
      <c r="Q42" s="57" t="s">
        <v>179</v>
      </c>
      <c r="R42" s="602" t="s">
        <v>6228</v>
      </c>
      <c r="S42" s="71">
        <v>0.45</v>
      </c>
      <c r="T42" s="71">
        <v>0.5</v>
      </c>
      <c r="U42" s="71">
        <v>0.55000000000000004</v>
      </c>
      <c r="V42" s="71">
        <v>0.6</v>
      </c>
      <c r="W42" s="72">
        <v>0.65</v>
      </c>
      <c r="X42" s="600"/>
      <c r="Y42" s="1083"/>
      <c r="Z42" s="1083"/>
      <c r="AA42" s="1083"/>
      <c r="AB42" s="503"/>
    </row>
    <row r="43" spans="1:28" ht="12.75" customHeight="1" x14ac:dyDescent="0.2">
      <c r="A43" s="641"/>
      <c r="B43" s="641"/>
      <c r="C43" s="641"/>
      <c r="D43" s="641"/>
      <c r="E43" s="674"/>
      <c r="F43" s="676"/>
      <c r="G43" s="679"/>
      <c r="H43" s="641"/>
      <c r="I43" s="641"/>
      <c r="J43" s="641"/>
      <c r="K43" s="641"/>
      <c r="L43" s="641"/>
      <c r="M43" s="641"/>
      <c r="N43" s="641"/>
      <c r="O43" s="76" t="s">
        <v>6229</v>
      </c>
      <c r="P43" s="76" t="s">
        <v>6230</v>
      </c>
      <c r="Q43" s="57" t="s">
        <v>179</v>
      </c>
      <c r="R43" s="57" t="s">
        <v>6231</v>
      </c>
      <c r="S43" s="71">
        <v>0.4</v>
      </c>
      <c r="T43" s="71">
        <v>0.5</v>
      </c>
      <c r="U43" s="71">
        <v>0.6</v>
      </c>
      <c r="V43" s="71">
        <v>0.6</v>
      </c>
      <c r="W43" s="72">
        <v>0.7</v>
      </c>
      <c r="X43" s="600"/>
      <c r="Y43" s="641"/>
      <c r="Z43" s="641"/>
      <c r="AA43" s="641"/>
      <c r="AB43" s="503"/>
    </row>
    <row r="44" spans="1:28" ht="12.75" customHeight="1" x14ac:dyDescent="0.2">
      <c r="A44" s="642"/>
      <c r="B44" s="641"/>
      <c r="C44" s="642"/>
      <c r="D44" s="642"/>
      <c r="E44" s="646"/>
      <c r="F44" s="677"/>
      <c r="G44" s="647"/>
      <c r="H44" s="642"/>
      <c r="I44" s="642"/>
      <c r="J44" s="642"/>
      <c r="K44" s="642"/>
      <c r="L44" s="642"/>
      <c r="M44" s="642"/>
      <c r="N44" s="642"/>
      <c r="O44" s="76" t="s">
        <v>6232</v>
      </c>
      <c r="P44" s="76" t="s">
        <v>6233</v>
      </c>
      <c r="Q44" s="57" t="s">
        <v>1244</v>
      </c>
      <c r="R44" s="602" t="s">
        <v>6234</v>
      </c>
      <c r="S44" s="71">
        <v>0.74</v>
      </c>
      <c r="T44" s="71">
        <v>0.75</v>
      </c>
      <c r="U44" s="71">
        <v>0.75</v>
      </c>
      <c r="V44" s="71">
        <v>0.75</v>
      </c>
      <c r="W44" s="72">
        <v>0.75</v>
      </c>
      <c r="X44" s="601"/>
      <c r="Y44" s="722"/>
      <c r="Z44" s="722"/>
      <c r="AA44" s="722"/>
      <c r="AB44" s="609"/>
    </row>
    <row r="45" spans="1:28" ht="12.75" customHeight="1" x14ac:dyDescent="0.2"/>
    <row r="46" spans="1:28" ht="12.75" customHeight="1" x14ac:dyDescent="0.2"/>
    <row r="47" spans="1:28" ht="12.75" customHeight="1" x14ac:dyDescent="0.2"/>
    <row r="48" spans="1:2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34">
    <mergeCell ref="A1:W2"/>
    <mergeCell ref="X1:AB4"/>
    <mergeCell ref="A3:D3"/>
    <mergeCell ref="J3:M3"/>
    <mergeCell ref="N3:P3"/>
    <mergeCell ref="Q3:S3"/>
    <mergeCell ref="T3:W3"/>
    <mergeCell ref="O4:W4"/>
    <mergeCell ref="H6:H8"/>
    <mergeCell ref="I6:I8"/>
    <mergeCell ref="J6:J8"/>
    <mergeCell ref="K6:K8"/>
    <mergeCell ref="L6:L8"/>
    <mergeCell ref="M6:M8"/>
    <mergeCell ref="Y6:Y8"/>
    <mergeCell ref="E3:I3"/>
    <mergeCell ref="A4:N4"/>
    <mergeCell ref="A6:A8"/>
    <mergeCell ref="B6:B8"/>
    <mergeCell ref="C6:C8"/>
    <mergeCell ref="D6:D8"/>
    <mergeCell ref="E6:E8"/>
    <mergeCell ref="F6:F8"/>
    <mergeCell ref="G6:G8"/>
    <mergeCell ref="A9:A11"/>
    <mergeCell ref="B9:B11"/>
    <mergeCell ref="C9:C11"/>
    <mergeCell ref="D9:D11"/>
    <mergeCell ref="E9:E11"/>
    <mergeCell ref="M9:M11"/>
    <mergeCell ref="F9:F11"/>
    <mergeCell ref="G9:G11"/>
    <mergeCell ref="H9:H11"/>
    <mergeCell ref="I9:I11"/>
    <mergeCell ref="J9:J11"/>
    <mergeCell ref="K9:K11"/>
    <mergeCell ref="AA9:AA11"/>
    <mergeCell ref="AB9:AB11"/>
    <mergeCell ref="AB15:AB16"/>
    <mergeCell ref="N6:N8"/>
    <mergeCell ref="O6:O8"/>
    <mergeCell ref="P6:P8"/>
    <mergeCell ref="Q6:Q8"/>
    <mergeCell ref="Z6:Z8"/>
    <mergeCell ref="AA6:AA8"/>
    <mergeCell ref="AB6:AB8"/>
    <mergeCell ref="N9:N11"/>
    <mergeCell ref="O9:O11"/>
    <mergeCell ref="P9:P11"/>
    <mergeCell ref="Q9:Q11"/>
    <mergeCell ref="K20:K21"/>
    <mergeCell ref="L20:L21"/>
    <mergeCell ref="Y24:Y26"/>
    <mergeCell ref="Z24:Z26"/>
    <mergeCell ref="K22:K23"/>
    <mergeCell ref="L22:L23"/>
    <mergeCell ref="K24:K26"/>
    <mergeCell ref="L24:L26"/>
    <mergeCell ref="Y9:Y11"/>
    <mergeCell ref="Z9:Z11"/>
    <mergeCell ref="L9:L11"/>
    <mergeCell ref="AA24:AA26"/>
    <mergeCell ref="AB24:AB26"/>
    <mergeCell ref="Y27:Y29"/>
    <mergeCell ref="Z27:Z29"/>
    <mergeCell ref="AA27:AA29"/>
    <mergeCell ref="AB27:AB29"/>
    <mergeCell ref="M20:M21"/>
    <mergeCell ref="N20:N21"/>
    <mergeCell ref="AB20:AB21"/>
    <mergeCell ref="Y22:Y23"/>
    <mergeCell ref="Z22:Z23"/>
    <mergeCell ref="AA22:AA23"/>
    <mergeCell ref="AB22:AB23"/>
    <mergeCell ref="M22:M23"/>
    <mergeCell ref="N22:N23"/>
    <mergeCell ref="M24:M26"/>
    <mergeCell ref="N24:N26"/>
    <mergeCell ref="P24:P26"/>
    <mergeCell ref="Q24:Q26"/>
    <mergeCell ref="P27:P29"/>
    <mergeCell ref="Q27:Q29"/>
    <mergeCell ref="H15:H16"/>
    <mergeCell ref="I15:I16"/>
    <mergeCell ref="J15:J16"/>
    <mergeCell ref="K15:K16"/>
    <mergeCell ref="L15:L16"/>
    <mergeCell ref="M15:M16"/>
    <mergeCell ref="N15:N16"/>
    <mergeCell ref="C17:C18"/>
    <mergeCell ref="D17:D18"/>
    <mergeCell ref="F15:F16"/>
    <mergeCell ref="G15:G16"/>
    <mergeCell ref="I22:I23"/>
    <mergeCell ref="J22:J23"/>
    <mergeCell ref="D20:D21"/>
    <mergeCell ref="E20:E21"/>
    <mergeCell ref="D22:D23"/>
    <mergeCell ref="E22:E23"/>
    <mergeCell ref="F22:F23"/>
    <mergeCell ref="G22:G23"/>
    <mergeCell ref="H22:H23"/>
    <mergeCell ref="F20:F21"/>
    <mergeCell ref="G20:G21"/>
    <mergeCell ref="H20:H21"/>
    <mergeCell ref="I20:I21"/>
    <mergeCell ref="J20:J21"/>
    <mergeCell ref="Y30:Y32"/>
    <mergeCell ref="Z30:Z32"/>
    <mergeCell ref="AA30:AA32"/>
    <mergeCell ref="AB30:AB32"/>
    <mergeCell ref="C30:C32"/>
    <mergeCell ref="D30:D32"/>
    <mergeCell ref="E30:E32"/>
    <mergeCell ref="F30:F32"/>
    <mergeCell ref="G30:G32"/>
    <mergeCell ref="H30:H32"/>
    <mergeCell ref="I30:I32"/>
    <mergeCell ref="L30:L32"/>
    <mergeCell ref="M30:M32"/>
    <mergeCell ref="N30:N32"/>
    <mergeCell ref="O30:O32"/>
    <mergeCell ref="P30:P32"/>
    <mergeCell ref="Q30:Q32"/>
    <mergeCell ref="D27:D29"/>
    <mergeCell ref="E27:E29"/>
    <mergeCell ref="F27:F29"/>
    <mergeCell ref="G27:G29"/>
    <mergeCell ref="H27:H29"/>
    <mergeCell ref="J30:J32"/>
    <mergeCell ref="I24:I26"/>
    <mergeCell ref="J24:J26"/>
    <mergeCell ref="I27:I29"/>
    <mergeCell ref="J27:J29"/>
    <mergeCell ref="A36:A38"/>
    <mergeCell ref="B36:B38"/>
    <mergeCell ref="C36:C38"/>
    <mergeCell ref="D36:D38"/>
    <mergeCell ref="E36:E38"/>
    <mergeCell ref="F36:F38"/>
    <mergeCell ref="G36:G38"/>
    <mergeCell ref="B30:B35"/>
    <mergeCell ref="A20:A21"/>
    <mergeCell ref="C20:C21"/>
    <mergeCell ref="A22:A23"/>
    <mergeCell ref="C22:C23"/>
    <mergeCell ref="A24:A26"/>
    <mergeCell ref="A27:A29"/>
    <mergeCell ref="A30:A32"/>
    <mergeCell ref="D24:D26"/>
    <mergeCell ref="E24:E26"/>
    <mergeCell ref="F24:F26"/>
    <mergeCell ref="G24:G26"/>
    <mergeCell ref="B12:B21"/>
    <mergeCell ref="A15:A16"/>
    <mergeCell ref="C15:C16"/>
    <mergeCell ref="D15:D16"/>
    <mergeCell ref="E15:E16"/>
    <mergeCell ref="A42:A44"/>
    <mergeCell ref="B42:B44"/>
    <mergeCell ref="C42:C44"/>
    <mergeCell ref="D42:D44"/>
    <mergeCell ref="E42:E44"/>
    <mergeCell ref="F42:F44"/>
    <mergeCell ref="G42:G44"/>
    <mergeCell ref="H39:H41"/>
    <mergeCell ref="I39:I41"/>
    <mergeCell ref="A39:A41"/>
    <mergeCell ref="B39:B41"/>
    <mergeCell ref="C39:C41"/>
    <mergeCell ref="D39:D41"/>
    <mergeCell ref="E39:E41"/>
    <mergeCell ref="F39:F41"/>
    <mergeCell ref="G39:G41"/>
    <mergeCell ref="P33:P35"/>
    <mergeCell ref="Q33:Q35"/>
    <mergeCell ref="H42:H44"/>
    <mergeCell ref="I42:I44"/>
    <mergeCell ref="J42:J44"/>
    <mergeCell ref="K42:K44"/>
    <mergeCell ref="L42:L44"/>
    <mergeCell ref="M42:M44"/>
    <mergeCell ref="N42:N44"/>
    <mergeCell ref="J39:J41"/>
    <mergeCell ref="K39:K41"/>
    <mergeCell ref="L39:L41"/>
    <mergeCell ref="M39:M41"/>
    <mergeCell ref="N39:N41"/>
    <mergeCell ref="I36:I38"/>
    <mergeCell ref="J36:J38"/>
    <mergeCell ref="K36:K38"/>
    <mergeCell ref="L36:L38"/>
    <mergeCell ref="M36:M38"/>
    <mergeCell ref="N36:N38"/>
    <mergeCell ref="H36:H38"/>
    <mergeCell ref="Y33:Y35"/>
    <mergeCell ref="Z33:Z35"/>
    <mergeCell ref="AA33:AA35"/>
    <mergeCell ref="AB33:AB35"/>
    <mergeCell ref="Y36:Y38"/>
    <mergeCell ref="AB36:AB38"/>
    <mergeCell ref="Z42:Z44"/>
    <mergeCell ref="AA42:AA44"/>
    <mergeCell ref="Z36:Z38"/>
    <mergeCell ref="AA36:AA38"/>
    <mergeCell ref="Y39:Y41"/>
    <mergeCell ref="Z39:Z41"/>
    <mergeCell ref="AA39:AA41"/>
    <mergeCell ref="AB39:AB41"/>
    <mergeCell ref="Y42:Y44"/>
    <mergeCell ref="K27:K29"/>
    <mergeCell ref="L27:L29"/>
    <mergeCell ref="M27:M29"/>
    <mergeCell ref="N27:N29"/>
    <mergeCell ref="O27:O29"/>
    <mergeCell ref="A33:A35"/>
    <mergeCell ref="C33:C35"/>
    <mergeCell ref="D33:D35"/>
    <mergeCell ref="E33:E35"/>
    <mergeCell ref="F33:F35"/>
    <mergeCell ref="G33:G35"/>
    <mergeCell ref="H33:H35"/>
    <mergeCell ref="I33:I35"/>
    <mergeCell ref="J33:J35"/>
    <mergeCell ref="K33:K35"/>
    <mergeCell ref="L33:L35"/>
    <mergeCell ref="M33:M35"/>
    <mergeCell ref="N33:N35"/>
    <mergeCell ref="O33:O35"/>
    <mergeCell ref="K30:K32"/>
    <mergeCell ref="B22:B29"/>
    <mergeCell ref="H24:H26"/>
    <mergeCell ref="C24:C26"/>
    <mergeCell ref="C27:C29"/>
  </mergeCells>
  <dataValidations count="1">
    <dataValidation type="custom" allowBlank="1" showInputMessage="1" showErrorMessage="1" prompt="Dozvoljeni unos do 250 znakova  -    " sqref="G13">
      <formula1>LT(LEN(G13),(250))</formula1>
    </dataValidation>
  </dataValidations>
  <pageMargins left="0.7" right="0.7" top="0.75" bottom="0.75" header="0" footer="0"/>
  <pageSetup paperSize="9"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00"/>
  <sheetViews>
    <sheetView workbookViewId="0">
      <pane xSplit="2" ySplit="9" topLeftCell="C10" activePane="bottomRight" state="frozen"/>
      <selection pane="topRight" activeCell="C1" sqref="C1"/>
      <selection pane="bottomLeft" activeCell="A10" sqref="A10"/>
      <selection pane="bottomRight" activeCell="C10" sqref="C10"/>
    </sheetView>
  </sheetViews>
  <sheetFormatPr defaultColWidth="14.42578125" defaultRowHeight="15" customHeight="1" x14ac:dyDescent="0.2"/>
  <cols>
    <col min="1" max="1" width="9.140625" customWidth="1"/>
    <col min="2" max="3" width="38.42578125" customWidth="1"/>
    <col min="4" max="4" width="39" customWidth="1"/>
    <col min="5" max="5" width="27" customWidth="1"/>
    <col min="6" max="6" width="49" customWidth="1"/>
    <col min="7" max="7" width="59.85546875" customWidth="1"/>
    <col min="8" max="8" width="40.140625" customWidth="1"/>
    <col min="9" max="9" width="31.140625" customWidth="1"/>
    <col min="10" max="10" width="11" customWidth="1"/>
    <col min="11" max="11" width="10.85546875" customWidth="1"/>
    <col min="12" max="12" width="9.7109375" customWidth="1"/>
    <col min="13" max="13" width="16.140625" customWidth="1"/>
    <col min="14" max="14" width="18.7109375" customWidth="1"/>
    <col min="15" max="15" width="45" customWidth="1"/>
    <col min="16" max="16" width="57.42578125" customWidth="1"/>
    <col min="17" max="17" width="37.42578125" customWidth="1"/>
    <col min="18" max="18" width="25" customWidth="1"/>
    <col min="19" max="19" width="29.42578125" customWidth="1"/>
    <col min="20" max="20" width="20" customWidth="1"/>
    <col min="21" max="21" width="17.42578125" customWidth="1"/>
    <col min="22" max="23" width="19.28515625" customWidth="1"/>
    <col min="24" max="24" width="29.7109375" customWidth="1"/>
    <col min="25" max="25" width="28.42578125" customWidth="1"/>
    <col min="26" max="26" width="22.42578125" customWidth="1"/>
    <col min="27" max="27" width="31.28515625" customWidth="1"/>
    <col min="28" max="28" width="55.5703125" customWidth="1"/>
    <col min="29" max="48" width="9.140625" customWidth="1"/>
  </cols>
  <sheetData>
    <row r="1" spans="1:48" ht="12.75" customHeight="1" x14ac:dyDescent="0.2">
      <c r="A1" s="732" t="s">
        <v>6235</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c r="AC1" s="122"/>
      <c r="AD1" s="122"/>
      <c r="AE1" s="122"/>
      <c r="AF1" s="122"/>
      <c r="AG1" s="122"/>
      <c r="AH1" s="122"/>
      <c r="AI1" s="122"/>
      <c r="AJ1" s="122"/>
      <c r="AK1" s="122"/>
      <c r="AL1" s="122"/>
      <c r="AM1" s="122"/>
      <c r="AN1" s="122"/>
      <c r="AO1" s="122"/>
      <c r="AP1" s="122"/>
      <c r="AQ1" s="122"/>
      <c r="AR1" s="122"/>
      <c r="AS1" s="122"/>
      <c r="AT1" s="122"/>
      <c r="AU1" s="122"/>
      <c r="AV1" s="122"/>
    </row>
    <row r="2" spans="1:4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c r="AC2" s="122"/>
      <c r="AD2" s="122"/>
      <c r="AE2" s="122"/>
      <c r="AF2" s="122"/>
      <c r="AG2" s="122"/>
      <c r="AH2" s="122"/>
      <c r="AI2" s="122"/>
      <c r="AJ2" s="122"/>
      <c r="AK2" s="122"/>
      <c r="AL2" s="122"/>
      <c r="AM2" s="122"/>
      <c r="AN2" s="122"/>
      <c r="AO2" s="122"/>
      <c r="AP2" s="122"/>
      <c r="AQ2" s="122"/>
      <c r="AR2" s="122"/>
      <c r="AS2" s="122"/>
      <c r="AT2" s="122"/>
      <c r="AU2" s="122"/>
      <c r="AV2" s="122"/>
    </row>
    <row r="3" spans="1:48" ht="48.75" customHeight="1" x14ac:dyDescent="0.2">
      <c r="A3" s="744" t="s">
        <v>117</v>
      </c>
      <c r="B3" s="716"/>
      <c r="C3" s="716"/>
      <c r="D3" s="745"/>
      <c r="E3" s="752" t="s">
        <v>6236</v>
      </c>
      <c r="F3" s="747"/>
      <c r="G3" s="747"/>
      <c r="H3" s="747"/>
      <c r="I3" s="791"/>
      <c r="J3" s="746" t="s">
        <v>119</v>
      </c>
      <c r="K3" s="747"/>
      <c r="L3" s="747"/>
      <c r="M3" s="791"/>
      <c r="N3" s="697" t="s">
        <v>371</v>
      </c>
      <c r="O3" s="651"/>
      <c r="P3" s="652"/>
      <c r="Q3" s="795" t="s">
        <v>121</v>
      </c>
      <c r="R3" s="747"/>
      <c r="S3" s="791"/>
      <c r="T3" s="750" t="s">
        <v>6237</v>
      </c>
      <c r="U3" s="716"/>
      <c r="V3" s="716"/>
      <c r="W3" s="751"/>
      <c r="X3" s="740"/>
      <c r="Y3" s="638"/>
      <c r="Z3" s="638"/>
      <c r="AA3" s="638"/>
      <c r="AB3" s="741"/>
      <c r="AC3" s="122"/>
      <c r="AD3" s="122"/>
      <c r="AE3" s="122"/>
      <c r="AF3" s="122"/>
      <c r="AG3" s="122"/>
      <c r="AH3" s="122"/>
      <c r="AI3" s="122"/>
      <c r="AJ3" s="122"/>
      <c r="AK3" s="122"/>
      <c r="AL3" s="122"/>
      <c r="AM3" s="122"/>
      <c r="AN3" s="122"/>
      <c r="AO3" s="122"/>
      <c r="AP3" s="122"/>
      <c r="AQ3" s="122"/>
      <c r="AR3" s="122"/>
      <c r="AS3" s="122"/>
      <c r="AT3" s="122"/>
      <c r="AU3" s="122"/>
      <c r="AV3" s="122"/>
    </row>
    <row r="4" spans="1:48" ht="6.75" hidden="1" customHeight="1" x14ac:dyDescent="0.2">
      <c r="A4" s="42"/>
      <c r="B4" s="42"/>
      <c r="C4" s="42"/>
      <c r="D4" s="42"/>
      <c r="E4" s="110"/>
      <c r="F4" s="111"/>
      <c r="G4" s="111"/>
      <c r="H4" s="111"/>
      <c r="I4" s="111"/>
      <c r="J4" s="111"/>
      <c r="K4" s="111"/>
      <c r="L4" s="111"/>
      <c r="M4" s="111"/>
      <c r="N4" s="111"/>
      <c r="O4" s="112"/>
      <c r="P4" s="796" t="s">
        <v>123</v>
      </c>
      <c r="Q4" s="797"/>
      <c r="R4" s="698" t="s">
        <v>124</v>
      </c>
      <c r="S4" s="651"/>
      <c r="T4" s="651"/>
      <c r="U4" s="651"/>
      <c r="V4" s="651"/>
      <c r="W4" s="665"/>
      <c r="X4" s="740"/>
      <c r="Y4" s="638"/>
      <c r="Z4" s="638"/>
      <c r="AA4" s="638"/>
      <c r="AB4" s="741"/>
      <c r="AC4" s="122"/>
      <c r="AD4" s="122"/>
      <c r="AE4" s="122"/>
      <c r="AF4" s="122"/>
      <c r="AG4" s="122"/>
      <c r="AH4" s="122"/>
      <c r="AI4" s="122"/>
      <c r="AJ4" s="122"/>
      <c r="AK4" s="122"/>
      <c r="AL4" s="122"/>
      <c r="AM4" s="122"/>
      <c r="AN4" s="122"/>
      <c r="AO4" s="122"/>
      <c r="AP4" s="122"/>
      <c r="AQ4" s="122"/>
      <c r="AR4" s="122"/>
      <c r="AS4" s="122"/>
      <c r="AT4" s="122"/>
      <c r="AU4" s="122"/>
      <c r="AV4" s="122"/>
    </row>
    <row r="5" spans="1:48"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c r="AC5" s="122"/>
      <c r="AD5" s="122"/>
      <c r="AE5" s="122"/>
      <c r="AF5" s="122"/>
      <c r="AG5" s="122"/>
      <c r="AH5" s="122"/>
      <c r="AI5" s="122"/>
      <c r="AJ5" s="122"/>
      <c r="AK5" s="122"/>
      <c r="AL5" s="122"/>
      <c r="AM5" s="122"/>
      <c r="AN5" s="122"/>
      <c r="AO5" s="122"/>
      <c r="AP5" s="122"/>
      <c r="AQ5" s="122"/>
      <c r="AR5" s="122"/>
      <c r="AS5" s="122"/>
      <c r="AT5" s="122"/>
      <c r="AU5" s="122"/>
      <c r="AV5" s="122"/>
    </row>
    <row r="6" spans="1:48"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c r="AC6" s="122"/>
      <c r="AD6" s="122"/>
      <c r="AE6" s="122"/>
      <c r="AF6" s="122"/>
      <c r="AG6" s="122"/>
      <c r="AH6" s="122"/>
      <c r="AI6" s="122"/>
      <c r="AJ6" s="122"/>
      <c r="AK6" s="122"/>
      <c r="AL6" s="122"/>
      <c r="AM6" s="122"/>
      <c r="AN6" s="122"/>
      <c r="AO6" s="122"/>
      <c r="AP6" s="122"/>
      <c r="AQ6" s="122"/>
      <c r="AR6" s="122"/>
      <c r="AS6" s="122"/>
      <c r="AT6" s="122"/>
      <c r="AU6" s="122"/>
      <c r="AV6" s="122"/>
    </row>
    <row r="7" spans="1:48"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c r="AC7" s="122"/>
      <c r="AD7" s="122"/>
      <c r="AE7" s="122"/>
      <c r="AF7" s="122"/>
      <c r="AG7" s="122"/>
      <c r="AH7" s="122"/>
      <c r="AI7" s="122"/>
      <c r="AJ7" s="122"/>
      <c r="AK7" s="122"/>
      <c r="AL7" s="122"/>
      <c r="AM7" s="122"/>
      <c r="AN7" s="122"/>
      <c r="AO7" s="122"/>
      <c r="AP7" s="122"/>
      <c r="AQ7" s="122"/>
      <c r="AR7" s="122"/>
      <c r="AS7" s="122"/>
      <c r="AT7" s="122"/>
      <c r="AU7" s="122"/>
      <c r="AV7" s="122"/>
    </row>
    <row r="8" spans="1:48" ht="33.75" customHeight="1" x14ac:dyDescent="0.2">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c r="AC8" s="122"/>
      <c r="AD8" s="122"/>
      <c r="AE8" s="122"/>
      <c r="AF8" s="122"/>
      <c r="AG8" s="122"/>
      <c r="AH8" s="122"/>
      <c r="AI8" s="122"/>
      <c r="AJ8" s="122"/>
      <c r="AK8" s="122"/>
      <c r="AL8" s="122"/>
      <c r="AM8" s="122"/>
      <c r="AN8" s="122"/>
      <c r="AO8" s="122"/>
      <c r="AP8" s="122"/>
      <c r="AQ8" s="122"/>
      <c r="AR8" s="122"/>
      <c r="AS8" s="122"/>
      <c r="AT8" s="122"/>
      <c r="AU8" s="122"/>
      <c r="AV8" s="122"/>
    </row>
    <row r="9" spans="1:48" ht="149.25" customHeight="1" x14ac:dyDescent="0.2">
      <c r="A9" s="126" t="s">
        <v>130</v>
      </c>
      <c r="B9" s="127" t="s">
        <v>131</v>
      </c>
      <c r="C9" s="127" t="s">
        <v>132</v>
      </c>
      <c r="D9" s="127" t="s">
        <v>133</v>
      </c>
      <c r="E9" s="128" t="s">
        <v>134</v>
      </c>
      <c r="F9" s="229" t="s">
        <v>56</v>
      </c>
      <c r="G9" s="129" t="s">
        <v>135</v>
      </c>
      <c r="H9" s="130" t="s">
        <v>136</v>
      </c>
      <c r="I9" s="127" t="s">
        <v>137</v>
      </c>
      <c r="J9" s="131" t="s">
        <v>138</v>
      </c>
      <c r="K9" s="131" t="s">
        <v>139</v>
      </c>
      <c r="L9" s="131" t="s">
        <v>6238</v>
      </c>
      <c r="M9" s="132" t="s">
        <v>141</v>
      </c>
      <c r="N9" s="133" t="s">
        <v>374</v>
      </c>
      <c r="O9" s="134" t="s">
        <v>143</v>
      </c>
      <c r="P9" s="54" t="s">
        <v>144</v>
      </c>
      <c r="Q9" s="54" t="s">
        <v>145</v>
      </c>
      <c r="R9" s="54" t="s">
        <v>146</v>
      </c>
      <c r="S9" s="54" t="s">
        <v>147</v>
      </c>
      <c r="T9" s="54" t="s">
        <v>148</v>
      </c>
      <c r="U9" s="54" t="s">
        <v>149</v>
      </c>
      <c r="V9" s="54" t="s">
        <v>150</v>
      </c>
      <c r="W9" s="55" t="s">
        <v>151</v>
      </c>
      <c r="X9" s="113" t="s">
        <v>152</v>
      </c>
      <c r="Y9" s="56" t="s">
        <v>153</v>
      </c>
      <c r="Z9" s="56" t="s">
        <v>154</v>
      </c>
      <c r="AA9" s="56" t="s">
        <v>155</v>
      </c>
      <c r="AB9" s="114" t="s">
        <v>156</v>
      </c>
      <c r="AC9" s="135"/>
      <c r="AD9" s="135"/>
      <c r="AE9" s="135"/>
      <c r="AF9" s="135"/>
      <c r="AG9" s="135"/>
      <c r="AH9" s="135"/>
      <c r="AI9" s="135"/>
      <c r="AJ9" s="135"/>
      <c r="AK9" s="135"/>
      <c r="AL9" s="135"/>
      <c r="AM9" s="135"/>
      <c r="AN9" s="135"/>
      <c r="AO9" s="135"/>
      <c r="AP9" s="135"/>
      <c r="AQ9" s="135"/>
      <c r="AR9" s="135"/>
      <c r="AS9" s="135"/>
      <c r="AT9" s="135"/>
      <c r="AU9" s="135"/>
      <c r="AV9" s="135"/>
    </row>
    <row r="10" spans="1:48" ht="75.75" customHeight="1" x14ac:dyDescent="0.2">
      <c r="A10" s="775">
        <v>1</v>
      </c>
      <c r="B10" s="672" t="s">
        <v>3262</v>
      </c>
      <c r="C10" s="1087"/>
      <c r="D10" s="1087"/>
      <c r="E10" s="673" t="s">
        <v>6239</v>
      </c>
      <c r="F10" s="786" t="s">
        <v>6240</v>
      </c>
      <c r="G10" s="678" t="s">
        <v>6241</v>
      </c>
      <c r="H10" s="686">
        <v>0</v>
      </c>
      <c r="I10" s="672" t="s">
        <v>6242</v>
      </c>
      <c r="J10" s="672" t="s">
        <v>163</v>
      </c>
      <c r="K10" s="672" t="s">
        <v>164</v>
      </c>
      <c r="L10" s="672" t="s">
        <v>672</v>
      </c>
      <c r="M10" s="672" t="s">
        <v>166</v>
      </c>
      <c r="N10" s="672" t="s">
        <v>166</v>
      </c>
      <c r="O10" s="119" t="s">
        <v>6243</v>
      </c>
      <c r="P10" s="224">
        <v>44354</v>
      </c>
      <c r="Q10" s="778">
        <v>44719</v>
      </c>
      <c r="R10" s="57" t="s">
        <v>6244</v>
      </c>
      <c r="S10" s="202" t="s">
        <v>6245</v>
      </c>
      <c r="T10" s="71">
        <v>0.1</v>
      </c>
      <c r="U10" s="71">
        <v>0.2</v>
      </c>
      <c r="V10" s="71">
        <v>0.05</v>
      </c>
      <c r="W10" s="610">
        <v>0.05</v>
      </c>
      <c r="X10" s="140"/>
      <c r="Y10" s="774"/>
      <c r="Z10" s="774"/>
      <c r="AA10" s="774"/>
      <c r="AB10" s="768"/>
      <c r="AC10" s="122"/>
      <c r="AD10" s="122"/>
      <c r="AE10" s="122"/>
      <c r="AF10" s="122"/>
      <c r="AG10" s="122"/>
      <c r="AH10" s="122"/>
      <c r="AI10" s="122"/>
      <c r="AJ10" s="122"/>
      <c r="AK10" s="122"/>
      <c r="AL10" s="122"/>
      <c r="AM10" s="122"/>
      <c r="AN10" s="122"/>
      <c r="AO10" s="122"/>
      <c r="AP10" s="122"/>
      <c r="AQ10" s="122"/>
      <c r="AR10" s="122"/>
      <c r="AS10" s="122"/>
      <c r="AT10" s="122"/>
      <c r="AU10" s="122"/>
      <c r="AV10" s="122"/>
    </row>
    <row r="11" spans="1:48" ht="154.5" customHeight="1" x14ac:dyDescent="0.2">
      <c r="A11" s="755"/>
      <c r="B11" s="641"/>
      <c r="C11" s="641"/>
      <c r="D11" s="641"/>
      <c r="E11" s="674"/>
      <c r="F11" s="676"/>
      <c r="G11" s="679"/>
      <c r="H11" s="641"/>
      <c r="I11" s="641"/>
      <c r="J11" s="641"/>
      <c r="K11" s="641"/>
      <c r="L11" s="641"/>
      <c r="M11" s="641"/>
      <c r="N11" s="641"/>
      <c r="O11" s="611" t="s">
        <v>6246</v>
      </c>
      <c r="P11" s="612">
        <v>44470</v>
      </c>
      <c r="Q11" s="641"/>
      <c r="R11" s="57" t="s">
        <v>6247</v>
      </c>
      <c r="S11" s="613" t="s">
        <v>6248</v>
      </c>
      <c r="T11" s="70">
        <v>0.02</v>
      </c>
      <c r="U11" s="70">
        <v>0.05</v>
      </c>
      <c r="V11" s="71">
        <v>0.15</v>
      </c>
      <c r="W11" s="72">
        <v>0.05</v>
      </c>
      <c r="X11" s="140"/>
      <c r="Y11" s="641"/>
      <c r="Z11" s="641"/>
      <c r="AA11" s="641"/>
      <c r="AB11" s="720"/>
      <c r="AC11" s="122"/>
      <c r="AD11" s="122"/>
      <c r="AE11" s="122"/>
      <c r="AF11" s="122"/>
      <c r="AG11" s="122"/>
      <c r="AH11" s="122"/>
      <c r="AI11" s="122"/>
      <c r="AJ11" s="122"/>
      <c r="AK11" s="122"/>
      <c r="AL11" s="122"/>
      <c r="AM11" s="122"/>
      <c r="AN11" s="122"/>
      <c r="AO11" s="122"/>
      <c r="AP11" s="122"/>
      <c r="AQ11" s="122"/>
      <c r="AR11" s="122"/>
      <c r="AS11" s="122"/>
      <c r="AT11" s="122"/>
      <c r="AU11" s="122"/>
      <c r="AV11" s="122"/>
    </row>
    <row r="12" spans="1:48" ht="110.25" customHeight="1" x14ac:dyDescent="0.2">
      <c r="A12" s="755"/>
      <c r="B12" s="641"/>
      <c r="C12" s="641"/>
      <c r="D12" s="641"/>
      <c r="E12" s="674"/>
      <c r="F12" s="680"/>
      <c r="G12" s="679"/>
      <c r="H12" s="642"/>
      <c r="I12" s="641"/>
      <c r="J12" s="641"/>
      <c r="K12" s="641"/>
      <c r="L12" s="641"/>
      <c r="M12" s="641"/>
      <c r="N12" s="641"/>
      <c r="O12" s="384" t="s">
        <v>6249</v>
      </c>
      <c r="P12" s="612">
        <v>44719</v>
      </c>
      <c r="Q12" s="641"/>
      <c r="R12" s="57"/>
      <c r="S12" s="57"/>
      <c r="T12" s="61"/>
      <c r="U12" s="71"/>
      <c r="V12" s="57"/>
      <c r="W12" s="62"/>
      <c r="X12" s="140"/>
      <c r="Y12" s="642"/>
      <c r="Z12" s="642"/>
      <c r="AA12" s="642"/>
      <c r="AB12" s="721"/>
      <c r="AC12" s="122"/>
      <c r="AD12" s="122"/>
      <c r="AE12" s="122"/>
      <c r="AF12" s="122"/>
      <c r="AG12" s="122"/>
      <c r="AH12" s="122"/>
      <c r="AI12" s="122"/>
      <c r="AJ12" s="122"/>
      <c r="AK12" s="122"/>
      <c r="AL12" s="122"/>
      <c r="AM12" s="122"/>
      <c r="AN12" s="122"/>
      <c r="AO12" s="122"/>
      <c r="AP12" s="122"/>
      <c r="AQ12" s="122"/>
      <c r="AR12" s="122"/>
      <c r="AS12" s="122"/>
      <c r="AT12" s="122"/>
      <c r="AU12" s="122"/>
      <c r="AV12" s="122"/>
    </row>
    <row r="13" spans="1:48" ht="140.25" customHeight="1" x14ac:dyDescent="0.2">
      <c r="A13" s="775">
        <v>2</v>
      </c>
      <c r="B13" s="672" t="s">
        <v>1867</v>
      </c>
      <c r="C13" s="672"/>
      <c r="D13" s="672"/>
      <c r="E13" s="673" t="s">
        <v>6239</v>
      </c>
      <c r="F13" s="675" t="s">
        <v>6250</v>
      </c>
      <c r="G13" s="678" t="s">
        <v>6251</v>
      </c>
      <c r="H13" s="1089" t="s">
        <v>6252</v>
      </c>
      <c r="I13" s="672" t="s">
        <v>6242</v>
      </c>
      <c r="J13" s="681" t="s">
        <v>163</v>
      </c>
      <c r="K13" s="672" t="s">
        <v>164</v>
      </c>
      <c r="L13" s="672" t="s">
        <v>672</v>
      </c>
      <c r="M13" s="672" t="s">
        <v>166</v>
      </c>
      <c r="N13" s="672" t="s">
        <v>166</v>
      </c>
      <c r="O13" s="611" t="s">
        <v>6253</v>
      </c>
      <c r="P13" s="224">
        <v>44469</v>
      </c>
      <c r="Q13" s="778">
        <v>45657</v>
      </c>
      <c r="R13" s="57" t="s">
        <v>6254</v>
      </c>
      <c r="S13" s="45">
        <v>2021</v>
      </c>
      <c r="T13" s="45" t="s">
        <v>6255</v>
      </c>
      <c r="U13" s="45" t="s">
        <v>6256</v>
      </c>
      <c r="V13" s="384" t="s">
        <v>6257</v>
      </c>
      <c r="W13" s="393" t="s">
        <v>6258</v>
      </c>
      <c r="X13" s="140"/>
      <c r="Y13" s="774"/>
      <c r="Z13" s="774"/>
      <c r="AA13" s="774"/>
      <c r="AB13" s="768"/>
      <c r="AC13" s="122"/>
      <c r="AD13" s="122"/>
      <c r="AE13" s="122"/>
      <c r="AF13" s="122"/>
      <c r="AG13" s="122"/>
      <c r="AH13" s="122"/>
      <c r="AI13" s="122"/>
      <c r="AJ13" s="122"/>
      <c r="AK13" s="122"/>
      <c r="AL13" s="122"/>
      <c r="AM13" s="122"/>
      <c r="AN13" s="122"/>
      <c r="AO13" s="122"/>
      <c r="AP13" s="122"/>
      <c r="AQ13" s="122"/>
      <c r="AR13" s="122"/>
      <c r="AS13" s="122"/>
      <c r="AT13" s="122"/>
      <c r="AU13" s="122"/>
      <c r="AV13" s="122"/>
    </row>
    <row r="14" spans="1:48" ht="168" customHeight="1" x14ac:dyDescent="0.2">
      <c r="A14" s="755"/>
      <c r="B14" s="641"/>
      <c r="C14" s="641"/>
      <c r="D14" s="641"/>
      <c r="E14" s="674"/>
      <c r="F14" s="676"/>
      <c r="G14" s="679"/>
      <c r="H14" s="641"/>
      <c r="I14" s="641"/>
      <c r="J14" s="641"/>
      <c r="K14" s="641"/>
      <c r="L14" s="641"/>
      <c r="M14" s="641"/>
      <c r="N14" s="641"/>
      <c r="O14" s="611" t="s">
        <v>6259</v>
      </c>
      <c r="P14" s="612">
        <v>44440</v>
      </c>
      <c r="Q14" s="641"/>
      <c r="R14" s="672" t="s">
        <v>6260</v>
      </c>
      <c r="S14" s="681">
        <v>2021</v>
      </c>
      <c r="T14" s="681" t="s">
        <v>6255</v>
      </c>
      <c r="U14" s="681" t="s">
        <v>6256</v>
      </c>
      <c r="V14" s="672" t="s">
        <v>6261</v>
      </c>
      <c r="W14" s="673" t="s">
        <v>6262</v>
      </c>
      <c r="X14" s="773"/>
      <c r="Y14" s="641"/>
      <c r="Z14" s="641"/>
      <c r="AA14" s="641"/>
      <c r="AB14" s="720"/>
      <c r="AC14" s="122"/>
      <c r="AD14" s="122"/>
      <c r="AE14" s="122"/>
      <c r="AF14" s="122"/>
      <c r="AG14" s="122"/>
      <c r="AH14" s="122"/>
      <c r="AI14" s="122"/>
      <c r="AJ14" s="122"/>
      <c r="AK14" s="122"/>
      <c r="AL14" s="122"/>
      <c r="AM14" s="122"/>
      <c r="AN14" s="122"/>
      <c r="AO14" s="122"/>
      <c r="AP14" s="122"/>
      <c r="AQ14" s="122"/>
      <c r="AR14" s="122"/>
      <c r="AS14" s="122"/>
      <c r="AT14" s="122"/>
      <c r="AU14" s="122"/>
      <c r="AV14" s="122"/>
    </row>
    <row r="15" spans="1:48" ht="57.75" customHeight="1" x14ac:dyDescent="0.2">
      <c r="A15" s="730"/>
      <c r="B15" s="642"/>
      <c r="C15" s="642"/>
      <c r="D15" s="642"/>
      <c r="E15" s="646"/>
      <c r="F15" s="680"/>
      <c r="G15" s="647"/>
      <c r="H15" s="642"/>
      <c r="I15" s="642"/>
      <c r="J15" s="642"/>
      <c r="K15" s="642"/>
      <c r="L15" s="642"/>
      <c r="M15" s="642"/>
      <c r="N15" s="642"/>
      <c r="O15" s="384" t="s">
        <v>6263</v>
      </c>
      <c r="P15" s="614">
        <v>45170</v>
      </c>
      <c r="Q15" s="642"/>
      <c r="R15" s="642"/>
      <c r="S15" s="642"/>
      <c r="T15" s="642"/>
      <c r="U15" s="642"/>
      <c r="V15" s="642"/>
      <c r="W15" s="646"/>
      <c r="X15" s="730"/>
      <c r="Y15" s="642"/>
      <c r="Z15" s="642"/>
      <c r="AA15" s="642"/>
      <c r="AB15" s="721"/>
      <c r="AC15" s="122"/>
      <c r="AD15" s="122"/>
      <c r="AE15" s="122"/>
      <c r="AF15" s="122"/>
      <c r="AG15" s="122"/>
      <c r="AH15" s="122"/>
      <c r="AI15" s="122"/>
      <c r="AJ15" s="122"/>
      <c r="AK15" s="122"/>
      <c r="AL15" s="122"/>
      <c r="AM15" s="122"/>
      <c r="AN15" s="122"/>
      <c r="AO15" s="122"/>
      <c r="AP15" s="122"/>
      <c r="AQ15" s="122"/>
      <c r="AR15" s="122"/>
      <c r="AS15" s="122"/>
      <c r="AT15" s="122"/>
      <c r="AU15" s="122"/>
      <c r="AV15" s="122"/>
    </row>
    <row r="16" spans="1:48" ht="114" customHeight="1" x14ac:dyDescent="0.2">
      <c r="A16" s="775">
        <v>3</v>
      </c>
      <c r="B16" s="672" t="s">
        <v>1867</v>
      </c>
      <c r="C16" s="672"/>
      <c r="D16" s="672"/>
      <c r="E16" s="673" t="s">
        <v>6239</v>
      </c>
      <c r="F16" s="675" t="s">
        <v>6264</v>
      </c>
      <c r="G16" s="678" t="s">
        <v>6265</v>
      </c>
      <c r="H16" s="672" t="s">
        <v>6266</v>
      </c>
      <c r="I16" s="681" t="s">
        <v>6267</v>
      </c>
      <c r="J16" s="672" t="s">
        <v>163</v>
      </c>
      <c r="K16" s="672" t="s">
        <v>164</v>
      </c>
      <c r="L16" s="672" t="s">
        <v>672</v>
      </c>
      <c r="M16" s="672" t="s">
        <v>166</v>
      </c>
      <c r="N16" s="672" t="s">
        <v>166</v>
      </c>
      <c r="O16" s="119" t="s">
        <v>6268</v>
      </c>
      <c r="P16" s="224">
        <v>44256</v>
      </c>
      <c r="Q16" s="778">
        <v>44348</v>
      </c>
      <c r="R16" s="672" t="s">
        <v>6269</v>
      </c>
      <c r="S16" s="820" t="s">
        <v>6270</v>
      </c>
      <c r="T16" s="777">
        <v>0.03</v>
      </c>
      <c r="U16" s="777">
        <v>0.03</v>
      </c>
      <c r="V16" s="777">
        <v>0.03</v>
      </c>
      <c r="W16" s="848">
        <v>0.03</v>
      </c>
      <c r="X16" s="773"/>
      <c r="Y16" s="774"/>
      <c r="Z16" s="774"/>
      <c r="AA16" s="774"/>
      <c r="AB16" s="768"/>
      <c r="AC16" s="122"/>
      <c r="AD16" s="122"/>
      <c r="AE16" s="122"/>
      <c r="AF16" s="122"/>
      <c r="AG16" s="122"/>
      <c r="AH16" s="122"/>
      <c r="AI16" s="122"/>
      <c r="AJ16" s="122"/>
      <c r="AK16" s="122"/>
      <c r="AL16" s="122"/>
      <c r="AM16" s="122"/>
      <c r="AN16" s="122"/>
      <c r="AO16" s="122"/>
      <c r="AP16" s="122"/>
      <c r="AQ16" s="122"/>
      <c r="AR16" s="122"/>
      <c r="AS16" s="122"/>
      <c r="AT16" s="122"/>
      <c r="AU16" s="122"/>
      <c r="AV16" s="122"/>
    </row>
    <row r="17" spans="1:48" ht="53.25" customHeight="1" x14ac:dyDescent="0.2">
      <c r="A17" s="730"/>
      <c r="B17" s="641"/>
      <c r="C17" s="641"/>
      <c r="D17" s="641"/>
      <c r="E17" s="674"/>
      <c r="F17" s="680"/>
      <c r="G17" s="679"/>
      <c r="H17" s="642"/>
      <c r="I17" s="771"/>
      <c r="J17" s="642"/>
      <c r="K17" s="641"/>
      <c r="L17" s="642"/>
      <c r="M17" s="641"/>
      <c r="N17" s="641"/>
      <c r="O17" s="611" t="s">
        <v>6271</v>
      </c>
      <c r="P17" s="612">
        <v>44317</v>
      </c>
      <c r="Q17" s="642"/>
      <c r="R17" s="642"/>
      <c r="S17" s="642"/>
      <c r="T17" s="642"/>
      <c r="U17" s="642"/>
      <c r="V17" s="642"/>
      <c r="W17" s="729"/>
      <c r="X17" s="730"/>
      <c r="Y17" s="642"/>
      <c r="Z17" s="642"/>
      <c r="AA17" s="642"/>
      <c r="AB17" s="721"/>
      <c r="AC17" s="122"/>
      <c r="AD17" s="122"/>
      <c r="AE17" s="122"/>
      <c r="AF17" s="122"/>
      <c r="AG17" s="122"/>
      <c r="AH17" s="122"/>
      <c r="AI17" s="122"/>
      <c r="AJ17" s="122"/>
      <c r="AK17" s="122"/>
      <c r="AL17" s="122"/>
      <c r="AM17" s="122"/>
      <c r="AN17" s="122"/>
      <c r="AO17" s="122"/>
      <c r="AP17" s="122"/>
      <c r="AQ17" s="122"/>
      <c r="AR17" s="122"/>
      <c r="AS17" s="122"/>
      <c r="AT17" s="122"/>
      <c r="AU17" s="122"/>
      <c r="AV17" s="122"/>
    </row>
    <row r="18" spans="1:48" ht="129" customHeight="1" x14ac:dyDescent="0.2">
      <c r="A18" s="775">
        <v>4</v>
      </c>
      <c r="B18" s="672" t="s">
        <v>1867</v>
      </c>
      <c r="C18" s="1087"/>
      <c r="D18" s="1087"/>
      <c r="E18" s="673" t="s">
        <v>6239</v>
      </c>
      <c r="F18" s="675" t="s">
        <v>6272</v>
      </c>
      <c r="G18" s="678" t="s">
        <v>6273</v>
      </c>
      <c r="H18" s="973">
        <v>400000</v>
      </c>
      <c r="I18" s="681" t="s">
        <v>6274</v>
      </c>
      <c r="J18" s="672" t="s">
        <v>253</v>
      </c>
      <c r="K18" s="672" t="s">
        <v>166</v>
      </c>
      <c r="L18" s="672" t="s">
        <v>672</v>
      </c>
      <c r="M18" s="672" t="s">
        <v>166</v>
      </c>
      <c r="N18" s="672" t="s">
        <v>166</v>
      </c>
      <c r="O18" s="119" t="s">
        <v>6275</v>
      </c>
      <c r="P18" s="224">
        <v>44561</v>
      </c>
      <c r="Q18" s="778">
        <v>45657</v>
      </c>
      <c r="R18" s="57" t="s">
        <v>6276</v>
      </c>
      <c r="S18" s="202" t="s">
        <v>6277</v>
      </c>
      <c r="T18" s="70">
        <v>0.01</v>
      </c>
      <c r="U18" s="70">
        <v>0.05</v>
      </c>
      <c r="V18" s="71">
        <v>0.05</v>
      </c>
      <c r="W18" s="72">
        <v>0.05</v>
      </c>
      <c r="X18" s="140"/>
      <c r="Y18" s="774"/>
      <c r="Z18" s="774"/>
      <c r="AA18" s="774"/>
      <c r="AB18" s="768"/>
      <c r="AC18" s="122"/>
      <c r="AD18" s="122"/>
      <c r="AE18" s="122"/>
      <c r="AF18" s="122"/>
      <c r="AG18" s="122"/>
      <c r="AH18" s="122"/>
      <c r="AI18" s="122"/>
      <c r="AJ18" s="122"/>
      <c r="AK18" s="122"/>
      <c r="AL18" s="122"/>
      <c r="AM18" s="122"/>
      <c r="AN18" s="122"/>
      <c r="AO18" s="122"/>
      <c r="AP18" s="122"/>
      <c r="AQ18" s="122"/>
      <c r="AR18" s="122"/>
      <c r="AS18" s="122"/>
      <c r="AT18" s="122"/>
      <c r="AU18" s="122"/>
      <c r="AV18" s="122"/>
    </row>
    <row r="19" spans="1:48" ht="126" customHeight="1" x14ac:dyDescent="0.2">
      <c r="A19" s="755"/>
      <c r="B19" s="641"/>
      <c r="C19" s="641"/>
      <c r="D19" s="641"/>
      <c r="E19" s="674"/>
      <c r="F19" s="676"/>
      <c r="G19" s="679"/>
      <c r="H19" s="641"/>
      <c r="I19" s="641"/>
      <c r="J19" s="641"/>
      <c r="K19" s="641"/>
      <c r="L19" s="641"/>
      <c r="M19" s="641"/>
      <c r="N19" s="641"/>
      <c r="O19" s="611" t="s">
        <v>6278</v>
      </c>
      <c r="P19" s="612">
        <v>44207</v>
      </c>
      <c r="Q19" s="641"/>
      <c r="R19" s="57" t="s">
        <v>6279</v>
      </c>
      <c r="S19" s="202" t="s">
        <v>6280</v>
      </c>
      <c r="T19" s="70">
        <v>0.01</v>
      </c>
      <c r="U19" s="70">
        <v>0.02</v>
      </c>
      <c r="V19" s="71">
        <v>0.05</v>
      </c>
      <c r="W19" s="72">
        <v>0.05</v>
      </c>
      <c r="X19" s="140"/>
      <c r="Y19" s="641"/>
      <c r="Z19" s="641"/>
      <c r="AA19" s="641"/>
      <c r="AB19" s="720"/>
      <c r="AC19" s="122"/>
      <c r="AD19" s="122"/>
      <c r="AE19" s="122"/>
      <c r="AF19" s="122"/>
      <c r="AG19" s="122"/>
      <c r="AH19" s="122"/>
      <c r="AI19" s="122"/>
      <c r="AJ19" s="122"/>
      <c r="AK19" s="122"/>
      <c r="AL19" s="122"/>
      <c r="AM19" s="122"/>
      <c r="AN19" s="122"/>
      <c r="AO19" s="122"/>
      <c r="AP19" s="122"/>
      <c r="AQ19" s="122"/>
      <c r="AR19" s="122"/>
      <c r="AS19" s="122"/>
      <c r="AT19" s="122"/>
      <c r="AU19" s="122"/>
      <c r="AV19" s="122"/>
    </row>
    <row r="20" spans="1:48" ht="137.25" customHeight="1" x14ac:dyDescent="0.2">
      <c r="A20" s="730"/>
      <c r="B20" s="641"/>
      <c r="C20" s="641"/>
      <c r="D20" s="641"/>
      <c r="E20" s="674"/>
      <c r="F20" s="680"/>
      <c r="G20" s="679"/>
      <c r="H20" s="642"/>
      <c r="I20" s="771"/>
      <c r="J20" s="642"/>
      <c r="K20" s="641"/>
      <c r="L20" s="642"/>
      <c r="M20" s="641"/>
      <c r="N20" s="641"/>
      <c r="O20" s="611" t="s">
        <v>6281</v>
      </c>
      <c r="P20" s="612">
        <v>44562</v>
      </c>
      <c r="Q20" s="641"/>
      <c r="R20" s="75" t="s">
        <v>6282</v>
      </c>
      <c r="S20" s="202" t="s">
        <v>6283</v>
      </c>
      <c r="T20" s="512">
        <v>0.01</v>
      </c>
      <c r="U20" s="512">
        <v>0.02</v>
      </c>
      <c r="V20" s="120">
        <v>0.05</v>
      </c>
      <c r="W20" s="121">
        <v>0.05</v>
      </c>
      <c r="X20" s="140"/>
      <c r="Y20" s="642"/>
      <c r="Z20" s="642"/>
      <c r="AA20" s="642"/>
      <c r="AB20" s="721"/>
      <c r="AC20" s="122"/>
      <c r="AD20" s="122"/>
      <c r="AE20" s="122"/>
      <c r="AF20" s="122"/>
      <c r="AG20" s="122"/>
      <c r="AH20" s="122"/>
      <c r="AI20" s="122"/>
      <c r="AJ20" s="122"/>
      <c r="AK20" s="122"/>
      <c r="AL20" s="122"/>
      <c r="AM20" s="122"/>
      <c r="AN20" s="122"/>
      <c r="AO20" s="122"/>
      <c r="AP20" s="122"/>
      <c r="AQ20" s="122"/>
      <c r="AR20" s="122"/>
      <c r="AS20" s="122"/>
      <c r="AT20" s="122"/>
      <c r="AU20" s="122"/>
      <c r="AV20" s="122"/>
    </row>
    <row r="21" spans="1:48" ht="114" customHeight="1" x14ac:dyDescent="0.2">
      <c r="A21" s="775">
        <v>5</v>
      </c>
      <c r="B21" s="672" t="s">
        <v>1867</v>
      </c>
      <c r="C21" s="1087"/>
      <c r="D21" s="1087"/>
      <c r="E21" s="673" t="s">
        <v>6239</v>
      </c>
      <c r="F21" s="675" t="s">
        <v>6284</v>
      </c>
      <c r="G21" s="678" t="s">
        <v>6285</v>
      </c>
      <c r="H21" s="973">
        <v>5500000</v>
      </c>
      <c r="I21" s="672" t="s">
        <v>6242</v>
      </c>
      <c r="J21" s="672" t="s">
        <v>253</v>
      </c>
      <c r="K21" s="672" t="s">
        <v>166</v>
      </c>
      <c r="L21" s="672" t="s">
        <v>672</v>
      </c>
      <c r="M21" s="672" t="s">
        <v>166</v>
      </c>
      <c r="N21" s="672" t="s">
        <v>166</v>
      </c>
      <c r="O21" s="119" t="s">
        <v>6286</v>
      </c>
      <c r="P21" s="615">
        <v>44561</v>
      </c>
      <c r="Q21" s="778">
        <v>45657</v>
      </c>
      <c r="R21" s="57" t="s">
        <v>6287</v>
      </c>
      <c r="S21" s="613" t="s">
        <v>6288</v>
      </c>
      <c r="T21" s="70" t="s">
        <v>6289</v>
      </c>
      <c r="U21" s="70" t="s">
        <v>6290</v>
      </c>
      <c r="V21" s="70" t="s">
        <v>6290</v>
      </c>
      <c r="W21" s="108" t="s">
        <v>6290</v>
      </c>
      <c r="X21" s="115"/>
      <c r="Y21" s="671"/>
      <c r="Z21" s="671"/>
      <c r="AA21" s="671"/>
      <c r="AB21" s="1030"/>
      <c r="AC21" s="122"/>
      <c r="AD21" s="122"/>
      <c r="AE21" s="122"/>
      <c r="AF21" s="122"/>
      <c r="AG21" s="122"/>
      <c r="AH21" s="122"/>
      <c r="AI21" s="122"/>
      <c r="AJ21" s="122"/>
      <c r="AK21" s="122"/>
      <c r="AL21" s="122"/>
      <c r="AM21" s="122"/>
      <c r="AN21" s="122"/>
      <c r="AO21" s="122"/>
      <c r="AP21" s="122"/>
      <c r="AQ21" s="122"/>
      <c r="AR21" s="122"/>
      <c r="AS21" s="122"/>
      <c r="AT21" s="122"/>
      <c r="AU21" s="122"/>
      <c r="AV21" s="122"/>
    </row>
    <row r="22" spans="1:48" ht="64.5" customHeight="1" x14ac:dyDescent="0.2">
      <c r="A22" s="755"/>
      <c r="B22" s="641"/>
      <c r="C22" s="641"/>
      <c r="D22" s="641"/>
      <c r="E22" s="674"/>
      <c r="F22" s="676"/>
      <c r="G22" s="679"/>
      <c r="H22" s="641"/>
      <c r="I22" s="641"/>
      <c r="J22" s="641"/>
      <c r="K22" s="641"/>
      <c r="L22" s="641"/>
      <c r="M22" s="641"/>
      <c r="N22" s="641"/>
      <c r="O22" s="611"/>
      <c r="P22" s="612"/>
      <c r="Q22" s="641"/>
      <c r="R22" s="57" t="s">
        <v>6291</v>
      </c>
      <c r="S22" s="202" t="s">
        <v>6292</v>
      </c>
      <c r="T22" s="70" t="s">
        <v>6293</v>
      </c>
      <c r="U22" s="70" t="s">
        <v>6294</v>
      </c>
      <c r="V22" s="70" t="s">
        <v>6294</v>
      </c>
      <c r="W22" s="108" t="s">
        <v>6294</v>
      </c>
      <c r="X22" s="115"/>
      <c r="Y22" s="641"/>
      <c r="Z22" s="641"/>
      <c r="AA22" s="641"/>
      <c r="AB22" s="720"/>
      <c r="AC22" s="122"/>
      <c r="AD22" s="122"/>
      <c r="AE22" s="122"/>
      <c r="AF22" s="122"/>
      <c r="AG22" s="122"/>
      <c r="AH22" s="122"/>
      <c r="AI22" s="122"/>
      <c r="AJ22" s="122"/>
      <c r="AK22" s="122"/>
      <c r="AL22" s="122"/>
      <c r="AM22" s="122"/>
      <c r="AN22" s="122"/>
      <c r="AO22" s="122"/>
      <c r="AP22" s="122"/>
      <c r="AQ22" s="122"/>
      <c r="AR22" s="122"/>
      <c r="AS22" s="122"/>
      <c r="AT22" s="122"/>
      <c r="AU22" s="122"/>
      <c r="AV22" s="122"/>
    </row>
    <row r="23" spans="1:48" ht="84.75" customHeight="1" x14ac:dyDescent="0.2">
      <c r="A23" s="755"/>
      <c r="B23" s="641"/>
      <c r="C23" s="641"/>
      <c r="D23" s="641"/>
      <c r="E23" s="674"/>
      <c r="F23" s="676"/>
      <c r="G23" s="679"/>
      <c r="H23" s="641"/>
      <c r="I23" s="641"/>
      <c r="J23" s="641"/>
      <c r="K23" s="641"/>
      <c r="L23" s="641"/>
      <c r="M23" s="641"/>
      <c r="N23" s="641"/>
      <c r="O23" s="611"/>
      <c r="P23" s="612"/>
      <c r="Q23" s="641"/>
      <c r="R23" s="57" t="s">
        <v>6295</v>
      </c>
      <c r="S23" s="202" t="s">
        <v>6296</v>
      </c>
      <c r="T23" s="70" t="s">
        <v>6297</v>
      </c>
      <c r="U23" s="70" t="s">
        <v>6298</v>
      </c>
      <c r="V23" s="70" t="s">
        <v>6298</v>
      </c>
      <c r="W23" s="108" t="s">
        <v>6298</v>
      </c>
      <c r="X23" s="115"/>
      <c r="Y23" s="641"/>
      <c r="Z23" s="641"/>
      <c r="AA23" s="641"/>
      <c r="AB23" s="720"/>
      <c r="AC23" s="122"/>
      <c r="AD23" s="122"/>
      <c r="AE23" s="122"/>
      <c r="AF23" s="122"/>
      <c r="AG23" s="122"/>
      <c r="AH23" s="122"/>
      <c r="AI23" s="122"/>
      <c r="AJ23" s="122"/>
      <c r="AK23" s="122"/>
      <c r="AL23" s="122"/>
      <c r="AM23" s="122"/>
      <c r="AN23" s="122"/>
      <c r="AO23" s="122"/>
      <c r="AP23" s="122"/>
      <c r="AQ23" s="122"/>
      <c r="AR23" s="122"/>
      <c r="AS23" s="122"/>
      <c r="AT23" s="122"/>
      <c r="AU23" s="122"/>
      <c r="AV23" s="122"/>
    </row>
    <row r="24" spans="1:48" ht="139.5" customHeight="1" x14ac:dyDescent="0.2">
      <c r="A24" s="730"/>
      <c r="B24" s="642"/>
      <c r="C24" s="642"/>
      <c r="D24" s="642"/>
      <c r="E24" s="646"/>
      <c r="F24" s="680"/>
      <c r="G24" s="647"/>
      <c r="H24" s="642"/>
      <c r="I24" s="642"/>
      <c r="J24" s="642"/>
      <c r="K24" s="642"/>
      <c r="L24" s="642"/>
      <c r="M24" s="642"/>
      <c r="N24" s="642"/>
      <c r="O24" s="384"/>
      <c r="P24" s="614"/>
      <c r="Q24" s="642"/>
      <c r="R24" s="45" t="s">
        <v>6299</v>
      </c>
      <c r="S24" s="202" t="s">
        <v>6300</v>
      </c>
      <c r="T24" s="57" t="s">
        <v>6301</v>
      </c>
      <c r="U24" s="57" t="s">
        <v>6301</v>
      </c>
      <c r="V24" s="57" t="s">
        <v>6301</v>
      </c>
      <c r="W24" s="62" t="s">
        <v>6301</v>
      </c>
      <c r="X24" s="115"/>
      <c r="Y24" s="642"/>
      <c r="Z24" s="642"/>
      <c r="AA24" s="642"/>
      <c r="AB24" s="721"/>
      <c r="AC24" s="122"/>
      <c r="AD24" s="122"/>
      <c r="AE24" s="122"/>
      <c r="AF24" s="122"/>
      <c r="AG24" s="122"/>
      <c r="AH24" s="122"/>
      <c r="AI24" s="122"/>
      <c r="AJ24" s="122"/>
      <c r="AK24" s="122"/>
      <c r="AL24" s="122"/>
      <c r="AM24" s="122"/>
      <c r="AN24" s="122"/>
      <c r="AO24" s="122"/>
      <c r="AP24" s="122"/>
      <c r="AQ24" s="122"/>
      <c r="AR24" s="122"/>
      <c r="AS24" s="122"/>
      <c r="AT24" s="122"/>
      <c r="AU24" s="122"/>
      <c r="AV24" s="122"/>
    </row>
    <row r="25" spans="1:48" ht="176.25" customHeight="1" x14ac:dyDescent="0.2">
      <c r="A25" s="775">
        <v>6</v>
      </c>
      <c r="B25" s="672" t="s">
        <v>1477</v>
      </c>
      <c r="C25" s="1087"/>
      <c r="D25" s="1087"/>
      <c r="E25" s="673" t="s">
        <v>6239</v>
      </c>
      <c r="F25" s="675" t="s">
        <v>6302</v>
      </c>
      <c r="G25" s="678" t="s">
        <v>6303</v>
      </c>
      <c r="H25" s="973">
        <v>280000</v>
      </c>
      <c r="I25" s="672" t="s">
        <v>6242</v>
      </c>
      <c r="J25" s="672" t="s">
        <v>253</v>
      </c>
      <c r="K25" s="672" t="s">
        <v>166</v>
      </c>
      <c r="L25" s="672" t="s">
        <v>672</v>
      </c>
      <c r="M25" s="672" t="s">
        <v>166</v>
      </c>
      <c r="N25" s="672" t="s">
        <v>166</v>
      </c>
      <c r="O25" s="119" t="s">
        <v>6304</v>
      </c>
      <c r="P25" s="224">
        <v>44561</v>
      </c>
      <c r="Q25" s="682">
        <v>45657</v>
      </c>
      <c r="R25" s="681" t="s">
        <v>6305</v>
      </c>
      <c r="S25" s="820" t="s">
        <v>6306</v>
      </c>
      <c r="T25" s="777">
        <v>0.02</v>
      </c>
      <c r="U25" s="777">
        <v>0.05</v>
      </c>
      <c r="V25" s="724">
        <v>0.1</v>
      </c>
      <c r="W25" s="725">
        <v>0.1</v>
      </c>
      <c r="X25" s="773"/>
      <c r="Y25" s="774"/>
      <c r="Z25" s="774"/>
      <c r="AA25" s="774"/>
      <c r="AB25" s="768"/>
      <c r="AC25" s="122"/>
      <c r="AD25" s="122"/>
      <c r="AE25" s="122"/>
      <c r="AF25" s="122"/>
      <c r="AG25" s="122"/>
      <c r="AH25" s="122"/>
      <c r="AI25" s="122"/>
      <c r="AJ25" s="122"/>
      <c r="AK25" s="122"/>
      <c r="AL25" s="122"/>
      <c r="AM25" s="122"/>
      <c r="AN25" s="122"/>
      <c r="AO25" s="122"/>
      <c r="AP25" s="122"/>
      <c r="AQ25" s="122"/>
      <c r="AR25" s="122"/>
      <c r="AS25" s="122"/>
      <c r="AT25" s="122"/>
      <c r="AU25" s="122"/>
      <c r="AV25" s="122"/>
    </row>
    <row r="26" spans="1:48" ht="64.5" customHeight="1" x14ac:dyDescent="0.2">
      <c r="A26" s="755"/>
      <c r="B26" s="641"/>
      <c r="C26" s="641"/>
      <c r="D26" s="641"/>
      <c r="E26" s="674"/>
      <c r="F26" s="680"/>
      <c r="G26" s="679"/>
      <c r="H26" s="642"/>
      <c r="I26" s="641"/>
      <c r="J26" s="641"/>
      <c r="K26" s="641"/>
      <c r="L26" s="642"/>
      <c r="M26" s="641"/>
      <c r="N26" s="641"/>
      <c r="O26" s="384" t="s">
        <v>6307</v>
      </c>
      <c r="P26" s="614">
        <v>44561</v>
      </c>
      <c r="Q26" s="642"/>
      <c r="R26" s="642"/>
      <c r="S26" s="642"/>
      <c r="T26" s="642"/>
      <c r="U26" s="642"/>
      <c r="V26" s="642"/>
      <c r="W26" s="646"/>
      <c r="X26" s="730"/>
      <c r="Y26" s="642"/>
      <c r="Z26" s="642"/>
      <c r="AA26" s="642"/>
      <c r="AB26" s="721"/>
      <c r="AC26" s="122"/>
      <c r="AD26" s="122"/>
      <c r="AE26" s="122"/>
      <c r="AF26" s="122"/>
      <c r="AG26" s="122"/>
      <c r="AH26" s="122"/>
      <c r="AI26" s="122"/>
      <c r="AJ26" s="122"/>
      <c r="AK26" s="122"/>
      <c r="AL26" s="122"/>
      <c r="AM26" s="122"/>
      <c r="AN26" s="122"/>
      <c r="AO26" s="122"/>
      <c r="AP26" s="122"/>
      <c r="AQ26" s="122"/>
      <c r="AR26" s="122"/>
      <c r="AS26" s="122"/>
      <c r="AT26" s="122"/>
      <c r="AU26" s="122"/>
      <c r="AV26" s="122"/>
    </row>
    <row r="27" spans="1:48" ht="126.75" customHeight="1" x14ac:dyDescent="0.2">
      <c r="A27" s="775">
        <v>7</v>
      </c>
      <c r="B27" s="672" t="s">
        <v>1477</v>
      </c>
      <c r="C27" s="1087"/>
      <c r="D27" s="1087"/>
      <c r="E27" s="673" t="s">
        <v>6239</v>
      </c>
      <c r="F27" s="675" t="s">
        <v>6308</v>
      </c>
      <c r="G27" s="678" t="s">
        <v>6309</v>
      </c>
      <c r="H27" s="973">
        <v>60000</v>
      </c>
      <c r="I27" s="672" t="s">
        <v>6242</v>
      </c>
      <c r="J27" s="672" t="s">
        <v>253</v>
      </c>
      <c r="K27" s="672" t="s">
        <v>166</v>
      </c>
      <c r="L27" s="672" t="s">
        <v>672</v>
      </c>
      <c r="M27" s="672" t="s">
        <v>166</v>
      </c>
      <c r="N27" s="672" t="s">
        <v>166</v>
      </c>
      <c r="O27" s="119" t="s">
        <v>6310</v>
      </c>
      <c r="P27" s="224">
        <v>44561</v>
      </c>
      <c r="Q27" s="682">
        <v>45657</v>
      </c>
      <c r="R27" s="64" t="s">
        <v>6311</v>
      </c>
      <c r="S27" s="45" t="s">
        <v>171</v>
      </c>
      <c r="T27" s="45">
        <v>30</v>
      </c>
      <c r="U27" s="45">
        <v>30</v>
      </c>
      <c r="V27" s="57">
        <v>30</v>
      </c>
      <c r="W27" s="62">
        <v>30</v>
      </c>
      <c r="X27" s="140"/>
      <c r="Y27" s="774"/>
      <c r="Z27" s="774"/>
      <c r="AA27" s="774"/>
      <c r="AB27" s="768"/>
      <c r="AC27" s="122"/>
      <c r="AD27" s="122"/>
      <c r="AE27" s="122"/>
      <c r="AF27" s="122"/>
      <c r="AG27" s="122"/>
      <c r="AH27" s="122"/>
      <c r="AI27" s="122"/>
      <c r="AJ27" s="122"/>
      <c r="AK27" s="122"/>
      <c r="AL27" s="122"/>
      <c r="AM27" s="122"/>
      <c r="AN27" s="122"/>
      <c r="AO27" s="122"/>
      <c r="AP27" s="122"/>
      <c r="AQ27" s="122"/>
      <c r="AR27" s="122"/>
      <c r="AS27" s="122"/>
      <c r="AT27" s="122"/>
      <c r="AU27" s="122"/>
      <c r="AV27" s="122"/>
    </row>
    <row r="28" spans="1:48" ht="105.75" customHeight="1" x14ac:dyDescent="0.2">
      <c r="A28" s="755"/>
      <c r="B28" s="641"/>
      <c r="C28" s="641"/>
      <c r="D28" s="641"/>
      <c r="E28" s="674"/>
      <c r="F28" s="676"/>
      <c r="G28" s="679"/>
      <c r="H28" s="641"/>
      <c r="I28" s="641"/>
      <c r="J28" s="641"/>
      <c r="K28" s="641"/>
      <c r="L28" s="641"/>
      <c r="M28" s="641"/>
      <c r="N28" s="641"/>
      <c r="O28" s="611" t="s">
        <v>6312</v>
      </c>
      <c r="P28" s="612">
        <v>44533</v>
      </c>
      <c r="Q28" s="641"/>
      <c r="R28" s="681" t="s">
        <v>6313</v>
      </c>
      <c r="S28" s="820" t="s">
        <v>6314</v>
      </c>
      <c r="T28" s="681">
        <v>44</v>
      </c>
      <c r="U28" s="681">
        <v>47</v>
      </c>
      <c r="V28" s="672">
        <v>50</v>
      </c>
      <c r="W28" s="673">
        <v>53</v>
      </c>
      <c r="X28" s="773"/>
      <c r="Y28" s="641"/>
      <c r="Z28" s="641"/>
      <c r="AA28" s="641"/>
      <c r="AB28" s="720"/>
      <c r="AC28" s="122"/>
      <c r="AD28" s="122"/>
      <c r="AE28" s="122"/>
      <c r="AF28" s="122"/>
      <c r="AG28" s="122"/>
      <c r="AH28" s="122"/>
      <c r="AI28" s="122"/>
      <c r="AJ28" s="122"/>
      <c r="AK28" s="122"/>
      <c r="AL28" s="122"/>
      <c r="AM28" s="122"/>
      <c r="AN28" s="122"/>
      <c r="AO28" s="122"/>
      <c r="AP28" s="122"/>
      <c r="AQ28" s="122"/>
      <c r="AR28" s="122"/>
      <c r="AS28" s="122"/>
      <c r="AT28" s="122"/>
      <c r="AU28" s="122"/>
      <c r="AV28" s="122"/>
    </row>
    <row r="29" spans="1:48" ht="42.75" customHeight="1" x14ac:dyDescent="0.2">
      <c r="A29" s="730"/>
      <c r="B29" s="642"/>
      <c r="C29" s="642"/>
      <c r="D29" s="642"/>
      <c r="E29" s="646"/>
      <c r="F29" s="680"/>
      <c r="G29" s="647"/>
      <c r="H29" s="642"/>
      <c r="I29" s="642"/>
      <c r="J29" s="642"/>
      <c r="K29" s="642"/>
      <c r="L29" s="642"/>
      <c r="M29" s="642"/>
      <c r="N29" s="642"/>
      <c r="O29" s="384" t="s">
        <v>6315</v>
      </c>
      <c r="P29" s="614">
        <v>44742</v>
      </c>
      <c r="Q29" s="642"/>
      <c r="R29" s="642"/>
      <c r="S29" s="642"/>
      <c r="T29" s="642"/>
      <c r="U29" s="642"/>
      <c r="V29" s="642"/>
      <c r="W29" s="646"/>
      <c r="X29" s="730"/>
      <c r="Y29" s="642"/>
      <c r="Z29" s="642"/>
      <c r="AA29" s="642"/>
      <c r="AB29" s="721"/>
      <c r="AC29" s="122"/>
      <c r="AD29" s="122"/>
      <c r="AE29" s="122"/>
      <c r="AF29" s="122"/>
      <c r="AG29" s="122"/>
      <c r="AH29" s="122"/>
      <c r="AI29" s="122"/>
      <c r="AJ29" s="122"/>
      <c r="AK29" s="122"/>
      <c r="AL29" s="122"/>
      <c r="AM29" s="122"/>
      <c r="AN29" s="122"/>
      <c r="AO29" s="122"/>
      <c r="AP29" s="122"/>
      <c r="AQ29" s="122"/>
      <c r="AR29" s="122"/>
      <c r="AS29" s="122"/>
      <c r="AT29" s="122"/>
      <c r="AU29" s="122"/>
      <c r="AV29" s="122"/>
    </row>
    <row r="30" spans="1:48" ht="126" customHeight="1" x14ac:dyDescent="0.2">
      <c r="A30" s="775">
        <v>8</v>
      </c>
      <c r="B30" s="672" t="s">
        <v>449</v>
      </c>
      <c r="C30" s="1087"/>
      <c r="D30" s="1087"/>
      <c r="E30" s="673" t="s">
        <v>6239</v>
      </c>
      <c r="F30" s="675" t="s">
        <v>6316</v>
      </c>
      <c r="G30" s="678" t="s">
        <v>6317</v>
      </c>
      <c r="H30" s="973">
        <v>350000</v>
      </c>
      <c r="I30" s="681" t="s">
        <v>6274</v>
      </c>
      <c r="J30" s="672" t="s">
        <v>253</v>
      </c>
      <c r="K30" s="672" t="s">
        <v>166</v>
      </c>
      <c r="L30" s="672" t="s">
        <v>672</v>
      </c>
      <c r="M30" s="672" t="s">
        <v>166</v>
      </c>
      <c r="N30" s="672" t="s">
        <v>166</v>
      </c>
      <c r="O30" s="119" t="s">
        <v>6318</v>
      </c>
      <c r="P30" s="615">
        <v>44561</v>
      </c>
      <c r="Q30" s="682">
        <v>45657</v>
      </c>
      <c r="R30" s="57" t="s">
        <v>6319</v>
      </c>
      <c r="S30" s="613" t="s">
        <v>6320</v>
      </c>
      <c r="T30" s="70">
        <v>0.1</v>
      </c>
      <c r="U30" s="70">
        <v>0.2</v>
      </c>
      <c r="V30" s="71">
        <v>0.25</v>
      </c>
      <c r="W30" s="72">
        <v>0.3</v>
      </c>
      <c r="X30" s="140"/>
      <c r="Y30" s="774"/>
      <c r="Z30" s="774"/>
      <c r="AA30" s="774"/>
      <c r="AB30" s="768"/>
      <c r="AC30" s="122"/>
      <c r="AD30" s="122"/>
      <c r="AE30" s="122"/>
      <c r="AF30" s="122"/>
      <c r="AG30" s="122"/>
      <c r="AH30" s="122"/>
      <c r="AI30" s="122"/>
      <c r="AJ30" s="122"/>
      <c r="AK30" s="122"/>
      <c r="AL30" s="122"/>
      <c r="AM30" s="122"/>
      <c r="AN30" s="122"/>
      <c r="AO30" s="122"/>
      <c r="AP30" s="122"/>
      <c r="AQ30" s="122"/>
      <c r="AR30" s="122"/>
      <c r="AS30" s="122"/>
      <c r="AT30" s="122"/>
      <c r="AU30" s="122"/>
      <c r="AV30" s="122"/>
    </row>
    <row r="31" spans="1:48" ht="165" customHeight="1" x14ac:dyDescent="0.2">
      <c r="A31" s="755"/>
      <c r="B31" s="641"/>
      <c r="C31" s="641"/>
      <c r="D31" s="641"/>
      <c r="E31" s="674"/>
      <c r="F31" s="676"/>
      <c r="G31" s="679"/>
      <c r="H31" s="641"/>
      <c r="I31" s="641"/>
      <c r="J31" s="641"/>
      <c r="K31" s="641"/>
      <c r="L31" s="641"/>
      <c r="M31" s="641"/>
      <c r="N31" s="641"/>
      <c r="O31" s="611" t="s">
        <v>6321</v>
      </c>
      <c r="P31" s="616">
        <v>44926</v>
      </c>
      <c r="Q31" s="641"/>
      <c r="R31" s="45" t="s">
        <v>6322</v>
      </c>
      <c r="S31" s="202" t="s">
        <v>6323</v>
      </c>
      <c r="T31" s="45">
        <v>50</v>
      </c>
      <c r="U31" s="45">
        <v>50</v>
      </c>
      <c r="V31" s="57">
        <v>50</v>
      </c>
      <c r="W31" s="62">
        <v>50</v>
      </c>
      <c r="X31" s="140"/>
      <c r="Y31" s="641"/>
      <c r="Z31" s="641"/>
      <c r="AA31" s="641"/>
      <c r="AB31" s="720"/>
      <c r="AC31" s="122"/>
      <c r="AD31" s="122"/>
      <c r="AE31" s="122"/>
      <c r="AF31" s="122"/>
      <c r="AG31" s="122"/>
      <c r="AH31" s="122"/>
      <c r="AI31" s="122"/>
      <c r="AJ31" s="122"/>
      <c r="AK31" s="122"/>
      <c r="AL31" s="122"/>
      <c r="AM31" s="122"/>
      <c r="AN31" s="122"/>
      <c r="AO31" s="122"/>
      <c r="AP31" s="122"/>
      <c r="AQ31" s="122"/>
      <c r="AR31" s="122"/>
      <c r="AS31" s="122"/>
      <c r="AT31" s="122"/>
      <c r="AU31" s="122"/>
      <c r="AV31" s="122"/>
    </row>
    <row r="32" spans="1:48" ht="138.75" customHeight="1" x14ac:dyDescent="0.2">
      <c r="A32" s="730"/>
      <c r="B32" s="642"/>
      <c r="C32" s="642"/>
      <c r="D32" s="642"/>
      <c r="E32" s="646"/>
      <c r="F32" s="680"/>
      <c r="G32" s="647"/>
      <c r="H32" s="642"/>
      <c r="I32" s="771"/>
      <c r="J32" s="642"/>
      <c r="K32" s="642"/>
      <c r="L32" s="642"/>
      <c r="M32" s="642"/>
      <c r="N32" s="642"/>
      <c r="O32" s="58"/>
      <c r="P32" s="58"/>
      <c r="Q32" s="642"/>
      <c r="R32" s="57" t="s">
        <v>6324</v>
      </c>
      <c r="S32" s="45" t="s">
        <v>171</v>
      </c>
      <c r="T32" s="45">
        <v>1</v>
      </c>
      <c r="U32" s="45">
        <v>2</v>
      </c>
      <c r="V32" s="57">
        <v>2</v>
      </c>
      <c r="W32" s="62">
        <v>2</v>
      </c>
      <c r="X32" s="140"/>
      <c r="Y32" s="642"/>
      <c r="Z32" s="642"/>
      <c r="AA32" s="642"/>
      <c r="AB32" s="721"/>
      <c r="AC32" s="122"/>
      <c r="AD32" s="122"/>
      <c r="AE32" s="122"/>
      <c r="AF32" s="122"/>
      <c r="AG32" s="122"/>
      <c r="AH32" s="122"/>
      <c r="AI32" s="122"/>
      <c r="AJ32" s="122"/>
      <c r="AK32" s="122"/>
      <c r="AL32" s="122"/>
      <c r="AM32" s="122"/>
      <c r="AN32" s="122"/>
      <c r="AO32" s="122"/>
      <c r="AP32" s="122"/>
      <c r="AQ32" s="122"/>
      <c r="AR32" s="122"/>
      <c r="AS32" s="122"/>
      <c r="AT32" s="122"/>
      <c r="AU32" s="122"/>
      <c r="AV32" s="122"/>
    </row>
    <row r="33" spans="1:48" ht="123" customHeight="1" x14ac:dyDescent="0.2">
      <c r="A33" s="672">
        <v>9</v>
      </c>
      <c r="B33" s="672" t="s">
        <v>449</v>
      </c>
      <c r="C33" s="672"/>
      <c r="D33" s="681"/>
      <c r="E33" s="772" t="s">
        <v>6239</v>
      </c>
      <c r="F33" s="675" t="s">
        <v>2329</v>
      </c>
      <c r="G33" s="781" t="s">
        <v>6325</v>
      </c>
      <c r="H33" s="973">
        <v>2500000</v>
      </c>
      <c r="I33" s="672" t="s">
        <v>6242</v>
      </c>
      <c r="J33" s="672" t="s">
        <v>253</v>
      </c>
      <c r="K33" s="672" t="s">
        <v>166</v>
      </c>
      <c r="L33" s="672" t="s">
        <v>672</v>
      </c>
      <c r="M33" s="672" t="s">
        <v>166</v>
      </c>
      <c r="N33" s="672" t="s">
        <v>164</v>
      </c>
      <c r="O33" s="611" t="s">
        <v>6286</v>
      </c>
      <c r="P33" s="616">
        <v>44561</v>
      </c>
      <c r="Q33" s="682">
        <v>45657</v>
      </c>
      <c r="R33" s="57" t="s">
        <v>6326</v>
      </c>
      <c r="S33" s="57" t="s">
        <v>6327</v>
      </c>
      <c r="T33" s="138" t="s">
        <v>6328</v>
      </c>
      <c r="U33" s="57" t="s">
        <v>6329</v>
      </c>
      <c r="V33" s="57" t="s">
        <v>6330</v>
      </c>
      <c r="W33" s="62" t="s">
        <v>672</v>
      </c>
      <c r="X33" s="380"/>
      <c r="Y33" s="774"/>
      <c r="Z33" s="774"/>
      <c r="AA33" s="774"/>
      <c r="AB33" s="768"/>
      <c r="AC33" s="1088"/>
      <c r="AD33" s="1088"/>
      <c r="AE33" s="1088"/>
      <c r="AF33" s="1088"/>
      <c r="AG33" s="1088"/>
      <c r="AH33" s="1088"/>
      <c r="AI33" s="1088"/>
      <c r="AJ33" s="1088"/>
      <c r="AK33" s="1088"/>
      <c r="AL33" s="1088"/>
      <c r="AM33" s="1088"/>
      <c r="AN33" s="1088"/>
      <c r="AO33" s="1088"/>
      <c r="AP33" s="1088"/>
      <c r="AQ33" s="1088"/>
      <c r="AR33" s="1088"/>
      <c r="AS33" s="1088"/>
      <c r="AT33" s="1088"/>
      <c r="AU33" s="1088"/>
      <c r="AV33" s="1088"/>
    </row>
    <row r="34" spans="1:48" ht="122.25" customHeight="1" x14ac:dyDescent="0.2">
      <c r="A34" s="641"/>
      <c r="B34" s="641"/>
      <c r="C34" s="641"/>
      <c r="D34" s="641"/>
      <c r="E34" s="776"/>
      <c r="F34" s="676"/>
      <c r="G34" s="782"/>
      <c r="H34" s="641"/>
      <c r="I34" s="641"/>
      <c r="J34" s="641"/>
      <c r="K34" s="641"/>
      <c r="L34" s="641"/>
      <c r="M34" s="641"/>
      <c r="N34" s="641"/>
      <c r="O34" s="399" t="s">
        <v>6331</v>
      </c>
      <c r="P34" s="616">
        <v>44926</v>
      </c>
      <c r="Q34" s="641"/>
      <c r="R34" s="57" t="s">
        <v>6332</v>
      </c>
      <c r="S34" s="613" t="s">
        <v>6333</v>
      </c>
      <c r="T34" s="71">
        <v>0.45</v>
      </c>
      <c r="U34" s="71">
        <v>0.6</v>
      </c>
      <c r="V34" s="71">
        <v>0.8</v>
      </c>
      <c r="W34" s="72">
        <v>0.85</v>
      </c>
      <c r="X34" s="380"/>
      <c r="Y34" s="641"/>
      <c r="Z34" s="641"/>
      <c r="AA34" s="641"/>
      <c r="AB34" s="720"/>
      <c r="AC34" s="638"/>
      <c r="AD34" s="638"/>
      <c r="AE34" s="638"/>
      <c r="AF34" s="638"/>
      <c r="AG34" s="638"/>
      <c r="AH34" s="638"/>
      <c r="AI34" s="638"/>
      <c r="AJ34" s="638"/>
      <c r="AK34" s="638"/>
      <c r="AL34" s="638"/>
      <c r="AM34" s="638"/>
      <c r="AN34" s="638"/>
      <c r="AO34" s="638"/>
      <c r="AP34" s="638"/>
      <c r="AQ34" s="638"/>
      <c r="AR34" s="638"/>
      <c r="AS34" s="638"/>
      <c r="AT34" s="638"/>
      <c r="AU34" s="638"/>
      <c r="AV34" s="638"/>
    </row>
    <row r="35" spans="1:48" ht="101.25" customHeight="1" x14ac:dyDescent="0.2">
      <c r="A35" s="642"/>
      <c r="B35" s="642"/>
      <c r="C35" s="642"/>
      <c r="D35" s="642"/>
      <c r="E35" s="729"/>
      <c r="F35" s="680"/>
      <c r="G35" s="783"/>
      <c r="H35" s="642"/>
      <c r="I35" s="642"/>
      <c r="J35" s="642"/>
      <c r="K35" s="642"/>
      <c r="L35" s="642"/>
      <c r="M35" s="642"/>
      <c r="N35" s="642"/>
      <c r="O35" s="611" t="s">
        <v>6334</v>
      </c>
      <c r="P35" s="617">
        <v>45291</v>
      </c>
      <c r="Q35" s="642"/>
      <c r="R35" s="57" t="s">
        <v>6335</v>
      </c>
      <c r="S35" s="45" t="s">
        <v>6336</v>
      </c>
      <c r="T35" s="71">
        <v>0.85</v>
      </c>
      <c r="U35" s="71">
        <v>0.9</v>
      </c>
      <c r="V35" s="71">
        <v>0.95</v>
      </c>
      <c r="W35" s="72">
        <v>1</v>
      </c>
      <c r="X35" s="380"/>
      <c r="Y35" s="642"/>
      <c r="Z35" s="642"/>
      <c r="AA35" s="642"/>
      <c r="AB35" s="721"/>
      <c r="AC35" s="638"/>
      <c r="AD35" s="638"/>
      <c r="AE35" s="638"/>
      <c r="AF35" s="638"/>
      <c r="AG35" s="638"/>
      <c r="AH35" s="638"/>
      <c r="AI35" s="638"/>
      <c r="AJ35" s="638"/>
      <c r="AK35" s="638"/>
      <c r="AL35" s="638"/>
      <c r="AM35" s="638"/>
      <c r="AN35" s="638"/>
      <c r="AO35" s="638"/>
      <c r="AP35" s="638"/>
      <c r="AQ35" s="638"/>
      <c r="AR35" s="638"/>
      <c r="AS35" s="638"/>
      <c r="AT35" s="638"/>
      <c r="AU35" s="638"/>
      <c r="AV35" s="638"/>
    </row>
    <row r="36" spans="1:48" ht="76.5" customHeight="1" x14ac:dyDescent="0.2">
      <c r="A36" s="775">
        <v>10</v>
      </c>
      <c r="B36" s="672" t="s">
        <v>449</v>
      </c>
      <c r="C36" s="1087"/>
      <c r="D36" s="1087"/>
      <c r="E36" s="673" t="s">
        <v>6239</v>
      </c>
      <c r="F36" s="675" t="s">
        <v>906</v>
      </c>
      <c r="G36" s="678" t="s">
        <v>6337</v>
      </c>
      <c r="H36" s="973">
        <v>800000</v>
      </c>
      <c r="I36" s="681" t="s">
        <v>6338</v>
      </c>
      <c r="J36" s="672" t="s">
        <v>253</v>
      </c>
      <c r="K36" s="672" t="s">
        <v>164</v>
      </c>
      <c r="L36" s="672" t="s">
        <v>672</v>
      </c>
      <c r="M36" s="672" t="s">
        <v>166</v>
      </c>
      <c r="N36" s="672" t="s">
        <v>166</v>
      </c>
      <c r="O36" s="119" t="s">
        <v>6339</v>
      </c>
      <c r="P36" s="615">
        <v>44561</v>
      </c>
      <c r="Q36" s="682">
        <v>45657</v>
      </c>
      <c r="R36" s="58" t="s">
        <v>6340</v>
      </c>
      <c r="S36" s="613" t="s">
        <v>6341</v>
      </c>
      <c r="T36" s="87">
        <v>3</v>
      </c>
      <c r="U36" s="87">
        <v>3.5</v>
      </c>
      <c r="V36" s="58">
        <v>4</v>
      </c>
      <c r="W36" s="59">
        <v>4.5</v>
      </c>
      <c r="X36" s="140"/>
      <c r="Y36" s="774"/>
      <c r="Z36" s="774"/>
      <c r="AA36" s="774"/>
      <c r="AB36" s="156"/>
      <c r="AC36" s="122"/>
      <c r="AD36" s="122"/>
      <c r="AE36" s="122"/>
      <c r="AF36" s="122"/>
      <c r="AG36" s="122"/>
      <c r="AH36" s="122"/>
      <c r="AI36" s="122"/>
      <c r="AJ36" s="122"/>
      <c r="AK36" s="122"/>
      <c r="AL36" s="122"/>
      <c r="AM36" s="122"/>
      <c r="AN36" s="122"/>
      <c r="AO36" s="122"/>
      <c r="AP36" s="122"/>
      <c r="AQ36" s="122"/>
      <c r="AR36" s="122"/>
      <c r="AS36" s="122"/>
      <c r="AT36" s="122"/>
      <c r="AU36" s="122"/>
      <c r="AV36" s="122"/>
    </row>
    <row r="37" spans="1:48" ht="130.5" customHeight="1" x14ac:dyDescent="0.2">
      <c r="A37" s="755"/>
      <c r="B37" s="641"/>
      <c r="C37" s="641"/>
      <c r="D37" s="641"/>
      <c r="E37" s="674"/>
      <c r="F37" s="680"/>
      <c r="G37" s="679"/>
      <c r="H37" s="642"/>
      <c r="I37" s="771"/>
      <c r="J37" s="641"/>
      <c r="K37" s="641"/>
      <c r="L37" s="642"/>
      <c r="M37" s="641"/>
      <c r="N37" s="641"/>
      <c r="O37" s="611"/>
      <c r="P37" s="616"/>
      <c r="Q37" s="642"/>
      <c r="R37" s="57" t="s">
        <v>6342</v>
      </c>
      <c r="S37" s="45" t="s">
        <v>171</v>
      </c>
      <c r="T37" s="45">
        <v>3</v>
      </c>
      <c r="U37" s="45">
        <v>4</v>
      </c>
      <c r="V37" s="57">
        <v>3</v>
      </c>
      <c r="W37" s="62">
        <v>5</v>
      </c>
      <c r="X37" s="140"/>
      <c r="Y37" s="642"/>
      <c r="Z37" s="642"/>
      <c r="AA37" s="642"/>
      <c r="AB37" s="156"/>
      <c r="AC37" s="122"/>
      <c r="AD37" s="122"/>
      <c r="AE37" s="122"/>
      <c r="AF37" s="122"/>
      <c r="AG37" s="122"/>
      <c r="AH37" s="122"/>
      <c r="AI37" s="122"/>
      <c r="AJ37" s="122"/>
      <c r="AK37" s="122"/>
      <c r="AL37" s="122"/>
      <c r="AM37" s="122"/>
      <c r="AN37" s="122"/>
      <c r="AO37" s="122"/>
      <c r="AP37" s="122"/>
      <c r="AQ37" s="122"/>
      <c r="AR37" s="122"/>
      <c r="AS37" s="122"/>
      <c r="AT37" s="122"/>
      <c r="AU37" s="122"/>
      <c r="AV37" s="122"/>
    </row>
    <row r="38" spans="1:48" ht="82.5" customHeight="1" x14ac:dyDescent="0.2">
      <c r="A38" s="775">
        <v>11</v>
      </c>
      <c r="B38" s="672" t="s">
        <v>449</v>
      </c>
      <c r="C38" s="672"/>
      <c r="D38" s="672"/>
      <c r="E38" s="673" t="s">
        <v>6239</v>
      </c>
      <c r="F38" s="675" t="s">
        <v>2338</v>
      </c>
      <c r="G38" s="678" t="s">
        <v>6343</v>
      </c>
      <c r="H38" s="973">
        <v>300000</v>
      </c>
      <c r="I38" s="681" t="s">
        <v>6274</v>
      </c>
      <c r="J38" s="672" t="s">
        <v>253</v>
      </c>
      <c r="K38" s="672" t="s">
        <v>164</v>
      </c>
      <c r="L38" s="672" t="s">
        <v>672</v>
      </c>
      <c r="M38" s="672" t="s">
        <v>166</v>
      </c>
      <c r="N38" s="672" t="s">
        <v>166</v>
      </c>
      <c r="O38" s="119" t="s">
        <v>6344</v>
      </c>
      <c r="P38" s="615">
        <v>44926</v>
      </c>
      <c r="Q38" s="682">
        <v>45657</v>
      </c>
      <c r="R38" s="57" t="s">
        <v>6345</v>
      </c>
      <c r="S38" s="613" t="s">
        <v>6346</v>
      </c>
      <c r="T38" s="70">
        <v>0.05</v>
      </c>
      <c r="U38" s="70">
        <v>0.05</v>
      </c>
      <c r="V38" s="71">
        <v>0.05</v>
      </c>
      <c r="W38" s="72">
        <v>0.1</v>
      </c>
      <c r="X38" s="140"/>
      <c r="Y38" s="774"/>
      <c r="Z38" s="774"/>
      <c r="AA38" s="774"/>
      <c r="AB38" s="768"/>
      <c r="AC38" s="122"/>
      <c r="AD38" s="122"/>
      <c r="AE38" s="122"/>
      <c r="AF38" s="122"/>
      <c r="AG38" s="122"/>
      <c r="AH38" s="122"/>
      <c r="AI38" s="122"/>
      <c r="AJ38" s="122"/>
      <c r="AK38" s="122"/>
      <c r="AL38" s="122"/>
      <c r="AM38" s="122"/>
      <c r="AN38" s="122"/>
      <c r="AO38" s="122"/>
      <c r="AP38" s="122"/>
      <c r="AQ38" s="122"/>
      <c r="AR38" s="122"/>
      <c r="AS38" s="122"/>
      <c r="AT38" s="122"/>
      <c r="AU38" s="122"/>
      <c r="AV38" s="122"/>
    </row>
    <row r="39" spans="1:48" ht="106.5" customHeight="1" x14ac:dyDescent="0.2">
      <c r="A39" s="755"/>
      <c r="B39" s="641"/>
      <c r="C39" s="641"/>
      <c r="D39" s="641"/>
      <c r="E39" s="674"/>
      <c r="F39" s="676"/>
      <c r="G39" s="679"/>
      <c r="H39" s="641"/>
      <c r="I39" s="641"/>
      <c r="J39" s="641"/>
      <c r="K39" s="641"/>
      <c r="L39" s="641"/>
      <c r="M39" s="641"/>
      <c r="N39" s="641"/>
      <c r="O39" s="611" t="s">
        <v>6347</v>
      </c>
      <c r="P39" s="616">
        <v>44926</v>
      </c>
      <c r="Q39" s="641"/>
      <c r="R39" s="57" t="s">
        <v>6348</v>
      </c>
      <c r="S39" s="202" t="s">
        <v>6349</v>
      </c>
      <c r="T39" s="70">
        <v>0.03</v>
      </c>
      <c r="U39" s="70">
        <v>0.03</v>
      </c>
      <c r="V39" s="71">
        <v>0.03</v>
      </c>
      <c r="W39" s="72">
        <v>0.03</v>
      </c>
      <c r="X39" s="140"/>
      <c r="Y39" s="641"/>
      <c r="Z39" s="641"/>
      <c r="AA39" s="641"/>
      <c r="AB39" s="720"/>
      <c r="AC39" s="122"/>
      <c r="AD39" s="122"/>
      <c r="AE39" s="122"/>
      <c r="AF39" s="122"/>
      <c r="AG39" s="122"/>
      <c r="AH39" s="122"/>
      <c r="AI39" s="122"/>
      <c r="AJ39" s="122"/>
      <c r="AK39" s="122"/>
      <c r="AL39" s="122"/>
      <c r="AM39" s="122"/>
      <c r="AN39" s="122"/>
      <c r="AO39" s="122"/>
      <c r="AP39" s="122"/>
      <c r="AQ39" s="122"/>
      <c r="AR39" s="122"/>
      <c r="AS39" s="122"/>
      <c r="AT39" s="122"/>
      <c r="AU39" s="122"/>
      <c r="AV39" s="122"/>
    </row>
    <row r="40" spans="1:48" ht="91.5" customHeight="1" x14ac:dyDescent="0.2">
      <c r="A40" s="730"/>
      <c r="B40" s="642"/>
      <c r="C40" s="642"/>
      <c r="D40" s="642"/>
      <c r="E40" s="646"/>
      <c r="F40" s="677"/>
      <c r="G40" s="647"/>
      <c r="H40" s="642"/>
      <c r="I40" s="642"/>
      <c r="J40" s="642"/>
      <c r="K40" s="642"/>
      <c r="L40" s="642"/>
      <c r="M40" s="642"/>
      <c r="N40" s="642"/>
      <c r="O40" s="384" t="s">
        <v>6350</v>
      </c>
      <c r="P40" s="617">
        <v>45291</v>
      </c>
      <c r="Q40" s="642"/>
      <c r="R40" s="45" t="s">
        <v>6351</v>
      </c>
      <c r="S40" s="45" t="s">
        <v>6352</v>
      </c>
      <c r="T40" s="45" t="s">
        <v>672</v>
      </c>
      <c r="U40" s="45" t="s">
        <v>6353</v>
      </c>
      <c r="V40" s="84" t="s">
        <v>672</v>
      </c>
      <c r="W40" s="62" t="s">
        <v>6354</v>
      </c>
      <c r="X40" s="248"/>
      <c r="Y40" s="722"/>
      <c r="Z40" s="722"/>
      <c r="AA40" s="722"/>
      <c r="AB40" s="723"/>
      <c r="AC40" s="122"/>
      <c r="AD40" s="122"/>
      <c r="AE40" s="122"/>
      <c r="AF40" s="122"/>
      <c r="AG40" s="122"/>
      <c r="AH40" s="122"/>
      <c r="AI40" s="122"/>
      <c r="AJ40" s="122"/>
      <c r="AK40" s="122"/>
      <c r="AL40" s="122"/>
      <c r="AM40" s="122"/>
      <c r="AN40" s="122"/>
      <c r="AO40" s="122"/>
      <c r="AP40" s="122"/>
      <c r="AQ40" s="122"/>
      <c r="AR40" s="122"/>
      <c r="AS40" s="122"/>
      <c r="AT40" s="122"/>
      <c r="AU40" s="122"/>
      <c r="AV40" s="122"/>
    </row>
    <row r="41" spans="1:48" ht="14.25" customHeight="1" x14ac:dyDescent="0.2">
      <c r="A41" s="122"/>
      <c r="B41" s="122"/>
      <c r="C41" s="122"/>
      <c r="D41" s="122"/>
      <c r="E41" s="122"/>
      <c r="F41" s="122"/>
      <c r="G41" s="122"/>
      <c r="H41" s="168"/>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row>
    <row r="42" spans="1:48" ht="14.25" customHeight="1" x14ac:dyDescent="0.2">
      <c r="A42" s="122"/>
      <c r="B42" s="122"/>
      <c r="C42" s="122"/>
      <c r="D42" s="122"/>
      <c r="E42" s="122"/>
      <c r="F42" s="122"/>
      <c r="G42" s="122"/>
      <c r="H42" s="168"/>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row>
    <row r="43" spans="1:48" ht="14.25" customHeight="1" x14ac:dyDescent="0.2">
      <c r="A43" s="122"/>
      <c r="B43" s="122"/>
      <c r="C43" s="122"/>
      <c r="D43" s="122"/>
      <c r="E43" s="122"/>
      <c r="F43" s="122"/>
      <c r="G43" s="122"/>
      <c r="H43" s="168"/>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row>
    <row r="44" spans="1:48" ht="14.25" customHeight="1" x14ac:dyDescent="0.2">
      <c r="A44" s="122"/>
      <c r="B44" s="122"/>
      <c r="C44" s="122"/>
      <c r="D44" s="122"/>
      <c r="E44" s="122"/>
      <c r="F44" s="122"/>
      <c r="G44" s="122"/>
      <c r="H44" s="168"/>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row>
    <row r="45" spans="1:48" ht="14.25" customHeight="1" x14ac:dyDescent="0.2">
      <c r="A45" s="122"/>
      <c r="B45" s="122"/>
      <c r="C45" s="122"/>
      <c r="D45" s="122"/>
      <c r="E45" s="122"/>
      <c r="F45" s="122"/>
      <c r="G45" s="122"/>
      <c r="H45" s="168"/>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row>
    <row r="46" spans="1:48" ht="14.25" customHeight="1" x14ac:dyDescent="0.2">
      <c r="A46" s="122"/>
      <c r="B46" s="122"/>
      <c r="C46" s="122"/>
      <c r="D46" s="122"/>
      <c r="E46" s="122"/>
      <c r="F46" s="122"/>
      <c r="G46" s="122"/>
      <c r="H46" s="168"/>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row>
    <row r="47" spans="1:48" ht="14.25" customHeight="1" x14ac:dyDescent="0.2">
      <c r="A47" s="122"/>
      <c r="B47" s="122"/>
      <c r="C47" s="122"/>
      <c r="D47" s="122"/>
      <c r="E47" s="122"/>
      <c r="F47" s="122"/>
      <c r="G47" s="122"/>
      <c r="H47" s="168"/>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row>
    <row r="48" spans="1:48" ht="14.25" customHeight="1" x14ac:dyDescent="0.2">
      <c r="A48" s="122"/>
      <c r="B48" s="122"/>
      <c r="C48" s="122"/>
      <c r="D48" s="122"/>
      <c r="E48" s="122"/>
      <c r="F48" s="122"/>
      <c r="G48" s="122"/>
      <c r="H48" s="168"/>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row>
    <row r="49" spans="1:48" ht="14.25" customHeight="1" x14ac:dyDescent="0.2">
      <c r="A49" s="122"/>
      <c r="B49" s="122"/>
      <c r="C49" s="122"/>
      <c r="D49" s="122"/>
      <c r="E49" s="122"/>
      <c r="F49" s="122"/>
      <c r="G49" s="122"/>
      <c r="H49" s="168"/>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row>
    <row r="50" spans="1:48" ht="14.25" customHeight="1" x14ac:dyDescent="0.2">
      <c r="A50" s="122"/>
      <c r="B50" s="122"/>
      <c r="C50" s="122"/>
      <c r="D50" s="122"/>
      <c r="E50" s="122"/>
      <c r="F50" s="122"/>
      <c r="G50" s="122"/>
      <c r="H50" s="168"/>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row>
    <row r="51" spans="1:48" ht="14.25" customHeight="1" x14ac:dyDescent="0.2">
      <c r="A51" s="122"/>
      <c r="B51" s="122"/>
      <c r="C51" s="122"/>
      <c r="D51" s="122"/>
      <c r="E51" s="122"/>
      <c r="F51" s="122"/>
      <c r="G51" s="122"/>
      <c r="H51" s="168"/>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row>
    <row r="52" spans="1:48" ht="14.25" customHeight="1" x14ac:dyDescent="0.2">
      <c r="A52" s="122"/>
      <c r="B52" s="122"/>
      <c r="C52" s="122"/>
      <c r="D52" s="122"/>
      <c r="E52" s="122"/>
      <c r="F52" s="122"/>
      <c r="G52" s="122"/>
      <c r="H52" s="168"/>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row>
    <row r="53" spans="1:48" ht="14.25" customHeight="1" x14ac:dyDescent="0.2">
      <c r="A53" s="122"/>
      <c r="B53" s="122"/>
      <c r="C53" s="122"/>
      <c r="D53" s="122"/>
      <c r="E53" s="122"/>
      <c r="F53" s="122"/>
      <c r="G53" s="122"/>
      <c r="H53" s="168"/>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row>
    <row r="54" spans="1:48" ht="14.25" customHeight="1" x14ac:dyDescent="0.2">
      <c r="A54" s="122"/>
      <c r="B54" s="122"/>
      <c r="C54" s="122"/>
      <c r="D54" s="122"/>
      <c r="E54" s="122"/>
      <c r="F54" s="122"/>
      <c r="G54" s="122"/>
      <c r="H54" s="168"/>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row>
    <row r="55" spans="1:48" ht="14.25" customHeight="1" x14ac:dyDescent="0.2">
      <c r="A55" s="122"/>
      <c r="B55" s="122"/>
      <c r="C55" s="122"/>
      <c r="D55" s="122"/>
      <c r="E55" s="122"/>
      <c r="F55" s="122"/>
      <c r="G55" s="122"/>
      <c r="H55" s="168"/>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row>
    <row r="56" spans="1:48" ht="14.25" customHeight="1" x14ac:dyDescent="0.2">
      <c r="A56" s="122"/>
      <c r="B56" s="122"/>
      <c r="C56" s="122"/>
      <c r="D56" s="122"/>
      <c r="E56" s="122"/>
      <c r="F56" s="122"/>
      <c r="G56" s="122"/>
      <c r="H56" s="168"/>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row>
    <row r="57" spans="1:48" ht="14.25" customHeight="1" x14ac:dyDescent="0.2">
      <c r="A57" s="122"/>
      <c r="B57" s="122"/>
      <c r="C57" s="122"/>
      <c r="D57" s="122"/>
      <c r="E57" s="122"/>
      <c r="F57" s="122"/>
      <c r="G57" s="122"/>
      <c r="H57" s="168"/>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row>
    <row r="58" spans="1:48" ht="14.25" customHeight="1" x14ac:dyDescent="0.2">
      <c r="A58" s="122"/>
      <c r="B58" s="122"/>
      <c r="C58" s="122"/>
      <c r="D58" s="122"/>
      <c r="E58" s="122"/>
      <c r="F58" s="122"/>
      <c r="G58" s="122"/>
      <c r="H58" s="168"/>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row>
    <row r="59" spans="1:48" ht="14.25" customHeight="1" x14ac:dyDescent="0.2">
      <c r="A59" s="122"/>
      <c r="B59" s="122"/>
      <c r="C59" s="122"/>
      <c r="D59" s="122"/>
      <c r="E59" s="122"/>
      <c r="F59" s="122"/>
      <c r="G59" s="122"/>
      <c r="H59" s="168"/>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row>
    <row r="60" spans="1:48" ht="14.25" customHeight="1" x14ac:dyDescent="0.2">
      <c r="A60" s="122"/>
      <c r="B60" s="122"/>
      <c r="C60" s="122"/>
      <c r="D60" s="122"/>
      <c r="E60" s="122"/>
      <c r="F60" s="122"/>
      <c r="G60" s="122"/>
      <c r="H60" s="168"/>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row>
    <row r="61" spans="1:48" ht="14.25" customHeight="1" x14ac:dyDescent="0.2">
      <c r="A61" s="122"/>
      <c r="B61" s="122"/>
      <c r="C61" s="122"/>
      <c r="D61" s="122"/>
      <c r="E61" s="122"/>
      <c r="F61" s="122"/>
      <c r="G61" s="122"/>
      <c r="H61" s="168"/>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row>
    <row r="62" spans="1:48" ht="14.25" customHeight="1" x14ac:dyDescent="0.2">
      <c r="A62" s="122"/>
      <c r="B62" s="122"/>
      <c r="C62" s="122"/>
      <c r="D62" s="122"/>
      <c r="E62" s="122"/>
      <c r="F62" s="122"/>
      <c r="G62" s="122"/>
      <c r="H62" s="168"/>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row>
    <row r="63" spans="1:48" ht="14.25" customHeight="1" x14ac:dyDescent="0.2">
      <c r="A63" s="122"/>
      <c r="B63" s="122"/>
      <c r="C63" s="122"/>
      <c r="D63" s="122"/>
      <c r="E63" s="122"/>
      <c r="F63" s="122"/>
      <c r="G63" s="122"/>
      <c r="H63" s="168"/>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row>
    <row r="64" spans="1:48" ht="14.25" customHeight="1" x14ac:dyDescent="0.2">
      <c r="A64" s="122"/>
      <c r="B64" s="122"/>
      <c r="C64" s="122"/>
      <c r="D64" s="122"/>
      <c r="E64" s="122"/>
      <c r="F64" s="122"/>
      <c r="G64" s="122"/>
      <c r="H64" s="168"/>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row>
    <row r="65" spans="1:48" ht="14.25" customHeight="1" x14ac:dyDescent="0.2">
      <c r="A65" s="122"/>
      <c r="B65" s="122"/>
      <c r="C65" s="122"/>
      <c r="D65" s="122"/>
      <c r="E65" s="122"/>
      <c r="F65" s="122"/>
      <c r="G65" s="122"/>
      <c r="H65" s="168"/>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row>
    <row r="66" spans="1:48" ht="14.25" customHeight="1" x14ac:dyDescent="0.2">
      <c r="A66" s="122"/>
      <c r="B66" s="122"/>
      <c r="C66" s="122"/>
      <c r="D66" s="122"/>
      <c r="E66" s="122"/>
      <c r="F66" s="122"/>
      <c r="G66" s="122"/>
      <c r="H66" s="168"/>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row>
    <row r="67" spans="1:48" ht="14.25" customHeight="1" x14ac:dyDescent="0.2">
      <c r="A67" s="122"/>
      <c r="B67" s="122"/>
      <c r="C67" s="122"/>
      <c r="D67" s="122"/>
      <c r="E67" s="122"/>
      <c r="F67" s="122"/>
      <c r="G67" s="122"/>
      <c r="H67" s="168"/>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row>
    <row r="68" spans="1:48" ht="14.25" customHeight="1" x14ac:dyDescent="0.2">
      <c r="A68" s="122"/>
      <c r="B68" s="122"/>
      <c r="C68" s="122"/>
      <c r="D68" s="122"/>
      <c r="E68" s="122"/>
      <c r="F68" s="122"/>
      <c r="G68" s="122"/>
      <c r="H68" s="168"/>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row>
    <row r="69" spans="1:48" ht="14.25" customHeight="1" x14ac:dyDescent="0.2">
      <c r="A69" s="122"/>
      <c r="B69" s="122"/>
      <c r="C69" s="122"/>
      <c r="D69" s="122"/>
      <c r="E69" s="122"/>
      <c r="F69" s="122"/>
      <c r="G69" s="122"/>
      <c r="H69" s="168"/>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row>
    <row r="70" spans="1:48" ht="14.25" customHeight="1" x14ac:dyDescent="0.2">
      <c r="A70" s="122"/>
      <c r="B70" s="122"/>
      <c r="C70" s="122"/>
      <c r="D70" s="122"/>
      <c r="E70" s="122"/>
      <c r="F70" s="122"/>
      <c r="G70" s="122"/>
      <c r="H70" s="168"/>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row>
    <row r="71" spans="1:48" ht="14.25" customHeight="1" x14ac:dyDescent="0.2">
      <c r="A71" s="122"/>
      <c r="B71" s="122"/>
      <c r="C71" s="122"/>
      <c r="D71" s="122"/>
      <c r="E71" s="122"/>
      <c r="F71" s="122"/>
      <c r="G71" s="122"/>
      <c r="H71" s="168"/>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row>
    <row r="72" spans="1:48" ht="14.25" customHeight="1" x14ac:dyDescent="0.2">
      <c r="A72" s="122"/>
      <c r="B72" s="122"/>
      <c r="C72" s="122"/>
      <c r="D72" s="122"/>
      <c r="E72" s="122"/>
      <c r="F72" s="122"/>
      <c r="G72" s="122"/>
      <c r="H72" s="168"/>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row>
    <row r="73" spans="1:48" ht="14.25" customHeight="1" x14ac:dyDescent="0.2">
      <c r="A73" s="122"/>
      <c r="B73" s="122"/>
      <c r="C73" s="122"/>
      <c r="D73" s="122"/>
      <c r="E73" s="122"/>
      <c r="F73" s="122"/>
      <c r="G73" s="122"/>
      <c r="H73" s="168"/>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row>
    <row r="74" spans="1:48" ht="14.25" customHeight="1" x14ac:dyDescent="0.2">
      <c r="A74" s="122"/>
      <c r="B74" s="122"/>
      <c r="C74" s="122"/>
      <c r="D74" s="122"/>
      <c r="E74" s="122"/>
      <c r="F74" s="122"/>
      <c r="G74" s="122"/>
      <c r="H74" s="168"/>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row>
    <row r="75" spans="1:48" ht="14.25" customHeight="1" x14ac:dyDescent="0.2">
      <c r="A75" s="122"/>
      <c r="B75" s="122"/>
      <c r="C75" s="122"/>
      <c r="D75" s="122"/>
      <c r="E75" s="122"/>
      <c r="F75" s="122"/>
      <c r="G75" s="122"/>
      <c r="H75" s="168"/>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row>
    <row r="76" spans="1:48" ht="14.25" customHeight="1" x14ac:dyDescent="0.2">
      <c r="A76" s="122"/>
      <c r="B76" s="122"/>
      <c r="C76" s="122"/>
      <c r="D76" s="122"/>
      <c r="E76" s="122"/>
      <c r="F76" s="122"/>
      <c r="G76" s="122"/>
      <c r="H76" s="168"/>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row>
    <row r="77" spans="1:48" ht="14.25" customHeight="1" x14ac:dyDescent="0.2">
      <c r="A77" s="122"/>
      <c r="B77" s="122"/>
      <c r="C77" s="122"/>
      <c r="D77" s="122"/>
      <c r="E77" s="122"/>
      <c r="F77" s="122"/>
      <c r="G77" s="122"/>
      <c r="H77" s="168"/>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row>
    <row r="78" spans="1:48" ht="14.25" customHeight="1" x14ac:dyDescent="0.2">
      <c r="A78" s="122"/>
      <c r="B78" s="122"/>
      <c r="C78" s="122"/>
      <c r="D78" s="122"/>
      <c r="E78" s="122"/>
      <c r="F78" s="122"/>
      <c r="G78" s="122"/>
      <c r="H78" s="168"/>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row>
    <row r="79" spans="1:48" ht="14.25" customHeight="1" x14ac:dyDescent="0.2">
      <c r="A79" s="122"/>
      <c r="B79" s="122"/>
      <c r="C79" s="122"/>
      <c r="D79" s="122"/>
      <c r="E79" s="122"/>
      <c r="F79" s="122"/>
      <c r="G79" s="122"/>
      <c r="H79" s="168"/>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row>
    <row r="80" spans="1:48" ht="14.25" customHeight="1" x14ac:dyDescent="0.2">
      <c r="A80" s="122"/>
      <c r="B80" s="122"/>
      <c r="C80" s="122"/>
      <c r="D80" s="122"/>
      <c r="E80" s="122"/>
      <c r="F80" s="122"/>
      <c r="G80" s="122"/>
      <c r="H80" s="168"/>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row>
    <row r="81" spans="1:48" ht="14.25" customHeight="1" x14ac:dyDescent="0.2">
      <c r="A81" s="122"/>
      <c r="B81" s="122"/>
      <c r="C81" s="122"/>
      <c r="D81" s="122"/>
      <c r="E81" s="122"/>
      <c r="F81" s="122"/>
      <c r="G81" s="122"/>
      <c r="H81" s="168"/>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row>
    <row r="82" spans="1:48" ht="14.25" customHeight="1" x14ac:dyDescent="0.2">
      <c r="A82" s="122"/>
      <c r="B82" s="122"/>
      <c r="C82" s="122"/>
      <c r="D82" s="122"/>
      <c r="E82" s="122"/>
      <c r="F82" s="122"/>
      <c r="G82" s="122"/>
      <c r="H82" s="168"/>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row>
    <row r="83" spans="1:48" ht="14.25" customHeight="1" x14ac:dyDescent="0.2">
      <c r="A83" s="122"/>
      <c r="B83" s="122"/>
      <c r="C83" s="122"/>
      <c r="D83" s="122"/>
      <c r="E83" s="122"/>
      <c r="F83" s="122"/>
      <c r="G83" s="122"/>
      <c r="H83" s="168"/>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row>
    <row r="84" spans="1:48" ht="14.25" customHeight="1" x14ac:dyDescent="0.2">
      <c r="A84" s="122"/>
      <c r="B84" s="122"/>
      <c r="C84" s="122"/>
      <c r="D84" s="122"/>
      <c r="E84" s="122"/>
      <c r="F84" s="122"/>
      <c r="G84" s="122"/>
      <c r="H84" s="168"/>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row>
    <row r="85" spans="1:48" ht="14.25" customHeight="1" x14ac:dyDescent="0.2">
      <c r="A85" s="122"/>
      <c r="B85" s="122"/>
      <c r="C85" s="122"/>
      <c r="D85" s="122"/>
      <c r="E85" s="122"/>
      <c r="F85" s="122"/>
      <c r="G85" s="122"/>
      <c r="H85" s="168"/>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row>
    <row r="86" spans="1:48" ht="14.25" customHeight="1" x14ac:dyDescent="0.2">
      <c r="A86" s="122"/>
      <c r="B86" s="122"/>
      <c r="C86" s="122"/>
      <c r="D86" s="122"/>
      <c r="E86" s="122"/>
      <c r="F86" s="122"/>
      <c r="G86" s="122"/>
      <c r="H86" s="168"/>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row>
    <row r="87" spans="1:48" ht="14.25" customHeight="1" x14ac:dyDescent="0.2">
      <c r="A87" s="122"/>
      <c r="B87" s="122"/>
      <c r="C87" s="122"/>
      <c r="D87" s="122"/>
      <c r="E87" s="122"/>
      <c r="F87" s="122"/>
      <c r="G87" s="122"/>
      <c r="H87" s="168"/>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row>
    <row r="88" spans="1:48" ht="14.25" customHeight="1" x14ac:dyDescent="0.2">
      <c r="A88" s="122"/>
      <c r="B88" s="122"/>
      <c r="C88" s="122"/>
      <c r="D88" s="122"/>
      <c r="E88" s="122"/>
      <c r="F88" s="122"/>
      <c r="G88" s="122"/>
      <c r="H88" s="168"/>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row>
    <row r="89" spans="1:48" ht="14.25" customHeight="1" x14ac:dyDescent="0.2">
      <c r="A89" s="122"/>
      <c r="B89" s="122"/>
      <c r="C89" s="122"/>
      <c r="D89" s="122"/>
      <c r="E89" s="122"/>
      <c r="F89" s="122"/>
      <c r="G89" s="122"/>
      <c r="H89" s="168"/>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row>
    <row r="90" spans="1:48" ht="14.25" customHeight="1" x14ac:dyDescent="0.2">
      <c r="A90" s="122"/>
      <c r="B90" s="122"/>
      <c r="C90" s="122"/>
      <c r="D90" s="122"/>
      <c r="E90" s="122"/>
      <c r="F90" s="122"/>
      <c r="G90" s="122"/>
      <c r="H90" s="168"/>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row>
    <row r="91" spans="1:48" ht="14.25" customHeight="1" x14ac:dyDescent="0.2">
      <c r="A91" s="122"/>
      <c r="B91" s="122"/>
      <c r="C91" s="122"/>
      <c r="D91" s="122"/>
      <c r="E91" s="122"/>
      <c r="F91" s="122"/>
      <c r="G91" s="122"/>
      <c r="H91" s="168"/>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row>
    <row r="92" spans="1:48" ht="14.25" customHeight="1" x14ac:dyDescent="0.2">
      <c r="A92" s="122"/>
      <c r="B92" s="122"/>
      <c r="C92" s="122"/>
      <c r="D92" s="122"/>
      <c r="E92" s="122"/>
      <c r="F92" s="122"/>
      <c r="G92" s="122"/>
      <c r="H92" s="168"/>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row>
    <row r="93" spans="1:48" ht="14.25" customHeight="1" x14ac:dyDescent="0.2">
      <c r="A93" s="122"/>
      <c r="B93" s="122"/>
      <c r="C93" s="122"/>
      <c r="D93" s="122"/>
      <c r="E93" s="122"/>
      <c r="F93" s="122"/>
      <c r="G93" s="122"/>
      <c r="H93" s="168"/>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row>
    <row r="94" spans="1:48" ht="14.25" customHeight="1" x14ac:dyDescent="0.2">
      <c r="A94" s="122"/>
      <c r="B94" s="122"/>
      <c r="C94" s="122"/>
      <c r="D94" s="122"/>
      <c r="E94" s="122"/>
      <c r="F94" s="122"/>
      <c r="G94" s="122"/>
      <c r="H94" s="168"/>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row>
    <row r="95" spans="1:48" ht="14.25" customHeight="1" x14ac:dyDescent="0.2">
      <c r="A95" s="122"/>
      <c r="B95" s="122"/>
      <c r="C95" s="122"/>
      <c r="D95" s="122"/>
      <c r="E95" s="122"/>
      <c r="F95" s="122"/>
      <c r="G95" s="122"/>
      <c r="H95" s="168"/>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row>
    <row r="96" spans="1:48" ht="14.25" customHeight="1" x14ac:dyDescent="0.2">
      <c r="A96" s="122"/>
      <c r="B96" s="122"/>
      <c r="C96" s="122"/>
      <c r="D96" s="122"/>
      <c r="E96" s="122"/>
      <c r="F96" s="122"/>
      <c r="G96" s="122"/>
      <c r="H96" s="168"/>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row>
    <row r="97" spans="1:48" ht="14.25" customHeight="1" x14ac:dyDescent="0.2">
      <c r="A97" s="122"/>
      <c r="B97" s="122"/>
      <c r="C97" s="122"/>
      <c r="D97" s="122"/>
      <c r="E97" s="122"/>
      <c r="F97" s="122"/>
      <c r="G97" s="122"/>
      <c r="H97" s="168"/>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row>
    <row r="98" spans="1:48" ht="14.25" customHeight="1" x14ac:dyDescent="0.2">
      <c r="A98" s="122"/>
      <c r="B98" s="122"/>
      <c r="C98" s="122"/>
      <c r="D98" s="122"/>
      <c r="E98" s="122"/>
      <c r="F98" s="122"/>
      <c r="G98" s="122"/>
      <c r="H98" s="168"/>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row>
    <row r="99" spans="1:48" ht="14.25" customHeight="1" x14ac:dyDescent="0.2">
      <c r="A99" s="122"/>
      <c r="B99" s="122"/>
      <c r="C99" s="122"/>
      <c r="D99" s="122"/>
      <c r="E99" s="122"/>
      <c r="F99" s="122"/>
      <c r="G99" s="122"/>
      <c r="H99" s="168"/>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row>
    <row r="100" spans="1:48" ht="14.25" customHeight="1" x14ac:dyDescent="0.2">
      <c r="A100" s="122"/>
      <c r="B100" s="122"/>
      <c r="C100" s="122"/>
      <c r="D100" s="122"/>
      <c r="E100" s="122"/>
      <c r="F100" s="122"/>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row>
    <row r="101" spans="1:48" ht="14.25" customHeight="1" x14ac:dyDescent="0.2">
      <c r="A101" s="122"/>
      <c r="B101" s="122"/>
      <c r="C101" s="122"/>
      <c r="D101" s="122"/>
      <c r="E101" s="122"/>
      <c r="F101" s="122"/>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row>
    <row r="102" spans="1:48" ht="14.25" customHeight="1" x14ac:dyDescent="0.2">
      <c r="A102" s="122"/>
      <c r="B102" s="122"/>
      <c r="C102" s="122"/>
      <c r="D102" s="122"/>
      <c r="E102" s="122"/>
      <c r="F102" s="122"/>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row>
    <row r="103" spans="1:48" ht="14.25" customHeight="1" x14ac:dyDescent="0.2">
      <c r="A103" s="122"/>
      <c r="B103" s="122"/>
      <c r="C103" s="122"/>
      <c r="D103" s="122"/>
      <c r="E103" s="122"/>
      <c r="F103" s="122"/>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row>
    <row r="104" spans="1:48" ht="14.25" customHeight="1" x14ac:dyDescent="0.2">
      <c r="A104" s="122"/>
      <c r="B104" s="122"/>
      <c r="C104" s="122"/>
      <c r="D104" s="122"/>
      <c r="E104" s="122"/>
      <c r="F104" s="122"/>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row>
    <row r="105" spans="1:48" ht="14.25" customHeight="1" x14ac:dyDescent="0.2">
      <c r="A105" s="122"/>
      <c r="B105" s="122"/>
      <c r="C105" s="122"/>
      <c r="D105" s="122"/>
      <c r="E105" s="122"/>
      <c r="F105" s="122"/>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row>
    <row r="106" spans="1:48" ht="14.25" customHeight="1" x14ac:dyDescent="0.2">
      <c r="A106" s="122"/>
      <c r="B106" s="122"/>
      <c r="C106" s="122"/>
      <c r="D106" s="122"/>
      <c r="E106" s="122"/>
      <c r="F106" s="122"/>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row>
    <row r="107" spans="1:48" ht="14.25" customHeight="1" x14ac:dyDescent="0.2">
      <c r="A107" s="122"/>
      <c r="B107" s="122"/>
      <c r="C107" s="122"/>
      <c r="D107" s="122"/>
      <c r="E107" s="122"/>
      <c r="F107" s="122"/>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row>
    <row r="108" spans="1:48" ht="14.25" customHeight="1" x14ac:dyDescent="0.2">
      <c r="A108" s="122"/>
      <c r="B108" s="122"/>
      <c r="C108" s="122"/>
      <c r="D108" s="122"/>
      <c r="E108" s="122"/>
      <c r="F108" s="122"/>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row>
    <row r="109" spans="1:48" ht="14.25" customHeight="1" x14ac:dyDescent="0.2">
      <c r="A109" s="122"/>
      <c r="B109" s="122"/>
      <c r="C109" s="122"/>
      <c r="D109" s="122"/>
      <c r="E109" s="122"/>
      <c r="F109" s="122"/>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row>
    <row r="110" spans="1:48" ht="14.25" customHeight="1" x14ac:dyDescent="0.2">
      <c r="A110" s="122"/>
      <c r="B110" s="122"/>
      <c r="C110" s="122"/>
      <c r="D110" s="122"/>
      <c r="E110" s="122"/>
      <c r="F110" s="122"/>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row>
    <row r="111" spans="1:48" ht="14.25" customHeight="1" x14ac:dyDescent="0.2">
      <c r="A111" s="122"/>
      <c r="B111" s="122"/>
      <c r="C111" s="122"/>
      <c r="D111" s="122"/>
      <c r="E111" s="122"/>
      <c r="F111" s="122"/>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row>
    <row r="112" spans="1:48" ht="14.25" customHeight="1" x14ac:dyDescent="0.2">
      <c r="A112" s="122"/>
      <c r="B112" s="122"/>
      <c r="C112" s="122"/>
      <c r="D112" s="122"/>
      <c r="E112" s="122"/>
      <c r="F112" s="122"/>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row>
    <row r="113" spans="1:48" ht="14.25" customHeight="1" x14ac:dyDescent="0.2">
      <c r="A113" s="122"/>
      <c r="B113" s="122"/>
      <c r="C113" s="122"/>
      <c r="D113" s="122"/>
      <c r="E113" s="122"/>
      <c r="F113" s="122"/>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row>
    <row r="114" spans="1:48" ht="14.25" customHeight="1" x14ac:dyDescent="0.2">
      <c r="A114" s="122"/>
      <c r="B114" s="122"/>
      <c r="C114" s="122"/>
      <c r="D114" s="122"/>
      <c r="E114" s="122"/>
      <c r="F114" s="122"/>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row>
    <row r="115" spans="1:48" ht="14.25" customHeight="1" x14ac:dyDescent="0.2">
      <c r="A115" s="122"/>
      <c r="B115" s="122"/>
      <c r="C115" s="122"/>
      <c r="D115" s="122"/>
      <c r="E115" s="122"/>
      <c r="F115" s="122"/>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row>
    <row r="116" spans="1:48" ht="14.25" customHeight="1" x14ac:dyDescent="0.2">
      <c r="A116" s="122"/>
      <c r="B116" s="122"/>
      <c r="C116" s="122"/>
      <c r="D116" s="122"/>
      <c r="E116" s="122"/>
      <c r="F116" s="122"/>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row>
    <row r="117" spans="1:48" ht="14.25" customHeight="1" x14ac:dyDescent="0.2">
      <c r="A117" s="122"/>
      <c r="B117" s="122"/>
      <c r="C117" s="122"/>
      <c r="D117" s="122"/>
      <c r="E117" s="122"/>
      <c r="F117" s="122"/>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row>
    <row r="118" spans="1:48" ht="14.25" customHeight="1" x14ac:dyDescent="0.2">
      <c r="A118" s="122"/>
      <c r="B118" s="122"/>
      <c r="C118" s="122"/>
      <c r="D118" s="122"/>
      <c r="E118" s="122"/>
      <c r="F118" s="122"/>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row>
    <row r="119" spans="1:48" ht="14.25" customHeight="1" x14ac:dyDescent="0.2">
      <c r="A119" s="122"/>
      <c r="B119" s="122"/>
      <c r="C119" s="122"/>
      <c r="D119" s="122"/>
      <c r="E119" s="122"/>
      <c r="F119" s="122"/>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row>
    <row r="120" spans="1:48" ht="14.25" customHeight="1" x14ac:dyDescent="0.2">
      <c r="A120" s="122"/>
      <c r="B120" s="122"/>
      <c r="C120" s="122"/>
      <c r="D120" s="122"/>
      <c r="E120" s="122"/>
      <c r="F120" s="122"/>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row>
    <row r="121" spans="1:48" ht="14.25" customHeight="1" x14ac:dyDescent="0.2">
      <c r="A121" s="122"/>
      <c r="B121" s="122"/>
      <c r="C121" s="122"/>
      <c r="D121" s="122"/>
      <c r="E121" s="122"/>
      <c r="F121" s="122"/>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row>
    <row r="122" spans="1:48" ht="14.25" customHeight="1" x14ac:dyDescent="0.2">
      <c r="A122" s="122"/>
      <c r="B122" s="122"/>
      <c r="C122" s="122"/>
      <c r="D122" s="122"/>
      <c r="E122" s="122"/>
      <c r="F122" s="122"/>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row>
    <row r="123" spans="1:48" ht="14.25" customHeight="1" x14ac:dyDescent="0.2">
      <c r="A123" s="122"/>
      <c r="B123" s="122"/>
      <c r="C123" s="122"/>
      <c r="D123" s="122"/>
      <c r="E123" s="122"/>
      <c r="F123" s="122"/>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row>
    <row r="124" spans="1:48" ht="14.25" customHeight="1" x14ac:dyDescent="0.2">
      <c r="A124" s="122"/>
      <c r="B124" s="122"/>
      <c r="C124" s="122"/>
      <c r="D124" s="122"/>
      <c r="E124" s="122"/>
      <c r="F124" s="122"/>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row>
    <row r="125" spans="1:48" ht="14.25" customHeight="1" x14ac:dyDescent="0.2">
      <c r="A125" s="122"/>
      <c r="B125" s="122"/>
      <c r="C125" s="122"/>
      <c r="D125" s="122"/>
      <c r="E125" s="122"/>
      <c r="F125" s="122"/>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row>
    <row r="126" spans="1:48" ht="14.25" customHeight="1" x14ac:dyDescent="0.2">
      <c r="A126" s="122"/>
      <c r="B126" s="122"/>
      <c r="C126" s="122"/>
      <c r="D126" s="122"/>
      <c r="E126" s="122"/>
      <c r="F126" s="122"/>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row>
    <row r="127" spans="1:48" ht="14.25" customHeight="1" x14ac:dyDescent="0.2">
      <c r="A127" s="122"/>
      <c r="B127" s="122"/>
      <c r="C127" s="122"/>
      <c r="D127" s="122"/>
      <c r="E127" s="122"/>
      <c r="F127" s="122"/>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row>
    <row r="128" spans="1:48" ht="14.25" customHeight="1" x14ac:dyDescent="0.2">
      <c r="A128" s="122"/>
      <c r="B128" s="122"/>
      <c r="C128" s="122"/>
      <c r="D128" s="122"/>
      <c r="E128" s="122"/>
      <c r="F128" s="122"/>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row>
    <row r="129" spans="1:48" ht="14.25" customHeight="1" x14ac:dyDescent="0.2">
      <c r="A129" s="122"/>
      <c r="B129" s="122"/>
      <c r="C129" s="122"/>
      <c r="D129" s="122"/>
      <c r="E129" s="122"/>
      <c r="F129" s="122"/>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row>
    <row r="130" spans="1:48" ht="14.25" customHeight="1" x14ac:dyDescent="0.2">
      <c r="A130" s="122"/>
      <c r="B130" s="122"/>
      <c r="C130" s="122"/>
      <c r="D130" s="122"/>
      <c r="E130" s="122"/>
      <c r="F130" s="122"/>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row>
    <row r="131" spans="1:48" ht="14.25" customHeight="1" x14ac:dyDescent="0.2">
      <c r="A131" s="122"/>
      <c r="B131" s="122"/>
      <c r="C131" s="122"/>
      <c r="D131" s="122"/>
      <c r="E131" s="122"/>
      <c r="F131" s="122"/>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row>
    <row r="132" spans="1:48" ht="14.25" customHeight="1" x14ac:dyDescent="0.2">
      <c r="A132" s="122"/>
      <c r="B132" s="122"/>
      <c r="C132" s="122"/>
      <c r="D132" s="122"/>
      <c r="E132" s="122"/>
      <c r="F132" s="122"/>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row>
    <row r="133" spans="1:48" ht="14.25" customHeight="1" x14ac:dyDescent="0.2">
      <c r="A133" s="122"/>
      <c r="B133" s="122"/>
      <c r="C133" s="122"/>
      <c r="D133" s="122"/>
      <c r="E133" s="122"/>
      <c r="F133" s="122"/>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row>
    <row r="134" spans="1:48" ht="14.25" customHeight="1" x14ac:dyDescent="0.2">
      <c r="A134" s="122"/>
      <c r="B134" s="122"/>
      <c r="C134" s="122"/>
      <c r="D134" s="122"/>
      <c r="E134" s="122"/>
      <c r="F134" s="122"/>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row>
    <row r="135" spans="1:48" ht="14.25" customHeight="1" x14ac:dyDescent="0.2">
      <c r="A135" s="122"/>
      <c r="B135" s="122"/>
      <c r="C135" s="122"/>
      <c r="D135" s="122"/>
      <c r="E135" s="122"/>
      <c r="F135" s="122"/>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row>
    <row r="136" spans="1:48" ht="14.25" customHeight="1" x14ac:dyDescent="0.2">
      <c r="A136" s="122"/>
      <c r="B136" s="122"/>
      <c r="C136" s="122"/>
      <c r="D136" s="122"/>
      <c r="E136" s="122"/>
      <c r="F136" s="122"/>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row>
    <row r="137" spans="1:48" ht="14.25" customHeight="1" x14ac:dyDescent="0.2">
      <c r="A137" s="122"/>
      <c r="B137" s="122"/>
      <c r="C137" s="122"/>
      <c r="D137" s="122"/>
      <c r="E137" s="122"/>
      <c r="F137" s="122"/>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row>
    <row r="138" spans="1:48" ht="14.25" customHeight="1" x14ac:dyDescent="0.2">
      <c r="A138" s="122"/>
      <c r="B138" s="122"/>
      <c r="C138" s="122"/>
      <c r="D138" s="122"/>
      <c r="E138" s="122"/>
      <c r="F138" s="122"/>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row>
    <row r="139" spans="1:48" ht="14.25" customHeight="1" x14ac:dyDescent="0.2">
      <c r="A139" s="122"/>
      <c r="B139" s="122"/>
      <c r="C139" s="122"/>
      <c r="D139" s="122"/>
      <c r="E139" s="122"/>
      <c r="F139" s="122"/>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row>
    <row r="140" spans="1:48" ht="14.25" customHeight="1" x14ac:dyDescent="0.2">
      <c r="A140" s="122"/>
      <c r="B140" s="122"/>
      <c r="C140" s="122"/>
      <c r="D140" s="122"/>
      <c r="E140" s="122"/>
      <c r="F140" s="122"/>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row>
    <row r="141" spans="1:48" ht="14.25" customHeight="1" x14ac:dyDescent="0.2">
      <c r="A141" s="122"/>
      <c r="B141" s="122"/>
      <c r="C141" s="122"/>
      <c r="D141" s="122"/>
      <c r="E141" s="122"/>
      <c r="F141" s="122"/>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row>
    <row r="142" spans="1:48" ht="14.25" customHeight="1" x14ac:dyDescent="0.2">
      <c r="A142" s="122"/>
      <c r="B142" s="122"/>
      <c r="C142" s="122"/>
      <c r="D142" s="122"/>
      <c r="E142" s="122"/>
      <c r="F142" s="122"/>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row>
    <row r="143" spans="1:48" ht="14.25" customHeight="1" x14ac:dyDescent="0.2">
      <c r="A143" s="122"/>
      <c r="B143" s="122"/>
      <c r="C143" s="122"/>
      <c r="D143" s="122"/>
      <c r="E143" s="122"/>
      <c r="F143" s="122"/>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row>
    <row r="144" spans="1:48" ht="14.25" customHeight="1" x14ac:dyDescent="0.2">
      <c r="A144" s="122"/>
      <c r="B144" s="122"/>
      <c r="C144" s="122"/>
      <c r="D144" s="122"/>
      <c r="E144" s="122"/>
      <c r="F144" s="122"/>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row>
    <row r="145" spans="1:48" ht="14.25" customHeight="1" x14ac:dyDescent="0.2">
      <c r="A145" s="122"/>
      <c r="B145" s="122"/>
      <c r="C145" s="122"/>
      <c r="D145" s="122"/>
      <c r="E145" s="122"/>
      <c r="F145" s="122"/>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row>
    <row r="146" spans="1:48" ht="14.25" customHeight="1" x14ac:dyDescent="0.2">
      <c r="A146" s="122"/>
      <c r="B146" s="122"/>
      <c r="C146" s="122"/>
      <c r="D146" s="122"/>
      <c r="E146" s="122"/>
      <c r="F146" s="122"/>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row>
    <row r="147" spans="1:48" ht="14.25" customHeight="1" x14ac:dyDescent="0.2">
      <c r="A147" s="122"/>
      <c r="B147" s="122"/>
      <c r="C147" s="122"/>
      <c r="D147" s="122"/>
      <c r="E147" s="122"/>
      <c r="F147" s="122"/>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row>
    <row r="148" spans="1:48" ht="14.25" customHeight="1" x14ac:dyDescent="0.2">
      <c r="A148" s="122"/>
      <c r="B148" s="122"/>
      <c r="C148" s="122"/>
      <c r="D148" s="122"/>
      <c r="E148" s="122"/>
      <c r="F148" s="122"/>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row>
    <row r="149" spans="1:48" ht="14.25" customHeight="1" x14ac:dyDescent="0.2">
      <c r="A149" s="122"/>
      <c r="B149" s="122"/>
      <c r="C149" s="122"/>
      <c r="D149" s="122"/>
      <c r="E149" s="122"/>
      <c r="F149" s="122"/>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row>
    <row r="150" spans="1:48" ht="14.25" customHeight="1" x14ac:dyDescent="0.2">
      <c r="A150" s="122"/>
      <c r="B150" s="122"/>
      <c r="C150" s="122"/>
      <c r="D150" s="122"/>
      <c r="E150" s="122"/>
      <c r="F150" s="122"/>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row>
    <row r="151" spans="1:48" ht="14.25" customHeight="1" x14ac:dyDescent="0.2">
      <c r="A151" s="122"/>
      <c r="B151" s="122"/>
      <c r="C151" s="122"/>
      <c r="D151" s="122"/>
      <c r="E151" s="122"/>
      <c r="F151" s="122"/>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row>
    <row r="152" spans="1:48" ht="14.25" customHeight="1" x14ac:dyDescent="0.2">
      <c r="A152" s="122"/>
      <c r="B152" s="122"/>
      <c r="C152" s="122"/>
      <c r="D152" s="122"/>
      <c r="E152" s="122"/>
      <c r="F152" s="122"/>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row>
    <row r="153" spans="1:48" ht="14.25" customHeight="1" x14ac:dyDescent="0.2">
      <c r="A153" s="122"/>
      <c r="B153" s="122"/>
      <c r="C153" s="122"/>
      <c r="D153" s="122"/>
      <c r="E153" s="122"/>
      <c r="F153" s="122"/>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row>
    <row r="154" spans="1:48" ht="14.25" customHeight="1" x14ac:dyDescent="0.2">
      <c r="A154" s="122"/>
      <c r="B154" s="122"/>
      <c r="C154" s="122"/>
      <c r="D154" s="122"/>
      <c r="E154" s="122"/>
      <c r="F154" s="122"/>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row>
    <row r="155" spans="1:48" ht="14.25" customHeight="1" x14ac:dyDescent="0.2">
      <c r="A155" s="122"/>
      <c r="B155" s="122"/>
      <c r="C155" s="122"/>
      <c r="D155" s="122"/>
      <c r="E155" s="122"/>
      <c r="F155" s="122"/>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row>
    <row r="156" spans="1:48" ht="14.25" customHeight="1" x14ac:dyDescent="0.2">
      <c r="A156" s="122"/>
      <c r="B156" s="122"/>
      <c r="C156" s="122"/>
      <c r="D156" s="122"/>
      <c r="E156" s="122"/>
      <c r="F156" s="122"/>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row>
    <row r="157" spans="1:48" ht="14.25" customHeight="1" x14ac:dyDescent="0.2">
      <c r="A157" s="122"/>
      <c r="B157" s="122"/>
      <c r="C157" s="122"/>
      <c r="D157" s="122"/>
      <c r="E157" s="122"/>
      <c r="F157" s="122"/>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row>
    <row r="158" spans="1:48" ht="14.25" customHeight="1" x14ac:dyDescent="0.2">
      <c r="A158" s="122"/>
      <c r="B158" s="122"/>
      <c r="C158" s="122"/>
      <c r="D158" s="122"/>
      <c r="E158" s="122"/>
      <c r="F158" s="122"/>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row>
    <row r="159" spans="1:48" ht="14.25" customHeight="1" x14ac:dyDescent="0.2">
      <c r="A159" s="122"/>
      <c r="B159" s="122"/>
      <c r="C159" s="122"/>
      <c r="D159" s="122"/>
      <c r="E159" s="122"/>
      <c r="F159" s="122"/>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row>
    <row r="160" spans="1:48" ht="14.25" customHeight="1" x14ac:dyDescent="0.2">
      <c r="A160" s="122"/>
      <c r="B160" s="122"/>
      <c r="C160" s="122"/>
      <c r="D160" s="122"/>
      <c r="E160" s="122"/>
      <c r="F160" s="122"/>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row>
    <row r="161" spans="1:48" ht="14.25" customHeight="1" x14ac:dyDescent="0.2">
      <c r="A161" s="122"/>
      <c r="B161" s="122"/>
      <c r="C161" s="122"/>
      <c r="D161" s="122"/>
      <c r="E161" s="122"/>
      <c r="F161" s="122"/>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row>
    <row r="162" spans="1:48" ht="14.25" customHeight="1" x14ac:dyDescent="0.2">
      <c r="A162" s="122"/>
      <c r="B162" s="122"/>
      <c r="C162" s="122"/>
      <c r="D162" s="122"/>
      <c r="E162" s="122"/>
      <c r="F162" s="122"/>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row>
    <row r="163" spans="1:48" ht="14.25" customHeight="1" x14ac:dyDescent="0.2">
      <c r="A163" s="122"/>
      <c r="B163" s="122"/>
      <c r="C163" s="122"/>
      <c r="D163" s="122"/>
      <c r="E163" s="122"/>
      <c r="F163" s="122"/>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row>
    <row r="164" spans="1:48" ht="14.25" customHeight="1" x14ac:dyDescent="0.2">
      <c r="A164" s="122"/>
      <c r="B164" s="122"/>
      <c r="C164" s="122"/>
      <c r="D164" s="122"/>
      <c r="E164" s="122"/>
      <c r="F164" s="122"/>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row>
    <row r="165" spans="1:48" ht="14.25" customHeight="1" x14ac:dyDescent="0.2">
      <c r="A165" s="122"/>
      <c r="B165" s="122"/>
      <c r="C165" s="122"/>
      <c r="D165" s="122"/>
      <c r="E165" s="122"/>
      <c r="F165" s="122"/>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row>
    <row r="166" spans="1:48" ht="14.25" customHeight="1" x14ac:dyDescent="0.2">
      <c r="A166" s="122"/>
      <c r="B166" s="122"/>
      <c r="C166" s="122"/>
      <c r="D166" s="122"/>
      <c r="E166" s="122"/>
      <c r="F166" s="122"/>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row>
    <row r="167" spans="1:48" ht="14.25" customHeight="1" x14ac:dyDescent="0.2">
      <c r="A167" s="122"/>
      <c r="B167" s="122"/>
      <c r="C167" s="122"/>
      <c r="D167" s="122"/>
      <c r="E167" s="122"/>
      <c r="F167" s="122"/>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row>
    <row r="168" spans="1:48" ht="14.25" customHeight="1" x14ac:dyDescent="0.2">
      <c r="A168" s="122"/>
      <c r="B168" s="122"/>
      <c r="C168" s="122"/>
      <c r="D168" s="122"/>
      <c r="E168" s="122"/>
      <c r="F168" s="122"/>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row>
    <row r="169" spans="1:48" ht="14.25" customHeight="1" x14ac:dyDescent="0.2">
      <c r="A169" s="122"/>
      <c r="B169" s="122"/>
      <c r="C169" s="122"/>
      <c r="D169" s="122"/>
      <c r="E169" s="122"/>
      <c r="F169" s="122"/>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row>
    <row r="170" spans="1:48" ht="14.25" customHeight="1" x14ac:dyDescent="0.2">
      <c r="A170" s="122"/>
      <c r="B170" s="122"/>
      <c r="C170" s="122"/>
      <c r="D170" s="122"/>
      <c r="E170" s="122"/>
      <c r="F170" s="122"/>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row>
    <row r="171" spans="1:48" ht="14.25" customHeight="1" x14ac:dyDescent="0.2">
      <c r="A171" s="122"/>
      <c r="B171" s="122"/>
      <c r="C171" s="122"/>
      <c r="D171" s="122"/>
      <c r="E171" s="122"/>
      <c r="F171" s="122"/>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row>
    <row r="172" spans="1:48" ht="14.25" customHeight="1" x14ac:dyDescent="0.2">
      <c r="A172" s="122"/>
      <c r="B172" s="122"/>
      <c r="C172" s="122"/>
      <c r="D172" s="122"/>
      <c r="E172" s="122"/>
      <c r="F172" s="122"/>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row>
    <row r="173" spans="1:48" ht="14.25" customHeight="1" x14ac:dyDescent="0.2">
      <c r="A173" s="122"/>
      <c r="B173" s="122"/>
      <c r="C173" s="122"/>
      <c r="D173" s="122"/>
      <c r="E173" s="122"/>
      <c r="F173" s="122"/>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row>
    <row r="174" spans="1:48" ht="14.25" customHeight="1" x14ac:dyDescent="0.2">
      <c r="A174" s="122"/>
      <c r="B174" s="122"/>
      <c r="C174" s="122"/>
      <c r="D174" s="122"/>
      <c r="E174" s="122"/>
      <c r="F174" s="122"/>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row>
    <row r="175" spans="1:48" ht="14.25" customHeight="1" x14ac:dyDescent="0.2">
      <c r="A175" s="122"/>
      <c r="B175" s="122"/>
      <c r="C175" s="122"/>
      <c r="D175" s="122"/>
      <c r="E175" s="122"/>
      <c r="F175" s="122"/>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row>
    <row r="176" spans="1:48" ht="14.25" customHeight="1" x14ac:dyDescent="0.2">
      <c r="A176" s="122"/>
      <c r="B176" s="122"/>
      <c r="C176" s="122"/>
      <c r="D176" s="122"/>
      <c r="E176" s="122"/>
      <c r="F176" s="122"/>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row>
    <row r="177" spans="1:48" ht="14.25" customHeight="1" x14ac:dyDescent="0.2">
      <c r="A177" s="122"/>
      <c r="B177" s="122"/>
      <c r="C177" s="122"/>
      <c r="D177" s="122"/>
      <c r="E177" s="122"/>
      <c r="F177" s="122"/>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row>
    <row r="178" spans="1:48" ht="14.25" customHeight="1" x14ac:dyDescent="0.2">
      <c r="A178" s="122"/>
      <c r="B178" s="122"/>
      <c r="C178" s="122"/>
      <c r="D178" s="122"/>
      <c r="E178" s="122"/>
      <c r="F178" s="122"/>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row>
    <row r="179" spans="1:48" ht="14.25" customHeight="1" x14ac:dyDescent="0.2">
      <c r="A179" s="122"/>
      <c r="B179" s="122"/>
      <c r="C179" s="122"/>
      <c r="D179" s="122"/>
      <c r="E179" s="122"/>
      <c r="F179" s="122"/>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row>
    <row r="180" spans="1:48" ht="14.25" customHeight="1" x14ac:dyDescent="0.2">
      <c r="A180" s="122"/>
      <c r="B180" s="122"/>
      <c r="C180" s="122"/>
      <c r="D180" s="122"/>
      <c r="E180" s="122"/>
      <c r="F180" s="122"/>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row>
    <row r="181" spans="1:48" ht="14.25" customHeight="1" x14ac:dyDescent="0.2">
      <c r="A181" s="122"/>
      <c r="B181" s="122"/>
      <c r="C181" s="122"/>
      <c r="D181" s="122"/>
      <c r="E181" s="122"/>
      <c r="F181" s="122"/>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row>
    <row r="182" spans="1:48" ht="14.25" customHeight="1" x14ac:dyDescent="0.2">
      <c r="A182" s="122"/>
      <c r="B182" s="122"/>
      <c r="C182" s="122"/>
      <c r="D182" s="122"/>
      <c r="E182" s="122"/>
      <c r="F182" s="122"/>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row>
    <row r="183" spans="1:48" ht="14.25" customHeight="1" x14ac:dyDescent="0.2">
      <c r="A183" s="122"/>
      <c r="B183" s="122"/>
      <c r="C183" s="122"/>
      <c r="D183" s="122"/>
      <c r="E183" s="122"/>
      <c r="F183" s="122"/>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row>
    <row r="184" spans="1:48" ht="14.25" customHeight="1" x14ac:dyDescent="0.2">
      <c r="A184" s="122"/>
      <c r="B184" s="122"/>
      <c r="C184" s="122"/>
      <c r="D184" s="122"/>
      <c r="E184" s="122"/>
      <c r="F184" s="122"/>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row>
    <row r="185" spans="1:48" ht="14.25" customHeight="1" x14ac:dyDescent="0.2">
      <c r="A185" s="122"/>
      <c r="B185" s="122"/>
      <c r="C185" s="122"/>
      <c r="D185" s="122"/>
      <c r="E185" s="122"/>
      <c r="F185" s="122"/>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row>
    <row r="186" spans="1:48" ht="14.25" customHeight="1" x14ac:dyDescent="0.2">
      <c r="A186" s="122"/>
      <c r="B186" s="122"/>
      <c r="C186" s="122"/>
      <c r="D186" s="122"/>
      <c r="E186" s="122"/>
      <c r="F186" s="122"/>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row>
    <row r="187" spans="1:48" ht="14.25" customHeight="1" x14ac:dyDescent="0.2">
      <c r="A187" s="122"/>
      <c r="B187" s="122"/>
      <c r="C187" s="122"/>
      <c r="D187" s="122"/>
      <c r="E187" s="122"/>
      <c r="F187" s="122"/>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row>
    <row r="188" spans="1:48" ht="14.25" customHeight="1" x14ac:dyDescent="0.2">
      <c r="A188" s="122"/>
      <c r="B188" s="122"/>
      <c r="C188" s="122"/>
      <c r="D188" s="122"/>
      <c r="E188" s="122"/>
      <c r="F188" s="122"/>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row>
    <row r="189" spans="1:48" ht="14.25" customHeight="1" x14ac:dyDescent="0.2">
      <c r="A189" s="122"/>
      <c r="B189" s="122"/>
      <c r="C189" s="122"/>
      <c r="D189" s="122"/>
      <c r="E189" s="122"/>
      <c r="F189" s="122"/>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row>
    <row r="190" spans="1:48" ht="14.25" customHeight="1" x14ac:dyDescent="0.2">
      <c r="A190" s="122"/>
      <c r="B190" s="122"/>
      <c r="C190" s="122"/>
      <c r="D190" s="122"/>
      <c r="E190" s="122"/>
      <c r="F190" s="122"/>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row>
    <row r="191" spans="1:48" ht="14.25" customHeight="1" x14ac:dyDescent="0.2">
      <c r="A191" s="122"/>
      <c r="B191" s="122"/>
      <c r="C191" s="122"/>
      <c r="D191" s="122"/>
      <c r="E191" s="122"/>
      <c r="F191" s="122"/>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row>
    <row r="192" spans="1:48" ht="14.25" customHeight="1" x14ac:dyDescent="0.2">
      <c r="A192" s="122"/>
      <c r="B192" s="122"/>
      <c r="C192" s="122"/>
      <c r="D192" s="122"/>
      <c r="E192" s="122"/>
      <c r="F192" s="122"/>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row>
    <row r="193" spans="1:48" ht="14.25" customHeight="1" x14ac:dyDescent="0.2">
      <c r="A193" s="122"/>
      <c r="B193" s="122"/>
      <c r="C193" s="122"/>
      <c r="D193" s="122"/>
      <c r="E193" s="122"/>
      <c r="F193" s="122"/>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row>
    <row r="194" spans="1:48" ht="14.25" customHeight="1" x14ac:dyDescent="0.2">
      <c r="A194" s="122"/>
      <c r="B194" s="122"/>
      <c r="C194" s="122"/>
      <c r="D194" s="122"/>
      <c r="E194" s="122"/>
      <c r="F194" s="122"/>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row>
    <row r="195" spans="1:48" ht="14.25" customHeight="1" x14ac:dyDescent="0.2">
      <c r="A195" s="122"/>
      <c r="B195" s="122"/>
      <c r="C195" s="122"/>
      <c r="D195" s="122"/>
      <c r="E195" s="122"/>
      <c r="F195" s="122"/>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row>
    <row r="196" spans="1:48" ht="14.25" customHeight="1" x14ac:dyDescent="0.2">
      <c r="A196" s="122"/>
      <c r="B196" s="122"/>
      <c r="C196" s="122"/>
      <c r="D196" s="122"/>
      <c r="E196" s="122"/>
      <c r="F196" s="122"/>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row>
    <row r="197" spans="1:48" ht="14.25" customHeight="1" x14ac:dyDescent="0.2">
      <c r="A197" s="122"/>
      <c r="B197" s="122"/>
      <c r="C197" s="122"/>
      <c r="D197" s="122"/>
      <c r="E197" s="122"/>
      <c r="F197" s="122"/>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row>
    <row r="198" spans="1:48" ht="14.25" customHeight="1" x14ac:dyDescent="0.2">
      <c r="A198" s="122"/>
      <c r="B198" s="122"/>
      <c r="C198" s="122"/>
      <c r="D198" s="122"/>
      <c r="E198" s="122"/>
      <c r="F198" s="122"/>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row>
    <row r="199" spans="1:48" ht="14.25" customHeight="1" x14ac:dyDescent="0.2">
      <c r="A199" s="122"/>
      <c r="B199" s="122"/>
      <c r="C199" s="122"/>
      <c r="D199" s="122"/>
      <c r="E199" s="122"/>
      <c r="F199" s="122"/>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row>
    <row r="200" spans="1:48" ht="14.25" customHeight="1" x14ac:dyDescent="0.2">
      <c r="A200" s="122"/>
      <c r="B200" s="122"/>
      <c r="C200" s="122"/>
      <c r="D200" s="122"/>
      <c r="E200" s="122"/>
      <c r="F200" s="122"/>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row>
    <row r="201" spans="1:48" ht="14.25" customHeight="1" x14ac:dyDescent="0.2">
      <c r="A201" s="122"/>
      <c r="B201" s="122"/>
      <c r="C201" s="122"/>
      <c r="D201" s="122"/>
      <c r="E201" s="122"/>
      <c r="F201" s="122"/>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row>
    <row r="202" spans="1:48" ht="14.25" customHeight="1" x14ac:dyDescent="0.2">
      <c r="A202" s="122"/>
      <c r="B202" s="122"/>
      <c r="C202" s="122"/>
      <c r="D202" s="122"/>
      <c r="E202" s="122"/>
      <c r="F202" s="122"/>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row>
    <row r="203" spans="1:48" ht="14.25" customHeight="1" x14ac:dyDescent="0.2">
      <c r="A203" s="122"/>
      <c r="B203" s="122"/>
      <c r="C203" s="122"/>
      <c r="D203" s="122"/>
      <c r="E203" s="122"/>
      <c r="F203" s="122"/>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row>
    <row r="204" spans="1:48" ht="14.25" customHeight="1" x14ac:dyDescent="0.2">
      <c r="A204" s="122"/>
      <c r="B204" s="122"/>
      <c r="C204" s="122"/>
      <c r="D204" s="122"/>
      <c r="E204" s="122"/>
      <c r="F204" s="122"/>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row>
    <row r="205" spans="1:48" ht="14.25" customHeight="1" x14ac:dyDescent="0.2">
      <c r="A205" s="122"/>
      <c r="B205" s="122"/>
      <c r="C205" s="122"/>
      <c r="D205" s="122"/>
      <c r="E205" s="122"/>
      <c r="F205" s="122"/>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row>
    <row r="206" spans="1:48" ht="14.25" customHeight="1" x14ac:dyDescent="0.2">
      <c r="A206" s="122"/>
      <c r="B206" s="122"/>
      <c r="C206" s="122"/>
      <c r="D206" s="122"/>
      <c r="E206" s="122"/>
      <c r="F206" s="122"/>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row>
    <row r="207" spans="1:48" ht="14.25" customHeight="1" x14ac:dyDescent="0.2">
      <c r="A207" s="122"/>
      <c r="B207" s="122"/>
      <c r="C207" s="122"/>
      <c r="D207" s="122"/>
      <c r="E207" s="122"/>
      <c r="F207" s="122"/>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row>
    <row r="208" spans="1:48" ht="14.25" customHeight="1" x14ac:dyDescent="0.2">
      <c r="A208" s="122"/>
      <c r="B208" s="122"/>
      <c r="C208" s="122"/>
      <c r="D208" s="122"/>
      <c r="E208" s="122"/>
      <c r="F208" s="122"/>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row>
    <row r="209" spans="1:48" ht="14.25" customHeight="1" x14ac:dyDescent="0.2">
      <c r="A209" s="122"/>
      <c r="B209" s="122"/>
      <c r="C209" s="122"/>
      <c r="D209" s="122"/>
      <c r="E209" s="122"/>
      <c r="F209" s="122"/>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row>
    <row r="210" spans="1:48" ht="14.25" customHeight="1" x14ac:dyDescent="0.2">
      <c r="A210" s="122"/>
      <c r="B210" s="122"/>
      <c r="C210" s="122"/>
      <c r="D210" s="122"/>
      <c r="E210" s="122"/>
      <c r="F210" s="122"/>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row>
    <row r="211" spans="1:48" ht="14.25" customHeight="1" x14ac:dyDescent="0.2">
      <c r="A211" s="122"/>
      <c r="B211" s="122"/>
      <c r="C211" s="122"/>
      <c r="D211" s="122"/>
      <c r="E211" s="122"/>
      <c r="F211" s="122"/>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row>
    <row r="212" spans="1:48" ht="14.25" customHeight="1" x14ac:dyDescent="0.2">
      <c r="A212" s="122"/>
      <c r="B212" s="122"/>
      <c r="C212" s="122"/>
      <c r="D212" s="122"/>
      <c r="E212" s="122"/>
      <c r="F212" s="122"/>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row>
    <row r="213" spans="1:48" ht="14.25" customHeight="1" x14ac:dyDescent="0.2">
      <c r="A213" s="122"/>
      <c r="B213" s="122"/>
      <c r="C213" s="122"/>
      <c r="D213" s="122"/>
      <c r="E213" s="122"/>
      <c r="F213" s="122"/>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row>
    <row r="214" spans="1:48" ht="14.25" customHeight="1" x14ac:dyDescent="0.2">
      <c r="A214" s="122"/>
      <c r="B214" s="122"/>
      <c r="C214" s="122"/>
      <c r="D214" s="122"/>
      <c r="E214" s="122"/>
      <c r="F214" s="122"/>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row>
    <row r="215" spans="1:48" ht="14.25" customHeight="1" x14ac:dyDescent="0.2">
      <c r="A215" s="122"/>
      <c r="B215" s="122"/>
      <c r="C215" s="122"/>
      <c r="D215" s="122"/>
      <c r="E215" s="122"/>
      <c r="F215" s="122"/>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row>
    <row r="216" spans="1:48" ht="14.25" customHeight="1" x14ac:dyDescent="0.2">
      <c r="A216" s="122"/>
      <c r="B216" s="122"/>
      <c r="C216" s="122"/>
      <c r="D216" s="122"/>
      <c r="E216" s="122"/>
      <c r="F216" s="122"/>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row>
    <row r="217" spans="1:48" ht="14.25" customHeight="1" x14ac:dyDescent="0.2">
      <c r="A217" s="122"/>
      <c r="B217" s="122"/>
      <c r="C217" s="122"/>
      <c r="D217" s="122"/>
      <c r="E217" s="122"/>
      <c r="F217" s="122"/>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row>
    <row r="218" spans="1:48" ht="14.25" customHeight="1" x14ac:dyDescent="0.2">
      <c r="A218" s="122"/>
      <c r="B218" s="122"/>
      <c r="C218" s="122"/>
      <c r="D218" s="122"/>
      <c r="E218" s="122"/>
      <c r="F218" s="122"/>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row>
    <row r="219" spans="1:48" ht="14.25" customHeight="1" x14ac:dyDescent="0.2">
      <c r="A219" s="122"/>
      <c r="B219" s="122"/>
      <c r="C219" s="122"/>
      <c r="D219" s="122"/>
      <c r="E219" s="122"/>
      <c r="F219" s="122"/>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row>
    <row r="220" spans="1:48" ht="14.25" customHeight="1" x14ac:dyDescent="0.2">
      <c r="A220" s="122"/>
      <c r="B220" s="122"/>
      <c r="C220" s="122"/>
      <c r="D220" s="122"/>
      <c r="E220" s="122"/>
      <c r="F220" s="122"/>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row>
    <row r="221" spans="1:48" ht="14.25" customHeight="1" x14ac:dyDescent="0.2">
      <c r="A221" s="122"/>
      <c r="B221" s="122"/>
      <c r="C221" s="122"/>
      <c r="D221" s="122"/>
      <c r="E221" s="122"/>
      <c r="F221" s="122"/>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row>
    <row r="222" spans="1:48" ht="14.25" customHeight="1" x14ac:dyDescent="0.2">
      <c r="A222" s="122"/>
      <c r="B222" s="122"/>
      <c r="C222" s="122"/>
      <c r="D222" s="122"/>
      <c r="E222" s="122"/>
      <c r="F222" s="122"/>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row>
    <row r="223" spans="1:48" ht="14.25" customHeight="1" x14ac:dyDescent="0.2">
      <c r="A223" s="122"/>
      <c r="B223" s="122"/>
      <c r="C223" s="122"/>
      <c r="D223" s="122"/>
      <c r="E223" s="122"/>
      <c r="F223" s="122"/>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row>
    <row r="224" spans="1:48" ht="14.25" customHeight="1" x14ac:dyDescent="0.2">
      <c r="A224" s="122"/>
      <c r="B224" s="122"/>
      <c r="C224" s="122"/>
      <c r="D224" s="122"/>
      <c r="E224" s="122"/>
      <c r="F224" s="122"/>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row>
    <row r="225" spans="1:48" ht="14.25" customHeight="1" x14ac:dyDescent="0.2">
      <c r="A225" s="122"/>
      <c r="B225" s="122"/>
      <c r="C225" s="122"/>
      <c r="D225" s="122"/>
      <c r="E225" s="122"/>
      <c r="F225" s="122"/>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row>
    <row r="226" spans="1:48" ht="14.25" customHeight="1" x14ac:dyDescent="0.2">
      <c r="A226" s="122"/>
      <c r="B226" s="122"/>
      <c r="C226" s="122"/>
      <c r="D226" s="122"/>
      <c r="E226" s="122"/>
      <c r="F226" s="122"/>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row>
    <row r="227" spans="1:48" ht="14.25" customHeight="1" x14ac:dyDescent="0.2">
      <c r="A227" s="122"/>
      <c r="B227" s="122"/>
      <c r="C227" s="122"/>
      <c r="D227" s="122"/>
      <c r="E227" s="122"/>
      <c r="F227" s="122"/>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row>
    <row r="228" spans="1:48" ht="14.25" customHeight="1" x14ac:dyDescent="0.2">
      <c r="A228" s="122"/>
      <c r="B228" s="122"/>
      <c r="C228" s="122"/>
      <c r="D228" s="122"/>
      <c r="E228" s="122"/>
      <c r="F228" s="122"/>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row>
    <row r="229" spans="1:48" ht="14.25" customHeight="1" x14ac:dyDescent="0.2">
      <c r="A229" s="122"/>
      <c r="B229" s="122"/>
      <c r="C229" s="122"/>
      <c r="D229" s="122"/>
      <c r="E229" s="122"/>
      <c r="F229" s="122"/>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row>
    <row r="230" spans="1:48" ht="14.25" customHeight="1" x14ac:dyDescent="0.2">
      <c r="A230" s="122"/>
      <c r="B230" s="122"/>
      <c r="C230" s="122"/>
      <c r="D230" s="122"/>
      <c r="E230" s="122"/>
      <c r="F230" s="122"/>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row>
    <row r="231" spans="1:48" ht="14.25" customHeight="1" x14ac:dyDescent="0.2">
      <c r="A231" s="122"/>
      <c r="B231" s="122"/>
      <c r="C231" s="122"/>
      <c r="D231" s="122"/>
      <c r="E231" s="122"/>
      <c r="F231" s="122"/>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row>
    <row r="232" spans="1:48" ht="14.25" customHeight="1" x14ac:dyDescent="0.2">
      <c r="A232" s="122"/>
      <c r="B232" s="122"/>
      <c r="C232" s="122"/>
      <c r="D232" s="122"/>
      <c r="E232" s="122"/>
      <c r="F232" s="122"/>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row>
    <row r="233" spans="1:48" ht="14.25" customHeight="1" x14ac:dyDescent="0.2">
      <c r="A233" s="122"/>
      <c r="B233" s="122"/>
      <c r="C233" s="122"/>
      <c r="D233" s="122"/>
      <c r="E233" s="122"/>
      <c r="F233" s="122"/>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row>
    <row r="234" spans="1:48" ht="14.25" customHeight="1" x14ac:dyDescent="0.2">
      <c r="A234" s="122"/>
      <c r="B234" s="122"/>
      <c r="C234" s="122"/>
      <c r="D234" s="122"/>
      <c r="E234" s="122"/>
      <c r="F234" s="122"/>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row>
    <row r="235" spans="1:48" ht="14.25" customHeight="1" x14ac:dyDescent="0.2">
      <c r="A235" s="122"/>
      <c r="B235" s="122"/>
      <c r="C235" s="122"/>
      <c r="D235" s="122"/>
      <c r="E235" s="122"/>
      <c r="F235" s="122"/>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row>
    <row r="236" spans="1:48" ht="14.25" customHeight="1" x14ac:dyDescent="0.2">
      <c r="A236" s="122"/>
      <c r="B236" s="122"/>
      <c r="C236" s="122"/>
      <c r="D236" s="122"/>
      <c r="E236" s="122"/>
      <c r="F236" s="122"/>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row>
    <row r="237" spans="1:48" ht="14.25" customHeight="1" x14ac:dyDescent="0.2">
      <c r="A237" s="122"/>
      <c r="B237" s="122"/>
      <c r="C237" s="122"/>
      <c r="D237" s="122"/>
      <c r="E237" s="122"/>
      <c r="F237" s="122"/>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row>
    <row r="238" spans="1:48" ht="14.25" customHeight="1" x14ac:dyDescent="0.2">
      <c r="A238" s="122"/>
      <c r="B238" s="122"/>
      <c r="C238" s="122"/>
      <c r="D238" s="122"/>
      <c r="E238" s="122"/>
      <c r="F238" s="122"/>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row>
    <row r="239" spans="1:48" ht="14.25" customHeight="1" x14ac:dyDescent="0.2">
      <c r="A239" s="122"/>
      <c r="B239" s="122"/>
      <c r="C239" s="122"/>
      <c r="D239" s="122"/>
      <c r="E239" s="122"/>
      <c r="F239" s="122"/>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row>
    <row r="240" spans="1:48" ht="14.25" customHeight="1" x14ac:dyDescent="0.2">
      <c r="A240" s="122"/>
      <c r="B240" s="122"/>
      <c r="C240" s="122"/>
      <c r="D240" s="122"/>
      <c r="E240" s="122"/>
      <c r="F240" s="122"/>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row>
    <row r="241" spans="1:48" ht="14.25" customHeight="1" x14ac:dyDescent="0.2">
      <c r="A241" s="122"/>
      <c r="B241" s="122"/>
      <c r="C241" s="122"/>
      <c r="D241" s="122"/>
      <c r="E241" s="122"/>
      <c r="F241" s="122"/>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row>
    <row r="242" spans="1:48" ht="14.25" customHeight="1" x14ac:dyDescent="0.2">
      <c r="A242" s="122"/>
      <c r="B242" s="122"/>
      <c r="C242" s="122"/>
      <c r="D242" s="122"/>
      <c r="E242" s="122"/>
      <c r="F242" s="122"/>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row>
    <row r="243" spans="1:48" ht="14.25" customHeight="1" x14ac:dyDescent="0.2">
      <c r="A243" s="122"/>
      <c r="B243" s="122"/>
      <c r="C243" s="122"/>
      <c r="D243" s="122"/>
      <c r="E243" s="122"/>
      <c r="F243" s="122"/>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row>
    <row r="244" spans="1:48" ht="14.25" customHeight="1" x14ac:dyDescent="0.2">
      <c r="A244" s="122"/>
      <c r="B244" s="122"/>
      <c r="C244" s="122"/>
      <c r="D244" s="122"/>
      <c r="E244" s="122"/>
      <c r="F244" s="122"/>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row>
    <row r="245" spans="1:48" ht="14.25" customHeight="1" x14ac:dyDescent="0.2">
      <c r="A245" s="122"/>
      <c r="B245" s="122"/>
      <c r="C245" s="122"/>
      <c r="D245" s="122"/>
      <c r="E245" s="122"/>
      <c r="F245" s="122"/>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row>
    <row r="246" spans="1:48" ht="14.25" customHeight="1" x14ac:dyDescent="0.2">
      <c r="A246" s="122"/>
      <c r="B246" s="122"/>
      <c r="C246" s="122"/>
      <c r="D246" s="122"/>
      <c r="E246" s="122"/>
      <c r="F246" s="122"/>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row>
    <row r="247" spans="1:48" ht="14.25" customHeight="1" x14ac:dyDescent="0.2">
      <c r="A247" s="122"/>
      <c r="B247" s="122"/>
      <c r="C247" s="122"/>
      <c r="D247" s="122"/>
      <c r="E247" s="122"/>
      <c r="F247" s="122"/>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row>
    <row r="248" spans="1:48" ht="14.25" customHeight="1" x14ac:dyDescent="0.2">
      <c r="A248" s="122"/>
      <c r="B248" s="122"/>
      <c r="C248" s="122"/>
      <c r="D248" s="122"/>
      <c r="E248" s="122"/>
      <c r="F248" s="122"/>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row>
    <row r="249" spans="1:48" ht="14.25" customHeight="1" x14ac:dyDescent="0.2">
      <c r="A249" s="122"/>
      <c r="B249" s="122"/>
      <c r="C249" s="122"/>
      <c r="D249" s="122"/>
      <c r="E249" s="122"/>
      <c r="F249" s="122"/>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row>
    <row r="250" spans="1:48" ht="14.25" customHeight="1" x14ac:dyDescent="0.2">
      <c r="A250" s="122"/>
      <c r="B250" s="122"/>
      <c r="C250" s="122"/>
      <c r="D250" s="122"/>
      <c r="E250" s="122"/>
      <c r="F250" s="122"/>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row>
    <row r="251" spans="1:48" ht="14.25" customHeight="1" x14ac:dyDescent="0.2">
      <c r="A251" s="122"/>
      <c r="B251" s="122"/>
      <c r="C251" s="122"/>
      <c r="D251" s="122"/>
      <c r="E251" s="122"/>
      <c r="F251" s="122"/>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row>
    <row r="252" spans="1:48" ht="14.25" customHeight="1" x14ac:dyDescent="0.2">
      <c r="A252" s="122"/>
      <c r="B252" s="122"/>
      <c r="C252" s="122"/>
      <c r="D252" s="122"/>
      <c r="E252" s="122"/>
      <c r="F252" s="122"/>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row>
    <row r="253" spans="1:48" ht="14.25" customHeight="1" x14ac:dyDescent="0.2">
      <c r="A253" s="122"/>
      <c r="B253" s="122"/>
      <c r="C253" s="122"/>
      <c r="D253" s="122"/>
      <c r="E253" s="122"/>
      <c r="F253" s="122"/>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row>
    <row r="254" spans="1:48" ht="14.25" customHeight="1" x14ac:dyDescent="0.2">
      <c r="A254" s="122"/>
      <c r="B254" s="122"/>
      <c r="C254" s="122"/>
      <c r="D254" s="122"/>
      <c r="E254" s="122"/>
      <c r="F254" s="122"/>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row>
    <row r="255" spans="1:48" ht="14.25" customHeight="1" x14ac:dyDescent="0.2">
      <c r="A255" s="122"/>
      <c r="B255" s="122"/>
      <c r="C255" s="122"/>
      <c r="D255" s="122"/>
      <c r="E255" s="122"/>
      <c r="F255" s="122"/>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row>
    <row r="256" spans="1:48" ht="14.25" customHeight="1" x14ac:dyDescent="0.2">
      <c r="A256" s="122"/>
      <c r="B256" s="122"/>
      <c r="C256" s="122"/>
      <c r="D256" s="122"/>
      <c r="E256" s="122"/>
      <c r="F256" s="122"/>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row>
    <row r="257" spans="1:48" ht="14.25" customHeight="1" x14ac:dyDescent="0.2">
      <c r="A257" s="122"/>
      <c r="B257" s="122"/>
      <c r="C257" s="122"/>
      <c r="D257" s="122"/>
      <c r="E257" s="122"/>
      <c r="F257" s="122"/>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row>
    <row r="258" spans="1:48" ht="14.25" customHeight="1" x14ac:dyDescent="0.2">
      <c r="A258" s="122"/>
      <c r="B258" s="122"/>
      <c r="C258" s="122"/>
      <c r="D258" s="122"/>
      <c r="E258" s="122"/>
      <c r="F258" s="122"/>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row>
    <row r="259" spans="1:48" ht="14.25" customHeight="1" x14ac:dyDescent="0.2">
      <c r="A259" s="122"/>
      <c r="B259" s="122"/>
      <c r="C259" s="122"/>
      <c r="D259" s="122"/>
      <c r="E259" s="122"/>
      <c r="F259" s="122"/>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row>
    <row r="260" spans="1:48" ht="14.25" customHeight="1" x14ac:dyDescent="0.2">
      <c r="A260" s="122"/>
      <c r="B260" s="122"/>
      <c r="C260" s="122"/>
      <c r="D260" s="122"/>
      <c r="E260" s="122"/>
      <c r="F260" s="122"/>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row>
    <row r="261" spans="1:48" ht="14.25" customHeight="1" x14ac:dyDescent="0.2">
      <c r="A261" s="122"/>
      <c r="B261" s="122"/>
      <c r="C261" s="122"/>
      <c r="D261" s="122"/>
      <c r="E261" s="122"/>
      <c r="F261" s="122"/>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row>
    <row r="262" spans="1:48" ht="14.25" customHeight="1" x14ac:dyDescent="0.2">
      <c r="A262" s="122"/>
      <c r="B262" s="122"/>
      <c r="C262" s="122"/>
      <c r="D262" s="122"/>
      <c r="E262" s="122"/>
      <c r="F262" s="122"/>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row>
    <row r="263" spans="1:48" ht="14.25" customHeight="1" x14ac:dyDescent="0.2">
      <c r="A263" s="122"/>
      <c r="B263" s="122"/>
      <c r="C263" s="122"/>
      <c r="D263" s="122"/>
      <c r="E263" s="122"/>
      <c r="F263" s="122"/>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row>
    <row r="264" spans="1:48" ht="14.25" customHeight="1" x14ac:dyDescent="0.2">
      <c r="A264" s="122"/>
      <c r="B264" s="122"/>
      <c r="C264" s="122"/>
      <c r="D264" s="122"/>
      <c r="E264" s="122"/>
      <c r="F264" s="122"/>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row>
    <row r="265" spans="1:48" ht="14.25" customHeight="1" x14ac:dyDescent="0.2">
      <c r="A265" s="122"/>
      <c r="B265" s="122"/>
      <c r="C265" s="122"/>
      <c r="D265" s="122"/>
      <c r="E265" s="122"/>
      <c r="F265" s="122"/>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row>
    <row r="266" spans="1:48" ht="14.25" customHeight="1" x14ac:dyDescent="0.2">
      <c r="A266" s="122"/>
      <c r="B266" s="122"/>
      <c r="C266" s="122"/>
      <c r="D266" s="122"/>
      <c r="E266" s="122"/>
      <c r="F266" s="122"/>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row>
    <row r="267" spans="1:48" ht="14.25" customHeight="1" x14ac:dyDescent="0.2">
      <c r="A267" s="122"/>
      <c r="B267" s="122"/>
      <c r="C267" s="122"/>
      <c r="D267" s="122"/>
      <c r="E267" s="122"/>
      <c r="F267" s="122"/>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row>
    <row r="268" spans="1:48" ht="14.25" customHeight="1" x14ac:dyDescent="0.2">
      <c r="A268" s="122"/>
      <c r="B268" s="122"/>
      <c r="C268" s="122"/>
      <c r="D268" s="122"/>
      <c r="E268" s="122"/>
      <c r="F268" s="122"/>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row>
    <row r="269" spans="1:48" ht="14.25" customHeight="1" x14ac:dyDescent="0.2">
      <c r="A269" s="122"/>
      <c r="B269" s="122"/>
      <c r="C269" s="122"/>
      <c r="D269" s="122"/>
      <c r="E269" s="122"/>
      <c r="F269" s="122"/>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row>
    <row r="270" spans="1:48" ht="14.25" customHeight="1" x14ac:dyDescent="0.2">
      <c r="A270" s="122"/>
      <c r="B270" s="122"/>
      <c r="C270" s="122"/>
      <c r="D270" s="122"/>
      <c r="E270" s="122"/>
      <c r="F270" s="122"/>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row>
    <row r="271" spans="1:48" ht="14.25" customHeight="1" x14ac:dyDescent="0.2">
      <c r="A271" s="122"/>
      <c r="B271" s="122"/>
      <c r="C271" s="122"/>
      <c r="D271" s="122"/>
      <c r="E271" s="122"/>
      <c r="F271" s="122"/>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row>
    <row r="272" spans="1:48" ht="14.25" customHeight="1" x14ac:dyDescent="0.2">
      <c r="A272" s="122"/>
      <c r="B272" s="122"/>
      <c r="C272" s="122"/>
      <c r="D272" s="122"/>
      <c r="E272" s="122"/>
      <c r="F272" s="122"/>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row>
    <row r="273" spans="1:48" ht="14.25" customHeight="1" x14ac:dyDescent="0.2">
      <c r="A273" s="122"/>
      <c r="B273" s="122"/>
      <c r="C273" s="122"/>
      <c r="D273" s="122"/>
      <c r="E273" s="122"/>
      <c r="F273" s="122"/>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row>
    <row r="274" spans="1:48" ht="14.25" customHeight="1" x14ac:dyDescent="0.2">
      <c r="A274" s="122"/>
      <c r="B274" s="122"/>
      <c r="C274" s="122"/>
      <c r="D274" s="122"/>
      <c r="E274" s="122"/>
      <c r="F274" s="122"/>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row>
    <row r="275" spans="1:48" ht="14.25" customHeight="1" x14ac:dyDescent="0.2">
      <c r="A275" s="122"/>
      <c r="B275" s="122"/>
      <c r="C275" s="122"/>
      <c r="D275" s="122"/>
      <c r="E275" s="122"/>
      <c r="F275" s="122"/>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row>
    <row r="276" spans="1:48" ht="14.25" customHeight="1" x14ac:dyDescent="0.2">
      <c r="A276" s="122"/>
      <c r="B276" s="122"/>
      <c r="C276" s="122"/>
      <c r="D276" s="122"/>
      <c r="E276" s="122"/>
      <c r="F276" s="122"/>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row>
    <row r="277" spans="1:48" ht="14.25" customHeight="1" x14ac:dyDescent="0.2">
      <c r="A277" s="122"/>
      <c r="B277" s="122"/>
      <c r="C277" s="122"/>
      <c r="D277" s="122"/>
      <c r="E277" s="122"/>
      <c r="F277" s="122"/>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row>
    <row r="278" spans="1:48" ht="14.25" customHeight="1" x14ac:dyDescent="0.2">
      <c r="A278" s="122"/>
      <c r="B278" s="122"/>
      <c r="C278" s="122"/>
      <c r="D278" s="122"/>
      <c r="E278" s="122"/>
      <c r="F278" s="122"/>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row>
    <row r="279" spans="1:48" ht="14.25" customHeight="1" x14ac:dyDescent="0.2">
      <c r="A279" s="122"/>
      <c r="B279" s="122"/>
      <c r="C279" s="122"/>
      <c r="D279" s="122"/>
      <c r="E279" s="122"/>
      <c r="F279" s="122"/>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row>
    <row r="280" spans="1:48" ht="14.25" customHeight="1" x14ac:dyDescent="0.2">
      <c r="A280" s="122"/>
      <c r="B280" s="122"/>
      <c r="C280" s="122"/>
      <c r="D280" s="122"/>
      <c r="E280" s="122"/>
      <c r="F280" s="122"/>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row>
    <row r="281" spans="1:48" ht="14.25" customHeight="1" x14ac:dyDescent="0.2">
      <c r="A281" s="122"/>
      <c r="B281" s="122"/>
      <c r="C281" s="122"/>
      <c r="D281" s="122"/>
      <c r="E281" s="122"/>
      <c r="F281" s="122"/>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row>
    <row r="282" spans="1:48" ht="14.25" customHeight="1" x14ac:dyDescent="0.2">
      <c r="A282" s="122"/>
      <c r="B282" s="122"/>
      <c r="C282" s="122"/>
      <c r="D282" s="122"/>
      <c r="E282" s="122"/>
      <c r="F282" s="122"/>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row>
    <row r="283" spans="1:48" ht="14.25" customHeight="1" x14ac:dyDescent="0.2">
      <c r="A283" s="122"/>
      <c r="B283" s="122"/>
      <c r="C283" s="122"/>
      <c r="D283" s="122"/>
      <c r="E283" s="122"/>
      <c r="F283" s="122"/>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row>
    <row r="284" spans="1:48" ht="14.25" customHeight="1" x14ac:dyDescent="0.2">
      <c r="A284" s="122"/>
      <c r="B284" s="122"/>
      <c r="C284" s="122"/>
      <c r="D284" s="122"/>
      <c r="E284" s="122"/>
      <c r="F284" s="122"/>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row>
    <row r="285" spans="1:48" ht="14.25" customHeight="1" x14ac:dyDescent="0.2">
      <c r="A285" s="122"/>
      <c r="B285" s="122"/>
      <c r="C285" s="122"/>
      <c r="D285" s="122"/>
      <c r="E285" s="122"/>
      <c r="F285" s="122"/>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row>
    <row r="286" spans="1:48" ht="14.25" customHeight="1" x14ac:dyDescent="0.2">
      <c r="A286" s="122"/>
      <c r="B286" s="122"/>
      <c r="C286" s="122"/>
      <c r="D286" s="122"/>
      <c r="E286" s="122"/>
      <c r="F286" s="122"/>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row>
    <row r="287" spans="1:48" ht="14.25" customHeight="1" x14ac:dyDescent="0.2">
      <c r="A287" s="122"/>
      <c r="B287" s="122"/>
      <c r="C287" s="122"/>
      <c r="D287" s="122"/>
      <c r="E287" s="122"/>
      <c r="F287" s="122"/>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row>
    <row r="288" spans="1:48" ht="14.25" customHeight="1" x14ac:dyDescent="0.2">
      <c r="A288" s="122"/>
      <c r="B288" s="122"/>
      <c r="C288" s="122"/>
      <c r="D288" s="122"/>
      <c r="E288" s="122"/>
      <c r="F288" s="122"/>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row>
    <row r="289" spans="1:48" ht="14.25" customHeight="1" x14ac:dyDescent="0.2">
      <c r="A289" s="122"/>
      <c r="B289" s="122"/>
      <c r="C289" s="122"/>
      <c r="D289" s="122"/>
      <c r="E289" s="122"/>
      <c r="F289" s="122"/>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row>
    <row r="290" spans="1:48" ht="14.25" customHeight="1" x14ac:dyDescent="0.2">
      <c r="A290" s="122"/>
      <c r="B290" s="122"/>
      <c r="C290" s="122"/>
      <c r="D290" s="122"/>
      <c r="E290" s="122"/>
      <c r="F290" s="122"/>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row>
    <row r="291" spans="1:48" ht="14.25" customHeight="1" x14ac:dyDescent="0.2">
      <c r="A291" s="122"/>
      <c r="B291" s="122"/>
      <c r="C291" s="122"/>
      <c r="D291" s="122"/>
      <c r="E291" s="122"/>
      <c r="F291" s="122"/>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row>
    <row r="292" spans="1:48" ht="14.25" customHeight="1" x14ac:dyDescent="0.2">
      <c r="A292" s="122"/>
      <c r="B292" s="122"/>
      <c r="C292" s="122"/>
      <c r="D292" s="122"/>
      <c r="E292" s="122"/>
      <c r="F292" s="122"/>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row>
    <row r="293" spans="1:48" ht="14.25" customHeight="1" x14ac:dyDescent="0.2">
      <c r="A293" s="122"/>
      <c r="B293" s="122"/>
      <c r="C293" s="122"/>
      <c r="D293" s="122"/>
      <c r="E293" s="122"/>
      <c r="F293" s="122"/>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row>
    <row r="294" spans="1:48" ht="14.25" customHeight="1" x14ac:dyDescent="0.2">
      <c r="A294" s="122"/>
      <c r="B294" s="122"/>
      <c r="C294" s="122"/>
      <c r="D294" s="122"/>
      <c r="E294" s="122"/>
      <c r="F294" s="122"/>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row>
    <row r="295" spans="1:48" ht="14.25" customHeight="1" x14ac:dyDescent="0.2">
      <c r="A295" s="122"/>
      <c r="B295" s="122"/>
      <c r="C295" s="122"/>
      <c r="D295" s="122"/>
      <c r="E295" s="122"/>
      <c r="F295" s="122"/>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row>
    <row r="296" spans="1:48" ht="14.25" customHeight="1" x14ac:dyDescent="0.2">
      <c r="A296" s="122"/>
      <c r="B296" s="122"/>
      <c r="C296" s="122"/>
      <c r="D296" s="122"/>
      <c r="E296" s="122"/>
      <c r="F296" s="122"/>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row>
    <row r="297" spans="1:48" ht="14.25" customHeight="1" x14ac:dyDescent="0.2">
      <c r="A297" s="122"/>
      <c r="B297" s="122"/>
      <c r="C297" s="122"/>
      <c r="D297" s="122"/>
      <c r="E297" s="122"/>
      <c r="F297" s="122"/>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row>
    <row r="298" spans="1:48" ht="14.25" customHeight="1" x14ac:dyDescent="0.2">
      <c r="A298" s="122"/>
      <c r="B298" s="122"/>
      <c r="C298" s="122"/>
      <c r="D298" s="122"/>
      <c r="E298" s="122"/>
      <c r="F298" s="122"/>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row>
    <row r="299" spans="1:48" ht="14.25" customHeight="1" x14ac:dyDescent="0.2">
      <c r="A299" s="122"/>
      <c r="B299" s="122"/>
      <c r="C299" s="122"/>
      <c r="D299" s="122"/>
      <c r="E299" s="122"/>
      <c r="F299" s="122"/>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row>
    <row r="300" spans="1:48" ht="14.25" customHeight="1" x14ac:dyDescent="0.2">
      <c r="A300" s="122"/>
      <c r="B300" s="122"/>
      <c r="C300" s="122"/>
      <c r="D300" s="122"/>
      <c r="E300" s="122"/>
      <c r="F300" s="122"/>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row>
    <row r="301" spans="1:48" ht="14.25" customHeight="1" x14ac:dyDescent="0.2">
      <c r="A301" s="122"/>
      <c r="B301" s="122"/>
      <c r="C301" s="122"/>
      <c r="D301" s="122"/>
      <c r="E301" s="122"/>
      <c r="F301" s="122"/>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row>
    <row r="302" spans="1:48" ht="14.25" customHeight="1" x14ac:dyDescent="0.2">
      <c r="A302" s="122"/>
      <c r="B302" s="122"/>
      <c r="C302" s="122"/>
      <c r="D302" s="122"/>
      <c r="E302" s="122"/>
      <c r="F302" s="122"/>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row>
    <row r="303" spans="1:48" ht="14.25" customHeight="1" x14ac:dyDescent="0.2">
      <c r="A303" s="122"/>
      <c r="B303" s="122"/>
      <c r="C303" s="122"/>
      <c r="D303" s="122"/>
      <c r="E303" s="122"/>
      <c r="F303" s="122"/>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row>
    <row r="304" spans="1:48" ht="14.25" customHeight="1" x14ac:dyDescent="0.2">
      <c r="A304" s="122"/>
      <c r="B304" s="122"/>
      <c r="C304" s="122"/>
      <c r="D304" s="122"/>
      <c r="E304" s="122"/>
      <c r="F304" s="122"/>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row>
    <row r="305" spans="1:48" ht="14.25" customHeight="1" x14ac:dyDescent="0.2">
      <c r="A305" s="122"/>
      <c r="B305" s="122"/>
      <c r="C305" s="122"/>
      <c r="D305" s="122"/>
      <c r="E305" s="122"/>
      <c r="F305" s="122"/>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row>
    <row r="306" spans="1:48" ht="14.25" customHeight="1" x14ac:dyDescent="0.2">
      <c r="A306" s="122"/>
      <c r="B306" s="122"/>
      <c r="C306" s="122"/>
      <c r="D306" s="122"/>
      <c r="E306" s="122"/>
      <c r="F306" s="122"/>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row>
    <row r="307" spans="1:48" ht="14.25" customHeight="1" x14ac:dyDescent="0.2">
      <c r="A307" s="122"/>
      <c r="B307" s="122"/>
      <c r="C307" s="122"/>
      <c r="D307" s="122"/>
      <c r="E307" s="122"/>
      <c r="F307" s="122"/>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row>
    <row r="308" spans="1:48" ht="14.25" customHeight="1" x14ac:dyDescent="0.2">
      <c r="A308" s="122"/>
      <c r="B308" s="122"/>
      <c r="C308" s="122"/>
      <c r="D308" s="122"/>
      <c r="E308" s="122"/>
      <c r="F308" s="122"/>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row>
    <row r="309" spans="1:48" ht="14.25" customHeight="1" x14ac:dyDescent="0.2">
      <c r="A309" s="122"/>
      <c r="B309" s="122"/>
      <c r="C309" s="122"/>
      <c r="D309" s="122"/>
      <c r="E309" s="122"/>
      <c r="F309" s="122"/>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row>
    <row r="310" spans="1:48" ht="14.25" customHeight="1" x14ac:dyDescent="0.2">
      <c r="A310" s="122"/>
      <c r="B310" s="122"/>
      <c r="C310" s="122"/>
      <c r="D310" s="122"/>
      <c r="E310" s="122"/>
      <c r="F310" s="122"/>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row>
    <row r="311" spans="1:48" ht="14.25" customHeight="1" x14ac:dyDescent="0.2">
      <c r="A311" s="122"/>
      <c r="B311" s="122"/>
      <c r="C311" s="122"/>
      <c r="D311" s="122"/>
      <c r="E311" s="122"/>
      <c r="F311" s="122"/>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row>
    <row r="312" spans="1:48" ht="14.25" customHeight="1" x14ac:dyDescent="0.2">
      <c r="A312" s="122"/>
      <c r="B312" s="122"/>
      <c r="C312" s="122"/>
      <c r="D312" s="122"/>
      <c r="E312" s="122"/>
      <c r="F312" s="122"/>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row>
    <row r="313" spans="1:48" ht="14.25" customHeight="1" x14ac:dyDescent="0.2">
      <c r="A313" s="122"/>
      <c r="B313" s="122"/>
      <c r="C313" s="122"/>
      <c r="D313" s="122"/>
      <c r="E313" s="122"/>
      <c r="F313" s="122"/>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row>
    <row r="314" spans="1:48" ht="14.25" customHeight="1" x14ac:dyDescent="0.2">
      <c r="A314" s="122"/>
      <c r="B314" s="122"/>
      <c r="C314" s="122"/>
      <c r="D314" s="122"/>
      <c r="E314" s="122"/>
      <c r="F314" s="122"/>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row>
    <row r="315" spans="1:48" ht="14.25" customHeight="1" x14ac:dyDescent="0.2">
      <c r="A315" s="122"/>
      <c r="B315" s="122"/>
      <c r="C315" s="122"/>
      <c r="D315" s="122"/>
      <c r="E315" s="122"/>
      <c r="F315" s="122"/>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row>
    <row r="316" spans="1:48" ht="14.25" customHeight="1" x14ac:dyDescent="0.2">
      <c r="A316" s="122"/>
      <c r="B316" s="122"/>
      <c r="C316" s="122"/>
      <c r="D316" s="122"/>
      <c r="E316" s="122"/>
      <c r="F316" s="122"/>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row>
    <row r="317" spans="1:48" ht="14.25" customHeight="1" x14ac:dyDescent="0.2">
      <c r="A317" s="122"/>
      <c r="B317" s="122"/>
      <c r="C317" s="122"/>
      <c r="D317" s="122"/>
      <c r="E317" s="122"/>
      <c r="F317" s="122"/>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row>
    <row r="318" spans="1:48" ht="14.25" customHeight="1" x14ac:dyDescent="0.2">
      <c r="A318" s="122"/>
      <c r="B318" s="122"/>
      <c r="C318" s="122"/>
      <c r="D318" s="122"/>
      <c r="E318" s="122"/>
      <c r="F318" s="122"/>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row>
    <row r="319" spans="1:48" ht="14.25" customHeight="1" x14ac:dyDescent="0.2">
      <c r="A319" s="122"/>
      <c r="B319" s="122"/>
      <c r="C319" s="122"/>
      <c r="D319" s="122"/>
      <c r="E319" s="122"/>
      <c r="F319" s="122"/>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row>
    <row r="320" spans="1:48" ht="14.25" customHeight="1" x14ac:dyDescent="0.2">
      <c r="A320" s="122"/>
      <c r="B320" s="122"/>
      <c r="C320" s="122"/>
      <c r="D320" s="122"/>
      <c r="E320" s="122"/>
      <c r="F320" s="122"/>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row>
    <row r="321" spans="1:48" ht="14.25" customHeight="1" x14ac:dyDescent="0.2">
      <c r="A321" s="122"/>
      <c r="B321" s="122"/>
      <c r="C321" s="122"/>
      <c r="D321" s="122"/>
      <c r="E321" s="122"/>
      <c r="F321" s="122"/>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row>
    <row r="322" spans="1:48" ht="14.25" customHeight="1" x14ac:dyDescent="0.2">
      <c r="A322" s="122"/>
      <c r="B322" s="122"/>
      <c r="C322" s="122"/>
      <c r="D322" s="122"/>
      <c r="E322" s="122"/>
      <c r="F322" s="122"/>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row>
    <row r="323" spans="1:48" ht="14.25" customHeight="1" x14ac:dyDescent="0.2">
      <c r="A323" s="122"/>
      <c r="B323" s="122"/>
      <c r="C323" s="122"/>
      <c r="D323" s="122"/>
      <c r="E323" s="122"/>
      <c r="F323" s="122"/>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row>
    <row r="324" spans="1:48" ht="14.25" customHeight="1" x14ac:dyDescent="0.2">
      <c r="A324" s="122"/>
      <c r="B324" s="122"/>
      <c r="C324" s="122"/>
      <c r="D324" s="122"/>
      <c r="E324" s="122"/>
      <c r="F324" s="122"/>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row>
    <row r="325" spans="1:48" ht="14.25" customHeight="1" x14ac:dyDescent="0.2">
      <c r="A325" s="122"/>
      <c r="B325" s="122"/>
      <c r="C325" s="122"/>
      <c r="D325" s="122"/>
      <c r="E325" s="122"/>
      <c r="F325" s="122"/>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row>
    <row r="326" spans="1:48" ht="14.25" customHeight="1" x14ac:dyDescent="0.2">
      <c r="A326" s="122"/>
      <c r="B326" s="122"/>
      <c r="C326" s="122"/>
      <c r="D326" s="122"/>
      <c r="E326" s="122"/>
      <c r="F326" s="122"/>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row>
    <row r="327" spans="1:48" ht="14.25" customHeight="1" x14ac:dyDescent="0.2">
      <c r="A327" s="122"/>
      <c r="B327" s="122"/>
      <c r="C327" s="122"/>
      <c r="D327" s="122"/>
      <c r="E327" s="122"/>
      <c r="F327" s="122"/>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row>
    <row r="328" spans="1:48" ht="14.25" customHeight="1" x14ac:dyDescent="0.2">
      <c r="A328" s="122"/>
      <c r="B328" s="122"/>
      <c r="C328" s="122"/>
      <c r="D328" s="122"/>
      <c r="E328" s="122"/>
      <c r="F328" s="122"/>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row>
    <row r="329" spans="1:48" ht="14.25" customHeight="1" x14ac:dyDescent="0.2">
      <c r="A329" s="122"/>
      <c r="B329" s="122"/>
      <c r="C329" s="122"/>
      <c r="D329" s="122"/>
      <c r="E329" s="122"/>
      <c r="F329" s="122"/>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row>
    <row r="330" spans="1:48" ht="14.25" customHeight="1" x14ac:dyDescent="0.2">
      <c r="A330" s="122"/>
      <c r="B330" s="122"/>
      <c r="C330" s="122"/>
      <c r="D330" s="122"/>
      <c r="E330" s="122"/>
      <c r="F330" s="122"/>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row>
    <row r="331" spans="1:48" ht="14.25" customHeight="1" x14ac:dyDescent="0.2">
      <c r="A331" s="122"/>
      <c r="B331" s="122"/>
      <c r="C331" s="122"/>
      <c r="D331" s="122"/>
      <c r="E331" s="122"/>
      <c r="F331" s="122"/>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row>
    <row r="332" spans="1:48" ht="14.25" customHeight="1" x14ac:dyDescent="0.2">
      <c r="A332" s="122"/>
      <c r="B332" s="122"/>
      <c r="C332" s="122"/>
      <c r="D332" s="122"/>
      <c r="E332" s="122"/>
      <c r="F332" s="122"/>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row>
    <row r="333" spans="1:48" ht="14.25" customHeight="1" x14ac:dyDescent="0.2">
      <c r="A333" s="122"/>
      <c r="B333" s="122"/>
      <c r="C333" s="122"/>
      <c r="D333" s="122"/>
      <c r="E333" s="122"/>
      <c r="F333" s="122"/>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row>
    <row r="334" spans="1:48" ht="14.25" customHeight="1" x14ac:dyDescent="0.2">
      <c r="A334" s="122"/>
      <c r="B334" s="122"/>
      <c r="C334" s="122"/>
      <c r="D334" s="122"/>
      <c r="E334" s="122"/>
      <c r="F334" s="122"/>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row>
    <row r="335" spans="1:48" ht="14.25" customHeight="1" x14ac:dyDescent="0.2">
      <c r="A335" s="122"/>
      <c r="B335" s="122"/>
      <c r="C335" s="122"/>
      <c r="D335" s="122"/>
      <c r="E335" s="122"/>
      <c r="F335" s="122"/>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row>
    <row r="336" spans="1:48" ht="14.25" customHeight="1" x14ac:dyDescent="0.2">
      <c r="A336" s="122"/>
      <c r="B336" s="122"/>
      <c r="C336" s="122"/>
      <c r="D336" s="122"/>
      <c r="E336" s="122"/>
      <c r="F336" s="122"/>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row>
    <row r="337" spans="1:48" ht="14.25" customHeight="1" x14ac:dyDescent="0.2">
      <c r="A337" s="122"/>
      <c r="B337" s="122"/>
      <c r="C337" s="122"/>
      <c r="D337" s="122"/>
      <c r="E337" s="122"/>
      <c r="F337" s="122"/>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row>
    <row r="338" spans="1:48" ht="14.25" customHeight="1" x14ac:dyDescent="0.2">
      <c r="A338" s="122"/>
      <c r="B338" s="122"/>
      <c r="C338" s="122"/>
      <c r="D338" s="122"/>
      <c r="E338" s="122"/>
      <c r="F338" s="122"/>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row>
    <row r="339" spans="1:48" ht="14.25" customHeight="1" x14ac:dyDescent="0.2">
      <c r="A339" s="122"/>
      <c r="B339" s="122"/>
      <c r="C339" s="122"/>
      <c r="D339" s="122"/>
      <c r="E339" s="122"/>
      <c r="F339" s="122"/>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row>
    <row r="340" spans="1:48" ht="14.25" customHeight="1" x14ac:dyDescent="0.2">
      <c r="A340" s="122"/>
      <c r="B340" s="122"/>
      <c r="C340" s="122"/>
      <c r="D340" s="122"/>
      <c r="E340" s="122"/>
      <c r="F340" s="122"/>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row>
    <row r="341" spans="1:48" ht="14.25" customHeight="1" x14ac:dyDescent="0.2">
      <c r="A341" s="122"/>
      <c r="B341" s="122"/>
      <c r="C341" s="122"/>
      <c r="D341" s="122"/>
      <c r="E341" s="122"/>
      <c r="F341" s="122"/>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row>
    <row r="342" spans="1:48" ht="14.25" customHeight="1" x14ac:dyDescent="0.2">
      <c r="A342" s="122"/>
      <c r="B342" s="122"/>
      <c r="C342" s="122"/>
      <c r="D342" s="122"/>
      <c r="E342" s="122"/>
      <c r="F342" s="122"/>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row>
    <row r="343" spans="1:48" ht="14.25" customHeight="1" x14ac:dyDescent="0.2">
      <c r="A343" s="122"/>
      <c r="B343" s="122"/>
      <c r="C343" s="122"/>
      <c r="D343" s="122"/>
      <c r="E343" s="122"/>
      <c r="F343" s="122"/>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row>
    <row r="344" spans="1:48" ht="14.25" customHeight="1" x14ac:dyDescent="0.2">
      <c r="A344" s="122"/>
      <c r="B344" s="122"/>
      <c r="C344" s="122"/>
      <c r="D344" s="122"/>
      <c r="E344" s="122"/>
      <c r="F344" s="122"/>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row>
    <row r="345" spans="1:48" ht="14.25" customHeight="1" x14ac:dyDescent="0.2">
      <c r="A345" s="122"/>
      <c r="B345" s="122"/>
      <c r="C345" s="122"/>
      <c r="D345" s="122"/>
      <c r="E345" s="122"/>
      <c r="F345" s="122"/>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row>
    <row r="346" spans="1:48" ht="14.25" customHeight="1" x14ac:dyDescent="0.2">
      <c r="A346" s="122"/>
      <c r="B346" s="122"/>
      <c r="C346" s="122"/>
      <c r="D346" s="122"/>
      <c r="E346" s="122"/>
      <c r="F346" s="122"/>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row>
    <row r="347" spans="1:48" ht="14.25" customHeight="1" x14ac:dyDescent="0.2">
      <c r="A347" s="122"/>
      <c r="B347" s="122"/>
      <c r="C347" s="122"/>
      <c r="D347" s="122"/>
      <c r="E347" s="122"/>
      <c r="F347" s="122"/>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row>
    <row r="348" spans="1:48" ht="14.25" customHeight="1" x14ac:dyDescent="0.2">
      <c r="A348" s="122"/>
      <c r="B348" s="122"/>
      <c r="C348" s="122"/>
      <c r="D348" s="122"/>
      <c r="E348" s="122"/>
      <c r="F348" s="122"/>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row>
    <row r="349" spans="1:48" ht="14.25" customHeight="1" x14ac:dyDescent="0.2">
      <c r="A349" s="122"/>
      <c r="B349" s="122"/>
      <c r="C349" s="122"/>
      <c r="D349" s="122"/>
      <c r="E349" s="122"/>
      <c r="F349" s="122"/>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row>
    <row r="350" spans="1:48" ht="14.25" customHeight="1" x14ac:dyDescent="0.2">
      <c r="A350" s="122"/>
      <c r="B350" s="122"/>
      <c r="C350" s="122"/>
      <c r="D350" s="122"/>
      <c r="E350" s="122"/>
      <c r="F350" s="122"/>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row>
    <row r="351" spans="1:48" ht="14.25" customHeight="1" x14ac:dyDescent="0.2">
      <c r="A351" s="122"/>
      <c r="B351" s="122"/>
      <c r="C351" s="122"/>
      <c r="D351" s="122"/>
      <c r="E351" s="122"/>
      <c r="F351" s="122"/>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row>
    <row r="352" spans="1:48" ht="14.25" customHeight="1" x14ac:dyDescent="0.2">
      <c r="A352" s="122"/>
      <c r="B352" s="122"/>
      <c r="C352" s="122"/>
      <c r="D352" s="122"/>
      <c r="E352" s="122"/>
      <c r="F352" s="122"/>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row>
    <row r="353" spans="1:48" ht="14.25" customHeight="1" x14ac:dyDescent="0.2">
      <c r="A353" s="122"/>
      <c r="B353" s="122"/>
      <c r="C353" s="122"/>
      <c r="D353" s="122"/>
      <c r="E353" s="122"/>
      <c r="F353" s="122"/>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row>
    <row r="354" spans="1:48" ht="14.25" customHeight="1" x14ac:dyDescent="0.2">
      <c r="A354" s="122"/>
      <c r="B354" s="122"/>
      <c r="C354" s="122"/>
      <c r="D354" s="122"/>
      <c r="E354" s="122"/>
      <c r="F354" s="122"/>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row>
    <row r="355" spans="1:48" ht="14.25" customHeight="1" x14ac:dyDescent="0.2">
      <c r="A355" s="122"/>
      <c r="B355" s="122"/>
      <c r="C355" s="122"/>
      <c r="D355" s="122"/>
      <c r="E355" s="122"/>
      <c r="F355" s="122"/>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row>
    <row r="356" spans="1:48" ht="14.25" customHeight="1" x14ac:dyDescent="0.2">
      <c r="A356" s="122"/>
      <c r="B356" s="122"/>
      <c r="C356" s="122"/>
      <c r="D356" s="122"/>
      <c r="E356" s="122"/>
      <c r="F356" s="122"/>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row>
    <row r="357" spans="1:48" ht="14.25" customHeight="1" x14ac:dyDescent="0.2">
      <c r="A357" s="122"/>
      <c r="B357" s="122"/>
      <c r="C357" s="122"/>
      <c r="D357" s="122"/>
      <c r="E357" s="122"/>
      <c r="F357" s="122"/>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row>
    <row r="358" spans="1:48" ht="14.25" customHeight="1" x14ac:dyDescent="0.2">
      <c r="A358" s="122"/>
      <c r="B358" s="122"/>
      <c r="C358" s="122"/>
      <c r="D358" s="122"/>
      <c r="E358" s="122"/>
      <c r="F358" s="122"/>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row>
    <row r="359" spans="1:48" ht="14.25" customHeight="1" x14ac:dyDescent="0.2">
      <c r="A359" s="122"/>
      <c r="B359" s="122"/>
      <c r="C359" s="122"/>
      <c r="D359" s="122"/>
      <c r="E359" s="122"/>
      <c r="F359" s="122"/>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row>
    <row r="360" spans="1:48" ht="14.25" customHeight="1" x14ac:dyDescent="0.2">
      <c r="A360" s="122"/>
      <c r="B360" s="122"/>
      <c r="C360" s="122"/>
      <c r="D360" s="122"/>
      <c r="E360" s="122"/>
      <c r="F360" s="122"/>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row>
    <row r="361" spans="1:48" ht="14.25" customHeight="1" x14ac:dyDescent="0.2">
      <c r="A361" s="122"/>
      <c r="B361" s="122"/>
      <c r="C361" s="122"/>
      <c r="D361" s="122"/>
      <c r="E361" s="122"/>
      <c r="F361" s="122"/>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row>
    <row r="362" spans="1:48" ht="14.25" customHeight="1" x14ac:dyDescent="0.2">
      <c r="A362" s="122"/>
      <c r="B362" s="122"/>
      <c r="C362" s="122"/>
      <c r="D362" s="122"/>
      <c r="E362" s="122"/>
      <c r="F362" s="122"/>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row>
    <row r="363" spans="1:48" ht="14.25" customHeight="1" x14ac:dyDescent="0.2">
      <c r="A363" s="122"/>
      <c r="B363" s="122"/>
      <c r="C363" s="122"/>
      <c r="D363" s="122"/>
      <c r="E363" s="122"/>
      <c r="F363" s="122"/>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row>
    <row r="364" spans="1:48" ht="14.25" customHeight="1" x14ac:dyDescent="0.2">
      <c r="A364" s="122"/>
      <c r="B364" s="122"/>
      <c r="C364" s="122"/>
      <c r="D364" s="122"/>
      <c r="E364" s="122"/>
      <c r="F364" s="122"/>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row>
    <row r="365" spans="1:48" ht="14.25" customHeight="1" x14ac:dyDescent="0.2">
      <c r="A365" s="122"/>
      <c r="B365" s="122"/>
      <c r="C365" s="122"/>
      <c r="D365" s="122"/>
      <c r="E365" s="122"/>
      <c r="F365" s="122"/>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row>
    <row r="366" spans="1:48" ht="14.25" customHeight="1" x14ac:dyDescent="0.2">
      <c r="A366" s="122"/>
      <c r="B366" s="122"/>
      <c r="C366" s="122"/>
      <c r="D366" s="122"/>
      <c r="E366" s="122"/>
      <c r="F366" s="122"/>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row>
    <row r="367" spans="1:48" ht="14.25" customHeight="1" x14ac:dyDescent="0.2">
      <c r="A367" s="122"/>
      <c r="B367" s="122"/>
      <c r="C367" s="122"/>
      <c r="D367" s="122"/>
      <c r="E367" s="122"/>
      <c r="F367" s="122"/>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row>
    <row r="368" spans="1:48" ht="14.25" customHeight="1" x14ac:dyDescent="0.2">
      <c r="A368" s="122"/>
      <c r="B368" s="122"/>
      <c r="C368" s="122"/>
      <c r="D368" s="122"/>
      <c r="E368" s="122"/>
      <c r="F368" s="122"/>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row>
    <row r="369" spans="1:48" ht="14.25" customHeight="1" x14ac:dyDescent="0.2">
      <c r="A369" s="122"/>
      <c r="B369" s="122"/>
      <c r="C369" s="122"/>
      <c r="D369" s="122"/>
      <c r="E369" s="122"/>
      <c r="F369" s="122"/>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row>
    <row r="370" spans="1:48" ht="14.25" customHeight="1" x14ac:dyDescent="0.2">
      <c r="A370" s="122"/>
      <c r="B370" s="122"/>
      <c r="C370" s="122"/>
      <c r="D370" s="122"/>
      <c r="E370" s="122"/>
      <c r="F370" s="122"/>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row>
    <row r="371" spans="1:48" ht="14.25" customHeight="1" x14ac:dyDescent="0.2">
      <c r="A371" s="122"/>
      <c r="B371" s="122"/>
      <c r="C371" s="122"/>
      <c r="D371" s="122"/>
      <c r="E371" s="122"/>
      <c r="F371" s="122"/>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row>
    <row r="372" spans="1:48" ht="14.25" customHeight="1" x14ac:dyDescent="0.2">
      <c r="A372" s="122"/>
      <c r="B372" s="122"/>
      <c r="C372" s="122"/>
      <c r="D372" s="122"/>
      <c r="E372" s="122"/>
      <c r="F372" s="122"/>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row>
    <row r="373" spans="1:48" ht="14.25" customHeight="1" x14ac:dyDescent="0.2">
      <c r="A373" s="122"/>
      <c r="B373" s="122"/>
      <c r="C373" s="122"/>
      <c r="D373" s="122"/>
      <c r="E373" s="122"/>
      <c r="F373" s="122"/>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row>
    <row r="374" spans="1:48" ht="14.25" customHeight="1" x14ac:dyDescent="0.2">
      <c r="A374" s="122"/>
      <c r="B374" s="122"/>
      <c r="C374" s="122"/>
      <c r="D374" s="122"/>
      <c r="E374" s="122"/>
      <c r="F374" s="122"/>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row>
    <row r="375" spans="1:48" ht="14.25" customHeight="1" x14ac:dyDescent="0.2">
      <c r="A375" s="122"/>
      <c r="B375" s="122"/>
      <c r="C375" s="122"/>
      <c r="D375" s="122"/>
      <c r="E375" s="122"/>
      <c r="F375" s="122"/>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row>
    <row r="376" spans="1:48" ht="14.25" customHeight="1" x14ac:dyDescent="0.2">
      <c r="A376" s="122"/>
      <c r="B376" s="122"/>
      <c r="C376" s="122"/>
      <c r="D376" s="122"/>
      <c r="E376" s="122"/>
      <c r="F376" s="122"/>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row>
    <row r="377" spans="1:48" ht="14.25" customHeight="1" x14ac:dyDescent="0.2">
      <c r="A377" s="122"/>
      <c r="B377" s="122"/>
      <c r="C377" s="122"/>
      <c r="D377" s="122"/>
      <c r="E377" s="122"/>
      <c r="F377" s="122"/>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row>
    <row r="378" spans="1:48" ht="14.25" customHeight="1" x14ac:dyDescent="0.2">
      <c r="A378" s="122"/>
      <c r="B378" s="122"/>
      <c r="C378" s="122"/>
      <c r="D378" s="122"/>
      <c r="E378" s="122"/>
      <c r="F378" s="122"/>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row>
    <row r="379" spans="1:48" ht="14.25" customHeight="1" x14ac:dyDescent="0.2">
      <c r="A379" s="122"/>
      <c r="B379" s="122"/>
      <c r="C379" s="122"/>
      <c r="D379" s="122"/>
      <c r="E379" s="122"/>
      <c r="F379" s="122"/>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row>
    <row r="380" spans="1:48" ht="14.25" customHeight="1" x14ac:dyDescent="0.2">
      <c r="A380" s="122"/>
      <c r="B380" s="122"/>
      <c r="C380" s="122"/>
      <c r="D380" s="122"/>
      <c r="E380" s="122"/>
      <c r="F380" s="122"/>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row>
    <row r="381" spans="1:48" ht="14.25" customHeight="1" x14ac:dyDescent="0.2">
      <c r="A381" s="122"/>
      <c r="B381" s="122"/>
      <c r="C381" s="122"/>
      <c r="D381" s="122"/>
      <c r="E381" s="122"/>
      <c r="F381" s="122"/>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row>
    <row r="382" spans="1:48" ht="14.25" customHeight="1" x14ac:dyDescent="0.2">
      <c r="A382" s="122"/>
      <c r="B382" s="122"/>
      <c r="C382" s="122"/>
      <c r="D382" s="122"/>
      <c r="E382" s="122"/>
      <c r="F382" s="122"/>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row>
    <row r="383" spans="1:48" ht="14.25" customHeight="1" x14ac:dyDescent="0.2">
      <c r="A383" s="122"/>
      <c r="B383" s="122"/>
      <c r="C383" s="122"/>
      <c r="D383" s="122"/>
      <c r="E383" s="122"/>
      <c r="F383" s="122"/>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row>
    <row r="384" spans="1:48" ht="14.25" customHeight="1" x14ac:dyDescent="0.2">
      <c r="A384" s="122"/>
      <c r="B384" s="122"/>
      <c r="C384" s="122"/>
      <c r="D384" s="122"/>
      <c r="E384" s="122"/>
      <c r="F384" s="122"/>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row>
    <row r="385" spans="1:48" ht="14.25" customHeight="1" x14ac:dyDescent="0.2">
      <c r="A385" s="122"/>
      <c r="B385" s="122"/>
      <c r="C385" s="122"/>
      <c r="D385" s="122"/>
      <c r="E385" s="122"/>
      <c r="F385" s="122"/>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row>
    <row r="386" spans="1:48" ht="14.25" customHeight="1" x14ac:dyDescent="0.2">
      <c r="A386" s="122"/>
      <c r="B386" s="122"/>
      <c r="C386" s="122"/>
      <c r="D386" s="122"/>
      <c r="E386" s="122"/>
      <c r="F386" s="122"/>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row>
    <row r="387" spans="1:48" ht="14.25" customHeight="1" x14ac:dyDescent="0.2">
      <c r="A387" s="122"/>
      <c r="B387" s="122"/>
      <c r="C387" s="122"/>
      <c r="D387" s="122"/>
      <c r="E387" s="122"/>
      <c r="F387" s="122"/>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row>
    <row r="388" spans="1:48" ht="14.25" customHeight="1" x14ac:dyDescent="0.2">
      <c r="A388" s="122"/>
      <c r="B388" s="122"/>
      <c r="C388" s="122"/>
      <c r="D388" s="122"/>
      <c r="E388" s="122"/>
      <c r="F388" s="122"/>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row>
    <row r="389" spans="1:48" ht="14.25" customHeight="1" x14ac:dyDescent="0.2">
      <c r="A389" s="122"/>
      <c r="B389" s="122"/>
      <c r="C389" s="122"/>
      <c r="D389" s="122"/>
      <c r="E389" s="122"/>
      <c r="F389" s="122"/>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row>
    <row r="390" spans="1:48" ht="14.25" customHeight="1" x14ac:dyDescent="0.2">
      <c r="A390" s="122"/>
      <c r="B390" s="122"/>
      <c r="C390" s="122"/>
      <c r="D390" s="122"/>
      <c r="E390" s="122"/>
      <c r="F390" s="122"/>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row>
    <row r="391" spans="1:48" ht="14.25" customHeight="1" x14ac:dyDescent="0.2">
      <c r="A391" s="122"/>
      <c r="B391" s="122"/>
      <c r="C391" s="122"/>
      <c r="D391" s="122"/>
      <c r="E391" s="122"/>
      <c r="F391" s="122"/>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row>
    <row r="392" spans="1:48" ht="14.25" customHeight="1" x14ac:dyDescent="0.2">
      <c r="A392" s="122"/>
      <c r="B392" s="122"/>
      <c r="C392" s="122"/>
      <c r="D392" s="122"/>
      <c r="E392" s="122"/>
      <c r="F392" s="122"/>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row>
    <row r="393" spans="1:48" ht="14.25" customHeight="1" x14ac:dyDescent="0.2">
      <c r="A393" s="122"/>
      <c r="B393" s="122"/>
      <c r="C393" s="122"/>
      <c r="D393" s="122"/>
      <c r="E393" s="122"/>
      <c r="F393" s="122"/>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row>
    <row r="394" spans="1:48" ht="14.25" customHeight="1" x14ac:dyDescent="0.2">
      <c r="A394" s="122"/>
      <c r="B394" s="122"/>
      <c r="C394" s="122"/>
      <c r="D394" s="122"/>
      <c r="E394" s="122"/>
      <c r="F394" s="122"/>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row>
    <row r="395" spans="1:48" ht="14.25" customHeight="1" x14ac:dyDescent="0.2">
      <c r="A395" s="122"/>
      <c r="B395" s="122"/>
      <c r="C395" s="122"/>
      <c r="D395" s="122"/>
      <c r="E395" s="122"/>
      <c r="F395" s="122"/>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row>
    <row r="396" spans="1:48" ht="14.25" customHeight="1" x14ac:dyDescent="0.2">
      <c r="A396" s="122"/>
      <c r="B396" s="122"/>
      <c r="C396" s="122"/>
      <c r="D396" s="122"/>
      <c r="E396" s="122"/>
      <c r="F396" s="122"/>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row>
    <row r="397" spans="1:48" ht="14.25" customHeight="1" x14ac:dyDescent="0.2">
      <c r="A397" s="122"/>
      <c r="B397" s="122"/>
      <c r="C397" s="122"/>
      <c r="D397" s="122"/>
      <c r="E397" s="122"/>
      <c r="F397" s="122"/>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row>
    <row r="398" spans="1:48" ht="14.25" customHeight="1" x14ac:dyDescent="0.2">
      <c r="A398" s="122"/>
      <c r="B398" s="122"/>
      <c r="C398" s="122"/>
      <c r="D398" s="122"/>
      <c r="E398" s="122"/>
      <c r="F398" s="122"/>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row>
    <row r="399" spans="1:48" ht="14.25" customHeight="1" x14ac:dyDescent="0.2">
      <c r="A399" s="122"/>
      <c r="B399" s="122"/>
      <c r="C399" s="122"/>
      <c r="D399" s="122"/>
      <c r="E399" s="122"/>
      <c r="F399" s="122"/>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row>
    <row r="400" spans="1:48" ht="14.25" customHeight="1" x14ac:dyDescent="0.2">
      <c r="A400" s="122"/>
      <c r="B400" s="122"/>
      <c r="C400" s="122"/>
      <c r="D400" s="122"/>
      <c r="E400" s="122"/>
      <c r="F400" s="122"/>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row>
    <row r="401" spans="1:48" ht="14.25" customHeight="1" x14ac:dyDescent="0.2">
      <c r="A401" s="122"/>
      <c r="B401" s="122"/>
      <c r="C401" s="122"/>
      <c r="D401" s="122"/>
      <c r="E401" s="122"/>
      <c r="F401" s="122"/>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row>
    <row r="402" spans="1:48" ht="14.25" customHeight="1" x14ac:dyDescent="0.2">
      <c r="A402" s="122"/>
      <c r="B402" s="122"/>
      <c r="C402" s="122"/>
      <c r="D402" s="122"/>
      <c r="E402" s="122"/>
      <c r="F402" s="122"/>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row>
    <row r="403" spans="1:48" ht="14.25" customHeight="1" x14ac:dyDescent="0.2">
      <c r="A403" s="122"/>
      <c r="B403" s="122"/>
      <c r="C403" s="122"/>
      <c r="D403" s="122"/>
      <c r="E403" s="122"/>
      <c r="F403" s="122"/>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row>
    <row r="404" spans="1:48" ht="14.25" customHeight="1" x14ac:dyDescent="0.2">
      <c r="A404" s="122"/>
      <c r="B404" s="122"/>
      <c r="C404" s="122"/>
      <c r="D404" s="122"/>
      <c r="E404" s="122"/>
      <c r="F404" s="122"/>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row>
    <row r="405" spans="1:48" ht="14.25" customHeight="1" x14ac:dyDescent="0.2">
      <c r="A405" s="122"/>
      <c r="B405" s="122"/>
      <c r="C405" s="122"/>
      <c r="D405" s="122"/>
      <c r="E405" s="122"/>
      <c r="F405" s="122"/>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row>
    <row r="406" spans="1:48" ht="14.25" customHeight="1" x14ac:dyDescent="0.2">
      <c r="A406" s="122"/>
      <c r="B406" s="122"/>
      <c r="C406" s="122"/>
      <c r="D406" s="122"/>
      <c r="E406" s="122"/>
      <c r="F406" s="122"/>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row>
    <row r="407" spans="1:48" ht="14.25" customHeight="1" x14ac:dyDescent="0.2">
      <c r="A407" s="122"/>
      <c r="B407" s="122"/>
      <c r="C407" s="122"/>
      <c r="D407" s="122"/>
      <c r="E407" s="122"/>
      <c r="F407" s="122"/>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row>
    <row r="408" spans="1:48" ht="14.25" customHeight="1" x14ac:dyDescent="0.2">
      <c r="A408" s="122"/>
      <c r="B408" s="122"/>
      <c r="C408" s="122"/>
      <c r="D408" s="122"/>
      <c r="E408" s="122"/>
      <c r="F408" s="122"/>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row>
    <row r="409" spans="1:48" ht="14.25" customHeight="1" x14ac:dyDescent="0.2">
      <c r="A409" s="122"/>
      <c r="B409" s="122"/>
      <c r="C409" s="122"/>
      <c r="D409" s="122"/>
      <c r="E409" s="122"/>
      <c r="F409" s="122"/>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row>
    <row r="410" spans="1:48" ht="14.25" customHeight="1" x14ac:dyDescent="0.2">
      <c r="A410" s="122"/>
      <c r="B410" s="122"/>
      <c r="C410" s="122"/>
      <c r="D410" s="122"/>
      <c r="E410" s="122"/>
      <c r="F410" s="122"/>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row>
    <row r="411" spans="1:48" ht="14.25" customHeight="1" x14ac:dyDescent="0.2">
      <c r="A411" s="122"/>
      <c r="B411" s="122"/>
      <c r="C411" s="122"/>
      <c r="D411" s="122"/>
      <c r="E411" s="122"/>
      <c r="F411" s="122"/>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row>
    <row r="412" spans="1:48" ht="14.25" customHeight="1" x14ac:dyDescent="0.2">
      <c r="A412" s="122"/>
      <c r="B412" s="122"/>
      <c r="C412" s="122"/>
      <c r="D412" s="122"/>
      <c r="E412" s="122"/>
      <c r="F412" s="122"/>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row>
    <row r="413" spans="1:48" ht="14.25" customHeight="1" x14ac:dyDescent="0.2">
      <c r="A413" s="122"/>
      <c r="B413" s="122"/>
      <c r="C413" s="122"/>
      <c r="D413" s="122"/>
      <c r="E413" s="122"/>
      <c r="F413" s="122"/>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row>
    <row r="414" spans="1:48" ht="14.25" customHeight="1" x14ac:dyDescent="0.2">
      <c r="A414" s="122"/>
      <c r="B414" s="122"/>
      <c r="C414" s="122"/>
      <c r="D414" s="122"/>
      <c r="E414" s="122"/>
      <c r="F414" s="122"/>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row>
    <row r="415" spans="1:48" ht="14.25" customHeight="1" x14ac:dyDescent="0.2">
      <c r="A415" s="122"/>
      <c r="B415" s="122"/>
      <c r="C415" s="122"/>
      <c r="D415" s="122"/>
      <c r="E415" s="122"/>
      <c r="F415" s="122"/>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row>
    <row r="416" spans="1:48" ht="14.25" customHeight="1" x14ac:dyDescent="0.2">
      <c r="A416" s="122"/>
      <c r="B416" s="122"/>
      <c r="C416" s="122"/>
      <c r="D416" s="122"/>
      <c r="E416" s="122"/>
      <c r="F416" s="122"/>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row>
    <row r="417" spans="1:48" ht="14.25" customHeight="1" x14ac:dyDescent="0.2">
      <c r="A417" s="122"/>
      <c r="B417" s="122"/>
      <c r="C417" s="122"/>
      <c r="D417" s="122"/>
      <c r="E417" s="122"/>
      <c r="F417" s="122"/>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row>
    <row r="418" spans="1:48" ht="14.25" customHeight="1" x14ac:dyDescent="0.2">
      <c r="A418" s="122"/>
      <c r="B418" s="122"/>
      <c r="C418" s="122"/>
      <c r="D418" s="122"/>
      <c r="E418" s="122"/>
      <c r="F418" s="122"/>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row>
    <row r="419" spans="1:48" ht="14.25" customHeight="1" x14ac:dyDescent="0.2">
      <c r="A419" s="122"/>
      <c r="B419" s="122"/>
      <c r="C419" s="122"/>
      <c r="D419" s="122"/>
      <c r="E419" s="122"/>
      <c r="F419" s="122"/>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row>
    <row r="420" spans="1:48" ht="14.25" customHeight="1" x14ac:dyDescent="0.2">
      <c r="A420" s="122"/>
      <c r="B420" s="122"/>
      <c r="C420" s="122"/>
      <c r="D420" s="122"/>
      <c r="E420" s="122"/>
      <c r="F420" s="122"/>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row>
    <row r="421" spans="1:48" ht="14.25" customHeight="1" x14ac:dyDescent="0.2">
      <c r="A421" s="122"/>
      <c r="B421" s="122"/>
      <c r="C421" s="122"/>
      <c r="D421" s="122"/>
      <c r="E421" s="122"/>
      <c r="F421" s="122"/>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row>
    <row r="422" spans="1:48" ht="14.25" customHeight="1" x14ac:dyDescent="0.2">
      <c r="A422" s="122"/>
      <c r="B422" s="122"/>
      <c r="C422" s="122"/>
      <c r="D422" s="122"/>
      <c r="E422" s="122"/>
      <c r="F422" s="122"/>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row>
    <row r="423" spans="1:48" ht="14.25" customHeight="1" x14ac:dyDescent="0.2">
      <c r="A423" s="122"/>
      <c r="B423" s="122"/>
      <c r="C423" s="122"/>
      <c r="D423" s="122"/>
      <c r="E423" s="122"/>
      <c r="F423" s="122"/>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row>
    <row r="424" spans="1:48" ht="14.25" customHeight="1" x14ac:dyDescent="0.2">
      <c r="A424" s="122"/>
      <c r="B424" s="122"/>
      <c r="C424" s="122"/>
      <c r="D424" s="122"/>
      <c r="E424" s="122"/>
      <c r="F424" s="122"/>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row>
    <row r="425" spans="1:48" ht="14.25" customHeight="1" x14ac:dyDescent="0.2">
      <c r="A425" s="122"/>
      <c r="B425" s="122"/>
      <c r="C425" s="122"/>
      <c r="D425" s="122"/>
      <c r="E425" s="122"/>
      <c r="F425" s="122"/>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row>
    <row r="426" spans="1:48" ht="14.25" customHeight="1" x14ac:dyDescent="0.2">
      <c r="A426" s="122"/>
      <c r="B426" s="122"/>
      <c r="C426" s="122"/>
      <c r="D426" s="122"/>
      <c r="E426" s="122"/>
      <c r="F426" s="122"/>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row>
    <row r="427" spans="1:48" ht="14.25" customHeight="1" x14ac:dyDescent="0.2">
      <c r="A427" s="122"/>
      <c r="B427" s="122"/>
      <c r="C427" s="122"/>
      <c r="D427" s="122"/>
      <c r="E427" s="122"/>
      <c r="F427" s="122"/>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row>
    <row r="428" spans="1:48" ht="14.25" customHeight="1" x14ac:dyDescent="0.2">
      <c r="A428" s="122"/>
      <c r="B428" s="122"/>
      <c r="C428" s="122"/>
      <c r="D428" s="122"/>
      <c r="E428" s="122"/>
      <c r="F428" s="122"/>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row>
    <row r="429" spans="1:48" ht="14.25" customHeight="1" x14ac:dyDescent="0.2">
      <c r="A429" s="122"/>
      <c r="B429" s="122"/>
      <c r="C429" s="122"/>
      <c r="D429" s="122"/>
      <c r="E429" s="122"/>
      <c r="F429" s="122"/>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row>
    <row r="430" spans="1:48" ht="14.25" customHeight="1" x14ac:dyDescent="0.2">
      <c r="A430" s="122"/>
      <c r="B430" s="122"/>
      <c r="C430" s="122"/>
      <c r="D430" s="122"/>
      <c r="E430" s="122"/>
      <c r="F430" s="122"/>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row>
    <row r="431" spans="1:48" ht="14.25" customHeight="1" x14ac:dyDescent="0.2">
      <c r="A431" s="122"/>
      <c r="B431" s="122"/>
      <c r="C431" s="122"/>
      <c r="D431" s="122"/>
      <c r="E431" s="122"/>
      <c r="F431" s="122"/>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row>
    <row r="432" spans="1:48" ht="14.25" customHeight="1" x14ac:dyDescent="0.2">
      <c r="A432" s="122"/>
      <c r="B432" s="122"/>
      <c r="C432" s="122"/>
      <c r="D432" s="122"/>
      <c r="E432" s="122"/>
      <c r="F432" s="122"/>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row>
    <row r="433" spans="1:48" ht="14.25" customHeight="1" x14ac:dyDescent="0.2">
      <c r="A433" s="122"/>
      <c r="B433" s="122"/>
      <c r="C433" s="122"/>
      <c r="D433" s="122"/>
      <c r="E433" s="122"/>
      <c r="F433" s="122"/>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row>
    <row r="434" spans="1:48" ht="14.25" customHeight="1" x14ac:dyDescent="0.2">
      <c r="A434" s="122"/>
      <c r="B434" s="122"/>
      <c r="C434" s="122"/>
      <c r="D434" s="122"/>
      <c r="E434" s="122"/>
      <c r="F434" s="122"/>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row>
    <row r="435" spans="1:48" ht="14.25" customHeight="1" x14ac:dyDescent="0.2">
      <c r="A435" s="122"/>
      <c r="B435" s="122"/>
      <c r="C435" s="122"/>
      <c r="D435" s="122"/>
      <c r="E435" s="122"/>
      <c r="F435" s="122"/>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row>
    <row r="436" spans="1:48" ht="14.25" customHeight="1" x14ac:dyDescent="0.2">
      <c r="A436" s="122"/>
      <c r="B436" s="122"/>
      <c r="C436" s="122"/>
      <c r="D436" s="122"/>
      <c r="E436" s="122"/>
      <c r="F436" s="122"/>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row>
    <row r="437" spans="1:48" ht="14.25" customHeight="1" x14ac:dyDescent="0.2">
      <c r="A437" s="122"/>
      <c r="B437" s="122"/>
      <c r="C437" s="122"/>
      <c r="D437" s="122"/>
      <c r="E437" s="122"/>
      <c r="F437" s="122"/>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row>
    <row r="438" spans="1:48" ht="14.25" customHeight="1" x14ac:dyDescent="0.2">
      <c r="A438" s="122"/>
      <c r="B438" s="122"/>
      <c r="C438" s="122"/>
      <c r="D438" s="122"/>
      <c r="E438" s="122"/>
      <c r="F438" s="122"/>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row>
    <row r="439" spans="1:48" ht="14.25" customHeight="1" x14ac:dyDescent="0.2">
      <c r="A439" s="122"/>
      <c r="B439" s="122"/>
      <c r="C439" s="122"/>
      <c r="D439" s="122"/>
      <c r="E439" s="122"/>
      <c r="F439" s="122"/>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row>
    <row r="440" spans="1:48" ht="14.25" customHeight="1" x14ac:dyDescent="0.2">
      <c r="A440" s="122"/>
      <c r="B440" s="122"/>
      <c r="C440" s="122"/>
      <c r="D440" s="122"/>
      <c r="E440" s="122"/>
      <c r="F440" s="122"/>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row>
    <row r="441" spans="1:48" ht="14.25" customHeight="1" x14ac:dyDescent="0.2">
      <c r="A441" s="122"/>
      <c r="B441" s="122"/>
      <c r="C441" s="122"/>
      <c r="D441" s="122"/>
      <c r="E441" s="122"/>
      <c r="F441" s="122"/>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row>
    <row r="442" spans="1:48" ht="14.25" customHeight="1" x14ac:dyDescent="0.2">
      <c r="A442" s="122"/>
      <c r="B442" s="122"/>
      <c r="C442" s="122"/>
      <c r="D442" s="122"/>
      <c r="E442" s="122"/>
      <c r="F442" s="122"/>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row>
    <row r="443" spans="1:48" ht="14.25" customHeight="1" x14ac:dyDescent="0.2">
      <c r="A443" s="122"/>
      <c r="B443" s="122"/>
      <c r="C443" s="122"/>
      <c r="D443" s="122"/>
      <c r="E443" s="122"/>
      <c r="F443" s="122"/>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row>
    <row r="444" spans="1:48" ht="14.25" customHeight="1" x14ac:dyDescent="0.2">
      <c r="A444" s="122"/>
      <c r="B444" s="122"/>
      <c r="C444" s="122"/>
      <c r="D444" s="122"/>
      <c r="E444" s="122"/>
      <c r="F444" s="122"/>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row>
    <row r="445" spans="1:48" ht="14.25" customHeight="1" x14ac:dyDescent="0.2">
      <c r="A445" s="122"/>
      <c r="B445" s="122"/>
      <c r="C445" s="122"/>
      <c r="D445" s="122"/>
      <c r="E445" s="122"/>
      <c r="F445" s="122"/>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row>
    <row r="446" spans="1:48" ht="14.25" customHeight="1" x14ac:dyDescent="0.2">
      <c r="A446" s="122"/>
      <c r="B446" s="122"/>
      <c r="C446" s="122"/>
      <c r="D446" s="122"/>
      <c r="E446" s="122"/>
      <c r="F446" s="122"/>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row>
    <row r="447" spans="1:48" ht="14.25" customHeight="1" x14ac:dyDescent="0.2">
      <c r="A447" s="122"/>
      <c r="B447" s="122"/>
      <c r="C447" s="122"/>
      <c r="D447" s="122"/>
      <c r="E447" s="122"/>
      <c r="F447" s="122"/>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row>
    <row r="448" spans="1:48" ht="14.25" customHeight="1" x14ac:dyDescent="0.2">
      <c r="A448" s="122"/>
      <c r="B448" s="122"/>
      <c r="C448" s="122"/>
      <c r="D448" s="122"/>
      <c r="E448" s="122"/>
      <c r="F448" s="122"/>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row>
    <row r="449" spans="1:48" ht="14.25" customHeight="1" x14ac:dyDescent="0.2">
      <c r="A449" s="122"/>
      <c r="B449" s="122"/>
      <c r="C449" s="122"/>
      <c r="D449" s="122"/>
      <c r="E449" s="122"/>
      <c r="F449" s="122"/>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row>
    <row r="450" spans="1:48" ht="14.25" customHeight="1" x14ac:dyDescent="0.2">
      <c r="A450" s="122"/>
      <c r="B450" s="122"/>
      <c r="C450" s="122"/>
      <c r="D450" s="122"/>
      <c r="E450" s="122"/>
      <c r="F450" s="122"/>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row>
    <row r="451" spans="1:48" ht="14.25" customHeight="1" x14ac:dyDescent="0.2">
      <c r="A451" s="122"/>
      <c r="B451" s="122"/>
      <c r="C451" s="122"/>
      <c r="D451" s="122"/>
      <c r="E451" s="122"/>
      <c r="F451" s="122"/>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row>
    <row r="452" spans="1:48" ht="14.25" customHeight="1" x14ac:dyDescent="0.2">
      <c r="A452" s="122"/>
      <c r="B452" s="122"/>
      <c r="C452" s="122"/>
      <c r="D452" s="122"/>
      <c r="E452" s="122"/>
      <c r="F452" s="122"/>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row>
    <row r="453" spans="1:48" ht="14.25" customHeight="1" x14ac:dyDescent="0.2">
      <c r="A453" s="122"/>
      <c r="B453" s="122"/>
      <c r="C453" s="122"/>
      <c r="D453" s="122"/>
      <c r="E453" s="122"/>
      <c r="F453" s="122"/>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row>
    <row r="454" spans="1:48" ht="14.25" customHeight="1" x14ac:dyDescent="0.2">
      <c r="A454" s="122"/>
      <c r="B454" s="122"/>
      <c r="C454" s="122"/>
      <c r="D454" s="122"/>
      <c r="E454" s="122"/>
      <c r="F454" s="122"/>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row>
    <row r="455" spans="1:48" ht="14.25" customHeight="1" x14ac:dyDescent="0.2">
      <c r="A455" s="122"/>
      <c r="B455" s="122"/>
      <c r="C455" s="122"/>
      <c r="D455" s="122"/>
      <c r="E455" s="122"/>
      <c r="F455" s="122"/>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row>
    <row r="456" spans="1:48" ht="14.25" customHeight="1" x14ac:dyDescent="0.2">
      <c r="A456" s="122"/>
      <c r="B456" s="122"/>
      <c r="C456" s="122"/>
      <c r="D456" s="122"/>
      <c r="E456" s="122"/>
      <c r="F456" s="122"/>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row>
    <row r="457" spans="1:48" ht="14.25" customHeight="1" x14ac:dyDescent="0.2">
      <c r="A457" s="122"/>
      <c r="B457" s="122"/>
      <c r="C457" s="122"/>
      <c r="D457" s="122"/>
      <c r="E457" s="122"/>
      <c r="F457" s="122"/>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row>
    <row r="458" spans="1:48" ht="14.25" customHeight="1" x14ac:dyDescent="0.2">
      <c r="A458" s="122"/>
      <c r="B458" s="122"/>
      <c r="C458" s="122"/>
      <c r="D458" s="122"/>
      <c r="E458" s="122"/>
      <c r="F458" s="122"/>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row>
    <row r="459" spans="1:48" ht="14.25" customHeight="1" x14ac:dyDescent="0.2">
      <c r="A459" s="122"/>
      <c r="B459" s="122"/>
      <c r="C459" s="122"/>
      <c r="D459" s="122"/>
      <c r="E459" s="122"/>
      <c r="F459" s="122"/>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row>
    <row r="460" spans="1:48" ht="14.25" customHeight="1" x14ac:dyDescent="0.2">
      <c r="A460" s="122"/>
      <c r="B460" s="122"/>
      <c r="C460" s="122"/>
      <c r="D460" s="122"/>
      <c r="E460" s="122"/>
      <c r="F460" s="122"/>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row>
    <row r="461" spans="1:48" ht="14.25" customHeight="1" x14ac:dyDescent="0.2">
      <c r="A461" s="122"/>
      <c r="B461" s="122"/>
      <c r="C461" s="122"/>
      <c r="D461" s="122"/>
      <c r="E461" s="122"/>
      <c r="F461" s="122"/>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row>
    <row r="462" spans="1:48" ht="14.25" customHeight="1" x14ac:dyDescent="0.2">
      <c r="A462" s="122"/>
      <c r="B462" s="122"/>
      <c r="C462" s="122"/>
      <c r="D462" s="122"/>
      <c r="E462" s="122"/>
      <c r="F462" s="122"/>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row>
    <row r="463" spans="1:48" ht="14.25" customHeight="1" x14ac:dyDescent="0.2">
      <c r="A463" s="122"/>
      <c r="B463" s="122"/>
      <c r="C463" s="122"/>
      <c r="D463" s="122"/>
      <c r="E463" s="122"/>
      <c r="F463" s="122"/>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row>
    <row r="464" spans="1:48" ht="14.25" customHeight="1" x14ac:dyDescent="0.2">
      <c r="A464" s="122"/>
      <c r="B464" s="122"/>
      <c r="C464" s="122"/>
      <c r="D464" s="122"/>
      <c r="E464" s="122"/>
      <c r="F464" s="122"/>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row>
    <row r="465" spans="1:48" ht="14.25" customHeight="1" x14ac:dyDescent="0.2">
      <c r="A465" s="122"/>
      <c r="B465" s="122"/>
      <c r="C465" s="122"/>
      <c r="D465" s="122"/>
      <c r="E465" s="122"/>
      <c r="F465" s="122"/>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row>
    <row r="466" spans="1:48" ht="14.25" customHeight="1" x14ac:dyDescent="0.2">
      <c r="A466" s="122"/>
      <c r="B466" s="122"/>
      <c r="C466" s="122"/>
      <c r="D466" s="122"/>
      <c r="E466" s="122"/>
      <c r="F466" s="122"/>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row>
    <row r="467" spans="1:48" ht="14.25" customHeight="1" x14ac:dyDescent="0.2">
      <c r="A467" s="122"/>
      <c r="B467" s="122"/>
      <c r="C467" s="122"/>
      <c r="D467" s="122"/>
      <c r="E467" s="122"/>
      <c r="F467" s="122"/>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row>
    <row r="468" spans="1:48" ht="14.25" customHeight="1" x14ac:dyDescent="0.2">
      <c r="A468" s="122"/>
      <c r="B468" s="122"/>
      <c r="C468" s="122"/>
      <c r="D468" s="122"/>
      <c r="E468" s="122"/>
      <c r="F468" s="122"/>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row>
    <row r="469" spans="1:48" ht="14.25" customHeight="1" x14ac:dyDescent="0.2">
      <c r="A469" s="122"/>
      <c r="B469" s="122"/>
      <c r="C469" s="122"/>
      <c r="D469" s="122"/>
      <c r="E469" s="122"/>
      <c r="F469" s="122"/>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row>
    <row r="470" spans="1:48" ht="14.25" customHeight="1" x14ac:dyDescent="0.2">
      <c r="A470" s="122"/>
      <c r="B470" s="122"/>
      <c r="C470" s="122"/>
      <c r="D470" s="122"/>
      <c r="E470" s="122"/>
      <c r="F470" s="122"/>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row>
    <row r="471" spans="1:48" ht="14.25" customHeight="1" x14ac:dyDescent="0.2">
      <c r="A471" s="122"/>
      <c r="B471" s="122"/>
      <c r="C471" s="122"/>
      <c r="D471" s="122"/>
      <c r="E471" s="122"/>
      <c r="F471" s="122"/>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row>
    <row r="472" spans="1:48" ht="14.25" customHeight="1" x14ac:dyDescent="0.2">
      <c r="A472" s="122"/>
      <c r="B472" s="122"/>
      <c r="C472" s="122"/>
      <c r="D472" s="122"/>
      <c r="E472" s="122"/>
      <c r="F472" s="122"/>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row>
    <row r="473" spans="1:48" ht="14.25" customHeight="1" x14ac:dyDescent="0.2">
      <c r="A473" s="122"/>
      <c r="B473" s="122"/>
      <c r="C473" s="122"/>
      <c r="D473" s="122"/>
      <c r="E473" s="122"/>
      <c r="F473" s="122"/>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row>
    <row r="474" spans="1:48" ht="14.25" customHeight="1" x14ac:dyDescent="0.2">
      <c r="A474" s="122"/>
      <c r="B474" s="122"/>
      <c r="C474" s="122"/>
      <c r="D474" s="122"/>
      <c r="E474" s="122"/>
      <c r="F474" s="122"/>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row>
    <row r="475" spans="1:48" ht="14.25" customHeight="1" x14ac:dyDescent="0.2">
      <c r="A475" s="122"/>
      <c r="B475" s="122"/>
      <c r="C475" s="122"/>
      <c r="D475" s="122"/>
      <c r="E475" s="122"/>
      <c r="F475" s="122"/>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row>
    <row r="476" spans="1:48" ht="14.25" customHeight="1" x14ac:dyDescent="0.2">
      <c r="A476" s="122"/>
      <c r="B476" s="122"/>
      <c r="C476" s="122"/>
      <c r="D476" s="122"/>
      <c r="E476" s="122"/>
      <c r="F476" s="122"/>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row>
    <row r="477" spans="1:48" ht="14.25" customHeight="1" x14ac:dyDescent="0.2">
      <c r="A477" s="122"/>
      <c r="B477" s="122"/>
      <c r="C477" s="122"/>
      <c r="D477" s="122"/>
      <c r="E477" s="122"/>
      <c r="F477" s="122"/>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row>
    <row r="478" spans="1:48" ht="14.25" customHeight="1" x14ac:dyDescent="0.2">
      <c r="A478" s="122"/>
      <c r="B478" s="122"/>
      <c r="C478" s="122"/>
      <c r="D478" s="122"/>
      <c r="E478" s="122"/>
      <c r="F478" s="122"/>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row>
    <row r="479" spans="1:48" ht="14.25" customHeight="1" x14ac:dyDescent="0.2">
      <c r="A479" s="122"/>
      <c r="B479" s="122"/>
      <c r="C479" s="122"/>
      <c r="D479" s="122"/>
      <c r="E479" s="122"/>
      <c r="F479" s="122"/>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row>
    <row r="480" spans="1:48" ht="14.25" customHeight="1" x14ac:dyDescent="0.2">
      <c r="A480" s="122"/>
      <c r="B480" s="122"/>
      <c r="C480" s="122"/>
      <c r="D480" s="122"/>
      <c r="E480" s="122"/>
      <c r="F480" s="122"/>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row>
    <row r="481" spans="1:48" ht="14.25" customHeight="1" x14ac:dyDescent="0.2">
      <c r="A481" s="122"/>
      <c r="B481" s="122"/>
      <c r="C481" s="122"/>
      <c r="D481" s="122"/>
      <c r="E481" s="122"/>
      <c r="F481" s="122"/>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row>
    <row r="482" spans="1:48" ht="14.25" customHeight="1" x14ac:dyDescent="0.2">
      <c r="A482" s="122"/>
      <c r="B482" s="122"/>
      <c r="C482" s="122"/>
      <c r="D482" s="122"/>
      <c r="E482" s="122"/>
      <c r="F482" s="122"/>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row>
    <row r="483" spans="1:48" ht="14.25" customHeight="1" x14ac:dyDescent="0.2">
      <c r="A483" s="122"/>
      <c r="B483" s="122"/>
      <c r="C483" s="122"/>
      <c r="D483" s="122"/>
      <c r="E483" s="122"/>
      <c r="F483" s="122"/>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row>
    <row r="484" spans="1:48" ht="14.25" customHeight="1" x14ac:dyDescent="0.2">
      <c r="A484" s="122"/>
      <c r="B484" s="122"/>
      <c r="C484" s="122"/>
      <c r="D484" s="122"/>
      <c r="E484" s="122"/>
      <c r="F484" s="122"/>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row>
    <row r="485" spans="1:48" ht="14.25" customHeight="1" x14ac:dyDescent="0.2">
      <c r="A485" s="122"/>
      <c r="B485" s="122"/>
      <c r="C485" s="122"/>
      <c r="D485" s="122"/>
      <c r="E485" s="122"/>
      <c r="F485" s="122"/>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row>
    <row r="486" spans="1:48" ht="14.25" customHeight="1" x14ac:dyDescent="0.2">
      <c r="A486" s="122"/>
      <c r="B486" s="122"/>
      <c r="C486" s="122"/>
      <c r="D486" s="122"/>
      <c r="E486" s="122"/>
      <c r="F486" s="122"/>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row>
    <row r="487" spans="1:48" ht="14.25" customHeight="1" x14ac:dyDescent="0.2">
      <c r="A487" s="122"/>
      <c r="B487" s="122"/>
      <c r="C487" s="122"/>
      <c r="D487" s="122"/>
      <c r="E487" s="122"/>
      <c r="F487" s="122"/>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row>
    <row r="488" spans="1:48" ht="14.25" customHeight="1" x14ac:dyDescent="0.2">
      <c r="A488" s="122"/>
      <c r="B488" s="122"/>
      <c r="C488" s="122"/>
      <c r="D488" s="122"/>
      <c r="E488" s="122"/>
      <c r="F488" s="122"/>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row>
    <row r="489" spans="1:48" ht="14.25" customHeight="1" x14ac:dyDescent="0.2">
      <c r="A489" s="122"/>
      <c r="B489" s="122"/>
      <c r="C489" s="122"/>
      <c r="D489" s="122"/>
      <c r="E489" s="122"/>
      <c r="F489" s="122"/>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row>
    <row r="490" spans="1:48" ht="14.25" customHeight="1" x14ac:dyDescent="0.2">
      <c r="A490" s="122"/>
      <c r="B490" s="122"/>
      <c r="C490" s="122"/>
      <c r="D490" s="122"/>
      <c r="E490" s="122"/>
      <c r="F490" s="122"/>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row>
    <row r="491" spans="1:48" ht="14.25" customHeight="1" x14ac:dyDescent="0.2">
      <c r="A491" s="122"/>
      <c r="B491" s="122"/>
      <c r="C491" s="122"/>
      <c r="D491" s="122"/>
      <c r="E491" s="122"/>
      <c r="F491" s="122"/>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row>
    <row r="492" spans="1:48" ht="14.25" customHeight="1" x14ac:dyDescent="0.2">
      <c r="A492" s="122"/>
      <c r="B492" s="122"/>
      <c r="C492" s="122"/>
      <c r="D492" s="122"/>
      <c r="E492" s="122"/>
      <c r="F492" s="122"/>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row>
    <row r="493" spans="1:48" ht="14.25" customHeight="1" x14ac:dyDescent="0.2">
      <c r="A493" s="122"/>
      <c r="B493" s="122"/>
      <c r="C493" s="122"/>
      <c r="D493" s="122"/>
      <c r="E493" s="122"/>
      <c r="F493" s="122"/>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row>
    <row r="494" spans="1:48" ht="14.25" customHeight="1" x14ac:dyDescent="0.2">
      <c r="A494" s="122"/>
      <c r="B494" s="122"/>
      <c r="C494" s="122"/>
      <c r="D494" s="122"/>
      <c r="E494" s="122"/>
      <c r="F494" s="122"/>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row>
    <row r="495" spans="1:48" ht="14.25" customHeight="1" x14ac:dyDescent="0.2">
      <c r="A495" s="122"/>
      <c r="B495" s="122"/>
      <c r="C495" s="122"/>
      <c r="D495" s="122"/>
      <c r="E495" s="122"/>
      <c r="F495" s="122"/>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row>
    <row r="496" spans="1:48" ht="14.25" customHeight="1" x14ac:dyDescent="0.2">
      <c r="A496" s="122"/>
      <c r="B496" s="122"/>
      <c r="C496" s="122"/>
      <c r="D496" s="122"/>
      <c r="E496" s="122"/>
      <c r="F496" s="122"/>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row>
    <row r="497" spans="1:48" ht="14.25" customHeight="1" x14ac:dyDescent="0.2">
      <c r="A497" s="122"/>
      <c r="B497" s="122"/>
      <c r="C497" s="122"/>
      <c r="D497" s="122"/>
      <c r="E497" s="122"/>
      <c r="F497" s="122"/>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row>
    <row r="498" spans="1:48" ht="14.25" customHeight="1" x14ac:dyDescent="0.2">
      <c r="A498" s="122"/>
      <c r="B498" s="122"/>
      <c r="C498" s="122"/>
      <c r="D498" s="122"/>
      <c r="E498" s="122"/>
      <c r="F498" s="122"/>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row>
    <row r="499" spans="1:48" ht="14.25" customHeight="1" x14ac:dyDescent="0.2">
      <c r="A499" s="122"/>
      <c r="B499" s="122"/>
      <c r="C499" s="122"/>
      <c r="D499" s="122"/>
      <c r="E499" s="122"/>
      <c r="F499" s="122"/>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row>
    <row r="500" spans="1:48" ht="14.25" customHeight="1" x14ac:dyDescent="0.2">
      <c r="A500" s="122"/>
      <c r="B500" s="122"/>
      <c r="C500" s="122"/>
      <c r="D500" s="122"/>
      <c r="E500" s="122"/>
      <c r="F500" s="122"/>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row>
    <row r="501" spans="1:48" ht="14.25" customHeight="1" x14ac:dyDescent="0.2">
      <c r="A501" s="122"/>
      <c r="B501" s="122"/>
      <c r="C501" s="122"/>
      <c r="D501" s="122"/>
      <c r="E501" s="122"/>
      <c r="F501" s="122"/>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row>
    <row r="502" spans="1:48" ht="14.25" customHeight="1" x14ac:dyDescent="0.2">
      <c r="A502" s="122"/>
      <c r="B502" s="122"/>
      <c r="C502" s="122"/>
      <c r="D502" s="122"/>
      <c r="E502" s="122"/>
      <c r="F502" s="122"/>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row>
    <row r="503" spans="1:48" ht="14.25" customHeight="1" x14ac:dyDescent="0.2">
      <c r="A503" s="122"/>
      <c r="B503" s="122"/>
      <c r="C503" s="122"/>
      <c r="D503" s="122"/>
      <c r="E503" s="122"/>
      <c r="F503" s="122"/>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row>
    <row r="504" spans="1:48" ht="14.25" customHeight="1" x14ac:dyDescent="0.2">
      <c r="A504" s="122"/>
      <c r="B504" s="122"/>
      <c r="C504" s="122"/>
      <c r="D504" s="122"/>
      <c r="E504" s="122"/>
      <c r="F504" s="122"/>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row>
    <row r="505" spans="1:48" ht="14.25" customHeight="1" x14ac:dyDescent="0.2">
      <c r="A505" s="122"/>
      <c r="B505" s="122"/>
      <c r="C505" s="122"/>
      <c r="D505" s="122"/>
      <c r="E505" s="122"/>
      <c r="F505" s="122"/>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row>
    <row r="506" spans="1:48" ht="14.25" customHeight="1" x14ac:dyDescent="0.2">
      <c r="A506" s="122"/>
      <c r="B506" s="122"/>
      <c r="C506" s="122"/>
      <c r="D506" s="122"/>
      <c r="E506" s="122"/>
      <c r="F506" s="122"/>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row>
    <row r="507" spans="1:48" ht="14.25" customHeight="1" x14ac:dyDescent="0.2">
      <c r="A507" s="122"/>
      <c r="B507" s="122"/>
      <c r="C507" s="122"/>
      <c r="D507" s="122"/>
      <c r="E507" s="122"/>
      <c r="F507" s="122"/>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row>
    <row r="508" spans="1:48" ht="14.25" customHeight="1" x14ac:dyDescent="0.2">
      <c r="A508" s="122"/>
      <c r="B508" s="122"/>
      <c r="C508" s="122"/>
      <c r="D508" s="122"/>
      <c r="E508" s="122"/>
      <c r="F508" s="122"/>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row>
    <row r="509" spans="1:48" ht="14.25" customHeight="1" x14ac:dyDescent="0.2">
      <c r="A509" s="122"/>
      <c r="B509" s="122"/>
      <c r="C509" s="122"/>
      <c r="D509" s="122"/>
      <c r="E509" s="122"/>
      <c r="F509" s="122"/>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row>
    <row r="510" spans="1:48" ht="14.25" customHeight="1" x14ac:dyDescent="0.2">
      <c r="A510" s="122"/>
      <c r="B510" s="122"/>
      <c r="C510" s="122"/>
      <c r="D510" s="122"/>
      <c r="E510" s="122"/>
      <c r="F510" s="122"/>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row>
    <row r="511" spans="1:48" ht="14.25" customHeight="1" x14ac:dyDescent="0.2">
      <c r="A511" s="122"/>
      <c r="B511" s="122"/>
      <c r="C511" s="122"/>
      <c r="D511" s="122"/>
      <c r="E511" s="122"/>
      <c r="F511" s="122"/>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row>
    <row r="512" spans="1:48" ht="14.25" customHeight="1" x14ac:dyDescent="0.2">
      <c r="A512" s="122"/>
      <c r="B512" s="122"/>
      <c r="C512" s="122"/>
      <c r="D512" s="122"/>
      <c r="E512" s="122"/>
      <c r="F512" s="122"/>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row>
    <row r="513" spans="1:48" ht="14.25" customHeight="1" x14ac:dyDescent="0.2">
      <c r="A513" s="122"/>
      <c r="B513" s="122"/>
      <c r="C513" s="122"/>
      <c r="D513" s="122"/>
      <c r="E513" s="122"/>
      <c r="F513" s="122"/>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row>
    <row r="514" spans="1:48" ht="14.25" customHeight="1" x14ac:dyDescent="0.2">
      <c r="A514" s="122"/>
      <c r="B514" s="122"/>
      <c r="C514" s="122"/>
      <c r="D514" s="122"/>
      <c r="E514" s="122"/>
      <c r="F514" s="122"/>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row>
    <row r="515" spans="1:48" ht="14.25" customHeight="1" x14ac:dyDescent="0.2">
      <c r="A515" s="122"/>
      <c r="B515" s="122"/>
      <c r="C515" s="122"/>
      <c r="D515" s="122"/>
      <c r="E515" s="122"/>
      <c r="F515" s="122"/>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row>
    <row r="516" spans="1:48" ht="14.25" customHeight="1" x14ac:dyDescent="0.2">
      <c r="A516" s="122"/>
      <c r="B516" s="122"/>
      <c r="C516" s="122"/>
      <c r="D516" s="122"/>
      <c r="E516" s="122"/>
      <c r="F516" s="122"/>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row>
    <row r="517" spans="1:48" ht="14.25" customHeight="1" x14ac:dyDescent="0.2">
      <c r="A517" s="122"/>
      <c r="B517" s="122"/>
      <c r="C517" s="122"/>
      <c r="D517" s="122"/>
      <c r="E517" s="122"/>
      <c r="F517" s="122"/>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row>
    <row r="518" spans="1:48" ht="14.25" customHeight="1" x14ac:dyDescent="0.2">
      <c r="A518" s="122"/>
      <c r="B518" s="122"/>
      <c r="C518" s="122"/>
      <c r="D518" s="122"/>
      <c r="E518" s="122"/>
      <c r="F518" s="122"/>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row>
    <row r="519" spans="1:48" ht="14.25" customHeight="1" x14ac:dyDescent="0.2">
      <c r="A519" s="122"/>
      <c r="B519" s="122"/>
      <c r="C519" s="122"/>
      <c r="D519" s="122"/>
      <c r="E519" s="122"/>
      <c r="F519" s="122"/>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row>
    <row r="520" spans="1:48" ht="14.25" customHeight="1" x14ac:dyDescent="0.2">
      <c r="A520" s="122"/>
      <c r="B520" s="122"/>
      <c r="C520" s="122"/>
      <c r="D520" s="122"/>
      <c r="E520" s="122"/>
      <c r="F520" s="122"/>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row>
    <row r="521" spans="1:48" ht="14.25" customHeight="1" x14ac:dyDescent="0.2">
      <c r="A521" s="122"/>
      <c r="B521" s="122"/>
      <c r="C521" s="122"/>
      <c r="D521" s="122"/>
      <c r="E521" s="122"/>
      <c r="F521" s="122"/>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row>
    <row r="522" spans="1:48" ht="14.25" customHeight="1" x14ac:dyDescent="0.2">
      <c r="A522" s="122"/>
      <c r="B522" s="122"/>
      <c r="C522" s="122"/>
      <c r="D522" s="122"/>
      <c r="E522" s="122"/>
      <c r="F522" s="122"/>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row>
    <row r="523" spans="1:48" ht="14.25" customHeight="1" x14ac:dyDescent="0.2">
      <c r="A523" s="122"/>
      <c r="B523" s="122"/>
      <c r="C523" s="122"/>
      <c r="D523" s="122"/>
      <c r="E523" s="122"/>
      <c r="F523" s="122"/>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row>
    <row r="524" spans="1:48" ht="14.25" customHeight="1" x14ac:dyDescent="0.2">
      <c r="A524" s="122"/>
      <c r="B524" s="122"/>
      <c r="C524" s="122"/>
      <c r="D524" s="122"/>
      <c r="E524" s="122"/>
      <c r="F524" s="122"/>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row>
    <row r="525" spans="1:48" ht="14.25" customHeight="1" x14ac:dyDescent="0.2">
      <c r="A525" s="122"/>
      <c r="B525" s="122"/>
      <c r="C525" s="122"/>
      <c r="D525" s="122"/>
      <c r="E525" s="122"/>
      <c r="F525" s="122"/>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row>
    <row r="526" spans="1:48" ht="14.25" customHeight="1" x14ac:dyDescent="0.2">
      <c r="A526" s="122"/>
      <c r="B526" s="122"/>
      <c r="C526" s="122"/>
      <c r="D526" s="122"/>
      <c r="E526" s="122"/>
      <c r="F526" s="122"/>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row>
    <row r="527" spans="1:48" ht="14.25" customHeight="1" x14ac:dyDescent="0.2">
      <c r="A527" s="122"/>
      <c r="B527" s="122"/>
      <c r="C527" s="122"/>
      <c r="D527" s="122"/>
      <c r="E527" s="122"/>
      <c r="F527" s="122"/>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row>
    <row r="528" spans="1:48" ht="14.25" customHeight="1" x14ac:dyDescent="0.2">
      <c r="A528" s="122"/>
      <c r="B528" s="122"/>
      <c r="C528" s="122"/>
      <c r="D528" s="122"/>
      <c r="E528" s="122"/>
      <c r="F528" s="122"/>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row>
    <row r="529" spans="1:48" ht="14.25" customHeight="1" x14ac:dyDescent="0.2">
      <c r="A529" s="122"/>
      <c r="B529" s="122"/>
      <c r="C529" s="122"/>
      <c r="D529" s="122"/>
      <c r="E529" s="122"/>
      <c r="F529" s="122"/>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row>
    <row r="530" spans="1:48" ht="14.25" customHeight="1" x14ac:dyDescent="0.2">
      <c r="A530" s="122"/>
      <c r="B530" s="122"/>
      <c r="C530" s="122"/>
      <c r="D530" s="122"/>
      <c r="E530" s="122"/>
      <c r="F530" s="122"/>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row>
    <row r="531" spans="1:48" ht="14.25" customHeight="1" x14ac:dyDescent="0.2">
      <c r="A531" s="122"/>
      <c r="B531" s="122"/>
      <c r="C531" s="122"/>
      <c r="D531" s="122"/>
      <c r="E531" s="122"/>
      <c r="F531" s="122"/>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row>
    <row r="532" spans="1:48" ht="14.25" customHeight="1" x14ac:dyDescent="0.2">
      <c r="A532" s="122"/>
      <c r="B532" s="122"/>
      <c r="C532" s="122"/>
      <c r="D532" s="122"/>
      <c r="E532" s="122"/>
      <c r="F532" s="122"/>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row>
    <row r="533" spans="1:48" ht="14.25" customHeight="1" x14ac:dyDescent="0.2">
      <c r="A533" s="122"/>
      <c r="B533" s="122"/>
      <c r="C533" s="122"/>
      <c r="D533" s="122"/>
      <c r="E533" s="122"/>
      <c r="F533" s="122"/>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row>
    <row r="534" spans="1:48" ht="14.25" customHeight="1" x14ac:dyDescent="0.2">
      <c r="A534" s="122"/>
      <c r="B534" s="122"/>
      <c r="C534" s="122"/>
      <c r="D534" s="122"/>
      <c r="E534" s="122"/>
      <c r="F534" s="122"/>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row>
    <row r="535" spans="1:48" ht="14.25" customHeight="1" x14ac:dyDescent="0.2">
      <c r="A535" s="122"/>
      <c r="B535" s="122"/>
      <c r="C535" s="122"/>
      <c r="D535" s="122"/>
      <c r="E535" s="122"/>
      <c r="F535" s="122"/>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row>
    <row r="536" spans="1:48" ht="14.25" customHeight="1" x14ac:dyDescent="0.2">
      <c r="A536" s="122"/>
      <c r="B536" s="122"/>
      <c r="C536" s="122"/>
      <c r="D536" s="122"/>
      <c r="E536" s="122"/>
      <c r="F536" s="122"/>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row>
    <row r="537" spans="1:48" ht="14.25" customHeight="1" x14ac:dyDescent="0.2">
      <c r="A537" s="122"/>
      <c r="B537" s="122"/>
      <c r="C537" s="122"/>
      <c r="D537" s="122"/>
      <c r="E537" s="122"/>
      <c r="F537" s="122"/>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row>
    <row r="538" spans="1:48" ht="14.25" customHeight="1" x14ac:dyDescent="0.2">
      <c r="A538" s="122"/>
      <c r="B538" s="122"/>
      <c r="C538" s="122"/>
      <c r="D538" s="122"/>
      <c r="E538" s="122"/>
      <c r="F538" s="122"/>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row>
    <row r="539" spans="1:48" ht="14.25" customHeight="1" x14ac:dyDescent="0.2">
      <c r="A539" s="122"/>
      <c r="B539" s="122"/>
      <c r="C539" s="122"/>
      <c r="D539" s="122"/>
      <c r="E539" s="122"/>
      <c r="F539" s="122"/>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row>
    <row r="540" spans="1:48" ht="14.25" customHeight="1" x14ac:dyDescent="0.2">
      <c r="A540" s="122"/>
      <c r="B540" s="122"/>
      <c r="C540" s="122"/>
      <c r="D540" s="122"/>
      <c r="E540" s="122"/>
      <c r="F540" s="122"/>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row>
    <row r="541" spans="1:48" ht="14.25" customHeight="1" x14ac:dyDescent="0.2">
      <c r="A541" s="122"/>
      <c r="B541" s="122"/>
      <c r="C541" s="122"/>
      <c r="D541" s="122"/>
      <c r="E541" s="122"/>
      <c r="F541" s="122"/>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row>
    <row r="542" spans="1:48" ht="14.25" customHeight="1" x14ac:dyDescent="0.2">
      <c r="A542" s="122"/>
      <c r="B542" s="122"/>
      <c r="C542" s="122"/>
      <c r="D542" s="122"/>
      <c r="E542" s="122"/>
      <c r="F542" s="122"/>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row>
    <row r="543" spans="1:48" ht="14.25" customHeight="1" x14ac:dyDescent="0.2">
      <c r="A543" s="122"/>
      <c r="B543" s="122"/>
      <c r="C543" s="122"/>
      <c r="D543" s="122"/>
      <c r="E543" s="122"/>
      <c r="F543" s="122"/>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row>
    <row r="544" spans="1:48" ht="14.25" customHeight="1" x14ac:dyDescent="0.2">
      <c r="A544" s="122"/>
      <c r="B544" s="122"/>
      <c r="C544" s="122"/>
      <c r="D544" s="122"/>
      <c r="E544" s="122"/>
      <c r="F544" s="122"/>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row>
    <row r="545" spans="1:48" ht="14.25" customHeight="1" x14ac:dyDescent="0.2">
      <c r="A545" s="122"/>
      <c r="B545" s="122"/>
      <c r="C545" s="122"/>
      <c r="D545" s="122"/>
      <c r="E545" s="122"/>
      <c r="F545" s="122"/>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row>
    <row r="546" spans="1:48" ht="14.25" customHeight="1" x14ac:dyDescent="0.2">
      <c r="A546" s="122"/>
      <c r="B546" s="122"/>
      <c r="C546" s="122"/>
      <c r="D546" s="122"/>
      <c r="E546" s="122"/>
      <c r="F546" s="122"/>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row>
    <row r="547" spans="1:48" ht="14.25" customHeight="1" x14ac:dyDescent="0.2">
      <c r="A547" s="122"/>
      <c r="B547" s="122"/>
      <c r="C547" s="122"/>
      <c r="D547" s="122"/>
      <c r="E547" s="122"/>
      <c r="F547" s="122"/>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row>
    <row r="548" spans="1:48" ht="14.25" customHeight="1" x14ac:dyDescent="0.2">
      <c r="A548" s="122"/>
      <c r="B548" s="122"/>
      <c r="C548" s="122"/>
      <c r="D548" s="122"/>
      <c r="E548" s="122"/>
      <c r="F548" s="122"/>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row>
    <row r="549" spans="1:48" ht="14.25" customHeight="1" x14ac:dyDescent="0.2">
      <c r="A549" s="122"/>
      <c r="B549" s="122"/>
      <c r="C549" s="122"/>
      <c r="D549" s="122"/>
      <c r="E549" s="122"/>
      <c r="F549" s="122"/>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row>
    <row r="550" spans="1:48" ht="14.25" customHeight="1" x14ac:dyDescent="0.2">
      <c r="A550" s="122"/>
      <c r="B550" s="122"/>
      <c r="C550" s="122"/>
      <c r="D550" s="122"/>
      <c r="E550" s="122"/>
      <c r="F550" s="122"/>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row>
    <row r="551" spans="1:48" ht="14.25" customHeight="1" x14ac:dyDescent="0.2">
      <c r="A551" s="122"/>
      <c r="B551" s="122"/>
      <c r="C551" s="122"/>
      <c r="D551" s="122"/>
      <c r="E551" s="122"/>
      <c r="F551" s="122"/>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row>
    <row r="552" spans="1:48" ht="14.25" customHeight="1" x14ac:dyDescent="0.2">
      <c r="A552" s="122"/>
      <c r="B552" s="122"/>
      <c r="C552" s="122"/>
      <c r="D552" s="122"/>
      <c r="E552" s="122"/>
      <c r="F552" s="122"/>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row>
    <row r="553" spans="1:48" ht="14.25" customHeight="1" x14ac:dyDescent="0.2">
      <c r="A553" s="122"/>
      <c r="B553" s="122"/>
      <c r="C553" s="122"/>
      <c r="D553" s="122"/>
      <c r="E553" s="122"/>
      <c r="F553" s="122"/>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row>
    <row r="554" spans="1:48" ht="14.25" customHeight="1" x14ac:dyDescent="0.2">
      <c r="A554" s="122"/>
      <c r="B554" s="122"/>
      <c r="C554" s="122"/>
      <c r="D554" s="122"/>
      <c r="E554" s="122"/>
      <c r="F554" s="122"/>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row>
    <row r="555" spans="1:48" ht="14.25" customHeight="1" x14ac:dyDescent="0.2">
      <c r="A555" s="122"/>
      <c r="B555" s="122"/>
      <c r="C555" s="122"/>
      <c r="D555" s="122"/>
      <c r="E555" s="122"/>
      <c r="F555" s="122"/>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row>
    <row r="556" spans="1:48" ht="14.25" customHeight="1" x14ac:dyDescent="0.2">
      <c r="A556" s="122"/>
      <c r="B556" s="122"/>
      <c r="C556" s="122"/>
      <c r="D556" s="122"/>
      <c r="E556" s="122"/>
      <c r="F556" s="122"/>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row>
    <row r="557" spans="1:48" ht="14.25" customHeight="1" x14ac:dyDescent="0.2">
      <c r="A557" s="122"/>
      <c r="B557" s="122"/>
      <c r="C557" s="122"/>
      <c r="D557" s="122"/>
      <c r="E557" s="122"/>
      <c r="F557" s="122"/>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row>
    <row r="558" spans="1:48" ht="14.25" customHeight="1" x14ac:dyDescent="0.2">
      <c r="A558" s="122"/>
      <c r="B558" s="122"/>
      <c r="C558" s="122"/>
      <c r="D558" s="122"/>
      <c r="E558" s="122"/>
      <c r="F558" s="122"/>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row>
    <row r="559" spans="1:48" ht="14.25" customHeight="1" x14ac:dyDescent="0.2">
      <c r="A559" s="122"/>
      <c r="B559" s="122"/>
      <c r="C559" s="122"/>
      <c r="D559" s="122"/>
      <c r="E559" s="122"/>
      <c r="F559" s="122"/>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row>
    <row r="560" spans="1:48" ht="14.25" customHeight="1" x14ac:dyDescent="0.2">
      <c r="A560" s="122"/>
      <c r="B560" s="122"/>
      <c r="C560" s="122"/>
      <c r="D560" s="122"/>
      <c r="E560" s="122"/>
      <c r="F560" s="122"/>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row>
    <row r="561" spans="1:48" ht="14.25" customHeight="1" x14ac:dyDescent="0.2">
      <c r="A561" s="122"/>
      <c r="B561" s="122"/>
      <c r="C561" s="122"/>
      <c r="D561" s="122"/>
      <c r="E561" s="122"/>
      <c r="F561" s="122"/>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row>
    <row r="562" spans="1:48" ht="14.25" customHeight="1" x14ac:dyDescent="0.2">
      <c r="A562" s="122"/>
      <c r="B562" s="122"/>
      <c r="C562" s="122"/>
      <c r="D562" s="122"/>
      <c r="E562" s="122"/>
      <c r="F562" s="122"/>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row>
    <row r="563" spans="1:48" ht="14.25" customHeight="1" x14ac:dyDescent="0.2">
      <c r="A563" s="122"/>
      <c r="B563" s="122"/>
      <c r="C563" s="122"/>
      <c r="D563" s="122"/>
      <c r="E563" s="122"/>
      <c r="F563" s="122"/>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row>
    <row r="564" spans="1:48" ht="14.25" customHeight="1" x14ac:dyDescent="0.2">
      <c r="A564" s="122"/>
      <c r="B564" s="122"/>
      <c r="C564" s="122"/>
      <c r="D564" s="122"/>
      <c r="E564" s="122"/>
      <c r="F564" s="122"/>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row>
    <row r="565" spans="1:48" ht="14.25" customHeight="1" x14ac:dyDescent="0.2">
      <c r="A565" s="122"/>
      <c r="B565" s="122"/>
      <c r="C565" s="122"/>
      <c r="D565" s="122"/>
      <c r="E565" s="122"/>
      <c r="F565" s="122"/>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row>
    <row r="566" spans="1:48" ht="14.25" customHeight="1" x14ac:dyDescent="0.2">
      <c r="A566" s="122"/>
      <c r="B566" s="122"/>
      <c r="C566" s="122"/>
      <c r="D566" s="122"/>
      <c r="E566" s="122"/>
      <c r="F566" s="122"/>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row>
    <row r="567" spans="1:48" ht="14.25" customHeight="1" x14ac:dyDescent="0.2">
      <c r="A567" s="122"/>
      <c r="B567" s="122"/>
      <c r="C567" s="122"/>
      <c r="D567" s="122"/>
      <c r="E567" s="122"/>
      <c r="F567" s="122"/>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row>
    <row r="568" spans="1:48" ht="14.25" customHeight="1" x14ac:dyDescent="0.2">
      <c r="A568" s="122"/>
      <c r="B568" s="122"/>
      <c r="C568" s="122"/>
      <c r="D568" s="122"/>
      <c r="E568" s="122"/>
      <c r="F568" s="122"/>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row>
    <row r="569" spans="1:48" ht="14.25" customHeight="1" x14ac:dyDescent="0.2">
      <c r="A569" s="122"/>
      <c r="B569" s="122"/>
      <c r="C569" s="122"/>
      <c r="D569" s="122"/>
      <c r="E569" s="122"/>
      <c r="F569" s="122"/>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row>
    <row r="570" spans="1:48" ht="14.25" customHeight="1" x14ac:dyDescent="0.2">
      <c r="A570" s="122"/>
      <c r="B570" s="122"/>
      <c r="C570" s="122"/>
      <c r="D570" s="122"/>
      <c r="E570" s="122"/>
      <c r="F570" s="122"/>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row>
    <row r="571" spans="1:48" ht="14.25" customHeight="1" x14ac:dyDescent="0.2">
      <c r="A571" s="122"/>
      <c r="B571" s="122"/>
      <c r="C571" s="122"/>
      <c r="D571" s="122"/>
      <c r="E571" s="122"/>
      <c r="F571" s="122"/>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row>
    <row r="572" spans="1:48" ht="14.25" customHeight="1" x14ac:dyDescent="0.2">
      <c r="A572" s="122"/>
      <c r="B572" s="122"/>
      <c r="C572" s="122"/>
      <c r="D572" s="122"/>
      <c r="E572" s="122"/>
      <c r="F572" s="122"/>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row>
    <row r="573" spans="1:48" ht="14.25" customHeight="1" x14ac:dyDescent="0.2">
      <c r="A573" s="122"/>
      <c r="B573" s="122"/>
      <c r="C573" s="122"/>
      <c r="D573" s="122"/>
      <c r="E573" s="122"/>
      <c r="F573" s="122"/>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row>
    <row r="574" spans="1:48" ht="14.25" customHeight="1" x14ac:dyDescent="0.2">
      <c r="A574" s="122"/>
      <c r="B574" s="122"/>
      <c r="C574" s="122"/>
      <c r="D574" s="122"/>
      <c r="E574" s="122"/>
      <c r="F574" s="122"/>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row>
    <row r="575" spans="1:48" ht="14.25" customHeight="1" x14ac:dyDescent="0.2">
      <c r="A575" s="122"/>
      <c r="B575" s="122"/>
      <c r="C575" s="122"/>
      <c r="D575" s="122"/>
      <c r="E575" s="122"/>
      <c r="F575" s="122"/>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row>
    <row r="576" spans="1:48" ht="14.25" customHeight="1" x14ac:dyDescent="0.2">
      <c r="A576" s="122"/>
      <c r="B576" s="122"/>
      <c r="C576" s="122"/>
      <c r="D576" s="122"/>
      <c r="E576" s="122"/>
      <c r="F576" s="122"/>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row>
    <row r="577" spans="1:48" ht="14.25" customHeight="1" x14ac:dyDescent="0.2">
      <c r="A577" s="122"/>
      <c r="B577" s="122"/>
      <c r="C577" s="122"/>
      <c r="D577" s="122"/>
      <c r="E577" s="122"/>
      <c r="F577" s="122"/>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row>
    <row r="578" spans="1:48" ht="14.25" customHeight="1" x14ac:dyDescent="0.2">
      <c r="A578" s="122"/>
      <c r="B578" s="122"/>
      <c r="C578" s="122"/>
      <c r="D578" s="122"/>
      <c r="E578" s="122"/>
      <c r="F578" s="122"/>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row>
    <row r="579" spans="1:48" ht="14.25" customHeight="1" x14ac:dyDescent="0.2">
      <c r="A579" s="122"/>
      <c r="B579" s="122"/>
      <c r="C579" s="122"/>
      <c r="D579" s="122"/>
      <c r="E579" s="122"/>
      <c r="F579" s="122"/>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row>
    <row r="580" spans="1:48" ht="14.25" customHeight="1" x14ac:dyDescent="0.2">
      <c r="A580" s="122"/>
      <c r="B580" s="122"/>
      <c r="C580" s="122"/>
      <c r="D580" s="122"/>
      <c r="E580" s="122"/>
      <c r="F580" s="122"/>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row>
    <row r="581" spans="1:48" ht="14.25" customHeight="1" x14ac:dyDescent="0.2">
      <c r="A581" s="122"/>
      <c r="B581" s="122"/>
      <c r="C581" s="122"/>
      <c r="D581" s="122"/>
      <c r="E581" s="122"/>
      <c r="F581" s="122"/>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row>
    <row r="582" spans="1:48" ht="14.25" customHeight="1" x14ac:dyDescent="0.2">
      <c r="A582" s="122"/>
      <c r="B582" s="122"/>
      <c r="C582" s="122"/>
      <c r="D582" s="122"/>
      <c r="E582" s="122"/>
      <c r="F582" s="122"/>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row>
    <row r="583" spans="1:48" ht="14.25" customHeight="1" x14ac:dyDescent="0.2">
      <c r="A583" s="122"/>
      <c r="B583" s="122"/>
      <c r="C583" s="122"/>
      <c r="D583" s="122"/>
      <c r="E583" s="122"/>
      <c r="F583" s="122"/>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row>
    <row r="584" spans="1:48" ht="14.25" customHeight="1" x14ac:dyDescent="0.2">
      <c r="A584" s="122"/>
      <c r="B584" s="122"/>
      <c r="C584" s="122"/>
      <c r="D584" s="122"/>
      <c r="E584" s="122"/>
      <c r="F584" s="122"/>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row>
    <row r="585" spans="1:48" ht="14.25" customHeight="1" x14ac:dyDescent="0.2">
      <c r="A585" s="122"/>
      <c r="B585" s="122"/>
      <c r="C585" s="122"/>
      <c r="D585" s="122"/>
      <c r="E585" s="122"/>
      <c r="F585" s="122"/>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row>
    <row r="586" spans="1:48" ht="14.25" customHeight="1" x14ac:dyDescent="0.2">
      <c r="A586" s="122"/>
      <c r="B586" s="122"/>
      <c r="C586" s="122"/>
      <c r="D586" s="122"/>
      <c r="E586" s="122"/>
      <c r="F586" s="122"/>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row>
    <row r="587" spans="1:48" ht="14.25" customHeight="1" x14ac:dyDescent="0.2">
      <c r="A587" s="122"/>
      <c r="B587" s="122"/>
      <c r="C587" s="122"/>
      <c r="D587" s="122"/>
      <c r="E587" s="122"/>
      <c r="F587" s="122"/>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row>
    <row r="588" spans="1:48" ht="14.25" customHeight="1" x14ac:dyDescent="0.2">
      <c r="A588" s="122"/>
      <c r="B588" s="122"/>
      <c r="C588" s="122"/>
      <c r="D588" s="122"/>
      <c r="E588" s="122"/>
      <c r="F588" s="122"/>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row>
    <row r="589" spans="1:48" ht="14.25" customHeight="1" x14ac:dyDescent="0.2">
      <c r="A589" s="122"/>
      <c r="B589" s="122"/>
      <c r="C589" s="122"/>
      <c r="D589" s="122"/>
      <c r="E589" s="122"/>
      <c r="F589" s="122"/>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row>
    <row r="590" spans="1:48" ht="14.25" customHeight="1" x14ac:dyDescent="0.2">
      <c r="A590" s="122"/>
      <c r="B590" s="122"/>
      <c r="C590" s="122"/>
      <c r="D590" s="122"/>
      <c r="E590" s="122"/>
      <c r="F590" s="122"/>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row>
    <row r="591" spans="1:48" ht="14.25" customHeight="1" x14ac:dyDescent="0.2">
      <c r="A591" s="122"/>
      <c r="B591" s="122"/>
      <c r="C591" s="122"/>
      <c r="D591" s="122"/>
      <c r="E591" s="122"/>
      <c r="F591" s="122"/>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row>
    <row r="592" spans="1:48" ht="14.25" customHeight="1" x14ac:dyDescent="0.2">
      <c r="A592" s="122"/>
      <c r="B592" s="122"/>
      <c r="C592" s="122"/>
      <c r="D592" s="122"/>
      <c r="E592" s="122"/>
      <c r="F592" s="122"/>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row>
    <row r="593" spans="1:48" ht="14.25" customHeight="1" x14ac:dyDescent="0.2">
      <c r="A593" s="122"/>
      <c r="B593" s="122"/>
      <c r="C593" s="122"/>
      <c r="D593" s="122"/>
      <c r="E593" s="122"/>
      <c r="F593" s="122"/>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row>
    <row r="594" spans="1:48" ht="14.25" customHeight="1" x14ac:dyDescent="0.2">
      <c r="A594" s="122"/>
      <c r="B594" s="122"/>
      <c r="C594" s="122"/>
      <c r="D594" s="122"/>
      <c r="E594" s="122"/>
      <c r="F594" s="122"/>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row>
    <row r="595" spans="1:48" ht="14.25" customHeight="1" x14ac:dyDescent="0.2">
      <c r="A595" s="122"/>
      <c r="B595" s="122"/>
      <c r="C595" s="122"/>
      <c r="D595" s="122"/>
      <c r="E595" s="122"/>
      <c r="F595" s="122"/>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row>
    <row r="596" spans="1:48" ht="14.25" customHeight="1" x14ac:dyDescent="0.2">
      <c r="A596" s="122"/>
      <c r="B596" s="122"/>
      <c r="C596" s="122"/>
      <c r="D596" s="122"/>
      <c r="E596" s="122"/>
      <c r="F596" s="122"/>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row>
    <row r="597" spans="1:48" ht="14.25" customHeight="1" x14ac:dyDescent="0.2">
      <c r="A597" s="122"/>
      <c r="B597" s="122"/>
      <c r="C597" s="122"/>
      <c r="D597" s="122"/>
      <c r="E597" s="122"/>
      <c r="F597" s="122"/>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row>
    <row r="598" spans="1:48" ht="14.25" customHeight="1" x14ac:dyDescent="0.2">
      <c r="A598" s="122"/>
      <c r="B598" s="122"/>
      <c r="C598" s="122"/>
      <c r="D598" s="122"/>
      <c r="E598" s="122"/>
      <c r="F598" s="122"/>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row>
    <row r="599" spans="1:48" ht="14.25" customHeight="1" x14ac:dyDescent="0.2">
      <c r="A599" s="122"/>
      <c r="B599" s="122"/>
      <c r="C599" s="122"/>
      <c r="D599" s="122"/>
      <c r="E599" s="122"/>
      <c r="F599" s="122"/>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row>
    <row r="600" spans="1:48" ht="14.25" customHeight="1" x14ac:dyDescent="0.2">
      <c r="A600" s="122"/>
      <c r="B600" s="122"/>
      <c r="C600" s="122"/>
      <c r="D600" s="122"/>
      <c r="E600" s="122"/>
      <c r="F600" s="122"/>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row>
    <row r="601" spans="1:48" ht="14.25" customHeight="1" x14ac:dyDescent="0.2">
      <c r="A601" s="122"/>
      <c r="B601" s="122"/>
      <c r="C601" s="122"/>
      <c r="D601" s="122"/>
      <c r="E601" s="122"/>
      <c r="F601" s="122"/>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row>
    <row r="602" spans="1:48" ht="14.25" customHeight="1" x14ac:dyDescent="0.2">
      <c r="A602" s="122"/>
      <c r="B602" s="122"/>
      <c r="C602" s="122"/>
      <c r="D602" s="122"/>
      <c r="E602" s="122"/>
      <c r="F602" s="122"/>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row>
    <row r="603" spans="1:48" ht="14.25" customHeight="1" x14ac:dyDescent="0.2">
      <c r="A603" s="122"/>
      <c r="B603" s="122"/>
      <c r="C603" s="122"/>
      <c r="D603" s="122"/>
      <c r="E603" s="122"/>
      <c r="F603" s="122"/>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row>
    <row r="604" spans="1:48" ht="14.25" customHeight="1" x14ac:dyDescent="0.2">
      <c r="A604" s="122"/>
      <c r="B604" s="122"/>
      <c r="C604" s="122"/>
      <c r="D604" s="122"/>
      <c r="E604" s="122"/>
      <c r="F604" s="122"/>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row>
    <row r="605" spans="1:48" ht="14.25" customHeight="1" x14ac:dyDescent="0.2">
      <c r="A605" s="122"/>
      <c r="B605" s="122"/>
      <c r="C605" s="122"/>
      <c r="D605" s="122"/>
      <c r="E605" s="122"/>
      <c r="F605" s="122"/>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row>
    <row r="606" spans="1:48" ht="14.25" customHeight="1" x14ac:dyDescent="0.2">
      <c r="A606" s="122"/>
      <c r="B606" s="122"/>
      <c r="C606" s="122"/>
      <c r="D606" s="122"/>
      <c r="E606" s="122"/>
      <c r="F606" s="122"/>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row>
    <row r="607" spans="1:48" ht="14.25" customHeight="1" x14ac:dyDescent="0.2">
      <c r="A607" s="122"/>
      <c r="B607" s="122"/>
      <c r="C607" s="122"/>
      <c r="D607" s="122"/>
      <c r="E607" s="122"/>
      <c r="F607" s="122"/>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row>
    <row r="608" spans="1:48" ht="14.25" customHeight="1" x14ac:dyDescent="0.2">
      <c r="A608" s="122"/>
      <c r="B608" s="122"/>
      <c r="C608" s="122"/>
      <c r="D608" s="122"/>
      <c r="E608" s="122"/>
      <c r="F608" s="122"/>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row>
    <row r="609" spans="1:48" ht="14.25" customHeight="1" x14ac:dyDescent="0.2">
      <c r="A609" s="122"/>
      <c r="B609" s="122"/>
      <c r="C609" s="122"/>
      <c r="D609" s="122"/>
      <c r="E609" s="122"/>
      <c r="F609" s="122"/>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row>
    <row r="610" spans="1:48" ht="14.25" customHeight="1" x14ac:dyDescent="0.2">
      <c r="A610" s="122"/>
      <c r="B610" s="122"/>
      <c r="C610" s="122"/>
      <c r="D610" s="122"/>
      <c r="E610" s="122"/>
      <c r="F610" s="122"/>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row>
    <row r="611" spans="1:48" ht="14.25" customHeight="1" x14ac:dyDescent="0.2">
      <c r="A611" s="122"/>
      <c r="B611" s="122"/>
      <c r="C611" s="122"/>
      <c r="D611" s="122"/>
      <c r="E611" s="122"/>
      <c r="F611" s="122"/>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row>
    <row r="612" spans="1:48" ht="14.25" customHeight="1" x14ac:dyDescent="0.2">
      <c r="A612" s="122"/>
      <c r="B612" s="122"/>
      <c r="C612" s="122"/>
      <c r="D612" s="122"/>
      <c r="E612" s="122"/>
      <c r="F612" s="122"/>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row>
    <row r="613" spans="1:48" ht="14.25" customHeight="1" x14ac:dyDescent="0.2">
      <c r="A613" s="122"/>
      <c r="B613" s="122"/>
      <c r="C613" s="122"/>
      <c r="D613" s="122"/>
      <c r="E613" s="122"/>
      <c r="F613" s="122"/>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row>
    <row r="614" spans="1:48" ht="14.25" customHeight="1" x14ac:dyDescent="0.2">
      <c r="A614" s="122"/>
      <c r="B614" s="122"/>
      <c r="C614" s="122"/>
      <c r="D614" s="122"/>
      <c r="E614" s="122"/>
      <c r="F614" s="122"/>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row>
    <row r="615" spans="1:48" ht="14.25" customHeight="1" x14ac:dyDescent="0.2">
      <c r="A615" s="122"/>
      <c r="B615" s="122"/>
      <c r="C615" s="122"/>
      <c r="D615" s="122"/>
      <c r="E615" s="122"/>
      <c r="F615" s="122"/>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row>
    <row r="616" spans="1:48" ht="14.25" customHeight="1" x14ac:dyDescent="0.2">
      <c r="A616" s="122"/>
      <c r="B616" s="122"/>
      <c r="C616" s="122"/>
      <c r="D616" s="122"/>
      <c r="E616" s="122"/>
      <c r="F616" s="122"/>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row>
    <row r="617" spans="1:48" ht="14.25" customHeight="1" x14ac:dyDescent="0.2">
      <c r="A617" s="122"/>
      <c r="B617" s="122"/>
      <c r="C617" s="122"/>
      <c r="D617" s="122"/>
      <c r="E617" s="122"/>
      <c r="F617" s="122"/>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row>
    <row r="618" spans="1:48" ht="14.25" customHeight="1" x14ac:dyDescent="0.2">
      <c r="A618" s="122"/>
      <c r="B618" s="122"/>
      <c r="C618" s="122"/>
      <c r="D618" s="122"/>
      <c r="E618" s="122"/>
      <c r="F618" s="122"/>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row>
    <row r="619" spans="1:48" ht="14.25" customHeight="1" x14ac:dyDescent="0.2">
      <c r="A619" s="122"/>
      <c r="B619" s="122"/>
      <c r="C619" s="122"/>
      <c r="D619" s="122"/>
      <c r="E619" s="122"/>
      <c r="F619" s="122"/>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row>
    <row r="620" spans="1:48" ht="14.25" customHeight="1" x14ac:dyDescent="0.2">
      <c r="A620" s="122"/>
      <c r="B620" s="122"/>
      <c r="C620" s="122"/>
      <c r="D620" s="122"/>
      <c r="E620" s="122"/>
      <c r="F620" s="122"/>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row>
    <row r="621" spans="1:48" ht="14.25" customHeight="1" x14ac:dyDescent="0.2">
      <c r="A621" s="122"/>
      <c r="B621" s="122"/>
      <c r="C621" s="122"/>
      <c r="D621" s="122"/>
      <c r="E621" s="122"/>
      <c r="F621" s="122"/>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row>
    <row r="622" spans="1:48" ht="14.25" customHeight="1" x14ac:dyDescent="0.2">
      <c r="A622" s="122"/>
      <c r="B622" s="122"/>
      <c r="C622" s="122"/>
      <c r="D622" s="122"/>
      <c r="E622" s="122"/>
      <c r="F622" s="122"/>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row>
    <row r="623" spans="1:48" ht="14.25" customHeight="1" x14ac:dyDescent="0.2">
      <c r="A623" s="122"/>
      <c r="B623" s="122"/>
      <c r="C623" s="122"/>
      <c r="D623" s="122"/>
      <c r="E623" s="122"/>
      <c r="F623" s="122"/>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row>
    <row r="624" spans="1:48" ht="14.25" customHeight="1" x14ac:dyDescent="0.2">
      <c r="A624" s="122"/>
      <c r="B624" s="122"/>
      <c r="C624" s="122"/>
      <c r="D624" s="122"/>
      <c r="E624" s="122"/>
      <c r="F624" s="122"/>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row>
    <row r="625" spans="1:48" ht="14.25" customHeight="1" x14ac:dyDescent="0.2">
      <c r="A625" s="122"/>
      <c r="B625" s="122"/>
      <c r="C625" s="122"/>
      <c r="D625" s="122"/>
      <c r="E625" s="122"/>
      <c r="F625" s="122"/>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row>
    <row r="626" spans="1:48" ht="14.25" customHeight="1" x14ac:dyDescent="0.2">
      <c r="A626" s="122"/>
      <c r="B626" s="122"/>
      <c r="C626" s="122"/>
      <c r="D626" s="122"/>
      <c r="E626" s="122"/>
      <c r="F626" s="122"/>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row>
    <row r="627" spans="1:48" ht="14.25" customHeight="1" x14ac:dyDescent="0.2">
      <c r="A627" s="122"/>
      <c r="B627" s="122"/>
      <c r="C627" s="122"/>
      <c r="D627" s="122"/>
      <c r="E627" s="122"/>
      <c r="F627" s="122"/>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row>
    <row r="628" spans="1:48" ht="14.25" customHeight="1" x14ac:dyDescent="0.2">
      <c r="A628" s="122"/>
      <c r="B628" s="122"/>
      <c r="C628" s="122"/>
      <c r="D628" s="122"/>
      <c r="E628" s="122"/>
      <c r="F628" s="122"/>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row>
    <row r="629" spans="1:48" ht="14.25" customHeight="1" x14ac:dyDescent="0.2">
      <c r="A629" s="122"/>
      <c r="B629" s="122"/>
      <c r="C629" s="122"/>
      <c r="D629" s="122"/>
      <c r="E629" s="122"/>
      <c r="F629" s="122"/>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row>
    <row r="630" spans="1:48" ht="14.25" customHeight="1" x14ac:dyDescent="0.2">
      <c r="A630" s="122"/>
      <c r="B630" s="122"/>
      <c r="C630" s="122"/>
      <c r="D630" s="122"/>
      <c r="E630" s="122"/>
      <c r="F630" s="122"/>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row>
    <row r="631" spans="1:48" ht="14.25" customHeight="1" x14ac:dyDescent="0.2">
      <c r="A631" s="122"/>
      <c r="B631" s="122"/>
      <c r="C631" s="122"/>
      <c r="D631" s="122"/>
      <c r="E631" s="122"/>
      <c r="F631" s="122"/>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row>
    <row r="632" spans="1:48" ht="14.25" customHeight="1" x14ac:dyDescent="0.2">
      <c r="A632" s="122"/>
      <c r="B632" s="122"/>
      <c r="C632" s="122"/>
      <c r="D632" s="122"/>
      <c r="E632" s="122"/>
      <c r="F632" s="122"/>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row>
    <row r="633" spans="1:48" ht="14.25" customHeight="1" x14ac:dyDescent="0.2">
      <c r="A633" s="122"/>
      <c r="B633" s="122"/>
      <c r="C633" s="122"/>
      <c r="D633" s="122"/>
      <c r="E633" s="122"/>
      <c r="F633" s="122"/>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row>
    <row r="634" spans="1:48" ht="14.25" customHeight="1" x14ac:dyDescent="0.2">
      <c r="A634" s="122"/>
      <c r="B634" s="122"/>
      <c r="C634" s="122"/>
      <c r="D634" s="122"/>
      <c r="E634" s="122"/>
      <c r="F634" s="122"/>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row>
    <row r="635" spans="1:48" ht="14.25" customHeight="1" x14ac:dyDescent="0.2">
      <c r="A635" s="122"/>
      <c r="B635" s="122"/>
      <c r="C635" s="122"/>
      <c r="D635" s="122"/>
      <c r="E635" s="122"/>
      <c r="F635" s="122"/>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row>
    <row r="636" spans="1:48" ht="14.25" customHeight="1" x14ac:dyDescent="0.2">
      <c r="A636" s="122"/>
      <c r="B636" s="122"/>
      <c r="C636" s="122"/>
      <c r="D636" s="122"/>
      <c r="E636" s="122"/>
      <c r="F636" s="122"/>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row>
    <row r="637" spans="1:48" ht="14.25" customHeight="1" x14ac:dyDescent="0.2">
      <c r="A637" s="122"/>
      <c r="B637" s="122"/>
      <c r="C637" s="122"/>
      <c r="D637" s="122"/>
      <c r="E637" s="122"/>
      <c r="F637" s="122"/>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row>
    <row r="638" spans="1:48" ht="14.25" customHeight="1" x14ac:dyDescent="0.2">
      <c r="A638" s="122"/>
      <c r="B638" s="122"/>
      <c r="C638" s="122"/>
      <c r="D638" s="122"/>
      <c r="E638" s="122"/>
      <c r="F638" s="122"/>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row>
    <row r="639" spans="1:48" ht="14.25" customHeight="1" x14ac:dyDescent="0.2">
      <c r="A639" s="122"/>
      <c r="B639" s="122"/>
      <c r="C639" s="122"/>
      <c r="D639" s="122"/>
      <c r="E639" s="122"/>
      <c r="F639" s="122"/>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row>
    <row r="640" spans="1:48" ht="14.25" customHeight="1" x14ac:dyDescent="0.2">
      <c r="A640" s="122"/>
      <c r="B640" s="122"/>
      <c r="C640" s="122"/>
      <c r="D640" s="122"/>
      <c r="E640" s="122"/>
      <c r="F640" s="122"/>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row>
    <row r="641" spans="1:48" ht="14.25" customHeight="1" x14ac:dyDescent="0.2">
      <c r="A641" s="122"/>
      <c r="B641" s="122"/>
      <c r="C641" s="122"/>
      <c r="D641" s="122"/>
      <c r="E641" s="122"/>
      <c r="F641" s="122"/>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row>
    <row r="642" spans="1:48" ht="14.25" customHeight="1" x14ac:dyDescent="0.2">
      <c r="A642" s="122"/>
      <c r="B642" s="122"/>
      <c r="C642" s="122"/>
      <c r="D642" s="122"/>
      <c r="E642" s="122"/>
      <c r="F642" s="122"/>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row>
    <row r="643" spans="1:48" ht="14.25" customHeight="1" x14ac:dyDescent="0.2">
      <c r="A643" s="122"/>
      <c r="B643" s="122"/>
      <c r="C643" s="122"/>
      <c r="D643" s="122"/>
      <c r="E643" s="122"/>
      <c r="F643" s="122"/>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row>
    <row r="644" spans="1:48" ht="14.25" customHeight="1" x14ac:dyDescent="0.2">
      <c r="A644" s="122"/>
      <c r="B644" s="122"/>
      <c r="C644" s="122"/>
      <c r="D644" s="122"/>
      <c r="E644" s="122"/>
      <c r="F644" s="122"/>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row>
    <row r="645" spans="1:48" ht="14.25" customHeight="1" x14ac:dyDescent="0.2">
      <c r="A645" s="122"/>
      <c r="B645" s="122"/>
      <c r="C645" s="122"/>
      <c r="D645" s="122"/>
      <c r="E645" s="122"/>
      <c r="F645" s="122"/>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row>
    <row r="646" spans="1:48" ht="14.25" customHeight="1" x14ac:dyDescent="0.2">
      <c r="A646" s="122"/>
      <c r="B646" s="122"/>
      <c r="C646" s="122"/>
      <c r="D646" s="122"/>
      <c r="E646" s="122"/>
      <c r="F646" s="122"/>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row>
    <row r="647" spans="1:48" ht="14.25" customHeight="1" x14ac:dyDescent="0.2">
      <c r="A647" s="122"/>
      <c r="B647" s="122"/>
      <c r="C647" s="122"/>
      <c r="D647" s="122"/>
      <c r="E647" s="122"/>
      <c r="F647" s="122"/>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row>
    <row r="648" spans="1:48" ht="14.25" customHeight="1" x14ac:dyDescent="0.2">
      <c r="A648" s="122"/>
      <c r="B648" s="122"/>
      <c r="C648" s="122"/>
      <c r="D648" s="122"/>
      <c r="E648" s="122"/>
      <c r="F648" s="122"/>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row>
    <row r="649" spans="1:48" ht="14.25" customHeight="1" x14ac:dyDescent="0.2">
      <c r="A649" s="122"/>
      <c r="B649" s="122"/>
      <c r="C649" s="122"/>
      <c r="D649" s="122"/>
      <c r="E649" s="122"/>
      <c r="F649" s="122"/>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row>
    <row r="650" spans="1:48" ht="14.25" customHeight="1" x14ac:dyDescent="0.2">
      <c r="A650" s="122"/>
      <c r="B650" s="122"/>
      <c r="C650" s="122"/>
      <c r="D650" s="122"/>
      <c r="E650" s="122"/>
      <c r="F650" s="122"/>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row>
    <row r="651" spans="1:48" ht="14.25" customHeight="1" x14ac:dyDescent="0.2">
      <c r="A651" s="122"/>
      <c r="B651" s="122"/>
      <c r="C651" s="122"/>
      <c r="D651" s="122"/>
      <c r="E651" s="122"/>
      <c r="F651" s="122"/>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row>
    <row r="652" spans="1:48" ht="14.25" customHeight="1" x14ac:dyDescent="0.2">
      <c r="A652" s="122"/>
      <c r="B652" s="122"/>
      <c r="C652" s="122"/>
      <c r="D652" s="122"/>
      <c r="E652" s="122"/>
      <c r="F652" s="122"/>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row>
    <row r="653" spans="1:48" ht="14.25" customHeight="1" x14ac:dyDescent="0.2">
      <c r="A653" s="122"/>
      <c r="B653" s="122"/>
      <c r="C653" s="122"/>
      <c r="D653" s="122"/>
      <c r="E653" s="122"/>
      <c r="F653" s="122"/>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row>
    <row r="654" spans="1:48" ht="14.25" customHeight="1" x14ac:dyDescent="0.2">
      <c r="A654" s="122"/>
      <c r="B654" s="122"/>
      <c r="C654" s="122"/>
      <c r="D654" s="122"/>
      <c r="E654" s="122"/>
      <c r="F654" s="122"/>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row>
    <row r="655" spans="1:48" ht="14.25" customHeight="1" x14ac:dyDescent="0.2">
      <c r="A655" s="122"/>
      <c r="B655" s="122"/>
      <c r="C655" s="122"/>
      <c r="D655" s="122"/>
      <c r="E655" s="122"/>
      <c r="F655" s="122"/>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row>
    <row r="656" spans="1:48" ht="14.25" customHeight="1" x14ac:dyDescent="0.2">
      <c r="A656" s="122"/>
      <c r="B656" s="122"/>
      <c r="C656" s="122"/>
      <c r="D656" s="122"/>
      <c r="E656" s="122"/>
      <c r="F656" s="122"/>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row>
    <row r="657" spans="1:48" ht="14.25" customHeight="1" x14ac:dyDescent="0.2">
      <c r="A657" s="122"/>
      <c r="B657" s="122"/>
      <c r="C657" s="122"/>
      <c r="D657" s="122"/>
      <c r="E657" s="122"/>
      <c r="F657" s="122"/>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row>
    <row r="658" spans="1:48" ht="14.25" customHeight="1" x14ac:dyDescent="0.2">
      <c r="A658" s="122"/>
      <c r="B658" s="122"/>
      <c r="C658" s="122"/>
      <c r="D658" s="122"/>
      <c r="E658" s="122"/>
      <c r="F658" s="122"/>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row>
    <row r="659" spans="1:48" ht="14.25" customHeight="1" x14ac:dyDescent="0.2">
      <c r="A659" s="122"/>
      <c r="B659" s="122"/>
      <c r="C659" s="122"/>
      <c r="D659" s="122"/>
      <c r="E659" s="122"/>
      <c r="F659" s="122"/>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row>
    <row r="660" spans="1:48" ht="14.25" customHeight="1" x14ac:dyDescent="0.2">
      <c r="A660" s="122"/>
      <c r="B660" s="122"/>
      <c r="C660" s="122"/>
      <c r="D660" s="122"/>
      <c r="E660" s="122"/>
      <c r="F660" s="122"/>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row>
    <row r="661" spans="1:48" ht="14.25" customHeight="1" x14ac:dyDescent="0.2">
      <c r="A661" s="122"/>
      <c r="B661" s="122"/>
      <c r="C661" s="122"/>
      <c r="D661" s="122"/>
      <c r="E661" s="122"/>
      <c r="F661" s="122"/>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row>
    <row r="662" spans="1:48" ht="14.25" customHeight="1" x14ac:dyDescent="0.2">
      <c r="A662" s="122"/>
      <c r="B662" s="122"/>
      <c r="C662" s="122"/>
      <c r="D662" s="122"/>
      <c r="E662" s="122"/>
      <c r="F662" s="122"/>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row>
    <row r="663" spans="1:48" ht="14.25" customHeight="1" x14ac:dyDescent="0.2">
      <c r="A663" s="122"/>
      <c r="B663" s="122"/>
      <c r="C663" s="122"/>
      <c r="D663" s="122"/>
      <c r="E663" s="122"/>
      <c r="F663" s="122"/>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row>
    <row r="664" spans="1:48" ht="14.25" customHeight="1" x14ac:dyDescent="0.2">
      <c r="A664" s="122"/>
      <c r="B664" s="122"/>
      <c r="C664" s="122"/>
      <c r="D664" s="122"/>
      <c r="E664" s="122"/>
      <c r="F664" s="122"/>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row>
    <row r="665" spans="1:48" ht="14.25" customHeight="1" x14ac:dyDescent="0.2">
      <c r="A665" s="122"/>
      <c r="B665" s="122"/>
      <c r="C665" s="122"/>
      <c r="D665" s="122"/>
      <c r="E665" s="122"/>
      <c r="F665" s="122"/>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row>
    <row r="666" spans="1:48" ht="14.25" customHeight="1" x14ac:dyDescent="0.2">
      <c r="A666" s="122"/>
      <c r="B666" s="122"/>
      <c r="C666" s="122"/>
      <c r="D666" s="122"/>
      <c r="E666" s="122"/>
      <c r="F666" s="122"/>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row>
    <row r="667" spans="1:48" ht="14.25" customHeight="1" x14ac:dyDescent="0.2">
      <c r="A667" s="122"/>
      <c r="B667" s="122"/>
      <c r="C667" s="122"/>
      <c r="D667" s="122"/>
      <c r="E667" s="122"/>
      <c r="F667" s="122"/>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row>
    <row r="668" spans="1:48" ht="14.25" customHeight="1" x14ac:dyDescent="0.2">
      <c r="A668" s="122"/>
      <c r="B668" s="122"/>
      <c r="C668" s="122"/>
      <c r="D668" s="122"/>
      <c r="E668" s="122"/>
      <c r="F668" s="122"/>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row>
    <row r="669" spans="1:48" ht="14.25" customHeight="1" x14ac:dyDescent="0.2">
      <c r="A669" s="122"/>
      <c r="B669" s="122"/>
      <c r="C669" s="122"/>
      <c r="D669" s="122"/>
      <c r="E669" s="122"/>
      <c r="F669" s="122"/>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row>
    <row r="670" spans="1:48" ht="14.25" customHeight="1" x14ac:dyDescent="0.2">
      <c r="A670" s="122"/>
      <c r="B670" s="122"/>
      <c r="C670" s="122"/>
      <c r="D670" s="122"/>
      <c r="E670" s="122"/>
      <c r="F670" s="122"/>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row>
    <row r="671" spans="1:48" ht="14.25" customHeight="1" x14ac:dyDescent="0.2">
      <c r="A671" s="122"/>
      <c r="B671" s="122"/>
      <c r="C671" s="122"/>
      <c r="D671" s="122"/>
      <c r="E671" s="122"/>
      <c r="F671" s="122"/>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row>
    <row r="672" spans="1:48" ht="14.25" customHeight="1" x14ac:dyDescent="0.2">
      <c r="A672" s="122"/>
      <c r="B672" s="122"/>
      <c r="C672" s="122"/>
      <c r="D672" s="122"/>
      <c r="E672" s="122"/>
      <c r="F672" s="122"/>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row>
    <row r="673" spans="1:48" ht="14.25" customHeight="1" x14ac:dyDescent="0.2">
      <c r="A673" s="122"/>
      <c r="B673" s="122"/>
      <c r="C673" s="122"/>
      <c r="D673" s="122"/>
      <c r="E673" s="122"/>
      <c r="F673" s="122"/>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row>
    <row r="674" spans="1:48" ht="14.25" customHeight="1" x14ac:dyDescent="0.2">
      <c r="A674" s="122"/>
      <c r="B674" s="122"/>
      <c r="C674" s="122"/>
      <c r="D674" s="122"/>
      <c r="E674" s="122"/>
      <c r="F674" s="122"/>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row>
    <row r="675" spans="1:48" ht="14.25" customHeight="1" x14ac:dyDescent="0.2">
      <c r="A675" s="122"/>
      <c r="B675" s="122"/>
      <c r="C675" s="122"/>
      <c r="D675" s="122"/>
      <c r="E675" s="122"/>
      <c r="F675" s="122"/>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row>
    <row r="676" spans="1:48" ht="14.25" customHeight="1" x14ac:dyDescent="0.2">
      <c r="A676" s="122"/>
      <c r="B676" s="122"/>
      <c r="C676" s="122"/>
      <c r="D676" s="122"/>
      <c r="E676" s="122"/>
      <c r="F676" s="122"/>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row>
    <row r="677" spans="1:48" ht="14.25" customHeight="1" x14ac:dyDescent="0.2">
      <c r="A677" s="122"/>
      <c r="B677" s="122"/>
      <c r="C677" s="122"/>
      <c r="D677" s="122"/>
      <c r="E677" s="122"/>
      <c r="F677" s="122"/>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row>
    <row r="678" spans="1:48" ht="14.25" customHeight="1" x14ac:dyDescent="0.2">
      <c r="A678" s="122"/>
      <c r="B678" s="122"/>
      <c r="C678" s="122"/>
      <c r="D678" s="122"/>
      <c r="E678" s="122"/>
      <c r="F678" s="122"/>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row>
    <row r="679" spans="1:48" ht="14.25" customHeight="1" x14ac:dyDescent="0.2">
      <c r="A679" s="122"/>
      <c r="B679" s="122"/>
      <c r="C679" s="122"/>
      <c r="D679" s="122"/>
      <c r="E679" s="122"/>
      <c r="F679" s="122"/>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row>
    <row r="680" spans="1:48" ht="14.25" customHeight="1" x14ac:dyDescent="0.2">
      <c r="A680" s="122"/>
      <c r="B680" s="122"/>
      <c r="C680" s="122"/>
      <c r="D680" s="122"/>
      <c r="E680" s="122"/>
      <c r="F680" s="122"/>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row>
    <row r="681" spans="1:48" ht="14.25" customHeight="1" x14ac:dyDescent="0.2">
      <c r="A681" s="122"/>
      <c r="B681" s="122"/>
      <c r="C681" s="122"/>
      <c r="D681" s="122"/>
      <c r="E681" s="122"/>
      <c r="F681" s="122"/>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row>
    <row r="682" spans="1:48" ht="14.25" customHeight="1" x14ac:dyDescent="0.2">
      <c r="A682" s="122"/>
      <c r="B682" s="122"/>
      <c r="C682" s="122"/>
      <c r="D682" s="122"/>
      <c r="E682" s="122"/>
      <c r="F682" s="122"/>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row>
    <row r="683" spans="1:48" ht="14.25" customHeight="1" x14ac:dyDescent="0.2">
      <c r="A683" s="122"/>
      <c r="B683" s="122"/>
      <c r="C683" s="122"/>
      <c r="D683" s="122"/>
      <c r="E683" s="122"/>
      <c r="F683" s="122"/>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row>
    <row r="684" spans="1:48" ht="14.25" customHeight="1" x14ac:dyDescent="0.2">
      <c r="A684" s="122"/>
      <c r="B684" s="122"/>
      <c r="C684" s="122"/>
      <c r="D684" s="122"/>
      <c r="E684" s="122"/>
      <c r="F684" s="122"/>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row>
    <row r="685" spans="1:48" ht="14.25" customHeight="1" x14ac:dyDescent="0.2">
      <c r="A685" s="122"/>
      <c r="B685" s="122"/>
      <c r="C685" s="122"/>
      <c r="D685" s="122"/>
      <c r="E685" s="122"/>
      <c r="F685" s="122"/>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row>
    <row r="686" spans="1:48" ht="14.25" customHeight="1" x14ac:dyDescent="0.2">
      <c r="A686" s="122"/>
      <c r="B686" s="122"/>
      <c r="C686" s="122"/>
      <c r="D686" s="122"/>
      <c r="E686" s="122"/>
      <c r="F686" s="122"/>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row>
    <row r="687" spans="1:48" ht="14.25" customHeight="1" x14ac:dyDescent="0.2">
      <c r="A687" s="122"/>
      <c r="B687" s="122"/>
      <c r="C687" s="122"/>
      <c r="D687" s="122"/>
      <c r="E687" s="122"/>
      <c r="F687" s="122"/>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row>
    <row r="688" spans="1:48" ht="14.25" customHeight="1" x14ac:dyDescent="0.2">
      <c r="A688" s="122"/>
      <c r="B688" s="122"/>
      <c r="C688" s="122"/>
      <c r="D688" s="122"/>
      <c r="E688" s="122"/>
      <c r="F688" s="122"/>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row>
    <row r="689" spans="1:48" ht="14.25" customHeight="1" x14ac:dyDescent="0.2">
      <c r="A689" s="122"/>
      <c r="B689" s="122"/>
      <c r="C689" s="122"/>
      <c r="D689" s="122"/>
      <c r="E689" s="122"/>
      <c r="F689" s="122"/>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row>
    <row r="690" spans="1:48" ht="14.25" customHeight="1" x14ac:dyDescent="0.2">
      <c r="A690" s="122"/>
      <c r="B690" s="122"/>
      <c r="C690" s="122"/>
      <c r="D690" s="122"/>
      <c r="E690" s="122"/>
      <c r="F690" s="122"/>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row>
    <row r="691" spans="1:48" ht="14.25" customHeight="1" x14ac:dyDescent="0.2">
      <c r="A691" s="122"/>
      <c r="B691" s="122"/>
      <c r="C691" s="122"/>
      <c r="D691" s="122"/>
      <c r="E691" s="122"/>
      <c r="F691" s="122"/>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row>
    <row r="692" spans="1:48" ht="14.25" customHeight="1" x14ac:dyDescent="0.2">
      <c r="A692" s="122"/>
      <c r="B692" s="122"/>
      <c r="C692" s="122"/>
      <c r="D692" s="122"/>
      <c r="E692" s="122"/>
      <c r="F692" s="122"/>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row>
    <row r="693" spans="1:48" ht="14.25" customHeight="1" x14ac:dyDescent="0.2">
      <c r="A693" s="122"/>
      <c r="B693" s="122"/>
      <c r="C693" s="122"/>
      <c r="D693" s="122"/>
      <c r="E693" s="122"/>
      <c r="F693" s="122"/>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row>
    <row r="694" spans="1:48" ht="14.25" customHeight="1" x14ac:dyDescent="0.2">
      <c r="A694" s="122"/>
      <c r="B694" s="122"/>
      <c r="C694" s="122"/>
      <c r="D694" s="122"/>
      <c r="E694" s="122"/>
      <c r="F694" s="122"/>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row>
    <row r="695" spans="1:48" ht="14.25" customHeight="1" x14ac:dyDescent="0.2">
      <c r="A695" s="122"/>
      <c r="B695" s="122"/>
      <c r="C695" s="122"/>
      <c r="D695" s="122"/>
      <c r="E695" s="122"/>
      <c r="F695" s="122"/>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row>
    <row r="696" spans="1:48" ht="14.25" customHeight="1" x14ac:dyDescent="0.2">
      <c r="A696" s="122"/>
      <c r="B696" s="122"/>
      <c r="C696" s="122"/>
      <c r="D696" s="122"/>
      <c r="E696" s="122"/>
      <c r="F696" s="122"/>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row>
    <row r="697" spans="1:48" ht="14.25" customHeight="1" x14ac:dyDescent="0.2">
      <c r="A697" s="122"/>
      <c r="B697" s="122"/>
      <c r="C697" s="122"/>
      <c r="D697" s="122"/>
      <c r="E697" s="122"/>
      <c r="F697" s="122"/>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row>
    <row r="698" spans="1:48" ht="14.25" customHeight="1" x14ac:dyDescent="0.2">
      <c r="A698" s="122"/>
      <c r="B698" s="122"/>
      <c r="C698" s="122"/>
      <c r="D698" s="122"/>
      <c r="E698" s="122"/>
      <c r="F698" s="122"/>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row>
    <row r="699" spans="1:48" ht="14.25" customHeight="1" x14ac:dyDescent="0.2">
      <c r="A699" s="122"/>
      <c r="B699" s="122"/>
      <c r="C699" s="122"/>
      <c r="D699" s="122"/>
      <c r="E699" s="122"/>
      <c r="F699" s="122"/>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row>
    <row r="700" spans="1:48" ht="14.25" customHeight="1" x14ac:dyDescent="0.2">
      <c r="A700" s="122"/>
      <c r="B700" s="122"/>
      <c r="C700" s="122"/>
      <c r="D700" s="122"/>
      <c r="E700" s="122"/>
      <c r="F700" s="122"/>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row>
    <row r="701" spans="1:48" ht="14.25" customHeight="1" x14ac:dyDescent="0.2">
      <c r="A701" s="122"/>
      <c r="B701" s="122"/>
      <c r="C701" s="122"/>
      <c r="D701" s="122"/>
      <c r="E701" s="122"/>
      <c r="F701" s="122"/>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row>
    <row r="702" spans="1:48" ht="14.25" customHeight="1" x14ac:dyDescent="0.2">
      <c r="A702" s="122"/>
      <c r="B702" s="122"/>
      <c r="C702" s="122"/>
      <c r="D702" s="122"/>
      <c r="E702" s="122"/>
      <c r="F702" s="122"/>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row>
    <row r="703" spans="1:48" ht="14.25" customHeight="1" x14ac:dyDescent="0.2">
      <c r="A703" s="122"/>
      <c r="B703" s="122"/>
      <c r="C703" s="122"/>
      <c r="D703" s="122"/>
      <c r="E703" s="122"/>
      <c r="F703" s="122"/>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row>
    <row r="704" spans="1:48" ht="14.25" customHeight="1" x14ac:dyDescent="0.2">
      <c r="A704" s="122"/>
      <c r="B704" s="122"/>
      <c r="C704" s="122"/>
      <c r="D704" s="122"/>
      <c r="E704" s="122"/>
      <c r="F704" s="122"/>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row>
    <row r="705" spans="1:48" ht="14.25" customHeight="1" x14ac:dyDescent="0.2">
      <c r="A705" s="122"/>
      <c r="B705" s="122"/>
      <c r="C705" s="122"/>
      <c r="D705" s="122"/>
      <c r="E705" s="122"/>
      <c r="F705" s="122"/>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row>
    <row r="706" spans="1:48" ht="14.25" customHeight="1" x14ac:dyDescent="0.2">
      <c r="A706" s="122"/>
      <c r="B706" s="122"/>
      <c r="C706" s="122"/>
      <c r="D706" s="122"/>
      <c r="E706" s="122"/>
      <c r="F706" s="122"/>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row>
    <row r="707" spans="1:48" ht="14.25" customHeight="1" x14ac:dyDescent="0.2">
      <c r="A707" s="122"/>
      <c r="B707" s="122"/>
      <c r="C707" s="122"/>
      <c r="D707" s="122"/>
      <c r="E707" s="122"/>
      <c r="F707" s="122"/>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row>
    <row r="708" spans="1:48" ht="14.25" customHeight="1" x14ac:dyDescent="0.2">
      <c r="A708" s="122"/>
      <c r="B708" s="122"/>
      <c r="C708" s="122"/>
      <c r="D708" s="122"/>
      <c r="E708" s="122"/>
      <c r="F708" s="122"/>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row>
    <row r="709" spans="1:48" ht="14.25" customHeight="1" x14ac:dyDescent="0.2">
      <c r="A709" s="122"/>
      <c r="B709" s="122"/>
      <c r="C709" s="122"/>
      <c r="D709" s="122"/>
      <c r="E709" s="122"/>
      <c r="F709" s="122"/>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row>
    <row r="710" spans="1:48" ht="14.25" customHeight="1" x14ac:dyDescent="0.2">
      <c r="A710" s="122"/>
      <c r="B710" s="122"/>
      <c r="C710" s="122"/>
      <c r="D710" s="122"/>
      <c r="E710" s="122"/>
      <c r="F710" s="122"/>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row>
    <row r="711" spans="1:48" ht="14.25" customHeight="1" x14ac:dyDescent="0.2">
      <c r="A711" s="122"/>
      <c r="B711" s="122"/>
      <c r="C711" s="122"/>
      <c r="D711" s="122"/>
      <c r="E711" s="122"/>
      <c r="F711" s="122"/>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row>
    <row r="712" spans="1:48" ht="14.25" customHeight="1" x14ac:dyDescent="0.2">
      <c r="A712" s="122"/>
      <c r="B712" s="122"/>
      <c r="C712" s="122"/>
      <c r="D712" s="122"/>
      <c r="E712" s="122"/>
      <c r="F712" s="122"/>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row>
    <row r="713" spans="1:48" ht="14.25" customHeight="1" x14ac:dyDescent="0.2">
      <c r="A713" s="122"/>
      <c r="B713" s="122"/>
      <c r="C713" s="122"/>
      <c r="D713" s="122"/>
      <c r="E713" s="122"/>
      <c r="F713" s="122"/>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row>
    <row r="714" spans="1:48" ht="14.25" customHeight="1" x14ac:dyDescent="0.2">
      <c r="A714" s="122"/>
      <c r="B714" s="122"/>
      <c r="C714" s="122"/>
      <c r="D714" s="122"/>
      <c r="E714" s="122"/>
      <c r="F714" s="122"/>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row>
    <row r="715" spans="1:48" ht="14.25" customHeight="1" x14ac:dyDescent="0.2">
      <c r="A715" s="122"/>
      <c r="B715" s="122"/>
      <c r="C715" s="122"/>
      <c r="D715" s="122"/>
      <c r="E715" s="122"/>
      <c r="F715" s="122"/>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row>
    <row r="716" spans="1:48" ht="14.25" customHeight="1" x14ac:dyDescent="0.2">
      <c r="A716" s="122"/>
      <c r="B716" s="122"/>
      <c r="C716" s="122"/>
      <c r="D716" s="122"/>
      <c r="E716" s="122"/>
      <c r="F716" s="122"/>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row>
    <row r="717" spans="1:48" ht="14.25" customHeight="1" x14ac:dyDescent="0.2">
      <c r="A717" s="122"/>
      <c r="B717" s="122"/>
      <c r="C717" s="122"/>
      <c r="D717" s="122"/>
      <c r="E717" s="122"/>
      <c r="F717" s="122"/>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row>
    <row r="718" spans="1:48" ht="14.25" customHeight="1" x14ac:dyDescent="0.2">
      <c r="A718" s="122"/>
      <c r="B718" s="122"/>
      <c r="C718" s="122"/>
      <c r="D718" s="122"/>
      <c r="E718" s="122"/>
      <c r="F718" s="122"/>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row>
    <row r="719" spans="1:48" ht="14.25" customHeight="1" x14ac:dyDescent="0.2">
      <c r="A719" s="122"/>
      <c r="B719" s="122"/>
      <c r="C719" s="122"/>
      <c r="D719" s="122"/>
      <c r="E719" s="122"/>
      <c r="F719" s="122"/>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row>
    <row r="720" spans="1:48" ht="14.25" customHeight="1" x14ac:dyDescent="0.2">
      <c r="A720" s="122"/>
      <c r="B720" s="122"/>
      <c r="C720" s="122"/>
      <c r="D720" s="122"/>
      <c r="E720" s="122"/>
      <c r="F720" s="122"/>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row>
    <row r="721" spans="1:48" ht="14.25" customHeight="1" x14ac:dyDescent="0.2">
      <c r="A721" s="122"/>
      <c r="B721" s="122"/>
      <c r="C721" s="122"/>
      <c r="D721" s="122"/>
      <c r="E721" s="122"/>
      <c r="F721" s="122"/>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row>
    <row r="722" spans="1:48" ht="14.25" customHeight="1" x14ac:dyDescent="0.2">
      <c r="A722" s="122"/>
      <c r="B722" s="122"/>
      <c r="C722" s="122"/>
      <c r="D722" s="122"/>
      <c r="E722" s="122"/>
      <c r="F722" s="122"/>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row>
    <row r="723" spans="1:48" ht="14.25" customHeight="1" x14ac:dyDescent="0.2">
      <c r="A723" s="122"/>
      <c r="B723" s="122"/>
      <c r="C723" s="122"/>
      <c r="D723" s="122"/>
      <c r="E723" s="122"/>
      <c r="F723" s="122"/>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row>
    <row r="724" spans="1:48" ht="14.25" customHeight="1" x14ac:dyDescent="0.2">
      <c r="A724" s="122"/>
      <c r="B724" s="122"/>
      <c r="C724" s="122"/>
      <c r="D724" s="122"/>
      <c r="E724" s="122"/>
      <c r="F724" s="122"/>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row>
    <row r="725" spans="1:48" ht="14.25" customHeight="1" x14ac:dyDescent="0.2">
      <c r="A725" s="122"/>
      <c r="B725" s="122"/>
      <c r="C725" s="122"/>
      <c r="D725" s="122"/>
      <c r="E725" s="122"/>
      <c r="F725" s="122"/>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row>
    <row r="726" spans="1:48" ht="14.25" customHeight="1" x14ac:dyDescent="0.2">
      <c r="A726" s="122"/>
      <c r="B726" s="122"/>
      <c r="C726" s="122"/>
      <c r="D726" s="122"/>
      <c r="E726" s="122"/>
      <c r="F726" s="122"/>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row>
    <row r="727" spans="1:48" ht="14.25" customHeight="1" x14ac:dyDescent="0.2">
      <c r="A727" s="122"/>
      <c r="B727" s="122"/>
      <c r="C727" s="122"/>
      <c r="D727" s="122"/>
      <c r="E727" s="122"/>
      <c r="F727" s="122"/>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row>
    <row r="728" spans="1:48" ht="14.25" customHeight="1" x14ac:dyDescent="0.2">
      <c r="A728" s="122"/>
      <c r="B728" s="122"/>
      <c r="C728" s="122"/>
      <c r="D728" s="122"/>
      <c r="E728" s="122"/>
      <c r="F728" s="122"/>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row>
    <row r="729" spans="1:48" ht="14.25" customHeight="1" x14ac:dyDescent="0.2">
      <c r="A729" s="122"/>
      <c r="B729" s="122"/>
      <c r="C729" s="122"/>
      <c r="D729" s="122"/>
      <c r="E729" s="122"/>
      <c r="F729" s="122"/>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row>
    <row r="730" spans="1:48" ht="14.25" customHeight="1" x14ac:dyDescent="0.2">
      <c r="A730" s="122"/>
      <c r="B730" s="122"/>
      <c r="C730" s="122"/>
      <c r="D730" s="122"/>
      <c r="E730" s="122"/>
      <c r="F730" s="122"/>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row>
    <row r="731" spans="1:48" ht="14.25" customHeight="1" x14ac:dyDescent="0.2">
      <c r="A731" s="122"/>
      <c r="B731" s="122"/>
      <c r="C731" s="122"/>
      <c r="D731" s="122"/>
      <c r="E731" s="122"/>
      <c r="F731" s="122"/>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row>
    <row r="732" spans="1:48" ht="14.25" customHeight="1" x14ac:dyDescent="0.2">
      <c r="A732" s="122"/>
      <c r="B732" s="122"/>
      <c r="C732" s="122"/>
      <c r="D732" s="122"/>
      <c r="E732" s="122"/>
      <c r="F732" s="122"/>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row>
    <row r="733" spans="1:48" ht="14.25" customHeight="1" x14ac:dyDescent="0.2">
      <c r="A733" s="122"/>
      <c r="B733" s="122"/>
      <c r="C733" s="122"/>
      <c r="D733" s="122"/>
      <c r="E733" s="122"/>
      <c r="F733" s="122"/>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row>
    <row r="734" spans="1:48" ht="14.25" customHeight="1" x14ac:dyDescent="0.2">
      <c r="A734" s="122"/>
      <c r="B734" s="122"/>
      <c r="C734" s="122"/>
      <c r="D734" s="122"/>
      <c r="E734" s="122"/>
      <c r="F734" s="122"/>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row>
    <row r="735" spans="1:48" ht="14.25" customHeight="1" x14ac:dyDescent="0.2">
      <c r="A735" s="122"/>
      <c r="B735" s="122"/>
      <c r="C735" s="122"/>
      <c r="D735" s="122"/>
      <c r="E735" s="122"/>
      <c r="F735" s="122"/>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row>
    <row r="736" spans="1:48" ht="14.25" customHeight="1" x14ac:dyDescent="0.2">
      <c r="A736" s="122"/>
      <c r="B736" s="122"/>
      <c r="C736" s="122"/>
      <c r="D736" s="122"/>
      <c r="E736" s="122"/>
      <c r="F736" s="122"/>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row>
    <row r="737" spans="1:48" ht="14.25" customHeight="1" x14ac:dyDescent="0.2">
      <c r="A737" s="122"/>
      <c r="B737" s="122"/>
      <c r="C737" s="122"/>
      <c r="D737" s="122"/>
      <c r="E737" s="122"/>
      <c r="F737" s="122"/>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row>
    <row r="738" spans="1:48" ht="14.25" customHeight="1" x14ac:dyDescent="0.2">
      <c r="A738" s="122"/>
      <c r="B738" s="122"/>
      <c r="C738" s="122"/>
      <c r="D738" s="122"/>
      <c r="E738" s="122"/>
      <c r="F738" s="122"/>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row>
    <row r="739" spans="1:48" ht="14.25" customHeight="1" x14ac:dyDescent="0.2">
      <c r="A739" s="122"/>
      <c r="B739" s="122"/>
      <c r="C739" s="122"/>
      <c r="D739" s="122"/>
      <c r="E739" s="122"/>
      <c r="F739" s="122"/>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row>
    <row r="740" spans="1:48" ht="14.25" customHeight="1" x14ac:dyDescent="0.2">
      <c r="A740" s="122"/>
      <c r="B740" s="122"/>
      <c r="C740" s="122"/>
      <c r="D740" s="122"/>
      <c r="E740" s="122"/>
      <c r="F740" s="122"/>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row>
    <row r="741" spans="1:48" ht="14.25" customHeight="1" x14ac:dyDescent="0.2">
      <c r="A741" s="122"/>
      <c r="B741" s="122"/>
      <c r="C741" s="122"/>
      <c r="D741" s="122"/>
      <c r="E741" s="122"/>
      <c r="F741" s="122"/>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row>
    <row r="742" spans="1:48" ht="14.25" customHeight="1" x14ac:dyDescent="0.2">
      <c r="A742" s="122"/>
      <c r="B742" s="122"/>
      <c r="C742" s="122"/>
      <c r="D742" s="122"/>
      <c r="E742" s="122"/>
      <c r="F742" s="122"/>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row>
    <row r="743" spans="1:48" ht="14.25" customHeight="1" x14ac:dyDescent="0.2">
      <c r="A743" s="122"/>
      <c r="B743" s="122"/>
      <c r="C743" s="122"/>
      <c r="D743" s="122"/>
      <c r="E743" s="122"/>
      <c r="F743" s="122"/>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row>
    <row r="744" spans="1:48" ht="14.25" customHeight="1" x14ac:dyDescent="0.2">
      <c r="A744" s="122"/>
      <c r="B744" s="122"/>
      <c r="C744" s="122"/>
      <c r="D744" s="122"/>
      <c r="E744" s="122"/>
      <c r="F744" s="122"/>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row>
    <row r="745" spans="1:48" ht="14.25" customHeight="1" x14ac:dyDescent="0.2">
      <c r="A745" s="122"/>
      <c r="B745" s="122"/>
      <c r="C745" s="122"/>
      <c r="D745" s="122"/>
      <c r="E745" s="122"/>
      <c r="F745" s="122"/>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row>
    <row r="746" spans="1:48" ht="14.25" customHeight="1" x14ac:dyDescent="0.2">
      <c r="A746" s="122"/>
      <c r="B746" s="122"/>
      <c r="C746" s="122"/>
      <c r="D746" s="122"/>
      <c r="E746" s="122"/>
      <c r="F746" s="122"/>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row>
    <row r="747" spans="1:48" ht="14.25" customHeight="1" x14ac:dyDescent="0.2">
      <c r="A747" s="122"/>
      <c r="B747" s="122"/>
      <c r="C747" s="122"/>
      <c r="D747" s="122"/>
      <c r="E747" s="122"/>
      <c r="F747" s="122"/>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row>
    <row r="748" spans="1:48" ht="14.25" customHeight="1" x14ac:dyDescent="0.2">
      <c r="A748" s="122"/>
      <c r="B748" s="122"/>
      <c r="C748" s="122"/>
      <c r="D748" s="122"/>
      <c r="E748" s="122"/>
      <c r="F748" s="122"/>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row>
    <row r="749" spans="1:48" ht="14.25" customHeight="1" x14ac:dyDescent="0.2">
      <c r="A749" s="122"/>
      <c r="B749" s="122"/>
      <c r="C749" s="122"/>
      <c r="D749" s="122"/>
      <c r="E749" s="122"/>
      <c r="F749" s="122"/>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row>
    <row r="750" spans="1:48" ht="14.25" customHeight="1" x14ac:dyDescent="0.2">
      <c r="A750" s="122"/>
      <c r="B750" s="122"/>
      <c r="C750" s="122"/>
      <c r="D750" s="122"/>
      <c r="E750" s="122"/>
      <c r="F750" s="122"/>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row>
    <row r="751" spans="1:48" ht="14.25" customHeight="1" x14ac:dyDescent="0.2">
      <c r="A751" s="122"/>
      <c r="B751" s="122"/>
      <c r="C751" s="122"/>
      <c r="D751" s="122"/>
      <c r="E751" s="122"/>
      <c r="F751" s="122"/>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row>
    <row r="752" spans="1:48" ht="14.25" customHeight="1" x14ac:dyDescent="0.2">
      <c r="A752" s="122"/>
      <c r="B752" s="122"/>
      <c r="C752" s="122"/>
      <c r="D752" s="122"/>
      <c r="E752" s="122"/>
      <c r="F752" s="122"/>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row>
    <row r="753" spans="1:48" ht="14.25" customHeight="1" x14ac:dyDescent="0.2">
      <c r="A753" s="122"/>
      <c r="B753" s="122"/>
      <c r="C753" s="122"/>
      <c r="D753" s="122"/>
      <c r="E753" s="122"/>
      <c r="F753" s="122"/>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row>
    <row r="754" spans="1:48" ht="14.25" customHeight="1" x14ac:dyDescent="0.2">
      <c r="A754" s="122"/>
      <c r="B754" s="122"/>
      <c r="C754" s="122"/>
      <c r="D754" s="122"/>
      <c r="E754" s="122"/>
      <c r="F754" s="122"/>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row>
    <row r="755" spans="1:48" ht="14.25" customHeight="1" x14ac:dyDescent="0.2">
      <c r="A755" s="122"/>
      <c r="B755" s="122"/>
      <c r="C755" s="122"/>
      <c r="D755" s="122"/>
      <c r="E755" s="122"/>
      <c r="F755" s="122"/>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row>
    <row r="756" spans="1:48" ht="14.25" customHeight="1" x14ac:dyDescent="0.2">
      <c r="A756" s="122"/>
      <c r="B756" s="122"/>
      <c r="C756" s="122"/>
      <c r="D756" s="122"/>
      <c r="E756" s="122"/>
      <c r="F756" s="122"/>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row>
    <row r="757" spans="1:48" ht="14.25" customHeight="1" x14ac:dyDescent="0.2">
      <c r="A757" s="122"/>
      <c r="B757" s="122"/>
      <c r="C757" s="122"/>
      <c r="D757" s="122"/>
      <c r="E757" s="122"/>
      <c r="F757" s="122"/>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row>
    <row r="758" spans="1:48" ht="14.25" customHeight="1" x14ac:dyDescent="0.2">
      <c r="A758" s="122"/>
      <c r="B758" s="122"/>
      <c r="C758" s="122"/>
      <c r="D758" s="122"/>
      <c r="E758" s="122"/>
      <c r="F758" s="122"/>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row>
    <row r="759" spans="1:48" ht="14.25" customHeight="1" x14ac:dyDescent="0.2">
      <c r="A759" s="122"/>
      <c r="B759" s="122"/>
      <c r="C759" s="122"/>
      <c r="D759" s="122"/>
      <c r="E759" s="122"/>
      <c r="F759" s="122"/>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row>
    <row r="760" spans="1:48" ht="14.25" customHeight="1" x14ac:dyDescent="0.2">
      <c r="A760" s="122"/>
      <c r="B760" s="122"/>
      <c r="C760" s="122"/>
      <c r="D760" s="122"/>
      <c r="E760" s="122"/>
      <c r="F760" s="122"/>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row>
    <row r="761" spans="1:48" ht="14.25" customHeight="1" x14ac:dyDescent="0.2">
      <c r="A761" s="122"/>
      <c r="B761" s="122"/>
      <c r="C761" s="122"/>
      <c r="D761" s="122"/>
      <c r="E761" s="122"/>
      <c r="F761" s="122"/>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row>
    <row r="762" spans="1:48" ht="14.25" customHeight="1" x14ac:dyDescent="0.2">
      <c r="A762" s="122"/>
      <c r="B762" s="122"/>
      <c r="C762" s="122"/>
      <c r="D762" s="122"/>
      <c r="E762" s="122"/>
      <c r="F762" s="122"/>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row>
    <row r="763" spans="1:48" ht="14.25" customHeight="1" x14ac:dyDescent="0.2">
      <c r="A763" s="122"/>
      <c r="B763" s="122"/>
      <c r="C763" s="122"/>
      <c r="D763" s="122"/>
      <c r="E763" s="122"/>
      <c r="F763" s="122"/>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row>
    <row r="764" spans="1:48" ht="14.25" customHeight="1" x14ac:dyDescent="0.2">
      <c r="A764" s="122"/>
      <c r="B764" s="122"/>
      <c r="C764" s="122"/>
      <c r="D764" s="122"/>
      <c r="E764" s="122"/>
      <c r="F764" s="122"/>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row>
    <row r="765" spans="1:48" ht="14.25" customHeight="1" x14ac:dyDescent="0.2">
      <c r="A765" s="122"/>
      <c r="B765" s="122"/>
      <c r="C765" s="122"/>
      <c r="D765" s="122"/>
      <c r="E765" s="122"/>
      <c r="F765" s="122"/>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row>
    <row r="766" spans="1:48" ht="14.25" customHeight="1" x14ac:dyDescent="0.2">
      <c r="A766" s="122"/>
      <c r="B766" s="122"/>
      <c r="C766" s="122"/>
      <c r="D766" s="122"/>
      <c r="E766" s="122"/>
      <c r="F766" s="122"/>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row>
    <row r="767" spans="1:48" ht="14.25" customHeight="1" x14ac:dyDescent="0.2">
      <c r="A767" s="122"/>
      <c r="B767" s="122"/>
      <c r="C767" s="122"/>
      <c r="D767" s="122"/>
      <c r="E767" s="122"/>
      <c r="F767" s="122"/>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row>
    <row r="768" spans="1:48" ht="14.25" customHeight="1" x14ac:dyDescent="0.2">
      <c r="A768" s="122"/>
      <c r="B768" s="122"/>
      <c r="C768" s="122"/>
      <c r="D768" s="122"/>
      <c r="E768" s="122"/>
      <c r="F768" s="122"/>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row>
    <row r="769" spans="1:48" ht="14.25" customHeight="1" x14ac:dyDescent="0.2">
      <c r="A769" s="122"/>
      <c r="B769" s="122"/>
      <c r="C769" s="122"/>
      <c r="D769" s="122"/>
      <c r="E769" s="122"/>
      <c r="F769" s="122"/>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row>
    <row r="770" spans="1:48" ht="14.25" customHeight="1" x14ac:dyDescent="0.2">
      <c r="A770" s="122"/>
      <c r="B770" s="122"/>
      <c r="C770" s="122"/>
      <c r="D770" s="122"/>
      <c r="E770" s="122"/>
      <c r="F770" s="122"/>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row>
    <row r="771" spans="1:48" ht="14.25" customHeight="1" x14ac:dyDescent="0.2">
      <c r="A771" s="122"/>
      <c r="B771" s="122"/>
      <c r="C771" s="122"/>
      <c r="D771" s="122"/>
      <c r="E771" s="122"/>
      <c r="F771" s="122"/>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row>
    <row r="772" spans="1:48" ht="14.25" customHeight="1" x14ac:dyDescent="0.2">
      <c r="A772" s="122"/>
      <c r="B772" s="122"/>
      <c r="C772" s="122"/>
      <c r="D772" s="122"/>
      <c r="E772" s="122"/>
      <c r="F772" s="122"/>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row>
    <row r="773" spans="1:48" ht="14.25" customHeight="1" x14ac:dyDescent="0.2">
      <c r="A773" s="122"/>
      <c r="B773" s="122"/>
      <c r="C773" s="122"/>
      <c r="D773" s="122"/>
      <c r="E773" s="122"/>
      <c r="F773" s="122"/>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row>
    <row r="774" spans="1:48" ht="14.25" customHeight="1" x14ac:dyDescent="0.2">
      <c r="A774" s="122"/>
      <c r="B774" s="122"/>
      <c r="C774" s="122"/>
      <c r="D774" s="122"/>
      <c r="E774" s="122"/>
      <c r="F774" s="122"/>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row>
    <row r="775" spans="1:48" ht="14.25" customHeight="1" x14ac:dyDescent="0.2">
      <c r="A775" s="122"/>
      <c r="B775" s="122"/>
      <c r="C775" s="122"/>
      <c r="D775" s="122"/>
      <c r="E775" s="122"/>
      <c r="F775" s="122"/>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row>
    <row r="776" spans="1:48" ht="14.25" customHeight="1" x14ac:dyDescent="0.2">
      <c r="A776" s="122"/>
      <c r="B776" s="122"/>
      <c r="C776" s="122"/>
      <c r="D776" s="122"/>
      <c r="E776" s="122"/>
      <c r="F776" s="122"/>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row>
    <row r="777" spans="1:48" ht="14.25" customHeight="1" x14ac:dyDescent="0.2">
      <c r="A777" s="122"/>
      <c r="B777" s="122"/>
      <c r="C777" s="122"/>
      <c r="D777" s="122"/>
      <c r="E777" s="122"/>
      <c r="F777" s="122"/>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row>
    <row r="778" spans="1:48" ht="14.25" customHeight="1" x14ac:dyDescent="0.2">
      <c r="A778" s="122"/>
      <c r="B778" s="122"/>
      <c r="C778" s="122"/>
      <c r="D778" s="122"/>
      <c r="E778" s="122"/>
      <c r="F778" s="122"/>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row>
    <row r="779" spans="1:48" ht="14.25" customHeight="1" x14ac:dyDescent="0.2">
      <c r="A779" s="122"/>
      <c r="B779" s="122"/>
      <c r="C779" s="122"/>
      <c r="D779" s="122"/>
      <c r="E779" s="122"/>
      <c r="F779" s="122"/>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row>
    <row r="780" spans="1:48" ht="14.25" customHeight="1" x14ac:dyDescent="0.2">
      <c r="A780" s="122"/>
      <c r="B780" s="122"/>
      <c r="C780" s="122"/>
      <c r="D780" s="122"/>
      <c r="E780" s="122"/>
      <c r="F780" s="122"/>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row>
    <row r="781" spans="1:48" ht="14.25" customHeight="1" x14ac:dyDescent="0.2">
      <c r="A781" s="122"/>
      <c r="B781" s="122"/>
      <c r="C781" s="122"/>
      <c r="D781" s="122"/>
      <c r="E781" s="122"/>
      <c r="F781" s="122"/>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row>
    <row r="782" spans="1:48" ht="14.25" customHeight="1" x14ac:dyDescent="0.2">
      <c r="A782" s="122"/>
      <c r="B782" s="122"/>
      <c r="C782" s="122"/>
      <c r="D782" s="122"/>
      <c r="E782" s="122"/>
      <c r="F782" s="122"/>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row>
    <row r="783" spans="1:48" ht="14.25" customHeight="1" x14ac:dyDescent="0.2">
      <c r="A783" s="122"/>
      <c r="B783" s="122"/>
      <c r="C783" s="122"/>
      <c r="D783" s="122"/>
      <c r="E783" s="122"/>
      <c r="F783" s="122"/>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row>
    <row r="784" spans="1:48" ht="14.25" customHeight="1" x14ac:dyDescent="0.2">
      <c r="A784" s="122"/>
      <c r="B784" s="122"/>
      <c r="C784" s="122"/>
      <c r="D784" s="122"/>
      <c r="E784" s="122"/>
      <c r="F784" s="122"/>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row>
    <row r="785" spans="1:48" ht="14.25" customHeight="1" x14ac:dyDescent="0.2">
      <c r="A785" s="122"/>
      <c r="B785" s="122"/>
      <c r="C785" s="122"/>
      <c r="D785" s="122"/>
      <c r="E785" s="122"/>
      <c r="F785" s="122"/>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row>
    <row r="786" spans="1:48" ht="14.25" customHeight="1" x14ac:dyDescent="0.2">
      <c r="A786" s="122"/>
      <c r="B786" s="122"/>
      <c r="C786" s="122"/>
      <c r="D786" s="122"/>
      <c r="E786" s="122"/>
      <c r="F786" s="122"/>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row>
    <row r="787" spans="1:48" ht="14.25" customHeight="1" x14ac:dyDescent="0.2">
      <c r="A787" s="122"/>
      <c r="B787" s="122"/>
      <c r="C787" s="122"/>
      <c r="D787" s="122"/>
      <c r="E787" s="122"/>
      <c r="F787" s="122"/>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row>
    <row r="788" spans="1:48" ht="14.25" customHeight="1" x14ac:dyDescent="0.2">
      <c r="A788" s="122"/>
      <c r="B788" s="122"/>
      <c r="C788" s="122"/>
      <c r="D788" s="122"/>
      <c r="E788" s="122"/>
      <c r="F788" s="122"/>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row>
    <row r="789" spans="1:48" ht="14.25" customHeight="1" x14ac:dyDescent="0.2">
      <c r="A789" s="122"/>
      <c r="B789" s="122"/>
      <c r="C789" s="122"/>
      <c r="D789" s="122"/>
      <c r="E789" s="122"/>
      <c r="F789" s="122"/>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row>
    <row r="790" spans="1:48" ht="14.25" customHeight="1" x14ac:dyDescent="0.2">
      <c r="A790" s="122"/>
      <c r="B790" s="122"/>
      <c r="C790" s="122"/>
      <c r="D790" s="122"/>
      <c r="E790" s="122"/>
      <c r="F790" s="122"/>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row>
    <row r="791" spans="1:48" ht="14.25" customHeight="1" x14ac:dyDescent="0.2">
      <c r="A791" s="122"/>
      <c r="B791" s="122"/>
      <c r="C791" s="122"/>
      <c r="D791" s="122"/>
      <c r="E791" s="122"/>
      <c r="F791" s="122"/>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row>
    <row r="792" spans="1:48" ht="14.25" customHeight="1" x14ac:dyDescent="0.2">
      <c r="A792" s="122"/>
      <c r="B792" s="122"/>
      <c r="C792" s="122"/>
      <c r="D792" s="122"/>
      <c r="E792" s="122"/>
      <c r="F792" s="122"/>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row>
    <row r="793" spans="1:48" ht="14.25" customHeight="1" x14ac:dyDescent="0.2">
      <c r="A793" s="122"/>
      <c r="B793" s="122"/>
      <c r="C793" s="122"/>
      <c r="D793" s="122"/>
      <c r="E793" s="122"/>
      <c r="F793" s="122"/>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row>
    <row r="794" spans="1:48" ht="14.25" customHeight="1" x14ac:dyDescent="0.2">
      <c r="A794" s="122"/>
      <c r="B794" s="122"/>
      <c r="C794" s="122"/>
      <c r="D794" s="122"/>
      <c r="E794" s="122"/>
      <c r="F794" s="122"/>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row>
    <row r="795" spans="1:48" ht="14.25" customHeight="1" x14ac:dyDescent="0.2">
      <c r="A795" s="122"/>
      <c r="B795" s="122"/>
      <c r="C795" s="122"/>
      <c r="D795" s="122"/>
      <c r="E795" s="122"/>
      <c r="F795" s="122"/>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row>
    <row r="796" spans="1:48" ht="14.25" customHeight="1" x14ac:dyDescent="0.2">
      <c r="A796" s="122"/>
      <c r="B796" s="122"/>
      <c r="C796" s="122"/>
      <c r="D796" s="122"/>
      <c r="E796" s="122"/>
      <c r="F796" s="122"/>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row>
    <row r="797" spans="1:48" ht="14.25" customHeight="1" x14ac:dyDescent="0.2">
      <c r="A797" s="122"/>
      <c r="B797" s="122"/>
      <c r="C797" s="122"/>
      <c r="D797" s="122"/>
      <c r="E797" s="122"/>
      <c r="F797" s="122"/>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row>
    <row r="798" spans="1:48" ht="14.25" customHeight="1" x14ac:dyDescent="0.2">
      <c r="A798" s="122"/>
      <c r="B798" s="122"/>
      <c r="C798" s="122"/>
      <c r="D798" s="122"/>
      <c r="E798" s="122"/>
      <c r="F798" s="122"/>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row>
    <row r="799" spans="1:48" ht="14.25" customHeight="1" x14ac:dyDescent="0.2">
      <c r="A799" s="122"/>
      <c r="B799" s="122"/>
      <c r="C799" s="122"/>
      <c r="D799" s="122"/>
      <c r="E799" s="122"/>
      <c r="F799" s="122"/>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row>
    <row r="800" spans="1:48" ht="14.25" customHeight="1" x14ac:dyDescent="0.2">
      <c r="A800" s="122"/>
      <c r="B800" s="122"/>
      <c r="C800" s="122"/>
      <c r="D800" s="122"/>
      <c r="E800" s="122"/>
      <c r="F800" s="122"/>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row>
    <row r="801" spans="1:48" ht="14.25" customHeight="1" x14ac:dyDescent="0.2">
      <c r="A801" s="122"/>
      <c r="B801" s="122"/>
      <c r="C801" s="122"/>
      <c r="D801" s="122"/>
      <c r="E801" s="122"/>
      <c r="F801" s="122"/>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row>
    <row r="802" spans="1:48" ht="14.25" customHeight="1" x14ac:dyDescent="0.2">
      <c r="A802" s="122"/>
      <c r="B802" s="122"/>
      <c r="C802" s="122"/>
      <c r="D802" s="122"/>
      <c r="E802" s="122"/>
      <c r="F802" s="122"/>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row>
    <row r="803" spans="1:48" ht="14.25" customHeight="1" x14ac:dyDescent="0.2">
      <c r="A803" s="122"/>
      <c r="B803" s="122"/>
      <c r="C803" s="122"/>
      <c r="D803" s="122"/>
      <c r="E803" s="122"/>
      <c r="F803" s="122"/>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row>
    <row r="804" spans="1:48" ht="14.25" customHeight="1" x14ac:dyDescent="0.2">
      <c r="A804" s="122"/>
      <c r="B804" s="122"/>
      <c r="C804" s="122"/>
      <c r="D804" s="122"/>
      <c r="E804" s="122"/>
      <c r="F804" s="122"/>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row>
    <row r="805" spans="1:48" ht="14.25" customHeight="1" x14ac:dyDescent="0.2">
      <c r="A805" s="122"/>
      <c r="B805" s="122"/>
      <c r="C805" s="122"/>
      <c r="D805" s="122"/>
      <c r="E805" s="122"/>
      <c r="F805" s="122"/>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row>
    <row r="806" spans="1:48" ht="14.25" customHeight="1" x14ac:dyDescent="0.2">
      <c r="A806" s="122"/>
      <c r="B806" s="122"/>
      <c r="C806" s="122"/>
      <c r="D806" s="122"/>
      <c r="E806" s="122"/>
      <c r="F806" s="122"/>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row>
    <row r="807" spans="1:48" ht="14.25" customHeight="1" x14ac:dyDescent="0.2">
      <c r="A807" s="122"/>
      <c r="B807" s="122"/>
      <c r="C807" s="122"/>
      <c r="D807" s="122"/>
      <c r="E807" s="122"/>
      <c r="F807" s="122"/>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row>
    <row r="808" spans="1:48" ht="14.25" customHeight="1" x14ac:dyDescent="0.2">
      <c r="A808" s="122"/>
      <c r="B808" s="122"/>
      <c r="C808" s="122"/>
      <c r="D808" s="122"/>
      <c r="E808" s="122"/>
      <c r="F808" s="122"/>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row>
    <row r="809" spans="1:48" ht="14.25" customHeight="1" x14ac:dyDescent="0.2">
      <c r="A809" s="122"/>
      <c r="B809" s="122"/>
      <c r="C809" s="122"/>
      <c r="D809" s="122"/>
      <c r="E809" s="122"/>
      <c r="F809" s="122"/>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row>
    <row r="810" spans="1:48" ht="14.25" customHeight="1" x14ac:dyDescent="0.2">
      <c r="A810" s="122"/>
      <c r="B810" s="122"/>
      <c r="C810" s="122"/>
      <c r="D810" s="122"/>
      <c r="E810" s="122"/>
      <c r="F810" s="122"/>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row>
    <row r="811" spans="1:48" ht="14.25" customHeight="1" x14ac:dyDescent="0.2">
      <c r="A811" s="122"/>
      <c r="B811" s="122"/>
      <c r="C811" s="122"/>
      <c r="D811" s="122"/>
      <c r="E811" s="122"/>
      <c r="F811" s="122"/>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row>
    <row r="812" spans="1:48" ht="14.25" customHeight="1" x14ac:dyDescent="0.2">
      <c r="A812" s="122"/>
      <c r="B812" s="122"/>
      <c r="C812" s="122"/>
      <c r="D812" s="122"/>
      <c r="E812" s="122"/>
      <c r="F812" s="122"/>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row>
    <row r="813" spans="1:48" ht="14.25" customHeight="1" x14ac:dyDescent="0.2">
      <c r="A813" s="122"/>
      <c r="B813" s="122"/>
      <c r="C813" s="122"/>
      <c r="D813" s="122"/>
      <c r="E813" s="122"/>
      <c r="F813" s="122"/>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row>
    <row r="814" spans="1:48" ht="14.25" customHeight="1" x14ac:dyDescent="0.2">
      <c r="A814" s="122"/>
      <c r="B814" s="122"/>
      <c r="C814" s="122"/>
      <c r="D814" s="122"/>
      <c r="E814" s="122"/>
      <c r="F814" s="122"/>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row>
    <row r="815" spans="1:48" ht="14.25" customHeight="1" x14ac:dyDescent="0.2">
      <c r="A815" s="122"/>
      <c r="B815" s="122"/>
      <c r="C815" s="122"/>
      <c r="D815" s="122"/>
      <c r="E815" s="122"/>
      <c r="F815" s="122"/>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row>
    <row r="816" spans="1:48" ht="14.25" customHeight="1" x14ac:dyDescent="0.2">
      <c r="A816" s="122"/>
      <c r="B816" s="122"/>
      <c r="C816" s="122"/>
      <c r="D816" s="122"/>
      <c r="E816" s="122"/>
      <c r="F816" s="122"/>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row>
    <row r="817" spans="1:48" ht="14.25" customHeight="1" x14ac:dyDescent="0.2">
      <c r="A817" s="122"/>
      <c r="B817" s="122"/>
      <c r="C817" s="122"/>
      <c r="D817" s="122"/>
      <c r="E817" s="122"/>
      <c r="F817" s="122"/>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row>
    <row r="818" spans="1:48" ht="14.25" customHeight="1" x14ac:dyDescent="0.2">
      <c r="A818" s="122"/>
      <c r="B818" s="122"/>
      <c r="C818" s="122"/>
      <c r="D818" s="122"/>
      <c r="E818" s="122"/>
      <c r="F818" s="122"/>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row>
    <row r="819" spans="1:48" ht="14.25" customHeight="1" x14ac:dyDescent="0.2">
      <c r="A819" s="122"/>
      <c r="B819" s="122"/>
      <c r="C819" s="122"/>
      <c r="D819" s="122"/>
      <c r="E819" s="122"/>
      <c r="F819" s="122"/>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row>
    <row r="820" spans="1:48" ht="14.25" customHeight="1" x14ac:dyDescent="0.2">
      <c r="A820" s="122"/>
      <c r="B820" s="122"/>
      <c r="C820" s="122"/>
      <c r="D820" s="122"/>
      <c r="E820" s="122"/>
      <c r="F820" s="122"/>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row>
    <row r="821" spans="1:48" ht="14.25" customHeight="1" x14ac:dyDescent="0.2">
      <c r="A821" s="122"/>
      <c r="B821" s="122"/>
      <c r="C821" s="122"/>
      <c r="D821" s="122"/>
      <c r="E821" s="122"/>
      <c r="F821" s="122"/>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row>
    <row r="822" spans="1:48" ht="14.25" customHeight="1" x14ac:dyDescent="0.2">
      <c r="A822" s="122"/>
      <c r="B822" s="122"/>
      <c r="C822" s="122"/>
      <c r="D822" s="122"/>
      <c r="E822" s="122"/>
      <c r="F822" s="122"/>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row>
    <row r="823" spans="1:48" ht="14.25" customHeight="1" x14ac:dyDescent="0.2">
      <c r="A823" s="122"/>
      <c r="B823" s="122"/>
      <c r="C823" s="122"/>
      <c r="D823" s="122"/>
      <c r="E823" s="122"/>
      <c r="F823" s="122"/>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row>
    <row r="824" spans="1:48" ht="14.25" customHeight="1" x14ac:dyDescent="0.2">
      <c r="A824" s="122"/>
      <c r="B824" s="122"/>
      <c r="C824" s="122"/>
      <c r="D824" s="122"/>
      <c r="E824" s="122"/>
      <c r="F824" s="122"/>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row>
    <row r="825" spans="1:48" ht="14.25" customHeight="1" x14ac:dyDescent="0.2">
      <c r="A825" s="122"/>
      <c r="B825" s="122"/>
      <c r="C825" s="122"/>
      <c r="D825" s="122"/>
      <c r="E825" s="122"/>
      <c r="F825" s="122"/>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row>
    <row r="826" spans="1:48" ht="14.25" customHeight="1" x14ac:dyDescent="0.2">
      <c r="A826" s="122"/>
      <c r="B826" s="122"/>
      <c r="C826" s="122"/>
      <c r="D826" s="122"/>
      <c r="E826" s="122"/>
      <c r="F826" s="122"/>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row>
    <row r="827" spans="1:48" ht="14.25" customHeight="1" x14ac:dyDescent="0.2">
      <c r="A827" s="122"/>
      <c r="B827" s="122"/>
      <c r="C827" s="122"/>
      <c r="D827" s="122"/>
      <c r="E827" s="122"/>
      <c r="F827" s="122"/>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row>
    <row r="828" spans="1:48" ht="14.25" customHeight="1" x14ac:dyDescent="0.2">
      <c r="A828" s="122"/>
      <c r="B828" s="122"/>
      <c r="C828" s="122"/>
      <c r="D828" s="122"/>
      <c r="E828" s="122"/>
      <c r="F828" s="122"/>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row>
    <row r="829" spans="1:48" ht="14.25" customHeight="1" x14ac:dyDescent="0.2">
      <c r="A829" s="122"/>
      <c r="B829" s="122"/>
      <c r="C829" s="122"/>
      <c r="D829" s="122"/>
      <c r="E829" s="122"/>
      <c r="F829" s="122"/>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row>
    <row r="830" spans="1:48" ht="14.25" customHeight="1" x14ac:dyDescent="0.2">
      <c r="A830" s="122"/>
      <c r="B830" s="122"/>
      <c r="C830" s="122"/>
      <c r="D830" s="122"/>
      <c r="E830" s="122"/>
      <c r="F830" s="122"/>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row>
    <row r="831" spans="1:48" ht="14.25" customHeight="1" x14ac:dyDescent="0.2">
      <c r="A831" s="122"/>
      <c r="B831" s="122"/>
      <c r="C831" s="122"/>
      <c r="D831" s="122"/>
      <c r="E831" s="122"/>
      <c r="F831" s="122"/>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row>
    <row r="832" spans="1:48" ht="14.25" customHeight="1" x14ac:dyDescent="0.2">
      <c r="A832" s="122"/>
      <c r="B832" s="122"/>
      <c r="C832" s="122"/>
      <c r="D832" s="122"/>
      <c r="E832" s="122"/>
      <c r="F832" s="122"/>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row>
    <row r="833" spans="1:48" ht="14.25" customHeight="1" x14ac:dyDescent="0.2">
      <c r="A833" s="122"/>
      <c r="B833" s="122"/>
      <c r="C833" s="122"/>
      <c r="D833" s="122"/>
      <c r="E833" s="122"/>
      <c r="F833" s="122"/>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row>
    <row r="834" spans="1:48" ht="14.25" customHeight="1" x14ac:dyDescent="0.2">
      <c r="A834" s="122"/>
      <c r="B834" s="122"/>
      <c r="C834" s="122"/>
      <c r="D834" s="122"/>
      <c r="E834" s="122"/>
      <c r="F834" s="122"/>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row>
    <row r="835" spans="1:48" ht="14.25" customHeight="1" x14ac:dyDescent="0.2">
      <c r="A835" s="122"/>
      <c r="B835" s="122"/>
      <c r="C835" s="122"/>
      <c r="D835" s="122"/>
      <c r="E835" s="122"/>
      <c r="F835" s="122"/>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row>
    <row r="836" spans="1:48" ht="14.25" customHeight="1" x14ac:dyDescent="0.2">
      <c r="A836" s="122"/>
      <c r="B836" s="122"/>
      <c r="C836" s="122"/>
      <c r="D836" s="122"/>
      <c r="E836" s="122"/>
      <c r="F836" s="122"/>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row>
    <row r="837" spans="1:48" ht="14.25" customHeight="1" x14ac:dyDescent="0.2">
      <c r="A837" s="122"/>
      <c r="B837" s="122"/>
      <c r="C837" s="122"/>
      <c r="D837" s="122"/>
      <c r="E837" s="122"/>
      <c r="F837" s="122"/>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row>
    <row r="838" spans="1:48" ht="14.25" customHeight="1" x14ac:dyDescent="0.2">
      <c r="A838" s="122"/>
      <c r="B838" s="122"/>
      <c r="C838" s="122"/>
      <c r="D838" s="122"/>
      <c r="E838" s="122"/>
      <c r="F838" s="122"/>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row>
    <row r="839" spans="1:48" ht="14.25" customHeight="1" x14ac:dyDescent="0.2">
      <c r="A839" s="122"/>
      <c r="B839" s="122"/>
      <c r="C839" s="122"/>
      <c r="D839" s="122"/>
      <c r="E839" s="122"/>
      <c r="F839" s="122"/>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row>
    <row r="840" spans="1:48" ht="14.25" customHeight="1" x14ac:dyDescent="0.2">
      <c r="A840" s="122"/>
      <c r="B840" s="122"/>
      <c r="C840" s="122"/>
      <c r="D840" s="122"/>
      <c r="E840" s="122"/>
      <c r="F840" s="122"/>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row>
    <row r="841" spans="1:48" ht="14.25" customHeight="1" x14ac:dyDescent="0.2">
      <c r="A841" s="122"/>
      <c r="B841" s="122"/>
      <c r="C841" s="122"/>
      <c r="D841" s="122"/>
      <c r="E841" s="122"/>
      <c r="F841" s="122"/>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row>
    <row r="842" spans="1:48" ht="14.25" customHeight="1" x14ac:dyDescent="0.2">
      <c r="A842" s="122"/>
      <c r="B842" s="122"/>
      <c r="C842" s="122"/>
      <c r="D842" s="122"/>
      <c r="E842" s="122"/>
      <c r="F842" s="122"/>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row>
    <row r="843" spans="1:48" ht="14.25" customHeight="1" x14ac:dyDescent="0.2">
      <c r="A843" s="122"/>
      <c r="B843" s="122"/>
      <c r="C843" s="122"/>
      <c r="D843" s="122"/>
      <c r="E843" s="122"/>
      <c r="F843" s="122"/>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row>
    <row r="844" spans="1:48" ht="14.25" customHeight="1" x14ac:dyDescent="0.2">
      <c r="A844" s="122"/>
      <c r="B844" s="122"/>
      <c r="C844" s="122"/>
      <c r="D844" s="122"/>
      <c r="E844" s="122"/>
      <c r="F844" s="122"/>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row>
    <row r="845" spans="1:48" ht="14.25" customHeight="1" x14ac:dyDescent="0.2">
      <c r="A845" s="122"/>
      <c r="B845" s="122"/>
      <c r="C845" s="122"/>
      <c r="D845" s="122"/>
      <c r="E845" s="122"/>
      <c r="F845" s="122"/>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row>
    <row r="846" spans="1:48" ht="14.25" customHeight="1" x14ac:dyDescent="0.2">
      <c r="A846" s="122"/>
      <c r="B846" s="122"/>
      <c r="C846" s="122"/>
      <c r="D846" s="122"/>
      <c r="E846" s="122"/>
      <c r="F846" s="122"/>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row>
    <row r="847" spans="1:48" ht="14.25" customHeight="1" x14ac:dyDescent="0.2">
      <c r="A847" s="122"/>
      <c r="B847" s="122"/>
      <c r="C847" s="122"/>
      <c r="D847" s="122"/>
      <c r="E847" s="122"/>
      <c r="F847" s="122"/>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row>
    <row r="848" spans="1:48" ht="14.25" customHeight="1" x14ac:dyDescent="0.2">
      <c r="A848" s="122"/>
      <c r="B848" s="122"/>
      <c r="C848" s="122"/>
      <c r="D848" s="122"/>
      <c r="E848" s="122"/>
      <c r="F848" s="122"/>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row>
    <row r="849" spans="1:48" ht="14.25" customHeight="1" x14ac:dyDescent="0.2">
      <c r="A849" s="122"/>
      <c r="B849" s="122"/>
      <c r="C849" s="122"/>
      <c r="D849" s="122"/>
      <c r="E849" s="122"/>
      <c r="F849" s="122"/>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row>
    <row r="850" spans="1:48" ht="14.25" customHeight="1" x14ac:dyDescent="0.2">
      <c r="A850" s="122"/>
      <c r="B850" s="122"/>
      <c r="C850" s="122"/>
      <c r="D850" s="122"/>
      <c r="E850" s="122"/>
      <c r="F850" s="122"/>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row>
    <row r="851" spans="1:48" ht="14.25" customHeight="1" x14ac:dyDescent="0.2">
      <c r="A851" s="122"/>
      <c r="B851" s="122"/>
      <c r="C851" s="122"/>
      <c r="D851" s="122"/>
      <c r="E851" s="122"/>
      <c r="F851" s="122"/>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row>
    <row r="852" spans="1:48" ht="14.25" customHeight="1" x14ac:dyDescent="0.2">
      <c r="A852" s="122"/>
      <c r="B852" s="122"/>
      <c r="C852" s="122"/>
      <c r="D852" s="122"/>
      <c r="E852" s="122"/>
      <c r="F852" s="122"/>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row>
    <row r="853" spans="1:48" ht="14.25" customHeight="1" x14ac:dyDescent="0.2">
      <c r="A853" s="122"/>
      <c r="B853" s="122"/>
      <c r="C853" s="122"/>
      <c r="D853" s="122"/>
      <c r="E853" s="122"/>
      <c r="F853" s="122"/>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row>
    <row r="854" spans="1:48" ht="14.25" customHeight="1" x14ac:dyDescent="0.2">
      <c r="A854" s="122"/>
      <c r="B854" s="122"/>
      <c r="C854" s="122"/>
      <c r="D854" s="122"/>
      <c r="E854" s="122"/>
      <c r="F854" s="122"/>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row>
    <row r="855" spans="1:48" ht="14.25" customHeight="1" x14ac:dyDescent="0.2">
      <c r="A855" s="122"/>
      <c r="B855" s="122"/>
      <c r="C855" s="122"/>
      <c r="D855" s="122"/>
      <c r="E855" s="122"/>
      <c r="F855" s="122"/>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row>
    <row r="856" spans="1:48" ht="14.25" customHeight="1" x14ac:dyDescent="0.2">
      <c r="A856" s="122"/>
      <c r="B856" s="122"/>
      <c r="C856" s="122"/>
      <c r="D856" s="122"/>
      <c r="E856" s="122"/>
      <c r="F856" s="122"/>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row>
    <row r="857" spans="1:48" ht="14.25" customHeight="1" x14ac:dyDescent="0.2">
      <c r="A857" s="122"/>
      <c r="B857" s="122"/>
      <c r="C857" s="122"/>
      <c r="D857" s="122"/>
      <c r="E857" s="122"/>
      <c r="F857" s="122"/>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row>
    <row r="858" spans="1:48" ht="14.25" customHeight="1" x14ac:dyDescent="0.2">
      <c r="A858" s="122"/>
      <c r="B858" s="122"/>
      <c r="C858" s="122"/>
      <c r="D858" s="122"/>
      <c r="E858" s="122"/>
      <c r="F858" s="122"/>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row>
    <row r="859" spans="1:48" ht="14.25" customHeight="1" x14ac:dyDescent="0.2">
      <c r="A859" s="122"/>
      <c r="B859" s="122"/>
      <c r="C859" s="122"/>
      <c r="D859" s="122"/>
      <c r="E859" s="122"/>
      <c r="F859" s="122"/>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row>
    <row r="860" spans="1:48" ht="14.25" customHeight="1" x14ac:dyDescent="0.2">
      <c r="A860" s="122"/>
      <c r="B860" s="122"/>
      <c r="C860" s="122"/>
      <c r="D860" s="122"/>
      <c r="E860" s="122"/>
      <c r="F860" s="122"/>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row>
    <row r="861" spans="1:48" ht="14.25" customHeight="1" x14ac:dyDescent="0.2">
      <c r="A861" s="122"/>
      <c r="B861" s="122"/>
      <c r="C861" s="122"/>
      <c r="D861" s="122"/>
      <c r="E861" s="122"/>
      <c r="F861" s="122"/>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row>
    <row r="862" spans="1:48" ht="14.25" customHeight="1" x14ac:dyDescent="0.2">
      <c r="A862" s="122"/>
      <c r="B862" s="122"/>
      <c r="C862" s="122"/>
      <c r="D862" s="122"/>
      <c r="E862" s="122"/>
      <c r="F862" s="122"/>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row>
    <row r="863" spans="1:48" ht="14.25" customHeight="1" x14ac:dyDescent="0.2">
      <c r="A863" s="122"/>
      <c r="B863" s="122"/>
      <c r="C863" s="122"/>
      <c r="D863" s="122"/>
      <c r="E863" s="122"/>
      <c r="F863" s="122"/>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row>
    <row r="864" spans="1:48" ht="14.25" customHeight="1" x14ac:dyDescent="0.2">
      <c r="A864" s="122"/>
      <c r="B864" s="122"/>
      <c r="C864" s="122"/>
      <c r="D864" s="122"/>
      <c r="E864" s="122"/>
      <c r="F864" s="122"/>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row>
    <row r="865" spans="1:48" ht="14.25" customHeight="1" x14ac:dyDescent="0.2">
      <c r="A865" s="122"/>
      <c r="B865" s="122"/>
      <c r="C865" s="122"/>
      <c r="D865" s="122"/>
      <c r="E865" s="122"/>
      <c r="F865" s="122"/>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row>
    <row r="866" spans="1:48" ht="14.25" customHeight="1" x14ac:dyDescent="0.2">
      <c r="A866" s="122"/>
      <c r="B866" s="122"/>
      <c r="C866" s="122"/>
      <c r="D866" s="122"/>
      <c r="E866" s="122"/>
      <c r="F866" s="122"/>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row>
    <row r="867" spans="1:48" ht="14.25" customHeight="1" x14ac:dyDescent="0.2">
      <c r="A867" s="122"/>
      <c r="B867" s="122"/>
      <c r="C867" s="122"/>
      <c r="D867" s="122"/>
      <c r="E867" s="122"/>
      <c r="F867" s="122"/>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row>
    <row r="868" spans="1:48" ht="14.25" customHeight="1" x14ac:dyDescent="0.2">
      <c r="A868" s="122"/>
      <c r="B868" s="122"/>
      <c r="C868" s="122"/>
      <c r="D868" s="122"/>
      <c r="E868" s="122"/>
      <c r="F868" s="122"/>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row>
    <row r="869" spans="1:48" ht="14.25" customHeight="1" x14ac:dyDescent="0.2">
      <c r="A869" s="122"/>
      <c r="B869" s="122"/>
      <c r="C869" s="122"/>
      <c r="D869" s="122"/>
      <c r="E869" s="122"/>
      <c r="F869" s="122"/>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row>
    <row r="870" spans="1:48" ht="14.25" customHeight="1" x14ac:dyDescent="0.2">
      <c r="A870" s="122"/>
      <c r="B870" s="122"/>
      <c r="C870" s="122"/>
      <c r="D870" s="122"/>
      <c r="E870" s="122"/>
      <c r="F870" s="122"/>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row>
    <row r="871" spans="1:48" ht="14.25" customHeight="1" x14ac:dyDescent="0.2">
      <c r="A871" s="122"/>
      <c r="B871" s="122"/>
      <c r="C871" s="122"/>
      <c r="D871" s="122"/>
      <c r="E871" s="122"/>
      <c r="F871" s="122"/>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row>
    <row r="872" spans="1:48" ht="14.25" customHeight="1" x14ac:dyDescent="0.2">
      <c r="A872" s="122"/>
      <c r="B872" s="122"/>
      <c r="C872" s="122"/>
      <c r="D872" s="122"/>
      <c r="E872" s="122"/>
      <c r="F872" s="122"/>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row>
    <row r="873" spans="1:48" ht="14.25" customHeight="1" x14ac:dyDescent="0.2">
      <c r="A873" s="122"/>
      <c r="B873" s="122"/>
      <c r="C873" s="122"/>
      <c r="D873" s="122"/>
      <c r="E873" s="122"/>
      <c r="F873" s="122"/>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row>
    <row r="874" spans="1:48" ht="14.25" customHeight="1" x14ac:dyDescent="0.2">
      <c r="A874" s="122"/>
      <c r="B874" s="122"/>
      <c r="C874" s="122"/>
      <c r="D874" s="122"/>
      <c r="E874" s="122"/>
      <c r="F874" s="122"/>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row>
    <row r="875" spans="1:48" ht="14.25" customHeight="1" x14ac:dyDescent="0.2">
      <c r="A875" s="122"/>
      <c r="B875" s="122"/>
      <c r="C875" s="122"/>
      <c r="D875" s="122"/>
      <c r="E875" s="122"/>
      <c r="F875" s="122"/>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row>
    <row r="876" spans="1:48" ht="14.25" customHeight="1" x14ac:dyDescent="0.2">
      <c r="A876" s="122"/>
      <c r="B876" s="122"/>
      <c r="C876" s="122"/>
      <c r="D876" s="122"/>
      <c r="E876" s="122"/>
      <c r="F876" s="122"/>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row>
    <row r="877" spans="1:48" ht="14.25" customHeight="1" x14ac:dyDescent="0.2">
      <c r="A877" s="122"/>
      <c r="B877" s="122"/>
      <c r="C877" s="122"/>
      <c r="D877" s="122"/>
      <c r="E877" s="122"/>
      <c r="F877" s="122"/>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row>
    <row r="878" spans="1:48" ht="14.25" customHeight="1" x14ac:dyDescent="0.2">
      <c r="A878" s="122"/>
      <c r="B878" s="122"/>
      <c r="C878" s="122"/>
      <c r="D878" s="122"/>
      <c r="E878" s="122"/>
      <c r="F878" s="122"/>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row>
    <row r="879" spans="1:48" ht="14.25" customHeight="1" x14ac:dyDescent="0.2">
      <c r="A879" s="122"/>
      <c r="B879" s="122"/>
      <c r="C879" s="122"/>
      <c r="D879" s="122"/>
      <c r="E879" s="122"/>
      <c r="F879" s="122"/>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row>
    <row r="880" spans="1:48" ht="14.25" customHeight="1" x14ac:dyDescent="0.2">
      <c r="A880" s="122"/>
      <c r="B880" s="122"/>
      <c r="C880" s="122"/>
      <c r="D880" s="122"/>
      <c r="E880" s="122"/>
      <c r="F880" s="122"/>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row>
    <row r="881" spans="1:48" ht="14.25" customHeight="1" x14ac:dyDescent="0.2">
      <c r="A881" s="122"/>
      <c r="B881" s="122"/>
      <c r="C881" s="122"/>
      <c r="D881" s="122"/>
      <c r="E881" s="122"/>
      <c r="F881" s="122"/>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row>
    <row r="882" spans="1:48" ht="14.25" customHeight="1" x14ac:dyDescent="0.2">
      <c r="A882" s="122"/>
      <c r="B882" s="122"/>
      <c r="C882" s="122"/>
      <c r="D882" s="122"/>
      <c r="E882" s="122"/>
      <c r="F882" s="122"/>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row>
    <row r="883" spans="1:48" ht="14.25" customHeight="1" x14ac:dyDescent="0.2">
      <c r="A883" s="122"/>
      <c r="B883" s="122"/>
      <c r="C883" s="122"/>
      <c r="D883" s="122"/>
      <c r="E883" s="122"/>
      <c r="F883" s="122"/>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row>
    <row r="884" spans="1:48" ht="14.25" customHeight="1" x14ac:dyDescent="0.2">
      <c r="A884" s="122"/>
      <c r="B884" s="122"/>
      <c r="C884" s="122"/>
      <c r="D884" s="122"/>
      <c r="E884" s="122"/>
      <c r="F884" s="122"/>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row>
    <row r="885" spans="1:48" ht="14.25" customHeight="1" x14ac:dyDescent="0.2">
      <c r="A885" s="122"/>
      <c r="B885" s="122"/>
      <c r="C885" s="122"/>
      <c r="D885" s="122"/>
      <c r="E885" s="122"/>
      <c r="F885" s="122"/>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row>
    <row r="886" spans="1:48" ht="14.25" customHeight="1" x14ac:dyDescent="0.2">
      <c r="A886" s="122"/>
      <c r="B886" s="122"/>
      <c r="C886" s="122"/>
      <c r="D886" s="122"/>
      <c r="E886" s="122"/>
      <c r="F886" s="122"/>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row>
    <row r="887" spans="1:48" ht="14.25" customHeight="1" x14ac:dyDescent="0.2">
      <c r="A887" s="122"/>
      <c r="B887" s="122"/>
      <c r="C887" s="122"/>
      <c r="D887" s="122"/>
      <c r="E887" s="122"/>
      <c r="F887" s="122"/>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row>
    <row r="888" spans="1:48" ht="14.25" customHeight="1" x14ac:dyDescent="0.2">
      <c r="A888" s="122"/>
      <c r="B888" s="122"/>
      <c r="C888" s="122"/>
      <c r="D888" s="122"/>
      <c r="E888" s="122"/>
      <c r="F888" s="122"/>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row>
    <row r="889" spans="1:48" ht="14.25" customHeight="1" x14ac:dyDescent="0.2">
      <c r="A889" s="122"/>
      <c r="B889" s="122"/>
      <c r="C889" s="122"/>
      <c r="D889" s="122"/>
      <c r="E889" s="122"/>
      <c r="F889" s="122"/>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row>
    <row r="890" spans="1:48" ht="14.25" customHeight="1" x14ac:dyDescent="0.2">
      <c r="A890" s="122"/>
      <c r="B890" s="122"/>
      <c r="C890" s="122"/>
      <c r="D890" s="122"/>
      <c r="E890" s="122"/>
      <c r="F890" s="122"/>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row>
    <row r="891" spans="1:48" ht="14.25" customHeight="1" x14ac:dyDescent="0.2">
      <c r="A891" s="122"/>
      <c r="B891" s="122"/>
      <c r="C891" s="122"/>
      <c r="D891" s="122"/>
      <c r="E891" s="122"/>
      <c r="F891" s="122"/>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row>
    <row r="892" spans="1:48" ht="14.25" customHeight="1" x14ac:dyDescent="0.2">
      <c r="A892" s="122"/>
      <c r="B892" s="122"/>
      <c r="C892" s="122"/>
      <c r="D892" s="122"/>
      <c r="E892" s="122"/>
      <c r="F892" s="122"/>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row>
    <row r="893" spans="1:48" ht="14.25" customHeight="1" x14ac:dyDescent="0.2">
      <c r="A893" s="122"/>
      <c r="B893" s="122"/>
      <c r="C893" s="122"/>
      <c r="D893" s="122"/>
      <c r="E893" s="122"/>
      <c r="F893" s="122"/>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row>
    <row r="894" spans="1:48" ht="14.25" customHeight="1" x14ac:dyDescent="0.2">
      <c r="A894" s="122"/>
      <c r="B894" s="122"/>
      <c r="C894" s="122"/>
      <c r="D894" s="122"/>
      <c r="E894" s="122"/>
      <c r="F894" s="122"/>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row>
    <row r="895" spans="1:48" ht="14.25" customHeight="1" x14ac:dyDescent="0.2">
      <c r="A895" s="122"/>
      <c r="B895" s="122"/>
      <c r="C895" s="122"/>
      <c r="D895" s="122"/>
      <c r="E895" s="122"/>
      <c r="F895" s="122"/>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row>
    <row r="896" spans="1:48" ht="14.25" customHeight="1" x14ac:dyDescent="0.2">
      <c r="A896" s="122"/>
      <c r="B896" s="122"/>
      <c r="C896" s="122"/>
      <c r="D896" s="122"/>
      <c r="E896" s="122"/>
      <c r="F896" s="122"/>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row>
    <row r="897" spans="1:48" ht="14.25" customHeight="1" x14ac:dyDescent="0.2">
      <c r="A897" s="122"/>
      <c r="B897" s="122"/>
      <c r="C897" s="122"/>
      <c r="D897" s="122"/>
      <c r="E897" s="122"/>
      <c r="F897" s="122"/>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row>
    <row r="898" spans="1:48" ht="14.25" customHeight="1" x14ac:dyDescent="0.2">
      <c r="A898" s="122"/>
      <c r="B898" s="122"/>
      <c r="C898" s="122"/>
      <c r="D898" s="122"/>
      <c r="E898" s="122"/>
      <c r="F898" s="122"/>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row>
    <row r="899" spans="1:48" ht="14.25" customHeight="1" x14ac:dyDescent="0.2">
      <c r="A899" s="122"/>
      <c r="B899" s="122"/>
      <c r="C899" s="122"/>
      <c r="D899" s="122"/>
      <c r="E899" s="122"/>
      <c r="F899" s="122"/>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row>
    <row r="900" spans="1:48" ht="14.25" customHeight="1" x14ac:dyDescent="0.2">
      <c r="A900" s="122"/>
      <c r="B900" s="122"/>
      <c r="C900" s="122"/>
      <c r="D900" s="122"/>
      <c r="E900" s="122"/>
      <c r="F900" s="122"/>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row>
    <row r="901" spans="1:48" ht="14.25" customHeight="1" x14ac:dyDescent="0.2">
      <c r="A901" s="122"/>
      <c r="B901" s="122"/>
      <c r="C901" s="122"/>
      <c r="D901" s="122"/>
      <c r="E901" s="122"/>
      <c r="F901" s="122"/>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row>
    <row r="902" spans="1:48" ht="14.25" customHeight="1" x14ac:dyDescent="0.2">
      <c r="A902" s="122"/>
      <c r="B902" s="122"/>
      <c r="C902" s="122"/>
      <c r="D902" s="122"/>
      <c r="E902" s="122"/>
      <c r="F902" s="122"/>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row>
    <row r="903" spans="1:48" ht="14.25" customHeight="1" x14ac:dyDescent="0.2">
      <c r="A903" s="122"/>
      <c r="B903" s="122"/>
      <c r="C903" s="122"/>
      <c r="D903" s="122"/>
      <c r="E903" s="122"/>
      <c r="F903" s="122"/>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row>
    <row r="904" spans="1:48" ht="14.25" customHeight="1" x14ac:dyDescent="0.2">
      <c r="A904" s="122"/>
      <c r="B904" s="122"/>
      <c r="C904" s="122"/>
      <c r="D904" s="122"/>
      <c r="E904" s="122"/>
      <c r="F904" s="122"/>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row>
    <row r="905" spans="1:48" ht="14.25" customHeight="1" x14ac:dyDescent="0.2">
      <c r="A905" s="122"/>
      <c r="B905" s="122"/>
      <c r="C905" s="122"/>
      <c r="D905" s="122"/>
      <c r="E905" s="122"/>
      <c r="F905" s="122"/>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row>
    <row r="906" spans="1:48" ht="14.25" customHeight="1" x14ac:dyDescent="0.2">
      <c r="A906" s="122"/>
      <c r="B906" s="122"/>
      <c r="C906" s="122"/>
      <c r="D906" s="122"/>
      <c r="E906" s="122"/>
      <c r="F906" s="122"/>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row>
    <row r="907" spans="1:48" ht="14.25" customHeight="1" x14ac:dyDescent="0.2">
      <c r="A907" s="122"/>
      <c r="B907" s="122"/>
      <c r="C907" s="122"/>
      <c r="D907" s="122"/>
      <c r="E907" s="122"/>
      <c r="F907" s="122"/>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row>
    <row r="908" spans="1:48" ht="14.25" customHeight="1" x14ac:dyDescent="0.2">
      <c r="A908" s="122"/>
      <c r="B908" s="122"/>
      <c r="C908" s="122"/>
      <c r="D908" s="122"/>
      <c r="E908" s="122"/>
      <c r="F908" s="122"/>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row>
    <row r="909" spans="1:48" ht="14.25" customHeight="1" x14ac:dyDescent="0.2">
      <c r="A909" s="122"/>
      <c r="B909" s="122"/>
      <c r="C909" s="122"/>
      <c r="D909" s="122"/>
      <c r="E909" s="122"/>
      <c r="F909" s="122"/>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row>
    <row r="910" spans="1:48" ht="14.25" customHeight="1" x14ac:dyDescent="0.2">
      <c r="A910" s="122"/>
      <c r="B910" s="122"/>
      <c r="C910" s="122"/>
      <c r="D910" s="122"/>
      <c r="E910" s="122"/>
      <c r="F910" s="122"/>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row>
    <row r="911" spans="1:48" ht="14.25" customHeight="1" x14ac:dyDescent="0.2">
      <c r="A911" s="122"/>
      <c r="B911" s="122"/>
      <c r="C911" s="122"/>
      <c r="D911" s="122"/>
      <c r="E911" s="122"/>
      <c r="F911" s="122"/>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row>
    <row r="912" spans="1:48" ht="14.25" customHeight="1" x14ac:dyDescent="0.2">
      <c r="A912" s="122"/>
      <c r="B912" s="122"/>
      <c r="C912" s="122"/>
      <c r="D912" s="122"/>
      <c r="E912" s="122"/>
      <c r="F912" s="122"/>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row>
    <row r="913" spans="1:48" ht="14.25" customHeight="1" x14ac:dyDescent="0.2">
      <c r="A913" s="122"/>
      <c r="B913" s="122"/>
      <c r="C913" s="122"/>
      <c r="D913" s="122"/>
      <c r="E913" s="122"/>
      <c r="F913" s="122"/>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row>
    <row r="914" spans="1:48" ht="14.25" customHeight="1" x14ac:dyDescent="0.2">
      <c r="A914" s="122"/>
      <c r="B914" s="122"/>
      <c r="C914" s="122"/>
      <c r="D914" s="122"/>
      <c r="E914" s="122"/>
      <c r="F914" s="122"/>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row>
    <row r="915" spans="1:48" ht="14.25" customHeight="1" x14ac:dyDescent="0.2">
      <c r="A915" s="122"/>
      <c r="B915" s="122"/>
      <c r="C915" s="122"/>
      <c r="D915" s="122"/>
      <c r="E915" s="122"/>
      <c r="F915" s="122"/>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row>
    <row r="916" spans="1:48" ht="14.25" customHeight="1" x14ac:dyDescent="0.2">
      <c r="A916" s="122"/>
      <c r="B916" s="122"/>
      <c r="C916" s="122"/>
      <c r="D916" s="122"/>
      <c r="E916" s="122"/>
      <c r="F916" s="122"/>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row>
    <row r="917" spans="1:48" ht="14.25" customHeight="1" x14ac:dyDescent="0.2">
      <c r="A917" s="122"/>
      <c r="B917" s="122"/>
      <c r="C917" s="122"/>
      <c r="D917" s="122"/>
      <c r="E917" s="122"/>
      <c r="F917" s="122"/>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row>
    <row r="918" spans="1:48" ht="14.25" customHeight="1" x14ac:dyDescent="0.2">
      <c r="A918" s="122"/>
      <c r="B918" s="122"/>
      <c r="C918" s="122"/>
      <c r="D918" s="122"/>
      <c r="E918" s="122"/>
      <c r="F918" s="122"/>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row>
    <row r="919" spans="1:48" ht="14.25" customHeight="1" x14ac:dyDescent="0.2">
      <c r="A919" s="122"/>
      <c r="B919" s="122"/>
      <c r="C919" s="122"/>
      <c r="D919" s="122"/>
      <c r="E919" s="122"/>
      <c r="F919" s="122"/>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row>
    <row r="920" spans="1:48" ht="14.25" customHeight="1" x14ac:dyDescent="0.2">
      <c r="A920" s="122"/>
      <c r="B920" s="122"/>
      <c r="C920" s="122"/>
      <c r="D920" s="122"/>
      <c r="E920" s="122"/>
      <c r="F920" s="122"/>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row>
    <row r="921" spans="1:48" ht="14.25" customHeight="1" x14ac:dyDescent="0.2">
      <c r="A921" s="122"/>
      <c r="B921" s="122"/>
      <c r="C921" s="122"/>
      <c r="D921" s="122"/>
      <c r="E921" s="122"/>
      <c r="F921" s="122"/>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row>
    <row r="922" spans="1:48" ht="14.25" customHeight="1" x14ac:dyDescent="0.2">
      <c r="A922" s="122"/>
      <c r="B922" s="122"/>
      <c r="C922" s="122"/>
      <c r="D922" s="122"/>
      <c r="E922" s="122"/>
      <c r="F922" s="122"/>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row>
    <row r="923" spans="1:48" ht="14.25" customHeight="1" x14ac:dyDescent="0.2">
      <c r="A923" s="122"/>
      <c r="B923" s="122"/>
      <c r="C923" s="122"/>
      <c r="D923" s="122"/>
      <c r="E923" s="122"/>
      <c r="F923" s="122"/>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row>
    <row r="924" spans="1:48" ht="14.25" customHeight="1" x14ac:dyDescent="0.2">
      <c r="A924" s="122"/>
      <c r="B924" s="122"/>
      <c r="C924" s="122"/>
      <c r="D924" s="122"/>
      <c r="E924" s="122"/>
      <c r="F924" s="122"/>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row>
    <row r="925" spans="1:48" ht="14.25" customHeight="1" x14ac:dyDescent="0.2">
      <c r="A925" s="122"/>
      <c r="B925" s="122"/>
      <c r="C925" s="122"/>
      <c r="D925" s="122"/>
      <c r="E925" s="122"/>
      <c r="F925" s="122"/>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row>
    <row r="926" spans="1:48" ht="14.25" customHeight="1" x14ac:dyDescent="0.2">
      <c r="A926" s="122"/>
      <c r="B926" s="122"/>
      <c r="C926" s="122"/>
      <c r="D926" s="122"/>
      <c r="E926" s="122"/>
      <c r="F926" s="122"/>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row>
    <row r="927" spans="1:48" ht="14.25" customHeight="1" x14ac:dyDescent="0.2">
      <c r="A927" s="122"/>
      <c r="B927" s="122"/>
      <c r="C927" s="122"/>
      <c r="D927" s="122"/>
      <c r="E927" s="122"/>
      <c r="F927" s="122"/>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row>
    <row r="928" spans="1:48" ht="14.25" customHeight="1" x14ac:dyDescent="0.2">
      <c r="A928" s="122"/>
      <c r="B928" s="122"/>
      <c r="C928" s="122"/>
      <c r="D928" s="122"/>
      <c r="E928" s="122"/>
      <c r="F928" s="122"/>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row>
    <row r="929" spans="1:48" ht="14.25" customHeight="1" x14ac:dyDescent="0.2">
      <c r="A929" s="122"/>
      <c r="B929" s="122"/>
      <c r="C929" s="122"/>
      <c r="D929" s="122"/>
      <c r="E929" s="122"/>
      <c r="F929" s="122"/>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row>
    <row r="930" spans="1:48" ht="14.25" customHeight="1" x14ac:dyDescent="0.2">
      <c r="A930" s="122"/>
      <c r="B930" s="122"/>
      <c r="C930" s="122"/>
      <c r="D930" s="122"/>
      <c r="E930" s="122"/>
      <c r="F930" s="122"/>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row>
    <row r="931" spans="1:48" ht="14.25" customHeight="1" x14ac:dyDescent="0.2">
      <c r="A931" s="122"/>
      <c r="B931" s="122"/>
      <c r="C931" s="122"/>
      <c r="D931" s="122"/>
      <c r="E931" s="122"/>
      <c r="F931" s="122"/>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row>
    <row r="932" spans="1:48" ht="14.25" customHeight="1" x14ac:dyDescent="0.2">
      <c r="A932" s="122"/>
      <c r="B932" s="122"/>
      <c r="C932" s="122"/>
      <c r="D932" s="122"/>
      <c r="E932" s="122"/>
      <c r="F932" s="122"/>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row>
    <row r="933" spans="1:48" ht="14.25" customHeight="1" x14ac:dyDescent="0.2">
      <c r="A933" s="122"/>
      <c r="B933" s="122"/>
      <c r="C933" s="122"/>
      <c r="D933" s="122"/>
      <c r="E933" s="122"/>
      <c r="F933" s="122"/>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row>
    <row r="934" spans="1:48" ht="14.25" customHeight="1" x14ac:dyDescent="0.2">
      <c r="A934" s="122"/>
      <c r="B934" s="122"/>
      <c r="C934" s="122"/>
      <c r="D934" s="122"/>
      <c r="E934" s="122"/>
      <c r="F934" s="122"/>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row>
    <row r="935" spans="1:48" ht="14.25" customHeight="1" x14ac:dyDescent="0.2">
      <c r="A935" s="122"/>
      <c r="B935" s="122"/>
      <c r="C935" s="122"/>
      <c r="D935" s="122"/>
      <c r="E935" s="122"/>
      <c r="F935" s="122"/>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row>
    <row r="936" spans="1:48" ht="14.25" customHeight="1" x14ac:dyDescent="0.2">
      <c r="A936" s="122"/>
      <c r="B936" s="122"/>
      <c r="C936" s="122"/>
      <c r="D936" s="122"/>
      <c r="E936" s="122"/>
      <c r="F936" s="122"/>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row>
    <row r="937" spans="1:48" ht="14.25" customHeight="1" x14ac:dyDescent="0.2">
      <c r="A937" s="122"/>
      <c r="B937" s="122"/>
      <c r="C937" s="122"/>
      <c r="D937" s="122"/>
      <c r="E937" s="122"/>
      <c r="F937" s="122"/>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row>
    <row r="938" spans="1:48" ht="14.25" customHeight="1" x14ac:dyDescent="0.2">
      <c r="A938" s="122"/>
      <c r="B938" s="122"/>
      <c r="C938" s="122"/>
      <c r="D938" s="122"/>
      <c r="E938" s="122"/>
      <c r="F938" s="122"/>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row>
    <row r="939" spans="1:48" ht="14.25" customHeight="1" x14ac:dyDescent="0.2">
      <c r="A939" s="122"/>
      <c r="B939" s="122"/>
      <c r="C939" s="122"/>
      <c r="D939" s="122"/>
      <c r="E939" s="122"/>
      <c r="F939" s="122"/>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row>
    <row r="940" spans="1:48" ht="14.25" customHeight="1" x14ac:dyDescent="0.2">
      <c r="A940" s="122"/>
      <c r="B940" s="122"/>
      <c r="C940" s="122"/>
      <c r="D940" s="122"/>
      <c r="E940" s="122"/>
      <c r="F940" s="122"/>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row>
    <row r="941" spans="1:48" ht="14.25" customHeight="1" x14ac:dyDescent="0.2">
      <c r="A941" s="122"/>
      <c r="B941" s="122"/>
      <c r="C941" s="122"/>
      <c r="D941" s="122"/>
      <c r="E941" s="122"/>
      <c r="F941" s="122"/>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row>
    <row r="942" spans="1:48" ht="14.25" customHeight="1" x14ac:dyDescent="0.2">
      <c r="A942" s="122"/>
      <c r="B942" s="122"/>
      <c r="C942" s="122"/>
      <c r="D942" s="122"/>
      <c r="E942" s="122"/>
      <c r="F942" s="122"/>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row>
    <row r="943" spans="1:48" ht="14.25" customHeight="1" x14ac:dyDescent="0.2">
      <c r="A943" s="122"/>
      <c r="B943" s="122"/>
      <c r="C943" s="122"/>
      <c r="D943" s="122"/>
      <c r="E943" s="122"/>
      <c r="F943" s="122"/>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row>
    <row r="944" spans="1:48" ht="14.25" customHeight="1" x14ac:dyDescent="0.2">
      <c r="A944" s="122"/>
      <c r="B944" s="122"/>
      <c r="C944" s="122"/>
      <c r="D944" s="122"/>
      <c r="E944" s="122"/>
      <c r="F944" s="122"/>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row>
    <row r="945" spans="1:48" ht="14.25" customHeight="1" x14ac:dyDescent="0.2">
      <c r="A945" s="122"/>
      <c r="B945" s="122"/>
      <c r="C945" s="122"/>
      <c r="D945" s="122"/>
      <c r="E945" s="122"/>
      <c r="F945" s="122"/>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row>
    <row r="946" spans="1:48" ht="14.25" customHeight="1" x14ac:dyDescent="0.2">
      <c r="A946" s="122"/>
      <c r="B946" s="122"/>
      <c r="C946" s="122"/>
      <c r="D946" s="122"/>
      <c r="E946" s="122"/>
      <c r="F946" s="122"/>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row>
    <row r="947" spans="1:48" ht="14.25" customHeight="1" x14ac:dyDescent="0.2">
      <c r="A947" s="122"/>
      <c r="B947" s="122"/>
      <c r="C947" s="122"/>
      <c r="D947" s="122"/>
      <c r="E947" s="122"/>
      <c r="F947" s="122"/>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row>
    <row r="948" spans="1:48" ht="14.25" customHeight="1" x14ac:dyDescent="0.2">
      <c r="A948" s="122"/>
      <c r="B948" s="122"/>
      <c r="C948" s="122"/>
      <c r="D948" s="122"/>
      <c r="E948" s="122"/>
      <c r="F948" s="122"/>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row>
    <row r="949" spans="1:48" ht="14.25" customHeight="1" x14ac:dyDescent="0.2">
      <c r="A949" s="122"/>
      <c r="B949" s="122"/>
      <c r="C949" s="122"/>
      <c r="D949" s="122"/>
      <c r="E949" s="122"/>
      <c r="F949" s="122"/>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row>
    <row r="950" spans="1:48" ht="14.25" customHeight="1" x14ac:dyDescent="0.2">
      <c r="A950" s="122"/>
      <c r="B950" s="122"/>
      <c r="C950" s="122"/>
      <c r="D950" s="122"/>
      <c r="E950" s="122"/>
      <c r="F950" s="122"/>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row>
    <row r="951" spans="1:48" ht="14.25" customHeight="1" x14ac:dyDescent="0.2">
      <c r="A951" s="122"/>
      <c r="B951" s="122"/>
      <c r="C951" s="122"/>
      <c r="D951" s="122"/>
      <c r="E951" s="122"/>
      <c r="F951" s="122"/>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row>
    <row r="952" spans="1:48" ht="14.25" customHeight="1" x14ac:dyDescent="0.2">
      <c r="A952" s="122"/>
      <c r="B952" s="122"/>
      <c r="C952" s="122"/>
      <c r="D952" s="122"/>
      <c r="E952" s="122"/>
      <c r="F952" s="122"/>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row>
    <row r="953" spans="1:48" ht="14.25" customHeight="1" x14ac:dyDescent="0.2">
      <c r="A953" s="122"/>
      <c r="B953" s="122"/>
      <c r="C953" s="122"/>
      <c r="D953" s="122"/>
      <c r="E953" s="122"/>
      <c r="F953" s="122"/>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row>
    <row r="954" spans="1:48" ht="14.25" customHeight="1" x14ac:dyDescent="0.2">
      <c r="A954" s="122"/>
      <c r="B954" s="122"/>
      <c r="C954" s="122"/>
      <c r="D954" s="122"/>
      <c r="E954" s="122"/>
      <c r="F954" s="122"/>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row>
    <row r="955" spans="1:48" ht="14.25" customHeight="1" x14ac:dyDescent="0.2">
      <c r="A955" s="122"/>
      <c r="B955" s="122"/>
      <c r="C955" s="122"/>
      <c r="D955" s="122"/>
      <c r="E955" s="122"/>
      <c r="F955" s="122"/>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row>
    <row r="956" spans="1:48" ht="14.25" customHeight="1" x14ac:dyDescent="0.2">
      <c r="A956" s="122"/>
      <c r="B956" s="122"/>
      <c r="C956" s="122"/>
      <c r="D956" s="122"/>
      <c r="E956" s="122"/>
      <c r="F956" s="122"/>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row>
    <row r="957" spans="1:48" ht="14.25" customHeight="1" x14ac:dyDescent="0.2">
      <c r="A957" s="122"/>
      <c r="B957" s="122"/>
      <c r="C957" s="122"/>
      <c r="D957" s="122"/>
      <c r="E957" s="122"/>
      <c r="F957" s="122"/>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row>
    <row r="958" spans="1:48" ht="14.25" customHeight="1" x14ac:dyDescent="0.2">
      <c r="A958" s="122"/>
      <c r="B958" s="122"/>
      <c r="C958" s="122"/>
      <c r="D958" s="122"/>
      <c r="E958" s="122"/>
      <c r="F958" s="122"/>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row>
    <row r="959" spans="1:48" ht="14.25" customHeight="1" x14ac:dyDescent="0.2">
      <c r="A959" s="122"/>
      <c r="B959" s="122"/>
      <c r="C959" s="122"/>
      <c r="D959" s="122"/>
      <c r="E959" s="122"/>
      <c r="F959" s="122"/>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row>
    <row r="960" spans="1:48" ht="14.25" customHeight="1" x14ac:dyDescent="0.2">
      <c r="A960" s="122"/>
      <c r="B960" s="122"/>
      <c r="C960" s="122"/>
      <c r="D960" s="122"/>
      <c r="E960" s="122"/>
      <c r="F960" s="122"/>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row>
    <row r="961" spans="1:48" ht="14.25" customHeight="1" x14ac:dyDescent="0.2">
      <c r="A961" s="122"/>
      <c r="B961" s="122"/>
      <c r="C961" s="122"/>
      <c r="D961" s="122"/>
      <c r="E961" s="122"/>
      <c r="F961" s="122"/>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row>
    <row r="962" spans="1:48" ht="14.25" customHeight="1" x14ac:dyDescent="0.2">
      <c r="A962" s="122"/>
      <c r="B962" s="122"/>
      <c r="C962" s="122"/>
      <c r="D962" s="122"/>
      <c r="E962" s="122"/>
      <c r="F962" s="122"/>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row>
    <row r="963" spans="1:48" ht="14.25" customHeight="1" x14ac:dyDescent="0.2">
      <c r="A963" s="122"/>
      <c r="B963" s="122"/>
      <c r="C963" s="122"/>
      <c r="D963" s="122"/>
      <c r="E963" s="122"/>
      <c r="F963" s="122"/>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row>
    <row r="964" spans="1:48" ht="14.25" customHeight="1" x14ac:dyDescent="0.2">
      <c r="A964" s="122"/>
      <c r="B964" s="122"/>
      <c r="C964" s="122"/>
      <c r="D964" s="122"/>
      <c r="E964" s="122"/>
      <c r="F964" s="122"/>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row>
    <row r="965" spans="1:48" ht="14.25" customHeight="1" x14ac:dyDescent="0.2">
      <c r="A965" s="122"/>
      <c r="B965" s="122"/>
      <c r="C965" s="122"/>
      <c r="D965" s="122"/>
      <c r="E965" s="122"/>
      <c r="F965" s="122"/>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row>
    <row r="966" spans="1:48" ht="14.25" customHeight="1" x14ac:dyDescent="0.2">
      <c r="A966" s="122"/>
      <c r="B966" s="122"/>
      <c r="C966" s="122"/>
      <c r="D966" s="122"/>
      <c r="E966" s="122"/>
      <c r="F966" s="122"/>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row>
    <row r="967" spans="1:48" ht="14.25" customHeight="1" x14ac:dyDescent="0.2">
      <c r="A967" s="122"/>
      <c r="B967" s="122"/>
      <c r="C967" s="122"/>
      <c r="D967" s="122"/>
      <c r="E967" s="122"/>
      <c r="F967" s="122"/>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row>
    <row r="968" spans="1:48" ht="14.25" customHeight="1" x14ac:dyDescent="0.2">
      <c r="A968" s="122"/>
      <c r="B968" s="122"/>
      <c r="C968" s="122"/>
      <c r="D968" s="122"/>
      <c r="E968" s="122"/>
      <c r="F968" s="122"/>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row>
    <row r="969" spans="1:48" ht="14.25" customHeight="1" x14ac:dyDescent="0.2">
      <c r="A969" s="122"/>
      <c r="B969" s="122"/>
      <c r="C969" s="122"/>
      <c r="D969" s="122"/>
      <c r="E969" s="122"/>
      <c r="F969" s="122"/>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row>
    <row r="970" spans="1:48" ht="14.25" customHeight="1" x14ac:dyDescent="0.2">
      <c r="A970" s="122"/>
      <c r="B970" s="122"/>
      <c r="C970" s="122"/>
      <c r="D970" s="122"/>
      <c r="E970" s="122"/>
      <c r="F970" s="122"/>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row>
    <row r="971" spans="1:48" ht="14.25" customHeight="1" x14ac:dyDescent="0.2">
      <c r="A971" s="122"/>
      <c r="B971" s="122"/>
      <c r="C971" s="122"/>
      <c r="D971" s="122"/>
      <c r="E971" s="122"/>
      <c r="F971" s="122"/>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row>
    <row r="972" spans="1:48" ht="14.25" customHeight="1" x14ac:dyDescent="0.2">
      <c r="A972" s="122"/>
      <c r="B972" s="122"/>
      <c r="C972" s="122"/>
      <c r="D972" s="122"/>
      <c r="E972" s="122"/>
      <c r="F972" s="122"/>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row>
    <row r="973" spans="1:48" ht="14.25" customHeight="1" x14ac:dyDescent="0.2">
      <c r="A973" s="122"/>
      <c r="B973" s="122"/>
      <c r="C973" s="122"/>
      <c r="D973" s="122"/>
      <c r="E973" s="122"/>
      <c r="F973" s="122"/>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row>
    <row r="974" spans="1:48" ht="14.25" customHeight="1" x14ac:dyDescent="0.2">
      <c r="A974" s="122"/>
      <c r="B974" s="122"/>
      <c r="C974" s="122"/>
      <c r="D974" s="122"/>
      <c r="E974" s="122"/>
      <c r="F974" s="122"/>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row>
    <row r="975" spans="1:48" ht="14.25" customHeight="1" x14ac:dyDescent="0.2">
      <c r="A975" s="122"/>
      <c r="B975" s="122"/>
      <c r="C975" s="122"/>
      <c r="D975" s="122"/>
      <c r="E975" s="122"/>
      <c r="F975" s="122"/>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row>
    <row r="976" spans="1:48" ht="14.25" customHeight="1" x14ac:dyDescent="0.2">
      <c r="A976" s="122"/>
      <c r="B976" s="122"/>
      <c r="C976" s="122"/>
      <c r="D976" s="122"/>
      <c r="E976" s="122"/>
      <c r="F976" s="122"/>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row>
    <row r="977" spans="1:48" ht="14.25" customHeight="1" x14ac:dyDescent="0.2">
      <c r="A977" s="122"/>
      <c r="B977" s="122"/>
      <c r="C977" s="122"/>
      <c r="D977" s="122"/>
      <c r="E977" s="122"/>
      <c r="F977" s="122"/>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row>
    <row r="978" spans="1:48" ht="14.25" customHeight="1" x14ac:dyDescent="0.2">
      <c r="A978" s="122"/>
      <c r="B978" s="122"/>
      <c r="C978" s="122"/>
      <c r="D978" s="122"/>
      <c r="E978" s="122"/>
      <c r="F978" s="122"/>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row>
    <row r="979" spans="1:48" ht="14.25" customHeight="1" x14ac:dyDescent="0.2">
      <c r="A979" s="122"/>
      <c r="B979" s="122"/>
      <c r="C979" s="122"/>
      <c r="D979" s="122"/>
      <c r="E979" s="122"/>
      <c r="F979" s="122"/>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row>
    <row r="980" spans="1:48" ht="14.25" customHeight="1" x14ac:dyDescent="0.2">
      <c r="A980" s="122"/>
      <c r="B980" s="122"/>
      <c r="C980" s="122"/>
      <c r="D980" s="122"/>
      <c r="E980" s="122"/>
      <c r="F980" s="122"/>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row>
    <row r="981" spans="1:48" ht="14.25" customHeight="1" x14ac:dyDescent="0.2">
      <c r="A981" s="122"/>
      <c r="B981" s="122"/>
      <c r="C981" s="122"/>
      <c r="D981" s="122"/>
      <c r="E981" s="122"/>
      <c r="F981" s="122"/>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row>
    <row r="982" spans="1:48" ht="14.25" customHeight="1" x14ac:dyDescent="0.2">
      <c r="A982" s="122"/>
      <c r="B982" s="122"/>
      <c r="C982" s="122"/>
      <c r="D982" s="122"/>
      <c r="E982" s="122"/>
      <c r="F982" s="122"/>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row>
    <row r="983" spans="1:48" ht="14.25" customHeight="1" x14ac:dyDescent="0.2">
      <c r="A983" s="122"/>
      <c r="B983" s="122"/>
      <c r="C983" s="122"/>
      <c r="D983" s="122"/>
      <c r="E983" s="122"/>
      <c r="F983" s="122"/>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row>
    <row r="984" spans="1:48" ht="14.25" customHeight="1" x14ac:dyDescent="0.2">
      <c r="A984" s="122"/>
      <c r="B984" s="122"/>
      <c r="C984" s="122"/>
      <c r="D984" s="122"/>
      <c r="E984" s="122"/>
      <c r="F984" s="122"/>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row>
    <row r="985" spans="1:48" ht="14.25" customHeight="1" x14ac:dyDescent="0.2">
      <c r="A985" s="122"/>
      <c r="B985" s="122"/>
      <c r="C985" s="122"/>
      <c r="D985" s="122"/>
      <c r="E985" s="122"/>
      <c r="F985" s="122"/>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row>
    <row r="986" spans="1:48" ht="14.25" customHeight="1" x14ac:dyDescent="0.2">
      <c r="A986" s="122"/>
      <c r="B986" s="122"/>
      <c r="C986" s="122"/>
      <c r="D986" s="122"/>
      <c r="E986" s="122"/>
      <c r="F986" s="122"/>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row>
    <row r="987" spans="1:48" ht="14.25" customHeight="1" x14ac:dyDescent="0.2">
      <c r="A987" s="122"/>
      <c r="B987" s="122"/>
      <c r="C987" s="122"/>
      <c r="D987" s="122"/>
      <c r="E987" s="122"/>
      <c r="F987" s="122"/>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row>
    <row r="988" spans="1:48" ht="14.25" customHeight="1" x14ac:dyDescent="0.2">
      <c r="A988" s="122"/>
      <c r="B988" s="122"/>
      <c r="C988" s="122"/>
      <c r="D988" s="122"/>
      <c r="E988" s="122"/>
      <c r="F988" s="122"/>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row>
    <row r="989" spans="1:48" ht="14.25" customHeight="1" x14ac:dyDescent="0.2">
      <c r="A989" s="122"/>
      <c r="B989" s="122"/>
      <c r="C989" s="122"/>
      <c r="D989" s="122"/>
      <c r="E989" s="122"/>
      <c r="F989" s="122"/>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row>
    <row r="990" spans="1:48" ht="14.25" customHeight="1" x14ac:dyDescent="0.2">
      <c r="A990" s="122"/>
      <c r="B990" s="122"/>
      <c r="C990" s="122"/>
      <c r="D990" s="122"/>
      <c r="E990" s="122"/>
      <c r="F990" s="122"/>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row>
    <row r="991" spans="1:48" ht="14.25" customHeight="1" x14ac:dyDescent="0.2">
      <c r="A991" s="122"/>
      <c r="B991" s="122"/>
      <c r="C991" s="122"/>
      <c r="D991" s="122"/>
      <c r="E991" s="122"/>
      <c r="F991" s="122"/>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row>
    <row r="992" spans="1:48" ht="14.25" customHeight="1" x14ac:dyDescent="0.2">
      <c r="A992" s="122"/>
      <c r="B992" s="122"/>
      <c r="C992" s="122"/>
      <c r="D992" s="122"/>
      <c r="E992" s="122"/>
      <c r="F992" s="122"/>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row>
    <row r="993" spans="1:48" ht="14.25" customHeight="1" x14ac:dyDescent="0.2">
      <c r="A993" s="122"/>
      <c r="B993" s="122"/>
      <c r="C993" s="122"/>
      <c r="D993" s="122"/>
      <c r="E993" s="122"/>
      <c r="F993" s="122"/>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row>
    <row r="994" spans="1:48" ht="14.25" customHeight="1" x14ac:dyDescent="0.2">
      <c r="A994" s="122"/>
      <c r="B994" s="122"/>
      <c r="C994" s="122"/>
      <c r="D994" s="122"/>
      <c r="E994" s="122"/>
      <c r="F994" s="122"/>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row>
    <row r="995" spans="1:48" ht="14.25" customHeight="1" x14ac:dyDescent="0.2">
      <c r="A995" s="122"/>
      <c r="B995" s="122"/>
      <c r="C995" s="122"/>
      <c r="D995" s="122"/>
      <c r="E995" s="122"/>
      <c r="F995" s="122"/>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row>
    <row r="996" spans="1:48" ht="14.25" customHeight="1" x14ac:dyDescent="0.2">
      <c r="A996" s="122"/>
      <c r="B996" s="122"/>
      <c r="C996" s="122"/>
      <c r="D996" s="122"/>
      <c r="E996" s="122"/>
      <c r="F996" s="122"/>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row>
    <row r="997" spans="1:48" ht="14.25" customHeight="1" x14ac:dyDescent="0.2">
      <c r="A997" s="122"/>
      <c r="B997" s="122"/>
      <c r="C997" s="122"/>
      <c r="D997" s="122"/>
      <c r="E997" s="122"/>
      <c r="F997" s="122"/>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row>
    <row r="998" spans="1:48" ht="14.25" customHeight="1" x14ac:dyDescent="0.2">
      <c r="A998" s="122"/>
      <c r="B998" s="122"/>
      <c r="C998" s="122"/>
      <c r="D998" s="122"/>
      <c r="E998" s="122"/>
      <c r="F998" s="122"/>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row>
    <row r="999" spans="1:48" ht="14.25" customHeight="1" x14ac:dyDescent="0.2">
      <c r="A999" s="122"/>
      <c r="B999" s="122"/>
      <c r="C999" s="122"/>
      <c r="D999" s="122"/>
      <c r="E999" s="122"/>
      <c r="F999" s="122"/>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row>
    <row r="1000" spans="1:48" ht="14.25" customHeight="1" x14ac:dyDescent="0.2">
      <c r="A1000" s="122"/>
      <c r="B1000" s="122"/>
      <c r="C1000" s="122"/>
      <c r="D1000" s="122"/>
      <c r="E1000" s="122"/>
      <c r="F1000" s="122"/>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row>
  </sheetData>
  <mergeCells count="274">
    <mergeCell ref="A1:W2"/>
    <mergeCell ref="X1:AB8"/>
    <mergeCell ref="A3:D3"/>
    <mergeCell ref="J3:M3"/>
    <mergeCell ref="N3:P3"/>
    <mergeCell ref="T3:W3"/>
    <mergeCell ref="R4:W4"/>
    <mergeCell ref="F10:F12"/>
    <mergeCell ref="G10:G12"/>
    <mergeCell ref="H10:H12"/>
    <mergeCell ref="I10:I12"/>
    <mergeCell ref="Y10:Y12"/>
    <mergeCell ref="Z10:Z12"/>
    <mergeCell ref="AA10:AA12"/>
    <mergeCell ref="AB10:AB12"/>
    <mergeCell ref="Q3:S3"/>
    <mergeCell ref="P4:Q4"/>
    <mergeCell ref="E3:I3"/>
    <mergeCell ref="A5:N5"/>
    <mergeCell ref="O5:W5"/>
    <mergeCell ref="A6:N6"/>
    <mergeCell ref="R6:W6"/>
    <mergeCell ref="A7:N7"/>
    <mergeCell ref="R7:W7"/>
    <mergeCell ref="A8:N8"/>
    <mergeCell ref="O8:W8"/>
    <mergeCell ref="A10:A12"/>
    <mergeCell ref="B10:B12"/>
    <mergeCell ref="C10:C12"/>
    <mergeCell ref="D10:D12"/>
    <mergeCell ref="E10:E12"/>
    <mergeCell ref="F13:F15"/>
    <mergeCell ref="G13:G15"/>
    <mergeCell ref="H13:H15"/>
    <mergeCell ref="I13:I15"/>
    <mergeCell ref="R14:R15"/>
    <mergeCell ref="S14:S15"/>
    <mergeCell ref="T14:T15"/>
    <mergeCell ref="U14:U15"/>
    <mergeCell ref="V14:V15"/>
    <mergeCell ref="W14:W15"/>
    <mergeCell ref="J13:J15"/>
    <mergeCell ref="K13:K15"/>
    <mergeCell ref="L13:L15"/>
    <mergeCell ref="M13:M15"/>
    <mergeCell ref="N13:N15"/>
    <mergeCell ref="Q13:Q15"/>
    <mergeCell ref="Z13:Z15"/>
    <mergeCell ref="AA13:AA15"/>
    <mergeCell ref="AB13:AB15"/>
    <mergeCell ref="J10:J12"/>
    <mergeCell ref="K10:K12"/>
    <mergeCell ref="A13:A15"/>
    <mergeCell ref="B13:B15"/>
    <mergeCell ref="C13:C15"/>
    <mergeCell ref="D13:D15"/>
    <mergeCell ref="E13:E15"/>
    <mergeCell ref="Y13:Y15"/>
    <mergeCell ref="X14:X15"/>
    <mergeCell ref="L10:L12"/>
    <mergeCell ref="M10:M12"/>
    <mergeCell ref="N10:N12"/>
    <mergeCell ref="Q10:Q12"/>
    <mergeCell ref="S16:S17"/>
    <mergeCell ref="T16:T17"/>
    <mergeCell ref="U16:U17"/>
    <mergeCell ref="V16:V17"/>
    <mergeCell ref="W16:W17"/>
    <mergeCell ref="A16:A17"/>
    <mergeCell ref="B16:B17"/>
    <mergeCell ref="C16:C17"/>
    <mergeCell ref="D16:D17"/>
    <mergeCell ref="E16:E17"/>
    <mergeCell ref="F16:F17"/>
    <mergeCell ref="G16:G17"/>
    <mergeCell ref="H16:H17"/>
    <mergeCell ref="I16:I17"/>
    <mergeCell ref="J16:J17"/>
    <mergeCell ref="K16:K17"/>
    <mergeCell ref="L16:L17"/>
    <mergeCell ref="M16:M17"/>
    <mergeCell ref="N16:N17"/>
    <mergeCell ref="Q16:Q17"/>
    <mergeCell ref="R16:R17"/>
    <mergeCell ref="AB18:AB20"/>
    <mergeCell ref="X16:X17"/>
    <mergeCell ref="Y16:Y17"/>
    <mergeCell ref="Z16:Z17"/>
    <mergeCell ref="AA16:AA17"/>
    <mergeCell ref="AB16:AB17"/>
    <mergeCell ref="Y18:Y20"/>
    <mergeCell ref="Z18:Z20"/>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18:Q20"/>
    <mergeCell ref="AA18:AA20"/>
    <mergeCell ref="Q21:Q24"/>
    <mergeCell ref="Y21:Y24"/>
    <mergeCell ref="Z21:Z24"/>
    <mergeCell ref="AA21:AA24"/>
    <mergeCell ref="AB21:AB24"/>
    <mergeCell ref="H21:H24"/>
    <mergeCell ref="I21:I24"/>
    <mergeCell ref="J21:J24"/>
    <mergeCell ref="K21:K24"/>
    <mergeCell ref="L21:L24"/>
    <mergeCell ref="M21:M24"/>
    <mergeCell ref="N21:N24"/>
    <mergeCell ref="A21:A24"/>
    <mergeCell ref="B21:B24"/>
    <mergeCell ref="C21:C24"/>
    <mergeCell ref="D21:D24"/>
    <mergeCell ref="E21:E24"/>
    <mergeCell ref="F21:F24"/>
    <mergeCell ref="G21:G24"/>
    <mergeCell ref="H25:H26"/>
    <mergeCell ref="I25:I26"/>
    <mergeCell ref="AB25:AB26"/>
    <mergeCell ref="Q25:Q26"/>
    <mergeCell ref="R25:R26"/>
    <mergeCell ref="S25:S26"/>
    <mergeCell ref="T25:T26"/>
    <mergeCell ref="U25:U26"/>
    <mergeCell ref="V25:V26"/>
    <mergeCell ref="W25:W26"/>
    <mergeCell ref="A25:A26"/>
    <mergeCell ref="B25:B26"/>
    <mergeCell ref="C25:C26"/>
    <mergeCell ref="D25:D26"/>
    <mergeCell ref="E25:E26"/>
    <mergeCell ref="F25:F26"/>
    <mergeCell ref="G25:G26"/>
    <mergeCell ref="J25:J26"/>
    <mergeCell ref="K25:K26"/>
    <mergeCell ref="L25:L26"/>
    <mergeCell ref="M25:M26"/>
    <mergeCell ref="N25:N26"/>
    <mergeCell ref="X25:X26"/>
    <mergeCell ref="Y25:Y26"/>
    <mergeCell ref="Z25:Z26"/>
    <mergeCell ref="AA25:AA26"/>
    <mergeCell ref="H27:H29"/>
    <mergeCell ref="I27:I29"/>
    <mergeCell ref="J27:J29"/>
    <mergeCell ref="K27:K29"/>
    <mergeCell ref="L27:L29"/>
    <mergeCell ref="M27:M29"/>
    <mergeCell ref="N27:N29"/>
    <mergeCell ref="T28:T29"/>
    <mergeCell ref="U28:U29"/>
    <mergeCell ref="V28:V29"/>
    <mergeCell ref="W28:W29"/>
    <mergeCell ref="Y30:Y32"/>
    <mergeCell ref="Z30:Z32"/>
    <mergeCell ref="AA30:AA32"/>
    <mergeCell ref="AB30:AB32"/>
    <mergeCell ref="Q27:Q29"/>
    <mergeCell ref="Y27:Y29"/>
    <mergeCell ref="Z27:Z29"/>
    <mergeCell ref="AA27:AA29"/>
    <mergeCell ref="AB27:AB29"/>
    <mergeCell ref="R28:R29"/>
    <mergeCell ref="S28:S29"/>
    <mergeCell ref="X28:X29"/>
    <mergeCell ref="A30:A32"/>
    <mergeCell ref="B30:B32"/>
    <mergeCell ref="C30:C32"/>
    <mergeCell ref="D30:D32"/>
    <mergeCell ref="E30:E32"/>
    <mergeCell ref="F30:F32"/>
    <mergeCell ref="G30:G32"/>
    <mergeCell ref="A27:A29"/>
    <mergeCell ref="B27:B29"/>
    <mergeCell ref="C27:C29"/>
    <mergeCell ref="D27:D29"/>
    <mergeCell ref="E27:E29"/>
    <mergeCell ref="F27:F29"/>
    <mergeCell ref="G27:G29"/>
    <mergeCell ref="E36:E37"/>
    <mergeCell ref="F36:F37"/>
    <mergeCell ref="G36:G37"/>
    <mergeCell ref="J30:J32"/>
    <mergeCell ref="K30:K32"/>
    <mergeCell ref="L30:L32"/>
    <mergeCell ref="M30:M32"/>
    <mergeCell ref="N30:N32"/>
    <mergeCell ref="Q30:Q32"/>
    <mergeCell ref="H30:H32"/>
    <mergeCell ref="I30:I32"/>
    <mergeCell ref="A38:A40"/>
    <mergeCell ref="B38:B40"/>
    <mergeCell ref="C38:C40"/>
    <mergeCell ref="D38:D40"/>
    <mergeCell ref="E38:E40"/>
    <mergeCell ref="F38:F40"/>
    <mergeCell ref="G38:G40"/>
    <mergeCell ref="Q38:Q40"/>
    <mergeCell ref="Y38:Y40"/>
    <mergeCell ref="Z38:Z40"/>
    <mergeCell ref="AA38:AA40"/>
    <mergeCell ref="AB38:AB40"/>
    <mergeCell ref="H38:H40"/>
    <mergeCell ref="I38:I40"/>
    <mergeCell ref="J38:J40"/>
    <mergeCell ref="K38:K40"/>
    <mergeCell ref="L38:L40"/>
    <mergeCell ref="M38:M40"/>
    <mergeCell ref="N38:N40"/>
    <mergeCell ref="AB33:AB35"/>
    <mergeCell ref="AC33:AC35"/>
    <mergeCell ref="AD33:AD35"/>
    <mergeCell ref="AE33:AE35"/>
    <mergeCell ref="AF33:AF35"/>
    <mergeCell ref="AG33:AG35"/>
    <mergeCell ref="AH33:AH35"/>
    <mergeCell ref="H33:H35"/>
    <mergeCell ref="I33:I35"/>
    <mergeCell ref="J33:J35"/>
    <mergeCell ref="K33:K35"/>
    <mergeCell ref="L33:L35"/>
    <mergeCell ref="M33:M35"/>
    <mergeCell ref="N33:N35"/>
    <mergeCell ref="Q33:Q35"/>
    <mergeCell ref="Y33:Y35"/>
    <mergeCell ref="AI33:AI35"/>
    <mergeCell ref="AJ33:AJ35"/>
    <mergeCell ref="AK33:AK35"/>
    <mergeCell ref="AS33:AS35"/>
    <mergeCell ref="AT33:AT35"/>
    <mergeCell ref="AU33:AU35"/>
    <mergeCell ref="AV33:AV35"/>
    <mergeCell ref="AL33:AL35"/>
    <mergeCell ref="AM33:AM35"/>
    <mergeCell ref="AN33:AN35"/>
    <mergeCell ref="AO33:AO35"/>
    <mergeCell ref="AP33:AP35"/>
    <mergeCell ref="AQ33:AQ35"/>
    <mergeCell ref="AR33:AR35"/>
    <mergeCell ref="Z36:Z37"/>
    <mergeCell ref="AA36:AA37"/>
    <mergeCell ref="A33:A35"/>
    <mergeCell ref="B33:B35"/>
    <mergeCell ref="C33:C35"/>
    <mergeCell ref="D33:D35"/>
    <mergeCell ref="E33:E35"/>
    <mergeCell ref="F33:F35"/>
    <mergeCell ref="G33:G35"/>
    <mergeCell ref="Q36:Q37"/>
    <mergeCell ref="Y36:Y37"/>
    <mergeCell ref="Z33:Z35"/>
    <mergeCell ref="AA33:AA35"/>
    <mergeCell ref="H36:H37"/>
    <mergeCell ref="I36:I37"/>
    <mergeCell ref="J36:J37"/>
    <mergeCell ref="K36:K37"/>
    <mergeCell ref="L36:L37"/>
    <mergeCell ref="M36:M37"/>
    <mergeCell ref="N36:N37"/>
    <mergeCell ref="A36:A37"/>
    <mergeCell ref="B36:B37"/>
    <mergeCell ref="C36:C37"/>
    <mergeCell ref="D36:D37"/>
  </mergeCells>
  <dataValidations count="1">
    <dataValidation type="custom" allowBlank="1" showInputMessage="1" showErrorMessage="1" prompt="Dozvoljeni unos do 250 znakova  -    " sqref="G13">
      <formula1>LT(LEN(G13),(250))</formula1>
    </dataValidation>
  </dataValidations>
  <pageMargins left="0.25" right="0.25" top="0.75" bottom="0.75" header="0" footer="0"/>
  <pageSetup paperSize="9"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9.28515625" customWidth="1"/>
    <col min="2" max="2" width="26.5703125" customWidth="1"/>
    <col min="3" max="3" width="29.28515625" customWidth="1"/>
    <col min="4" max="4" width="27.5703125" customWidth="1"/>
    <col min="5" max="5" width="26.28515625" customWidth="1"/>
    <col min="6" max="6" width="29.85546875" customWidth="1"/>
    <col min="7" max="7" width="33.85546875" customWidth="1"/>
    <col min="8" max="8" width="23.42578125" customWidth="1"/>
    <col min="9" max="9" width="26.85546875" customWidth="1"/>
    <col min="10" max="10" width="14.5703125" customWidth="1"/>
    <col min="11" max="11" width="13.42578125" customWidth="1"/>
    <col min="12" max="12" width="12.140625" customWidth="1"/>
    <col min="13" max="13" width="12.85546875" customWidth="1"/>
    <col min="14" max="14" width="11.42578125" customWidth="1"/>
    <col min="15" max="15" width="24.140625" customWidth="1"/>
    <col min="16" max="16" width="17" customWidth="1"/>
    <col min="17" max="17" width="19.7109375" customWidth="1"/>
    <col min="18" max="18" width="27.5703125" customWidth="1"/>
    <col min="19" max="19" width="18" customWidth="1"/>
    <col min="20" max="21" width="17.5703125" customWidth="1"/>
    <col min="22" max="22" width="17.42578125" customWidth="1"/>
    <col min="23" max="23" width="18.28515625" customWidth="1"/>
    <col min="24" max="24" width="24.5703125" customWidth="1"/>
    <col min="25" max="25" width="21.42578125" customWidth="1"/>
    <col min="26" max="26" width="19.5703125" customWidth="1"/>
    <col min="27" max="27" width="21.28515625" customWidth="1"/>
    <col min="28" max="28" width="47" customWidth="1"/>
  </cols>
  <sheetData>
    <row r="1" spans="1:28" ht="16.5" customHeight="1" x14ac:dyDescent="0.2">
      <c r="A1" s="732" t="s">
        <v>6355</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39.7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740"/>
      <c r="Y2" s="638"/>
      <c r="Z2" s="638"/>
      <c r="AA2" s="638"/>
      <c r="AB2" s="741"/>
    </row>
    <row r="3" spans="1:28" ht="52.5" customHeight="1" x14ac:dyDescent="0.2">
      <c r="A3" s="744" t="s">
        <v>117</v>
      </c>
      <c r="B3" s="716"/>
      <c r="C3" s="716"/>
      <c r="D3" s="745"/>
      <c r="E3" s="752" t="s">
        <v>6356</v>
      </c>
      <c r="F3" s="747"/>
      <c r="G3" s="747"/>
      <c r="H3" s="747"/>
      <c r="I3" s="791"/>
      <c r="J3" s="746" t="s">
        <v>119</v>
      </c>
      <c r="K3" s="747"/>
      <c r="L3" s="747"/>
      <c r="M3" s="791"/>
      <c r="N3" s="697" t="s">
        <v>120</v>
      </c>
      <c r="O3" s="651"/>
      <c r="P3" s="652"/>
      <c r="Q3" s="795" t="s">
        <v>121</v>
      </c>
      <c r="R3" s="747"/>
      <c r="S3" s="791"/>
      <c r="T3" s="750" t="s">
        <v>6357</v>
      </c>
      <c r="U3" s="716"/>
      <c r="V3" s="716"/>
      <c r="W3" s="751"/>
      <c r="X3" s="740"/>
      <c r="Y3" s="638"/>
      <c r="Z3" s="638"/>
      <c r="AA3" s="638"/>
      <c r="AB3" s="741"/>
    </row>
    <row r="4" spans="1:28" ht="53.25" customHeight="1" x14ac:dyDescent="0.2">
      <c r="A4" s="715" t="s">
        <v>128</v>
      </c>
      <c r="B4" s="716"/>
      <c r="C4" s="716"/>
      <c r="D4" s="716"/>
      <c r="E4" s="716"/>
      <c r="F4" s="716"/>
      <c r="G4" s="716"/>
      <c r="H4" s="716"/>
      <c r="I4" s="716"/>
      <c r="J4" s="716"/>
      <c r="K4" s="716"/>
      <c r="L4" s="716"/>
      <c r="M4" s="716"/>
      <c r="N4" s="717"/>
      <c r="O4" s="794" t="s">
        <v>129</v>
      </c>
      <c r="P4" s="651"/>
      <c r="Q4" s="651"/>
      <c r="R4" s="651"/>
      <c r="S4" s="651"/>
      <c r="T4" s="651"/>
      <c r="U4" s="651"/>
      <c r="V4" s="651"/>
      <c r="W4" s="665"/>
      <c r="X4" s="742"/>
      <c r="Y4" s="694"/>
      <c r="Z4" s="694"/>
      <c r="AA4" s="694"/>
      <c r="AB4" s="743"/>
    </row>
    <row r="5" spans="1:28" ht="12.75" customHeight="1" x14ac:dyDescent="0.2">
      <c r="A5" s="46" t="s">
        <v>130</v>
      </c>
      <c r="B5" s="46" t="s">
        <v>131</v>
      </c>
      <c r="C5" s="46" t="s">
        <v>132</v>
      </c>
      <c r="D5" s="46" t="s">
        <v>133</v>
      </c>
      <c r="E5" s="47" t="s">
        <v>134</v>
      </c>
      <c r="F5" s="229" t="s">
        <v>56</v>
      </c>
      <c r="G5" s="49" t="s">
        <v>135</v>
      </c>
      <c r="H5" s="50" t="s">
        <v>136</v>
      </c>
      <c r="I5" s="46" t="s">
        <v>137</v>
      </c>
      <c r="J5" s="51" t="s">
        <v>138</v>
      </c>
      <c r="K5" s="51" t="s">
        <v>139</v>
      </c>
      <c r="L5" s="51" t="s">
        <v>6358</v>
      </c>
      <c r="M5" s="52" t="s">
        <v>141</v>
      </c>
      <c r="N5" s="53" t="s">
        <v>374</v>
      </c>
      <c r="O5" s="54" t="s">
        <v>143</v>
      </c>
      <c r="P5" s="54" t="s">
        <v>144</v>
      </c>
      <c r="Q5" s="54" t="s">
        <v>145</v>
      </c>
      <c r="R5" s="54" t="s">
        <v>146</v>
      </c>
      <c r="S5" s="54" t="s">
        <v>147</v>
      </c>
      <c r="T5" s="54" t="s">
        <v>148</v>
      </c>
      <c r="U5" s="54" t="s">
        <v>149</v>
      </c>
      <c r="V5" s="54" t="s">
        <v>150</v>
      </c>
      <c r="W5" s="55" t="s">
        <v>151</v>
      </c>
      <c r="X5" s="113" t="s">
        <v>152</v>
      </c>
      <c r="Y5" s="56" t="s">
        <v>153</v>
      </c>
      <c r="Z5" s="56" t="s">
        <v>154</v>
      </c>
      <c r="AA5" s="56" t="s">
        <v>155</v>
      </c>
      <c r="AB5" s="114" t="s">
        <v>156</v>
      </c>
    </row>
    <row r="6" spans="1:28" ht="96" customHeight="1" x14ac:dyDescent="0.2">
      <c r="A6" s="672">
        <v>1</v>
      </c>
      <c r="B6" s="672" t="s">
        <v>449</v>
      </c>
      <c r="C6" s="672" t="s">
        <v>6359</v>
      </c>
      <c r="D6" s="672" t="s">
        <v>6360</v>
      </c>
      <c r="E6" s="673" t="s">
        <v>6361</v>
      </c>
      <c r="F6" s="786" t="s">
        <v>6362</v>
      </c>
      <c r="G6" s="678" t="s">
        <v>6363</v>
      </c>
      <c r="H6" s="686">
        <v>122676674</v>
      </c>
      <c r="I6" s="672" t="s">
        <v>6364</v>
      </c>
      <c r="J6" s="672" t="s">
        <v>253</v>
      </c>
      <c r="K6" s="672" t="s">
        <v>164</v>
      </c>
      <c r="L6" s="672" t="s">
        <v>4649</v>
      </c>
      <c r="M6" s="672" t="s">
        <v>166</v>
      </c>
      <c r="N6" s="672" t="s">
        <v>166</v>
      </c>
      <c r="O6" s="681" t="s">
        <v>6365</v>
      </c>
      <c r="P6" s="681" t="s">
        <v>6366</v>
      </c>
      <c r="Q6" s="681" t="s">
        <v>6367</v>
      </c>
      <c r="R6" s="68" t="s">
        <v>6368</v>
      </c>
      <c r="S6" s="45">
        <v>4</v>
      </c>
      <c r="T6" s="45">
        <v>8</v>
      </c>
      <c r="U6" s="45">
        <v>12</v>
      </c>
      <c r="V6" s="57">
        <v>16</v>
      </c>
      <c r="W6" s="62">
        <v>20</v>
      </c>
      <c r="X6" s="115"/>
      <c r="Y6" s="671"/>
      <c r="Z6" s="671"/>
      <c r="AA6" s="671"/>
      <c r="AB6" s="1030"/>
    </row>
    <row r="7" spans="1:28" ht="60" customHeight="1" x14ac:dyDescent="0.2">
      <c r="A7" s="641"/>
      <c r="B7" s="641"/>
      <c r="C7" s="641"/>
      <c r="D7" s="641"/>
      <c r="E7" s="674"/>
      <c r="F7" s="676"/>
      <c r="G7" s="679"/>
      <c r="H7" s="641"/>
      <c r="I7" s="641"/>
      <c r="J7" s="641"/>
      <c r="K7" s="641"/>
      <c r="L7" s="641"/>
      <c r="M7" s="641"/>
      <c r="N7" s="641"/>
      <c r="O7" s="641"/>
      <c r="P7" s="641"/>
      <c r="Q7" s="641"/>
      <c r="R7" s="682" t="s">
        <v>6369</v>
      </c>
      <c r="S7" s="681">
        <v>90</v>
      </c>
      <c r="T7" s="681">
        <v>173</v>
      </c>
      <c r="U7" s="681"/>
      <c r="V7" s="672"/>
      <c r="W7" s="673"/>
      <c r="X7" s="726"/>
      <c r="Y7" s="641"/>
      <c r="Z7" s="641"/>
      <c r="AA7" s="641"/>
      <c r="AB7" s="720"/>
    </row>
    <row r="8" spans="1:28" ht="66" customHeight="1" x14ac:dyDescent="0.2">
      <c r="A8" s="642"/>
      <c r="B8" s="642"/>
      <c r="C8" s="642"/>
      <c r="D8" s="642"/>
      <c r="E8" s="646"/>
      <c r="F8" s="680"/>
      <c r="G8" s="647"/>
      <c r="H8" s="642"/>
      <c r="I8" s="642"/>
      <c r="J8" s="642"/>
      <c r="K8" s="642"/>
      <c r="L8" s="642"/>
      <c r="M8" s="642"/>
      <c r="N8" s="642"/>
      <c r="O8" s="642"/>
      <c r="P8" s="642"/>
      <c r="Q8" s="642"/>
      <c r="R8" s="642"/>
      <c r="S8" s="642"/>
      <c r="T8" s="642"/>
      <c r="U8" s="642"/>
      <c r="V8" s="642"/>
      <c r="W8" s="646"/>
      <c r="X8" s="730"/>
      <c r="Y8" s="642"/>
      <c r="Z8" s="642"/>
      <c r="AA8" s="642"/>
      <c r="AB8" s="721"/>
    </row>
    <row r="9" spans="1:28" ht="99" customHeight="1" x14ac:dyDescent="0.2">
      <c r="A9" s="672">
        <v>2</v>
      </c>
      <c r="B9" s="672" t="s">
        <v>449</v>
      </c>
      <c r="C9" s="672" t="s">
        <v>6359</v>
      </c>
      <c r="D9" s="672" t="s">
        <v>6360</v>
      </c>
      <c r="E9" s="673" t="s">
        <v>6361</v>
      </c>
      <c r="F9" s="675" t="s">
        <v>6370</v>
      </c>
      <c r="G9" s="678" t="s">
        <v>6371</v>
      </c>
      <c r="H9" s="686">
        <v>2941000</v>
      </c>
      <c r="I9" s="672" t="s">
        <v>6372</v>
      </c>
      <c r="J9" s="672" t="s">
        <v>253</v>
      </c>
      <c r="K9" s="672" t="s">
        <v>166</v>
      </c>
      <c r="L9" s="672" t="s">
        <v>4649</v>
      </c>
      <c r="M9" s="672" t="s">
        <v>166</v>
      </c>
      <c r="N9" s="672" t="s">
        <v>166</v>
      </c>
      <c r="O9" s="681" t="s">
        <v>6373</v>
      </c>
      <c r="P9" s="681" t="s">
        <v>6374</v>
      </c>
      <c r="Q9" s="681" t="s">
        <v>6367</v>
      </c>
      <c r="R9" s="68" t="s">
        <v>6375</v>
      </c>
      <c r="S9" s="45">
        <v>1</v>
      </c>
      <c r="T9" s="45">
        <v>10</v>
      </c>
      <c r="U9" s="45">
        <v>10</v>
      </c>
      <c r="V9" s="57">
        <v>10</v>
      </c>
      <c r="W9" s="62">
        <v>10</v>
      </c>
      <c r="X9" s="115"/>
      <c r="Y9" s="671"/>
      <c r="Z9" s="671"/>
      <c r="AA9" s="671"/>
      <c r="AB9" s="1030"/>
    </row>
    <row r="10" spans="1:28" ht="101.25" customHeight="1" x14ac:dyDescent="0.2">
      <c r="A10" s="641"/>
      <c r="B10" s="641"/>
      <c r="C10" s="641"/>
      <c r="D10" s="641"/>
      <c r="E10" s="674"/>
      <c r="F10" s="676"/>
      <c r="G10" s="679"/>
      <c r="H10" s="641"/>
      <c r="I10" s="641"/>
      <c r="J10" s="641"/>
      <c r="K10" s="641"/>
      <c r="L10" s="641"/>
      <c r="M10" s="641"/>
      <c r="N10" s="641"/>
      <c r="O10" s="641"/>
      <c r="P10" s="641"/>
      <c r="Q10" s="641"/>
      <c r="R10" s="68" t="s">
        <v>6376</v>
      </c>
      <c r="S10" s="45">
        <v>0</v>
      </c>
      <c r="T10" s="45">
        <v>1</v>
      </c>
      <c r="U10" s="45">
        <v>1</v>
      </c>
      <c r="V10" s="57">
        <v>1</v>
      </c>
      <c r="W10" s="62">
        <v>1</v>
      </c>
      <c r="X10" s="115"/>
      <c r="Y10" s="641"/>
      <c r="Z10" s="641"/>
      <c r="AA10" s="641"/>
      <c r="AB10" s="720"/>
    </row>
    <row r="11" spans="1:28" ht="106.5" customHeight="1" x14ac:dyDescent="0.2">
      <c r="A11" s="642"/>
      <c r="B11" s="642"/>
      <c r="C11" s="642"/>
      <c r="D11" s="642"/>
      <c r="E11" s="646"/>
      <c r="F11" s="680"/>
      <c r="G11" s="647"/>
      <c r="H11" s="642"/>
      <c r="I11" s="642"/>
      <c r="J11" s="642"/>
      <c r="K11" s="642"/>
      <c r="L11" s="642"/>
      <c r="M11" s="642"/>
      <c r="N11" s="642"/>
      <c r="O11" s="642"/>
      <c r="P11" s="642"/>
      <c r="Q11" s="642"/>
      <c r="R11" s="68" t="s">
        <v>6377</v>
      </c>
      <c r="S11" s="45">
        <v>1</v>
      </c>
      <c r="T11" s="45">
        <v>1</v>
      </c>
      <c r="U11" s="45">
        <v>2</v>
      </c>
      <c r="V11" s="57">
        <v>2</v>
      </c>
      <c r="W11" s="62">
        <v>2</v>
      </c>
      <c r="X11" s="115"/>
      <c r="Y11" s="642"/>
      <c r="Z11" s="642"/>
      <c r="AA11" s="642"/>
      <c r="AB11" s="721"/>
    </row>
    <row r="12" spans="1:28" ht="54" customHeight="1" x14ac:dyDescent="0.2">
      <c r="A12" s="672">
        <v>3</v>
      </c>
      <c r="B12" s="672" t="s">
        <v>449</v>
      </c>
      <c r="C12" s="672" t="s">
        <v>6359</v>
      </c>
      <c r="D12" s="672" t="s">
        <v>6360</v>
      </c>
      <c r="E12" s="673" t="s">
        <v>6378</v>
      </c>
      <c r="F12" s="675" t="s">
        <v>6379</v>
      </c>
      <c r="G12" s="678" t="s">
        <v>6380</v>
      </c>
      <c r="H12" s="686">
        <v>35206000</v>
      </c>
      <c r="I12" s="672" t="s">
        <v>6381</v>
      </c>
      <c r="J12" s="672" t="s">
        <v>470</v>
      </c>
      <c r="K12" s="672" t="s">
        <v>164</v>
      </c>
      <c r="L12" s="672" t="s">
        <v>6382</v>
      </c>
      <c r="M12" s="672" t="s">
        <v>164</v>
      </c>
      <c r="N12" s="672" t="s">
        <v>166</v>
      </c>
      <c r="O12" s="672" t="s">
        <v>6383</v>
      </c>
      <c r="P12" s="681" t="s">
        <v>6384</v>
      </c>
      <c r="Q12" s="681" t="s">
        <v>6367</v>
      </c>
      <c r="R12" s="57" t="s">
        <v>6385</v>
      </c>
      <c r="S12" s="45">
        <v>0</v>
      </c>
      <c r="T12" s="45">
        <v>1</v>
      </c>
      <c r="U12" s="45"/>
      <c r="V12" s="57"/>
      <c r="W12" s="62"/>
      <c r="X12" s="115"/>
      <c r="Y12" s="671"/>
      <c r="Z12" s="671"/>
      <c r="AA12" s="671"/>
      <c r="AB12" s="1030"/>
    </row>
    <row r="13" spans="1:28" ht="90" customHeight="1" x14ac:dyDescent="0.2">
      <c r="A13" s="641"/>
      <c r="B13" s="641"/>
      <c r="C13" s="641"/>
      <c r="D13" s="641"/>
      <c r="E13" s="674"/>
      <c r="F13" s="676"/>
      <c r="G13" s="679"/>
      <c r="H13" s="641"/>
      <c r="I13" s="641"/>
      <c r="J13" s="641"/>
      <c r="K13" s="641"/>
      <c r="L13" s="641"/>
      <c r="M13" s="641"/>
      <c r="N13" s="641"/>
      <c r="O13" s="641"/>
      <c r="P13" s="641"/>
      <c r="Q13" s="641"/>
      <c r="R13" s="672" t="s">
        <v>6386</v>
      </c>
      <c r="S13" s="681">
        <v>85</v>
      </c>
      <c r="T13" s="681">
        <v>86</v>
      </c>
      <c r="U13" s="681">
        <v>87</v>
      </c>
      <c r="V13" s="672">
        <v>88</v>
      </c>
      <c r="W13" s="673">
        <v>89</v>
      </c>
      <c r="X13" s="726"/>
      <c r="Y13" s="641"/>
      <c r="Z13" s="641"/>
      <c r="AA13" s="641"/>
      <c r="AB13" s="720"/>
    </row>
    <row r="14" spans="1:28" ht="84.75" customHeight="1" x14ac:dyDescent="0.2">
      <c r="A14" s="642"/>
      <c r="B14" s="642"/>
      <c r="C14" s="642"/>
      <c r="D14" s="642"/>
      <c r="E14" s="646"/>
      <c r="F14" s="680"/>
      <c r="G14" s="647"/>
      <c r="H14" s="642"/>
      <c r="I14" s="642"/>
      <c r="J14" s="642"/>
      <c r="K14" s="642"/>
      <c r="L14" s="642"/>
      <c r="M14" s="642"/>
      <c r="N14" s="642"/>
      <c r="O14" s="642"/>
      <c r="P14" s="642"/>
      <c r="Q14" s="642"/>
      <c r="R14" s="642"/>
      <c r="S14" s="642"/>
      <c r="T14" s="642"/>
      <c r="U14" s="642"/>
      <c r="V14" s="642"/>
      <c r="W14" s="646"/>
      <c r="X14" s="730"/>
      <c r="Y14" s="642"/>
      <c r="Z14" s="642"/>
      <c r="AA14" s="642"/>
      <c r="AB14" s="721"/>
    </row>
    <row r="15" spans="1:28" ht="96" customHeight="1" x14ac:dyDescent="0.2">
      <c r="A15" s="672">
        <v>4</v>
      </c>
      <c r="B15" s="672" t="s">
        <v>449</v>
      </c>
      <c r="C15" s="672" t="s">
        <v>6359</v>
      </c>
      <c r="D15" s="672" t="s">
        <v>6360</v>
      </c>
      <c r="E15" s="673" t="s">
        <v>6361</v>
      </c>
      <c r="F15" s="675" t="s">
        <v>6387</v>
      </c>
      <c r="G15" s="678" t="s">
        <v>6388</v>
      </c>
      <c r="H15" s="686">
        <v>4146000</v>
      </c>
      <c r="I15" s="672" t="s">
        <v>6389</v>
      </c>
      <c r="J15" s="672" t="s">
        <v>253</v>
      </c>
      <c r="K15" s="672" t="s">
        <v>166</v>
      </c>
      <c r="L15" s="672" t="s">
        <v>2803</v>
      </c>
      <c r="M15" s="672" t="s">
        <v>166</v>
      </c>
      <c r="N15" s="672" t="s">
        <v>166</v>
      </c>
      <c r="O15" s="672" t="s">
        <v>6390</v>
      </c>
      <c r="P15" s="681" t="s">
        <v>6374</v>
      </c>
      <c r="Q15" s="681" t="s">
        <v>6367</v>
      </c>
      <c r="R15" s="57" t="s">
        <v>6391</v>
      </c>
      <c r="S15" s="45">
        <v>26</v>
      </c>
      <c r="T15" s="45">
        <v>26</v>
      </c>
      <c r="U15" s="45">
        <v>26</v>
      </c>
      <c r="V15" s="57">
        <v>26</v>
      </c>
      <c r="W15" s="62">
        <v>26</v>
      </c>
      <c r="X15" s="115"/>
      <c r="Y15" s="671"/>
      <c r="Z15" s="671"/>
      <c r="AA15" s="671"/>
      <c r="AB15" s="1030"/>
    </row>
    <row r="16" spans="1:28" ht="107.25" customHeight="1" x14ac:dyDescent="0.2">
      <c r="A16" s="641"/>
      <c r="B16" s="641"/>
      <c r="C16" s="641"/>
      <c r="D16" s="641"/>
      <c r="E16" s="674"/>
      <c r="F16" s="676"/>
      <c r="G16" s="679"/>
      <c r="H16" s="641"/>
      <c r="I16" s="641"/>
      <c r="J16" s="641"/>
      <c r="K16" s="641"/>
      <c r="L16" s="641"/>
      <c r="M16" s="641"/>
      <c r="N16" s="641"/>
      <c r="O16" s="641"/>
      <c r="P16" s="641"/>
      <c r="Q16" s="641"/>
      <c r="R16" s="57" t="s">
        <v>6392</v>
      </c>
      <c r="S16" s="45">
        <v>8</v>
      </c>
      <c r="T16" s="45">
        <v>10</v>
      </c>
      <c r="U16" s="45">
        <v>10</v>
      </c>
      <c r="V16" s="57">
        <v>10</v>
      </c>
      <c r="W16" s="62">
        <v>10</v>
      </c>
      <c r="X16" s="115"/>
      <c r="Y16" s="641"/>
      <c r="Z16" s="641"/>
      <c r="AA16" s="641"/>
      <c r="AB16" s="720"/>
    </row>
    <row r="17" spans="1:28" ht="220.5" customHeight="1" x14ac:dyDescent="0.2">
      <c r="A17" s="642"/>
      <c r="B17" s="642"/>
      <c r="C17" s="642"/>
      <c r="D17" s="642"/>
      <c r="E17" s="646"/>
      <c r="F17" s="680"/>
      <c r="G17" s="647"/>
      <c r="H17" s="642"/>
      <c r="I17" s="642"/>
      <c r="J17" s="642"/>
      <c r="K17" s="642"/>
      <c r="L17" s="642"/>
      <c r="M17" s="642"/>
      <c r="N17" s="642"/>
      <c r="O17" s="642"/>
      <c r="P17" s="642"/>
      <c r="Q17" s="642"/>
      <c r="R17" s="57"/>
      <c r="S17" s="45"/>
      <c r="T17" s="45"/>
      <c r="U17" s="45"/>
      <c r="V17" s="57"/>
      <c r="W17" s="62"/>
      <c r="X17" s="115"/>
      <c r="Y17" s="642"/>
      <c r="Z17" s="642"/>
      <c r="AA17" s="642"/>
      <c r="AB17" s="721"/>
    </row>
    <row r="18" spans="1:28" ht="81" customHeight="1" x14ac:dyDescent="0.2">
      <c r="A18" s="672">
        <v>5</v>
      </c>
      <c r="B18" s="672" t="s">
        <v>449</v>
      </c>
      <c r="C18" s="672" t="s">
        <v>6359</v>
      </c>
      <c r="D18" s="672" t="s">
        <v>6360</v>
      </c>
      <c r="E18" s="673" t="s">
        <v>6361</v>
      </c>
      <c r="F18" s="675" t="s">
        <v>6393</v>
      </c>
      <c r="G18" s="678" t="s">
        <v>6394</v>
      </c>
      <c r="H18" s="686">
        <v>3100000</v>
      </c>
      <c r="I18" s="672" t="s">
        <v>6395</v>
      </c>
      <c r="J18" s="672" t="s">
        <v>163</v>
      </c>
      <c r="K18" s="672" t="s">
        <v>164</v>
      </c>
      <c r="L18" s="672" t="s">
        <v>6396</v>
      </c>
      <c r="M18" s="672" t="s">
        <v>166</v>
      </c>
      <c r="N18" s="672" t="s">
        <v>164</v>
      </c>
      <c r="O18" s="672" t="s">
        <v>6397</v>
      </c>
      <c r="P18" s="681" t="s">
        <v>6398</v>
      </c>
      <c r="Q18" s="681" t="s">
        <v>6367</v>
      </c>
      <c r="R18" s="57" t="s">
        <v>6399</v>
      </c>
      <c r="S18" s="45">
        <v>19</v>
      </c>
      <c r="T18" s="45">
        <v>20</v>
      </c>
      <c r="U18" s="45">
        <v>21</v>
      </c>
      <c r="V18" s="57">
        <v>22</v>
      </c>
      <c r="W18" s="62">
        <v>23</v>
      </c>
      <c r="X18" s="115"/>
      <c r="Y18" s="671"/>
      <c r="Z18" s="671"/>
      <c r="AA18" s="671"/>
      <c r="AB18" s="1030"/>
    </row>
    <row r="19" spans="1:28" ht="60" customHeight="1" x14ac:dyDescent="0.2">
      <c r="A19" s="641"/>
      <c r="B19" s="641"/>
      <c r="C19" s="641"/>
      <c r="D19" s="641"/>
      <c r="E19" s="674"/>
      <c r="F19" s="676"/>
      <c r="G19" s="679"/>
      <c r="H19" s="641"/>
      <c r="I19" s="641"/>
      <c r="J19" s="641"/>
      <c r="K19" s="641"/>
      <c r="L19" s="641"/>
      <c r="M19" s="641"/>
      <c r="N19" s="641"/>
      <c r="O19" s="641"/>
      <c r="P19" s="641"/>
      <c r="Q19" s="641"/>
      <c r="R19" s="672" t="s">
        <v>6400</v>
      </c>
      <c r="S19" s="681">
        <v>0</v>
      </c>
      <c r="T19" s="681">
        <v>1</v>
      </c>
      <c r="U19" s="681">
        <v>0</v>
      </c>
      <c r="V19" s="672">
        <v>1</v>
      </c>
      <c r="W19" s="673">
        <v>1</v>
      </c>
      <c r="X19" s="726"/>
      <c r="Y19" s="641"/>
      <c r="Z19" s="641"/>
      <c r="AA19" s="641"/>
      <c r="AB19" s="720"/>
    </row>
    <row r="20" spans="1:28" ht="177" customHeight="1" x14ac:dyDescent="0.2">
      <c r="A20" s="642"/>
      <c r="B20" s="642"/>
      <c r="C20" s="642"/>
      <c r="D20" s="642"/>
      <c r="E20" s="646"/>
      <c r="F20" s="680"/>
      <c r="G20" s="647"/>
      <c r="H20" s="642"/>
      <c r="I20" s="642"/>
      <c r="J20" s="642"/>
      <c r="K20" s="642"/>
      <c r="L20" s="642"/>
      <c r="M20" s="642"/>
      <c r="N20" s="642"/>
      <c r="O20" s="642"/>
      <c r="P20" s="642"/>
      <c r="Q20" s="642"/>
      <c r="R20" s="642"/>
      <c r="S20" s="642"/>
      <c r="T20" s="642"/>
      <c r="U20" s="642"/>
      <c r="V20" s="642"/>
      <c r="W20" s="646"/>
      <c r="X20" s="730"/>
      <c r="Y20" s="642"/>
      <c r="Z20" s="642"/>
      <c r="AA20" s="642"/>
      <c r="AB20" s="721"/>
    </row>
    <row r="21" spans="1:28" ht="150" customHeight="1" x14ac:dyDescent="0.2">
      <c r="A21" s="672">
        <v>6</v>
      </c>
      <c r="B21" s="672" t="s">
        <v>449</v>
      </c>
      <c r="C21" s="672" t="s">
        <v>6359</v>
      </c>
      <c r="D21" s="672" t="s">
        <v>6360</v>
      </c>
      <c r="E21" s="673" t="s">
        <v>6361</v>
      </c>
      <c r="F21" s="675" t="s">
        <v>6401</v>
      </c>
      <c r="G21" s="678" t="s">
        <v>6402</v>
      </c>
      <c r="H21" s="686">
        <v>1133925516</v>
      </c>
      <c r="I21" s="672" t="s">
        <v>6403</v>
      </c>
      <c r="J21" s="672" t="s">
        <v>253</v>
      </c>
      <c r="K21" s="672" t="s">
        <v>166</v>
      </c>
      <c r="L21" s="672" t="s">
        <v>2803</v>
      </c>
      <c r="M21" s="672" t="s">
        <v>166</v>
      </c>
      <c r="N21" s="672" t="s">
        <v>166</v>
      </c>
      <c r="O21" s="672" t="s">
        <v>6404</v>
      </c>
      <c r="P21" s="681" t="s">
        <v>6374</v>
      </c>
      <c r="Q21" s="681" t="s">
        <v>6367</v>
      </c>
      <c r="R21" s="672" t="s">
        <v>6405</v>
      </c>
      <c r="S21" s="681">
        <v>90.1</v>
      </c>
      <c r="T21" s="681">
        <v>90.2</v>
      </c>
      <c r="U21" s="681">
        <v>90.3</v>
      </c>
      <c r="V21" s="672">
        <v>90.4</v>
      </c>
      <c r="W21" s="673">
        <v>90.5</v>
      </c>
      <c r="X21" s="726"/>
      <c r="Y21" s="671"/>
      <c r="Z21" s="671"/>
      <c r="AA21" s="671"/>
      <c r="AB21" s="1030"/>
    </row>
    <row r="22" spans="1:28" ht="15" customHeight="1" x14ac:dyDescent="0.2">
      <c r="A22" s="641"/>
      <c r="B22" s="641"/>
      <c r="C22" s="641"/>
      <c r="D22" s="641"/>
      <c r="E22" s="674"/>
      <c r="F22" s="676"/>
      <c r="G22" s="679"/>
      <c r="H22" s="641"/>
      <c r="I22" s="641"/>
      <c r="J22" s="641"/>
      <c r="K22" s="641"/>
      <c r="L22" s="641"/>
      <c r="M22" s="641"/>
      <c r="N22" s="641"/>
      <c r="O22" s="641"/>
      <c r="P22" s="641"/>
      <c r="Q22" s="641"/>
      <c r="R22" s="641"/>
      <c r="S22" s="641"/>
      <c r="T22" s="641"/>
      <c r="U22" s="641"/>
      <c r="V22" s="641"/>
      <c r="W22" s="674"/>
      <c r="X22" s="755"/>
      <c r="Y22" s="641"/>
      <c r="Z22" s="641"/>
      <c r="AA22" s="641"/>
      <c r="AB22" s="720"/>
    </row>
    <row r="23" spans="1:28" ht="15.75" customHeight="1" x14ac:dyDescent="0.2">
      <c r="A23" s="642"/>
      <c r="B23" s="642"/>
      <c r="C23" s="642"/>
      <c r="D23" s="642"/>
      <c r="E23" s="646"/>
      <c r="F23" s="680"/>
      <c r="G23" s="647"/>
      <c r="H23" s="642"/>
      <c r="I23" s="642"/>
      <c r="J23" s="642"/>
      <c r="K23" s="642"/>
      <c r="L23" s="642"/>
      <c r="M23" s="642"/>
      <c r="N23" s="642"/>
      <c r="O23" s="642"/>
      <c r="P23" s="642"/>
      <c r="Q23" s="642"/>
      <c r="R23" s="642"/>
      <c r="S23" s="642"/>
      <c r="T23" s="642"/>
      <c r="U23" s="642"/>
      <c r="V23" s="642"/>
      <c r="W23" s="646"/>
      <c r="X23" s="730"/>
      <c r="Y23" s="642"/>
      <c r="Z23" s="642"/>
      <c r="AA23" s="642"/>
      <c r="AB23" s="721"/>
    </row>
    <row r="24" spans="1:28" ht="90" customHeight="1" x14ac:dyDescent="0.2">
      <c r="A24" s="672">
        <v>7</v>
      </c>
      <c r="B24" s="672" t="s">
        <v>449</v>
      </c>
      <c r="C24" s="672" t="s">
        <v>6359</v>
      </c>
      <c r="D24" s="672" t="s">
        <v>6360</v>
      </c>
      <c r="E24" s="673" t="s">
        <v>6361</v>
      </c>
      <c r="F24" s="675" t="s">
        <v>6406</v>
      </c>
      <c r="G24" s="678" t="s">
        <v>6407</v>
      </c>
      <c r="H24" s="686">
        <v>115000000</v>
      </c>
      <c r="I24" s="672" t="s">
        <v>6408</v>
      </c>
      <c r="J24" s="672" t="s">
        <v>253</v>
      </c>
      <c r="K24" s="672" t="s">
        <v>164</v>
      </c>
      <c r="L24" s="672" t="s">
        <v>2803</v>
      </c>
      <c r="M24" s="672" t="s">
        <v>164</v>
      </c>
      <c r="N24" s="672" t="s">
        <v>166</v>
      </c>
      <c r="O24" s="672" t="s">
        <v>6409</v>
      </c>
      <c r="P24" s="681" t="s">
        <v>6374</v>
      </c>
      <c r="Q24" s="681" t="s">
        <v>6367</v>
      </c>
      <c r="R24" s="672" t="s">
        <v>6410</v>
      </c>
      <c r="S24" s="681">
        <v>96</v>
      </c>
      <c r="T24" s="681">
        <v>97.5</v>
      </c>
      <c r="U24" s="681">
        <v>98.5</v>
      </c>
      <c r="V24" s="672">
        <v>98.6</v>
      </c>
      <c r="W24" s="673">
        <v>98.7</v>
      </c>
      <c r="X24" s="726"/>
      <c r="Y24" s="671"/>
      <c r="Z24" s="671"/>
      <c r="AA24" s="671"/>
      <c r="AB24" s="1030"/>
    </row>
    <row r="25" spans="1:28" ht="15" customHeight="1" x14ac:dyDescent="0.2">
      <c r="A25" s="641"/>
      <c r="B25" s="641"/>
      <c r="C25" s="641"/>
      <c r="D25" s="641"/>
      <c r="E25" s="674"/>
      <c r="F25" s="676"/>
      <c r="G25" s="679"/>
      <c r="H25" s="641"/>
      <c r="I25" s="641"/>
      <c r="J25" s="641"/>
      <c r="K25" s="641"/>
      <c r="L25" s="641"/>
      <c r="M25" s="641"/>
      <c r="N25" s="641"/>
      <c r="O25" s="641"/>
      <c r="P25" s="641"/>
      <c r="Q25" s="641"/>
      <c r="R25" s="641"/>
      <c r="S25" s="641"/>
      <c r="T25" s="641"/>
      <c r="U25" s="641"/>
      <c r="V25" s="641"/>
      <c r="W25" s="674"/>
      <c r="X25" s="755"/>
      <c r="Y25" s="641"/>
      <c r="Z25" s="641"/>
      <c r="AA25" s="641"/>
      <c r="AB25" s="720"/>
    </row>
    <row r="26" spans="1:28" ht="84" customHeight="1" x14ac:dyDescent="0.2">
      <c r="A26" s="642"/>
      <c r="B26" s="642"/>
      <c r="C26" s="642"/>
      <c r="D26" s="642"/>
      <c r="E26" s="646"/>
      <c r="F26" s="680"/>
      <c r="G26" s="647"/>
      <c r="H26" s="642"/>
      <c r="I26" s="642"/>
      <c r="J26" s="642"/>
      <c r="K26" s="642"/>
      <c r="L26" s="642"/>
      <c r="M26" s="642"/>
      <c r="N26" s="642"/>
      <c r="O26" s="642"/>
      <c r="P26" s="642"/>
      <c r="Q26" s="642"/>
      <c r="R26" s="642"/>
      <c r="S26" s="642"/>
      <c r="T26" s="642"/>
      <c r="U26" s="642"/>
      <c r="V26" s="642"/>
      <c r="W26" s="646"/>
      <c r="X26" s="730"/>
      <c r="Y26" s="642"/>
      <c r="Z26" s="642"/>
      <c r="AA26" s="642"/>
      <c r="AB26" s="721"/>
    </row>
    <row r="27" spans="1:28" ht="135" customHeight="1" x14ac:dyDescent="0.2">
      <c r="A27" s="672">
        <v>8</v>
      </c>
      <c r="B27" s="672" t="s">
        <v>449</v>
      </c>
      <c r="C27" s="672" t="s">
        <v>6359</v>
      </c>
      <c r="D27" s="672" t="s">
        <v>6360</v>
      </c>
      <c r="E27" s="673" t="s">
        <v>6361</v>
      </c>
      <c r="F27" s="675" t="s">
        <v>6411</v>
      </c>
      <c r="G27" s="678" t="s">
        <v>6412</v>
      </c>
      <c r="H27" s="686">
        <v>6210000</v>
      </c>
      <c r="I27" s="672" t="s">
        <v>6413</v>
      </c>
      <c r="J27" s="672" t="s">
        <v>253</v>
      </c>
      <c r="K27" s="672" t="s">
        <v>166</v>
      </c>
      <c r="L27" s="672" t="s">
        <v>2803</v>
      </c>
      <c r="M27" s="672" t="s">
        <v>166</v>
      </c>
      <c r="N27" s="672" t="s">
        <v>164</v>
      </c>
      <c r="O27" s="672" t="s">
        <v>6414</v>
      </c>
      <c r="P27" s="681" t="s">
        <v>6415</v>
      </c>
      <c r="Q27" s="681" t="s">
        <v>6416</v>
      </c>
      <c r="R27" s="672" t="s">
        <v>6417</v>
      </c>
      <c r="S27" s="681">
        <v>3750</v>
      </c>
      <c r="T27" s="681">
        <v>5000</v>
      </c>
      <c r="U27" s="681">
        <v>6250</v>
      </c>
      <c r="V27" s="672">
        <v>7500</v>
      </c>
      <c r="W27" s="673"/>
      <c r="X27" s="726"/>
      <c r="Y27" s="671"/>
      <c r="Z27" s="671"/>
      <c r="AA27" s="671"/>
      <c r="AB27" s="1030"/>
    </row>
    <row r="28" spans="1:28" ht="15" customHeight="1" x14ac:dyDescent="0.2">
      <c r="A28" s="641"/>
      <c r="B28" s="641"/>
      <c r="C28" s="641"/>
      <c r="D28" s="641"/>
      <c r="E28" s="674"/>
      <c r="F28" s="676"/>
      <c r="G28" s="679"/>
      <c r="H28" s="641"/>
      <c r="I28" s="641"/>
      <c r="J28" s="641"/>
      <c r="K28" s="641"/>
      <c r="L28" s="641"/>
      <c r="M28" s="641"/>
      <c r="N28" s="641"/>
      <c r="O28" s="641"/>
      <c r="P28" s="641"/>
      <c r="Q28" s="641"/>
      <c r="R28" s="641"/>
      <c r="S28" s="641"/>
      <c r="T28" s="641"/>
      <c r="U28" s="641"/>
      <c r="V28" s="641"/>
      <c r="W28" s="674"/>
      <c r="X28" s="755"/>
      <c r="Y28" s="641"/>
      <c r="Z28" s="641"/>
      <c r="AA28" s="641"/>
      <c r="AB28" s="720"/>
    </row>
    <row r="29" spans="1:28" ht="58.5" customHeight="1" x14ac:dyDescent="0.2">
      <c r="A29" s="642"/>
      <c r="B29" s="642"/>
      <c r="C29" s="642"/>
      <c r="D29" s="642"/>
      <c r="E29" s="646"/>
      <c r="F29" s="680"/>
      <c r="G29" s="647"/>
      <c r="H29" s="642"/>
      <c r="I29" s="642"/>
      <c r="J29" s="642"/>
      <c r="K29" s="642"/>
      <c r="L29" s="642"/>
      <c r="M29" s="642"/>
      <c r="N29" s="642"/>
      <c r="O29" s="642"/>
      <c r="P29" s="642"/>
      <c r="Q29" s="642"/>
      <c r="R29" s="642"/>
      <c r="S29" s="642"/>
      <c r="T29" s="642"/>
      <c r="U29" s="642"/>
      <c r="V29" s="642"/>
      <c r="W29" s="646"/>
      <c r="X29" s="730"/>
      <c r="Y29" s="642"/>
      <c r="Z29" s="642"/>
      <c r="AA29" s="642"/>
      <c r="AB29" s="721"/>
    </row>
    <row r="30" spans="1:28" ht="54" customHeight="1" x14ac:dyDescent="0.2">
      <c r="A30" s="672">
        <v>9</v>
      </c>
      <c r="B30" s="672" t="s">
        <v>449</v>
      </c>
      <c r="C30" s="672" t="s">
        <v>6359</v>
      </c>
      <c r="D30" s="672" t="s">
        <v>6360</v>
      </c>
      <c r="E30" s="673" t="s">
        <v>6361</v>
      </c>
      <c r="F30" s="675" t="s">
        <v>6418</v>
      </c>
      <c r="G30" s="678" t="s">
        <v>6419</v>
      </c>
      <c r="H30" s="686">
        <v>49167000</v>
      </c>
      <c r="I30" s="672" t="s">
        <v>6420</v>
      </c>
      <c r="J30" s="672" t="s">
        <v>253</v>
      </c>
      <c r="K30" s="672" t="s">
        <v>166</v>
      </c>
      <c r="L30" s="672" t="s">
        <v>2803</v>
      </c>
      <c r="M30" s="672" t="s">
        <v>164</v>
      </c>
      <c r="N30" s="672" t="s">
        <v>166</v>
      </c>
      <c r="O30" s="672" t="s">
        <v>6421</v>
      </c>
      <c r="P30" s="681" t="s">
        <v>6422</v>
      </c>
      <c r="Q30" s="681" t="s">
        <v>6423</v>
      </c>
      <c r="R30" s="57" t="s">
        <v>6424</v>
      </c>
      <c r="S30" s="45">
        <v>46</v>
      </c>
      <c r="T30" s="45">
        <v>75</v>
      </c>
      <c r="U30" s="45"/>
      <c r="V30" s="57"/>
      <c r="W30" s="62"/>
      <c r="X30" s="115"/>
      <c r="Y30" s="671"/>
      <c r="Z30" s="671"/>
      <c r="AA30" s="671"/>
      <c r="AB30" s="1030"/>
    </row>
    <row r="31" spans="1:28" ht="50.25" customHeight="1" x14ac:dyDescent="0.2">
      <c r="A31" s="641"/>
      <c r="B31" s="641"/>
      <c r="C31" s="641"/>
      <c r="D31" s="641"/>
      <c r="E31" s="674"/>
      <c r="F31" s="676"/>
      <c r="G31" s="679"/>
      <c r="H31" s="641"/>
      <c r="I31" s="641"/>
      <c r="J31" s="641"/>
      <c r="K31" s="641"/>
      <c r="L31" s="641"/>
      <c r="M31" s="641"/>
      <c r="N31" s="641"/>
      <c r="O31" s="641"/>
      <c r="P31" s="641"/>
      <c r="Q31" s="641"/>
      <c r="R31" s="57" t="s">
        <v>6425</v>
      </c>
      <c r="S31" s="45">
        <v>28</v>
      </c>
      <c r="T31" s="45">
        <v>58</v>
      </c>
      <c r="U31" s="45"/>
      <c r="V31" s="57"/>
      <c r="W31" s="62"/>
      <c r="X31" s="115"/>
      <c r="Y31" s="641"/>
      <c r="Z31" s="641"/>
      <c r="AA31" s="641"/>
      <c r="AB31" s="720"/>
    </row>
    <row r="32" spans="1:28" ht="73.5" customHeight="1" x14ac:dyDescent="0.2">
      <c r="A32" s="642"/>
      <c r="B32" s="642"/>
      <c r="C32" s="642"/>
      <c r="D32" s="642"/>
      <c r="E32" s="646"/>
      <c r="F32" s="680"/>
      <c r="G32" s="647"/>
      <c r="H32" s="642"/>
      <c r="I32" s="642"/>
      <c r="J32" s="642"/>
      <c r="K32" s="642"/>
      <c r="L32" s="642"/>
      <c r="M32" s="642"/>
      <c r="N32" s="642"/>
      <c r="O32" s="642"/>
      <c r="P32" s="642"/>
      <c r="Q32" s="642"/>
      <c r="R32" s="57" t="s">
        <v>6426</v>
      </c>
      <c r="S32" s="45">
        <v>1115</v>
      </c>
      <c r="T32" s="45">
        <v>1165</v>
      </c>
      <c r="U32" s="45">
        <v>1215</v>
      </c>
      <c r="V32" s="57"/>
      <c r="W32" s="62"/>
      <c r="X32" s="115"/>
      <c r="Y32" s="642"/>
      <c r="Z32" s="642"/>
      <c r="AA32" s="642"/>
      <c r="AB32" s="721"/>
    </row>
    <row r="33" spans="1:28" ht="90" customHeight="1" x14ac:dyDescent="0.2">
      <c r="A33" s="672">
        <v>9</v>
      </c>
      <c r="B33" s="672" t="s">
        <v>449</v>
      </c>
      <c r="C33" s="672" t="s">
        <v>6359</v>
      </c>
      <c r="D33" s="672" t="s">
        <v>6360</v>
      </c>
      <c r="E33" s="673" t="s">
        <v>6361</v>
      </c>
      <c r="F33" s="675" t="s">
        <v>6418</v>
      </c>
      <c r="G33" s="678" t="s">
        <v>6427</v>
      </c>
      <c r="H33" s="686">
        <v>132000000</v>
      </c>
      <c r="I33" s="672"/>
      <c r="J33" s="672" t="s">
        <v>253</v>
      </c>
      <c r="K33" s="672" t="s">
        <v>166</v>
      </c>
      <c r="L33" s="672" t="s">
        <v>2803</v>
      </c>
      <c r="M33" s="672" t="s">
        <v>164</v>
      </c>
      <c r="N33" s="672" t="s">
        <v>166</v>
      </c>
      <c r="O33" s="672" t="s">
        <v>6428</v>
      </c>
      <c r="P33" s="681" t="s">
        <v>6429</v>
      </c>
      <c r="Q33" s="681" t="s">
        <v>6430</v>
      </c>
      <c r="R33" s="672" t="s">
        <v>6431</v>
      </c>
      <c r="S33" s="681"/>
      <c r="T33" s="681"/>
      <c r="U33" s="681">
        <v>25</v>
      </c>
      <c r="V33" s="672"/>
      <c r="W33" s="673">
        <v>51</v>
      </c>
      <c r="X33" s="726"/>
      <c r="Y33" s="671"/>
      <c r="Z33" s="671"/>
      <c r="AA33" s="671"/>
      <c r="AB33" s="1030"/>
    </row>
    <row r="34" spans="1:28" ht="15" customHeight="1" x14ac:dyDescent="0.2">
      <c r="A34" s="641"/>
      <c r="B34" s="641"/>
      <c r="C34" s="641"/>
      <c r="D34" s="641"/>
      <c r="E34" s="674"/>
      <c r="F34" s="676"/>
      <c r="G34" s="679"/>
      <c r="H34" s="641"/>
      <c r="I34" s="641"/>
      <c r="J34" s="641"/>
      <c r="K34" s="641"/>
      <c r="L34" s="641"/>
      <c r="M34" s="641"/>
      <c r="N34" s="641"/>
      <c r="O34" s="641"/>
      <c r="P34" s="641"/>
      <c r="Q34" s="641"/>
      <c r="R34" s="641"/>
      <c r="S34" s="641"/>
      <c r="T34" s="641"/>
      <c r="U34" s="641"/>
      <c r="V34" s="641"/>
      <c r="W34" s="674"/>
      <c r="X34" s="755"/>
      <c r="Y34" s="641"/>
      <c r="Z34" s="641"/>
      <c r="AA34" s="641"/>
      <c r="AB34" s="720"/>
    </row>
    <row r="35" spans="1:28" ht="15.75" customHeight="1" x14ac:dyDescent="0.2">
      <c r="A35" s="642"/>
      <c r="B35" s="642"/>
      <c r="C35" s="642"/>
      <c r="D35" s="642"/>
      <c r="E35" s="646"/>
      <c r="F35" s="677"/>
      <c r="G35" s="647"/>
      <c r="H35" s="642"/>
      <c r="I35" s="642"/>
      <c r="J35" s="642"/>
      <c r="K35" s="642"/>
      <c r="L35" s="642"/>
      <c r="M35" s="642"/>
      <c r="N35" s="642"/>
      <c r="O35" s="642"/>
      <c r="P35" s="642"/>
      <c r="Q35" s="642"/>
      <c r="R35" s="642"/>
      <c r="S35" s="642"/>
      <c r="T35" s="642"/>
      <c r="U35" s="642"/>
      <c r="V35" s="642"/>
      <c r="W35" s="646"/>
      <c r="X35" s="727"/>
      <c r="Y35" s="722"/>
      <c r="Z35" s="722"/>
      <c r="AA35" s="722"/>
      <c r="AB35" s="723"/>
    </row>
    <row r="36" spans="1:28" ht="12.75" customHeight="1" x14ac:dyDescent="0.2">
      <c r="F36" s="447"/>
    </row>
    <row r="37" spans="1:28" ht="12.75" customHeight="1" x14ac:dyDescent="0.2">
      <c r="F37" s="447"/>
    </row>
    <row r="38" spans="1:28" ht="12.75" customHeight="1" x14ac:dyDescent="0.2">
      <c r="F38" s="447"/>
    </row>
    <row r="39" spans="1:28" ht="12.75" customHeight="1" x14ac:dyDescent="0.2">
      <c r="F39" s="447"/>
    </row>
    <row r="40" spans="1:28" ht="12.75" customHeight="1" x14ac:dyDescent="0.2">
      <c r="F40" s="447"/>
    </row>
    <row r="41" spans="1:28" ht="12.75" customHeight="1" x14ac:dyDescent="0.2">
      <c r="F41" s="447"/>
    </row>
    <row r="42" spans="1:28" ht="12.75" customHeight="1" x14ac:dyDescent="0.2">
      <c r="F42" s="447"/>
    </row>
    <row r="43" spans="1:28" ht="12.75" customHeight="1" x14ac:dyDescent="0.2">
      <c r="F43" s="447"/>
    </row>
    <row r="44" spans="1:28" ht="12.75" customHeight="1" x14ac:dyDescent="0.2">
      <c r="F44" s="447"/>
    </row>
    <row r="45" spans="1:28" ht="12.75" customHeight="1" x14ac:dyDescent="0.2">
      <c r="F45" s="447"/>
    </row>
    <row r="46" spans="1:28" ht="12.75" customHeight="1" x14ac:dyDescent="0.2">
      <c r="F46" s="447"/>
    </row>
    <row r="47" spans="1:28" ht="12.75" customHeight="1" x14ac:dyDescent="0.2">
      <c r="F47" s="447"/>
    </row>
    <row r="48" spans="1:28" ht="12.75" customHeight="1" x14ac:dyDescent="0.2">
      <c r="F48" s="447"/>
    </row>
    <row r="49" spans="6:6" ht="12.75" customHeight="1" x14ac:dyDescent="0.2">
      <c r="F49" s="447"/>
    </row>
    <row r="50" spans="6:6" ht="12.75" customHeight="1" x14ac:dyDescent="0.2">
      <c r="F50" s="447"/>
    </row>
    <row r="51" spans="6:6" ht="12.75" customHeight="1" x14ac:dyDescent="0.2">
      <c r="F51" s="447"/>
    </row>
    <row r="52" spans="6:6" ht="12.75" customHeight="1" x14ac:dyDescent="0.2">
      <c r="F52" s="447"/>
    </row>
    <row r="53" spans="6:6" ht="12.75" customHeight="1" x14ac:dyDescent="0.2">
      <c r="F53" s="447"/>
    </row>
    <row r="54" spans="6:6" ht="12.75" customHeight="1" x14ac:dyDescent="0.2">
      <c r="F54" s="447"/>
    </row>
    <row r="55" spans="6:6" ht="12.75" customHeight="1" x14ac:dyDescent="0.2">
      <c r="F55" s="447"/>
    </row>
    <row r="56" spans="6:6" ht="12.75" customHeight="1" x14ac:dyDescent="0.2">
      <c r="F56" s="447"/>
    </row>
    <row r="57" spans="6:6" ht="12.75" customHeight="1" x14ac:dyDescent="0.2">
      <c r="F57" s="447"/>
    </row>
    <row r="58" spans="6:6" ht="12.75" customHeight="1" x14ac:dyDescent="0.2">
      <c r="F58" s="447"/>
    </row>
    <row r="59" spans="6:6" ht="12.75" customHeight="1" x14ac:dyDescent="0.2">
      <c r="F59" s="447"/>
    </row>
    <row r="60" spans="6:6" ht="12.75" customHeight="1" x14ac:dyDescent="0.2">
      <c r="F60" s="447"/>
    </row>
    <row r="61" spans="6:6" ht="12.75" customHeight="1" x14ac:dyDescent="0.2">
      <c r="F61" s="447"/>
    </row>
    <row r="62" spans="6:6" ht="12.75" customHeight="1" x14ac:dyDescent="0.2">
      <c r="F62" s="447"/>
    </row>
    <row r="63" spans="6:6" ht="12.75" customHeight="1" x14ac:dyDescent="0.2">
      <c r="F63" s="447"/>
    </row>
    <row r="64" spans="6:6" ht="12.75" customHeight="1" x14ac:dyDescent="0.2">
      <c r="F64" s="447"/>
    </row>
    <row r="65" spans="6:6" ht="12.75" customHeight="1" x14ac:dyDescent="0.2">
      <c r="F65" s="447"/>
    </row>
    <row r="66" spans="6:6" ht="12.75" customHeight="1" x14ac:dyDescent="0.2">
      <c r="F66" s="447"/>
    </row>
    <row r="67" spans="6:6" ht="12.75" customHeight="1" x14ac:dyDescent="0.2">
      <c r="F67" s="447"/>
    </row>
    <row r="68" spans="6:6" ht="12.75" customHeight="1" x14ac:dyDescent="0.2">
      <c r="F68" s="447"/>
    </row>
    <row r="69" spans="6:6" ht="12.75" customHeight="1" x14ac:dyDescent="0.2">
      <c r="F69" s="447"/>
    </row>
    <row r="70" spans="6:6" ht="12.75" customHeight="1" x14ac:dyDescent="0.2">
      <c r="F70" s="447"/>
    </row>
    <row r="71" spans="6:6" ht="12.75" customHeight="1" x14ac:dyDescent="0.2">
      <c r="F71" s="447"/>
    </row>
    <row r="72" spans="6:6" ht="12.75" customHeight="1" x14ac:dyDescent="0.2">
      <c r="F72" s="447"/>
    </row>
    <row r="73" spans="6:6" ht="12.75" customHeight="1" x14ac:dyDescent="0.2">
      <c r="F73" s="447"/>
    </row>
    <row r="74" spans="6:6" ht="12.75" customHeight="1" x14ac:dyDescent="0.2">
      <c r="F74" s="447"/>
    </row>
    <row r="75" spans="6:6" ht="12.75" customHeight="1" x14ac:dyDescent="0.2">
      <c r="F75" s="447"/>
    </row>
    <row r="76" spans="6:6" ht="12.75" customHeight="1" x14ac:dyDescent="0.2">
      <c r="F76" s="447"/>
    </row>
    <row r="77" spans="6:6" ht="12.75" customHeight="1" x14ac:dyDescent="0.2">
      <c r="F77" s="447"/>
    </row>
    <row r="78" spans="6:6" ht="12.75" customHeight="1" x14ac:dyDescent="0.2">
      <c r="F78" s="447"/>
    </row>
    <row r="79" spans="6:6" ht="12.75" customHeight="1" x14ac:dyDescent="0.2">
      <c r="F79" s="447"/>
    </row>
    <row r="80" spans="6:6" ht="12.75" customHeight="1" x14ac:dyDescent="0.2">
      <c r="F80" s="447"/>
    </row>
    <row r="81" spans="6:6" ht="12.75" customHeight="1" x14ac:dyDescent="0.2">
      <c r="F81" s="447"/>
    </row>
    <row r="82" spans="6:6" ht="12.75" customHeight="1" x14ac:dyDescent="0.2">
      <c r="F82" s="447"/>
    </row>
    <row r="83" spans="6:6" ht="12.75" customHeight="1" x14ac:dyDescent="0.2">
      <c r="F83" s="447"/>
    </row>
    <row r="84" spans="6:6" ht="12.75" customHeight="1" x14ac:dyDescent="0.2">
      <c r="F84" s="447"/>
    </row>
    <row r="85" spans="6:6" ht="12.75" customHeight="1" x14ac:dyDescent="0.2">
      <c r="F85" s="447"/>
    </row>
    <row r="86" spans="6:6" ht="12.75" customHeight="1" x14ac:dyDescent="0.2">
      <c r="F86" s="447"/>
    </row>
    <row r="87" spans="6:6" ht="12.75" customHeight="1" x14ac:dyDescent="0.2">
      <c r="F87" s="447"/>
    </row>
    <row r="88" spans="6:6" ht="12.75" customHeight="1" x14ac:dyDescent="0.2">
      <c r="F88" s="447"/>
    </row>
    <row r="89" spans="6:6" ht="12.75" customHeight="1" x14ac:dyDescent="0.2">
      <c r="F89" s="447"/>
    </row>
    <row r="90" spans="6:6" ht="12.75" customHeight="1" x14ac:dyDescent="0.2">
      <c r="F90" s="447"/>
    </row>
    <row r="91" spans="6:6" ht="12.75" customHeight="1" x14ac:dyDescent="0.2">
      <c r="F91" s="447"/>
    </row>
    <row r="92" spans="6:6" ht="12.75" customHeight="1" x14ac:dyDescent="0.2">
      <c r="F92" s="447"/>
    </row>
    <row r="93" spans="6:6" ht="12.75" customHeight="1" x14ac:dyDescent="0.2">
      <c r="F93" s="447"/>
    </row>
    <row r="94" spans="6:6" ht="12.75" customHeight="1" x14ac:dyDescent="0.2">
      <c r="F94" s="447"/>
    </row>
    <row r="95" spans="6:6" ht="12.75" customHeight="1" x14ac:dyDescent="0.2">
      <c r="F95" s="447"/>
    </row>
    <row r="96" spans="6:6" ht="12.75" customHeight="1" x14ac:dyDescent="0.2">
      <c r="F96" s="447"/>
    </row>
    <row r="97" spans="6:6" ht="12.75" customHeight="1" x14ac:dyDescent="0.2">
      <c r="F97" s="447"/>
    </row>
    <row r="98" spans="6:6" ht="12.75" customHeight="1" x14ac:dyDescent="0.2">
      <c r="F98" s="447"/>
    </row>
    <row r="99" spans="6:6" ht="12.75" customHeight="1" x14ac:dyDescent="0.2">
      <c r="F99" s="447"/>
    </row>
    <row r="100" spans="6:6" ht="12.75" customHeight="1" x14ac:dyDescent="0.2">
      <c r="F100" s="447"/>
    </row>
    <row r="101" spans="6:6" ht="12.75" customHeight="1" x14ac:dyDescent="0.2">
      <c r="F101" s="447"/>
    </row>
    <row r="102" spans="6:6" ht="12.75" customHeight="1" x14ac:dyDescent="0.2">
      <c r="F102" s="447"/>
    </row>
    <row r="103" spans="6:6" ht="12.75" customHeight="1" x14ac:dyDescent="0.2">
      <c r="F103" s="447"/>
    </row>
    <row r="104" spans="6:6" ht="12.75" customHeight="1" x14ac:dyDescent="0.2">
      <c r="F104" s="447"/>
    </row>
    <row r="105" spans="6:6" ht="12.75" customHeight="1" x14ac:dyDescent="0.2">
      <c r="F105" s="447"/>
    </row>
    <row r="106" spans="6:6" ht="12.75" customHeight="1" x14ac:dyDescent="0.2">
      <c r="F106" s="447"/>
    </row>
    <row r="107" spans="6:6" ht="12.75" customHeight="1" x14ac:dyDescent="0.2">
      <c r="F107" s="447"/>
    </row>
    <row r="108" spans="6:6" ht="12.75" customHeight="1" x14ac:dyDescent="0.2">
      <c r="F108" s="447"/>
    </row>
    <row r="109" spans="6:6" ht="12.75" customHeight="1" x14ac:dyDescent="0.2">
      <c r="F109" s="447"/>
    </row>
    <row r="110" spans="6:6" ht="12.75" customHeight="1" x14ac:dyDescent="0.2">
      <c r="F110" s="447"/>
    </row>
    <row r="111" spans="6:6" ht="12.75" customHeight="1" x14ac:dyDescent="0.2">
      <c r="F111" s="447"/>
    </row>
    <row r="112" spans="6:6" ht="12.75" customHeight="1" x14ac:dyDescent="0.2">
      <c r="F112" s="447"/>
    </row>
    <row r="113" spans="6:6" ht="12.75" customHeight="1" x14ac:dyDescent="0.2">
      <c r="F113" s="447"/>
    </row>
    <row r="114" spans="6:6" ht="12.75" customHeight="1" x14ac:dyDescent="0.2">
      <c r="F114" s="447"/>
    </row>
    <row r="115" spans="6:6" ht="12.75" customHeight="1" x14ac:dyDescent="0.2">
      <c r="F115" s="447"/>
    </row>
    <row r="116" spans="6:6" ht="12.75" customHeight="1" x14ac:dyDescent="0.2">
      <c r="F116" s="447"/>
    </row>
    <row r="117" spans="6:6" ht="12.75" customHeight="1" x14ac:dyDescent="0.2">
      <c r="F117" s="447"/>
    </row>
    <row r="118" spans="6:6" ht="12.75" customHeight="1" x14ac:dyDescent="0.2">
      <c r="F118" s="447"/>
    </row>
    <row r="119" spans="6:6" ht="12.75" customHeight="1" x14ac:dyDescent="0.2">
      <c r="F119" s="447"/>
    </row>
    <row r="120" spans="6:6" ht="12.75" customHeight="1" x14ac:dyDescent="0.2">
      <c r="F120" s="447"/>
    </row>
    <row r="121" spans="6:6" ht="12.75" customHeight="1" x14ac:dyDescent="0.2">
      <c r="F121" s="447"/>
    </row>
    <row r="122" spans="6:6" ht="12.75" customHeight="1" x14ac:dyDescent="0.2">
      <c r="F122" s="447"/>
    </row>
    <row r="123" spans="6:6" ht="12.75" customHeight="1" x14ac:dyDescent="0.2">
      <c r="F123" s="447"/>
    </row>
    <row r="124" spans="6:6" ht="12.75" customHeight="1" x14ac:dyDescent="0.2">
      <c r="F124" s="447"/>
    </row>
    <row r="125" spans="6:6" ht="12.75" customHeight="1" x14ac:dyDescent="0.2">
      <c r="F125" s="447"/>
    </row>
    <row r="126" spans="6:6" ht="12.75" customHeight="1" x14ac:dyDescent="0.2">
      <c r="F126" s="447"/>
    </row>
    <row r="127" spans="6:6" ht="12.75" customHeight="1" x14ac:dyDescent="0.2">
      <c r="F127" s="447"/>
    </row>
    <row r="128" spans="6:6" ht="12.75" customHeight="1" x14ac:dyDescent="0.2">
      <c r="F128" s="447"/>
    </row>
    <row r="129" spans="6:6" ht="12.75" customHeight="1" x14ac:dyDescent="0.2">
      <c r="F129" s="447"/>
    </row>
    <row r="130" spans="6:6" ht="12.75" customHeight="1" x14ac:dyDescent="0.2">
      <c r="F130" s="447"/>
    </row>
    <row r="131" spans="6:6" ht="12.75" customHeight="1" x14ac:dyDescent="0.2">
      <c r="F131" s="447"/>
    </row>
    <row r="132" spans="6:6" ht="12.75" customHeight="1" x14ac:dyDescent="0.2">
      <c r="F132" s="447"/>
    </row>
    <row r="133" spans="6:6" ht="12.75" customHeight="1" x14ac:dyDescent="0.2">
      <c r="F133" s="447"/>
    </row>
    <row r="134" spans="6:6" ht="12.75" customHeight="1" x14ac:dyDescent="0.2">
      <c r="F134" s="447"/>
    </row>
    <row r="135" spans="6:6" ht="12.75" customHeight="1" x14ac:dyDescent="0.2">
      <c r="F135" s="447"/>
    </row>
    <row r="136" spans="6:6" ht="12.75" customHeight="1" x14ac:dyDescent="0.2">
      <c r="F136" s="447"/>
    </row>
    <row r="137" spans="6:6" ht="12.75" customHeight="1" x14ac:dyDescent="0.2">
      <c r="F137" s="447"/>
    </row>
    <row r="138" spans="6:6" ht="12.75" customHeight="1" x14ac:dyDescent="0.2">
      <c r="F138" s="447"/>
    </row>
    <row r="139" spans="6:6" ht="12.75" customHeight="1" x14ac:dyDescent="0.2">
      <c r="F139" s="447"/>
    </row>
    <row r="140" spans="6:6" ht="12.75" customHeight="1" x14ac:dyDescent="0.2">
      <c r="F140" s="447"/>
    </row>
    <row r="141" spans="6:6" ht="12.75" customHeight="1" x14ac:dyDescent="0.2">
      <c r="F141" s="447"/>
    </row>
    <row r="142" spans="6:6" ht="12.75" customHeight="1" x14ac:dyDescent="0.2">
      <c r="F142" s="447"/>
    </row>
    <row r="143" spans="6:6" ht="12.75" customHeight="1" x14ac:dyDescent="0.2">
      <c r="F143" s="447"/>
    </row>
    <row r="144" spans="6:6" ht="12.75" customHeight="1" x14ac:dyDescent="0.2">
      <c r="F144" s="447"/>
    </row>
    <row r="145" spans="6:6" ht="12.75" customHeight="1" x14ac:dyDescent="0.2">
      <c r="F145" s="447"/>
    </row>
    <row r="146" spans="6:6" ht="12.75" customHeight="1" x14ac:dyDescent="0.2">
      <c r="F146" s="447"/>
    </row>
    <row r="147" spans="6:6" ht="12.75" customHeight="1" x14ac:dyDescent="0.2">
      <c r="F147" s="447"/>
    </row>
    <row r="148" spans="6:6" ht="12.75" customHeight="1" x14ac:dyDescent="0.2">
      <c r="F148" s="447"/>
    </row>
    <row r="149" spans="6:6" ht="12.75" customHeight="1" x14ac:dyDescent="0.2">
      <c r="F149" s="447"/>
    </row>
    <row r="150" spans="6:6" ht="12.75" customHeight="1" x14ac:dyDescent="0.2">
      <c r="F150" s="447"/>
    </row>
    <row r="151" spans="6:6" ht="12.75" customHeight="1" x14ac:dyDescent="0.2">
      <c r="F151" s="447"/>
    </row>
    <row r="152" spans="6:6" ht="12.75" customHeight="1" x14ac:dyDescent="0.2">
      <c r="F152" s="447"/>
    </row>
    <row r="153" spans="6:6" ht="12.75" customHeight="1" x14ac:dyDescent="0.2">
      <c r="F153" s="447"/>
    </row>
    <row r="154" spans="6:6" ht="12.75" customHeight="1" x14ac:dyDescent="0.2">
      <c r="F154" s="447"/>
    </row>
    <row r="155" spans="6:6" ht="12.75" customHeight="1" x14ac:dyDescent="0.2">
      <c r="F155" s="447"/>
    </row>
    <row r="156" spans="6:6" ht="12.75" customHeight="1" x14ac:dyDescent="0.2">
      <c r="F156" s="447"/>
    </row>
    <row r="157" spans="6:6" ht="12.75" customHeight="1" x14ac:dyDescent="0.2">
      <c r="F157" s="447"/>
    </row>
    <row r="158" spans="6:6" ht="12.75" customHeight="1" x14ac:dyDescent="0.2">
      <c r="F158" s="447"/>
    </row>
    <row r="159" spans="6:6" ht="12.75" customHeight="1" x14ac:dyDescent="0.2">
      <c r="F159" s="447"/>
    </row>
    <row r="160" spans="6:6" ht="12.75" customHeight="1" x14ac:dyDescent="0.2">
      <c r="F160" s="447"/>
    </row>
    <row r="161" spans="6:6" ht="12.75" customHeight="1" x14ac:dyDescent="0.2">
      <c r="F161" s="447"/>
    </row>
    <row r="162" spans="6:6" ht="12.75" customHeight="1" x14ac:dyDescent="0.2">
      <c r="F162" s="447"/>
    </row>
    <row r="163" spans="6:6" ht="12.75" customHeight="1" x14ac:dyDescent="0.2">
      <c r="F163" s="447"/>
    </row>
    <row r="164" spans="6:6" ht="12.75" customHeight="1" x14ac:dyDescent="0.2">
      <c r="F164" s="447"/>
    </row>
    <row r="165" spans="6:6" ht="12.75" customHeight="1" x14ac:dyDescent="0.2">
      <c r="F165" s="447"/>
    </row>
    <row r="166" spans="6:6" ht="12.75" customHeight="1" x14ac:dyDescent="0.2">
      <c r="F166" s="447"/>
    </row>
    <row r="167" spans="6:6" ht="12.75" customHeight="1" x14ac:dyDescent="0.2">
      <c r="F167" s="447"/>
    </row>
    <row r="168" spans="6:6" ht="12.75" customHeight="1" x14ac:dyDescent="0.2">
      <c r="F168" s="447"/>
    </row>
    <row r="169" spans="6:6" ht="12.75" customHeight="1" x14ac:dyDescent="0.2">
      <c r="F169" s="447"/>
    </row>
    <row r="170" spans="6:6" ht="12.75" customHeight="1" x14ac:dyDescent="0.2">
      <c r="F170" s="447"/>
    </row>
    <row r="171" spans="6:6" ht="12.75" customHeight="1" x14ac:dyDescent="0.2">
      <c r="F171" s="447"/>
    </row>
    <row r="172" spans="6:6" ht="12.75" customHeight="1" x14ac:dyDescent="0.2">
      <c r="F172" s="447"/>
    </row>
    <row r="173" spans="6:6" ht="12.75" customHeight="1" x14ac:dyDescent="0.2">
      <c r="F173" s="447"/>
    </row>
    <row r="174" spans="6:6" ht="12.75" customHeight="1" x14ac:dyDescent="0.2">
      <c r="F174" s="447"/>
    </row>
    <row r="175" spans="6:6" ht="12.75" customHeight="1" x14ac:dyDescent="0.2">
      <c r="F175" s="447"/>
    </row>
    <row r="176" spans="6:6" ht="12.75" customHeight="1" x14ac:dyDescent="0.2">
      <c r="F176" s="447"/>
    </row>
    <row r="177" spans="6:6" ht="12.75" customHeight="1" x14ac:dyDescent="0.2">
      <c r="F177" s="447"/>
    </row>
    <row r="178" spans="6:6" ht="12.75" customHeight="1" x14ac:dyDescent="0.2">
      <c r="F178" s="447"/>
    </row>
    <row r="179" spans="6:6" ht="12.75" customHeight="1" x14ac:dyDescent="0.2">
      <c r="F179" s="447"/>
    </row>
    <row r="180" spans="6:6" ht="12.75" customHeight="1" x14ac:dyDescent="0.2">
      <c r="F180" s="447"/>
    </row>
    <row r="181" spans="6:6" ht="12.75" customHeight="1" x14ac:dyDescent="0.2">
      <c r="F181" s="447"/>
    </row>
    <row r="182" spans="6:6" ht="12.75" customHeight="1" x14ac:dyDescent="0.2">
      <c r="F182" s="447"/>
    </row>
    <row r="183" spans="6:6" ht="12.75" customHeight="1" x14ac:dyDescent="0.2">
      <c r="F183" s="447"/>
    </row>
    <row r="184" spans="6:6" ht="12.75" customHeight="1" x14ac:dyDescent="0.2">
      <c r="F184" s="447"/>
    </row>
    <row r="185" spans="6:6" ht="12.75" customHeight="1" x14ac:dyDescent="0.2">
      <c r="F185" s="447"/>
    </row>
    <row r="186" spans="6:6" ht="12.75" customHeight="1" x14ac:dyDescent="0.2">
      <c r="F186" s="447"/>
    </row>
    <row r="187" spans="6:6" ht="12.75" customHeight="1" x14ac:dyDescent="0.2">
      <c r="F187" s="447"/>
    </row>
    <row r="188" spans="6:6" ht="12.75" customHeight="1" x14ac:dyDescent="0.2">
      <c r="F188" s="447"/>
    </row>
    <row r="189" spans="6:6" ht="12.75" customHeight="1" x14ac:dyDescent="0.2">
      <c r="F189" s="447"/>
    </row>
    <row r="190" spans="6:6" ht="12.75" customHeight="1" x14ac:dyDescent="0.2">
      <c r="F190" s="447"/>
    </row>
    <row r="191" spans="6:6" ht="12.75" customHeight="1" x14ac:dyDescent="0.2">
      <c r="F191" s="447"/>
    </row>
    <row r="192" spans="6:6" ht="12.75" customHeight="1" x14ac:dyDescent="0.2">
      <c r="F192" s="447"/>
    </row>
    <row r="193" spans="6:6" ht="12.75" customHeight="1" x14ac:dyDescent="0.2">
      <c r="F193" s="447"/>
    </row>
    <row r="194" spans="6:6" ht="12.75" customHeight="1" x14ac:dyDescent="0.2">
      <c r="F194" s="447"/>
    </row>
    <row r="195" spans="6:6" ht="12.75" customHeight="1" x14ac:dyDescent="0.2">
      <c r="F195" s="447"/>
    </row>
    <row r="196" spans="6:6" ht="12.75" customHeight="1" x14ac:dyDescent="0.2">
      <c r="F196" s="447"/>
    </row>
    <row r="197" spans="6:6" ht="12.75" customHeight="1" x14ac:dyDescent="0.2">
      <c r="F197" s="447"/>
    </row>
    <row r="198" spans="6:6" ht="12.75" customHeight="1" x14ac:dyDescent="0.2">
      <c r="F198" s="447"/>
    </row>
    <row r="199" spans="6:6" ht="12.75" customHeight="1" x14ac:dyDescent="0.2">
      <c r="F199" s="447"/>
    </row>
    <row r="200" spans="6:6" ht="12.75" customHeight="1" x14ac:dyDescent="0.2">
      <c r="F200" s="447"/>
    </row>
    <row r="201" spans="6:6" ht="12.75" customHeight="1" x14ac:dyDescent="0.2">
      <c r="F201" s="447"/>
    </row>
    <row r="202" spans="6:6" ht="12.75" customHeight="1" x14ac:dyDescent="0.2">
      <c r="F202" s="447"/>
    </row>
    <row r="203" spans="6:6" ht="12.75" customHeight="1" x14ac:dyDescent="0.2">
      <c r="F203" s="447"/>
    </row>
    <row r="204" spans="6:6" ht="12.75" customHeight="1" x14ac:dyDescent="0.2">
      <c r="F204" s="447"/>
    </row>
    <row r="205" spans="6:6" ht="12.75" customHeight="1" x14ac:dyDescent="0.2">
      <c r="F205" s="447"/>
    </row>
    <row r="206" spans="6:6" ht="12.75" customHeight="1" x14ac:dyDescent="0.2">
      <c r="F206" s="447"/>
    </row>
    <row r="207" spans="6:6" ht="12.75" customHeight="1" x14ac:dyDescent="0.2">
      <c r="F207" s="447"/>
    </row>
    <row r="208" spans="6:6" ht="12.75" customHeight="1" x14ac:dyDescent="0.2">
      <c r="F208" s="447"/>
    </row>
    <row r="209" spans="6:6" ht="12.75" customHeight="1" x14ac:dyDescent="0.2">
      <c r="F209" s="447"/>
    </row>
    <row r="210" spans="6:6" ht="12.75" customHeight="1" x14ac:dyDescent="0.2">
      <c r="F210" s="447"/>
    </row>
    <row r="211" spans="6:6" ht="12.75" customHeight="1" x14ac:dyDescent="0.2">
      <c r="F211" s="447"/>
    </row>
    <row r="212" spans="6:6" ht="12.75" customHeight="1" x14ac:dyDescent="0.2">
      <c r="F212" s="447"/>
    </row>
    <row r="213" spans="6:6" ht="12.75" customHeight="1" x14ac:dyDescent="0.2">
      <c r="F213" s="447"/>
    </row>
    <row r="214" spans="6:6" ht="12.75" customHeight="1" x14ac:dyDescent="0.2">
      <c r="F214" s="447"/>
    </row>
    <row r="215" spans="6:6" ht="12.75" customHeight="1" x14ac:dyDescent="0.2">
      <c r="F215" s="447"/>
    </row>
    <row r="216" spans="6:6" ht="12.75" customHeight="1" x14ac:dyDescent="0.2">
      <c r="F216" s="447"/>
    </row>
    <row r="217" spans="6:6" ht="12.75" customHeight="1" x14ac:dyDescent="0.2">
      <c r="F217" s="447"/>
    </row>
    <row r="218" spans="6:6" ht="12.75" customHeight="1" x14ac:dyDescent="0.2">
      <c r="F218" s="447"/>
    </row>
    <row r="219" spans="6:6" ht="12.75" customHeight="1" x14ac:dyDescent="0.2">
      <c r="F219" s="447"/>
    </row>
    <row r="220" spans="6:6" ht="12.75" customHeight="1" x14ac:dyDescent="0.2">
      <c r="F220" s="447"/>
    </row>
    <row r="221" spans="6:6" ht="12.75" customHeight="1" x14ac:dyDescent="0.2">
      <c r="F221" s="447"/>
    </row>
    <row r="222" spans="6:6" ht="12.75" customHeight="1" x14ac:dyDescent="0.2">
      <c r="F222" s="447"/>
    </row>
    <row r="223" spans="6:6" ht="12.75" customHeight="1" x14ac:dyDescent="0.2">
      <c r="F223" s="447"/>
    </row>
    <row r="224" spans="6:6" ht="12.75" customHeight="1" x14ac:dyDescent="0.2">
      <c r="F224" s="447"/>
    </row>
    <row r="225" spans="6:6" ht="12.75" customHeight="1" x14ac:dyDescent="0.2">
      <c r="F225" s="447"/>
    </row>
    <row r="226" spans="6:6" ht="12.75" customHeight="1" x14ac:dyDescent="0.2">
      <c r="F226" s="447"/>
    </row>
    <row r="227" spans="6:6" ht="12.75" customHeight="1" x14ac:dyDescent="0.2">
      <c r="F227" s="447"/>
    </row>
    <row r="228" spans="6:6" ht="12.75" customHeight="1" x14ac:dyDescent="0.2">
      <c r="F228" s="447"/>
    </row>
    <row r="229" spans="6:6" ht="12.75" customHeight="1" x14ac:dyDescent="0.2">
      <c r="F229" s="447"/>
    </row>
    <row r="230" spans="6:6" ht="12.75" customHeight="1" x14ac:dyDescent="0.2">
      <c r="F230" s="447"/>
    </row>
    <row r="231" spans="6:6" ht="12.75" customHeight="1" x14ac:dyDescent="0.2">
      <c r="F231" s="447"/>
    </row>
    <row r="232" spans="6:6" ht="12.75" customHeight="1" x14ac:dyDescent="0.2">
      <c r="F232" s="447"/>
    </row>
    <row r="233" spans="6:6" ht="12.75" customHeight="1" x14ac:dyDescent="0.2">
      <c r="F233" s="447"/>
    </row>
    <row r="234" spans="6:6" ht="12.75" customHeight="1" x14ac:dyDescent="0.2">
      <c r="F234" s="447"/>
    </row>
    <row r="235" spans="6:6" ht="12.75" customHeight="1" x14ac:dyDescent="0.2">
      <c r="F235" s="447"/>
    </row>
    <row r="236" spans="6:6" ht="12.75" customHeight="1" x14ac:dyDescent="0.2">
      <c r="F236" s="447"/>
    </row>
    <row r="237" spans="6:6" ht="12.75" customHeight="1" x14ac:dyDescent="0.2">
      <c r="F237" s="447"/>
    </row>
    <row r="238" spans="6:6" ht="12.75" customHeight="1" x14ac:dyDescent="0.2">
      <c r="F238" s="447"/>
    </row>
    <row r="239" spans="6:6" ht="12.75" customHeight="1" x14ac:dyDescent="0.2">
      <c r="F239" s="447"/>
    </row>
    <row r="240" spans="6:6" ht="12.75" customHeight="1" x14ac:dyDescent="0.2">
      <c r="F240" s="447"/>
    </row>
    <row r="241" spans="6:6" ht="12.75" customHeight="1" x14ac:dyDescent="0.2">
      <c r="F241" s="447"/>
    </row>
    <row r="242" spans="6:6" ht="12.75" customHeight="1" x14ac:dyDescent="0.2">
      <c r="F242" s="447"/>
    </row>
    <row r="243" spans="6:6" ht="12.75" customHeight="1" x14ac:dyDescent="0.2">
      <c r="F243" s="447"/>
    </row>
    <row r="244" spans="6:6" ht="12.75" customHeight="1" x14ac:dyDescent="0.2">
      <c r="F244" s="447"/>
    </row>
    <row r="245" spans="6:6" ht="12.75" customHeight="1" x14ac:dyDescent="0.2">
      <c r="F245" s="447"/>
    </row>
    <row r="246" spans="6:6" ht="12.75" customHeight="1" x14ac:dyDescent="0.2">
      <c r="F246" s="447"/>
    </row>
    <row r="247" spans="6:6" ht="12.75" customHeight="1" x14ac:dyDescent="0.2">
      <c r="F247" s="447"/>
    </row>
    <row r="248" spans="6:6" ht="12.75" customHeight="1" x14ac:dyDescent="0.2">
      <c r="F248" s="447"/>
    </row>
    <row r="249" spans="6:6" ht="12.75" customHeight="1" x14ac:dyDescent="0.2">
      <c r="F249" s="447"/>
    </row>
    <row r="250" spans="6:6" ht="12.75" customHeight="1" x14ac:dyDescent="0.2">
      <c r="F250" s="447"/>
    </row>
    <row r="251" spans="6:6" ht="12.75" customHeight="1" x14ac:dyDescent="0.2">
      <c r="F251" s="447"/>
    </row>
    <row r="252" spans="6:6" ht="12.75" customHeight="1" x14ac:dyDescent="0.2">
      <c r="F252" s="447"/>
    </row>
    <row r="253" spans="6:6" ht="12.75" customHeight="1" x14ac:dyDescent="0.2">
      <c r="F253" s="447"/>
    </row>
    <row r="254" spans="6:6" ht="12.75" customHeight="1" x14ac:dyDescent="0.2">
      <c r="F254" s="447"/>
    </row>
    <row r="255" spans="6:6" ht="12.75" customHeight="1" x14ac:dyDescent="0.2">
      <c r="F255" s="447"/>
    </row>
    <row r="256" spans="6:6" ht="12.75" customHeight="1" x14ac:dyDescent="0.2">
      <c r="F256" s="447"/>
    </row>
    <row r="257" spans="6:6" ht="12.75" customHeight="1" x14ac:dyDescent="0.2">
      <c r="F257" s="447"/>
    </row>
    <row r="258" spans="6:6" ht="12.75" customHeight="1" x14ac:dyDescent="0.2">
      <c r="F258" s="447"/>
    </row>
    <row r="259" spans="6:6" ht="12.75" customHeight="1" x14ac:dyDescent="0.2">
      <c r="F259" s="447"/>
    </row>
    <row r="260" spans="6:6" ht="12.75" customHeight="1" x14ac:dyDescent="0.2">
      <c r="F260" s="447"/>
    </row>
    <row r="261" spans="6:6" ht="12.75" customHeight="1" x14ac:dyDescent="0.2">
      <c r="F261" s="447"/>
    </row>
    <row r="262" spans="6:6" ht="12.75" customHeight="1" x14ac:dyDescent="0.2">
      <c r="F262" s="447"/>
    </row>
    <row r="263" spans="6:6" ht="12.75" customHeight="1" x14ac:dyDescent="0.2">
      <c r="F263" s="447"/>
    </row>
    <row r="264" spans="6:6" ht="12.75" customHeight="1" x14ac:dyDescent="0.2">
      <c r="F264" s="447"/>
    </row>
    <row r="265" spans="6:6" ht="12.75" customHeight="1" x14ac:dyDescent="0.2">
      <c r="F265" s="447"/>
    </row>
    <row r="266" spans="6:6" ht="12.75" customHeight="1" x14ac:dyDescent="0.2">
      <c r="F266" s="447"/>
    </row>
    <row r="267" spans="6:6" ht="12.75" customHeight="1" x14ac:dyDescent="0.2">
      <c r="F267" s="447"/>
    </row>
    <row r="268" spans="6:6" ht="12.75" customHeight="1" x14ac:dyDescent="0.2">
      <c r="F268" s="447"/>
    </row>
    <row r="269" spans="6:6" ht="12.75" customHeight="1" x14ac:dyDescent="0.2">
      <c r="F269" s="447"/>
    </row>
    <row r="270" spans="6:6" ht="12.75" customHeight="1" x14ac:dyDescent="0.2">
      <c r="F270" s="447"/>
    </row>
    <row r="271" spans="6:6" ht="12.75" customHeight="1" x14ac:dyDescent="0.2">
      <c r="F271" s="447"/>
    </row>
    <row r="272" spans="6:6" ht="12.75" customHeight="1" x14ac:dyDescent="0.2">
      <c r="F272" s="447"/>
    </row>
    <row r="273" spans="6:6" ht="12.75" customHeight="1" x14ac:dyDescent="0.2">
      <c r="F273" s="447"/>
    </row>
    <row r="274" spans="6:6" ht="12.75" customHeight="1" x14ac:dyDescent="0.2">
      <c r="F274" s="447"/>
    </row>
    <row r="275" spans="6:6" ht="12.75" customHeight="1" x14ac:dyDescent="0.2">
      <c r="F275" s="447"/>
    </row>
    <row r="276" spans="6:6" ht="12.75" customHeight="1" x14ac:dyDescent="0.2">
      <c r="F276" s="447"/>
    </row>
    <row r="277" spans="6:6" ht="12.75" customHeight="1" x14ac:dyDescent="0.2">
      <c r="F277" s="447"/>
    </row>
    <row r="278" spans="6:6" ht="12.75" customHeight="1" x14ac:dyDescent="0.2">
      <c r="F278" s="447"/>
    </row>
    <row r="279" spans="6:6" ht="12.75" customHeight="1" x14ac:dyDescent="0.2">
      <c r="F279" s="447"/>
    </row>
    <row r="280" spans="6:6" ht="12.75" customHeight="1" x14ac:dyDescent="0.2">
      <c r="F280" s="447"/>
    </row>
    <row r="281" spans="6:6" ht="12.75" customHeight="1" x14ac:dyDescent="0.2">
      <c r="F281" s="447"/>
    </row>
    <row r="282" spans="6:6" ht="12.75" customHeight="1" x14ac:dyDescent="0.2">
      <c r="F282" s="447"/>
    </row>
    <row r="283" spans="6:6" ht="12.75" customHeight="1" x14ac:dyDescent="0.2">
      <c r="F283" s="447"/>
    </row>
    <row r="284" spans="6:6" ht="12.75" customHeight="1" x14ac:dyDescent="0.2">
      <c r="F284" s="447"/>
    </row>
    <row r="285" spans="6:6" ht="12.75" customHeight="1" x14ac:dyDescent="0.2">
      <c r="F285" s="447"/>
    </row>
    <row r="286" spans="6:6" ht="12.75" customHeight="1" x14ac:dyDescent="0.2">
      <c r="F286" s="447"/>
    </row>
    <row r="287" spans="6:6" ht="12.75" customHeight="1" x14ac:dyDescent="0.2">
      <c r="F287" s="447"/>
    </row>
    <row r="288" spans="6:6" ht="12.75" customHeight="1" x14ac:dyDescent="0.2">
      <c r="F288" s="447"/>
    </row>
    <row r="289" spans="6:6" ht="12.75" customHeight="1" x14ac:dyDescent="0.2">
      <c r="F289" s="447"/>
    </row>
    <row r="290" spans="6:6" ht="12.75" customHeight="1" x14ac:dyDescent="0.2">
      <c r="F290" s="447"/>
    </row>
    <row r="291" spans="6:6" ht="12.75" customHeight="1" x14ac:dyDescent="0.2">
      <c r="F291" s="447"/>
    </row>
    <row r="292" spans="6:6" ht="12.75" customHeight="1" x14ac:dyDescent="0.2">
      <c r="F292" s="447"/>
    </row>
    <row r="293" spans="6:6" ht="12.75" customHeight="1" x14ac:dyDescent="0.2">
      <c r="F293" s="447"/>
    </row>
    <row r="294" spans="6:6" ht="12.75" customHeight="1" x14ac:dyDescent="0.2">
      <c r="F294" s="447"/>
    </row>
    <row r="295" spans="6:6" ht="12.75" customHeight="1" x14ac:dyDescent="0.2">
      <c r="F295" s="447"/>
    </row>
    <row r="296" spans="6:6" ht="12.75" customHeight="1" x14ac:dyDescent="0.2">
      <c r="F296" s="447"/>
    </row>
    <row r="297" spans="6:6" ht="12.75" customHeight="1" x14ac:dyDescent="0.2">
      <c r="F297" s="447"/>
    </row>
    <row r="298" spans="6:6" ht="12.75" customHeight="1" x14ac:dyDescent="0.2">
      <c r="F298" s="447"/>
    </row>
    <row r="299" spans="6:6" ht="12.75" customHeight="1" x14ac:dyDescent="0.2">
      <c r="F299" s="447"/>
    </row>
    <row r="300" spans="6:6" ht="12.75" customHeight="1" x14ac:dyDescent="0.2">
      <c r="F300" s="447"/>
    </row>
    <row r="301" spans="6:6" ht="12.75" customHeight="1" x14ac:dyDescent="0.2">
      <c r="F301" s="447"/>
    </row>
    <row r="302" spans="6:6" ht="12.75" customHeight="1" x14ac:dyDescent="0.2">
      <c r="F302" s="447"/>
    </row>
    <row r="303" spans="6:6" ht="12.75" customHeight="1" x14ac:dyDescent="0.2">
      <c r="F303" s="447"/>
    </row>
    <row r="304" spans="6:6" ht="12.75" customHeight="1" x14ac:dyDescent="0.2">
      <c r="F304" s="447"/>
    </row>
    <row r="305" spans="6:6" ht="12.75" customHeight="1" x14ac:dyDescent="0.2">
      <c r="F305" s="447"/>
    </row>
    <row r="306" spans="6:6" ht="12.75" customHeight="1" x14ac:dyDescent="0.2">
      <c r="F306" s="447"/>
    </row>
    <row r="307" spans="6:6" ht="12.75" customHeight="1" x14ac:dyDescent="0.2">
      <c r="F307" s="447"/>
    </row>
    <row r="308" spans="6:6" ht="12.75" customHeight="1" x14ac:dyDescent="0.2">
      <c r="F308" s="447"/>
    </row>
    <row r="309" spans="6:6" ht="12.75" customHeight="1" x14ac:dyDescent="0.2">
      <c r="F309" s="447"/>
    </row>
    <row r="310" spans="6:6" ht="12.75" customHeight="1" x14ac:dyDescent="0.2">
      <c r="F310" s="447"/>
    </row>
    <row r="311" spans="6:6" ht="12.75" customHeight="1" x14ac:dyDescent="0.2">
      <c r="F311" s="447"/>
    </row>
    <row r="312" spans="6:6" ht="12.75" customHeight="1" x14ac:dyDescent="0.2">
      <c r="F312" s="447"/>
    </row>
    <row r="313" spans="6:6" ht="12.75" customHeight="1" x14ac:dyDescent="0.2">
      <c r="F313" s="447"/>
    </row>
    <row r="314" spans="6:6" ht="12.75" customHeight="1" x14ac:dyDescent="0.2">
      <c r="F314" s="447"/>
    </row>
    <row r="315" spans="6:6" ht="12.75" customHeight="1" x14ac:dyDescent="0.2">
      <c r="F315" s="447"/>
    </row>
    <row r="316" spans="6:6" ht="12.75" customHeight="1" x14ac:dyDescent="0.2">
      <c r="F316" s="447"/>
    </row>
    <row r="317" spans="6:6" ht="12.75" customHeight="1" x14ac:dyDescent="0.2">
      <c r="F317" s="447"/>
    </row>
    <row r="318" spans="6:6" ht="12.75" customHeight="1" x14ac:dyDescent="0.2">
      <c r="F318" s="447"/>
    </row>
    <row r="319" spans="6:6" ht="12.75" customHeight="1" x14ac:dyDescent="0.2">
      <c r="F319" s="447"/>
    </row>
    <row r="320" spans="6:6" ht="12.75" customHeight="1" x14ac:dyDescent="0.2">
      <c r="F320" s="447"/>
    </row>
    <row r="321" spans="6:6" ht="12.75" customHeight="1" x14ac:dyDescent="0.2">
      <c r="F321" s="447"/>
    </row>
    <row r="322" spans="6:6" ht="12.75" customHeight="1" x14ac:dyDescent="0.2">
      <c r="F322" s="447"/>
    </row>
    <row r="323" spans="6:6" ht="12.75" customHeight="1" x14ac:dyDescent="0.2">
      <c r="F323" s="447"/>
    </row>
    <row r="324" spans="6:6" ht="12.75" customHeight="1" x14ac:dyDescent="0.2">
      <c r="F324" s="447"/>
    </row>
    <row r="325" spans="6:6" ht="12.75" customHeight="1" x14ac:dyDescent="0.2">
      <c r="F325" s="447"/>
    </row>
    <row r="326" spans="6:6" ht="12.75" customHeight="1" x14ac:dyDescent="0.2">
      <c r="F326" s="447"/>
    </row>
    <row r="327" spans="6:6" ht="12.75" customHeight="1" x14ac:dyDescent="0.2">
      <c r="F327" s="447"/>
    </row>
    <row r="328" spans="6:6" ht="12.75" customHeight="1" x14ac:dyDescent="0.2">
      <c r="F328" s="447"/>
    </row>
    <row r="329" spans="6:6" ht="12.75" customHeight="1" x14ac:dyDescent="0.2">
      <c r="F329" s="447"/>
    </row>
    <row r="330" spans="6:6" ht="12.75" customHeight="1" x14ac:dyDescent="0.2">
      <c r="F330" s="447"/>
    </row>
    <row r="331" spans="6:6" ht="12.75" customHeight="1" x14ac:dyDescent="0.2">
      <c r="F331" s="447"/>
    </row>
    <row r="332" spans="6:6" ht="12.75" customHeight="1" x14ac:dyDescent="0.2">
      <c r="F332" s="447"/>
    </row>
    <row r="333" spans="6:6" ht="12.75" customHeight="1" x14ac:dyDescent="0.2">
      <c r="F333" s="447"/>
    </row>
    <row r="334" spans="6:6" ht="12.75" customHeight="1" x14ac:dyDescent="0.2">
      <c r="F334" s="447"/>
    </row>
    <row r="335" spans="6:6" ht="12.75" customHeight="1" x14ac:dyDescent="0.2">
      <c r="F335" s="447"/>
    </row>
    <row r="336" spans="6:6" ht="12.75" customHeight="1" x14ac:dyDescent="0.2">
      <c r="F336" s="447"/>
    </row>
    <row r="337" spans="6:6" ht="12.75" customHeight="1" x14ac:dyDescent="0.2">
      <c r="F337" s="447"/>
    </row>
    <row r="338" spans="6:6" ht="12.75" customHeight="1" x14ac:dyDescent="0.2">
      <c r="F338" s="447"/>
    </row>
    <row r="339" spans="6:6" ht="12.75" customHeight="1" x14ac:dyDescent="0.2">
      <c r="F339" s="447"/>
    </row>
    <row r="340" spans="6:6" ht="12.75" customHeight="1" x14ac:dyDescent="0.2">
      <c r="F340" s="447"/>
    </row>
    <row r="341" spans="6:6" ht="12.75" customHeight="1" x14ac:dyDescent="0.2">
      <c r="F341" s="447"/>
    </row>
    <row r="342" spans="6:6" ht="12.75" customHeight="1" x14ac:dyDescent="0.2">
      <c r="F342" s="447"/>
    </row>
    <row r="343" spans="6:6" ht="12.75" customHeight="1" x14ac:dyDescent="0.2">
      <c r="F343" s="447"/>
    </row>
    <row r="344" spans="6:6" ht="12.75" customHeight="1" x14ac:dyDescent="0.2">
      <c r="F344" s="447"/>
    </row>
    <row r="345" spans="6:6" ht="12.75" customHeight="1" x14ac:dyDescent="0.2">
      <c r="F345" s="447"/>
    </row>
    <row r="346" spans="6:6" ht="12.75" customHeight="1" x14ac:dyDescent="0.2">
      <c r="F346" s="447"/>
    </row>
    <row r="347" spans="6:6" ht="12.75" customHeight="1" x14ac:dyDescent="0.2">
      <c r="F347" s="447"/>
    </row>
    <row r="348" spans="6:6" ht="12.75" customHeight="1" x14ac:dyDescent="0.2">
      <c r="F348" s="447"/>
    </row>
    <row r="349" spans="6:6" ht="12.75" customHeight="1" x14ac:dyDescent="0.2">
      <c r="F349" s="447"/>
    </row>
    <row r="350" spans="6:6" ht="12.75" customHeight="1" x14ac:dyDescent="0.2">
      <c r="F350" s="447"/>
    </row>
    <row r="351" spans="6:6" ht="12.75" customHeight="1" x14ac:dyDescent="0.2">
      <c r="F351" s="447"/>
    </row>
    <row r="352" spans="6:6" ht="12.75" customHeight="1" x14ac:dyDescent="0.2">
      <c r="F352" s="447"/>
    </row>
    <row r="353" spans="6:6" ht="12.75" customHeight="1" x14ac:dyDescent="0.2">
      <c r="F353" s="447"/>
    </row>
    <row r="354" spans="6:6" ht="12.75" customHeight="1" x14ac:dyDescent="0.2">
      <c r="F354" s="447"/>
    </row>
    <row r="355" spans="6:6" ht="12.75" customHeight="1" x14ac:dyDescent="0.2">
      <c r="F355" s="447"/>
    </row>
    <row r="356" spans="6:6" ht="12.75" customHeight="1" x14ac:dyDescent="0.2">
      <c r="F356" s="447"/>
    </row>
    <row r="357" spans="6:6" ht="12.75" customHeight="1" x14ac:dyDescent="0.2">
      <c r="F357" s="447"/>
    </row>
    <row r="358" spans="6:6" ht="12.75" customHeight="1" x14ac:dyDescent="0.2">
      <c r="F358" s="447"/>
    </row>
    <row r="359" spans="6:6" ht="12.75" customHeight="1" x14ac:dyDescent="0.2">
      <c r="F359" s="447"/>
    </row>
    <row r="360" spans="6:6" ht="12.75" customHeight="1" x14ac:dyDescent="0.2">
      <c r="F360" s="447"/>
    </row>
    <row r="361" spans="6:6" ht="12.75" customHeight="1" x14ac:dyDescent="0.2">
      <c r="F361" s="447"/>
    </row>
    <row r="362" spans="6:6" ht="12.75" customHeight="1" x14ac:dyDescent="0.2">
      <c r="F362" s="447"/>
    </row>
    <row r="363" spans="6:6" ht="12.75" customHeight="1" x14ac:dyDescent="0.2">
      <c r="F363" s="447"/>
    </row>
    <row r="364" spans="6:6" ht="12.75" customHeight="1" x14ac:dyDescent="0.2">
      <c r="F364" s="447"/>
    </row>
    <row r="365" spans="6:6" ht="12.75" customHeight="1" x14ac:dyDescent="0.2">
      <c r="F365" s="447"/>
    </row>
    <row r="366" spans="6:6" ht="12.75" customHeight="1" x14ac:dyDescent="0.2">
      <c r="F366" s="447"/>
    </row>
    <row r="367" spans="6:6" ht="12.75" customHeight="1" x14ac:dyDescent="0.2">
      <c r="F367" s="447"/>
    </row>
    <row r="368" spans="6:6" ht="12.75" customHeight="1" x14ac:dyDescent="0.2">
      <c r="F368" s="447"/>
    </row>
    <row r="369" spans="6:6" ht="12.75" customHeight="1" x14ac:dyDescent="0.2">
      <c r="F369" s="447"/>
    </row>
    <row r="370" spans="6:6" ht="12.75" customHeight="1" x14ac:dyDescent="0.2">
      <c r="F370" s="447"/>
    </row>
    <row r="371" spans="6:6" ht="12.75" customHeight="1" x14ac:dyDescent="0.2">
      <c r="F371" s="447"/>
    </row>
    <row r="372" spans="6:6" ht="12.75" customHeight="1" x14ac:dyDescent="0.2">
      <c r="F372" s="447"/>
    </row>
    <row r="373" spans="6:6" ht="12.75" customHeight="1" x14ac:dyDescent="0.2">
      <c r="F373" s="447"/>
    </row>
    <row r="374" spans="6:6" ht="12.75" customHeight="1" x14ac:dyDescent="0.2">
      <c r="F374" s="447"/>
    </row>
    <row r="375" spans="6:6" ht="12.75" customHeight="1" x14ac:dyDescent="0.2">
      <c r="F375" s="447"/>
    </row>
    <row r="376" spans="6:6" ht="12.75" customHeight="1" x14ac:dyDescent="0.2">
      <c r="F376" s="447"/>
    </row>
    <row r="377" spans="6:6" ht="12.75" customHeight="1" x14ac:dyDescent="0.2">
      <c r="F377" s="447"/>
    </row>
    <row r="378" spans="6:6" ht="12.75" customHeight="1" x14ac:dyDescent="0.2">
      <c r="F378" s="447"/>
    </row>
    <row r="379" spans="6:6" ht="12.75" customHeight="1" x14ac:dyDescent="0.2">
      <c r="F379" s="447"/>
    </row>
    <row r="380" spans="6:6" ht="12.75" customHeight="1" x14ac:dyDescent="0.2">
      <c r="F380" s="447"/>
    </row>
    <row r="381" spans="6:6" ht="12.75" customHeight="1" x14ac:dyDescent="0.2">
      <c r="F381" s="447"/>
    </row>
    <row r="382" spans="6:6" ht="12.75" customHeight="1" x14ac:dyDescent="0.2">
      <c r="F382" s="447"/>
    </row>
    <row r="383" spans="6:6" ht="12.75" customHeight="1" x14ac:dyDescent="0.2">
      <c r="F383" s="447"/>
    </row>
    <row r="384" spans="6:6" ht="12.75" customHeight="1" x14ac:dyDescent="0.2">
      <c r="F384" s="447"/>
    </row>
    <row r="385" spans="6:6" ht="12.75" customHeight="1" x14ac:dyDescent="0.2">
      <c r="F385" s="447"/>
    </row>
    <row r="386" spans="6:6" ht="12.75" customHeight="1" x14ac:dyDescent="0.2">
      <c r="F386" s="447"/>
    </row>
    <row r="387" spans="6:6" ht="12.75" customHeight="1" x14ac:dyDescent="0.2">
      <c r="F387" s="447"/>
    </row>
    <row r="388" spans="6:6" ht="12.75" customHeight="1" x14ac:dyDescent="0.2">
      <c r="F388" s="447"/>
    </row>
    <row r="389" spans="6:6" ht="12.75" customHeight="1" x14ac:dyDescent="0.2">
      <c r="F389" s="447"/>
    </row>
    <row r="390" spans="6:6" ht="12.75" customHeight="1" x14ac:dyDescent="0.2">
      <c r="F390" s="447"/>
    </row>
    <row r="391" spans="6:6" ht="12.75" customHeight="1" x14ac:dyDescent="0.2">
      <c r="F391" s="447"/>
    </row>
    <row r="392" spans="6:6" ht="12.75" customHeight="1" x14ac:dyDescent="0.2">
      <c r="F392" s="447"/>
    </row>
    <row r="393" spans="6:6" ht="12.75" customHeight="1" x14ac:dyDescent="0.2">
      <c r="F393" s="447"/>
    </row>
    <row r="394" spans="6:6" ht="12.75" customHeight="1" x14ac:dyDescent="0.2">
      <c r="F394" s="447"/>
    </row>
    <row r="395" spans="6:6" ht="12.75" customHeight="1" x14ac:dyDescent="0.2">
      <c r="F395" s="447"/>
    </row>
    <row r="396" spans="6:6" ht="12.75" customHeight="1" x14ac:dyDescent="0.2">
      <c r="F396" s="447"/>
    </row>
    <row r="397" spans="6:6" ht="12.75" customHeight="1" x14ac:dyDescent="0.2">
      <c r="F397" s="447"/>
    </row>
    <row r="398" spans="6:6" ht="12.75" customHeight="1" x14ac:dyDescent="0.2">
      <c r="F398" s="447"/>
    </row>
    <row r="399" spans="6:6" ht="12.75" customHeight="1" x14ac:dyDescent="0.2">
      <c r="F399" s="447"/>
    </row>
    <row r="400" spans="6:6" ht="12.75" customHeight="1" x14ac:dyDescent="0.2">
      <c r="F400" s="447"/>
    </row>
    <row r="401" spans="6:6" ht="12.75" customHeight="1" x14ac:dyDescent="0.2">
      <c r="F401" s="447"/>
    </row>
    <row r="402" spans="6:6" ht="12.75" customHeight="1" x14ac:dyDescent="0.2">
      <c r="F402" s="447"/>
    </row>
    <row r="403" spans="6:6" ht="12.75" customHeight="1" x14ac:dyDescent="0.2">
      <c r="F403" s="447"/>
    </row>
    <row r="404" spans="6:6" ht="12.75" customHeight="1" x14ac:dyDescent="0.2">
      <c r="F404" s="447"/>
    </row>
    <row r="405" spans="6:6" ht="12.75" customHeight="1" x14ac:dyDescent="0.2">
      <c r="F405" s="447"/>
    </row>
    <row r="406" spans="6:6" ht="12.75" customHeight="1" x14ac:dyDescent="0.2">
      <c r="F406" s="447"/>
    </row>
    <row r="407" spans="6:6" ht="12.75" customHeight="1" x14ac:dyDescent="0.2">
      <c r="F407" s="447"/>
    </row>
    <row r="408" spans="6:6" ht="12.75" customHeight="1" x14ac:dyDescent="0.2">
      <c r="F408" s="447"/>
    </row>
    <row r="409" spans="6:6" ht="12.75" customHeight="1" x14ac:dyDescent="0.2">
      <c r="F409" s="447"/>
    </row>
    <row r="410" spans="6:6" ht="12.75" customHeight="1" x14ac:dyDescent="0.2">
      <c r="F410" s="447"/>
    </row>
    <row r="411" spans="6:6" ht="12.75" customHeight="1" x14ac:dyDescent="0.2">
      <c r="F411" s="447"/>
    </row>
    <row r="412" spans="6:6" ht="12.75" customHeight="1" x14ac:dyDescent="0.2">
      <c r="F412" s="447"/>
    </row>
    <row r="413" spans="6:6" ht="12.75" customHeight="1" x14ac:dyDescent="0.2">
      <c r="F413" s="447"/>
    </row>
    <row r="414" spans="6:6" ht="12.75" customHeight="1" x14ac:dyDescent="0.2">
      <c r="F414" s="447"/>
    </row>
    <row r="415" spans="6:6" ht="12.75" customHeight="1" x14ac:dyDescent="0.2">
      <c r="F415" s="447"/>
    </row>
    <row r="416" spans="6:6" ht="12.75" customHeight="1" x14ac:dyDescent="0.2">
      <c r="F416" s="447"/>
    </row>
    <row r="417" spans="6:6" ht="12.75" customHeight="1" x14ac:dyDescent="0.2">
      <c r="F417" s="447"/>
    </row>
    <row r="418" spans="6:6" ht="12.75" customHeight="1" x14ac:dyDescent="0.2">
      <c r="F418" s="447"/>
    </row>
    <row r="419" spans="6:6" ht="12.75" customHeight="1" x14ac:dyDescent="0.2">
      <c r="F419" s="447"/>
    </row>
    <row r="420" spans="6:6" ht="12.75" customHeight="1" x14ac:dyDescent="0.2">
      <c r="F420" s="447"/>
    </row>
    <row r="421" spans="6:6" ht="12.75" customHeight="1" x14ac:dyDescent="0.2">
      <c r="F421" s="447"/>
    </row>
    <row r="422" spans="6:6" ht="12.75" customHeight="1" x14ac:dyDescent="0.2">
      <c r="F422" s="447"/>
    </row>
    <row r="423" spans="6:6" ht="12.75" customHeight="1" x14ac:dyDescent="0.2">
      <c r="F423" s="447"/>
    </row>
    <row r="424" spans="6:6" ht="12.75" customHeight="1" x14ac:dyDescent="0.2">
      <c r="F424" s="447"/>
    </row>
    <row r="425" spans="6:6" ht="12.75" customHeight="1" x14ac:dyDescent="0.2">
      <c r="F425" s="447"/>
    </row>
    <row r="426" spans="6:6" ht="12.75" customHeight="1" x14ac:dyDescent="0.2">
      <c r="F426" s="447"/>
    </row>
    <row r="427" spans="6:6" ht="12.75" customHeight="1" x14ac:dyDescent="0.2">
      <c r="F427" s="447"/>
    </row>
    <row r="428" spans="6:6" ht="12.75" customHeight="1" x14ac:dyDescent="0.2">
      <c r="F428" s="447"/>
    </row>
    <row r="429" spans="6:6" ht="12.75" customHeight="1" x14ac:dyDescent="0.2">
      <c r="F429" s="447"/>
    </row>
    <row r="430" spans="6:6" ht="12.75" customHeight="1" x14ac:dyDescent="0.2">
      <c r="F430" s="447"/>
    </row>
    <row r="431" spans="6:6" ht="12.75" customHeight="1" x14ac:dyDescent="0.2">
      <c r="F431" s="447"/>
    </row>
    <row r="432" spans="6:6" ht="12.75" customHeight="1" x14ac:dyDescent="0.2">
      <c r="F432" s="447"/>
    </row>
    <row r="433" spans="6:6" ht="12.75" customHeight="1" x14ac:dyDescent="0.2">
      <c r="F433" s="447"/>
    </row>
    <row r="434" spans="6:6" ht="12.75" customHeight="1" x14ac:dyDescent="0.2">
      <c r="F434" s="447"/>
    </row>
    <row r="435" spans="6:6" ht="12.75" customHeight="1" x14ac:dyDescent="0.2">
      <c r="F435" s="447"/>
    </row>
    <row r="436" spans="6:6" ht="12.75" customHeight="1" x14ac:dyDescent="0.2">
      <c r="F436" s="447"/>
    </row>
    <row r="437" spans="6:6" ht="12.75" customHeight="1" x14ac:dyDescent="0.2">
      <c r="F437" s="447"/>
    </row>
    <row r="438" spans="6:6" ht="12.75" customHeight="1" x14ac:dyDescent="0.2">
      <c r="F438" s="447"/>
    </row>
    <row r="439" spans="6:6" ht="12.75" customHeight="1" x14ac:dyDescent="0.2">
      <c r="F439" s="447"/>
    </row>
    <row r="440" spans="6:6" ht="12.75" customHeight="1" x14ac:dyDescent="0.2">
      <c r="F440" s="447"/>
    </row>
    <row r="441" spans="6:6" ht="12.75" customHeight="1" x14ac:dyDescent="0.2">
      <c r="F441" s="447"/>
    </row>
    <row r="442" spans="6:6" ht="12.75" customHeight="1" x14ac:dyDescent="0.2">
      <c r="F442" s="447"/>
    </row>
    <row r="443" spans="6:6" ht="12.75" customHeight="1" x14ac:dyDescent="0.2">
      <c r="F443" s="447"/>
    </row>
    <row r="444" spans="6:6" ht="12.75" customHeight="1" x14ac:dyDescent="0.2">
      <c r="F444" s="447"/>
    </row>
    <row r="445" spans="6:6" ht="12.75" customHeight="1" x14ac:dyDescent="0.2">
      <c r="F445" s="447"/>
    </row>
    <row r="446" spans="6:6" ht="12.75" customHeight="1" x14ac:dyDescent="0.2">
      <c r="F446" s="447"/>
    </row>
    <row r="447" spans="6:6" ht="12.75" customHeight="1" x14ac:dyDescent="0.2">
      <c r="F447" s="447"/>
    </row>
    <row r="448" spans="6:6" ht="12.75" customHeight="1" x14ac:dyDescent="0.2">
      <c r="F448" s="447"/>
    </row>
    <row r="449" spans="6:6" ht="12.75" customHeight="1" x14ac:dyDescent="0.2">
      <c r="F449" s="447"/>
    </row>
    <row r="450" spans="6:6" ht="12.75" customHeight="1" x14ac:dyDescent="0.2">
      <c r="F450" s="447"/>
    </row>
    <row r="451" spans="6:6" ht="12.75" customHeight="1" x14ac:dyDescent="0.2">
      <c r="F451" s="447"/>
    </row>
    <row r="452" spans="6:6" ht="12.75" customHeight="1" x14ac:dyDescent="0.2">
      <c r="F452" s="447"/>
    </row>
    <row r="453" spans="6:6" ht="12.75" customHeight="1" x14ac:dyDescent="0.2">
      <c r="F453" s="447"/>
    </row>
    <row r="454" spans="6:6" ht="12.75" customHeight="1" x14ac:dyDescent="0.2">
      <c r="F454" s="447"/>
    </row>
    <row r="455" spans="6:6" ht="12.75" customHeight="1" x14ac:dyDescent="0.2">
      <c r="F455" s="447"/>
    </row>
    <row r="456" spans="6:6" ht="12.75" customHeight="1" x14ac:dyDescent="0.2">
      <c r="F456" s="447"/>
    </row>
    <row r="457" spans="6:6" ht="12.75" customHeight="1" x14ac:dyDescent="0.2">
      <c r="F457" s="447"/>
    </row>
    <row r="458" spans="6:6" ht="12.75" customHeight="1" x14ac:dyDescent="0.2">
      <c r="F458" s="447"/>
    </row>
    <row r="459" spans="6:6" ht="12.75" customHeight="1" x14ac:dyDescent="0.2">
      <c r="F459" s="447"/>
    </row>
    <row r="460" spans="6:6" ht="12.75" customHeight="1" x14ac:dyDescent="0.2">
      <c r="F460" s="447"/>
    </row>
    <row r="461" spans="6:6" ht="12.75" customHeight="1" x14ac:dyDescent="0.2">
      <c r="F461" s="447"/>
    </row>
    <row r="462" spans="6:6" ht="12.75" customHeight="1" x14ac:dyDescent="0.2">
      <c r="F462" s="447"/>
    </row>
    <row r="463" spans="6:6" ht="12.75" customHeight="1" x14ac:dyDescent="0.2">
      <c r="F463" s="447"/>
    </row>
    <row r="464" spans="6:6" ht="12.75" customHeight="1" x14ac:dyDescent="0.2">
      <c r="F464" s="447"/>
    </row>
    <row r="465" spans="6:6" ht="12.75" customHeight="1" x14ac:dyDescent="0.2">
      <c r="F465" s="447"/>
    </row>
    <row r="466" spans="6:6" ht="12.75" customHeight="1" x14ac:dyDescent="0.2">
      <c r="F466" s="447"/>
    </row>
    <row r="467" spans="6:6" ht="12.75" customHeight="1" x14ac:dyDescent="0.2">
      <c r="F467" s="447"/>
    </row>
    <row r="468" spans="6:6" ht="12.75" customHeight="1" x14ac:dyDescent="0.2">
      <c r="F468" s="447"/>
    </row>
    <row r="469" spans="6:6" ht="12.75" customHeight="1" x14ac:dyDescent="0.2">
      <c r="F469" s="447"/>
    </row>
    <row r="470" spans="6:6" ht="12.75" customHeight="1" x14ac:dyDescent="0.2">
      <c r="F470" s="447"/>
    </row>
    <row r="471" spans="6:6" ht="12.75" customHeight="1" x14ac:dyDescent="0.2">
      <c r="F471" s="447"/>
    </row>
    <row r="472" spans="6:6" ht="12.75" customHeight="1" x14ac:dyDescent="0.2">
      <c r="F472" s="447"/>
    </row>
    <row r="473" spans="6:6" ht="12.75" customHeight="1" x14ac:dyDescent="0.2">
      <c r="F473" s="447"/>
    </row>
    <row r="474" spans="6:6" ht="12.75" customHeight="1" x14ac:dyDescent="0.2">
      <c r="F474" s="447"/>
    </row>
    <row r="475" spans="6:6" ht="12.75" customHeight="1" x14ac:dyDescent="0.2">
      <c r="F475" s="447"/>
    </row>
    <row r="476" spans="6:6" ht="12.75" customHeight="1" x14ac:dyDescent="0.2">
      <c r="F476" s="447"/>
    </row>
    <row r="477" spans="6:6" ht="12.75" customHeight="1" x14ac:dyDescent="0.2">
      <c r="F477" s="447"/>
    </row>
    <row r="478" spans="6:6" ht="12.75" customHeight="1" x14ac:dyDescent="0.2">
      <c r="F478" s="447"/>
    </row>
    <row r="479" spans="6:6" ht="12.75" customHeight="1" x14ac:dyDescent="0.2">
      <c r="F479" s="447"/>
    </row>
    <row r="480" spans="6:6" ht="12.75" customHeight="1" x14ac:dyDescent="0.2">
      <c r="F480" s="447"/>
    </row>
    <row r="481" spans="6:6" ht="12.75" customHeight="1" x14ac:dyDescent="0.2">
      <c r="F481" s="447"/>
    </row>
    <row r="482" spans="6:6" ht="12.75" customHeight="1" x14ac:dyDescent="0.2">
      <c r="F482" s="447"/>
    </row>
    <row r="483" spans="6:6" ht="12.75" customHeight="1" x14ac:dyDescent="0.2">
      <c r="F483" s="447"/>
    </row>
    <row r="484" spans="6:6" ht="12.75" customHeight="1" x14ac:dyDescent="0.2">
      <c r="F484" s="447"/>
    </row>
    <row r="485" spans="6:6" ht="12.75" customHeight="1" x14ac:dyDescent="0.2">
      <c r="F485" s="447"/>
    </row>
    <row r="486" spans="6:6" ht="12.75" customHeight="1" x14ac:dyDescent="0.2">
      <c r="F486" s="447"/>
    </row>
    <row r="487" spans="6:6" ht="12.75" customHeight="1" x14ac:dyDescent="0.2">
      <c r="F487" s="447"/>
    </row>
    <row r="488" spans="6:6" ht="12.75" customHeight="1" x14ac:dyDescent="0.2">
      <c r="F488" s="447"/>
    </row>
    <row r="489" spans="6:6" ht="12.75" customHeight="1" x14ac:dyDescent="0.2">
      <c r="F489" s="447"/>
    </row>
    <row r="490" spans="6:6" ht="12.75" customHeight="1" x14ac:dyDescent="0.2">
      <c r="F490" s="447"/>
    </row>
    <row r="491" spans="6:6" ht="12.75" customHeight="1" x14ac:dyDescent="0.2">
      <c r="F491" s="447"/>
    </row>
    <row r="492" spans="6:6" ht="12.75" customHeight="1" x14ac:dyDescent="0.2">
      <c r="F492" s="447"/>
    </row>
    <row r="493" spans="6:6" ht="12.75" customHeight="1" x14ac:dyDescent="0.2">
      <c r="F493" s="447"/>
    </row>
    <row r="494" spans="6:6" ht="12.75" customHeight="1" x14ac:dyDescent="0.2">
      <c r="F494" s="447"/>
    </row>
    <row r="495" spans="6:6" ht="12.75" customHeight="1" x14ac:dyDescent="0.2">
      <c r="F495" s="447"/>
    </row>
    <row r="496" spans="6:6" ht="12.75" customHeight="1" x14ac:dyDescent="0.2">
      <c r="F496" s="447"/>
    </row>
    <row r="497" spans="6:6" ht="12.75" customHeight="1" x14ac:dyDescent="0.2">
      <c r="F497" s="447"/>
    </row>
    <row r="498" spans="6:6" ht="12.75" customHeight="1" x14ac:dyDescent="0.2">
      <c r="F498" s="447"/>
    </row>
    <row r="499" spans="6:6" ht="12.75" customHeight="1" x14ac:dyDescent="0.2">
      <c r="F499" s="447"/>
    </row>
    <row r="500" spans="6:6" ht="12.75" customHeight="1" x14ac:dyDescent="0.2">
      <c r="F500" s="447"/>
    </row>
    <row r="501" spans="6:6" ht="12.75" customHeight="1" x14ac:dyDescent="0.2">
      <c r="F501" s="447"/>
    </row>
    <row r="502" spans="6:6" ht="12.75" customHeight="1" x14ac:dyDescent="0.2">
      <c r="F502" s="447"/>
    </row>
    <row r="503" spans="6:6" ht="12.75" customHeight="1" x14ac:dyDescent="0.2">
      <c r="F503" s="447"/>
    </row>
    <row r="504" spans="6:6" ht="12.75" customHeight="1" x14ac:dyDescent="0.2">
      <c r="F504" s="447"/>
    </row>
    <row r="505" spans="6:6" ht="12.75" customHeight="1" x14ac:dyDescent="0.2">
      <c r="F505" s="447"/>
    </row>
    <row r="506" spans="6:6" ht="12.75" customHeight="1" x14ac:dyDescent="0.2">
      <c r="F506" s="447"/>
    </row>
    <row r="507" spans="6:6" ht="12.75" customHeight="1" x14ac:dyDescent="0.2">
      <c r="F507" s="447"/>
    </row>
    <row r="508" spans="6:6" ht="12.75" customHeight="1" x14ac:dyDescent="0.2">
      <c r="F508" s="447"/>
    </row>
    <row r="509" spans="6:6" ht="12.75" customHeight="1" x14ac:dyDescent="0.2">
      <c r="F509" s="447"/>
    </row>
    <row r="510" spans="6:6" ht="12.75" customHeight="1" x14ac:dyDescent="0.2">
      <c r="F510" s="447"/>
    </row>
    <row r="511" spans="6:6" ht="12.75" customHeight="1" x14ac:dyDescent="0.2">
      <c r="F511" s="447"/>
    </row>
    <row r="512" spans="6:6" ht="12.75" customHeight="1" x14ac:dyDescent="0.2">
      <c r="F512" s="447"/>
    </row>
    <row r="513" spans="6:6" ht="12.75" customHeight="1" x14ac:dyDescent="0.2">
      <c r="F513" s="447"/>
    </row>
    <row r="514" spans="6:6" ht="12.75" customHeight="1" x14ac:dyDescent="0.2">
      <c r="F514" s="447"/>
    </row>
    <row r="515" spans="6:6" ht="12.75" customHeight="1" x14ac:dyDescent="0.2">
      <c r="F515" s="447"/>
    </row>
    <row r="516" spans="6:6" ht="12.75" customHeight="1" x14ac:dyDescent="0.2">
      <c r="F516" s="447"/>
    </row>
    <row r="517" spans="6:6" ht="12.75" customHeight="1" x14ac:dyDescent="0.2">
      <c r="F517" s="447"/>
    </row>
    <row r="518" spans="6:6" ht="12.75" customHeight="1" x14ac:dyDescent="0.2">
      <c r="F518" s="447"/>
    </row>
    <row r="519" spans="6:6" ht="12.75" customHeight="1" x14ac:dyDescent="0.2">
      <c r="F519" s="447"/>
    </row>
    <row r="520" spans="6:6" ht="12.75" customHeight="1" x14ac:dyDescent="0.2">
      <c r="F520" s="447"/>
    </row>
    <row r="521" spans="6:6" ht="12.75" customHeight="1" x14ac:dyDescent="0.2">
      <c r="F521" s="447"/>
    </row>
    <row r="522" spans="6:6" ht="12.75" customHeight="1" x14ac:dyDescent="0.2">
      <c r="F522" s="447"/>
    </row>
    <row r="523" spans="6:6" ht="12.75" customHeight="1" x14ac:dyDescent="0.2">
      <c r="F523" s="447"/>
    </row>
    <row r="524" spans="6:6" ht="12.75" customHeight="1" x14ac:dyDescent="0.2">
      <c r="F524" s="447"/>
    </row>
    <row r="525" spans="6:6" ht="12.75" customHeight="1" x14ac:dyDescent="0.2">
      <c r="F525" s="447"/>
    </row>
    <row r="526" spans="6:6" ht="12.75" customHeight="1" x14ac:dyDescent="0.2">
      <c r="F526" s="447"/>
    </row>
    <row r="527" spans="6:6" ht="12.75" customHeight="1" x14ac:dyDescent="0.2">
      <c r="F527" s="447"/>
    </row>
    <row r="528" spans="6:6" ht="12.75" customHeight="1" x14ac:dyDescent="0.2">
      <c r="F528" s="447"/>
    </row>
    <row r="529" spans="6:6" ht="12.75" customHeight="1" x14ac:dyDescent="0.2">
      <c r="F529" s="447"/>
    </row>
    <row r="530" spans="6:6" ht="12.75" customHeight="1" x14ac:dyDescent="0.2">
      <c r="F530" s="447"/>
    </row>
    <row r="531" spans="6:6" ht="12.75" customHeight="1" x14ac:dyDescent="0.2">
      <c r="F531" s="447"/>
    </row>
    <row r="532" spans="6:6" ht="12.75" customHeight="1" x14ac:dyDescent="0.2">
      <c r="F532" s="447"/>
    </row>
    <row r="533" spans="6:6" ht="12.75" customHeight="1" x14ac:dyDescent="0.2">
      <c r="F533" s="447"/>
    </row>
    <row r="534" spans="6:6" ht="12.75" customHeight="1" x14ac:dyDescent="0.2">
      <c r="F534" s="447"/>
    </row>
    <row r="535" spans="6:6" ht="12.75" customHeight="1" x14ac:dyDescent="0.2">
      <c r="F535" s="447"/>
    </row>
    <row r="536" spans="6:6" ht="12.75" customHeight="1" x14ac:dyDescent="0.2">
      <c r="F536" s="447"/>
    </row>
    <row r="537" spans="6:6" ht="12.75" customHeight="1" x14ac:dyDescent="0.2">
      <c r="F537" s="447"/>
    </row>
    <row r="538" spans="6:6" ht="12.75" customHeight="1" x14ac:dyDescent="0.2">
      <c r="F538" s="447"/>
    </row>
    <row r="539" spans="6:6" ht="12.75" customHeight="1" x14ac:dyDescent="0.2">
      <c r="F539" s="447"/>
    </row>
    <row r="540" spans="6:6" ht="12.75" customHeight="1" x14ac:dyDescent="0.2">
      <c r="F540" s="447"/>
    </row>
    <row r="541" spans="6:6" ht="12.75" customHeight="1" x14ac:dyDescent="0.2">
      <c r="F541" s="447"/>
    </row>
    <row r="542" spans="6:6" ht="12.75" customHeight="1" x14ac:dyDescent="0.2">
      <c r="F542" s="447"/>
    </row>
    <row r="543" spans="6:6" ht="12.75" customHeight="1" x14ac:dyDescent="0.2">
      <c r="F543" s="447"/>
    </row>
    <row r="544" spans="6:6" ht="12.75" customHeight="1" x14ac:dyDescent="0.2">
      <c r="F544" s="447"/>
    </row>
    <row r="545" spans="6:6" ht="12.75" customHeight="1" x14ac:dyDescent="0.2">
      <c r="F545" s="447"/>
    </row>
    <row r="546" spans="6:6" ht="12.75" customHeight="1" x14ac:dyDescent="0.2">
      <c r="F546" s="447"/>
    </row>
    <row r="547" spans="6:6" ht="12.75" customHeight="1" x14ac:dyDescent="0.2">
      <c r="F547" s="447"/>
    </row>
    <row r="548" spans="6:6" ht="12.75" customHeight="1" x14ac:dyDescent="0.2">
      <c r="F548" s="447"/>
    </row>
    <row r="549" spans="6:6" ht="12.75" customHeight="1" x14ac:dyDescent="0.2">
      <c r="F549" s="447"/>
    </row>
    <row r="550" spans="6:6" ht="12.75" customHeight="1" x14ac:dyDescent="0.2">
      <c r="F550" s="447"/>
    </row>
    <row r="551" spans="6:6" ht="12.75" customHeight="1" x14ac:dyDescent="0.2">
      <c r="F551" s="447"/>
    </row>
    <row r="552" spans="6:6" ht="12.75" customHeight="1" x14ac:dyDescent="0.2">
      <c r="F552" s="447"/>
    </row>
    <row r="553" spans="6:6" ht="12.75" customHeight="1" x14ac:dyDescent="0.2">
      <c r="F553" s="447"/>
    </row>
    <row r="554" spans="6:6" ht="12.75" customHeight="1" x14ac:dyDescent="0.2">
      <c r="F554" s="447"/>
    </row>
    <row r="555" spans="6:6" ht="12.75" customHeight="1" x14ac:dyDescent="0.2">
      <c r="F555" s="447"/>
    </row>
    <row r="556" spans="6:6" ht="12.75" customHeight="1" x14ac:dyDescent="0.2">
      <c r="F556" s="447"/>
    </row>
    <row r="557" spans="6:6" ht="12.75" customHeight="1" x14ac:dyDescent="0.2">
      <c r="F557" s="447"/>
    </row>
    <row r="558" spans="6:6" ht="12.75" customHeight="1" x14ac:dyDescent="0.2">
      <c r="F558" s="447"/>
    </row>
    <row r="559" spans="6:6" ht="12.75" customHeight="1" x14ac:dyDescent="0.2">
      <c r="F559" s="447"/>
    </row>
    <row r="560" spans="6:6" ht="12.75" customHeight="1" x14ac:dyDescent="0.2">
      <c r="F560" s="447"/>
    </row>
    <row r="561" spans="6:6" ht="12.75" customHeight="1" x14ac:dyDescent="0.2">
      <c r="F561" s="447"/>
    </row>
    <row r="562" spans="6:6" ht="12.75" customHeight="1" x14ac:dyDescent="0.2">
      <c r="F562" s="447"/>
    </row>
    <row r="563" spans="6:6" ht="12.75" customHeight="1" x14ac:dyDescent="0.2">
      <c r="F563" s="447"/>
    </row>
    <row r="564" spans="6:6" ht="12.75" customHeight="1" x14ac:dyDescent="0.2">
      <c r="F564" s="447"/>
    </row>
    <row r="565" spans="6:6" ht="12.75" customHeight="1" x14ac:dyDescent="0.2">
      <c r="F565" s="447"/>
    </row>
    <row r="566" spans="6:6" ht="12.75" customHeight="1" x14ac:dyDescent="0.2">
      <c r="F566" s="447"/>
    </row>
    <row r="567" spans="6:6" ht="12.75" customHeight="1" x14ac:dyDescent="0.2">
      <c r="F567" s="447"/>
    </row>
    <row r="568" spans="6:6" ht="12.75" customHeight="1" x14ac:dyDescent="0.2">
      <c r="F568" s="447"/>
    </row>
    <row r="569" spans="6:6" ht="12.75" customHeight="1" x14ac:dyDescent="0.2">
      <c r="F569" s="447"/>
    </row>
    <row r="570" spans="6:6" ht="12.75" customHeight="1" x14ac:dyDescent="0.2">
      <c r="F570" s="447"/>
    </row>
    <row r="571" spans="6:6" ht="12.75" customHeight="1" x14ac:dyDescent="0.2">
      <c r="F571" s="447"/>
    </row>
    <row r="572" spans="6:6" ht="12.75" customHeight="1" x14ac:dyDescent="0.2">
      <c r="F572" s="447"/>
    </row>
    <row r="573" spans="6:6" ht="12.75" customHeight="1" x14ac:dyDescent="0.2">
      <c r="F573" s="447"/>
    </row>
    <row r="574" spans="6:6" ht="12.75" customHeight="1" x14ac:dyDescent="0.2">
      <c r="F574" s="447"/>
    </row>
    <row r="575" spans="6:6" ht="12.75" customHeight="1" x14ac:dyDescent="0.2">
      <c r="F575" s="447"/>
    </row>
    <row r="576" spans="6:6" ht="12.75" customHeight="1" x14ac:dyDescent="0.2">
      <c r="F576" s="447"/>
    </row>
    <row r="577" spans="6:6" ht="12.75" customHeight="1" x14ac:dyDescent="0.2">
      <c r="F577" s="447"/>
    </row>
    <row r="578" spans="6:6" ht="12.75" customHeight="1" x14ac:dyDescent="0.2">
      <c r="F578" s="447"/>
    </row>
    <row r="579" spans="6:6" ht="12.75" customHeight="1" x14ac:dyDescent="0.2">
      <c r="F579" s="447"/>
    </row>
    <row r="580" spans="6:6" ht="12.75" customHeight="1" x14ac:dyDescent="0.2">
      <c r="F580" s="447"/>
    </row>
    <row r="581" spans="6:6" ht="12.75" customHeight="1" x14ac:dyDescent="0.2">
      <c r="F581" s="447"/>
    </row>
    <row r="582" spans="6:6" ht="12.75" customHeight="1" x14ac:dyDescent="0.2">
      <c r="F582" s="447"/>
    </row>
    <row r="583" spans="6:6" ht="12.75" customHeight="1" x14ac:dyDescent="0.2">
      <c r="F583" s="447"/>
    </row>
    <row r="584" spans="6:6" ht="12.75" customHeight="1" x14ac:dyDescent="0.2">
      <c r="F584" s="447"/>
    </row>
    <row r="585" spans="6:6" ht="12.75" customHeight="1" x14ac:dyDescent="0.2">
      <c r="F585" s="447"/>
    </row>
    <row r="586" spans="6:6" ht="12.75" customHeight="1" x14ac:dyDescent="0.2">
      <c r="F586" s="447"/>
    </row>
    <row r="587" spans="6:6" ht="12.75" customHeight="1" x14ac:dyDescent="0.2">
      <c r="F587" s="447"/>
    </row>
    <row r="588" spans="6:6" ht="12.75" customHeight="1" x14ac:dyDescent="0.2">
      <c r="F588" s="447"/>
    </row>
    <row r="589" spans="6:6" ht="12.75" customHeight="1" x14ac:dyDescent="0.2">
      <c r="F589" s="447"/>
    </row>
    <row r="590" spans="6:6" ht="12.75" customHeight="1" x14ac:dyDescent="0.2">
      <c r="F590" s="447"/>
    </row>
    <row r="591" spans="6:6" ht="12.75" customHeight="1" x14ac:dyDescent="0.2">
      <c r="F591" s="447"/>
    </row>
    <row r="592" spans="6:6" ht="12.75" customHeight="1" x14ac:dyDescent="0.2">
      <c r="F592" s="447"/>
    </row>
    <row r="593" spans="6:6" ht="12.75" customHeight="1" x14ac:dyDescent="0.2">
      <c r="F593" s="447"/>
    </row>
    <row r="594" spans="6:6" ht="12.75" customHeight="1" x14ac:dyDescent="0.2">
      <c r="F594" s="447"/>
    </row>
    <row r="595" spans="6:6" ht="12.75" customHeight="1" x14ac:dyDescent="0.2">
      <c r="F595" s="447"/>
    </row>
    <row r="596" spans="6:6" ht="12.75" customHeight="1" x14ac:dyDescent="0.2">
      <c r="F596" s="447"/>
    </row>
    <row r="597" spans="6:6" ht="12.75" customHeight="1" x14ac:dyDescent="0.2">
      <c r="F597" s="447"/>
    </row>
    <row r="598" spans="6:6" ht="12.75" customHeight="1" x14ac:dyDescent="0.2">
      <c r="F598" s="447"/>
    </row>
    <row r="599" spans="6:6" ht="12.75" customHeight="1" x14ac:dyDescent="0.2">
      <c r="F599" s="447"/>
    </row>
    <row r="600" spans="6:6" ht="12.75" customHeight="1" x14ac:dyDescent="0.2">
      <c r="F600" s="447"/>
    </row>
    <row r="601" spans="6:6" ht="12.75" customHeight="1" x14ac:dyDescent="0.2">
      <c r="F601" s="447"/>
    </row>
    <row r="602" spans="6:6" ht="12.75" customHeight="1" x14ac:dyDescent="0.2">
      <c r="F602" s="447"/>
    </row>
    <row r="603" spans="6:6" ht="12.75" customHeight="1" x14ac:dyDescent="0.2">
      <c r="F603" s="447"/>
    </row>
    <row r="604" spans="6:6" ht="12.75" customHeight="1" x14ac:dyDescent="0.2">
      <c r="F604" s="447"/>
    </row>
    <row r="605" spans="6:6" ht="12.75" customHeight="1" x14ac:dyDescent="0.2">
      <c r="F605" s="447"/>
    </row>
    <row r="606" spans="6:6" ht="12.75" customHeight="1" x14ac:dyDescent="0.2">
      <c r="F606" s="447"/>
    </row>
    <row r="607" spans="6:6" ht="12.75" customHeight="1" x14ac:dyDescent="0.2">
      <c r="F607" s="447"/>
    </row>
    <row r="608" spans="6:6" ht="12.75" customHeight="1" x14ac:dyDescent="0.2">
      <c r="F608" s="447"/>
    </row>
    <row r="609" spans="6:6" ht="12.75" customHeight="1" x14ac:dyDescent="0.2">
      <c r="F609" s="447"/>
    </row>
    <row r="610" spans="6:6" ht="12.75" customHeight="1" x14ac:dyDescent="0.2">
      <c r="F610" s="447"/>
    </row>
    <row r="611" spans="6:6" ht="12.75" customHeight="1" x14ac:dyDescent="0.2">
      <c r="F611" s="447"/>
    </row>
    <row r="612" spans="6:6" ht="12.75" customHeight="1" x14ac:dyDescent="0.2">
      <c r="F612" s="447"/>
    </row>
    <row r="613" spans="6:6" ht="12.75" customHeight="1" x14ac:dyDescent="0.2">
      <c r="F613" s="447"/>
    </row>
    <row r="614" spans="6:6" ht="12.75" customHeight="1" x14ac:dyDescent="0.2">
      <c r="F614" s="447"/>
    </row>
    <row r="615" spans="6:6" ht="12.75" customHeight="1" x14ac:dyDescent="0.2">
      <c r="F615" s="447"/>
    </row>
    <row r="616" spans="6:6" ht="12.75" customHeight="1" x14ac:dyDescent="0.2">
      <c r="F616" s="447"/>
    </row>
    <row r="617" spans="6:6" ht="12.75" customHeight="1" x14ac:dyDescent="0.2">
      <c r="F617" s="447"/>
    </row>
    <row r="618" spans="6:6" ht="12.75" customHeight="1" x14ac:dyDescent="0.2">
      <c r="F618" s="447"/>
    </row>
    <row r="619" spans="6:6" ht="12.75" customHeight="1" x14ac:dyDescent="0.2">
      <c r="F619" s="447"/>
    </row>
    <row r="620" spans="6:6" ht="12.75" customHeight="1" x14ac:dyDescent="0.2">
      <c r="F620" s="447"/>
    </row>
    <row r="621" spans="6:6" ht="12.75" customHeight="1" x14ac:dyDescent="0.2">
      <c r="F621" s="447"/>
    </row>
    <row r="622" spans="6:6" ht="12.75" customHeight="1" x14ac:dyDescent="0.2">
      <c r="F622" s="447"/>
    </row>
    <row r="623" spans="6:6" ht="12.75" customHeight="1" x14ac:dyDescent="0.2">
      <c r="F623" s="447"/>
    </row>
    <row r="624" spans="6:6" ht="12.75" customHeight="1" x14ac:dyDescent="0.2">
      <c r="F624" s="447"/>
    </row>
    <row r="625" spans="6:6" ht="12.75" customHeight="1" x14ac:dyDescent="0.2">
      <c r="F625" s="447"/>
    </row>
    <row r="626" spans="6:6" ht="12.75" customHeight="1" x14ac:dyDescent="0.2">
      <c r="F626" s="447"/>
    </row>
    <row r="627" spans="6:6" ht="12.75" customHeight="1" x14ac:dyDescent="0.2">
      <c r="F627" s="447"/>
    </row>
    <row r="628" spans="6:6" ht="12.75" customHeight="1" x14ac:dyDescent="0.2">
      <c r="F628" s="447"/>
    </row>
    <row r="629" spans="6:6" ht="12.75" customHeight="1" x14ac:dyDescent="0.2">
      <c r="F629" s="447"/>
    </row>
    <row r="630" spans="6:6" ht="12.75" customHeight="1" x14ac:dyDescent="0.2">
      <c r="F630" s="447"/>
    </row>
    <row r="631" spans="6:6" ht="12.75" customHeight="1" x14ac:dyDescent="0.2">
      <c r="F631" s="447"/>
    </row>
    <row r="632" spans="6:6" ht="12.75" customHeight="1" x14ac:dyDescent="0.2">
      <c r="F632" s="447"/>
    </row>
    <row r="633" spans="6:6" ht="12.75" customHeight="1" x14ac:dyDescent="0.2">
      <c r="F633" s="447"/>
    </row>
    <row r="634" spans="6:6" ht="12.75" customHeight="1" x14ac:dyDescent="0.2">
      <c r="F634" s="447"/>
    </row>
    <row r="635" spans="6:6" ht="12.75" customHeight="1" x14ac:dyDescent="0.2">
      <c r="F635" s="447"/>
    </row>
    <row r="636" spans="6:6" ht="12.75" customHeight="1" x14ac:dyDescent="0.2">
      <c r="F636" s="447"/>
    </row>
    <row r="637" spans="6:6" ht="12.75" customHeight="1" x14ac:dyDescent="0.2">
      <c r="F637" s="447"/>
    </row>
    <row r="638" spans="6:6" ht="12.75" customHeight="1" x14ac:dyDescent="0.2">
      <c r="F638" s="447"/>
    </row>
    <row r="639" spans="6:6" ht="12.75" customHeight="1" x14ac:dyDescent="0.2">
      <c r="F639" s="447"/>
    </row>
    <row r="640" spans="6:6" ht="12.75" customHeight="1" x14ac:dyDescent="0.2">
      <c r="F640" s="447"/>
    </row>
    <row r="641" spans="6:6" ht="12.75" customHeight="1" x14ac:dyDescent="0.2">
      <c r="F641" s="447"/>
    </row>
    <row r="642" spans="6:6" ht="12.75" customHeight="1" x14ac:dyDescent="0.2">
      <c r="F642" s="447"/>
    </row>
    <row r="643" spans="6:6" ht="12.75" customHeight="1" x14ac:dyDescent="0.2">
      <c r="F643" s="447"/>
    </row>
    <row r="644" spans="6:6" ht="12.75" customHeight="1" x14ac:dyDescent="0.2">
      <c r="F644" s="447"/>
    </row>
    <row r="645" spans="6:6" ht="12.75" customHeight="1" x14ac:dyDescent="0.2">
      <c r="F645" s="447"/>
    </row>
    <row r="646" spans="6:6" ht="12.75" customHeight="1" x14ac:dyDescent="0.2">
      <c r="F646" s="447"/>
    </row>
    <row r="647" spans="6:6" ht="12.75" customHeight="1" x14ac:dyDescent="0.2">
      <c r="F647" s="447"/>
    </row>
    <row r="648" spans="6:6" ht="12.75" customHeight="1" x14ac:dyDescent="0.2">
      <c r="F648" s="447"/>
    </row>
    <row r="649" spans="6:6" ht="12.75" customHeight="1" x14ac:dyDescent="0.2">
      <c r="F649" s="447"/>
    </row>
    <row r="650" spans="6:6" ht="12.75" customHeight="1" x14ac:dyDescent="0.2">
      <c r="F650" s="447"/>
    </row>
    <row r="651" spans="6:6" ht="12.75" customHeight="1" x14ac:dyDescent="0.2">
      <c r="F651" s="447"/>
    </row>
    <row r="652" spans="6:6" ht="12.75" customHeight="1" x14ac:dyDescent="0.2">
      <c r="F652" s="447"/>
    </row>
    <row r="653" spans="6:6" ht="12.75" customHeight="1" x14ac:dyDescent="0.2">
      <c r="F653" s="447"/>
    </row>
    <row r="654" spans="6:6" ht="12.75" customHeight="1" x14ac:dyDescent="0.2">
      <c r="F654" s="447"/>
    </row>
    <row r="655" spans="6:6" ht="12.75" customHeight="1" x14ac:dyDescent="0.2">
      <c r="F655" s="447"/>
    </row>
    <row r="656" spans="6:6" ht="12.75" customHeight="1" x14ac:dyDescent="0.2">
      <c r="F656" s="447"/>
    </row>
    <row r="657" spans="6:6" ht="12.75" customHeight="1" x14ac:dyDescent="0.2">
      <c r="F657" s="447"/>
    </row>
    <row r="658" spans="6:6" ht="12.75" customHeight="1" x14ac:dyDescent="0.2">
      <c r="F658" s="447"/>
    </row>
    <row r="659" spans="6:6" ht="12.75" customHeight="1" x14ac:dyDescent="0.2">
      <c r="F659" s="447"/>
    </row>
    <row r="660" spans="6:6" ht="12.75" customHeight="1" x14ac:dyDescent="0.2">
      <c r="F660" s="447"/>
    </row>
    <row r="661" spans="6:6" ht="12.75" customHeight="1" x14ac:dyDescent="0.2">
      <c r="F661" s="447"/>
    </row>
    <row r="662" spans="6:6" ht="12.75" customHeight="1" x14ac:dyDescent="0.2">
      <c r="F662" s="447"/>
    </row>
    <row r="663" spans="6:6" ht="12.75" customHeight="1" x14ac:dyDescent="0.2">
      <c r="F663" s="447"/>
    </row>
    <row r="664" spans="6:6" ht="12.75" customHeight="1" x14ac:dyDescent="0.2">
      <c r="F664" s="447"/>
    </row>
    <row r="665" spans="6:6" ht="12.75" customHeight="1" x14ac:dyDescent="0.2">
      <c r="F665" s="447"/>
    </row>
    <row r="666" spans="6:6" ht="12.75" customHeight="1" x14ac:dyDescent="0.2">
      <c r="F666" s="447"/>
    </row>
    <row r="667" spans="6:6" ht="12.75" customHeight="1" x14ac:dyDescent="0.2">
      <c r="F667" s="447"/>
    </row>
    <row r="668" spans="6:6" ht="12.75" customHeight="1" x14ac:dyDescent="0.2">
      <c r="F668" s="447"/>
    </row>
    <row r="669" spans="6:6" ht="12.75" customHeight="1" x14ac:dyDescent="0.2">
      <c r="F669" s="447"/>
    </row>
    <row r="670" spans="6:6" ht="12.75" customHeight="1" x14ac:dyDescent="0.2">
      <c r="F670" s="447"/>
    </row>
    <row r="671" spans="6:6" ht="12.75" customHeight="1" x14ac:dyDescent="0.2">
      <c r="F671" s="447"/>
    </row>
    <row r="672" spans="6:6" ht="12.75" customHeight="1" x14ac:dyDescent="0.2">
      <c r="F672" s="447"/>
    </row>
    <row r="673" spans="6:6" ht="12.75" customHeight="1" x14ac:dyDescent="0.2">
      <c r="F673" s="447"/>
    </row>
    <row r="674" spans="6:6" ht="12.75" customHeight="1" x14ac:dyDescent="0.2">
      <c r="F674" s="447"/>
    </row>
    <row r="675" spans="6:6" ht="12.75" customHeight="1" x14ac:dyDescent="0.2">
      <c r="F675" s="447"/>
    </row>
    <row r="676" spans="6:6" ht="12.75" customHeight="1" x14ac:dyDescent="0.2">
      <c r="F676" s="447"/>
    </row>
    <row r="677" spans="6:6" ht="12.75" customHeight="1" x14ac:dyDescent="0.2">
      <c r="F677" s="447"/>
    </row>
    <row r="678" spans="6:6" ht="12.75" customHeight="1" x14ac:dyDescent="0.2">
      <c r="F678" s="447"/>
    </row>
    <row r="679" spans="6:6" ht="12.75" customHeight="1" x14ac:dyDescent="0.2">
      <c r="F679" s="447"/>
    </row>
    <row r="680" spans="6:6" ht="12.75" customHeight="1" x14ac:dyDescent="0.2">
      <c r="F680" s="447"/>
    </row>
    <row r="681" spans="6:6" ht="12.75" customHeight="1" x14ac:dyDescent="0.2">
      <c r="F681" s="447"/>
    </row>
    <row r="682" spans="6:6" ht="12.75" customHeight="1" x14ac:dyDescent="0.2">
      <c r="F682" s="447"/>
    </row>
    <row r="683" spans="6:6" ht="12.75" customHeight="1" x14ac:dyDescent="0.2">
      <c r="F683" s="447"/>
    </row>
    <row r="684" spans="6:6" ht="12.75" customHeight="1" x14ac:dyDescent="0.2">
      <c r="F684" s="447"/>
    </row>
    <row r="685" spans="6:6" ht="12.75" customHeight="1" x14ac:dyDescent="0.2">
      <c r="F685" s="447"/>
    </row>
    <row r="686" spans="6:6" ht="12.75" customHeight="1" x14ac:dyDescent="0.2">
      <c r="F686" s="447"/>
    </row>
    <row r="687" spans="6:6" ht="12.75" customHeight="1" x14ac:dyDescent="0.2">
      <c r="F687" s="447"/>
    </row>
    <row r="688" spans="6:6" ht="12.75" customHeight="1" x14ac:dyDescent="0.2">
      <c r="F688" s="447"/>
    </row>
    <row r="689" spans="6:6" ht="12.75" customHeight="1" x14ac:dyDescent="0.2">
      <c r="F689" s="447"/>
    </row>
    <row r="690" spans="6:6" ht="12.75" customHeight="1" x14ac:dyDescent="0.2">
      <c r="F690" s="447"/>
    </row>
    <row r="691" spans="6:6" ht="12.75" customHeight="1" x14ac:dyDescent="0.2">
      <c r="F691" s="447"/>
    </row>
    <row r="692" spans="6:6" ht="12.75" customHeight="1" x14ac:dyDescent="0.2">
      <c r="F692" s="447"/>
    </row>
    <row r="693" spans="6:6" ht="12.75" customHeight="1" x14ac:dyDescent="0.2">
      <c r="F693" s="447"/>
    </row>
    <row r="694" spans="6:6" ht="12.75" customHeight="1" x14ac:dyDescent="0.2">
      <c r="F694" s="447"/>
    </row>
    <row r="695" spans="6:6" ht="12.75" customHeight="1" x14ac:dyDescent="0.2">
      <c r="F695" s="447"/>
    </row>
    <row r="696" spans="6:6" ht="12.75" customHeight="1" x14ac:dyDescent="0.2">
      <c r="F696" s="447"/>
    </row>
    <row r="697" spans="6:6" ht="12.75" customHeight="1" x14ac:dyDescent="0.2">
      <c r="F697" s="447"/>
    </row>
    <row r="698" spans="6:6" ht="12.75" customHeight="1" x14ac:dyDescent="0.2">
      <c r="F698" s="447"/>
    </row>
    <row r="699" spans="6:6" ht="12.75" customHeight="1" x14ac:dyDescent="0.2">
      <c r="F699" s="447"/>
    </row>
    <row r="700" spans="6:6" ht="12.75" customHeight="1" x14ac:dyDescent="0.2">
      <c r="F700" s="447"/>
    </row>
    <row r="701" spans="6:6" ht="12.75" customHeight="1" x14ac:dyDescent="0.2">
      <c r="F701" s="447"/>
    </row>
    <row r="702" spans="6:6" ht="12.75" customHeight="1" x14ac:dyDescent="0.2">
      <c r="F702" s="447"/>
    </row>
    <row r="703" spans="6:6" ht="12.75" customHeight="1" x14ac:dyDescent="0.2">
      <c r="F703" s="447"/>
    </row>
    <row r="704" spans="6:6" ht="12.75" customHeight="1" x14ac:dyDescent="0.2">
      <c r="F704" s="447"/>
    </row>
    <row r="705" spans="6:6" ht="12.75" customHeight="1" x14ac:dyDescent="0.2">
      <c r="F705" s="447"/>
    </row>
    <row r="706" spans="6:6" ht="12.75" customHeight="1" x14ac:dyDescent="0.2">
      <c r="F706" s="447"/>
    </row>
    <row r="707" spans="6:6" ht="12.75" customHeight="1" x14ac:dyDescent="0.2">
      <c r="F707" s="447"/>
    </row>
    <row r="708" spans="6:6" ht="12.75" customHeight="1" x14ac:dyDescent="0.2">
      <c r="F708" s="447"/>
    </row>
    <row r="709" spans="6:6" ht="12.75" customHeight="1" x14ac:dyDescent="0.2">
      <c r="F709" s="447"/>
    </row>
    <row r="710" spans="6:6" ht="12.75" customHeight="1" x14ac:dyDescent="0.2">
      <c r="F710" s="447"/>
    </row>
    <row r="711" spans="6:6" ht="12.75" customHeight="1" x14ac:dyDescent="0.2">
      <c r="F711" s="447"/>
    </row>
    <row r="712" spans="6:6" ht="12.75" customHeight="1" x14ac:dyDescent="0.2">
      <c r="F712" s="447"/>
    </row>
    <row r="713" spans="6:6" ht="12.75" customHeight="1" x14ac:dyDescent="0.2">
      <c r="F713" s="447"/>
    </row>
    <row r="714" spans="6:6" ht="12.75" customHeight="1" x14ac:dyDescent="0.2">
      <c r="F714" s="447"/>
    </row>
    <row r="715" spans="6:6" ht="12.75" customHeight="1" x14ac:dyDescent="0.2">
      <c r="F715" s="447"/>
    </row>
    <row r="716" spans="6:6" ht="12.75" customHeight="1" x14ac:dyDescent="0.2">
      <c r="F716" s="447"/>
    </row>
    <row r="717" spans="6:6" ht="12.75" customHeight="1" x14ac:dyDescent="0.2">
      <c r="F717" s="447"/>
    </row>
    <row r="718" spans="6:6" ht="12.75" customHeight="1" x14ac:dyDescent="0.2">
      <c r="F718" s="447"/>
    </row>
    <row r="719" spans="6:6" ht="12.75" customHeight="1" x14ac:dyDescent="0.2">
      <c r="F719" s="447"/>
    </row>
    <row r="720" spans="6:6" ht="12.75" customHeight="1" x14ac:dyDescent="0.2">
      <c r="F720" s="447"/>
    </row>
    <row r="721" spans="6:6" ht="12.75" customHeight="1" x14ac:dyDescent="0.2">
      <c r="F721" s="447"/>
    </row>
    <row r="722" spans="6:6" ht="12.75" customHeight="1" x14ac:dyDescent="0.2">
      <c r="F722" s="447"/>
    </row>
    <row r="723" spans="6:6" ht="12.75" customHeight="1" x14ac:dyDescent="0.2">
      <c r="F723" s="447"/>
    </row>
    <row r="724" spans="6:6" ht="12.75" customHeight="1" x14ac:dyDescent="0.2">
      <c r="F724" s="447"/>
    </row>
    <row r="725" spans="6:6" ht="12.75" customHeight="1" x14ac:dyDescent="0.2">
      <c r="F725" s="447"/>
    </row>
    <row r="726" spans="6:6" ht="12.75" customHeight="1" x14ac:dyDescent="0.2">
      <c r="F726" s="447"/>
    </row>
    <row r="727" spans="6:6" ht="12.75" customHeight="1" x14ac:dyDescent="0.2">
      <c r="F727" s="447"/>
    </row>
    <row r="728" spans="6:6" ht="12.75" customHeight="1" x14ac:dyDescent="0.2">
      <c r="F728" s="447"/>
    </row>
    <row r="729" spans="6:6" ht="12.75" customHeight="1" x14ac:dyDescent="0.2">
      <c r="F729" s="447"/>
    </row>
    <row r="730" spans="6:6" ht="12.75" customHeight="1" x14ac:dyDescent="0.2">
      <c r="F730" s="447"/>
    </row>
    <row r="731" spans="6:6" ht="12.75" customHeight="1" x14ac:dyDescent="0.2">
      <c r="F731" s="447"/>
    </row>
    <row r="732" spans="6:6" ht="12.75" customHeight="1" x14ac:dyDescent="0.2">
      <c r="F732" s="447"/>
    </row>
    <row r="733" spans="6:6" ht="12.75" customHeight="1" x14ac:dyDescent="0.2">
      <c r="F733" s="447"/>
    </row>
    <row r="734" spans="6:6" ht="12.75" customHeight="1" x14ac:dyDescent="0.2">
      <c r="F734" s="447"/>
    </row>
    <row r="735" spans="6:6" ht="12.75" customHeight="1" x14ac:dyDescent="0.2">
      <c r="F735" s="447"/>
    </row>
    <row r="736" spans="6:6" ht="12.75" customHeight="1" x14ac:dyDescent="0.2">
      <c r="F736" s="447"/>
    </row>
    <row r="737" spans="6:6" ht="12.75" customHeight="1" x14ac:dyDescent="0.2">
      <c r="F737" s="447"/>
    </row>
    <row r="738" spans="6:6" ht="12.75" customHeight="1" x14ac:dyDescent="0.2">
      <c r="F738" s="447"/>
    </row>
    <row r="739" spans="6:6" ht="12.75" customHeight="1" x14ac:dyDescent="0.2">
      <c r="F739" s="447"/>
    </row>
    <row r="740" spans="6:6" ht="12.75" customHeight="1" x14ac:dyDescent="0.2">
      <c r="F740" s="447"/>
    </row>
    <row r="741" spans="6:6" ht="12.75" customHeight="1" x14ac:dyDescent="0.2">
      <c r="F741" s="447"/>
    </row>
    <row r="742" spans="6:6" ht="12.75" customHeight="1" x14ac:dyDescent="0.2">
      <c r="F742" s="447"/>
    </row>
    <row r="743" spans="6:6" ht="12.75" customHeight="1" x14ac:dyDescent="0.2">
      <c r="F743" s="447"/>
    </row>
    <row r="744" spans="6:6" ht="12.75" customHeight="1" x14ac:dyDescent="0.2">
      <c r="F744" s="447"/>
    </row>
    <row r="745" spans="6:6" ht="12.75" customHeight="1" x14ac:dyDescent="0.2">
      <c r="F745" s="447"/>
    </row>
    <row r="746" spans="6:6" ht="12.75" customHeight="1" x14ac:dyDescent="0.2">
      <c r="F746" s="447"/>
    </row>
    <row r="747" spans="6:6" ht="12.75" customHeight="1" x14ac:dyDescent="0.2">
      <c r="F747" s="447"/>
    </row>
    <row r="748" spans="6:6" ht="12.75" customHeight="1" x14ac:dyDescent="0.2">
      <c r="F748" s="447"/>
    </row>
    <row r="749" spans="6:6" ht="12.75" customHeight="1" x14ac:dyDescent="0.2">
      <c r="F749" s="447"/>
    </row>
    <row r="750" spans="6:6" ht="12.75" customHeight="1" x14ac:dyDescent="0.2">
      <c r="F750" s="447"/>
    </row>
    <row r="751" spans="6:6" ht="12.75" customHeight="1" x14ac:dyDescent="0.2">
      <c r="F751" s="447"/>
    </row>
    <row r="752" spans="6:6" ht="12.75" customHeight="1" x14ac:dyDescent="0.2">
      <c r="F752" s="447"/>
    </row>
    <row r="753" spans="6:6" ht="12.75" customHeight="1" x14ac:dyDescent="0.2">
      <c r="F753" s="447"/>
    </row>
    <row r="754" spans="6:6" ht="12.75" customHeight="1" x14ac:dyDescent="0.2">
      <c r="F754" s="447"/>
    </row>
    <row r="755" spans="6:6" ht="12.75" customHeight="1" x14ac:dyDescent="0.2">
      <c r="F755" s="447"/>
    </row>
    <row r="756" spans="6:6" ht="12.75" customHeight="1" x14ac:dyDescent="0.2">
      <c r="F756" s="447"/>
    </row>
    <row r="757" spans="6:6" ht="12.75" customHeight="1" x14ac:dyDescent="0.2">
      <c r="F757" s="447"/>
    </row>
    <row r="758" spans="6:6" ht="12.75" customHeight="1" x14ac:dyDescent="0.2">
      <c r="F758" s="447"/>
    </row>
    <row r="759" spans="6:6" ht="12.75" customHeight="1" x14ac:dyDescent="0.2">
      <c r="F759" s="447"/>
    </row>
    <row r="760" spans="6:6" ht="12.75" customHeight="1" x14ac:dyDescent="0.2">
      <c r="F760" s="447"/>
    </row>
    <row r="761" spans="6:6" ht="12.75" customHeight="1" x14ac:dyDescent="0.2">
      <c r="F761" s="447"/>
    </row>
    <row r="762" spans="6:6" ht="12.75" customHeight="1" x14ac:dyDescent="0.2">
      <c r="F762" s="447"/>
    </row>
    <row r="763" spans="6:6" ht="12.75" customHeight="1" x14ac:dyDescent="0.2">
      <c r="F763" s="447"/>
    </row>
    <row r="764" spans="6:6" ht="12.75" customHeight="1" x14ac:dyDescent="0.2">
      <c r="F764" s="447"/>
    </row>
    <row r="765" spans="6:6" ht="12.75" customHeight="1" x14ac:dyDescent="0.2">
      <c r="F765" s="447"/>
    </row>
    <row r="766" spans="6:6" ht="12.75" customHeight="1" x14ac:dyDescent="0.2">
      <c r="F766" s="447"/>
    </row>
    <row r="767" spans="6:6" ht="12.75" customHeight="1" x14ac:dyDescent="0.2">
      <c r="F767" s="447"/>
    </row>
    <row r="768" spans="6:6" ht="12.75" customHeight="1" x14ac:dyDescent="0.2">
      <c r="F768" s="447"/>
    </row>
    <row r="769" spans="6:6" ht="12.75" customHeight="1" x14ac:dyDescent="0.2">
      <c r="F769" s="447"/>
    </row>
    <row r="770" spans="6:6" ht="12.75" customHeight="1" x14ac:dyDescent="0.2">
      <c r="F770" s="447"/>
    </row>
    <row r="771" spans="6:6" ht="12.75" customHeight="1" x14ac:dyDescent="0.2">
      <c r="F771" s="447"/>
    </row>
    <row r="772" spans="6:6" ht="12.75" customHeight="1" x14ac:dyDescent="0.2">
      <c r="F772" s="447"/>
    </row>
    <row r="773" spans="6:6" ht="12.75" customHeight="1" x14ac:dyDescent="0.2">
      <c r="F773" s="447"/>
    </row>
    <row r="774" spans="6:6" ht="12.75" customHeight="1" x14ac:dyDescent="0.2">
      <c r="F774" s="447"/>
    </row>
    <row r="775" spans="6:6" ht="12.75" customHeight="1" x14ac:dyDescent="0.2">
      <c r="F775" s="447"/>
    </row>
    <row r="776" spans="6:6" ht="12.75" customHeight="1" x14ac:dyDescent="0.2">
      <c r="F776" s="447"/>
    </row>
    <row r="777" spans="6:6" ht="12.75" customHeight="1" x14ac:dyDescent="0.2">
      <c r="F777" s="447"/>
    </row>
    <row r="778" spans="6:6" ht="12.75" customHeight="1" x14ac:dyDescent="0.2">
      <c r="F778" s="447"/>
    </row>
    <row r="779" spans="6:6" ht="12.75" customHeight="1" x14ac:dyDescent="0.2">
      <c r="F779" s="447"/>
    </row>
    <row r="780" spans="6:6" ht="12.75" customHeight="1" x14ac:dyDescent="0.2">
      <c r="F780" s="447"/>
    </row>
    <row r="781" spans="6:6" ht="12.75" customHeight="1" x14ac:dyDescent="0.2">
      <c r="F781" s="447"/>
    </row>
    <row r="782" spans="6:6" ht="12.75" customHeight="1" x14ac:dyDescent="0.2">
      <c r="F782" s="447"/>
    </row>
    <row r="783" spans="6:6" ht="12.75" customHeight="1" x14ac:dyDescent="0.2">
      <c r="F783" s="447"/>
    </row>
    <row r="784" spans="6:6" ht="12.75" customHeight="1" x14ac:dyDescent="0.2">
      <c r="F784" s="447"/>
    </row>
    <row r="785" spans="6:6" ht="12.75" customHeight="1" x14ac:dyDescent="0.2">
      <c r="F785" s="447"/>
    </row>
    <row r="786" spans="6:6" ht="12.75" customHeight="1" x14ac:dyDescent="0.2">
      <c r="F786" s="447"/>
    </row>
    <row r="787" spans="6:6" ht="12.75" customHeight="1" x14ac:dyDescent="0.2">
      <c r="F787" s="447"/>
    </row>
    <row r="788" spans="6:6" ht="12.75" customHeight="1" x14ac:dyDescent="0.2">
      <c r="F788" s="447"/>
    </row>
    <row r="789" spans="6:6" ht="12.75" customHeight="1" x14ac:dyDescent="0.2">
      <c r="F789" s="447"/>
    </row>
    <row r="790" spans="6:6" ht="12.75" customHeight="1" x14ac:dyDescent="0.2">
      <c r="F790" s="447"/>
    </row>
    <row r="791" spans="6:6" ht="12.75" customHeight="1" x14ac:dyDescent="0.2">
      <c r="F791" s="447"/>
    </row>
    <row r="792" spans="6:6" ht="12.75" customHeight="1" x14ac:dyDescent="0.2">
      <c r="F792" s="447"/>
    </row>
    <row r="793" spans="6:6" ht="12.75" customHeight="1" x14ac:dyDescent="0.2">
      <c r="F793" s="447"/>
    </row>
    <row r="794" spans="6:6" ht="12.75" customHeight="1" x14ac:dyDescent="0.2">
      <c r="F794" s="447"/>
    </row>
    <row r="795" spans="6:6" ht="12.75" customHeight="1" x14ac:dyDescent="0.2">
      <c r="F795" s="447"/>
    </row>
    <row r="796" spans="6:6" ht="12.75" customHeight="1" x14ac:dyDescent="0.2">
      <c r="F796" s="447"/>
    </row>
    <row r="797" spans="6:6" ht="12.75" customHeight="1" x14ac:dyDescent="0.2">
      <c r="F797" s="447"/>
    </row>
    <row r="798" spans="6:6" ht="12.75" customHeight="1" x14ac:dyDescent="0.2">
      <c r="F798" s="447"/>
    </row>
    <row r="799" spans="6:6" ht="12.75" customHeight="1" x14ac:dyDescent="0.2">
      <c r="F799" s="447"/>
    </row>
    <row r="800" spans="6:6" ht="12.75" customHeight="1" x14ac:dyDescent="0.2">
      <c r="F800" s="447"/>
    </row>
    <row r="801" spans="6:6" ht="12.75" customHeight="1" x14ac:dyDescent="0.2">
      <c r="F801" s="447"/>
    </row>
    <row r="802" spans="6:6" ht="12.75" customHeight="1" x14ac:dyDescent="0.2">
      <c r="F802" s="447"/>
    </row>
    <row r="803" spans="6:6" ht="12.75" customHeight="1" x14ac:dyDescent="0.2">
      <c r="F803" s="447"/>
    </row>
    <row r="804" spans="6:6" ht="12.75" customHeight="1" x14ac:dyDescent="0.2">
      <c r="F804" s="447"/>
    </row>
    <row r="805" spans="6:6" ht="12.75" customHeight="1" x14ac:dyDescent="0.2">
      <c r="F805" s="447"/>
    </row>
    <row r="806" spans="6:6" ht="12.75" customHeight="1" x14ac:dyDescent="0.2">
      <c r="F806" s="447"/>
    </row>
    <row r="807" spans="6:6" ht="12.75" customHeight="1" x14ac:dyDescent="0.2">
      <c r="F807" s="447"/>
    </row>
    <row r="808" spans="6:6" ht="12.75" customHeight="1" x14ac:dyDescent="0.2">
      <c r="F808" s="447"/>
    </row>
    <row r="809" spans="6:6" ht="12.75" customHeight="1" x14ac:dyDescent="0.2">
      <c r="F809" s="447"/>
    </row>
    <row r="810" spans="6:6" ht="12.75" customHeight="1" x14ac:dyDescent="0.2">
      <c r="F810" s="447"/>
    </row>
    <row r="811" spans="6:6" ht="12.75" customHeight="1" x14ac:dyDescent="0.2">
      <c r="F811" s="447"/>
    </row>
    <row r="812" spans="6:6" ht="12.75" customHeight="1" x14ac:dyDescent="0.2">
      <c r="F812" s="447"/>
    </row>
    <row r="813" spans="6:6" ht="12.75" customHeight="1" x14ac:dyDescent="0.2">
      <c r="F813" s="447"/>
    </row>
    <row r="814" spans="6:6" ht="12.75" customHeight="1" x14ac:dyDescent="0.2">
      <c r="F814" s="447"/>
    </row>
    <row r="815" spans="6:6" ht="12.75" customHeight="1" x14ac:dyDescent="0.2">
      <c r="F815" s="447"/>
    </row>
    <row r="816" spans="6:6" ht="12.75" customHeight="1" x14ac:dyDescent="0.2">
      <c r="F816" s="447"/>
    </row>
    <row r="817" spans="6:6" ht="12.75" customHeight="1" x14ac:dyDescent="0.2">
      <c r="F817" s="447"/>
    </row>
    <row r="818" spans="6:6" ht="12.75" customHeight="1" x14ac:dyDescent="0.2">
      <c r="F818" s="447"/>
    </row>
    <row r="819" spans="6:6" ht="12.75" customHeight="1" x14ac:dyDescent="0.2">
      <c r="F819" s="447"/>
    </row>
    <row r="820" spans="6:6" ht="12.75" customHeight="1" x14ac:dyDescent="0.2">
      <c r="F820" s="447"/>
    </row>
    <row r="821" spans="6:6" ht="12.75" customHeight="1" x14ac:dyDescent="0.2">
      <c r="F821" s="447"/>
    </row>
    <row r="822" spans="6:6" ht="12.75" customHeight="1" x14ac:dyDescent="0.2">
      <c r="F822" s="447"/>
    </row>
    <row r="823" spans="6:6" ht="12.75" customHeight="1" x14ac:dyDescent="0.2">
      <c r="F823" s="447"/>
    </row>
    <row r="824" spans="6:6" ht="12.75" customHeight="1" x14ac:dyDescent="0.2">
      <c r="F824" s="447"/>
    </row>
    <row r="825" spans="6:6" ht="12.75" customHeight="1" x14ac:dyDescent="0.2">
      <c r="F825" s="447"/>
    </row>
    <row r="826" spans="6:6" ht="12.75" customHeight="1" x14ac:dyDescent="0.2">
      <c r="F826" s="447"/>
    </row>
    <row r="827" spans="6:6" ht="12.75" customHeight="1" x14ac:dyDescent="0.2">
      <c r="F827" s="447"/>
    </row>
    <row r="828" spans="6:6" ht="12.75" customHeight="1" x14ac:dyDescent="0.2">
      <c r="F828" s="447"/>
    </row>
    <row r="829" spans="6:6" ht="12.75" customHeight="1" x14ac:dyDescent="0.2">
      <c r="F829" s="447"/>
    </row>
    <row r="830" spans="6:6" ht="12.75" customHeight="1" x14ac:dyDescent="0.2">
      <c r="F830" s="447"/>
    </row>
    <row r="831" spans="6:6" ht="12.75" customHeight="1" x14ac:dyDescent="0.2">
      <c r="F831" s="447"/>
    </row>
    <row r="832" spans="6:6" ht="12.75" customHeight="1" x14ac:dyDescent="0.2">
      <c r="F832" s="447"/>
    </row>
    <row r="833" spans="6:6" ht="12.75" customHeight="1" x14ac:dyDescent="0.2">
      <c r="F833" s="447"/>
    </row>
    <row r="834" spans="6:6" ht="12.75" customHeight="1" x14ac:dyDescent="0.2">
      <c r="F834" s="447"/>
    </row>
    <row r="835" spans="6:6" ht="12.75" customHeight="1" x14ac:dyDescent="0.2">
      <c r="F835" s="447"/>
    </row>
    <row r="836" spans="6:6" ht="12.75" customHeight="1" x14ac:dyDescent="0.2">
      <c r="F836" s="447"/>
    </row>
    <row r="837" spans="6:6" ht="12.75" customHeight="1" x14ac:dyDescent="0.2">
      <c r="F837" s="447"/>
    </row>
    <row r="838" spans="6:6" ht="12.75" customHeight="1" x14ac:dyDescent="0.2">
      <c r="F838" s="447"/>
    </row>
    <row r="839" spans="6:6" ht="12.75" customHeight="1" x14ac:dyDescent="0.2">
      <c r="F839" s="447"/>
    </row>
    <row r="840" spans="6:6" ht="12.75" customHeight="1" x14ac:dyDescent="0.2">
      <c r="F840" s="447"/>
    </row>
    <row r="841" spans="6:6" ht="12.75" customHeight="1" x14ac:dyDescent="0.2">
      <c r="F841" s="447"/>
    </row>
    <row r="842" spans="6:6" ht="12.75" customHeight="1" x14ac:dyDescent="0.2">
      <c r="F842" s="447"/>
    </row>
    <row r="843" spans="6:6" ht="12.75" customHeight="1" x14ac:dyDescent="0.2">
      <c r="F843" s="447"/>
    </row>
    <row r="844" spans="6:6" ht="12.75" customHeight="1" x14ac:dyDescent="0.2">
      <c r="F844" s="447"/>
    </row>
    <row r="845" spans="6:6" ht="12.75" customHeight="1" x14ac:dyDescent="0.2">
      <c r="F845" s="447"/>
    </row>
    <row r="846" spans="6:6" ht="12.75" customHeight="1" x14ac:dyDescent="0.2">
      <c r="F846" s="447"/>
    </row>
    <row r="847" spans="6:6" ht="12.75" customHeight="1" x14ac:dyDescent="0.2">
      <c r="F847" s="447"/>
    </row>
    <row r="848" spans="6:6" ht="12.75" customHeight="1" x14ac:dyDescent="0.2">
      <c r="F848" s="447"/>
    </row>
    <row r="849" spans="6:6" ht="12.75" customHeight="1" x14ac:dyDescent="0.2">
      <c r="F849" s="447"/>
    </row>
    <row r="850" spans="6:6" ht="12.75" customHeight="1" x14ac:dyDescent="0.2">
      <c r="F850" s="447"/>
    </row>
    <row r="851" spans="6:6" ht="12.75" customHeight="1" x14ac:dyDescent="0.2">
      <c r="F851" s="447"/>
    </row>
    <row r="852" spans="6:6" ht="12.75" customHeight="1" x14ac:dyDescent="0.2">
      <c r="F852" s="447"/>
    </row>
    <row r="853" spans="6:6" ht="12.75" customHeight="1" x14ac:dyDescent="0.2">
      <c r="F853" s="447"/>
    </row>
    <row r="854" spans="6:6" ht="12.75" customHeight="1" x14ac:dyDescent="0.2">
      <c r="F854" s="447"/>
    </row>
    <row r="855" spans="6:6" ht="12.75" customHeight="1" x14ac:dyDescent="0.2">
      <c r="F855" s="447"/>
    </row>
    <row r="856" spans="6:6" ht="12.75" customHeight="1" x14ac:dyDescent="0.2">
      <c r="F856" s="447"/>
    </row>
    <row r="857" spans="6:6" ht="12.75" customHeight="1" x14ac:dyDescent="0.2">
      <c r="F857" s="447"/>
    </row>
    <row r="858" spans="6:6" ht="12.75" customHeight="1" x14ac:dyDescent="0.2">
      <c r="F858" s="447"/>
    </row>
    <row r="859" spans="6:6" ht="12.75" customHeight="1" x14ac:dyDescent="0.2">
      <c r="F859" s="447"/>
    </row>
    <row r="860" spans="6:6" ht="12.75" customHeight="1" x14ac:dyDescent="0.2">
      <c r="F860" s="447"/>
    </row>
    <row r="861" spans="6:6" ht="12.75" customHeight="1" x14ac:dyDescent="0.2">
      <c r="F861" s="447"/>
    </row>
    <row r="862" spans="6:6" ht="12.75" customHeight="1" x14ac:dyDescent="0.2">
      <c r="F862" s="447"/>
    </row>
    <row r="863" spans="6:6" ht="12.75" customHeight="1" x14ac:dyDescent="0.2">
      <c r="F863" s="447"/>
    </row>
    <row r="864" spans="6:6" ht="12.75" customHeight="1" x14ac:dyDescent="0.2">
      <c r="F864" s="447"/>
    </row>
    <row r="865" spans="6:6" ht="12.75" customHeight="1" x14ac:dyDescent="0.2">
      <c r="F865" s="447"/>
    </row>
    <row r="866" spans="6:6" ht="12.75" customHeight="1" x14ac:dyDescent="0.2">
      <c r="F866" s="447"/>
    </row>
    <row r="867" spans="6:6" ht="12.75" customHeight="1" x14ac:dyDescent="0.2">
      <c r="F867" s="447"/>
    </row>
    <row r="868" spans="6:6" ht="12.75" customHeight="1" x14ac:dyDescent="0.2">
      <c r="F868" s="447"/>
    </row>
    <row r="869" spans="6:6" ht="12.75" customHeight="1" x14ac:dyDescent="0.2">
      <c r="F869" s="447"/>
    </row>
    <row r="870" spans="6:6" ht="12.75" customHeight="1" x14ac:dyDescent="0.2">
      <c r="F870" s="447"/>
    </row>
    <row r="871" spans="6:6" ht="12.75" customHeight="1" x14ac:dyDescent="0.2">
      <c r="F871" s="447"/>
    </row>
    <row r="872" spans="6:6" ht="12.75" customHeight="1" x14ac:dyDescent="0.2">
      <c r="F872" s="447"/>
    </row>
    <row r="873" spans="6:6" ht="12.75" customHeight="1" x14ac:dyDescent="0.2">
      <c r="F873" s="447"/>
    </row>
    <row r="874" spans="6:6" ht="12.75" customHeight="1" x14ac:dyDescent="0.2">
      <c r="F874" s="447"/>
    </row>
    <row r="875" spans="6:6" ht="12.75" customHeight="1" x14ac:dyDescent="0.2">
      <c r="F875" s="447"/>
    </row>
    <row r="876" spans="6:6" ht="12.75" customHeight="1" x14ac:dyDescent="0.2">
      <c r="F876" s="447"/>
    </row>
    <row r="877" spans="6:6" ht="12.75" customHeight="1" x14ac:dyDescent="0.2">
      <c r="F877" s="447"/>
    </row>
    <row r="878" spans="6:6" ht="12.75" customHeight="1" x14ac:dyDescent="0.2">
      <c r="F878" s="447"/>
    </row>
    <row r="879" spans="6:6" ht="12.75" customHeight="1" x14ac:dyDescent="0.2">
      <c r="F879" s="447"/>
    </row>
    <row r="880" spans="6:6" ht="12.75" customHeight="1" x14ac:dyDescent="0.2">
      <c r="F880" s="447"/>
    </row>
    <row r="881" spans="6:6" ht="12.75" customHeight="1" x14ac:dyDescent="0.2">
      <c r="F881" s="447"/>
    </row>
    <row r="882" spans="6:6" ht="12.75" customHeight="1" x14ac:dyDescent="0.2">
      <c r="F882" s="447"/>
    </row>
    <row r="883" spans="6:6" ht="12.75" customHeight="1" x14ac:dyDescent="0.2">
      <c r="F883" s="447"/>
    </row>
    <row r="884" spans="6:6" ht="12.75" customHeight="1" x14ac:dyDescent="0.2">
      <c r="F884" s="447"/>
    </row>
    <row r="885" spans="6:6" ht="12.75" customHeight="1" x14ac:dyDescent="0.2">
      <c r="F885" s="447"/>
    </row>
    <row r="886" spans="6:6" ht="12.75" customHeight="1" x14ac:dyDescent="0.2">
      <c r="F886" s="447"/>
    </row>
    <row r="887" spans="6:6" ht="12.75" customHeight="1" x14ac:dyDescent="0.2">
      <c r="F887" s="447"/>
    </row>
    <row r="888" spans="6:6" ht="12.75" customHeight="1" x14ac:dyDescent="0.2">
      <c r="F888" s="447"/>
    </row>
    <row r="889" spans="6:6" ht="12.75" customHeight="1" x14ac:dyDescent="0.2">
      <c r="F889" s="447"/>
    </row>
    <row r="890" spans="6:6" ht="12.75" customHeight="1" x14ac:dyDescent="0.2">
      <c r="F890" s="447"/>
    </row>
    <row r="891" spans="6:6" ht="12.75" customHeight="1" x14ac:dyDescent="0.2">
      <c r="F891" s="447"/>
    </row>
    <row r="892" spans="6:6" ht="12.75" customHeight="1" x14ac:dyDescent="0.2">
      <c r="F892" s="447"/>
    </row>
    <row r="893" spans="6:6" ht="12.75" customHeight="1" x14ac:dyDescent="0.2">
      <c r="F893" s="447"/>
    </row>
    <row r="894" spans="6:6" ht="12.75" customHeight="1" x14ac:dyDescent="0.2">
      <c r="F894" s="447"/>
    </row>
    <row r="895" spans="6:6" ht="12.75" customHeight="1" x14ac:dyDescent="0.2">
      <c r="F895" s="447"/>
    </row>
    <row r="896" spans="6:6" ht="12.75" customHeight="1" x14ac:dyDescent="0.2">
      <c r="F896" s="447"/>
    </row>
    <row r="897" spans="6:6" ht="12.75" customHeight="1" x14ac:dyDescent="0.2">
      <c r="F897" s="447"/>
    </row>
    <row r="898" spans="6:6" ht="12.75" customHeight="1" x14ac:dyDescent="0.2">
      <c r="F898" s="447"/>
    </row>
    <row r="899" spans="6:6" ht="12.75" customHeight="1" x14ac:dyDescent="0.2">
      <c r="F899" s="447"/>
    </row>
    <row r="900" spans="6:6" ht="12.75" customHeight="1" x14ac:dyDescent="0.2">
      <c r="F900" s="447"/>
    </row>
    <row r="901" spans="6:6" ht="12.75" customHeight="1" x14ac:dyDescent="0.2">
      <c r="F901" s="447"/>
    </row>
    <row r="902" spans="6:6" ht="12.75" customHeight="1" x14ac:dyDescent="0.2">
      <c r="F902" s="447"/>
    </row>
    <row r="903" spans="6:6" ht="12.75" customHeight="1" x14ac:dyDescent="0.2">
      <c r="F903" s="447"/>
    </row>
    <row r="904" spans="6:6" ht="12.75" customHeight="1" x14ac:dyDescent="0.2">
      <c r="F904" s="447"/>
    </row>
    <row r="905" spans="6:6" ht="12.75" customHeight="1" x14ac:dyDescent="0.2">
      <c r="F905" s="447"/>
    </row>
    <row r="906" spans="6:6" ht="12.75" customHeight="1" x14ac:dyDescent="0.2">
      <c r="F906" s="447"/>
    </row>
    <row r="907" spans="6:6" ht="12.75" customHeight="1" x14ac:dyDescent="0.2">
      <c r="F907" s="447"/>
    </row>
    <row r="908" spans="6:6" ht="12.75" customHeight="1" x14ac:dyDescent="0.2">
      <c r="F908" s="447"/>
    </row>
    <row r="909" spans="6:6" ht="12.75" customHeight="1" x14ac:dyDescent="0.2">
      <c r="F909" s="447"/>
    </row>
    <row r="910" spans="6:6" ht="12.75" customHeight="1" x14ac:dyDescent="0.2">
      <c r="F910" s="447"/>
    </row>
    <row r="911" spans="6:6" ht="12.75" customHeight="1" x14ac:dyDescent="0.2">
      <c r="F911" s="447"/>
    </row>
    <row r="912" spans="6:6" ht="12.75" customHeight="1" x14ac:dyDescent="0.2">
      <c r="F912" s="447"/>
    </row>
    <row r="913" spans="6:6" ht="12.75" customHeight="1" x14ac:dyDescent="0.2">
      <c r="F913" s="447"/>
    </row>
    <row r="914" spans="6:6" ht="12.75" customHeight="1" x14ac:dyDescent="0.2">
      <c r="F914" s="447"/>
    </row>
    <row r="915" spans="6:6" ht="12.75" customHeight="1" x14ac:dyDescent="0.2">
      <c r="F915" s="447"/>
    </row>
    <row r="916" spans="6:6" ht="12.75" customHeight="1" x14ac:dyDescent="0.2">
      <c r="F916" s="447"/>
    </row>
    <row r="917" spans="6:6" ht="12.75" customHeight="1" x14ac:dyDescent="0.2">
      <c r="F917" s="447"/>
    </row>
    <row r="918" spans="6:6" ht="12.75" customHeight="1" x14ac:dyDescent="0.2">
      <c r="F918" s="447"/>
    </row>
    <row r="919" spans="6:6" ht="12.75" customHeight="1" x14ac:dyDescent="0.2">
      <c r="F919" s="447"/>
    </row>
    <row r="920" spans="6:6" ht="12.75" customHeight="1" x14ac:dyDescent="0.2">
      <c r="F920" s="447"/>
    </row>
    <row r="921" spans="6:6" ht="12.75" customHeight="1" x14ac:dyDescent="0.2">
      <c r="F921" s="447"/>
    </row>
    <row r="922" spans="6:6" ht="12.75" customHeight="1" x14ac:dyDescent="0.2">
      <c r="F922" s="447"/>
    </row>
    <row r="923" spans="6:6" ht="12.75" customHeight="1" x14ac:dyDescent="0.2">
      <c r="F923" s="447"/>
    </row>
    <row r="924" spans="6:6" ht="12.75" customHeight="1" x14ac:dyDescent="0.2">
      <c r="F924" s="447"/>
    </row>
    <row r="925" spans="6:6" ht="12.75" customHeight="1" x14ac:dyDescent="0.2">
      <c r="F925" s="447"/>
    </row>
    <row r="926" spans="6:6" ht="12.75" customHeight="1" x14ac:dyDescent="0.2">
      <c r="F926" s="447"/>
    </row>
    <row r="927" spans="6:6" ht="12.75" customHeight="1" x14ac:dyDescent="0.2">
      <c r="F927" s="447"/>
    </row>
    <row r="928" spans="6:6" ht="12.75" customHeight="1" x14ac:dyDescent="0.2">
      <c r="F928" s="447"/>
    </row>
    <row r="929" spans="6:6" ht="12.75" customHeight="1" x14ac:dyDescent="0.2">
      <c r="F929" s="447"/>
    </row>
    <row r="930" spans="6:6" ht="12.75" customHeight="1" x14ac:dyDescent="0.2">
      <c r="F930" s="447"/>
    </row>
    <row r="931" spans="6:6" ht="12.75" customHeight="1" x14ac:dyDescent="0.2">
      <c r="F931" s="447"/>
    </row>
    <row r="932" spans="6:6" ht="12.75" customHeight="1" x14ac:dyDescent="0.2">
      <c r="F932" s="447"/>
    </row>
    <row r="933" spans="6:6" ht="12.75" customHeight="1" x14ac:dyDescent="0.2">
      <c r="F933" s="447"/>
    </row>
    <row r="934" spans="6:6" ht="12.75" customHeight="1" x14ac:dyDescent="0.2">
      <c r="F934" s="447"/>
    </row>
    <row r="935" spans="6:6" ht="12.75" customHeight="1" x14ac:dyDescent="0.2">
      <c r="F935" s="447"/>
    </row>
    <row r="936" spans="6:6" ht="12.75" customHeight="1" x14ac:dyDescent="0.2">
      <c r="F936" s="447"/>
    </row>
    <row r="937" spans="6:6" ht="12.75" customHeight="1" x14ac:dyDescent="0.2">
      <c r="F937" s="447"/>
    </row>
    <row r="938" spans="6:6" ht="12.75" customHeight="1" x14ac:dyDescent="0.2">
      <c r="F938" s="447"/>
    </row>
    <row r="939" spans="6:6" ht="12.75" customHeight="1" x14ac:dyDescent="0.2">
      <c r="F939" s="447"/>
    </row>
    <row r="940" spans="6:6" ht="12.75" customHeight="1" x14ac:dyDescent="0.2">
      <c r="F940" s="447"/>
    </row>
    <row r="941" spans="6:6" ht="12.75" customHeight="1" x14ac:dyDescent="0.2">
      <c r="F941" s="447"/>
    </row>
    <row r="942" spans="6:6" ht="12.75" customHeight="1" x14ac:dyDescent="0.2">
      <c r="F942" s="447"/>
    </row>
    <row r="943" spans="6:6" ht="12.75" customHeight="1" x14ac:dyDescent="0.2">
      <c r="F943" s="447"/>
    </row>
    <row r="944" spans="6:6" ht="12.75" customHeight="1" x14ac:dyDescent="0.2">
      <c r="F944" s="447"/>
    </row>
    <row r="945" spans="6:6" ht="12.75" customHeight="1" x14ac:dyDescent="0.2">
      <c r="F945" s="447"/>
    </row>
    <row r="946" spans="6:6" ht="12.75" customHeight="1" x14ac:dyDescent="0.2">
      <c r="F946" s="447"/>
    </row>
    <row r="947" spans="6:6" ht="12.75" customHeight="1" x14ac:dyDescent="0.2">
      <c r="F947" s="447"/>
    </row>
    <row r="948" spans="6:6" ht="12.75" customHeight="1" x14ac:dyDescent="0.2">
      <c r="F948" s="447"/>
    </row>
    <row r="949" spans="6:6" ht="12.75" customHeight="1" x14ac:dyDescent="0.2">
      <c r="F949" s="447"/>
    </row>
    <row r="950" spans="6:6" ht="12.75" customHeight="1" x14ac:dyDescent="0.2">
      <c r="F950" s="447"/>
    </row>
    <row r="951" spans="6:6" ht="12.75" customHeight="1" x14ac:dyDescent="0.2">
      <c r="F951" s="447"/>
    </row>
    <row r="952" spans="6:6" ht="12.75" customHeight="1" x14ac:dyDescent="0.2">
      <c r="F952" s="447"/>
    </row>
    <row r="953" spans="6:6" ht="12.75" customHeight="1" x14ac:dyDescent="0.2">
      <c r="F953" s="447"/>
    </row>
    <row r="954" spans="6:6" ht="12.75" customHeight="1" x14ac:dyDescent="0.2">
      <c r="F954" s="447"/>
    </row>
    <row r="955" spans="6:6" ht="12.75" customHeight="1" x14ac:dyDescent="0.2">
      <c r="F955" s="447"/>
    </row>
    <row r="956" spans="6:6" ht="12.75" customHeight="1" x14ac:dyDescent="0.2">
      <c r="F956" s="447"/>
    </row>
    <row r="957" spans="6:6" ht="12.75" customHeight="1" x14ac:dyDescent="0.2">
      <c r="F957" s="447"/>
    </row>
    <row r="958" spans="6:6" ht="12.75" customHeight="1" x14ac:dyDescent="0.2">
      <c r="F958" s="447"/>
    </row>
    <row r="959" spans="6:6" ht="12.75" customHeight="1" x14ac:dyDescent="0.2">
      <c r="F959" s="447"/>
    </row>
    <row r="960" spans="6:6" ht="12.75" customHeight="1" x14ac:dyDescent="0.2">
      <c r="F960" s="447"/>
    </row>
    <row r="961" spans="6:6" ht="12.75" customHeight="1" x14ac:dyDescent="0.2">
      <c r="F961" s="447"/>
    </row>
    <row r="962" spans="6:6" ht="12.75" customHeight="1" x14ac:dyDescent="0.2">
      <c r="F962" s="447"/>
    </row>
    <row r="963" spans="6:6" ht="12.75" customHeight="1" x14ac:dyDescent="0.2">
      <c r="F963" s="447"/>
    </row>
    <row r="964" spans="6:6" ht="12.75" customHeight="1" x14ac:dyDescent="0.2">
      <c r="F964" s="447"/>
    </row>
    <row r="965" spans="6:6" ht="12.75" customHeight="1" x14ac:dyDescent="0.2">
      <c r="F965" s="447"/>
    </row>
    <row r="966" spans="6:6" ht="12.75" customHeight="1" x14ac:dyDescent="0.2">
      <c r="F966" s="447"/>
    </row>
    <row r="967" spans="6:6" ht="12.75" customHeight="1" x14ac:dyDescent="0.2">
      <c r="F967" s="447"/>
    </row>
    <row r="968" spans="6:6" ht="12.75" customHeight="1" x14ac:dyDescent="0.2">
      <c r="F968" s="447"/>
    </row>
    <row r="969" spans="6:6" ht="12.75" customHeight="1" x14ac:dyDescent="0.2">
      <c r="F969" s="447"/>
    </row>
    <row r="970" spans="6:6" ht="12.75" customHeight="1" x14ac:dyDescent="0.2">
      <c r="F970" s="447"/>
    </row>
    <row r="971" spans="6:6" ht="12.75" customHeight="1" x14ac:dyDescent="0.2">
      <c r="F971" s="447"/>
    </row>
    <row r="972" spans="6:6" ht="12.75" customHeight="1" x14ac:dyDescent="0.2">
      <c r="F972" s="447"/>
    </row>
    <row r="973" spans="6:6" ht="12.75" customHeight="1" x14ac:dyDescent="0.2">
      <c r="F973" s="447"/>
    </row>
    <row r="974" spans="6:6" ht="12.75" customHeight="1" x14ac:dyDescent="0.2">
      <c r="F974" s="447"/>
    </row>
    <row r="975" spans="6:6" ht="12.75" customHeight="1" x14ac:dyDescent="0.2">
      <c r="F975" s="447"/>
    </row>
    <row r="976" spans="6:6" ht="12.75" customHeight="1" x14ac:dyDescent="0.2">
      <c r="F976" s="447"/>
    </row>
    <row r="977" spans="6:6" ht="12.75" customHeight="1" x14ac:dyDescent="0.2">
      <c r="F977" s="447"/>
    </row>
    <row r="978" spans="6:6" ht="12.75" customHeight="1" x14ac:dyDescent="0.2">
      <c r="F978" s="447"/>
    </row>
    <row r="979" spans="6:6" ht="12.75" customHeight="1" x14ac:dyDescent="0.2">
      <c r="F979" s="447"/>
    </row>
    <row r="980" spans="6:6" ht="12.75" customHeight="1" x14ac:dyDescent="0.2">
      <c r="F980" s="447"/>
    </row>
    <row r="981" spans="6:6" ht="12.75" customHeight="1" x14ac:dyDescent="0.2">
      <c r="F981" s="447"/>
    </row>
    <row r="982" spans="6:6" ht="12.75" customHeight="1" x14ac:dyDescent="0.2">
      <c r="F982" s="447"/>
    </row>
    <row r="983" spans="6:6" ht="12.75" customHeight="1" x14ac:dyDescent="0.2">
      <c r="F983" s="447"/>
    </row>
    <row r="984" spans="6:6" ht="12.75" customHeight="1" x14ac:dyDescent="0.2">
      <c r="F984" s="447"/>
    </row>
    <row r="985" spans="6:6" ht="12.75" customHeight="1" x14ac:dyDescent="0.2">
      <c r="F985" s="447"/>
    </row>
    <row r="986" spans="6:6" ht="12.75" customHeight="1" x14ac:dyDescent="0.2">
      <c r="F986" s="447"/>
    </row>
    <row r="987" spans="6:6" ht="12.75" customHeight="1" x14ac:dyDescent="0.2">
      <c r="F987" s="447"/>
    </row>
    <row r="988" spans="6:6" ht="12.75" customHeight="1" x14ac:dyDescent="0.2">
      <c r="F988" s="447"/>
    </row>
    <row r="989" spans="6:6" ht="12.75" customHeight="1" x14ac:dyDescent="0.2">
      <c r="F989" s="447"/>
    </row>
    <row r="990" spans="6:6" ht="12.75" customHeight="1" x14ac:dyDescent="0.2">
      <c r="F990" s="447"/>
    </row>
    <row r="991" spans="6:6" ht="12.75" customHeight="1" x14ac:dyDescent="0.2">
      <c r="F991" s="447"/>
    </row>
    <row r="992" spans="6:6" ht="12.75" customHeight="1" x14ac:dyDescent="0.2">
      <c r="F992" s="447"/>
    </row>
    <row r="993" spans="6:6" ht="12.75" customHeight="1" x14ac:dyDescent="0.2">
      <c r="F993" s="447"/>
    </row>
    <row r="994" spans="6:6" ht="12.75" customHeight="1" x14ac:dyDescent="0.2">
      <c r="F994" s="447"/>
    </row>
    <row r="995" spans="6:6" ht="12.75" customHeight="1" x14ac:dyDescent="0.2">
      <c r="F995" s="447"/>
    </row>
    <row r="996" spans="6:6" ht="12.75" customHeight="1" x14ac:dyDescent="0.2">
      <c r="F996" s="447"/>
    </row>
    <row r="997" spans="6:6" ht="12.75" customHeight="1" x14ac:dyDescent="0.2">
      <c r="F997" s="447"/>
    </row>
    <row r="998" spans="6:6" ht="12.75" customHeight="1" x14ac:dyDescent="0.2">
      <c r="F998" s="447"/>
    </row>
    <row r="999" spans="6:6" ht="12.75" customHeight="1" x14ac:dyDescent="0.2">
      <c r="F999" s="447"/>
    </row>
    <row r="1000" spans="6:6" ht="12.75" customHeight="1" x14ac:dyDescent="0.2">
      <c r="F1000" s="447"/>
    </row>
  </sheetData>
  <mergeCells count="269">
    <mergeCell ref="J15:J17"/>
    <mergeCell ref="K15:K17"/>
    <mergeCell ref="L15:L17"/>
    <mergeCell ref="M15:M17"/>
    <mergeCell ref="N15:N17"/>
    <mergeCell ref="AB18:AB20"/>
    <mergeCell ref="X19:X20"/>
    <mergeCell ref="A21:A23"/>
    <mergeCell ref="B21:B23"/>
    <mergeCell ref="C21:C23"/>
    <mergeCell ref="D21:D23"/>
    <mergeCell ref="E21:E23"/>
    <mergeCell ref="F21:F23"/>
    <mergeCell ref="G21:G23"/>
    <mergeCell ref="V21:V23"/>
    <mergeCell ref="W21:W23"/>
    <mergeCell ref="X21:X23"/>
    <mergeCell ref="Y21:Y23"/>
    <mergeCell ref="Z21:Z23"/>
    <mergeCell ref="AA21:AA23"/>
    <mergeCell ref="AB21:AB23"/>
    <mergeCell ref="R19:R20"/>
    <mergeCell ref="S19:S20"/>
    <mergeCell ref="Q21:Q23"/>
    <mergeCell ref="R21:R23"/>
    <mergeCell ref="S21:S23"/>
    <mergeCell ref="T21:T23"/>
    <mergeCell ref="U21:U23"/>
    <mergeCell ref="T19:T20"/>
    <mergeCell ref="P21:P23"/>
    <mergeCell ref="H21:H23"/>
    <mergeCell ref="I21:I23"/>
    <mergeCell ref="J21:J23"/>
    <mergeCell ref="K21:K23"/>
    <mergeCell ref="L21:L23"/>
    <mergeCell ref="M21:M23"/>
    <mergeCell ref="N21:N23"/>
    <mergeCell ref="J18:J20"/>
    <mergeCell ref="K18:K20"/>
    <mergeCell ref="L18:L20"/>
    <mergeCell ref="M18:M20"/>
    <mergeCell ref="N18:N20"/>
    <mergeCell ref="AA18:AA20"/>
    <mergeCell ref="U19:U20"/>
    <mergeCell ref="V19:V20"/>
    <mergeCell ref="W19:W20"/>
    <mergeCell ref="O18:O20"/>
    <mergeCell ref="P18:P20"/>
    <mergeCell ref="Q18:Q20"/>
    <mergeCell ref="Y18:Y20"/>
    <mergeCell ref="Z18:Z20"/>
    <mergeCell ref="N24:N26"/>
    <mergeCell ref="A24:A26"/>
    <mergeCell ref="B24:B26"/>
    <mergeCell ref="C24:C26"/>
    <mergeCell ref="D24:D26"/>
    <mergeCell ref="E24:E26"/>
    <mergeCell ref="F24:F26"/>
    <mergeCell ref="G24:G26"/>
    <mergeCell ref="O21:O23"/>
    <mergeCell ref="A27:A29"/>
    <mergeCell ref="B27:B29"/>
    <mergeCell ref="C27:C29"/>
    <mergeCell ref="D27:D29"/>
    <mergeCell ref="E27:E29"/>
    <mergeCell ref="F27:F29"/>
    <mergeCell ref="G27:G29"/>
    <mergeCell ref="O24:O26"/>
    <mergeCell ref="P24:P26"/>
    <mergeCell ref="O27:O29"/>
    <mergeCell ref="P27:P29"/>
    <mergeCell ref="H27:H29"/>
    <mergeCell ref="I27:I29"/>
    <mergeCell ref="J27:J29"/>
    <mergeCell ref="K27:K29"/>
    <mergeCell ref="L27:L29"/>
    <mergeCell ref="M27:M29"/>
    <mergeCell ref="N27:N29"/>
    <mergeCell ref="H24:H26"/>
    <mergeCell ref="I24:I26"/>
    <mergeCell ref="J24:J26"/>
    <mergeCell ref="K24:K26"/>
    <mergeCell ref="L24:L26"/>
    <mergeCell ref="M24:M26"/>
    <mergeCell ref="Q24:Q26"/>
    <mergeCell ref="R24:R26"/>
    <mergeCell ref="S24:S26"/>
    <mergeCell ref="T24:T26"/>
    <mergeCell ref="U24:U26"/>
    <mergeCell ref="Z27:Z29"/>
    <mergeCell ref="AA27:AA29"/>
    <mergeCell ref="AB27:AB29"/>
    <mergeCell ref="V24:V26"/>
    <mergeCell ref="W24:W26"/>
    <mergeCell ref="X24:X26"/>
    <mergeCell ref="Y24:Y26"/>
    <mergeCell ref="Z24:Z26"/>
    <mergeCell ref="AA24:AA26"/>
    <mergeCell ref="AB24:AB26"/>
    <mergeCell ref="X27:X29"/>
    <mergeCell ref="Y27:Y29"/>
    <mergeCell ref="AB6:AB8"/>
    <mergeCell ref="A1:W2"/>
    <mergeCell ref="X1:AB4"/>
    <mergeCell ref="A3:D3"/>
    <mergeCell ref="J3:M3"/>
    <mergeCell ref="N3:P3"/>
    <mergeCell ref="Q3:S3"/>
    <mergeCell ref="T3:W3"/>
    <mergeCell ref="O4:W4"/>
    <mergeCell ref="H6:H8"/>
    <mergeCell ref="I6:I8"/>
    <mergeCell ref="J6:J8"/>
    <mergeCell ref="K6:K8"/>
    <mergeCell ref="L6:L8"/>
    <mergeCell ref="M6:M8"/>
    <mergeCell ref="S7:S8"/>
    <mergeCell ref="T7:T8"/>
    <mergeCell ref="Q6:Q8"/>
    <mergeCell ref="R7:R8"/>
    <mergeCell ref="U7:U8"/>
    <mergeCell ref="V7:V8"/>
    <mergeCell ref="W7:W8"/>
    <mergeCell ref="X7:X8"/>
    <mergeCell ref="N6:N8"/>
    <mergeCell ref="E3:I3"/>
    <mergeCell ref="A4:N4"/>
    <mergeCell ref="A6:A8"/>
    <mergeCell ref="B6:B8"/>
    <mergeCell ref="C6:C8"/>
    <mergeCell ref="D6:D8"/>
    <mergeCell ref="E6:E8"/>
    <mergeCell ref="Y6:Y8"/>
    <mergeCell ref="Z6:Z8"/>
    <mergeCell ref="O6:O8"/>
    <mergeCell ref="P6:P8"/>
    <mergeCell ref="Y9:Y11"/>
    <mergeCell ref="Z9:Z11"/>
    <mergeCell ref="AA9:AA11"/>
    <mergeCell ref="AB9:AB11"/>
    <mergeCell ref="F6:F8"/>
    <mergeCell ref="G6:G8"/>
    <mergeCell ref="A9:A11"/>
    <mergeCell ref="B9:B11"/>
    <mergeCell ref="C9:C11"/>
    <mergeCell ref="D9:D11"/>
    <mergeCell ref="E9:E11"/>
    <mergeCell ref="M9:M11"/>
    <mergeCell ref="N9:N11"/>
    <mergeCell ref="F9:F11"/>
    <mergeCell ref="G9:G11"/>
    <mergeCell ref="H9:H11"/>
    <mergeCell ref="I9:I11"/>
    <mergeCell ref="J9:J11"/>
    <mergeCell ref="K9:K11"/>
    <mergeCell ref="L9:L11"/>
    <mergeCell ref="O9:O11"/>
    <mergeCell ref="P9:P11"/>
    <mergeCell ref="Q9:Q11"/>
    <mergeCell ref="AA6:AA8"/>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AA15:AA17"/>
    <mergeCell ref="AB15:AB17"/>
    <mergeCell ref="O12:O14"/>
    <mergeCell ref="P12:P14"/>
    <mergeCell ref="Q12:Q14"/>
    <mergeCell ref="Y12:Y14"/>
    <mergeCell ref="Z12:Z14"/>
    <mergeCell ref="AA12:AA14"/>
    <mergeCell ref="AB12:AB14"/>
    <mergeCell ref="X13:X14"/>
    <mergeCell ref="R13:R14"/>
    <mergeCell ref="S13:S14"/>
    <mergeCell ref="Q15:Q17"/>
    <mergeCell ref="T13:T14"/>
    <mergeCell ref="U13:U14"/>
    <mergeCell ref="V13:V14"/>
    <mergeCell ref="W13:W14"/>
    <mergeCell ref="Y15:Y17"/>
    <mergeCell ref="Z15:Z17"/>
    <mergeCell ref="O15:O17"/>
    <mergeCell ref="P15:P17"/>
    <mergeCell ref="A15:A17"/>
    <mergeCell ref="B15:B17"/>
    <mergeCell ref="C15:C17"/>
    <mergeCell ref="D15:D17"/>
    <mergeCell ref="E15:E17"/>
    <mergeCell ref="F15:F17"/>
    <mergeCell ref="G15:G17"/>
    <mergeCell ref="H18:H20"/>
    <mergeCell ref="I18:I20"/>
    <mergeCell ref="H15:H17"/>
    <mergeCell ref="I15:I17"/>
    <mergeCell ref="A18:A20"/>
    <mergeCell ref="B18:B20"/>
    <mergeCell ref="C18:C20"/>
    <mergeCell ref="D18:D20"/>
    <mergeCell ref="E18:E20"/>
    <mergeCell ref="F18:F20"/>
    <mergeCell ref="G18:G20"/>
    <mergeCell ref="Y30:Y32"/>
    <mergeCell ref="Z30:Z32"/>
    <mergeCell ref="AA30:AA32"/>
    <mergeCell ref="AB30:AB32"/>
    <mergeCell ref="Q27:Q29"/>
    <mergeCell ref="R27:R29"/>
    <mergeCell ref="S27:S29"/>
    <mergeCell ref="T27:T29"/>
    <mergeCell ref="U27:U29"/>
    <mergeCell ref="V27:V29"/>
    <mergeCell ref="W27:W29"/>
    <mergeCell ref="V33:V35"/>
    <mergeCell ref="W33:W35"/>
    <mergeCell ref="X33:X35"/>
    <mergeCell ref="Y33:Y35"/>
    <mergeCell ref="Z33:Z35"/>
    <mergeCell ref="AA33:AA35"/>
    <mergeCell ref="AB33:AB35"/>
    <mergeCell ref="O33:O35"/>
    <mergeCell ref="P33:P35"/>
    <mergeCell ref="Q33:Q35"/>
    <mergeCell ref="R33:R35"/>
    <mergeCell ref="S33:S35"/>
    <mergeCell ref="T33:T35"/>
    <mergeCell ref="U33:U35"/>
    <mergeCell ref="O30:O32"/>
    <mergeCell ref="P30:P32"/>
    <mergeCell ref="Q30:Q32"/>
    <mergeCell ref="H30:H32"/>
    <mergeCell ref="I30:I32"/>
    <mergeCell ref="J30:J32"/>
    <mergeCell ref="K30:K32"/>
    <mergeCell ref="L30:L32"/>
    <mergeCell ref="M30:M32"/>
    <mergeCell ref="N30:N32"/>
    <mergeCell ref="H33:H35"/>
    <mergeCell ref="I33:I35"/>
    <mergeCell ref="J33:J35"/>
    <mergeCell ref="K33:K35"/>
    <mergeCell ref="L33:L35"/>
    <mergeCell ref="M33:M35"/>
    <mergeCell ref="N33:N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s>
  <dataValidations count="3">
    <dataValidation type="decimal" operator="greaterThan" allowBlank="1" showInputMessage="1" showErrorMessage="1" prompt="Nedozvoljeni unos - Dozvoljeno unijeti broj sa dva decimalna mjesta." sqref="H6">
      <formula1>0</formula1>
    </dataValidation>
    <dataValidation type="decimal" allowBlank="1" showErrorMessage="1" sqref="A6">
      <formula1>1</formula1>
      <formula2>9999</formula2>
    </dataValidation>
    <dataValidation type="custom" allowBlank="1" showInputMessage="1" showErrorMessage="1" prompt="Dozvoljeni unos do 250 znakova  -    " sqref="G6 G9">
      <formula1>LT(LEN(G6),(250))</formula1>
    </dataValidation>
  </dataValidations>
  <pageMargins left="0.7" right="0.7" top="0.75" bottom="0.75"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workbookViewId="0"/>
  </sheetViews>
  <sheetFormatPr defaultColWidth="14.42578125" defaultRowHeight="15" customHeight="1" x14ac:dyDescent="0.2"/>
  <cols>
    <col min="1" max="1" width="39.28515625" customWidth="1"/>
    <col min="2" max="2" width="24.140625" customWidth="1"/>
    <col min="3" max="4" width="23.140625" customWidth="1"/>
    <col min="5" max="5" width="10.42578125" customWidth="1"/>
    <col min="6" max="6" width="12.42578125" customWidth="1"/>
    <col min="7" max="10" width="14.7109375" customWidth="1"/>
    <col min="11" max="26" width="11.42578125" customWidth="1"/>
  </cols>
  <sheetData>
    <row r="1" spans="1:26" ht="30" customHeight="1" x14ac:dyDescent="0.2">
      <c r="A1" s="20" t="s">
        <v>84</v>
      </c>
      <c r="B1" s="662"/>
      <c r="C1" s="651"/>
      <c r="D1" s="651"/>
      <c r="E1" s="651"/>
      <c r="F1" s="651"/>
      <c r="G1" s="651"/>
      <c r="H1" s="651"/>
      <c r="I1" s="651"/>
      <c r="J1" s="652"/>
      <c r="K1" s="2"/>
      <c r="L1" s="2"/>
      <c r="M1" s="2"/>
      <c r="N1" s="2"/>
      <c r="O1" s="2"/>
      <c r="P1" s="2"/>
      <c r="Q1" s="2"/>
      <c r="R1" s="2"/>
      <c r="S1" s="2"/>
      <c r="T1" s="2"/>
      <c r="U1" s="2"/>
      <c r="V1" s="2"/>
      <c r="W1" s="2"/>
      <c r="X1" s="2"/>
      <c r="Y1" s="2"/>
      <c r="Z1" s="2"/>
    </row>
    <row r="2" spans="1:26" ht="30" customHeight="1" x14ac:dyDescent="0.2">
      <c r="A2" s="20" t="s">
        <v>46</v>
      </c>
      <c r="B2" s="7"/>
      <c r="C2" s="8" t="s">
        <v>47</v>
      </c>
      <c r="D2" s="9"/>
      <c r="E2" s="664" t="s">
        <v>48</v>
      </c>
      <c r="F2" s="665"/>
      <c r="G2" s="666"/>
      <c r="H2" s="665"/>
      <c r="I2" s="10"/>
      <c r="J2" s="11"/>
      <c r="K2" s="2"/>
      <c r="L2" s="2"/>
      <c r="M2" s="2"/>
      <c r="N2" s="2"/>
      <c r="O2" s="2"/>
      <c r="P2" s="2"/>
      <c r="Q2" s="2"/>
      <c r="R2" s="2"/>
      <c r="S2" s="2"/>
      <c r="T2" s="2"/>
      <c r="U2" s="2"/>
      <c r="V2" s="2"/>
      <c r="W2" s="2"/>
      <c r="X2" s="2"/>
      <c r="Y2" s="2"/>
      <c r="Z2" s="2"/>
    </row>
    <row r="3" spans="1:26" ht="30" customHeight="1" x14ac:dyDescent="0.2">
      <c r="A3" s="20" t="s">
        <v>93</v>
      </c>
      <c r="B3" s="7"/>
      <c r="C3" s="667"/>
      <c r="D3" s="651"/>
      <c r="E3" s="651"/>
      <c r="F3" s="651"/>
      <c r="G3" s="651"/>
      <c r="H3" s="651"/>
      <c r="I3" s="651"/>
      <c r="J3" s="652"/>
      <c r="K3" s="2"/>
      <c r="L3" s="2"/>
      <c r="M3" s="2"/>
      <c r="N3" s="2"/>
      <c r="O3" s="2"/>
      <c r="P3" s="2"/>
      <c r="Q3" s="2"/>
      <c r="R3" s="2"/>
      <c r="S3" s="2"/>
      <c r="T3" s="2"/>
      <c r="U3" s="2"/>
      <c r="V3" s="2"/>
      <c r="W3" s="2"/>
      <c r="X3" s="2"/>
      <c r="Y3" s="2"/>
      <c r="Z3" s="2"/>
    </row>
    <row r="4" spans="1:26" ht="30" customHeight="1" x14ac:dyDescent="0.2">
      <c r="A4" s="20" t="s">
        <v>50</v>
      </c>
      <c r="B4" s="7"/>
      <c r="C4" s="8" t="s">
        <v>47</v>
      </c>
      <c r="D4" s="9"/>
      <c r="E4" s="664" t="s">
        <v>48</v>
      </c>
      <c r="F4" s="665"/>
      <c r="G4" s="666"/>
      <c r="H4" s="665"/>
      <c r="I4" s="10"/>
      <c r="J4" s="11"/>
      <c r="K4" s="2"/>
      <c r="L4" s="2"/>
      <c r="M4" s="2"/>
      <c r="N4" s="2"/>
      <c r="O4" s="2"/>
      <c r="P4" s="2"/>
      <c r="Q4" s="2"/>
      <c r="R4" s="2"/>
      <c r="S4" s="2"/>
      <c r="T4" s="2"/>
      <c r="U4" s="2"/>
      <c r="V4" s="2"/>
      <c r="W4" s="2"/>
      <c r="X4" s="2"/>
      <c r="Y4" s="2"/>
      <c r="Z4" s="2"/>
    </row>
    <row r="5" spans="1:26" ht="30" customHeight="1" x14ac:dyDescent="0.2">
      <c r="A5" s="20" t="s">
        <v>51</v>
      </c>
      <c r="B5" s="662"/>
      <c r="C5" s="651"/>
      <c r="D5" s="651"/>
      <c r="E5" s="651"/>
      <c r="F5" s="651"/>
      <c r="G5" s="651"/>
      <c r="H5" s="651"/>
      <c r="I5" s="651"/>
      <c r="J5" s="652"/>
      <c r="K5" s="2"/>
      <c r="L5" s="2"/>
      <c r="M5" s="2"/>
      <c r="N5" s="2"/>
      <c r="O5" s="2"/>
      <c r="P5" s="2"/>
      <c r="Q5" s="2"/>
      <c r="R5" s="2"/>
      <c r="S5" s="2"/>
      <c r="T5" s="2"/>
      <c r="U5" s="2"/>
      <c r="V5" s="2"/>
      <c r="W5" s="2"/>
      <c r="X5" s="2"/>
      <c r="Y5" s="2"/>
      <c r="Z5" s="2"/>
    </row>
    <row r="6" spans="1:26" ht="24.75" customHeight="1" x14ac:dyDescent="0.2">
      <c r="A6" s="668" t="s">
        <v>94</v>
      </c>
      <c r="B6" s="651"/>
      <c r="C6" s="651"/>
      <c r="D6" s="651"/>
      <c r="E6" s="651"/>
      <c r="F6" s="651"/>
      <c r="G6" s="651"/>
      <c r="H6" s="651"/>
      <c r="I6" s="651"/>
      <c r="J6" s="652"/>
      <c r="K6" s="2"/>
      <c r="L6" s="2"/>
      <c r="M6" s="2"/>
      <c r="N6" s="2"/>
      <c r="O6" s="2"/>
      <c r="P6" s="2"/>
      <c r="Q6" s="2"/>
      <c r="R6" s="2"/>
      <c r="S6" s="2"/>
      <c r="T6" s="2"/>
      <c r="U6" s="2"/>
      <c r="V6" s="2"/>
      <c r="W6" s="2"/>
      <c r="X6" s="2"/>
      <c r="Y6" s="2"/>
      <c r="Z6" s="2"/>
    </row>
    <row r="7" spans="1:26" ht="12.75" customHeight="1" x14ac:dyDescent="0.2">
      <c r="A7" s="23" t="s">
        <v>56</v>
      </c>
      <c r="B7" s="24" t="s">
        <v>61</v>
      </c>
      <c r="C7" s="24" t="s">
        <v>95</v>
      </c>
      <c r="D7" s="24" t="s">
        <v>96</v>
      </c>
      <c r="E7" s="23" t="s">
        <v>97</v>
      </c>
      <c r="F7" s="24" t="s">
        <v>64</v>
      </c>
      <c r="G7" s="24" t="s">
        <v>65</v>
      </c>
      <c r="H7" s="24" t="s">
        <v>66</v>
      </c>
      <c r="I7" s="24" t="s">
        <v>67</v>
      </c>
      <c r="J7" s="24" t="s">
        <v>68</v>
      </c>
      <c r="K7" s="2"/>
      <c r="L7" s="2"/>
      <c r="M7" s="2"/>
      <c r="N7" s="2"/>
      <c r="O7" s="2"/>
      <c r="P7" s="2"/>
      <c r="Q7" s="2"/>
      <c r="R7" s="2"/>
      <c r="S7" s="2"/>
      <c r="T7" s="2"/>
      <c r="U7" s="2"/>
      <c r="V7" s="2"/>
      <c r="W7" s="2"/>
      <c r="X7" s="2"/>
      <c r="Y7" s="2"/>
      <c r="Z7" s="2"/>
    </row>
    <row r="8" spans="1:26" ht="12.75" customHeight="1" x14ac:dyDescent="0.2">
      <c r="A8" s="660"/>
      <c r="B8" s="25"/>
      <c r="C8" s="25"/>
      <c r="D8" s="26"/>
      <c r="E8" s="25"/>
      <c r="F8" s="25"/>
      <c r="G8" s="25"/>
      <c r="H8" s="25"/>
      <c r="I8" s="25"/>
      <c r="J8" s="25"/>
      <c r="K8" s="2"/>
      <c r="L8" s="2"/>
      <c r="M8" s="2"/>
      <c r="N8" s="2"/>
      <c r="O8" s="2"/>
      <c r="P8" s="2"/>
      <c r="Q8" s="2"/>
      <c r="R8" s="2"/>
      <c r="S8" s="2"/>
      <c r="T8" s="2"/>
      <c r="U8" s="2"/>
      <c r="V8" s="2"/>
      <c r="W8" s="2"/>
      <c r="X8" s="2"/>
      <c r="Y8" s="2"/>
      <c r="Z8" s="2"/>
    </row>
    <row r="9" spans="1:26" ht="12.75" customHeight="1" x14ac:dyDescent="0.2">
      <c r="A9" s="641"/>
      <c r="B9" s="25"/>
      <c r="C9" s="25"/>
      <c r="D9" s="26"/>
      <c r="E9" s="25"/>
      <c r="F9" s="25"/>
      <c r="G9" s="25"/>
      <c r="H9" s="25"/>
      <c r="I9" s="25"/>
      <c r="J9" s="25"/>
      <c r="K9" s="2"/>
      <c r="L9" s="2"/>
      <c r="M9" s="2"/>
      <c r="N9" s="2"/>
      <c r="O9" s="2"/>
      <c r="P9" s="2"/>
      <c r="Q9" s="2"/>
      <c r="R9" s="2"/>
      <c r="S9" s="2"/>
      <c r="T9" s="2"/>
      <c r="U9" s="2"/>
      <c r="V9" s="2"/>
      <c r="W9" s="2"/>
      <c r="X9" s="2"/>
      <c r="Y9" s="2"/>
      <c r="Z9" s="2"/>
    </row>
    <row r="10" spans="1:26" ht="12.75" customHeight="1" x14ac:dyDescent="0.2">
      <c r="A10" s="642"/>
      <c r="B10" s="25"/>
      <c r="C10" s="25"/>
      <c r="D10" s="26"/>
      <c r="E10" s="25"/>
      <c r="F10" s="25"/>
      <c r="G10" s="25"/>
      <c r="H10" s="25"/>
      <c r="I10" s="25"/>
      <c r="J10" s="25"/>
      <c r="K10" s="2"/>
      <c r="L10" s="2"/>
      <c r="M10" s="2"/>
      <c r="N10" s="2"/>
      <c r="O10" s="2"/>
      <c r="P10" s="2"/>
      <c r="Q10" s="2"/>
      <c r="R10" s="2"/>
      <c r="S10" s="2"/>
      <c r="T10" s="2"/>
      <c r="U10" s="2"/>
      <c r="V10" s="2"/>
      <c r="W10" s="2"/>
      <c r="X10" s="2"/>
      <c r="Y10" s="2"/>
      <c r="Z10" s="2"/>
    </row>
    <row r="11" spans="1:26" ht="12.75" customHeight="1" x14ac:dyDescent="0.2">
      <c r="A11" s="660"/>
      <c r="B11" s="25"/>
      <c r="C11" s="25"/>
      <c r="D11" s="26"/>
      <c r="E11" s="25"/>
      <c r="F11" s="25"/>
      <c r="G11" s="25"/>
      <c r="H11" s="25"/>
      <c r="I11" s="25"/>
      <c r="J11" s="25"/>
      <c r="K11" s="2"/>
      <c r="L11" s="2"/>
      <c r="M11" s="2"/>
      <c r="N11" s="2"/>
      <c r="O11" s="2"/>
      <c r="P11" s="2"/>
      <c r="Q11" s="2"/>
      <c r="R11" s="2"/>
      <c r="S11" s="2"/>
      <c r="T11" s="2"/>
      <c r="U11" s="2"/>
      <c r="V11" s="2"/>
      <c r="W11" s="2"/>
      <c r="X11" s="2"/>
      <c r="Y11" s="2"/>
      <c r="Z11" s="2"/>
    </row>
    <row r="12" spans="1:26" ht="12.75" customHeight="1" x14ac:dyDescent="0.2">
      <c r="A12" s="641"/>
      <c r="B12" s="25"/>
      <c r="C12" s="25"/>
      <c r="D12" s="26"/>
      <c r="E12" s="25"/>
      <c r="F12" s="25"/>
      <c r="G12" s="25"/>
      <c r="H12" s="25"/>
      <c r="I12" s="25"/>
      <c r="J12" s="25"/>
      <c r="K12" s="2"/>
      <c r="L12" s="2"/>
      <c r="M12" s="2"/>
      <c r="N12" s="2"/>
      <c r="O12" s="2"/>
      <c r="P12" s="2"/>
      <c r="Q12" s="2"/>
      <c r="R12" s="2"/>
      <c r="S12" s="2"/>
      <c r="T12" s="2"/>
      <c r="U12" s="2"/>
      <c r="V12" s="2"/>
      <c r="W12" s="2"/>
      <c r="X12" s="2"/>
      <c r="Y12" s="2"/>
      <c r="Z12" s="2"/>
    </row>
    <row r="13" spans="1:26" ht="12.75" customHeight="1" x14ac:dyDescent="0.2">
      <c r="A13" s="642"/>
      <c r="B13" s="25"/>
      <c r="C13" s="25"/>
      <c r="D13" s="26"/>
      <c r="E13" s="25"/>
      <c r="F13" s="25"/>
      <c r="G13" s="25"/>
      <c r="H13" s="25"/>
      <c r="I13" s="25"/>
      <c r="J13" s="25"/>
      <c r="K13" s="2"/>
      <c r="L13" s="2"/>
      <c r="M13" s="2"/>
      <c r="N13" s="2"/>
      <c r="O13" s="2"/>
      <c r="P13" s="2"/>
      <c r="Q13" s="2"/>
      <c r="R13" s="2"/>
      <c r="S13" s="2"/>
      <c r="T13" s="2"/>
      <c r="U13" s="2"/>
      <c r="V13" s="2"/>
      <c r="W13" s="2"/>
      <c r="X13" s="2"/>
      <c r="Y13" s="2"/>
      <c r="Z13" s="2"/>
    </row>
    <row r="14" spans="1:26" ht="12.75" customHeight="1" x14ac:dyDescent="0.2">
      <c r="A14" s="660"/>
      <c r="B14" s="25"/>
      <c r="C14" s="25"/>
      <c r="D14" s="26"/>
      <c r="E14" s="25"/>
      <c r="F14" s="25"/>
      <c r="G14" s="25"/>
      <c r="H14" s="25"/>
      <c r="I14" s="25"/>
      <c r="J14" s="25"/>
      <c r="K14" s="2"/>
      <c r="L14" s="2"/>
      <c r="M14" s="2"/>
      <c r="N14" s="2"/>
      <c r="O14" s="2"/>
      <c r="P14" s="2"/>
      <c r="Q14" s="2"/>
      <c r="R14" s="2"/>
      <c r="S14" s="2"/>
      <c r="T14" s="2"/>
      <c r="U14" s="2"/>
      <c r="V14" s="2"/>
      <c r="W14" s="2"/>
      <c r="X14" s="2"/>
      <c r="Y14" s="2"/>
      <c r="Z14" s="2"/>
    </row>
    <row r="15" spans="1:26" ht="12.75" customHeight="1" x14ac:dyDescent="0.2">
      <c r="A15" s="641"/>
      <c r="B15" s="25"/>
      <c r="C15" s="25"/>
      <c r="D15" s="26"/>
      <c r="E15" s="25"/>
      <c r="F15" s="25"/>
      <c r="G15" s="25"/>
      <c r="H15" s="25"/>
      <c r="I15" s="25"/>
      <c r="J15" s="25"/>
      <c r="K15" s="2"/>
      <c r="L15" s="2"/>
      <c r="M15" s="2"/>
      <c r="N15" s="2"/>
      <c r="O15" s="2"/>
      <c r="P15" s="2"/>
      <c r="Q15" s="2"/>
      <c r="R15" s="2"/>
      <c r="S15" s="2"/>
      <c r="T15" s="2"/>
      <c r="U15" s="2"/>
      <c r="V15" s="2"/>
      <c r="W15" s="2"/>
      <c r="X15" s="2"/>
      <c r="Y15" s="2"/>
      <c r="Z15" s="2"/>
    </row>
    <row r="16" spans="1:26" ht="12.75" customHeight="1" x14ac:dyDescent="0.2">
      <c r="A16" s="642"/>
      <c r="B16" s="25"/>
      <c r="C16" s="25"/>
      <c r="D16" s="26"/>
      <c r="E16" s="25"/>
      <c r="F16" s="25"/>
      <c r="G16" s="25"/>
      <c r="H16" s="25"/>
      <c r="I16" s="25"/>
      <c r="J16" s="25"/>
      <c r="K16" s="2"/>
      <c r="L16" s="2"/>
      <c r="M16" s="2"/>
      <c r="N16" s="2"/>
      <c r="O16" s="2"/>
      <c r="P16" s="2"/>
      <c r="Q16" s="2"/>
      <c r="R16" s="2"/>
      <c r="S16" s="2"/>
      <c r="T16" s="2"/>
      <c r="U16" s="2"/>
      <c r="V16" s="2"/>
      <c r="W16" s="2"/>
      <c r="X16" s="2"/>
      <c r="Y16" s="2"/>
      <c r="Z16" s="2"/>
    </row>
    <row r="17" spans="1:26" ht="12.75" customHeight="1" x14ac:dyDescent="0.2">
      <c r="A17" s="660"/>
      <c r="B17" s="25"/>
      <c r="C17" s="25"/>
      <c r="D17" s="26"/>
      <c r="E17" s="25"/>
      <c r="F17" s="25"/>
      <c r="G17" s="25"/>
      <c r="H17" s="25"/>
      <c r="I17" s="25"/>
      <c r="J17" s="25"/>
      <c r="K17" s="2"/>
      <c r="L17" s="2"/>
      <c r="M17" s="2"/>
      <c r="N17" s="2"/>
      <c r="O17" s="2"/>
      <c r="P17" s="2"/>
      <c r="Q17" s="2"/>
      <c r="R17" s="2"/>
      <c r="S17" s="2"/>
      <c r="T17" s="2"/>
      <c r="U17" s="2"/>
      <c r="V17" s="2"/>
      <c r="W17" s="2"/>
      <c r="X17" s="2"/>
      <c r="Y17" s="2"/>
      <c r="Z17" s="2"/>
    </row>
    <row r="18" spans="1:26" ht="12.75" customHeight="1" x14ac:dyDescent="0.2">
      <c r="A18" s="641"/>
      <c r="B18" s="25"/>
      <c r="C18" s="25"/>
      <c r="D18" s="26"/>
      <c r="E18" s="25"/>
      <c r="F18" s="25"/>
      <c r="G18" s="25"/>
      <c r="H18" s="25"/>
      <c r="I18" s="25"/>
      <c r="J18" s="25"/>
      <c r="K18" s="2"/>
      <c r="L18" s="2"/>
      <c r="M18" s="2"/>
      <c r="N18" s="2"/>
      <c r="O18" s="2"/>
      <c r="P18" s="2"/>
      <c r="Q18" s="2"/>
      <c r="R18" s="2"/>
      <c r="S18" s="2"/>
      <c r="T18" s="2"/>
      <c r="U18" s="2"/>
      <c r="V18" s="2"/>
      <c r="W18" s="2"/>
      <c r="X18" s="2"/>
      <c r="Y18" s="2"/>
      <c r="Z18" s="2"/>
    </row>
    <row r="19" spans="1:26" ht="12.75" customHeight="1" x14ac:dyDescent="0.2">
      <c r="A19" s="642"/>
      <c r="B19" s="25"/>
      <c r="C19" s="25"/>
      <c r="D19" s="26"/>
      <c r="E19" s="25"/>
      <c r="F19" s="25"/>
      <c r="G19" s="25"/>
      <c r="H19" s="25"/>
      <c r="I19" s="25"/>
      <c r="J19" s="25"/>
      <c r="K19" s="2"/>
      <c r="L19" s="2"/>
      <c r="M19" s="2"/>
      <c r="N19" s="2"/>
      <c r="O19" s="2"/>
      <c r="P19" s="2"/>
      <c r="Q19" s="2"/>
      <c r="R19" s="2"/>
      <c r="S19" s="2"/>
      <c r="T19" s="2"/>
      <c r="U19" s="2"/>
      <c r="V19" s="2"/>
      <c r="W19" s="2"/>
      <c r="X19" s="2"/>
      <c r="Y19" s="2"/>
      <c r="Z19" s="2"/>
    </row>
    <row r="20" spans="1:26" ht="12.75" customHeight="1" x14ac:dyDescent="0.2">
      <c r="A20" s="660"/>
      <c r="B20" s="25"/>
      <c r="C20" s="25"/>
      <c r="D20" s="26"/>
      <c r="E20" s="25"/>
      <c r="F20" s="25"/>
      <c r="G20" s="25"/>
      <c r="H20" s="25"/>
      <c r="I20" s="25"/>
      <c r="J20" s="25"/>
      <c r="K20" s="2"/>
      <c r="L20" s="2"/>
      <c r="M20" s="2"/>
      <c r="N20" s="2"/>
      <c r="O20" s="2"/>
      <c r="P20" s="2"/>
      <c r="Q20" s="2"/>
      <c r="R20" s="2"/>
      <c r="S20" s="2"/>
      <c r="T20" s="2"/>
      <c r="U20" s="2"/>
      <c r="V20" s="2"/>
      <c r="W20" s="2"/>
      <c r="X20" s="2"/>
      <c r="Y20" s="2"/>
      <c r="Z20" s="2"/>
    </row>
    <row r="21" spans="1:26" ht="12.75" customHeight="1" x14ac:dyDescent="0.2">
      <c r="A21" s="641"/>
      <c r="B21" s="25"/>
      <c r="C21" s="25"/>
      <c r="D21" s="26"/>
      <c r="E21" s="25"/>
      <c r="F21" s="25"/>
      <c r="G21" s="25"/>
      <c r="H21" s="25"/>
      <c r="I21" s="25"/>
      <c r="J21" s="25"/>
      <c r="K21" s="2"/>
      <c r="L21" s="2"/>
      <c r="M21" s="2"/>
      <c r="N21" s="2"/>
      <c r="O21" s="2"/>
      <c r="P21" s="2"/>
      <c r="Q21" s="2"/>
      <c r="R21" s="2"/>
      <c r="S21" s="2"/>
      <c r="T21" s="2"/>
      <c r="U21" s="2"/>
      <c r="V21" s="2"/>
      <c r="W21" s="2"/>
      <c r="X21" s="2"/>
      <c r="Y21" s="2"/>
      <c r="Z21" s="2"/>
    </row>
    <row r="22" spans="1:26" ht="12.75" customHeight="1" x14ac:dyDescent="0.2">
      <c r="A22" s="642"/>
      <c r="B22" s="25"/>
      <c r="C22" s="25"/>
      <c r="D22" s="26"/>
      <c r="E22" s="25"/>
      <c r="F22" s="25"/>
      <c r="G22" s="25"/>
      <c r="H22" s="25"/>
      <c r="I22" s="25"/>
      <c r="J22" s="25"/>
      <c r="K22" s="2"/>
      <c r="L22" s="2"/>
      <c r="M22" s="2"/>
      <c r="N22" s="2"/>
      <c r="O22" s="2"/>
      <c r="P22" s="2"/>
      <c r="Q22" s="2"/>
      <c r="R22" s="2"/>
      <c r="S22" s="2"/>
      <c r="T22" s="2"/>
      <c r="U22" s="2"/>
      <c r="V22" s="2"/>
      <c r="W22" s="2"/>
      <c r="X22" s="2"/>
      <c r="Y22" s="2"/>
      <c r="Z22" s="2"/>
    </row>
    <row r="23" spans="1:26" ht="12.75" customHeight="1" x14ac:dyDescent="0.2">
      <c r="A23" s="660"/>
      <c r="B23" s="25"/>
      <c r="C23" s="25"/>
      <c r="D23" s="26"/>
      <c r="E23" s="25"/>
      <c r="F23" s="25"/>
      <c r="G23" s="25"/>
      <c r="H23" s="25"/>
      <c r="I23" s="25"/>
      <c r="J23" s="25"/>
      <c r="K23" s="2"/>
      <c r="L23" s="2"/>
      <c r="M23" s="2"/>
      <c r="N23" s="2"/>
      <c r="O23" s="2"/>
      <c r="P23" s="2"/>
      <c r="Q23" s="2"/>
      <c r="R23" s="2"/>
      <c r="S23" s="2"/>
      <c r="T23" s="2"/>
      <c r="U23" s="2"/>
      <c r="V23" s="2"/>
      <c r="W23" s="2"/>
      <c r="X23" s="2"/>
      <c r="Y23" s="2"/>
      <c r="Z23" s="2"/>
    </row>
    <row r="24" spans="1:26" ht="12.75" customHeight="1" x14ac:dyDescent="0.2">
      <c r="A24" s="641"/>
      <c r="B24" s="25"/>
      <c r="C24" s="25"/>
      <c r="D24" s="26"/>
      <c r="E24" s="25"/>
      <c r="F24" s="25"/>
      <c r="G24" s="25"/>
      <c r="H24" s="25"/>
      <c r="I24" s="25"/>
      <c r="J24" s="25"/>
      <c r="K24" s="2"/>
      <c r="L24" s="2"/>
      <c r="M24" s="2"/>
      <c r="N24" s="2"/>
      <c r="O24" s="2"/>
      <c r="P24" s="2"/>
      <c r="Q24" s="2"/>
      <c r="R24" s="2"/>
      <c r="S24" s="2"/>
      <c r="T24" s="2"/>
      <c r="U24" s="2"/>
      <c r="V24" s="2"/>
      <c r="W24" s="2"/>
      <c r="X24" s="2"/>
      <c r="Y24" s="2"/>
      <c r="Z24" s="2"/>
    </row>
    <row r="25" spans="1:26" ht="12.75" customHeight="1" x14ac:dyDescent="0.2">
      <c r="A25" s="642"/>
      <c r="B25" s="25"/>
      <c r="C25" s="25"/>
      <c r="D25" s="26"/>
      <c r="E25" s="25"/>
      <c r="F25" s="25"/>
      <c r="G25" s="25"/>
      <c r="H25" s="25"/>
      <c r="I25" s="25"/>
      <c r="J25" s="25"/>
      <c r="K25" s="2"/>
      <c r="L25" s="2"/>
      <c r="M25" s="2"/>
      <c r="N25" s="2"/>
      <c r="O25" s="2"/>
      <c r="P25" s="2"/>
      <c r="Q25" s="2"/>
      <c r="R25" s="2"/>
      <c r="S25" s="2"/>
      <c r="T25" s="2"/>
      <c r="U25" s="2"/>
      <c r="V25" s="2"/>
      <c r="W25" s="2"/>
      <c r="X25" s="2"/>
      <c r="Y25" s="2"/>
      <c r="Z25" s="2"/>
    </row>
    <row r="26" spans="1:26" ht="12.75" customHeight="1" x14ac:dyDescent="0.2">
      <c r="A26" s="660"/>
      <c r="B26" s="25"/>
      <c r="C26" s="25"/>
      <c r="D26" s="26"/>
      <c r="E26" s="25"/>
      <c r="F26" s="25"/>
      <c r="G26" s="25"/>
      <c r="H26" s="25"/>
      <c r="I26" s="25"/>
      <c r="J26" s="25"/>
      <c r="K26" s="2"/>
      <c r="L26" s="2"/>
      <c r="M26" s="2"/>
      <c r="N26" s="2"/>
      <c r="O26" s="2"/>
      <c r="P26" s="2"/>
      <c r="Q26" s="2"/>
      <c r="R26" s="2"/>
      <c r="S26" s="2"/>
      <c r="T26" s="2"/>
      <c r="U26" s="2"/>
      <c r="V26" s="2"/>
      <c r="W26" s="2"/>
      <c r="X26" s="2"/>
      <c r="Y26" s="2"/>
      <c r="Z26" s="2"/>
    </row>
    <row r="27" spans="1:26" ht="12.75" customHeight="1" x14ac:dyDescent="0.2">
      <c r="A27" s="641"/>
      <c r="B27" s="25"/>
      <c r="C27" s="25"/>
      <c r="D27" s="26"/>
      <c r="E27" s="25"/>
      <c r="F27" s="25"/>
      <c r="G27" s="25"/>
      <c r="H27" s="25"/>
      <c r="I27" s="25"/>
      <c r="J27" s="25"/>
      <c r="K27" s="2"/>
      <c r="L27" s="2"/>
      <c r="M27" s="2"/>
      <c r="N27" s="2"/>
      <c r="O27" s="2"/>
      <c r="P27" s="2"/>
      <c r="Q27" s="2"/>
      <c r="R27" s="2"/>
      <c r="S27" s="2"/>
      <c r="T27" s="2"/>
      <c r="U27" s="2"/>
      <c r="V27" s="2"/>
      <c r="W27" s="2"/>
      <c r="X27" s="2"/>
      <c r="Y27" s="2"/>
      <c r="Z27" s="2"/>
    </row>
    <row r="28" spans="1:26" ht="12.75" customHeight="1" x14ac:dyDescent="0.2">
      <c r="A28" s="642"/>
      <c r="B28" s="25"/>
      <c r="C28" s="25"/>
      <c r="D28" s="26"/>
      <c r="E28" s="25"/>
      <c r="F28" s="25"/>
      <c r="G28" s="25"/>
      <c r="H28" s="25"/>
      <c r="I28" s="25"/>
      <c r="J28" s="25"/>
      <c r="K28" s="2"/>
      <c r="L28" s="2"/>
      <c r="M28" s="2"/>
      <c r="N28" s="2"/>
      <c r="O28" s="2"/>
      <c r="P28" s="2"/>
      <c r="Q28" s="2"/>
      <c r="R28" s="2"/>
      <c r="S28" s="2"/>
      <c r="T28" s="2"/>
      <c r="U28" s="2"/>
      <c r="V28" s="2"/>
      <c r="W28" s="2"/>
      <c r="X28" s="2"/>
      <c r="Y28" s="2"/>
      <c r="Z28" s="2"/>
    </row>
    <row r="29" spans="1:26" ht="12.75" customHeight="1" x14ac:dyDescent="0.2">
      <c r="K29" s="2"/>
      <c r="L29" s="2"/>
      <c r="M29" s="2"/>
      <c r="N29" s="2"/>
      <c r="O29" s="2"/>
      <c r="P29" s="2"/>
      <c r="Q29" s="2"/>
      <c r="R29" s="2"/>
      <c r="S29" s="2"/>
      <c r="T29" s="2"/>
      <c r="U29" s="2"/>
      <c r="V29" s="2"/>
      <c r="W29" s="2"/>
      <c r="X29" s="2"/>
      <c r="Y29" s="2"/>
      <c r="Z29" s="2"/>
    </row>
    <row r="30" spans="1:26" ht="12.75" customHeight="1" x14ac:dyDescent="0.2">
      <c r="K30" s="2"/>
      <c r="L30" s="2"/>
      <c r="M30" s="2"/>
      <c r="N30" s="2"/>
      <c r="O30" s="2"/>
      <c r="P30" s="2"/>
      <c r="Q30" s="2"/>
      <c r="R30" s="2"/>
      <c r="S30" s="2"/>
      <c r="T30" s="2"/>
      <c r="U30" s="2"/>
      <c r="V30" s="2"/>
      <c r="W30" s="2"/>
      <c r="X30" s="2"/>
      <c r="Y30" s="2"/>
      <c r="Z30" s="2"/>
    </row>
    <row r="31" spans="1:26" ht="12.75" customHeight="1" x14ac:dyDescent="0.2">
      <c r="K31" s="2"/>
      <c r="L31" s="2"/>
      <c r="M31" s="2"/>
      <c r="N31" s="2"/>
      <c r="O31" s="2"/>
      <c r="P31" s="2"/>
      <c r="Q31" s="2"/>
      <c r="R31" s="2"/>
      <c r="S31" s="2"/>
      <c r="T31" s="2"/>
      <c r="U31" s="2"/>
      <c r="V31" s="2"/>
      <c r="W31" s="2"/>
      <c r="X31" s="2"/>
      <c r="Y31" s="2"/>
      <c r="Z31" s="2"/>
    </row>
    <row r="32" spans="1:26" ht="12.75" customHeight="1" x14ac:dyDescent="0.2">
      <c r="K32" s="2"/>
      <c r="L32" s="2"/>
      <c r="M32" s="2"/>
      <c r="N32" s="2"/>
      <c r="O32" s="2"/>
      <c r="P32" s="2"/>
      <c r="Q32" s="2"/>
      <c r="R32" s="2"/>
      <c r="S32" s="2"/>
      <c r="T32" s="2"/>
      <c r="U32" s="2"/>
      <c r="V32" s="2"/>
      <c r="W32" s="2"/>
      <c r="X32" s="2"/>
      <c r="Y32" s="2"/>
      <c r="Z32" s="2"/>
    </row>
    <row r="33" spans="11:26" ht="12.75" customHeight="1" x14ac:dyDescent="0.2">
      <c r="K33" s="2"/>
      <c r="L33" s="2"/>
      <c r="M33" s="2"/>
      <c r="N33" s="2"/>
      <c r="O33" s="2"/>
      <c r="P33" s="2"/>
      <c r="Q33" s="2"/>
      <c r="R33" s="2"/>
      <c r="S33" s="2"/>
      <c r="T33" s="2"/>
      <c r="U33" s="2"/>
      <c r="V33" s="2"/>
      <c r="W33" s="2"/>
      <c r="X33" s="2"/>
      <c r="Y33" s="2"/>
      <c r="Z33" s="2"/>
    </row>
    <row r="34" spans="11:26" ht="12.75" customHeight="1" x14ac:dyDescent="0.2">
      <c r="K34" s="2"/>
      <c r="L34" s="2"/>
      <c r="M34" s="2"/>
      <c r="N34" s="2"/>
      <c r="O34" s="2"/>
      <c r="P34" s="2"/>
      <c r="Q34" s="2"/>
      <c r="R34" s="2"/>
      <c r="S34" s="2"/>
      <c r="T34" s="2"/>
      <c r="U34" s="2"/>
      <c r="V34" s="2"/>
      <c r="W34" s="2"/>
      <c r="X34" s="2"/>
      <c r="Y34" s="2"/>
      <c r="Z34" s="2"/>
    </row>
    <row r="35" spans="11:26" ht="12.75" customHeight="1" x14ac:dyDescent="0.2">
      <c r="K35" s="2"/>
      <c r="L35" s="2"/>
      <c r="M35" s="2"/>
      <c r="N35" s="2"/>
      <c r="O35" s="2"/>
      <c r="P35" s="2"/>
      <c r="Q35" s="2"/>
      <c r="R35" s="2"/>
      <c r="S35" s="2"/>
      <c r="T35" s="2"/>
      <c r="U35" s="2"/>
      <c r="V35" s="2"/>
      <c r="W35" s="2"/>
      <c r="X35" s="2"/>
      <c r="Y35" s="2"/>
      <c r="Z35" s="2"/>
    </row>
    <row r="36" spans="11:26" ht="12.75" customHeight="1" x14ac:dyDescent="0.2">
      <c r="K36" s="2"/>
      <c r="L36" s="2"/>
      <c r="M36" s="2"/>
      <c r="N36" s="2"/>
      <c r="O36" s="2"/>
      <c r="P36" s="2"/>
      <c r="Q36" s="2"/>
      <c r="R36" s="2"/>
      <c r="S36" s="2"/>
      <c r="T36" s="2"/>
      <c r="U36" s="2"/>
      <c r="V36" s="2"/>
      <c r="W36" s="2"/>
      <c r="X36" s="2"/>
      <c r="Y36" s="2"/>
      <c r="Z36" s="2"/>
    </row>
    <row r="37" spans="11:26" ht="12.75" customHeight="1" x14ac:dyDescent="0.2">
      <c r="K37" s="2"/>
      <c r="L37" s="2"/>
      <c r="M37" s="2"/>
      <c r="N37" s="2"/>
      <c r="O37" s="2"/>
      <c r="P37" s="2"/>
      <c r="Q37" s="2"/>
      <c r="R37" s="2"/>
      <c r="S37" s="2"/>
      <c r="T37" s="2"/>
      <c r="U37" s="2"/>
      <c r="V37" s="2"/>
      <c r="W37" s="2"/>
      <c r="X37" s="2"/>
      <c r="Y37" s="2"/>
      <c r="Z37" s="2"/>
    </row>
    <row r="38" spans="11:26" ht="12.75" customHeight="1" x14ac:dyDescent="0.2">
      <c r="K38" s="2"/>
      <c r="L38" s="2"/>
      <c r="M38" s="2"/>
      <c r="N38" s="2"/>
      <c r="O38" s="2"/>
      <c r="P38" s="2"/>
      <c r="Q38" s="2"/>
      <c r="R38" s="2"/>
      <c r="S38" s="2"/>
      <c r="T38" s="2"/>
      <c r="U38" s="2"/>
      <c r="V38" s="2"/>
      <c r="W38" s="2"/>
      <c r="X38" s="2"/>
      <c r="Y38" s="2"/>
      <c r="Z38" s="2"/>
    </row>
    <row r="39" spans="11:26" ht="12.75" customHeight="1" x14ac:dyDescent="0.2">
      <c r="K39" s="2"/>
      <c r="L39" s="2"/>
      <c r="M39" s="2"/>
      <c r="N39" s="2"/>
      <c r="O39" s="2"/>
      <c r="P39" s="2"/>
      <c r="Q39" s="2"/>
      <c r="R39" s="2"/>
      <c r="S39" s="2"/>
      <c r="T39" s="2"/>
      <c r="U39" s="2"/>
      <c r="V39" s="2"/>
      <c r="W39" s="2"/>
      <c r="X39" s="2"/>
      <c r="Y39" s="2"/>
      <c r="Z39" s="2"/>
    </row>
    <row r="40" spans="11:26" ht="12.75" customHeight="1" x14ac:dyDescent="0.2">
      <c r="K40" s="2"/>
      <c r="L40" s="2"/>
      <c r="M40" s="2"/>
      <c r="N40" s="2"/>
      <c r="O40" s="2"/>
      <c r="P40" s="2"/>
      <c r="Q40" s="2"/>
      <c r="R40" s="2"/>
      <c r="S40" s="2"/>
      <c r="T40" s="2"/>
      <c r="U40" s="2"/>
      <c r="V40" s="2"/>
      <c r="W40" s="2"/>
      <c r="X40" s="2"/>
      <c r="Y40" s="2"/>
      <c r="Z40" s="2"/>
    </row>
    <row r="41" spans="11:26" ht="12.75" customHeight="1" x14ac:dyDescent="0.2">
      <c r="K41" s="2"/>
      <c r="L41" s="2"/>
      <c r="M41" s="2"/>
      <c r="N41" s="2"/>
      <c r="O41" s="2"/>
      <c r="P41" s="2"/>
      <c r="Q41" s="2"/>
      <c r="R41" s="2"/>
      <c r="S41" s="2"/>
      <c r="T41" s="2"/>
      <c r="U41" s="2"/>
      <c r="V41" s="2"/>
      <c r="W41" s="2"/>
      <c r="X41" s="2"/>
      <c r="Y41" s="2"/>
      <c r="Z41" s="2"/>
    </row>
    <row r="42" spans="11:26" ht="12.75" customHeight="1" x14ac:dyDescent="0.2">
      <c r="K42" s="2"/>
      <c r="L42" s="2"/>
      <c r="M42" s="2"/>
      <c r="N42" s="2"/>
      <c r="O42" s="2"/>
      <c r="P42" s="2"/>
      <c r="Q42" s="2"/>
      <c r="R42" s="2"/>
      <c r="S42" s="2"/>
      <c r="T42" s="2"/>
      <c r="U42" s="2"/>
      <c r="V42" s="2"/>
      <c r="W42" s="2"/>
      <c r="X42" s="2"/>
      <c r="Y42" s="2"/>
      <c r="Z42" s="2"/>
    </row>
    <row r="43" spans="11:26" ht="12.75" customHeight="1" x14ac:dyDescent="0.2">
      <c r="K43" s="2"/>
      <c r="L43" s="2"/>
      <c r="M43" s="2"/>
      <c r="N43" s="2"/>
      <c r="O43" s="2"/>
      <c r="P43" s="2"/>
      <c r="Q43" s="2"/>
      <c r="R43" s="2"/>
      <c r="S43" s="2"/>
      <c r="T43" s="2"/>
      <c r="U43" s="2"/>
      <c r="V43" s="2"/>
      <c r="W43" s="2"/>
      <c r="X43" s="2"/>
      <c r="Y43" s="2"/>
      <c r="Z43" s="2"/>
    </row>
    <row r="44" spans="11:26" ht="12.75" customHeight="1" x14ac:dyDescent="0.2">
      <c r="K44" s="2"/>
      <c r="L44" s="2"/>
      <c r="M44" s="2"/>
      <c r="N44" s="2"/>
      <c r="O44" s="2"/>
      <c r="P44" s="2"/>
      <c r="Q44" s="2"/>
      <c r="R44" s="2"/>
      <c r="S44" s="2"/>
      <c r="T44" s="2"/>
      <c r="U44" s="2"/>
      <c r="V44" s="2"/>
      <c r="W44" s="2"/>
      <c r="X44" s="2"/>
      <c r="Y44" s="2"/>
      <c r="Z44" s="2"/>
    </row>
    <row r="45" spans="11:26" ht="12.75" customHeight="1" x14ac:dyDescent="0.2">
      <c r="K45" s="2"/>
      <c r="L45" s="2"/>
      <c r="M45" s="2"/>
      <c r="N45" s="2"/>
      <c r="O45" s="2"/>
      <c r="P45" s="2"/>
      <c r="Q45" s="2"/>
      <c r="R45" s="2"/>
      <c r="S45" s="2"/>
      <c r="T45" s="2"/>
      <c r="U45" s="2"/>
      <c r="V45" s="2"/>
      <c r="W45" s="2"/>
      <c r="X45" s="2"/>
      <c r="Y45" s="2"/>
      <c r="Z45" s="2"/>
    </row>
    <row r="46" spans="11:26" ht="12.75" customHeight="1" x14ac:dyDescent="0.2">
      <c r="K46" s="2"/>
      <c r="L46" s="2"/>
      <c r="M46" s="2"/>
      <c r="N46" s="2"/>
      <c r="O46" s="2"/>
      <c r="P46" s="2"/>
      <c r="Q46" s="2"/>
      <c r="R46" s="2"/>
      <c r="S46" s="2"/>
      <c r="T46" s="2"/>
      <c r="U46" s="2"/>
      <c r="V46" s="2"/>
      <c r="W46" s="2"/>
      <c r="X46" s="2"/>
      <c r="Y46" s="2"/>
      <c r="Z46" s="2"/>
    </row>
    <row r="47" spans="11:26" ht="12.75" customHeight="1" x14ac:dyDescent="0.2">
      <c r="K47" s="2"/>
      <c r="L47" s="2"/>
      <c r="M47" s="2"/>
      <c r="N47" s="2"/>
      <c r="O47" s="2"/>
      <c r="P47" s="2"/>
      <c r="Q47" s="2"/>
      <c r="R47" s="2"/>
      <c r="S47" s="2"/>
      <c r="T47" s="2"/>
      <c r="U47" s="2"/>
      <c r="V47" s="2"/>
      <c r="W47" s="2"/>
      <c r="X47" s="2"/>
      <c r="Y47" s="2"/>
      <c r="Z47" s="2"/>
    </row>
    <row r="48" spans="11:26" ht="12.75" customHeight="1" x14ac:dyDescent="0.2">
      <c r="K48" s="2"/>
      <c r="L48" s="2"/>
      <c r="M48" s="2"/>
      <c r="N48" s="2"/>
      <c r="O48" s="2"/>
      <c r="P48" s="2"/>
      <c r="Q48" s="2"/>
      <c r="R48" s="2"/>
      <c r="S48" s="2"/>
      <c r="T48" s="2"/>
      <c r="U48" s="2"/>
      <c r="V48" s="2"/>
      <c r="W48" s="2"/>
      <c r="X48" s="2"/>
      <c r="Y48" s="2"/>
      <c r="Z48" s="2"/>
    </row>
    <row r="49" spans="1:26" ht="12.75" customHeight="1" x14ac:dyDescent="0.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A20:A22"/>
    <mergeCell ref="A23:A25"/>
    <mergeCell ref="A26:A28"/>
    <mergeCell ref="B1:J1"/>
    <mergeCell ref="E2:F2"/>
    <mergeCell ref="G2:H2"/>
    <mergeCell ref="C3:J3"/>
    <mergeCell ref="E4:F4"/>
    <mergeCell ref="G4:H4"/>
    <mergeCell ref="B5:J5"/>
    <mergeCell ref="A6:J6"/>
    <mergeCell ref="A8:A10"/>
    <mergeCell ref="A11:A13"/>
    <mergeCell ref="A14:A16"/>
    <mergeCell ref="A17:A19"/>
  </mergeCells>
  <printOptions horizontalCentered="1"/>
  <pageMargins left="0.15748031496062992" right="0.15748031496062992" top="0.51181102362204722" bottom="0.35433070866141736" header="0" footer="0"/>
  <pageSetup paperSize="9" scale="77" orientation="landscape"/>
  <headerFooter>
    <oddHeader>&amp;LPrilog 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defaultColWidth="14.42578125" defaultRowHeight="15" customHeight="1" x14ac:dyDescent="0.2"/>
  <cols>
    <col min="1" max="1" width="9.140625" customWidth="1"/>
    <col min="2" max="2" width="184.140625" customWidth="1"/>
    <col min="3" max="3" width="104.42578125" customWidth="1"/>
    <col min="4" max="6" width="9.140625" customWidth="1"/>
    <col min="7" max="26" width="8.7109375" customWidth="1"/>
  </cols>
  <sheetData>
    <row r="1" spans="1:26" ht="65.25" customHeight="1" x14ac:dyDescent="0.35">
      <c r="A1" s="27"/>
      <c r="B1" s="27"/>
      <c r="C1" s="27"/>
      <c r="D1" s="27"/>
      <c r="E1" s="27"/>
      <c r="F1" s="27"/>
      <c r="G1" s="27"/>
      <c r="H1" s="27"/>
      <c r="I1" s="27"/>
      <c r="J1" s="27"/>
      <c r="K1" s="27"/>
      <c r="L1" s="27"/>
      <c r="M1" s="27"/>
      <c r="N1" s="27"/>
      <c r="O1" s="27"/>
      <c r="P1" s="27"/>
      <c r="Q1" s="27"/>
      <c r="R1" s="27"/>
      <c r="S1" s="27"/>
      <c r="T1" s="27"/>
      <c r="U1" s="27"/>
      <c r="V1" s="27"/>
      <c r="W1" s="27"/>
      <c r="X1" s="27"/>
      <c r="Y1" s="27"/>
      <c r="Z1" s="27"/>
    </row>
    <row r="2" spans="1:26" ht="45.75" customHeight="1" x14ac:dyDescent="0.35">
      <c r="A2" s="27"/>
      <c r="B2" s="28" t="s">
        <v>98</v>
      </c>
      <c r="C2" s="29"/>
      <c r="D2" s="27"/>
      <c r="E2" s="27"/>
      <c r="F2" s="27"/>
      <c r="G2" s="27"/>
      <c r="H2" s="27"/>
      <c r="I2" s="27"/>
      <c r="J2" s="27"/>
      <c r="K2" s="27"/>
      <c r="L2" s="27"/>
      <c r="M2" s="27"/>
      <c r="N2" s="27"/>
      <c r="O2" s="27"/>
      <c r="P2" s="27"/>
      <c r="Q2" s="27"/>
      <c r="R2" s="27"/>
      <c r="S2" s="27"/>
      <c r="T2" s="27"/>
      <c r="U2" s="27"/>
      <c r="V2" s="27"/>
      <c r="W2" s="27"/>
      <c r="X2" s="27"/>
      <c r="Y2" s="27"/>
      <c r="Z2" s="27"/>
    </row>
    <row r="3" spans="1:26" ht="61.5" customHeight="1" x14ac:dyDescent="0.35">
      <c r="A3" s="27"/>
      <c r="B3" s="30" t="s">
        <v>99</v>
      </c>
      <c r="C3" s="31"/>
      <c r="D3" s="27"/>
      <c r="E3" s="27"/>
      <c r="F3" s="27"/>
      <c r="G3" s="27"/>
      <c r="H3" s="27"/>
      <c r="I3" s="27"/>
      <c r="J3" s="27"/>
      <c r="K3" s="27"/>
      <c r="L3" s="27"/>
      <c r="M3" s="27"/>
      <c r="N3" s="27"/>
      <c r="O3" s="27"/>
      <c r="P3" s="27"/>
      <c r="Q3" s="27"/>
      <c r="R3" s="27"/>
      <c r="S3" s="27"/>
      <c r="T3" s="27"/>
      <c r="U3" s="27"/>
      <c r="V3" s="27"/>
      <c r="W3" s="27"/>
      <c r="X3" s="27"/>
      <c r="Y3" s="27"/>
      <c r="Z3" s="27"/>
    </row>
    <row r="4" spans="1:26" ht="71.25" customHeight="1" x14ac:dyDescent="0.35">
      <c r="A4" s="27"/>
      <c r="B4" s="32" t="s">
        <v>100</v>
      </c>
      <c r="C4" s="31"/>
      <c r="D4" s="27"/>
      <c r="E4" s="27"/>
      <c r="F4" s="27"/>
      <c r="G4" s="27"/>
      <c r="H4" s="27"/>
      <c r="I4" s="27"/>
      <c r="J4" s="27"/>
      <c r="K4" s="27"/>
      <c r="L4" s="27"/>
      <c r="M4" s="27"/>
      <c r="N4" s="27"/>
      <c r="O4" s="27"/>
      <c r="P4" s="27"/>
      <c r="Q4" s="27"/>
      <c r="R4" s="27"/>
      <c r="S4" s="27"/>
      <c r="T4" s="27"/>
      <c r="U4" s="27"/>
      <c r="V4" s="27"/>
      <c r="W4" s="27"/>
      <c r="X4" s="27"/>
      <c r="Y4" s="27"/>
      <c r="Z4" s="27"/>
    </row>
    <row r="5" spans="1:26" ht="55.5" customHeight="1" x14ac:dyDescent="0.35">
      <c r="A5" s="27"/>
      <c r="B5" s="33" t="s">
        <v>101</v>
      </c>
      <c r="C5" s="34"/>
      <c r="D5" s="27"/>
      <c r="E5" s="27"/>
      <c r="F5" s="27"/>
      <c r="G5" s="27"/>
      <c r="H5" s="27"/>
      <c r="I5" s="27"/>
      <c r="J5" s="27"/>
      <c r="K5" s="27"/>
      <c r="L5" s="27"/>
      <c r="M5" s="27"/>
      <c r="N5" s="27"/>
      <c r="O5" s="27"/>
      <c r="P5" s="27"/>
      <c r="Q5" s="27"/>
      <c r="R5" s="27"/>
      <c r="S5" s="27"/>
      <c r="T5" s="27"/>
      <c r="U5" s="27"/>
      <c r="V5" s="27"/>
      <c r="W5" s="27"/>
      <c r="X5" s="27"/>
      <c r="Y5" s="27"/>
      <c r="Z5" s="27"/>
    </row>
    <row r="6" spans="1:26" ht="55.5" customHeight="1" x14ac:dyDescent="0.35">
      <c r="A6" s="27"/>
      <c r="B6" s="35" t="s">
        <v>102</v>
      </c>
      <c r="C6" s="34"/>
      <c r="D6" s="27"/>
      <c r="E6" s="27"/>
      <c r="F6" s="27"/>
      <c r="G6" s="27"/>
      <c r="H6" s="27"/>
      <c r="I6" s="27"/>
      <c r="J6" s="27"/>
      <c r="K6" s="27"/>
      <c r="L6" s="27"/>
      <c r="M6" s="27"/>
      <c r="N6" s="27"/>
      <c r="O6" s="27"/>
      <c r="P6" s="27"/>
      <c r="Q6" s="27"/>
      <c r="R6" s="27"/>
      <c r="S6" s="27"/>
      <c r="T6" s="27"/>
      <c r="U6" s="27"/>
      <c r="V6" s="27"/>
      <c r="W6" s="27"/>
      <c r="X6" s="27"/>
      <c r="Y6" s="27"/>
      <c r="Z6" s="27"/>
    </row>
    <row r="7" spans="1:26" ht="55.5" customHeight="1" x14ac:dyDescent="0.35">
      <c r="A7" s="27"/>
      <c r="B7" s="35" t="s">
        <v>103</v>
      </c>
      <c r="C7" s="34"/>
      <c r="D7" s="27"/>
      <c r="E7" s="27"/>
      <c r="F7" s="27"/>
      <c r="G7" s="27"/>
      <c r="H7" s="27"/>
      <c r="I7" s="27"/>
      <c r="J7" s="27"/>
      <c r="K7" s="27"/>
      <c r="L7" s="27"/>
      <c r="M7" s="27"/>
      <c r="N7" s="27"/>
      <c r="O7" s="27"/>
      <c r="P7" s="27"/>
      <c r="Q7" s="27"/>
      <c r="R7" s="27"/>
      <c r="S7" s="27"/>
      <c r="T7" s="27"/>
      <c r="U7" s="27"/>
      <c r="V7" s="27"/>
      <c r="W7" s="27"/>
      <c r="X7" s="27"/>
      <c r="Y7" s="27"/>
      <c r="Z7" s="27"/>
    </row>
    <row r="8" spans="1:26" ht="55.5" customHeight="1" x14ac:dyDescent="0.35">
      <c r="A8" s="27"/>
      <c r="B8" s="35" t="s">
        <v>104</v>
      </c>
      <c r="C8" s="34"/>
      <c r="D8" s="27"/>
      <c r="E8" s="27"/>
      <c r="F8" s="27"/>
      <c r="G8" s="27"/>
      <c r="H8" s="27"/>
      <c r="I8" s="27"/>
      <c r="J8" s="27"/>
      <c r="K8" s="27"/>
      <c r="L8" s="27"/>
      <c r="M8" s="27"/>
      <c r="N8" s="27"/>
      <c r="O8" s="27"/>
      <c r="P8" s="27"/>
      <c r="Q8" s="27"/>
      <c r="R8" s="27"/>
      <c r="S8" s="27"/>
      <c r="T8" s="27"/>
      <c r="U8" s="27"/>
      <c r="V8" s="27"/>
      <c r="W8" s="27"/>
      <c r="X8" s="27"/>
      <c r="Y8" s="27"/>
      <c r="Z8" s="27"/>
    </row>
    <row r="9" spans="1:26" ht="55.5" customHeight="1" x14ac:dyDescent="0.35">
      <c r="A9" s="27"/>
      <c r="B9" s="35" t="s">
        <v>105</v>
      </c>
      <c r="C9" s="36"/>
      <c r="D9" s="27"/>
      <c r="E9" s="27"/>
      <c r="F9" s="27"/>
      <c r="G9" s="27"/>
      <c r="H9" s="27"/>
      <c r="I9" s="27"/>
      <c r="J9" s="27"/>
      <c r="K9" s="27"/>
      <c r="L9" s="27"/>
      <c r="M9" s="27"/>
      <c r="N9" s="27"/>
      <c r="O9" s="27"/>
      <c r="P9" s="27"/>
      <c r="Q9" s="27"/>
      <c r="R9" s="27"/>
      <c r="S9" s="27"/>
      <c r="T9" s="27"/>
      <c r="U9" s="27"/>
      <c r="V9" s="27"/>
      <c r="W9" s="27"/>
      <c r="X9" s="27"/>
      <c r="Y9" s="27"/>
      <c r="Z9" s="27"/>
    </row>
    <row r="10" spans="1:26" ht="55.5" customHeight="1" x14ac:dyDescent="0.35">
      <c r="A10" s="27"/>
      <c r="B10" s="35" t="s">
        <v>106</v>
      </c>
      <c r="C10" s="36"/>
      <c r="D10" s="27"/>
      <c r="E10" s="27"/>
      <c r="F10" s="27"/>
      <c r="G10" s="27"/>
      <c r="H10" s="27"/>
      <c r="I10" s="27"/>
      <c r="J10" s="27"/>
      <c r="K10" s="27"/>
      <c r="L10" s="27"/>
      <c r="M10" s="27"/>
      <c r="N10" s="27"/>
      <c r="O10" s="27"/>
      <c r="P10" s="27"/>
      <c r="Q10" s="27"/>
      <c r="R10" s="27"/>
      <c r="S10" s="27"/>
      <c r="T10" s="27"/>
      <c r="U10" s="27"/>
      <c r="V10" s="27"/>
      <c r="W10" s="27"/>
      <c r="X10" s="27"/>
      <c r="Y10" s="27"/>
      <c r="Z10" s="27"/>
    </row>
    <row r="11" spans="1:26" ht="266.25" customHeight="1" x14ac:dyDescent="0.35">
      <c r="A11" s="27"/>
      <c r="B11" s="37" t="s">
        <v>107</v>
      </c>
      <c r="C11" s="36"/>
      <c r="D11" s="27"/>
      <c r="E11" s="27"/>
      <c r="F11" s="27"/>
      <c r="G11" s="27"/>
      <c r="H11" s="27"/>
      <c r="I11" s="27"/>
      <c r="J11" s="27"/>
      <c r="K11" s="27"/>
      <c r="L11" s="27"/>
      <c r="M11" s="27"/>
      <c r="N11" s="27"/>
      <c r="O11" s="27"/>
      <c r="P11" s="27"/>
      <c r="Q11" s="27"/>
      <c r="R11" s="27"/>
      <c r="S11" s="27"/>
      <c r="T11" s="27"/>
      <c r="U11" s="27"/>
      <c r="V11" s="27"/>
      <c r="W11" s="27"/>
      <c r="X11" s="27"/>
      <c r="Y11" s="27"/>
      <c r="Z11" s="27"/>
    </row>
    <row r="12" spans="1:26" ht="284.25" customHeight="1" x14ac:dyDescent="0.35">
      <c r="A12" s="27"/>
      <c r="B12" s="38" t="s">
        <v>108</v>
      </c>
      <c r="C12" s="39"/>
      <c r="D12" s="27"/>
      <c r="E12" s="27"/>
      <c r="F12" s="27"/>
      <c r="G12" s="27"/>
      <c r="H12" s="27"/>
      <c r="I12" s="27"/>
      <c r="J12" s="27"/>
      <c r="K12" s="27"/>
      <c r="L12" s="27"/>
      <c r="M12" s="27"/>
      <c r="N12" s="27"/>
      <c r="O12" s="27"/>
      <c r="P12" s="27"/>
      <c r="Q12" s="27"/>
      <c r="R12" s="27"/>
      <c r="S12" s="27"/>
      <c r="T12" s="27"/>
      <c r="U12" s="27"/>
      <c r="V12" s="27"/>
      <c r="W12" s="27"/>
      <c r="X12" s="27"/>
      <c r="Y12" s="27"/>
      <c r="Z12" s="27"/>
    </row>
    <row r="13" spans="1:26" ht="156.75" customHeight="1" x14ac:dyDescent="0.35">
      <c r="A13" s="27"/>
      <c r="B13" s="38" t="s">
        <v>109</v>
      </c>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94.5" customHeight="1" x14ac:dyDescent="0.35">
      <c r="A14" s="27"/>
      <c r="B14" s="38" t="s">
        <v>110</v>
      </c>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111.75" customHeight="1" x14ac:dyDescent="0.35">
      <c r="A15" s="27"/>
      <c r="B15" s="38" t="s">
        <v>111</v>
      </c>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111.75" customHeight="1" x14ac:dyDescent="0.35">
      <c r="A16" s="27"/>
      <c r="B16" s="40" t="s">
        <v>112</v>
      </c>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03.5" customHeight="1" x14ac:dyDescent="0.35">
      <c r="A17" s="27"/>
      <c r="B17" s="41" t="s">
        <v>113</v>
      </c>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208.5" customHeight="1" x14ac:dyDescent="0.35">
      <c r="A18" s="27"/>
      <c r="B18" s="669" t="s">
        <v>114</v>
      </c>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ht="1.5" customHeight="1" x14ac:dyDescent="0.35">
      <c r="A19" s="27"/>
      <c r="B19" s="670"/>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ht="408.75" customHeight="1" x14ac:dyDescent="0.3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408.75" customHeight="1" x14ac:dyDescent="0.3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408.75" customHeight="1" x14ac:dyDescent="0.3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408.75" customHeight="1" x14ac:dyDescent="0.3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408.75" customHeight="1" x14ac:dyDescent="0.3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408.75" customHeight="1" x14ac:dyDescent="0.3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408.75" customHeight="1" x14ac:dyDescent="0.3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408.75" customHeight="1" x14ac:dyDescent="0.3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408.75" customHeight="1" x14ac:dyDescent="0.3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408.75" customHeight="1" x14ac:dyDescent="0.3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408.75" customHeight="1" x14ac:dyDescent="0.3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408.75" customHeight="1" x14ac:dyDescent="0.3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408.75" customHeight="1" x14ac:dyDescent="0.3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408.75" customHeight="1" x14ac:dyDescent="0.3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408.75" customHeight="1" x14ac:dyDescent="0.3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408.75" customHeight="1" x14ac:dyDescent="0.3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408.75" customHeight="1" x14ac:dyDescent="0.3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408.75" customHeight="1" x14ac:dyDescent="0.3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408.75" customHeight="1" x14ac:dyDescent="0.3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408.75" customHeight="1" x14ac:dyDescent="0.3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408.75" customHeight="1" x14ac:dyDescent="0.3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408.75" customHeight="1" x14ac:dyDescent="0.3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408.75" customHeight="1" x14ac:dyDescent="0.3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408.75" customHeight="1" x14ac:dyDescent="0.3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408.75" customHeight="1" x14ac:dyDescent="0.3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408.75" customHeight="1" x14ac:dyDescent="0.3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408.75" customHeight="1" x14ac:dyDescent="0.3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408.75" customHeight="1" x14ac:dyDescent="0.3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408.75" customHeight="1" x14ac:dyDescent="0.3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408.75" customHeight="1" x14ac:dyDescent="0.3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408.75" customHeight="1" x14ac:dyDescent="0.3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408.75" customHeight="1" x14ac:dyDescent="0.3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408.75" customHeight="1" x14ac:dyDescent="0.3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408.75" customHeight="1" x14ac:dyDescent="0.3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408.75" customHeight="1" x14ac:dyDescent="0.3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408.75" customHeight="1" x14ac:dyDescent="0.3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408.75" customHeight="1" x14ac:dyDescent="0.3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408.75" customHeight="1" x14ac:dyDescent="0.3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408.75" customHeight="1" x14ac:dyDescent="0.3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408.75" customHeight="1" x14ac:dyDescent="0.3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408.75" customHeight="1" x14ac:dyDescent="0.3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408.75" customHeight="1" x14ac:dyDescent="0.3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408.75" customHeight="1" x14ac:dyDescent="0.3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408.75" customHeight="1" x14ac:dyDescent="0.3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408.75" customHeight="1" x14ac:dyDescent="0.3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408.75" customHeight="1" x14ac:dyDescent="0.3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408.75" customHeight="1" x14ac:dyDescent="0.3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408.75" customHeight="1" x14ac:dyDescent="0.3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408.75" customHeight="1" x14ac:dyDescent="0.3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408.75" customHeight="1" x14ac:dyDescent="0.3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408.75" customHeight="1" x14ac:dyDescent="0.3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408.75" customHeight="1" x14ac:dyDescent="0.3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408.75" customHeight="1" x14ac:dyDescent="0.3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408.75" customHeight="1" x14ac:dyDescent="0.3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408.75" customHeight="1" x14ac:dyDescent="0.3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408.75" customHeight="1" x14ac:dyDescent="0.3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408.75" customHeight="1" x14ac:dyDescent="0.3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408.75" customHeight="1" x14ac:dyDescent="0.3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408.75" customHeight="1" x14ac:dyDescent="0.3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408.75" customHeight="1" x14ac:dyDescent="0.3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408.75" customHeight="1" x14ac:dyDescent="0.3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408.75" customHeight="1" x14ac:dyDescent="0.3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408.75" customHeight="1" x14ac:dyDescent="0.3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408.75" customHeight="1" x14ac:dyDescent="0.3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408.75" customHeight="1" x14ac:dyDescent="0.3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408.75" customHeight="1" x14ac:dyDescent="0.3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408.75" customHeight="1" x14ac:dyDescent="0.3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408.75" customHeight="1" x14ac:dyDescent="0.3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408.75" customHeight="1" x14ac:dyDescent="0.3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408.75" customHeight="1" x14ac:dyDescent="0.3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408.75" customHeight="1" x14ac:dyDescent="0.3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408.75" customHeight="1" x14ac:dyDescent="0.3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408.75" customHeight="1" x14ac:dyDescent="0.3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408.75" customHeight="1" x14ac:dyDescent="0.3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408.75" customHeight="1" x14ac:dyDescent="0.3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408.75" customHeight="1" x14ac:dyDescent="0.3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408.75" customHeight="1" x14ac:dyDescent="0.3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408.75" customHeight="1" x14ac:dyDescent="0.3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408.75" customHeight="1" x14ac:dyDescent="0.3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408.75" customHeight="1" x14ac:dyDescent="0.3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408.75" customHeight="1" x14ac:dyDescent="0.3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408.75" customHeight="1" x14ac:dyDescent="0.3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408.75" customHeight="1" x14ac:dyDescent="0.3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408.75" customHeight="1" x14ac:dyDescent="0.3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408.75" customHeight="1" x14ac:dyDescent="0.3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408.75" customHeight="1" x14ac:dyDescent="0.3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408.75" customHeight="1" x14ac:dyDescent="0.3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408.75" customHeight="1" x14ac:dyDescent="0.3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408.75" customHeight="1" x14ac:dyDescent="0.3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408.75" customHeight="1" x14ac:dyDescent="0.3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408.75" customHeight="1" x14ac:dyDescent="0.3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408.75" customHeight="1" x14ac:dyDescent="0.3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408.75" customHeight="1" x14ac:dyDescent="0.3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408.75" customHeight="1" x14ac:dyDescent="0.3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408.75" customHeight="1" x14ac:dyDescent="0.3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408.75" customHeight="1" x14ac:dyDescent="0.3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408.75" customHeight="1" x14ac:dyDescent="0.3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408.75" customHeight="1" x14ac:dyDescent="0.3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408.75" customHeight="1" x14ac:dyDescent="0.3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408.75" customHeight="1" x14ac:dyDescent="0.3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408.75" customHeight="1" x14ac:dyDescent="0.3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408.75" customHeight="1" x14ac:dyDescent="0.3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408.75" customHeight="1" x14ac:dyDescent="0.3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408.75" customHeight="1" x14ac:dyDescent="0.3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408.75" customHeight="1" x14ac:dyDescent="0.3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408.75" customHeight="1" x14ac:dyDescent="0.3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408.75" customHeight="1" x14ac:dyDescent="0.3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408.75" customHeight="1" x14ac:dyDescent="0.3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408.75" customHeight="1" x14ac:dyDescent="0.3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408.75" customHeight="1" x14ac:dyDescent="0.3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408.75" customHeight="1" x14ac:dyDescent="0.3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408.75" customHeight="1" x14ac:dyDescent="0.3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408.75" customHeight="1" x14ac:dyDescent="0.3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408.75" customHeight="1" x14ac:dyDescent="0.3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408.75" customHeight="1" x14ac:dyDescent="0.3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408.75" customHeight="1" x14ac:dyDescent="0.3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408.75" customHeight="1" x14ac:dyDescent="0.3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408.75" customHeight="1" x14ac:dyDescent="0.3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408.75" customHeight="1" x14ac:dyDescent="0.3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408.75" customHeight="1" x14ac:dyDescent="0.3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408.75" customHeight="1" x14ac:dyDescent="0.3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408.75" customHeight="1" x14ac:dyDescent="0.3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408.75" customHeight="1" x14ac:dyDescent="0.3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408.75" customHeight="1" x14ac:dyDescent="0.3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408.75" customHeight="1" x14ac:dyDescent="0.3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408.75" customHeight="1" x14ac:dyDescent="0.3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408.75" customHeight="1" x14ac:dyDescent="0.3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408.75" customHeight="1" x14ac:dyDescent="0.3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408.75" customHeight="1" x14ac:dyDescent="0.3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408.75" customHeight="1" x14ac:dyDescent="0.3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408.75" customHeight="1" x14ac:dyDescent="0.3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408.75" customHeight="1" x14ac:dyDescent="0.3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408.75" customHeight="1" x14ac:dyDescent="0.3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408.75" customHeight="1" x14ac:dyDescent="0.3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408.75" customHeight="1" x14ac:dyDescent="0.3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408.75" customHeight="1" x14ac:dyDescent="0.3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408.75" customHeight="1" x14ac:dyDescent="0.3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408.75" customHeight="1" x14ac:dyDescent="0.3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408.75" customHeight="1" x14ac:dyDescent="0.3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408.75" customHeight="1" x14ac:dyDescent="0.3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408.75" customHeight="1" x14ac:dyDescent="0.3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408.75" customHeight="1" x14ac:dyDescent="0.3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408.75" customHeight="1" x14ac:dyDescent="0.3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408.75" customHeight="1" x14ac:dyDescent="0.3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408.75" customHeight="1" x14ac:dyDescent="0.3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408.75" customHeight="1" x14ac:dyDescent="0.3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408.75" customHeight="1" x14ac:dyDescent="0.3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408.75" customHeight="1" x14ac:dyDescent="0.3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408.75" customHeight="1" x14ac:dyDescent="0.3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408.75" customHeight="1" x14ac:dyDescent="0.3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408.75" customHeight="1" x14ac:dyDescent="0.3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408.75" customHeight="1" x14ac:dyDescent="0.3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408.75" customHeight="1" x14ac:dyDescent="0.3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408.75" customHeight="1" x14ac:dyDescent="0.3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408.75" customHeight="1" x14ac:dyDescent="0.3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408.75" customHeight="1" x14ac:dyDescent="0.3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408.75" customHeight="1" x14ac:dyDescent="0.3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408.75" customHeight="1" x14ac:dyDescent="0.3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408.75" customHeight="1" x14ac:dyDescent="0.3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408.75" customHeight="1" x14ac:dyDescent="0.3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408.75" customHeight="1" x14ac:dyDescent="0.3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408.75" customHeight="1" x14ac:dyDescent="0.3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408.75" customHeight="1" x14ac:dyDescent="0.3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408.75" customHeight="1" x14ac:dyDescent="0.3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408.75" customHeight="1" x14ac:dyDescent="0.3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408.75" customHeight="1" x14ac:dyDescent="0.3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408.75" customHeight="1" x14ac:dyDescent="0.3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408.75" customHeight="1" x14ac:dyDescent="0.3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408.75" customHeight="1" x14ac:dyDescent="0.3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408.75" customHeight="1" x14ac:dyDescent="0.3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408.75" customHeight="1" x14ac:dyDescent="0.3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408.75" customHeight="1" x14ac:dyDescent="0.3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408.75" customHeight="1" x14ac:dyDescent="0.3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408.75" customHeight="1" x14ac:dyDescent="0.3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408.75" customHeight="1" x14ac:dyDescent="0.3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408.75" customHeight="1" x14ac:dyDescent="0.3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408.75" customHeight="1" x14ac:dyDescent="0.3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408.75" customHeight="1" x14ac:dyDescent="0.3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408.75" customHeight="1" x14ac:dyDescent="0.3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408.75" customHeight="1" x14ac:dyDescent="0.3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408.75" customHeight="1" x14ac:dyDescent="0.3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408.75" customHeight="1" x14ac:dyDescent="0.3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408.75" customHeight="1" x14ac:dyDescent="0.3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408.75" customHeight="1" x14ac:dyDescent="0.3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408.75" customHeight="1" x14ac:dyDescent="0.3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408.75" customHeight="1" x14ac:dyDescent="0.3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408.75" customHeight="1" x14ac:dyDescent="0.3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408.75" customHeight="1" x14ac:dyDescent="0.3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408.75" customHeight="1" x14ac:dyDescent="0.3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408.75" customHeight="1" x14ac:dyDescent="0.3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408.75" customHeight="1" x14ac:dyDescent="0.3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408.75" customHeight="1" x14ac:dyDescent="0.3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408.75" customHeight="1" x14ac:dyDescent="0.3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408.75" customHeight="1" x14ac:dyDescent="0.3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408.75" customHeight="1" x14ac:dyDescent="0.3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408.75" customHeight="1" x14ac:dyDescent="0.3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408.75" customHeight="1" x14ac:dyDescent="0.3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408.75" customHeight="1" x14ac:dyDescent="0.3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408.75" customHeight="1" x14ac:dyDescent="0.3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408.75" customHeight="1" x14ac:dyDescent="0.3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408.75" customHeight="1" x14ac:dyDescent="0.3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408.75" customHeight="1" x14ac:dyDescent="0.3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408.75" customHeight="1" x14ac:dyDescent="0.3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408.75" customHeight="1" x14ac:dyDescent="0.3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408.75" customHeight="1" x14ac:dyDescent="0.3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408.75" customHeight="1" x14ac:dyDescent="0.3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408.75" customHeight="1" x14ac:dyDescent="0.3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408.75" customHeight="1" x14ac:dyDescent="0.3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408.75" customHeight="1" x14ac:dyDescent="0.3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408.75" customHeight="1" x14ac:dyDescent="0.3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408.75" customHeight="1" x14ac:dyDescent="0.3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408.75" customHeight="1" x14ac:dyDescent="0.3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408.75" customHeight="1" x14ac:dyDescent="0.3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408.75" customHeight="1" x14ac:dyDescent="0.3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408.75" customHeight="1" x14ac:dyDescent="0.3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408.75" customHeight="1" x14ac:dyDescent="0.3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408.75" customHeight="1" x14ac:dyDescent="0.3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408.75" customHeight="1" x14ac:dyDescent="0.3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408.75" customHeight="1" x14ac:dyDescent="0.3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408.75" customHeight="1" x14ac:dyDescent="0.3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408.75" customHeight="1" x14ac:dyDescent="0.3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408.75" customHeight="1" x14ac:dyDescent="0.3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408.75" customHeight="1" x14ac:dyDescent="0.3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408.75" customHeight="1" x14ac:dyDescent="0.3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408.75" customHeight="1" x14ac:dyDescent="0.3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408.75" customHeight="1" x14ac:dyDescent="0.3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408.75" customHeight="1" x14ac:dyDescent="0.3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408.75" customHeight="1" x14ac:dyDescent="0.3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408.75" customHeight="1" x14ac:dyDescent="0.3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408.75" customHeight="1" x14ac:dyDescent="0.3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408.75" customHeight="1" x14ac:dyDescent="0.3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408.75" customHeight="1" x14ac:dyDescent="0.3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408.75" customHeight="1" x14ac:dyDescent="0.3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408.75" customHeight="1" x14ac:dyDescent="0.3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408.75" customHeight="1" x14ac:dyDescent="0.3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408.75" customHeight="1" x14ac:dyDescent="0.3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408.75" customHeight="1" x14ac:dyDescent="0.3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408.75" customHeight="1" x14ac:dyDescent="0.3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408.75" customHeight="1" x14ac:dyDescent="0.3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408.75" customHeight="1" x14ac:dyDescent="0.3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408.75" customHeight="1" x14ac:dyDescent="0.3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408.75" customHeight="1" x14ac:dyDescent="0.3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408.75" customHeight="1" x14ac:dyDescent="0.3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408.75" customHeight="1" x14ac:dyDescent="0.3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408.75" customHeight="1" x14ac:dyDescent="0.3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408.75" customHeight="1" x14ac:dyDescent="0.3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408.75" customHeight="1" x14ac:dyDescent="0.3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408.75" customHeight="1" x14ac:dyDescent="0.3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408.75" customHeight="1" x14ac:dyDescent="0.3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408.75" customHeight="1" x14ac:dyDescent="0.3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408.75" customHeight="1" x14ac:dyDescent="0.3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408.75" customHeight="1" x14ac:dyDescent="0.3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408.75" customHeight="1" x14ac:dyDescent="0.3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408.75" customHeight="1" x14ac:dyDescent="0.3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408.75" customHeight="1" x14ac:dyDescent="0.3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408.75" customHeight="1" x14ac:dyDescent="0.3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408.75" customHeight="1" x14ac:dyDescent="0.3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408.75" customHeight="1" x14ac:dyDescent="0.3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408.75" customHeight="1" x14ac:dyDescent="0.3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408.75" customHeight="1" x14ac:dyDescent="0.3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408.75" customHeight="1" x14ac:dyDescent="0.3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408.75" customHeight="1" x14ac:dyDescent="0.3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408.75" customHeight="1" x14ac:dyDescent="0.3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408.75" customHeight="1" x14ac:dyDescent="0.3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408.75" customHeight="1" x14ac:dyDescent="0.3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408.75" customHeight="1" x14ac:dyDescent="0.3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408.75" customHeight="1" x14ac:dyDescent="0.3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408.75" customHeight="1" x14ac:dyDescent="0.3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408.75" customHeight="1" x14ac:dyDescent="0.3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408.75" customHeight="1" x14ac:dyDescent="0.3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408.75" customHeight="1" x14ac:dyDescent="0.3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408.75" customHeight="1" x14ac:dyDescent="0.3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408.75" customHeight="1" x14ac:dyDescent="0.3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408.75" customHeight="1" x14ac:dyDescent="0.3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408.75" customHeight="1" x14ac:dyDescent="0.3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408.75" customHeight="1" x14ac:dyDescent="0.3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408.75" customHeight="1" x14ac:dyDescent="0.3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408.75" customHeight="1" x14ac:dyDescent="0.3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408.75" customHeight="1" x14ac:dyDescent="0.3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408.75" customHeight="1" x14ac:dyDescent="0.3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408.75" customHeight="1" x14ac:dyDescent="0.3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408.75" customHeight="1" x14ac:dyDescent="0.3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408.75" customHeight="1" x14ac:dyDescent="0.3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408.75" customHeight="1" x14ac:dyDescent="0.3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408.75" customHeight="1" x14ac:dyDescent="0.3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408.75" customHeight="1" x14ac:dyDescent="0.3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408.75" customHeight="1" x14ac:dyDescent="0.3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408.75" customHeight="1" x14ac:dyDescent="0.3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408.75" customHeight="1" x14ac:dyDescent="0.3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408.75" customHeight="1" x14ac:dyDescent="0.3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408.75" customHeight="1" x14ac:dyDescent="0.3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408.75" customHeight="1" x14ac:dyDescent="0.3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408.75" customHeight="1" x14ac:dyDescent="0.3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408.75" customHeight="1" x14ac:dyDescent="0.3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408.75" customHeight="1" x14ac:dyDescent="0.3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408.75" customHeight="1" x14ac:dyDescent="0.3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408.75" customHeight="1" x14ac:dyDescent="0.3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408.75" customHeight="1" x14ac:dyDescent="0.3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408.75" customHeight="1" x14ac:dyDescent="0.3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408.75" customHeight="1" x14ac:dyDescent="0.3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408.75" customHeight="1" x14ac:dyDescent="0.3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408.75" customHeight="1" x14ac:dyDescent="0.3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408.75" customHeight="1" x14ac:dyDescent="0.3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408.75" customHeight="1" x14ac:dyDescent="0.3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408.75" customHeight="1" x14ac:dyDescent="0.3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408.75" customHeight="1" x14ac:dyDescent="0.3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408.75" customHeight="1" x14ac:dyDescent="0.3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408.75" customHeight="1" x14ac:dyDescent="0.3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408.75" customHeight="1" x14ac:dyDescent="0.3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408.75" customHeight="1" x14ac:dyDescent="0.3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408.75" customHeight="1" x14ac:dyDescent="0.3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408.75" customHeight="1" x14ac:dyDescent="0.3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408.75" customHeight="1" x14ac:dyDescent="0.3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408.75" customHeight="1" x14ac:dyDescent="0.3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408.75" customHeight="1" x14ac:dyDescent="0.3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408.75" customHeight="1" x14ac:dyDescent="0.3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408.75" customHeight="1" x14ac:dyDescent="0.3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408.75" customHeight="1" x14ac:dyDescent="0.3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408.75" customHeight="1" x14ac:dyDescent="0.3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408.75" customHeight="1" x14ac:dyDescent="0.3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408.75" customHeight="1" x14ac:dyDescent="0.3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408.75" customHeight="1" x14ac:dyDescent="0.3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408.75" customHeight="1" x14ac:dyDescent="0.3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408.75" customHeight="1" x14ac:dyDescent="0.3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408.75" customHeight="1" x14ac:dyDescent="0.3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408.75" customHeight="1" x14ac:dyDescent="0.3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408.75" customHeight="1" x14ac:dyDescent="0.3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408.75" customHeight="1" x14ac:dyDescent="0.3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408.75" customHeight="1" x14ac:dyDescent="0.3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408.75" customHeight="1" x14ac:dyDescent="0.3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408.75" customHeight="1" x14ac:dyDescent="0.3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408.75" customHeight="1" x14ac:dyDescent="0.3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408.75" customHeight="1" x14ac:dyDescent="0.3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408.75" customHeight="1" x14ac:dyDescent="0.3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408.75" customHeight="1" x14ac:dyDescent="0.3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408.75" customHeight="1" x14ac:dyDescent="0.3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408.75" customHeight="1" x14ac:dyDescent="0.3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408.75" customHeight="1" x14ac:dyDescent="0.3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408.75" customHeight="1" x14ac:dyDescent="0.3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408.75" customHeight="1" x14ac:dyDescent="0.3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408.75" customHeight="1" x14ac:dyDescent="0.3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408.75" customHeight="1" x14ac:dyDescent="0.3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408.75" customHeight="1" x14ac:dyDescent="0.3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408.75" customHeight="1" x14ac:dyDescent="0.3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408.75" customHeight="1" x14ac:dyDescent="0.3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408.75" customHeight="1" x14ac:dyDescent="0.3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408.75" customHeight="1" x14ac:dyDescent="0.3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408.75" customHeight="1" x14ac:dyDescent="0.3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408.75" customHeight="1" x14ac:dyDescent="0.3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408.75" customHeight="1" x14ac:dyDescent="0.3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408.75" customHeight="1" x14ac:dyDescent="0.3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408.75" customHeight="1" x14ac:dyDescent="0.3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408.75" customHeight="1" x14ac:dyDescent="0.3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408.75" customHeight="1" x14ac:dyDescent="0.3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408.75" customHeight="1" x14ac:dyDescent="0.3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408.75" customHeight="1" x14ac:dyDescent="0.3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408.75" customHeight="1" x14ac:dyDescent="0.3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408.75" customHeight="1" x14ac:dyDescent="0.3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408.75" customHeight="1" x14ac:dyDescent="0.3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408.75" customHeight="1" x14ac:dyDescent="0.3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408.75" customHeight="1" x14ac:dyDescent="0.3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408.75" customHeight="1" x14ac:dyDescent="0.3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408.75" customHeight="1" x14ac:dyDescent="0.3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408.75" customHeight="1" x14ac:dyDescent="0.3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408.75" customHeight="1" x14ac:dyDescent="0.3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408.75" customHeight="1" x14ac:dyDescent="0.3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408.75" customHeight="1" x14ac:dyDescent="0.3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408.75" customHeight="1" x14ac:dyDescent="0.3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408.75" customHeight="1" x14ac:dyDescent="0.3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408.75" customHeight="1" x14ac:dyDescent="0.3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408.75" customHeight="1" x14ac:dyDescent="0.3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408.75" customHeight="1" x14ac:dyDescent="0.3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408.75" customHeight="1" x14ac:dyDescent="0.3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408.75" customHeight="1" x14ac:dyDescent="0.3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408.75" customHeight="1" x14ac:dyDescent="0.3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408.75" customHeight="1" x14ac:dyDescent="0.3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408.75" customHeight="1" x14ac:dyDescent="0.3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408.75" customHeight="1" x14ac:dyDescent="0.3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408.75" customHeight="1" x14ac:dyDescent="0.3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408.75" customHeight="1" x14ac:dyDescent="0.3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408.75" customHeight="1" x14ac:dyDescent="0.3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408.75" customHeight="1" x14ac:dyDescent="0.3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408.75" customHeight="1" x14ac:dyDescent="0.3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408.75" customHeight="1" x14ac:dyDescent="0.3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408.75" customHeight="1" x14ac:dyDescent="0.3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408.75" customHeight="1" x14ac:dyDescent="0.3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408.75" customHeight="1" x14ac:dyDescent="0.3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408.75" customHeight="1" x14ac:dyDescent="0.3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408.75" customHeight="1" x14ac:dyDescent="0.3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408.75" customHeight="1" x14ac:dyDescent="0.3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408.75" customHeight="1" x14ac:dyDescent="0.3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408.75" customHeight="1" x14ac:dyDescent="0.3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408.75" customHeight="1" x14ac:dyDescent="0.3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408.75" customHeight="1" x14ac:dyDescent="0.3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408.75" customHeight="1" x14ac:dyDescent="0.3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408.75" customHeight="1" x14ac:dyDescent="0.3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408.75" customHeight="1" x14ac:dyDescent="0.3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408.75" customHeight="1" x14ac:dyDescent="0.3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408.75" customHeight="1" x14ac:dyDescent="0.3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408.75" customHeight="1" x14ac:dyDescent="0.3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408.75" customHeight="1" x14ac:dyDescent="0.3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408.75" customHeight="1" x14ac:dyDescent="0.3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408.75" customHeight="1" x14ac:dyDescent="0.3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408.75" customHeight="1" x14ac:dyDescent="0.3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408.75" customHeight="1" x14ac:dyDescent="0.3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408.75" customHeight="1" x14ac:dyDescent="0.3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408.75" customHeight="1" x14ac:dyDescent="0.3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408.75" customHeight="1" x14ac:dyDescent="0.3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408.75" customHeight="1" x14ac:dyDescent="0.3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408.75" customHeight="1" x14ac:dyDescent="0.3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408.75" customHeight="1" x14ac:dyDescent="0.3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408.75" customHeight="1" x14ac:dyDescent="0.3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408.75" customHeight="1" x14ac:dyDescent="0.3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408.75" customHeight="1" x14ac:dyDescent="0.3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408.75" customHeight="1" x14ac:dyDescent="0.3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408.75" customHeight="1" x14ac:dyDescent="0.3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408.75" customHeight="1" x14ac:dyDescent="0.3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408.75" customHeight="1" x14ac:dyDescent="0.3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408.75" customHeight="1" x14ac:dyDescent="0.3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408.75" customHeight="1" x14ac:dyDescent="0.3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408.75" customHeight="1" x14ac:dyDescent="0.3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408.75" customHeight="1" x14ac:dyDescent="0.3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408.75" customHeight="1" x14ac:dyDescent="0.3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408.75" customHeight="1" x14ac:dyDescent="0.3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408.75" customHeight="1" x14ac:dyDescent="0.3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408.75" customHeight="1" x14ac:dyDescent="0.3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408.75" customHeight="1" x14ac:dyDescent="0.3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408.75" customHeight="1" x14ac:dyDescent="0.3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408.75" customHeight="1" x14ac:dyDescent="0.3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408.75" customHeight="1" x14ac:dyDescent="0.3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408.75" customHeight="1" x14ac:dyDescent="0.3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408.75" customHeight="1" x14ac:dyDescent="0.3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408.75" customHeight="1" x14ac:dyDescent="0.3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408.75" customHeight="1" x14ac:dyDescent="0.3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408.75" customHeight="1" x14ac:dyDescent="0.3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408.75" customHeight="1" x14ac:dyDescent="0.3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408.75" customHeight="1" x14ac:dyDescent="0.3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408.75" customHeight="1" x14ac:dyDescent="0.3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408.75" customHeight="1" x14ac:dyDescent="0.3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408.75" customHeight="1" x14ac:dyDescent="0.3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408.75" customHeight="1" x14ac:dyDescent="0.3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408.75" customHeight="1" x14ac:dyDescent="0.3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408.75" customHeight="1" x14ac:dyDescent="0.3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408.75" customHeight="1" x14ac:dyDescent="0.3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408.75" customHeight="1" x14ac:dyDescent="0.3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408.75" customHeight="1" x14ac:dyDescent="0.3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408.75" customHeight="1" x14ac:dyDescent="0.3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408.75" customHeight="1" x14ac:dyDescent="0.3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408.75" customHeight="1" x14ac:dyDescent="0.3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408.75" customHeight="1" x14ac:dyDescent="0.3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408.75" customHeight="1" x14ac:dyDescent="0.3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408.75" customHeight="1" x14ac:dyDescent="0.3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408.75" customHeight="1" x14ac:dyDescent="0.3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408.75" customHeight="1" x14ac:dyDescent="0.3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408.75" customHeight="1" x14ac:dyDescent="0.3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408.75" customHeight="1" x14ac:dyDescent="0.3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408.75" customHeight="1" x14ac:dyDescent="0.3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408.75" customHeight="1" x14ac:dyDescent="0.3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408.75" customHeight="1" x14ac:dyDescent="0.3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408.75" customHeight="1" x14ac:dyDescent="0.3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408.75" customHeight="1" x14ac:dyDescent="0.3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408.75" customHeight="1" x14ac:dyDescent="0.3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408.75" customHeight="1" x14ac:dyDescent="0.3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408.75" customHeight="1" x14ac:dyDescent="0.3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408.75" customHeight="1" x14ac:dyDescent="0.3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408.75" customHeight="1" x14ac:dyDescent="0.3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408.75" customHeight="1" x14ac:dyDescent="0.3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408.75" customHeight="1" x14ac:dyDescent="0.3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408.75" customHeight="1" x14ac:dyDescent="0.3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408.75" customHeight="1" x14ac:dyDescent="0.3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408.75" customHeight="1" x14ac:dyDescent="0.3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408.75" customHeight="1" x14ac:dyDescent="0.3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408.75" customHeight="1" x14ac:dyDescent="0.3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408.75" customHeight="1" x14ac:dyDescent="0.3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408.75" customHeight="1" x14ac:dyDescent="0.3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408.75" customHeight="1" x14ac:dyDescent="0.3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408.75" customHeight="1" x14ac:dyDescent="0.3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408.75" customHeight="1" x14ac:dyDescent="0.3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408.75" customHeight="1" x14ac:dyDescent="0.3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408.75" customHeight="1" x14ac:dyDescent="0.3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408.75" customHeight="1" x14ac:dyDescent="0.3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408.75" customHeight="1" x14ac:dyDescent="0.3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408.75" customHeight="1" x14ac:dyDescent="0.3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408.75" customHeight="1" x14ac:dyDescent="0.3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408.75" customHeight="1" x14ac:dyDescent="0.3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408.75" customHeight="1" x14ac:dyDescent="0.3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408.75" customHeight="1" x14ac:dyDescent="0.3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408.75" customHeight="1" x14ac:dyDescent="0.3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408.75" customHeight="1" x14ac:dyDescent="0.3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408.75" customHeight="1" x14ac:dyDescent="0.3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408.75" customHeight="1" x14ac:dyDescent="0.3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408.75" customHeight="1" x14ac:dyDescent="0.3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408.75" customHeight="1" x14ac:dyDescent="0.3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408.75" customHeight="1" x14ac:dyDescent="0.3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408.75" customHeight="1" x14ac:dyDescent="0.3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408.75" customHeight="1" x14ac:dyDescent="0.3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408.75" customHeight="1" x14ac:dyDescent="0.3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408.75" customHeight="1" x14ac:dyDescent="0.3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408.75" customHeight="1" x14ac:dyDescent="0.3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408.75" customHeight="1" x14ac:dyDescent="0.3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408.75" customHeight="1" x14ac:dyDescent="0.3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408.75" customHeight="1" x14ac:dyDescent="0.3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408.75" customHeight="1" x14ac:dyDescent="0.3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408.75" customHeight="1" x14ac:dyDescent="0.3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408.75" customHeight="1" x14ac:dyDescent="0.3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408.75" customHeight="1" x14ac:dyDescent="0.3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408.75" customHeight="1" x14ac:dyDescent="0.3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408.75" customHeight="1" x14ac:dyDescent="0.3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408.75" customHeight="1" x14ac:dyDescent="0.3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408.75" customHeight="1" x14ac:dyDescent="0.3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408.75" customHeight="1" x14ac:dyDescent="0.3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408.75" customHeight="1" x14ac:dyDescent="0.3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408.75" customHeight="1" x14ac:dyDescent="0.3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408.75" customHeight="1" x14ac:dyDescent="0.3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408.75" customHeight="1" x14ac:dyDescent="0.3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408.75" customHeight="1" x14ac:dyDescent="0.3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408.75" customHeight="1" x14ac:dyDescent="0.3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408.75" customHeight="1" x14ac:dyDescent="0.3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408.75" customHeight="1" x14ac:dyDescent="0.3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408.75" customHeight="1" x14ac:dyDescent="0.3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408.75" customHeight="1" x14ac:dyDescent="0.3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408.75" customHeight="1" x14ac:dyDescent="0.3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408.75" customHeight="1" x14ac:dyDescent="0.3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408.75" customHeight="1" x14ac:dyDescent="0.3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408.75" customHeight="1" x14ac:dyDescent="0.3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408.75" customHeight="1" x14ac:dyDescent="0.3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408.75" customHeight="1" x14ac:dyDescent="0.3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408.75" customHeight="1" x14ac:dyDescent="0.3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408.75" customHeight="1" x14ac:dyDescent="0.3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408.75" customHeight="1" x14ac:dyDescent="0.3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408.75" customHeight="1" x14ac:dyDescent="0.3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408.75" customHeight="1" x14ac:dyDescent="0.3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408.75" customHeight="1" x14ac:dyDescent="0.3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408.75" customHeight="1" x14ac:dyDescent="0.3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408.75" customHeight="1" x14ac:dyDescent="0.3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408.75" customHeight="1" x14ac:dyDescent="0.3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408.75" customHeight="1" x14ac:dyDescent="0.3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408.75" customHeight="1" x14ac:dyDescent="0.3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408.75" customHeight="1" x14ac:dyDescent="0.3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408.75" customHeight="1" x14ac:dyDescent="0.3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408.75" customHeight="1" x14ac:dyDescent="0.3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408.75" customHeight="1" x14ac:dyDescent="0.3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408.75" customHeight="1" x14ac:dyDescent="0.3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408.75" customHeight="1" x14ac:dyDescent="0.3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408.75" customHeight="1" x14ac:dyDescent="0.3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408.75" customHeight="1" x14ac:dyDescent="0.3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408.75" customHeight="1" x14ac:dyDescent="0.3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408.75" customHeight="1" x14ac:dyDescent="0.3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408.75" customHeight="1" x14ac:dyDescent="0.3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408.75" customHeight="1" x14ac:dyDescent="0.3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408.75" customHeight="1" x14ac:dyDescent="0.3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408.75" customHeight="1" x14ac:dyDescent="0.3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408.75" customHeight="1" x14ac:dyDescent="0.3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408.75" customHeight="1" x14ac:dyDescent="0.3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408.75" customHeight="1" x14ac:dyDescent="0.3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408.75" customHeight="1" x14ac:dyDescent="0.3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408.75" customHeight="1" x14ac:dyDescent="0.3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408.75" customHeight="1" x14ac:dyDescent="0.3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408.75" customHeight="1" x14ac:dyDescent="0.3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408.75" customHeight="1" x14ac:dyDescent="0.3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408.75" customHeight="1" x14ac:dyDescent="0.3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408.75" customHeight="1" x14ac:dyDescent="0.3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408.75" customHeight="1" x14ac:dyDescent="0.3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408.75" customHeight="1" x14ac:dyDescent="0.3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408.75" customHeight="1" x14ac:dyDescent="0.3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408.75" customHeight="1" x14ac:dyDescent="0.3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408.75" customHeight="1" x14ac:dyDescent="0.3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408.75" customHeight="1" x14ac:dyDescent="0.3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408.75" customHeight="1" x14ac:dyDescent="0.3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408.75" customHeight="1" x14ac:dyDescent="0.3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408.75" customHeight="1" x14ac:dyDescent="0.3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408.75" customHeight="1" x14ac:dyDescent="0.3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408.75" customHeight="1" x14ac:dyDescent="0.3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408.75" customHeight="1" x14ac:dyDescent="0.3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408.75" customHeight="1" x14ac:dyDescent="0.3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408.75" customHeight="1" x14ac:dyDescent="0.3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408.75" customHeight="1" x14ac:dyDescent="0.3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408.75" customHeight="1" x14ac:dyDescent="0.3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408.75" customHeight="1" x14ac:dyDescent="0.3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408.75" customHeight="1" x14ac:dyDescent="0.3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408.75" customHeight="1" x14ac:dyDescent="0.3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408.75" customHeight="1" x14ac:dyDescent="0.3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408.75" customHeight="1" x14ac:dyDescent="0.3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408.75" customHeight="1" x14ac:dyDescent="0.3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408.75" customHeight="1" x14ac:dyDescent="0.3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408.75" customHeight="1" x14ac:dyDescent="0.3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408.75" customHeight="1" x14ac:dyDescent="0.3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408.75" customHeight="1" x14ac:dyDescent="0.3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408.75" customHeight="1" x14ac:dyDescent="0.3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408.75" customHeight="1" x14ac:dyDescent="0.3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408.75" customHeight="1" x14ac:dyDescent="0.3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408.75" customHeight="1" x14ac:dyDescent="0.3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408.75" customHeight="1" x14ac:dyDescent="0.3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408.75" customHeight="1" x14ac:dyDescent="0.3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408.75" customHeight="1" x14ac:dyDescent="0.3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408.75" customHeight="1" x14ac:dyDescent="0.3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408.75" customHeight="1" x14ac:dyDescent="0.3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408.75" customHeight="1" x14ac:dyDescent="0.3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408.75" customHeight="1" x14ac:dyDescent="0.3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408.75" customHeight="1" x14ac:dyDescent="0.3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408.75" customHeight="1" x14ac:dyDescent="0.3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408.75" customHeight="1" x14ac:dyDescent="0.3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408.75" customHeight="1" x14ac:dyDescent="0.3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408.75" customHeight="1" x14ac:dyDescent="0.3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408.75" customHeight="1" x14ac:dyDescent="0.3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408.75" customHeight="1" x14ac:dyDescent="0.3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408.75" customHeight="1" x14ac:dyDescent="0.3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408.75" customHeight="1" x14ac:dyDescent="0.3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408.75" customHeight="1" x14ac:dyDescent="0.3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408.75" customHeight="1" x14ac:dyDescent="0.3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408.75" customHeight="1" x14ac:dyDescent="0.3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408.75" customHeight="1" x14ac:dyDescent="0.3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408.75" customHeight="1" x14ac:dyDescent="0.3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408.75" customHeight="1" x14ac:dyDescent="0.3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408.75" customHeight="1" x14ac:dyDescent="0.3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408.75" customHeight="1" x14ac:dyDescent="0.3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408.75" customHeight="1" x14ac:dyDescent="0.3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408.75" customHeight="1" x14ac:dyDescent="0.3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408.75" customHeight="1" x14ac:dyDescent="0.3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408.75" customHeight="1" x14ac:dyDescent="0.3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408.75" customHeight="1" x14ac:dyDescent="0.3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408.75" customHeight="1" x14ac:dyDescent="0.3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408.75" customHeight="1" x14ac:dyDescent="0.3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408.75" customHeight="1" x14ac:dyDescent="0.3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408.75" customHeight="1" x14ac:dyDescent="0.3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408.75" customHeight="1" x14ac:dyDescent="0.3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408.75" customHeight="1" x14ac:dyDescent="0.3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408.75" customHeight="1" x14ac:dyDescent="0.3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408.75" customHeight="1" x14ac:dyDescent="0.3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408.75" customHeight="1" x14ac:dyDescent="0.3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408.75" customHeight="1" x14ac:dyDescent="0.3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408.75" customHeight="1" x14ac:dyDescent="0.3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408.75" customHeight="1" x14ac:dyDescent="0.3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408.75" customHeight="1" x14ac:dyDescent="0.3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408.75" customHeight="1" x14ac:dyDescent="0.3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408.75" customHeight="1" x14ac:dyDescent="0.3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408.75" customHeight="1" x14ac:dyDescent="0.3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408.75" customHeight="1" x14ac:dyDescent="0.3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408.75" customHeight="1" x14ac:dyDescent="0.3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408.75" customHeight="1" x14ac:dyDescent="0.3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408.75" customHeight="1" x14ac:dyDescent="0.3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408.75" customHeight="1" x14ac:dyDescent="0.3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408.75" customHeight="1" x14ac:dyDescent="0.3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408.75" customHeight="1" x14ac:dyDescent="0.3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408.75" customHeight="1" x14ac:dyDescent="0.3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408.75" customHeight="1" x14ac:dyDescent="0.3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408.75" customHeight="1" x14ac:dyDescent="0.3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408.75" customHeight="1" x14ac:dyDescent="0.3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408.75" customHeight="1" x14ac:dyDescent="0.3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408.75" customHeight="1" x14ac:dyDescent="0.3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408.75" customHeight="1" x14ac:dyDescent="0.3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408.75" customHeight="1" x14ac:dyDescent="0.3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408.75" customHeight="1" x14ac:dyDescent="0.3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408.75" customHeight="1" x14ac:dyDescent="0.3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408.75" customHeight="1" x14ac:dyDescent="0.3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408.75" customHeight="1" x14ac:dyDescent="0.3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408.75" customHeight="1" x14ac:dyDescent="0.3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408.75" customHeight="1" x14ac:dyDescent="0.3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408.75" customHeight="1" x14ac:dyDescent="0.3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408.75" customHeight="1" x14ac:dyDescent="0.3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408.75" customHeight="1" x14ac:dyDescent="0.3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408.75" customHeight="1" x14ac:dyDescent="0.3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408.75" customHeight="1" x14ac:dyDescent="0.3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408.75" customHeight="1" x14ac:dyDescent="0.3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408.75" customHeight="1" x14ac:dyDescent="0.3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408.75" customHeight="1" x14ac:dyDescent="0.3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408.75" customHeight="1" x14ac:dyDescent="0.3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408.75" customHeight="1" x14ac:dyDescent="0.3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408.75" customHeight="1" x14ac:dyDescent="0.3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408.75" customHeight="1" x14ac:dyDescent="0.3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408.75" customHeight="1" x14ac:dyDescent="0.3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408.75" customHeight="1" x14ac:dyDescent="0.3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408.75" customHeight="1" x14ac:dyDescent="0.3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408.75" customHeight="1" x14ac:dyDescent="0.3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408.75" customHeight="1" x14ac:dyDescent="0.3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408.75" customHeight="1" x14ac:dyDescent="0.3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408.75" customHeight="1" x14ac:dyDescent="0.3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408.75" customHeight="1" x14ac:dyDescent="0.3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408.75" customHeight="1" x14ac:dyDescent="0.3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408.75" customHeight="1" x14ac:dyDescent="0.3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408.75" customHeight="1" x14ac:dyDescent="0.3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408.75" customHeight="1" x14ac:dyDescent="0.3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408.75" customHeight="1" x14ac:dyDescent="0.3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408.75" customHeight="1" x14ac:dyDescent="0.3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408.75" customHeight="1" x14ac:dyDescent="0.3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408.75" customHeight="1" x14ac:dyDescent="0.3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408.75" customHeight="1" x14ac:dyDescent="0.3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408.75" customHeight="1" x14ac:dyDescent="0.3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408.75" customHeight="1" x14ac:dyDescent="0.3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408.75" customHeight="1" x14ac:dyDescent="0.3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408.75" customHeight="1" x14ac:dyDescent="0.3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408.75" customHeight="1" x14ac:dyDescent="0.3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408.75" customHeight="1" x14ac:dyDescent="0.3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408.75" customHeight="1" x14ac:dyDescent="0.3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408.75" customHeight="1" x14ac:dyDescent="0.3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408.75" customHeight="1" x14ac:dyDescent="0.3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408.75" customHeight="1" x14ac:dyDescent="0.3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408.75" customHeight="1" x14ac:dyDescent="0.3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408.75" customHeight="1" x14ac:dyDescent="0.3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408.75" customHeight="1" x14ac:dyDescent="0.3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408.75" customHeight="1" x14ac:dyDescent="0.3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408.75" customHeight="1" x14ac:dyDescent="0.3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408.75" customHeight="1" x14ac:dyDescent="0.3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408.75" customHeight="1" x14ac:dyDescent="0.3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408.75" customHeight="1" x14ac:dyDescent="0.3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408.75" customHeight="1" x14ac:dyDescent="0.3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408.75" customHeight="1" x14ac:dyDescent="0.3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408.75" customHeight="1" x14ac:dyDescent="0.3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408.75" customHeight="1" x14ac:dyDescent="0.3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408.75" customHeight="1" x14ac:dyDescent="0.3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408.75" customHeight="1" x14ac:dyDescent="0.3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408.75" customHeight="1" x14ac:dyDescent="0.3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408.75" customHeight="1" x14ac:dyDescent="0.3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408.75" customHeight="1" x14ac:dyDescent="0.3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408.75" customHeight="1" x14ac:dyDescent="0.3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408.75" customHeight="1" x14ac:dyDescent="0.3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408.75" customHeight="1" x14ac:dyDescent="0.3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408.75" customHeight="1" x14ac:dyDescent="0.3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408.75" customHeight="1" x14ac:dyDescent="0.3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408.75" customHeight="1" x14ac:dyDescent="0.3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408.75" customHeight="1" x14ac:dyDescent="0.3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408.75" customHeight="1" x14ac:dyDescent="0.3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408.75" customHeight="1" x14ac:dyDescent="0.3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408.75" customHeight="1" x14ac:dyDescent="0.3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408.75" customHeight="1" x14ac:dyDescent="0.3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408.75" customHeight="1" x14ac:dyDescent="0.3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408.75" customHeight="1" x14ac:dyDescent="0.3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408.75" customHeight="1" x14ac:dyDescent="0.3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408.75" customHeight="1" x14ac:dyDescent="0.3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408.75" customHeight="1" x14ac:dyDescent="0.3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408.75" customHeight="1" x14ac:dyDescent="0.3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408.75" customHeight="1" x14ac:dyDescent="0.3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408.75" customHeight="1" x14ac:dyDescent="0.3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408.75" customHeight="1" x14ac:dyDescent="0.3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408.75" customHeight="1" x14ac:dyDescent="0.3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408.75" customHeight="1" x14ac:dyDescent="0.3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408.75" customHeight="1" x14ac:dyDescent="0.3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408.75" customHeight="1" x14ac:dyDescent="0.3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408.75" customHeight="1" x14ac:dyDescent="0.3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408.75" customHeight="1" x14ac:dyDescent="0.3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408.75" customHeight="1" x14ac:dyDescent="0.3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408.75" customHeight="1" x14ac:dyDescent="0.3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408.75" customHeight="1" x14ac:dyDescent="0.3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408.75" customHeight="1" x14ac:dyDescent="0.3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408.75" customHeight="1" x14ac:dyDescent="0.3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408.75" customHeight="1" x14ac:dyDescent="0.3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408.75" customHeight="1" x14ac:dyDescent="0.3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408.75" customHeight="1" x14ac:dyDescent="0.3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408.75" customHeight="1" x14ac:dyDescent="0.3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408.75" customHeight="1" x14ac:dyDescent="0.3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408.75" customHeight="1" x14ac:dyDescent="0.3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408.75" customHeight="1" x14ac:dyDescent="0.3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408.75" customHeight="1" x14ac:dyDescent="0.3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408.75" customHeight="1" x14ac:dyDescent="0.3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408.75" customHeight="1" x14ac:dyDescent="0.3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408.75" customHeight="1" x14ac:dyDescent="0.3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408.75" customHeight="1" x14ac:dyDescent="0.3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408.75" customHeight="1" x14ac:dyDescent="0.3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408.75" customHeight="1" x14ac:dyDescent="0.3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408.75" customHeight="1" x14ac:dyDescent="0.3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408.75" customHeight="1" x14ac:dyDescent="0.3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408.75" customHeight="1" x14ac:dyDescent="0.3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408.75" customHeight="1" x14ac:dyDescent="0.3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408.75" customHeight="1" x14ac:dyDescent="0.3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408.75" customHeight="1" x14ac:dyDescent="0.3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408.75" customHeight="1" x14ac:dyDescent="0.3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408.75" customHeight="1" x14ac:dyDescent="0.3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408.75" customHeight="1" x14ac:dyDescent="0.3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408.75" customHeight="1" x14ac:dyDescent="0.3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408.75" customHeight="1" x14ac:dyDescent="0.3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408.75" customHeight="1" x14ac:dyDescent="0.3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408.75" customHeight="1" x14ac:dyDescent="0.3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408.75" customHeight="1" x14ac:dyDescent="0.3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408.75" customHeight="1" x14ac:dyDescent="0.3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408.75" customHeight="1" x14ac:dyDescent="0.3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408.75" customHeight="1" x14ac:dyDescent="0.3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408.75" customHeight="1" x14ac:dyDescent="0.3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408.75" customHeight="1" x14ac:dyDescent="0.3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408.75" customHeight="1" x14ac:dyDescent="0.3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408.75" customHeight="1" x14ac:dyDescent="0.3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408.75" customHeight="1" x14ac:dyDescent="0.3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408.75" customHeight="1" x14ac:dyDescent="0.3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408.75" customHeight="1" x14ac:dyDescent="0.3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408.75" customHeight="1" x14ac:dyDescent="0.3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408.75" customHeight="1" x14ac:dyDescent="0.3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408.75" customHeight="1" x14ac:dyDescent="0.3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408.75" customHeight="1" x14ac:dyDescent="0.3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408.75" customHeight="1" x14ac:dyDescent="0.3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408.75" customHeight="1" x14ac:dyDescent="0.3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408.75" customHeight="1" x14ac:dyDescent="0.3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408.75" customHeight="1" x14ac:dyDescent="0.3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408.75" customHeight="1" x14ac:dyDescent="0.3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408.75" customHeight="1" x14ac:dyDescent="0.3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408.75" customHeight="1" x14ac:dyDescent="0.3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408.75" customHeight="1" x14ac:dyDescent="0.3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408.75" customHeight="1" x14ac:dyDescent="0.3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408.75" customHeight="1" x14ac:dyDescent="0.3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408.75" customHeight="1" x14ac:dyDescent="0.3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408.75" customHeight="1" x14ac:dyDescent="0.3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408.75" customHeight="1" x14ac:dyDescent="0.3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408.75" customHeight="1" x14ac:dyDescent="0.3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408.75" customHeight="1" x14ac:dyDescent="0.3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408.75" customHeight="1" x14ac:dyDescent="0.3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408.75" customHeight="1" x14ac:dyDescent="0.3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408.75" customHeight="1" x14ac:dyDescent="0.3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408.75" customHeight="1" x14ac:dyDescent="0.3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408.75" customHeight="1" x14ac:dyDescent="0.3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408.75" customHeight="1" x14ac:dyDescent="0.3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408.75" customHeight="1" x14ac:dyDescent="0.3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408.75" customHeight="1" x14ac:dyDescent="0.3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408.75" customHeight="1" x14ac:dyDescent="0.3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408.75" customHeight="1" x14ac:dyDescent="0.3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408.75" customHeight="1" x14ac:dyDescent="0.3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408.75" customHeight="1" x14ac:dyDescent="0.3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408.75" customHeight="1" x14ac:dyDescent="0.3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408.75" customHeight="1" x14ac:dyDescent="0.3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408.75" customHeight="1" x14ac:dyDescent="0.3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408.75" customHeight="1" x14ac:dyDescent="0.3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408.75" customHeight="1" x14ac:dyDescent="0.3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408.75" customHeight="1" x14ac:dyDescent="0.3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408.75" customHeight="1" x14ac:dyDescent="0.3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408.75" customHeight="1" x14ac:dyDescent="0.3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408.75" customHeight="1" x14ac:dyDescent="0.3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408.75" customHeight="1" x14ac:dyDescent="0.3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408.75" customHeight="1" x14ac:dyDescent="0.3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408.75" customHeight="1" x14ac:dyDescent="0.3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408.75" customHeight="1" x14ac:dyDescent="0.3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408.75" customHeight="1" x14ac:dyDescent="0.3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408.75" customHeight="1" x14ac:dyDescent="0.3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408.75" customHeight="1" x14ac:dyDescent="0.3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408.75" customHeight="1" x14ac:dyDescent="0.3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408.75" customHeight="1" x14ac:dyDescent="0.3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408.75" customHeight="1" x14ac:dyDescent="0.3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408.75" customHeight="1" x14ac:dyDescent="0.3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408.75" customHeight="1" x14ac:dyDescent="0.3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408.75" customHeight="1" x14ac:dyDescent="0.3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408.75" customHeight="1" x14ac:dyDescent="0.3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408.75" customHeight="1" x14ac:dyDescent="0.3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408.75" customHeight="1" x14ac:dyDescent="0.3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408.75" customHeight="1" x14ac:dyDescent="0.3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408.75" customHeight="1" x14ac:dyDescent="0.3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408.75" customHeight="1" x14ac:dyDescent="0.3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408.75" customHeight="1" x14ac:dyDescent="0.3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408.75" customHeight="1" x14ac:dyDescent="0.3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408.75" customHeight="1" x14ac:dyDescent="0.3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408.75" customHeight="1" x14ac:dyDescent="0.3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408.75" customHeight="1" x14ac:dyDescent="0.3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408.75" customHeight="1" x14ac:dyDescent="0.3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408.75" customHeight="1" x14ac:dyDescent="0.3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408.75" customHeight="1" x14ac:dyDescent="0.3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408.75" customHeight="1" x14ac:dyDescent="0.3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408.75" customHeight="1" x14ac:dyDescent="0.3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408.75" customHeight="1" x14ac:dyDescent="0.3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408.75" customHeight="1" x14ac:dyDescent="0.3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408.75" customHeight="1" x14ac:dyDescent="0.3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408.75" customHeight="1" x14ac:dyDescent="0.3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408.75" customHeight="1" x14ac:dyDescent="0.3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408.75" customHeight="1" x14ac:dyDescent="0.3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408.75" customHeight="1" x14ac:dyDescent="0.3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408.75" customHeight="1" x14ac:dyDescent="0.3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408.75" customHeight="1" x14ac:dyDescent="0.3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408.75" customHeight="1" x14ac:dyDescent="0.3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408.75" customHeight="1" x14ac:dyDescent="0.3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408.75" customHeight="1" x14ac:dyDescent="0.3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408.75" customHeight="1" x14ac:dyDescent="0.3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408.75" customHeight="1" x14ac:dyDescent="0.3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408.75" customHeight="1" x14ac:dyDescent="0.3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408.75" customHeight="1" x14ac:dyDescent="0.3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408.75" customHeight="1" x14ac:dyDescent="0.3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408.75" customHeight="1" x14ac:dyDescent="0.3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408.75" customHeight="1" x14ac:dyDescent="0.3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408.75" customHeight="1" x14ac:dyDescent="0.3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408.75" customHeight="1" x14ac:dyDescent="0.3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408.75" customHeight="1" x14ac:dyDescent="0.3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408.75" customHeight="1" x14ac:dyDescent="0.3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408.75" customHeight="1" x14ac:dyDescent="0.3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408.75" customHeight="1" x14ac:dyDescent="0.3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408.75" customHeight="1" x14ac:dyDescent="0.3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408.75" customHeight="1" x14ac:dyDescent="0.3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408.75" customHeight="1" x14ac:dyDescent="0.3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408.75" customHeight="1" x14ac:dyDescent="0.3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408.75" customHeight="1" x14ac:dyDescent="0.3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408.75" customHeight="1" x14ac:dyDescent="0.3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408.75" customHeight="1" x14ac:dyDescent="0.3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408.75" customHeight="1" x14ac:dyDescent="0.3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408.75" customHeight="1" x14ac:dyDescent="0.3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408.75" customHeight="1" x14ac:dyDescent="0.3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408.75" customHeight="1" x14ac:dyDescent="0.3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408.75" customHeight="1" x14ac:dyDescent="0.3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408.75" customHeight="1" x14ac:dyDescent="0.3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408.75" customHeight="1" x14ac:dyDescent="0.3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408.75" customHeight="1" x14ac:dyDescent="0.3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408.75" customHeight="1" x14ac:dyDescent="0.3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408.75" customHeight="1" x14ac:dyDescent="0.3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408.75" customHeight="1" x14ac:dyDescent="0.3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408.75" customHeight="1" x14ac:dyDescent="0.3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408.75" customHeight="1" x14ac:dyDescent="0.3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408.75" customHeight="1" x14ac:dyDescent="0.3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408.75" customHeight="1" x14ac:dyDescent="0.3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408.75" customHeight="1" x14ac:dyDescent="0.3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408.75" customHeight="1" x14ac:dyDescent="0.3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408.75" customHeight="1" x14ac:dyDescent="0.3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408.75" customHeight="1" x14ac:dyDescent="0.3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408.75" customHeight="1" x14ac:dyDescent="0.3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408.75" customHeight="1" x14ac:dyDescent="0.3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408.75" customHeight="1" x14ac:dyDescent="0.3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408.75" customHeight="1" x14ac:dyDescent="0.3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408.75" customHeight="1" x14ac:dyDescent="0.3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408.75" customHeight="1" x14ac:dyDescent="0.3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408.75" customHeight="1" x14ac:dyDescent="0.3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408.75" customHeight="1" x14ac:dyDescent="0.3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408.75" customHeight="1" x14ac:dyDescent="0.3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408.75" customHeight="1" x14ac:dyDescent="0.3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408.75" customHeight="1" x14ac:dyDescent="0.3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408.75" customHeight="1" x14ac:dyDescent="0.3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408.75" customHeight="1" x14ac:dyDescent="0.3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408.75" customHeight="1" x14ac:dyDescent="0.3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408.75" customHeight="1" x14ac:dyDescent="0.3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408.75" customHeight="1" x14ac:dyDescent="0.3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408.75" customHeight="1" x14ac:dyDescent="0.3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408.75" customHeight="1" x14ac:dyDescent="0.3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408.75" customHeight="1" x14ac:dyDescent="0.3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408.75" customHeight="1" x14ac:dyDescent="0.3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408.75" customHeight="1" x14ac:dyDescent="0.3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408.75" customHeight="1" x14ac:dyDescent="0.3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408.75" customHeight="1" x14ac:dyDescent="0.3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408.75" customHeight="1" x14ac:dyDescent="0.3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408.75" customHeight="1" x14ac:dyDescent="0.3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408.75" customHeight="1" x14ac:dyDescent="0.3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408.75" customHeight="1" x14ac:dyDescent="0.3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408.75" customHeight="1" x14ac:dyDescent="0.3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408.75" customHeight="1" x14ac:dyDescent="0.3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408.75" customHeight="1" x14ac:dyDescent="0.3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408.75" customHeight="1" x14ac:dyDescent="0.3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408.75" customHeight="1" x14ac:dyDescent="0.3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408.75" customHeight="1" x14ac:dyDescent="0.3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408.75" customHeight="1" x14ac:dyDescent="0.3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408.75" customHeight="1" x14ac:dyDescent="0.3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408.75" customHeight="1" x14ac:dyDescent="0.3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408.75" customHeight="1" x14ac:dyDescent="0.3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408.75" customHeight="1" x14ac:dyDescent="0.3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408.75" customHeight="1" x14ac:dyDescent="0.3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408.75" customHeight="1" x14ac:dyDescent="0.3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408.75" customHeight="1" x14ac:dyDescent="0.3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408.75" customHeight="1" x14ac:dyDescent="0.3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408.75" customHeight="1" x14ac:dyDescent="0.3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408.75" customHeight="1" x14ac:dyDescent="0.3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408.75" customHeight="1" x14ac:dyDescent="0.3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408.75" customHeight="1" x14ac:dyDescent="0.3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408.75" customHeight="1" x14ac:dyDescent="0.3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408.75" customHeight="1" x14ac:dyDescent="0.3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408.75" customHeight="1" x14ac:dyDescent="0.3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408.75" customHeight="1" x14ac:dyDescent="0.3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408.75" customHeight="1" x14ac:dyDescent="0.3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408.75" customHeight="1" x14ac:dyDescent="0.3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408.75" customHeight="1" x14ac:dyDescent="0.3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408.75" customHeight="1" x14ac:dyDescent="0.3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408.75" customHeight="1" x14ac:dyDescent="0.3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408.75" customHeight="1" x14ac:dyDescent="0.3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408.75" customHeight="1" x14ac:dyDescent="0.3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408.75" customHeight="1" x14ac:dyDescent="0.3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408.75" customHeight="1" x14ac:dyDescent="0.3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408.75" customHeight="1" x14ac:dyDescent="0.3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408.75" customHeight="1" x14ac:dyDescent="0.3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408.75" customHeight="1" x14ac:dyDescent="0.3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408.75" customHeight="1" x14ac:dyDescent="0.3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408.75" customHeight="1" x14ac:dyDescent="0.3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408.75" customHeight="1" x14ac:dyDescent="0.3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408.75" customHeight="1" x14ac:dyDescent="0.3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408.75" customHeight="1" x14ac:dyDescent="0.3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408.75" customHeight="1" x14ac:dyDescent="0.3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408.75" customHeight="1" x14ac:dyDescent="0.3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408.75" customHeight="1" x14ac:dyDescent="0.3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408.75" customHeight="1" x14ac:dyDescent="0.3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408.75" customHeight="1" x14ac:dyDescent="0.3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408.75" customHeight="1" x14ac:dyDescent="0.3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408.75" customHeight="1" x14ac:dyDescent="0.3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408.75" customHeight="1" x14ac:dyDescent="0.3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408.75" customHeight="1" x14ac:dyDescent="0.3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408.75" customHeight="1" x14ac:dyDescent="0.35">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408.75" customHeight="1" x14ac:dyDescent="0.35">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18:B19"/>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8.42578125" customWidth="1"/>
    <col min="2" max="2" width="22.7109375" customWidth="1"/>
    <col min="3" max="3" width="18.5703125" customWidth="1"/>
    <col min="4" max="4" width="20.7109375" customWidth="1"/>
    <col min="5" max="5" width="20.42578125" customWidth="1"/>
    <col min="6" max="6" width="26.28515625" customWidth="1"/>
    <col min="7" max="7" width="23.42578125" customWidth="1"/>
    <col min="8" max="8" width="23.85546875" customWidth="1"/>
    <col min="9" max="9" width="54.140625" customWidth="1"/>
    <col min="10" max="10" width="8.140625" customWidth="1"/>
    <col min="11" max="11" width="7.42578125" customWidth="1"/>
    <col min="12" max="12" width="8.28515625" customWidth="1"/>
    <col min="13" max="13" width="9.42578125" customWidth="1"/>
    <col min="14" max="14" width="8.42578125" customWidth="1"/>
    <col min="15" max="15" width="23.42578125" customWidth="1"/>
    <col min="16" max="16" width="22" customWidth="1"/>
    <col min="17" max="17" width="19.5703125" customWidth="1"/>
    <col min="18" max="18" width="22" customWidth="1"/>
    <col min="19" max="19" width="17.42578125" customWidth="1"/>
    <col min="20" max="20" width="16" customWidth="1"/>
    <col min="21" max="21" width="14.7109375" customWidth="1"/>
    <col min="22" max="22" width="16.7109375" customWidth="1"/>
    <col min="23" max="23" width="15.85546875" customWidth="1"/>
    <col min="24" max="24" width="28.85546875" customWidth="1"/>
    <col min="25" max="25" width="26.85546875" customWidth="1"/>
    <col min="26" max="26" width="26" customWidth="1"/>
    <col min="27" max="27" width="33.85546875" customWidth="1"/>
    <col min="28" max="28" width="74" customWidth="1"/>
  </cols>
  <sheetData>
    <row r="1" spans="1:28" ht="31.5" customHeight="1" x14ac:dyDescent="0.2">
      <c r="A1" s="692" t="s">
        <v>115</v>
      </c>
      <c r="B1" s="693"/>
      <c r="C1" s="693"/>
      <c r="D1" s="693"/>
      <c r="E1" s="693"/>
      <c r="F1" s="693"/>
      <c r="G1" s="693"/>
      <c r="H1" s="693"/>
      <c r="I1" s="693"/>
      <c r="J1" s="693"/>
      <c r="K1" s="693"/>
      <c r="L1" s="693"/>
      <c r="M1" s="693"/>
      <c r="N1" s="693"/>
      <c r="O1" s="693"/>
      <c r="P1" s="693"/>
      <c r="Q1" s="693"/>
      <c r="R1" s="693"/>
      <c r="S1" s="693"/>
      <c r="T1" s="693"/>
      <c r="U1" s="693"/>
      <c r="V1" s="693"/>
      <c r="W1" s="645"/>
      <c r="X1" s="695" t="s">
        <v>116</v>
      </c>
      <c r="Y1" s="693"/>
      <c r="Z1" s="693"/>
      <c r="AA1" s="693"/>
      <c r="AB1" s="645"/>
    </row>
    <row r="2" spans="1:28" ht="12" customHeight="1" x14ac:dyDescent="0.2">
      <c r="A2" s="646"/>
      <c r="B2" s="694"/>
      <c r="C2" s="694"/>
      <c r="D2" s="694"/>
      <c r="E2" s="694"/>
      <c r="F2" s="694"/>
      <c r="G2" s="694"/>
      <c r="H2" s="694"/>
      <c r="I2" s="694"/>
      <c r="J2" s="694"/>
      <c r="K2" s="694"/>
      <c r="L2" s="694"/>
      <c r="M2" s="694"/>
      <c r="N2" s="694"/>
      <c r="O2" s="694"/>
      <c r="P2" s="694"/>
      <c r="Q2" s="694"/>
      <c r="R2" s="694"/>
      <c r="S2" s="694"/>
      <c r="T2" s="694"/>
      <c r="U2" s="694"/>
      <c r="V2" s="694"/>
      <c r="W2" s="647"/>
      <c r="X2" s="674"/>
      <c r="Y2" s="638"/>
      <c r="Z2" s="638"/>
      <c r="AA2" s="638"/>
      <c r="AB2" s="679"/>
    </row>
    <row r="3" spans="1:28" ht="24.75" customHeight="1" x14ac:dyDescent="0.2">
      <c r="A3" s="696" t="s">
        <v>117</v>
      </c>
      <c r="B3" s="651"/>
      <c r="C3" s="651"/>
      <c r="D3" s="652"/>
      <c r="E3" s="703" t="s">
        <v>118</v>
      </c>
      <c r="F3" s="651"/>
      <c r="G3" s="651"/>
      <c r="H3" s="651"/>
      <c r="I3" s="652"/>
      <c r="J3" s="696" t="s">
        <v>119</v>
      </c>
      <c r="K3" s="651"/>
      <c r="L3" s="651"/>
      <c r="M3" s="652"/>
      <c r="N3" s="697" t="s">
        <v>120</v>
      </c>
      <c r="O3" s="651"/>
      <c r="P3" s="652"/>
      <c r="Q3" s="696" t="s">
        <v>121</v>
      </c>
      <c r="R3" s="651"/>
      <c r="S3" s="652"/>
      <c r="T3" s="697" t="s">
        <v>122</v>
      </c>
      <c r="U3" s="651"/>
      <c r="V3" s="651"/>
      <c r="W3" s="665"/>
      <c r="X3" s="674"/>
      <c r="Y3" s="638"/>
      <c r="Z3" s="638"/>
      <c r="AA3" s="638"/>
      <c r="AB3" s="679"/>
    </row>
    <row r="4" spans="1:28" ht="16.5" hidden="1" customHeight="1" x14ac:dyDescent="0.2">
      <c r="A4" s="42"/>
      <c r="B4" s="42"/>
      <c r="C4" s="42"/>
      <c r="D4" s="42"/>
      <c r="E4" s="43"/>
      <c r="F4" s="43"/>
      <c r="G4" s="43"/>
      <c r="H4" s="43"/>
      <c r="I4" s="43"/>
      <c r="J4" s="43"/>
      <c r="K4" s="43"/>
      <c r="L4" s="43"/>
      <c r="M4" s="43"/>
      <c r="N4" s="43"/>
      <c r="O4" s="43"/>
      <c r="P4" s="702" t="s">
        <v>123</v>
      </c>
      <c r="Q4" s="652"/>
      <c r="R4" s="698" t="s">
        <v>124</v>
      </c>
      <c r="S4" s="651"/>
      <c r="T4" s="651"/>
      <c r="U4" s="651"/>
      <c r="V4" s="651"/>
      <c r="W4" s="665"/>
      <c r="X4" s="674"/>
      <c r="Y4" s="638"/>
      <c r="Z4" s="638"/>
      <c r="AA4" s="638"/>
      <c r="AB4" s="679"/>
    </row>
    <row r="5" spans="1:28" ht="16.5" hidden="1" customHeight="1" x14ac:dyDescent="0.2">
      <c r="A5" s="696" t="s">
        <v>125</v>
      </c>
      <c r="B5" s="651"/>
      <c r="C5" s="651"/>
      <c r="D5" s="651"/>
      <c r="E5" s="651"/>
      <c r="F5" s="651"/>
      <c r="G5" s="651"/>
      <c r="H5" s="651"/>
      <c r="I5" s="651"/>
      <c r="J5" s="651"/>
      <c r="K5" s="651"/>
      <c r="L5" s="651"/>
      <c r="M5" s="651"/>
      <c r="N5" s="652"/>
      <c r="O5" s="698"/>
      <c r="P5" s="651"/>
      <c r="Q5" s="651"/>
      <c r="R5" s="651"/>
      <c r="S5" s="651"/>
      <c r="T5" s="651"/>
      <c r="U5" s="651"/>
      <c r="V5" s="651"/>
      <c r="W5" s="665"/>
      <c r="X5" s="674"/>
      <c r="Y5" s="638"/>
      <c r="Z5" s="638"/>
      <c r="AA5" s="638"/>
      <c r="AB5" s="679"/>
    </row>
    <row r="6" spans="1:28" ht="29.25"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674"/>
      <c r="Y6" s="638"/>
      <c r="Z6" s="638"/>
      <c r="AA6" s="638"/>
      <c r="AB6" s="679"/>
    </row>
    <row r="7" spans="1:28" ht="29.25" hidden="1" customHeight="1" x14ac:dyDescent="0.2">
      <c r="A7" s="702" t="s">
        <v>127</v>
      </c>
      <c r="B7" s="651"/>
      <c r="C7" s="651"/>
      <c r="D7" s="651"/>
      <c r="E7" s="651"/>
      <c r="F7" s="651"/>
      <c r="G7" s="651"/>
      <c r="H7" s="651"/>
      <c r="I7" s="651"/>
      <c r="J7" s="651"/>
      <c r="K7" s="651"/>
      <c r="L7" s="651"/>
      <c r="M7" s="651"/>
      <c r="N7" s="652"/>
      <c r="O7" s="44" t="s">
        <v>47</v>
      </c>
      <c r="P7" s="45"/>
      <c r="Q7" s="44" t="s">
        <v>48</v>
      </c>
      <c r="R7" s="698"/>
      <c r="S7" s="651"/>
      <c r="T7" s="651"/>
      <c r="U7" s="651"/>
      <c r="V7" s="651"/>
      <c r="W7" s="665"/>
      <c r="X7" s="674"/>
      <c r="Y7" s="638"/>
      <c r="Z7" s="638"/>
      <c r="AA7" s="638"/>
      <c r="AB7" s="679"/>
    </row>
    <row r="8" spans="1:28" ht="51.75" customHeight="1" x14ac:dyDescent="0.2">
      <c r="A8" s="699" t="s">
        <v>128</v>
      </c>
      <c r="B8" s="651"/>
      <c r="C8" s="651"/>
      <c r="D8" s="651"/>
      <c r="E8" s="651"/>
      <c r="F8" s="651"/>
      <c r="G8" s="651"/>
      <c r="H8" s="651"/>
      <c r="I8" s="651"/>
      <c r="J8" s="651"/>
      <c r="K8" s="651"/>
      <c r="L8" s="651"/>
      <c r="M8" s="651"/>
      <c r="N8" s="652"/>
      <c r="O8" s="700" t="s">
        <v>129</v>
      </c>
      <c r="P8" s="651"/>
      <c r="Q8" s="651"/>
      <c r="R8" s="651"/>
      <c r="S8" s="651"/>
      <c r="T8" s="651"/>
      <c r="U8" s="651"/>
      <c r="V8" s="651"/>
      <c r="W8" s="665"/>
      <c r="X8" s="646"/>
      <c r="Y8" s="694"/>
      <c r="Z8" s="694"/>
      <c r="AA8" s="694"/>
      <c r="AB8" s="647"/>
    </row>
    <row r="9" spans="1:28" ht="155.25" customHeight="1" x14ac:dyDescent="0.2">
      <c r="A9" s="46" t="s">
        <v>130</v>
      </c>
      <c r="B9" s="46" t="s">
        <v>131</v>
      </c>
      <c r="C9" s="46" t="s">
        <v>132</v>
      </c>
      <c r="D9" s="46" t="s">
        <v>133</v>
      </c>
      <c r="E9" s="47" t="s">
        <v>134</v>
      </c>
      <c r="F9" s="48" t="s">
        <v>56</v>
      </c>
      <c r="G9" s="49" t="s">
        <v>135</v>
      </c>
      <c r="H9" s="50" t="s">
        <v>136</v>
      </c>
      <c r="I9" s="46" t="s">
        <v>137</v>
      </c>
      <c r="J9" s="51" t="s">
        <v>138</v>
      </c>
      <c r="K9" s="51" t="s">
        <v>139</v>
      </c>
      <c r="L9" s="51" t="s">
        <v>140</v>
      </c>
      <c r="M9" s="52" t="s">
        <v>141</v>
      </c>
      <c r="N9" s="53" t="s">
        <v>142</v>
      </c>
      <c r="O9" s="54" t="s">
        <v>143</v>
      </c>
      <c r="P9" s="54" t="s">
        <v>144</v>
      </c>
      <c r="Q9" s="54" t="s">
        <v>145</v>
      </c>
      <c r="R9" s="54" t="s">
        <v>146</v>
      </c>
      <c r="S9" s="54" t="s">
        <v>147</v>
      </c>
      <c r="T9" s="54" t="s">
        <v>148</v>
      </c>
      <c r="U9" s="54" t="s">
        <v>149</v>
      </c>
      <c r="V9" s="54" t="s">
        <v>150</v>
      </c>
      <c r="W9" s="55" t="s">
        <v>151</v>
      </c>
      <c r="X9" s="56" t="s">
        <v>152</v>
      </c>
      <c r="Y9" s="56" t="s">
        <v>153</v>
      </c>
      <c r="Z9" s="56" t="s">
        <v>154</v>
      </c>
      <c r="AA9" s="56" t="s">
        <v>155</v>
      </c>
      <c r="AB9" s="56" t="s">
        <v>156</v>
      </c>
    </row>
    <row r="10" spans="1:28" ht="309.75" customHeight="1" x14ac:dyDescent="0.2">
      <c r="A10" s="57">
        <v>1</v>
      </c>
      <c r="B10" s="58" t="s">
        <v>157</v>
      </c>
      <c r="C10" s="57" t="s">
        <v>158</v>
      </c>
      <c r="D10" s="57" t="s">
        <v>158</v>
      </c>
      <c r="E10" s="59" t="s">
        <v>159</v>
      </c>
      <c r="F10" s="60" t="s">
        <v>160</v>
      </c>
      <c r="G10" s="61" t="s">
        <v>161</v>
      </c>
      <c r="H10" s="701" t="s">
        <v>162</v>
      </c>
      <c r="I10" s="652"/>
      <c r="J10" s="57" t="s">
        <v>163</v>
      </c>
      <c r="K10" s="57" t="s">
        <v>164</v>
      </c>
      <c r="L10" s="57" t="s">
        <v>165</v>
      </c>
      <c r="M10" s="57" t="s">
        <v>166</v>
      </c>
      <c r="N10" s="57" t="s">
        <v>166</v>
      </c>
      <c r="O10" s="57" t="s">
        <v>167</v>
      </c>
      <c r="P10" s="57" t="s">
        <v>168</v>
      </c>
      <c r="Q10" s="57" t="s">
        <v>169</v>
      </c>
      <c r="R10" s="57" t="s">
        <v>170</v>
      </c>
      <c r="S10" s="57" t="s">
        <v>171</v>
      </c>
      <c r="T10" s="57">
        <v>1</v>
      </c>
      <c r="U10" s="57">
        <v>6</v>
      </c>
      <c r="V10" s="57"/>
      <c r="W10" s="62"/>
      <c r="X10" s="63"/>
      <c r="Y10" s="63"/>
      <c r="Z10" s="63"/>
      <c r="AA10" s="63"/>
      <c r="AB10" s="63"/>
    </row>
    <row r="11" spans="1:28" ht="74.25" customHeight="1" x14ac:dyDescent="0.2">
      <c r="A11" s="672">
        <v>2</v>
      </c>
      <c r="B11" s="672" t="s">
        <v>157</v>
      </c>
      <c r="C11" s="672" t="s">
        <v>158</v>
      </c>
      <c r="D11" s="672" t="s">
        <v>158</v>
      </c>
      <c r="E11" s="673" t="s">
        <v>159</v>
      </c>
      <c r="F11" s="675" t="s">
        <v>172</v>
      </c>
      <c r="G11" s="678" t="s">
        <v>173</v>
      </c>
      <c r="H11" s="691">
        <v>3900000</v>
      </c>
      <c r="I11" s="672" t="s">
        <v>174</v>
      </c>
      <c r="J11" s="672" t="s">
        <v>175</v>
      </c>
      <c r="K11" s="672" t="s">
        <v>164</v>
      </c>
      <c r="L11" s="672" t="s">
        <v>176</v>
      </c>
      <c r="M11" s="672" t="s">
        <v>166</v>
      </c>
      <c r="N11" s="672" t="s">
        <v>164</v>
      </c>
      <c r="O11" s="681" t="s">
        <v>177</v>
      </c>
      <c r="P11" s="681" t="s">
        <v>178</v>
      </c>
      <c r="Q11" s="681" t="s">
        <v>179</v>
      </c>
      <c r="R11" s="68" t="s">
        <v>180</v>
      </c>
      <c r="S11" s="45" t="s">
        <v>171</v>
      </c>
      <c r="T11" s="45">
        <v>30</v>
      </c>
      <c r="U11" s="45">
        <v>575</v>
      </c>
      <c r="V11" s="57"/>
      <c r="W11" s="62"/>
      <c r="X11" s="63"/>
      <c r="Y11" s="69"/>
      <c r="Z11" s="69"/>
      <c r="AA11" s="671"/>
      <c r="AB11" s="671"/>
    </row>
    <row r="12" spans="1:28" ht="78" customHeight="1" x14ac:dyDescent="0.2">
      <c r="A12" s="641"/>
      <c r="B12" s="641"/>
      <c r="C12" s="641"/>
      <c r="D12" s="641"/>
      <c r="E12" s="674"/>
      <c r="F12" s="676"/>
      <c r="G12" s="679"/>
      <c r="H12" s="641"/>
      <c r="I12" s="641"/>
      <c r="J12" s="641"/>
      <c r="K12" s="641"/>
      <c r="L12" s="641"/>
      <c r="M12" s="641"/>
      <c r="N12" s="641"/>
      <c r="O12" s="641"/>
      <c r="P12" s="641"/>
      <c r="Q12" s="641"/>
      <c r="R12" s="68" t="s">
        <v>181</v>
      </c>
      <c r="S12" s="45" t="s">
        <v>171</v>
      </c>
      <c r="T12" s="45">
        <v>0</v>
      </c>
      <c r="U12" s="45">
        <v>600</v>
      </c>
      <c r="V12" s="57"/>
      <c r="W12" s="62"/>
      <c r="X12" s="63"/>
      <c r="Y12" s="69"/>
      <c r="Z12" s="69"/>
      <c r="AA12" s="641"/>
      <c r="AB12" s="641"/>
    </row>
    <row r="13" spans="1:28" ht="145.5" customHeight="1" x14ac:dyDescent="0.2">
      <c r="A13" s="642"/>
      <c r="B13" s="642"/>
      <c r="C13" s="642"/>
      <c r="D13" s="642"/>
      <c r="E13" s="646"/>
      <c r="F13" s="680"/>
      <c r="G13" s="647"/>
      <c r="H13" s="642"/>
      <c r="I13" s="642"/>
      <c r="J13" s="642"/>
      <c r="K13" s="642"/>
      <c r="L13" s="642"/>
      <c r="M13" s="642"/>
      <c r="N13" s="642"/>
      <c r="O13" s="642"/>
      <c r="P13" s="642"/>
      <c r="Q13" s="642"/>
      <c r="R13" s="68" t="s">
        <v>182</v>
      </c>
      <c r="S13" s="45" t="s">
        <v>183</v>
      </c>
      <c r="T13" s="70">
        <v>0.1</v>
      </c>
      <c r="U13" s="70">
        <v>0.12</v>
      </c>
      <c r="V13" s="71">
        <v>0.14000000000000001</v>
      </c>
      <c r="W13" s="72">
        <v>0.16</v>
      </c>
      <c r="X13" s="63"/>
      <c r="Y13" s="69"/>
      <c r="Z13" s="69"/>
      <c r="AA13" s="642"/>
      <c r="AB13" s="642"/>
    </row>
    <row r="14" spans="1:28" ht="207" customHeight="1" x14ac:dyDescent="0.2">
      <c r="A14" s="672">
        <v>3</v>
      </c>
      <c r="B14" s="672" t="s">
        <v>157</v>
      </c>
      <c r="C14" s="672" t="s">
        <v>158</v>
      </c>
      <c r="D14" s="672" t="s">
        <v>158</v>
      </c>
      <c r="E14" s="673" t="s">
        <v>159</v>
      </c>
      <c r="F14" s="675" t="s">
        <v>184</v>
      </c>
      <c r="G14" s="678" t="s">
        <v>185</v>
      </c>
      <c r="H14" s="691">
        <v>3491500</v>
      </c>
      <c r="I14" s="672" t="s">
        <v>186</v>
      </c>
      <c r="J14" s="672" t="s">
        <v>163</v>
      </c>
      <c r="K14" s="672" t="s">
        <v>164</v>
      </c>
      <c r="L14" s="672" t="s">
        <v>187</v>
      </c>
      <c r="M14" s="672" t="s">
        <v>166</v>
      </c>
      <c r="N14" s="672" t="s">
        <v>164</v>
      </c>
      <c r="O14" s="681" t="s">
        <v>188</v>
      </c>
      <c r="P14" s="681" t="s">
        <v>189</v>
      </c>
      <c r="Q14" s="681" t="s">
        <v>169</v>
      </c>
      <c r="R14" s="68" t="s">
        <v>190</v>
      </c>
      <c r="S14" s="73" t="s">
        <v>191</v>
      </c>
      <c r="T14" s="57">
        <v>0</v>
      </c>
      <c r="U14" s="57">
        <v>1</v>
      </c>
      <c r="V14" s="57"/>
      <c r="W14" s="62"/>
      <c r="X14" s="63"/>
      <c r="Y14" s="69"/>
      <c r="Z14" s="69"/>
      <c r="AA14" s="671"/>
      <c r="AB14" s="671"/>
    </row>
    <row r="15" spans="1:28" ht="94.5" customHeight="1" x14ac:dyDescent="0.2">
      <c r="A15" s="641"/>
      <c r="B15" s="641"/>
      <c r="C15" s="641"/>
      <c r="D15" s="641"/>
      <c r="E15" s="674"/>
      <c r="F15" s="676"/>
      <c r="G15" s="679"/>
      <c r="H15" s="641"/>
      <c r="I15" s="641"/>
      <c r="J15" s="641"/>
      <c r="K15" s="641"/>
      <c r="L15" s="641"/>
      <c r="M15" s="641"/>
      <c r="N15" s="641"/>
      <c r="O15" s="641"/>
      <c r="P15" s="641"/>
      <c r="Q15" s="641"/>
      <c r="R15" s="68" t="s">
        <v>192</v>
      </c>
      <c r="S15" s="73" t="s">
        <v>191</v>
      </c>
      <c r="T15" s="57">
        <v>1000</v>
      </c>
      <c r="U15" s="45"/>
      <c r="V15" s="57"/>
      <c r="W15" s="62"/>
      <c r="X15" s="63"/>
      <c r="Y15" s="69"/>
      <c r="Z15" s="69"/>
      <c r="AA15" s="641"/>
      <c r="AB15" s="641"/>
    </row>
    <row r="16" spans="1:28" ht="125.25" customHeight="1" x14ac:dyDescent="0.2">
      <c r="A16" s="642"/>
      <c r="B16" s="642"/>
      <c r="C16" s="642"/>
      <c r="D16" s="642"/>
      <c r="E16" s="646"/>
      <c r="F16" s="680"/>
      <c r="G16" s="647"/>
      <c r="H16" s="642"/>
      <c r="I16" s="642"/>
      <c r="J16" s="642"/>
      <c r="K16" s="642"/>
      <c r="L16" s="642"/>
      <c r="M16" s="642"/>
      <c r="N16" s="642"/>
      <c r="O16" s="642"/>
      <c r="P16" s="642"/>
      <c r="Q16" s="642"/>
      <c r="R16" s="68" t="s">
        <v>193</v>
      </c>
      <c r="S16" s="73" t="s">
        <v>171</v>
      </c>
      <c r="T16" s="57">
        <v>1</v>
      </c>
      <c r="U16" s="45"/>
      <c r="V16" s="57"/>
      <c r="W16" s="62"/>
      <c r="X16" s="63"/>
      <c r="Y16" s="69"/>
      <c r="Z16" s="69"/>
      <c r="AA16" s="642"/>
      <c r="AB16" s="642"/>
    </row>
    <row r="17" spans="1:28" ht="90" customHeight="1" x14ac:dyDescent="0.2">
      <c r="A17" s="672">
        <v>4</v>
      </c>
      <c r="B17" s="672" t="s">
        <v>157</v>
      </c>
      <c r="C17" s="672" t="s">
        <v>158</v>
      </c>
      <c r="D17" s="672" t="s">
        <v>158</v>
      </c>
      <c r="E17" s="673" t="s">
        <v>159</v>
      </c>
      <c r="F17" s="675" t="s">
        <v>194</v>
      </c>
      <c r="G17" s="678" t="s">
        <v>195</v>
      </c>
      <c r="H17" s="691">
        <v>1500000</v>
      </c>
      <c r="I17" s="672" t="s">
        <v>196</v>
      </c>
      <c r="J17" s="672" t="s">
        <v>163</v>
      </c>
      <c r="K17" s="672" t="s">
        <v>164</v>
      </c>
      <c r="L17" s="672" t="s">
        <v>197</v>
      </c>
      <c r="M17" s="672" t="s">
        <v>166</v>
      </c>
      <c r="N17" s="672" t="s">
        <v>166</v>
      </c>
      <c r="O17" s="681" t="s">
        <v>198</v>
      </c>
      <c r="P17" s="681" t="s">
        <v>199</v>
      </c>
      <c r="Q17" s="681" t="s">
        <v>179</v>
      </c>
      <c r="R17" s="74" t="s">
        <v>200</v>
      </c>
      <c r="S17" s="64" t="s">
        <v>191</v>
      </c>
      <c r="T17" s="64">
        <v>7</v>
      </c>
      <c r="U17" s="75"/>
      <c r="V17" s="64"/>
      <c r="W17" s="65"/>
      <c r="X17" s="63"/>
      <c r="Y17" s="69"/>
      <c r="Z17" s="69"/>
      <c r="AA17" s="671"/>
      <c r="AB17" s="671"/>
    </row>
    <row r="18" spans="1:28" ht="84" customHeight="1" x14ac:dyDescent="0.2">
      <c r="A18" s="642"/>
      <c r="B18" s="642"/>
      <c r="C18" s="642"/>
      <c r="D18" s="642"/>
      <c r="E18" s="646"/>
      <c r="F18" s="680"/>
      <c r="G18" s="647"/>
      <c r="H18" s="642"/>
      <c r="I18" s="642"/>
      <c r="J18" s="642"/>
      <c r="K18" s="642"/>
      <c r="L18" s="642"/>
      <c r="M18" s="642"/>
      <c r="N18" s="642"/>
      <c r="O18" s="642"/>
      <c r="P18" s="642"/>
      <c r="Q18" s="642"/>
      <c r="R18" s="76" t="s">
        <v>201</v>
      </c>
      <c r="S18" s="57" t="s">
        <v>191</v>
      </c>
      <c r="T18" s="57">
        <v>2</v>
      </c>
      <c r="U18" s="57">
        <v>1</v>
      </c>
      <c r="V18" s="57">
        <v>1</v>
      </c>
      <c r="W18" s="62">
        <v>1</v>
      </c>
      <c r="X18" s="63"/>
      <c r="Y18" s="69"/>
      <c r="Z18" s="69"/>
      <c r="AA18" s="642"/>
      <c r="AB18" s="642"/>
    </row>
    <row r="19" spans="1:28" ht="96.75" customHeight="1" x14ac:dyDescent="0.2">
      <c r="A19" s="672">
        <v>5</v>
      </c>
      <c r="B19" s="672" t="s">
        <v>157</v>
      </c>
      <c r="C19" s="672" t="s">
        <v>158</v>
      </c>
      <c r="D19" s="672" t="s">
        <v>158</v>
      </c>
      <c r="E19" s="673" t="s">
        <v>159</v>
      </c>
      <c r="F19" s="675" t="s">
        <v>202</v>
      </c>
      <c r="G19" s="678" t="s">
        <v>203</v>
      </c>
      <c r="H19" s="686">
        <v>1055500</v>
      </c>
      <c r="I19" s="672" t="s">
        <v>186</v>
      </c>
      <c r="J19" s="672" t="s">
        <v>163</v>
      </c>
      <c r="K19" s="672" t="s">
        <v>166</v>
      </c>
      <c r="L19" s="672" t="s">
        <v>204</v>
      </c>
      <c r="M19" s="672" t="s">
        <v>166</v>
      </c>
      <c r="N19" s="672" t="s">
        <v>164</v>
      </c>
      <c r="O19" s="681" t="s">
        <v>205</v>
      </c>
      <c r="P19" s="681" t="s">
        <v>206</v>
      </c>
      <c r="Q19" s="681" t="s">
        <v>207</v>
      </c>
      <c r="R19" s="57" t="s">
        <v>208</v>
      </c>
      <c r="S19" s="73" t="s">
        <v>191</v>
      </c>
      <c r="T19" s="57">
        <v>0</v>
      </c>
      <c r="U19" s="57">
        <v>1</v>
      </c>
      <c r="V19" s="57"/>
      <c r="W19" s="62"/>
      <c r="X19" s="63"/>
      <c r="Y19" s="69"/>
      <c r="Z19" s="69"/>
      <c r="AA19" s="671"/>
      <c r="AB19" s="671"/>
    </row>
    <row r="20" spans="1:28" ht="96.75" customHeight="1" x14ac:dyDescent="0.2">
      <c r="A20" s="641"/>
      <c r="B20" s="641"/>
      <c r="C20" s="641"/>
      <c r="D20" s="641"/>
      <c r="E20" s="674"/>
      <c r="F20" s="676"/>
      <c r="G20" s="679"/>
      <c r="H20" s="641"/>
      <c r="I20" s="641"/>
      <c r="J20" s="641"/>
      <c r="K20" s="641"/>
      <c r="L20" s="641"/>
      <c r="M20" s="641"/>
      <c r="N20" s="641"/>
      <c r="O20" s="641"/>
      <c r="P20" s="641"/>
      <c r="Q20" s="641"/>
      <c r="R20" s="68" t="s">
        <v>209</v>
      </c>
      <c r="S20" s="45" t="s">
        <v>171</v>
      </c>
      <c r="T20" s="45">
        <v>4</v>
      </c>
      <c r="U20" s="45"/>
      <c r="V20" s="57"/>
      <c r="W20" s="62"/>
      <c r="X20" s="63"/>
      <c r="Y20" s="69"/>
      <c r="Z20" s="69"/>
      <c r="AA20" s="641"/>
      <c r="AB20" s="641"/>
    </row>
    <row r="21" spans="1:28" ht="109.5" customHeight="1" x14ac:dyDescent="0.2">
      <c r="A21" s="642"/>
      <c r="B21" s="642"/>
      <c r="C21" s="642"/>
      <c r="D21" s="642"/>
      <c r="E21" s="646"/>
      <c r="F21" s="680"/>
      <c r="G21" s="647"/>
      <c r="H21" s="642"/>
      <c r="I21" s="642"/>
      <c r="J21" s="642"/>
      <c r="K21" s="642"/>
      <c r="L21" s="642"/>
      <c r="M21" s="642"/>
      <c r="N21" s="642"/>
      <c r="O21" s="642"/>
      <c r="P21" s="642"/>
      <c r="Q21" s="642"/>
      <c r="R21" s="68" t="s">
        <v>210</v>
      </c>
      <c r="S21" s="45" t="s">
        <v>171</v>
      </c>
      <c r="T21" s="45">
        <v>550</v>
      </c>
      <c r="U21" s="45"/>
      <c r="V21" s="57"/>
      <c r="W21" s="62"/>
      <c r="X21" s="63"/>
      <c r="Y21" s="69"/>
      <c r="Z21" s="69"/>
      <c r="AA21" s="642"/>
      <c r="AB21" s="642"/>
    </row>
    <row r="22" spans="1:28" ht="108" customHeight="1" x14ac:dyDescent="0.2">
      <c r="A22" s="672">
        <v>6</v>
      </c>
      <c r="B22" s="672" t="s">
        <v>157</v>
      </c>
      <c r="C22" s="672" t="s">
        <v>158</v>
      </c>
      <c r="D22" s="672" t="s">
        <v>158</v>
      </c>
      <c r="E22" s="673" t="s">
        <v>159</v>
      </c>
      <c r="F22" s="675" t="s">
        <v>211</v>
      </c>
      <c r="G22" s="678" t="s">
        <v>212</v>
      </c>
      <c r="H22" s="673" t="s">
        <v>162</v>
      </c>
      <c r="I22" s="645"/>
      <c r="J22" s="672" t="s">
        <v>163</v>
      </c>
      <c r="K22" s="672" t="s">
        <v>164</v>
      </c>
      <c r="L22" s="672" t="s">
        <v>197</v>
      </c>
      <c r="M22" s="672" t="s">
        <v>166</v>
      </c>
      <c r="N22" s="672" t="s">
        <v>164</v>
      </c>
      <c r="O22" s="672" t="s">
        <v>213</v>
      </c>
      <c r="P22" s="681" t="s">
        <v>214</v>
      </c>
      <c r="Q22" s="681" t="s">
        <v>179</v>
      </c>
      <c r="R22" s="68" t="s">
        <v>215</v>
      </c>
      <c r="S22" s="70" t="s">
        <v>216</v>
      </c>
      <c r="T22" s="70">
        <v>1</v>
      </c>
      <c r="U22" s="70">
        <v>1</v>
      </c>
      <c r="V22" s="71">
        <v>1</v>
      </c>
      <c r="W22" s="72">
        <v>1</v>
      </c>
      <c r="X22" s="63"/>
      <c r="Y22" s="69"/>
      <c r="Z22" s="69"/>
      <c r="AA22" s="671"/>
      <c r="AB22" s="671"/>
    </row>
    <row r="23" spans="1:28" ht="90" customHeight="1" x14ac:dyDescent="0.2">
      <c r="A23" s="642"/>
      <c r="B23" s="642"/>
      <c r="C23" s="642"/>
      <c r="D23" s="642"/>
      <c r="E23" s="646"/>
      <c r="F23" s="680"/>
      <c r="G23" s="647"/>
      <c r="H23" s="646"/>
      <c r="I23" s="647"/>
      <c r="J23" s="642"/>
      <c r="K23" s="642"/>
      <c r="L23" s="642"/>
      <c r="M23" s="642"/>
      <c r="N23" s="642"/>
      <c r="O23" s="642"/>
      <c r="P23" s="642"/>
      <c r="Q23" s="642"/>
      <c r="R23" s="57" t="s">
        <v>217</v>
      </c>
      <c r="S23" s="73" t="s">
        <v>218</v>
      </c>
      <c r="T23" s="57">
        <v>4</v>
      </c>
      <c r="U23" s="57">
        <v>4</v>
      </c>
      <c r="V23" s="57">
        <v>4</v>
      </c>
      <c r="W23" s="62">
        <v>4</v>
      </c>
      <c r="X23" s="63"/>
      <c r="Y23" s="69"/>
      <c r="Z23" s="69"/>
      <c r="AA23" s="642"/>
      <c r="AB23" s="642"/>
    </row>
    <row r="24" spans="1:28" ht="91.5" customHeight="1" x14ac:dyDescent="0.2">
      <c r="A24" s="672">
        <v>7</v>
      </c>
      <c r="B24" s="672" t="s">
        <v>157</v>
      </c>
      <c r="C24" s="672" t="s">
        <v>158</v>
      </c>
      <c r="D24" s="672" t="s">
        <v>158</v>
      </c>
      <c r="E24" s="673" t="s">
        <v>159</v>
      </c>
      <c r="F24" s="675" t="s">
        <v>219</v>
      </c>
      <c r="G24" s="678" t="s">
        <v>220</v>
      </c>
      <c r="H24" s="673" t="s">
        <v>196</v>
      </c>
      <c r="I24" s="645"/>
      <c r="J24" s="686" t="s">
        <v>163</v>
      </c>
      <c r="K24" s="686" t="s">
        <v>164</v>
      </c>
      <c r="L24" s="686" t="s">
        <v>221</v>
      </c>
      <c r="M24" s="686" t="s">
        <v>164</v>
      </c>
      <c r="N24" s="686" t="s">
        <v>166</v>
      </c>
      <c r="O24" s="690" t="s">
        <v>222</v>
      </c>
      <c r="P24" s="681" t="s">
        <v>223</v>
      </c>
      <c r="Q24" s="681" t="s">
        <v>169</v>
      </c>
      <c r="R24" s="68" t="s">
        <v>224</v>
      </c>
      <c r="S24" s="45" t="s">
        <v>191</v>
      </c>
      <c r="T24" s="45">
        <v>40</v>
      </c>
      <c r="U24" s="45"/>
      <c r="V24" s="57"/>
      <c r="W24" s="62"/>
      <c r="X24" s="63"/>
      <c r="Y24" s="69"/>
      <c r="Z24" s="69"/>
      <c r="AA24" s="671"/>
      <c r="AB24" s="671"/>
    </row>
    <row r="25" spans="1:28" ht="99" customHeight="1" x14ac:dyDescent="0.2">
      <c r="A25" s="642"/>
      <c r="B25" s="642"/>
      <c r="C25" s="642"/>
      <c r="D25" s="642"/>
      <c r="E25" s="646"/>
      <c r="F25" s="680"/>
      <c r="G25" s="647"/>
      <c r="H25" s="646"/>
      <c r="I25" s="647"/>
      <c r="J25" s="642"/>
      <c r="K25" s="642"/>
      <c r="L25" s="642"/>
      <c r="M25" s="642"/>
      <c r="N25" s="642"/>
      <c r="O25" s="642"/>
      <c r="P25" s="642"/>
      <c r="Q25" s="642"/>
      <c r="R25" s="68" t="s">
        <v>225</v>
      </c>
      <c r="S25" s="45" t="s">
        <v>191</v>
      </c>
      <c r="T25" s="45"/>
      <c r="U25" s="45">
        <v>1</v>
      </c>
      <c r="V25" s="57"/>
      <c r="W25" s="62"/>
      <c r="X25" s="63"/>
      <c r="Y25" s="69"/>
      <c r="Z25" s="69"/>
      <c r="AA25" s="642"/>
      <c r="AB25" s="642"/>
    </row>
    <row r="26" spans="1:28" ht="126" customHeight="1" x14ac:dyDescent="0.2">
      <c r="A26" s="672">
        <v>8</v>
      </c>
      <c r="B26" s="672" t="s">
        <v>157</v>
      </c>
      <c r="C26" s="672" t="s">
        <v>158</v>
      </c>
      <c r="D26" s="672" t="s">
        <v>158</v>
      </c>
      <c r="E26" s="673" t="s">
        <v>159</v>
      </c>
      <c r="F26" s="675" t="s">
        <v>226</v>
      </c>
      <c r="G26" s="678" t="s">
        <v>227</v>
      </c>
      <c r="H26" s="673" t="s">
        <v>228</v>
      </c>
      <c r="I26" s="645"/>
      <c r="J26" s="672" t="s">
        <v>163</v>
      </c>
      <c r="K26" s="672" t="s">
        <v>166</v>
      </c>
      <c r="L26" s="672" t="s">
        <v>229</v>
      </c>
      <c r="M26" s="672" t="s">
        <v>166</v>
      </c>
      <c r="N26" s="672" t="s">
        <v>166</v>
      </c>
      <c r="O26" s="681" t="s">
        <v>230</v>
      </c>
      <c r="P26" s="681" t="s">
        <v>231</v>
      </c>
      <c r="Q26" s="681" t="s">
        <v>179</v>
      </c>
      <c r="R26" s="68" t="s">
        <v>232</v>
      </c>
      <c r="S26" s="57">
        <v>395</v>
      </c>
      <c r="T26" s="57">
        <v>400</v>
      </c>
      <c r="U26" s="57">
        <v>400</v>
      </c>
      <c r="V26" s="57">
        <v>400</v>
      </c>
      <c r="W26" s="62">
        <v>400</v>
      </c>
      <c r="X26" s="63"/>
      <c r="Y26" s="69"/>
      <c r="Z26" s="69"/>
      <c r="AA26" s="671"/>
      <c r="AB26" s="671"/>
    </row>
    <row r="27" spans="1:28" ht="135" customHeight="1" x14ac:dyDescent="0.2">
      <c r="A27" s="641"/>
      <c r="B27" s="641"/>
      <c r="C27" s="641"/>
      <c r="D27" s="641"/>
      <c r="E27" s="674"/>
      <c r="F27" s="676"/>
      <c r="G27" s="679"/>
      <c r="H27" s="674"/>
      <c r="I27" s="679"/>
      <c r="J27" s="641"/>
      <c r="K27" s="641"/>
      <c r="L27" s="641"/>
      <c r="M27" s="641"/>
      <c r="N27" s="641"/>
      <c r="O27" s="641"/>
      <c r="P27" s="641"/>
      <c r="Q27" s="641"/>
      <c r="R27" s="68" t="s">
        <v>233</v>
      </c>
      <c r="S27" s="57">
        <v>3</v>
      </c>
      <c r="T27" s="57">
        <v>4</v>
      </c>
      <c r="U27" s="57">
        <v>4</v>
      </c>
      <c r="V27" s="57">
        <v>4</v>
      </c>
      <c r="W27" s="62">
        <v>4</v>
      </c>
      <c r="X27" s="63"/>
      <c r="Y27" s="69"/>
      <c r="Z27" s="69"/>
      <c r="AA27" s="641"/>
      <c r="AB27" s="641"/>
    </row>
    <row r="28" spans="1:28" ht="126" customHeight="1" x14ac:dyDescent="0.2">
      <c r="A28" s="642"/>
      <c r="B28" s="642"/>
      <c r="C28" s="642"/>
      <c r="D28" s="642"/>
      <c r="E28" s="646"/>
      <c r="F28" s="680"/>
      <c r="G28" s="647"/>
      <c r="H28" s="646"/>
      <c r="I28" s="647"/>
      <c r="J28" s="642"/>
      <c r="K28" s="642"/>
      <c r="L28" s="642"/>
      <c r="M28" s="642"/>
      <c r="N28" s="642"/>
      <c r="O28" s="642"/>
      <c r="P28" s="642"/>
      <c r="Q28" s="642"/>
      <c r="R28" s="68" t="s">
        <v>234</v>
      </c>
      <c r="S28" s="45">
        <v>0</v>
      </c>
      <c r="T28" s="45">
        <v>13</v>
      </c>
      <c r="U28" s="45">
        <v>0</v>
      </c>
      <c r="V28" s="57">
        <v>0</v>
      </c>
      <c r="W28" s="62">
        <v>0</v>
      </c>
      <c r="X28" s="63"/>
      <c r="Y28" s="69"/>
      <c r="Z28" s="69"/>
      <c r="AA28" s="642"/>
      <c r="AB28" s="642"/>
    </row>
    <row r="29" spans="1:28" ht="174.75" customHeight="1" x14ac:dyDescent="0.2">
      <c r="A29" s="57">
        <v>9</v>
      </c>
      <c r="B29" s="64" t="s">
        <v>157</v>
      </c>
      <c r="C29" s="57" t="s">
        <v>158</v>
      </c>
      <c r="D29" s="57" t="s">
        <v>158</v>
      </c>
      <c r="E29" s="673" t="s">
        <v>159</v>
      </c>
      <c r="F29" s="78" t="s">
        <v>235</v>
      </c>
      <c r="G29" s="79" t="s">
        <v>236</v>
      </c>
      <c r="H29" s="80">
        <v>400000</v>
      </c>
      <c r="I29" s="81" t="s">
        <v>228</v>
      </c>
      <c r="J29" s="57" t="s">
        <v>163</v>
      </c>
      <c r="K29" s="57" t="s">
        <v>164</v>
      </c>
      <c r="L29" s="57" t="s">
        <v>221</v>
      </c>
      <c r="M29" s="57" t="s">
        <v>166</v>
      </c>
      <c r="N29" s="57" t="s">
        <v>164</v>
      </c>
      <c r="O29" s="82" t="s">
        <v>237</v>
      </c>
      <c r="P29" s="45" t="s">
        <v>238</v>
      </c>
      <c r="Q29" s="45" t="s">
        <v>179</v>
      </c>
      <c r="R29" s="83" t="s">
        <v>239</v>
      </c>
      <c r="S29" s="68" t="s">
        <v>240</v>
      </c>
      <c r="T29" s="70">
        <f t="shared" ref="T29:U29" si="0">V30</f>
        <v>1</v>
      </c>
      <c r="U29" s="70">
        <f t="shared" si="0"/>
        <v>1</v>
      </c>
      <c r="V29" s="71">
        <f t="shared" ref="V29:W29" si="1">V30</f>
        <v>1</v>
      </c>
      <c r="W29" s="72">
        <f t="shared" si="1"/>
        <v>1</v>
      </c>
      <c r="X29" s="63"/>
      <c r="Y29" s="63"/>
      <c r="Z29" s="63"/>
      <c r="AA29" s="63"/>
      <c r="AB29" s="63"/>
    </row>
    <row r="30" spans="1:28" ht="210" customHeight="1" x14ac:dyDescent="0.2">
      <c r="A30" s="57">
        <v>10</v>
      </c>
      <c r="B30" s="672" t="s">
        <v>157</v>
      </c>
      <c r="C30" s="57" t="s">
        <v>158</v>
      </c>
      <c r="D30" s="57" t="s">
        <v>158</v>
      </c>
      <c r="E30" s="674"/>
      <c r="F30" s="60" t="s">
        <v>241</v>
      </c>
      <c r="G30" s="84" t="s">
        <v>242</v>
      </c>
      <c r="H30" s="80">
        <v>237200</v>
      </c>
      <c r="I30" s="81" t="s">
        <v>228</v>
      </c>
      <c r="J30" s="57" t="s">
        <v>163</v>
      </c>
      <c r="K30" s="57" t="s">
        <v>164</v>
      </c>
      <c r="L30" s="57" t="s">
        <v>221</v>
      </c>
      <c r="M30" s="57" t="s">
        <v>166</v>
      </c>
      <c r="N30" s="57" t="s">
        <v>164</v>
      </c>
      <c r="O30" s="82" t="s">
        <v>243</v>
      </c>
      <c r="P30" s="45" t="s">
        <v>244</v>
      </c>
      <c r="Q30" s="45" t="s">
        <v>179</v>
      </c>
      <c r="R30" s="57" t="s">
        <v>245</v>
      </c>
      <c r="S30" s="45" t="s">
        <v>240</v>
      </c>
      <c r="T30" s="70">
        <f t="shared" ref="T30:U30" si="2">V31</f>
        <v>1</v>
      </c>
      <c r="U30" s="70">
        <f t="shared" si="2"/>
        <v>1</v>
      </c>
      <c r="V30" s="71">
        <f t="shared" ref="V30:W30" si="3">V31</f>
        <v>1</v>
      </c>
      <c r="W30" s="72">
        <f t="shared" si="3"/>
        <v>1</v>
      </c>
      <c r="X30" s="63"/>
      <c r="Y30" s="63"/>
      <c r="Z30" s="63"/>
      <c r="AA30" s="63"/>
      <c r="AB30" s="63"/>
    </row>
    <row r="31" spans="1:28" ht="144" customHeight="1" x14ac:dyDescent="0.2">
      <c r="A31" s="57">
        <v>11</v>
      </c>
      <c r="B31" s="642"/>
      <c r="C31" s="57" t="s">
        <v>158</v>
      </c>
      <c r="D31" s="57" t="s">
        <v>158</v>
      </c>
      <c r="E31" s="646"/>
      <c r="F31" s="60" t="s">
        <v>246</v>
      </c>
      <c r="G31" s="84" t="s">
        <v>247</v>
      </c>
      <c r="H31" s="689" t="s">
        <v>228</v>
      </c>
      <c r="I31" s="652"/>
      <c r="J31" s="57" t="s">
        <v>163</v>
      </c>
      <c r="K31" s="57" t="s">
        <v>166</v>
      </c>
      <c r="L31" s="57" t="s">
        <v>221</v>
      </c>
      <c r="M31" s="57" t="s">
        <v>166</v>
      </c>
      <c r="N31" s="57" t="s">
        <v>166</v>
      </c>
      <c r="O31" s="82" t="s">
        <v>248</v>
      </c>
      <c r="P31" s="45" t="s">
        <v>249</v>
      </c>
      <c r="Q31" s="45" t="s">
        <v>179</v>
      </c>
      <c r="R31" s="57" t="s">
        <v>250</v>
      </c>
      <c r="S31" s="86" t="s">
        <v>240</v>
      </c>
      <c r="T31" s="70">
        <v>0.9</v>
      </c>
      <c r="U31" s="70">
        <v>0.9</v>
      </c>
      <c r="V31" s="71">
        <v>1</v>
      </c>
      <c r="W31" s="72">
        <v>1</v>
      </c>
      <c r="X31" s="63"/>
      <c r="Y31" s="63"/>
      <c r="Z31" s="63"/>
      <c r="AA31" s="63"/>
      <c r="AB31" s="63"/>
    </row>
    <row r="32" spans="1:28" ht="180" customHeight="1" x14ac:dyDescent="0.2">
      <c r="A32" s="57">
        <v>12</v>
      </c>
      <c r="B32" s="684" t="s">
        <v>157</v>
      </c>
      <c r="C32" s="57" t="s">
        <v>158</v>
      </c>
      <c r="D32" s="57" t="s">
        <v>158</v>
      </c>
      <c r="E32" s="673" t="s">
        <v>159</v>
      </c>
      <c r="F32" s="60" t="s">
        <v>251</v>
      </c>
      <c r="G32" s="84" t="s">
        <v>252</v>
      </c>
      <c r="H32" s="689" t="s">
        <v>228</v>
      </c>
      <c r="I32" s="652"/>
      <c r="J32" s="57" t="s">
        <v>253</v>
      </c>
      <c r="K32" s="57" t="s">
        <v>166</v>
      </c>
      <c r="L32" s="57" t="s">
        <v>221</v>
      </c>
      <c r="M32" s="57" t="s">
        <v>166</v>
      </c>
      <c r="N32" s="57" t="s">
        <v>166</v>
      </c>
      <c r="O32" s="57" t="s">
        <v>254</v>
      </c>
      <c r="P32" s="57" t="s">
        <v>255</v>
      </c>
      <c r="Q32" s="57" t="s">
        <v>179</v>
      </c>
      <c r="R32" s="57" t="s">
        <v>256</v>
      </c>
      <c r="S32" s="45" t="s">
        <v>257</v>
      </c>
      <c r="T32" s="45">
        <v>2</v>
      </c>
      <c r="U32" s="45">
        <v>3</v>
      </c>
      <c r="V32" s="57">
        <v>4</v>
      </c>
      <c r="W32" s="62">
        <v>4</v>
      </c>
      <c r="X32" s="63"/>
      <c r="Y32" s="63"/>
      <c r="Z32" s="63"/>
      <c r="AA32" s="63"/>
      <c r="AB32" s="63"/>
    </row>
    <row r="33" spans="1:28" ht="105.75" customHeight="1" x14ac:dyDescent="0.2">
      <c r="A33" s="672">
        <v>13</v>
      </c>
      <c r="B33" s="641"/>
      <c r="C33" s="672" t="s">
        <v>158</v>
      </c>
      <c r="D33" s="672" t="s">
        <v>158</v>
      </c>
      <c r="E33" s="674"/>
      <c r="F33" s="675" t="s">
        <v>258</v>
      </c>
      <c r="G33" s="678" t="s">
        <v>259</v>
      </c>
      <c r="H33" s="686">
        <v>200000</v>
      </c>
      <c r="I33" s="672" t="s">
        <v>228</v>
      </c>
      <c r="J33" s="672" t="s">
        <v>253</v>
      </c>
      <c r="K33" s="672" t="s">
        <v>166</v>
      </c>
      <c r="L33" s="672" t="s">
        <v>221</v>
      </c>
      <c r="M33" s="672" t="s">
        <v>166</v>
      </c>
      <c r="N33" s="672" t="s">
        <v>166</v>
      </c>
      <c r="O33" s="672" t="s">
        <v>260</v>
      </c>
      <c r="P33" s="672" t="s">
        <v>261</v>
      </c>
      <c r="Q33" s="672" t="s">
        <v>179</v>
      </c>
      <c r="R33" s="57" t="s">
        <v>262</v>
      </c>
      <c r="S33" s="45" t="s">
        <v>191</v>
      </c>
      <c r="T33" s="45">
        <v>1</v>
      </c>
      <c r="U33" s="57">
        <v>0</v>
      </c>
      <c r="V33" s="57">
        <v>0</v>
      </c>
      <c r="W33" s="59">
        <v>0</v>
      </c>
      <c r="X33" s="63"/>
      <c r="Y33" s="63"/>
      <c r="Z33" s="63"/>
      <c r="AA33" s="63"/>
      <c r="AB33" s="63"/>
    </row>
    <row r="34" spans="1:28" ht="164.25" customHeight="1" x14ac:dyDescent="0.2">
      <c r="A34" s="642"/>
      <c r="B34" s="642"/>
      <c r="C34" s="642"/>
      <c r="D34" s="642"/>
      <c r="E34" s="646"/>
      <c r="F34" s="680"/>
      <c r="G34" s="647"/>
      <c r="H34" s="642"/>
      <c r="I34" s="642"/>
      <c r="J34" s="642"/>
      <c r="K34" s="642"/>
      <c r="L34" s="642"/>
      <c r="M34" s="642"/>
      <c r="N34" s="642"/>
      <c r="O34" s="642"/>
      <c r="P34" s="642"/>
      <c r="Q34" s="642"/>
      <c r="R34" s="58" t="s">
        <v>263</v>
      </c>
      <c r="S34" s="87" t="s">
        <v>264</v>
      </c>
      <c r="T34" s="87">
        <v>7</v>
      </c>
      <c r="U34" s="58">
        <v>8</v>
      </c>
      <c r="V34" s="58">
        <v>9</v>
      </c>
      <c r="W34" s="62">
        <v>10</v>
      </c>
      <c r="X34" s="63"/>
      <c r="Y34" s="63"/>
      <c r="Z34" s="63"/>
      <c r="AA34" s="63"/>
      <c r="AB34" s="63"/>
    </row>
    <row r="35" spans="1:28" ht="68.25" customHeight="1" x14ac:dyDescent="0.2">
      <c r="A35" s="672">
        <v>14</v>
      </c>
      <c r="B35" s="672" t="s">
        <v>157</v>
      </c>
      <c r="C35" s="672" t="s">
        <v>158</v>
      </c>
      <c r="D35" s="672" t="s">
        <v>158</v>
      </c>
      <c r="E35" s="673" t="s">
        <v>159</v>
      </c>
      <c r="F35" s="687" t="s">
        <v>265</v>
      </c>
      <c r="G35" s="688" t="s">
        <v>266</v>
      </c>
      <c r="H35" s="683" t="s">
        <v>228</v>
      </c>
      <c r="I35" s="645"/>
      <c r="J35" s="672" t="s">
        <v>253</v>
      </c>
      <c r="K35" s="672" t="s">
        <v>166</v>
      </c>
      <c r="L35" s="672" t="str">
        <f>$L$41</f>
        <v>SDG
16</v>
      </c>
      <c r="M35" s="672" t="s">
        <v>166</v>
      </c>
      <c r="N35" s="672" t="s">
        <v>166</v>
      </c>
      <c r="O35" s="681" t="s">
        <v>267</v>
      </c>
      <c r="P35" s="681" t="s">
        <v>268</v>
      </c>
      <c r="Q35" s="681" t="s">
        <v>179</v>
      </c>
      <c r="R35" s="76" t="s">
        <v>269</v>
      </c>
      <c r="S35" s="45">
        <v>267</v>
      </c>
      <c r="T35" s="45">
        <v>272</v>
      </c>
      <c r="U35" s="45">
        <v>277</v>
      </c>
      <c r="V35" s="57">
        <v>282</v>
      </c>
      <c r="W35" s="62">
        <v>287</v>
      </c>
      <c r="X35" s="63"/>
      <c r="Y35" s="69"/>
      <c r="Z35" s="69"/>
      <c r="AA35" s="671"/>
      <c r="AB35" s="671"/>
    </row>
    <row r="36" spans="1:28" ht="68.25" customHeight="1" x14ac:dyDescent="0.2">
      <c r="A36" s="641"/>
      <c r="B36" s="641"/>
      <c r="C36" s="641"/>
      <c r="D36" s="641"/>
      <c r="E36" s="674"/>
      <c r="F36" s="676"/>
      <c r="G36" s="679"/>
      <c r="H36" s="674"/>
      <c r="I36" s="679"/>
      <c r="J36" s="641"/>
      <c r="K36" s="641"/>
      <c r="L36" s="641"/>
      <c r="M36" s="641"/>
      <c r="N36" s="641"/>
      <c r="O36" s="641"/>
      <c r="P36" s="641"/>
      <c r="Q36" s="641"/>
      <c r="R36" s="76" t="s">
        <v>270</v>
      </c>
      <c r="S36" s="45">
        <v>324</v>
      </c>
      <c r="T36" s="45">
        <v>329</v>
      </c>
      <c r="U36" s="45">
        <v>334</v>
      </c>
      <c r="V36" s="57">
        <v>339</v>
      </c>
      <c r="W36" s="62">
        <v>344</v>
      </c>
      <c r="X36" s="63"/>
      <c r="Y36" s="69"/>
      <c r="Z36" s="69"/>
      <c r="AA36" s="641"/>
      <c r="AB36" s="641"/>
    </row>
    <row r="37" spans="1:28" ht="212.25" customHeight="1" x14ac:dyDescent="0.2">
      <c r="A37" s="642"/>
      <c r="B37" s="642"/>
      <c r="C37" s="642"/>
      <c r="D37" s="642"/>
      <c r="E37" s="646"/>
      <c r="F37" s="680"/>
      <c r="G37" s="647"/>
      <c r="H37" s="646"/>
      <c r="I37" s="647"/>
      <c r="J37" s="642"/>
      <c r="K37" s="642"/>
      <c r="L37" s="642"/>
      <c r="M37" s="642"/>
      <c r="N37" s="642"/>
      <c r="O37" s="642"/>
      <c r="P37" s="642"/>
      <c r="Q37" s="642"/>
      <c r="R37" s="76" t="s">
        <v>271</v>
      </c>
      <c r="S37" s="45">
        <v>38</v>
      </c>
      <c r="T37" s="45">
        <v>40</v>
      </c>
      <c r="U37" s="45">
        <v>42</v>
      </c>
      <c r="V37" s="57">
        <v>44</v>
      </c>
      <c r="W37" s="62">
        <v>46</v>
      </c>
      <c r="X37" s="63"/>
      <c r="Y37" s="69"/>
      <c r="Z37" s="69"/>
      <c r="AA37" s="642"/>
      <c r="AB37" s="642"/>
    </row>
    <row r="38" spans="1:28" ht="102.75" customHeight="1" x14ac:dyDescent="0.2">
      <c r="A38" s="672">
        <v>15</v>
      </c>
      <c r="B38" s="672" t="s">
        <v>157</v>
      </c>
      <c r="C38" s="672" t="s">
        <v>158</v>
      </c>
      <c r="D38" s="672" t="s">
        <v>158</v>
      </c>
      <c r="E38" s="673" t="s">
        <v>159</v>
      </c>
      <c r="F38" s="675" t="s">
        <v>272</v>
      </c>
      <c r="G38" s="678" t="s">
        <v>273</v>
      </c>
      <c r="H38" s="683" t="s">
        <v>228</v>
      </c>
      <c r="I38" s="645"/>
      <c r="J38" s="672" t="s">
        <v>253</v>
      </c>
      <c r="K38" s="672" t="s">
        <v>166</v>
      </c>
      <c r="L38" s="672" t="str">
        <f>$L$41</f>
        <v>SDG
16</v>
      </c>
      <c r="M38" s="672" t="s">
        <v>166</v>
      </c>
      <c r="N38" s="672" t="s">
        <v>166</v>
      </c>
      <c r="O38" s="681" t="s">
        <v>274</v>
      </c>
      <c r="P38" s="672" t="s">
        <v>268</v>
      </c>
      <c r="Q38" s="672" t="s">
        <v>179</v>
      </c>
      <c r="R38" s="682" t="s">
        <v>275</v>
      </c>
      <c r="S38" s="58">
        <v>60</v>
      </c>
      <c r="T38" s="89">
        <v>0.03</v>
      </c>
      <c r="U38" s="89">
        <v>0.03</v>
      </c>
      <c r="V38" s="89">
        <v>0.03</v>
      </c>
      <c r="W38" s="90">
        <v>0.03</v>
      </c>
      <c r="X38" s="63"/>
      <c r="Y38" s="69"/>
      <c r="Z38" s="69"/>
      <c r="AA38" s="671"/>
      <c r="AB38" s="671"/>
    </row>
    <row r="39" spans="1:28" ht="107.25" customHeight="1" x14ac:dyDescent="0.2">
      <c r="A39" s="641"/>
      <c r="B39" s="641"/>
      <c r="C39" s="641"/>
      <c r="D39" s="641"/>
      <c r="E39" s="674"/>
      <c r="F39" s="676"/>
      <c r="G39" s="679"/>
      <c r="H39" s="674"/>
      <c r="I39" s="679"/>
      <c r="J39" s="641"/>
      <c r="K39" s="641"/>
      <c r="L39" s="641"/>
      <c r="M39" s="641"/>
      <c r="N39" s="641"/>
      <c r="O39" s="641"/>
      <c r="P39" s="641"/>
      <c r="Q39" s="641"/>
      <c r="R39" s="641"/>
      <c r="S39" s="58">
        <v>70</v>
      </c>
      <c r="T39" s="89">
        <v>0.03</v>
      </c>
      <c r="U39" s="89">
        <v>0.03</v>
      </c>
      <c r="V39" s="89">
        <v>0.03</v>
      </c>
      <c r="W39" s="90">
        <v>0.03</v>
      </c>
      <c r="X39" s="63"/>
      <c r="Y39" s="69"/>
      <c r="Z39" s="69"/>
      <c r="AA39" s="641"/>
      <c r="AB39" s="641"/>
    </row>
    <row r="40" spans="1:28" ht="168.75" customHeight="1" x14ac:dyDescent="0.2">
      <c r="A40" s="642"/>
      <c r="B40" s="642"/>
      <c r="C40" s="642"/>
      <c r="D40" s="642"/>
      <c r="E40" s="646"/>
      <c r="F40" s="680"/>
      <c r="G40" s="647"/>
      <c r="H40" s="646"/>
      <c r="I40" s="647"/>
      <c r="J40" s="642"/>
      <c r="K40" s="642"/>
      <c r="L40" s="642"/>
      <c r="M40" s="642"/>
      <c r="N40" s="642"/>
      <c r="O40" s="642"/>
      <c r="P40" s="642"/>
      <c r="Q40" s="642"/>
      <c r="R40" s="642"/>
      <c r="S40" s="58">
        <v>60</v>
      </c>
      <c r="T40" s="89">
        <v>0.03</v>
      </c>
      <c r="U40" s="89">
        <v>0.03</v>
      </c>
      <c r="V40" s="89">
        <v>0.03</v>
      </c>
      <c r="W40" s="90">
        <v>0.03</v>
      </c>
      <c r="X40" s="63"/>
      <c r="Y40" s="69"/>
      <c r="Z40" s="69"/>
      <c r="AA40" s="642"/>
      <c r="AB40" s="642"/>
    </row>
    <row r="41" spans="1:28" ht="87.75" customHeight="1" x14ac:dyDescent="0.2">
      <c r="A41" s="672">
        <v>16</v>
      </c>
      <c r="B41" s="672" t="s">
        <v>157</v>
      </c>
      <c r="C41" s="672" t="s">
        <v>158</v>
      </c>
      <c r="D41" s="672" t="s">
        <v>158</v>
      </c>
      <c r="E41" s="673" t="s">
        <v>159</v>
      </c>
      <c r="F41" s="675" t="s">
        <v>276</v>
      </c>
      <c r="G41" s="678" t="s">
        <v>277</v>
      </c>
      <c r="H41" s="673" t="s">
        <v>278</v>
      </c>
      <c r="I41" s="645"/>
      <c r="J41" s="672" t="s">
        <v>253</v>
      </c>
      <c r="K41" s="672" t="s">
        <v>166</v>
      </c>
      <c r="L41" s="672" t="s">
        <v>221</v>
      </c>
      <c r="M41" s="672" t="s">
        <v>166</v>
      </c>
      <c r="N41" s="672" t="s">
        <v>166</v>
      </c>
      <c r="O41" s="681" t="s">
        <v>276</v>
      </c>
      <c r="P41" s="681" t="s">
        <v>279</v>
      </c>
      <c r="Q41" s="681" t="s">
        <v>179</v>
      </c>
      <c r="R41" s="57" t="s">
        <v>280</v>
      </c>
      <c r="S41" s="45">
        <v>15</v>
      </c>
      <c r="T41" s="45">
        <v>15</v>
      </c>
      <c r="U41" s="45">
        <v>15</v>
      </c>
      <c r="V41" s="57">
        <v>15</v>
      </c>
      <c r="W41" s="62">
        <v>15</v>
      </c>
      <c r="X41" s="63"/>
      <c r="Y41" s="69"/>
      <c r="Z41" s="69"/>
      <c r="AA41" s="671"/>
      <c r="AB41" s="671"/>
    </row>
    <row r="42" spans="1:28" ht="103.5" customHeight="1" x14ac:dyDescent="0.2">
      <c r="A42" s="642"/>
      <c r="B42" s="642"/>
      <c r="C42" s="642"/>
      <c r="D42" s="642"/>
      <c r="E42" s="646"/>
      <c r="F42" s="680"/>
      <c r="G42" s="647"/>
      <c r="H42" s="646"/>
      <c r="I42" s="647"/>
      <c r="J42" s="642"/>
      <c r="K42" s="642"/>
      <c r="L42" s="642"/>
      <c r="M42" s="642"/>
      <c r="N42" s="642"/>
      <c r="O42" s="642"/>
      <c r="P42" s="642"/>
      <c r="Q42" s="642"/>
      <c r="R42" s="57" t="s">
        <v>281</v>
      </c>
      <c r="S42" s="45">
        <v>85</v>
      </c>
      <c r="T42" s="45">
        <v>85</v>
      </c>
      <c r="U42" s="45">
        <v>85</v>
      </c>
      <c r="V42" s="57">
        <v>85</v>
      </c>
      <c r="W42" s="62">
        <v>85</v>
      </c>
      <c r="X42" s="63"/>
      <c r="Y42" s="69"/>
      <c r="Z42" s="69"/>
      <c r="AA42" s="642"/>
      <c r="AB42" s="642"/>
    </row>
    <row r="43" spans="1:28" ht="116.25" customHeight="1" x14ac:dyDescent="0.2">
      <c r="A43" s="672">
        <v>17</v>
      </c>
      <c r="B43" s="672" t="s">
        <v>157</v>
      </c>
      <c r="C43" s="672" t="s">
        <v>282</v>
      </c>
      <c r="D43" s="672" t="s">
        <v>283</v>
      </c>
      <c r="E43" s="673" t="s">
        <v>284</v>
      </c>
      <c r="F43" s="675" t="s">
        <v>285</v>
      </c>
      <c r="G43" s="678" t="s">
        <v>286</v>
      </c>
      <c r="H43" s="686">
        <v>225100000</v>
      </c>
      <c r="I43" s="672" t="s">
        <v>287</v>
      </c>
      <c r="J43" s="672" t="s">
        <v>288</v>
      </c>
      <c r="K43" s="672" t="s">
        <v>164</v>
      </c>
      <c r="L43" s="672" t="s">
        <v>289</v>
      </c>
      <c r="M43" s="672" t="s">
        <v>164</v>
      </c>
      <c r="N43" s="672" t="s">
        <v>164</v>
      </c>
      <c r="O43" s="685" t="s">
        <v>290</v>
      </c>
      <c r="P43" s="681" t="s">
        <v>291</v>
      </c>
      <c r="Q43" s="681" t="s">
        <v>179</v>
      </c>
      <c r="R43" s="73" t="s">
        <v>292</v>
      </c>
      <c r="S43" s="45" t="s">
        <v>293</v>
      </c>
      <c r="T43" s="45">
        <v>1</v>
      </c>
      <c r="U43" s="45">
        <v>2</v>
      </c>
      <c r="V43" s="57">
        <v>1</v>
      </c>
      <c r="W43" s="62">
        <v>0</v>
      </c>
      <c r="X43" s="63"/>
      <c r="Y43" s="69"/>
      <c r="Z43" s="69"/>
      <c r="AA43" s="671"/>
      <c r="AB43" s="671"/>
    </row>
    <row r="44" spans="1:28" ht="129.75" customHeight="1" x14ac:dyDescent="0.2">
      <c r="A44" s="641"/>
      <c r="B44" s="641"/>
      <c r="C44" s="641"/>
      <c r="D44" s="641"/>
      <c r="E44" s="674"/>
      <c r="F44" s="676"/>
      <c r="G44" s="679"/>
      <c r="H44" s="641"/>
      <c r="I44" s="641"/>
      <c r="J44" s="641"/>
      <c r="K44" s="641"/>
      <c r="L44" s="641"/>
      <c r="M44" s="641"/>
      <c r="N44" s="641"/>
      <c r="O44" s="641"/>
      <c r="P44" s="641"/>
      <c r="Q44" s="641"/>
      <c r="R44" s="73" t="s">
        <v>294</v>
      </c>
      <c r="S44" s="45" t="s">
        <v>295</v>
      </c>
      <c r="T44" s="45">
        <v>2</v>
      </c>
      <c r="U44" s="45">
        <v>2</v>
      </c>
      <c r="V44" s="57">
        <v>2</v>
      </c>
      <c r="W44" s="62">
        <v>1</v>
      </c>
      <c r="X44" s="63"/>
      <c r="Y44" s="69"/>
      <c r="Z44" s="69"/>
      <c r="AA44" s="641"/>
      <c r="AB44" s="641"/>
    </row>
    <row r="45" spans="1:28" ht="125.25" customHeight="1" x14ac:dyDescent="0.2">
      <c r="A45" s="642"/>
      <c r="B45" s="642"/>
      <c r="C45" s="642"/>
      <c r="D45" s="642"/>
      <c r="E45" s="646"/>
      <c r="F45" s="677"/>
      <c r="G45" s="647"/>
      <c r="H45" s="642"/>
      <c r="I45" s="642"/>
      <c r="J45" s="642"/>
      <c r="K45" s="642"/>
      <c r="L45" s="642"/>
      <c r="M45" s="642"/>
      <c r="N45" s="642"/>
      <c r="O45" s="642"/>
      <c r="P45" s="642"/>
      <c r="Q45" s="642"/>
      <c r="R45" s="73" t="s">
        <v>296</v>
      </c>
      <c r="S45" s="45" t="s">
        <v>297</v>
      </c>
      <c r="T45" s="45">
        <v>21</v>
      </c>
      <c r="U45" s="45">
        <v>17</v>
      </c>
      <c r="V45" s="57">
        <v>15</v>
      </c>
      <c r="W45" s="62">
        <v>12</v>
      </c>
      <c r="X45" s="63"/>
      <c r="Y45" s="69"/>
      <c r="Z45" s="69"/>
      <c r="AA45" s="642"/>
      <c r="AB45" s="642"/>
    </row>
    <row r="46" spans="1:28" ht="76.5" customHeight="1" x14ac:dyDescent="0.2">
      <c r="A46" s="92"/>
      <c r="B46" s="93"/>
      <c r="C46" s="93"/>
      <c r="D46" s="93"/>
      <c r="E46" s="93"/>
      <c r="F46" s="94"/>
      <c r="G46" s="95"/>
      <c r="H46" s="96"/>
      <c r="I46" s="93"/>
      <c r="J46" s="93"/>
      <c r="K46" s="93"/>
      <c r="L46" s="93"/>
      <c r="M46" s="93"/>
      <c r="N46" s="93"/>
      <c r="O46" s="93"/>
      <c r="P46" s="93"/>
      <c r="Q46" s="93"/>
      <c r="R46" s="95"/>
      <c r="S46" s="97"/>
      <c r="T46" s="97"/>
      <c r="U46" s="98"/>
      <c r="V46" s="98"/>
      <c r="W46" s="98"/>
      <c r="X46" s="99"/>
      <c r="Y46" s="2"/>
      <c r="Z46" s="2"/>
    </row>
    <row r="47" spans="1:28" ht="12.75" customHeight="1" x14ac:dyDescent="0.2"/>
    <row r="48" spans="1:2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44">
    <mergeCell ref="A11:A13"/>
    <mergeCell ref="B11:B13"/>
    <mergeCell ref="Q3:S3"/>
    <mergeCell ref="P4:Q4"/>
    <mergeCell ref="E3:I3"/>
    <mergeCell ref="A5:N5"/>
    <mergeCell ref="O5:W5"/>
    <mergeCell ref="A6:N6"/>
    <mergeCell ref="R6:W6"/>
    <mergeCell ref="A7:N7"/>
    <mergeCell ref="R7:W7"/>
    <mergeCell ref="C11:C13"/>
    <mergeCell ref="D11:D13"/>
    <mergeCell ref="Q11:Q13"/>
    <mergeCell ref="I11:I13"/>
    <mergeCell ref="J11:J13"/>
    <mergeCell ref="N11:N13"/>
    <mergeCell ref="O11:O13"/>
    <mergeCell ref="P11:P13"/>
    <mergeCell ref="A14:A16"/>
    <mergeCell ref="B14:B16"/>
    <mergeCell ref="C14:C16"/>
    <mergeCell ref="D14:D16"/>
    <mergeCell ref="E14:E16"/>
    <mergeCell ref="A1:W2"/>
    <mergeCell ref="X1:AB8"/>
    <mergeCell ref="A3:D3"/>
    <mergeCell ref="J3:M3"/>
    <mergeCell ref="N3:P3"/>
    <mergeCell ref="T3:W3"/>
    <mergeCell ref="R4:W4"/>
    <mergeCell ref="E11:E13"/>
    <mergeCell ref="F11:F13"/>
    <mergeCell ref="G11:G13"/>
    <mergeCell ref="H11:H13"/>
    <mergeCell ref="AA11:AA13"/>
    <mergeCell ref="AB11:AB13"/>
    <mergeCell ref="K11:K13"/>
    <mergeCell ref="L11:L13"/>
    <mergeCell ref="M11:M13"/>
    <mergeCell ref="A8:N8"/>
    <mergeCell ref="O8:W8"/>
    <mergeCell ref="H10:I10"/>
    <mergeCell ref="AA14:AA16"/>
    <mergeCell ref="F14:F16"/>
    <mergeCell ref="G14:G16"/>
    <mergeCell ref="H14:H16"/>
    <mergeCell ref="I14:I16"/>
    <mergeCell ref="Q14:Q16"/>
    <mergeCell ref="AB14:AB16"/>
    <mergeCell ref="J14:J16"/>
    <mergeCell ref="K14:K16"/>
    <mergeCell ref="L14:L16"/>
    <mergeCell ref="M14:M16"/>
    <mergeCell ref="N14:N16"/>
    <mergeCell ref="O14:O16"/>
    <mergeCell ref="P14:P16"/>
    <mergeCell ref="AB17:AB18"/>
    <mergeCell ref="H17:H18"/>
    <mergeCell ref="I17:I18"/>
    <mergeCell ref="J17:J18"/>
    <mergeCell ref="K17:K18"/>
    <mergeCell ref="L17:L18"/>
    <mergeCell ref="M17:M18"/>
    <mergeCell ref="N17:N18"/>
    <mergeCell ref="A17:A18"/>
    <mergeCell ref="B17:B18"/>
    <mergeCell ref="C17:C18"/>
    <mergeCell ref="D17:D18"/>
    <mergeCell ref="E17:E18"/>
    <mergeCell ref="F17:F18"/>
    <mergeCell ref="G17:G18"/>
    <mergeCell ref="O17:O18"/>
    <mergeCell ref="P17:P18"/>
    <mergeCell ref="Q17:Q18"/>
    <mergeCell ref="AA17:AA18"/>
    <mergeCell ref="O19:O21"/>
    <mergeCell ref="P19:P21"/>
    <mergeCell ref="Q19:Q21"/>
    <mergeCell ref="AA19:AA21"/>
    <mergeCell ref="AB19:AB21"/>
    <mergeCell ref="AA22:AA23"/>
    <mergeCell ref="AB22:AB23"/>
    <mergeCell ref="H19:H21"/>
    <mergeCell ref="I19:I21"/>
    <mergeCell ref="J19:J21"/>
    <mergeCell ref="K19:K21"/>
    <mergeCell ref="L19:L21"/>
    <mergeCell ref="M19:M21"/>
    <mergeCell ref="N19:N21"/>
    <mergeCell ref="P22:P23"/>
    <mergeCell ref="Q22:Q23"/>
    <mergeCell ref="H22:I23"/>
    <mergeCell ref="J22:J23"/>
    <mergeCell ref="K22:K23"/>
    <mergeCell ref="L22:L23"/>
    <mergeCell ref="M22:M23"/>
    <mergeCell ref="N22:N23"/>
    <mergeCell ref="O22:O23"/>
    <mergeCell ref="A19:A21"/>
    <mergeCell ref="B19:B21"/>
    <mergeCell ref="C19:C21"/>
    <mergeCell ref="D19:D21"/>
    <mergeCell ref="E19:E21"/>
    <mergeCell ref="F19:F21"/>
    <mergeCell ref="G19:G21"/>
    <mergeCell ref="A22:A23"/>
    <mergeCell ref="B22:B23"/>
    <mergeCell ref="C22:C23"/>
    <mergeCell ref="D22:D23"/>
    <mergeCell ref="E22:E23"/>
    <mergeCell ref="F22:F23"/>
    <mergeCell ref="G22:G23"/>
    <mergeCell ref="AA24:AA25"/>
    <mergeCell ref="AB24:AB25"/>
    <mergeCell ref="H24:I25"/>
    <mergeCell ref="J24:J25"/>
    <mergeCell ref="K24:K25"/>
    <mergeCell ref="L24:L25"/>
    <mergeCell ref="M24:M25"/>
    <mergeCell ref="N24:N25"/>
    <mergeCell ref="O24:O25"/>
    <mergeCell ref="A24:A25"/>
    <mergeCell ref="B24:B25"/>
    <mergeCell ref="C24:C25"/>
    <mergeCell ref="D24:D25"/>
    <mergeCell ref="E24:E25"/>
    <mergeCell ref="F24:F25"/>
    <mergeCell ref="G24:G25"/>
    <mergeCell ref="P26:P28"/>
    <mergeCell ref="Q26:Q28"/>
    <mergeCell ref="A26:A28"/>
    <mergeCell ref="C26:C28"/>
    <mergeCell ref="D26:D28"/>
    <mergeCell ref="E26:E28"/>
    <mergeCell ref="F26:F28"/>
    <mergeCell ref="G26:G28"/>
    <mergeCell ref="B26:B28"/>
    <mergeCell ref="P24:P25"/>
    <mergeCell ref="Q24:Q25"/>
    <mergeCell ref="AA26:AA28"/>
    <mergeCell ref="AB26:AB28"/>
    <mergeCell ref="H26:I28"/>
    <mergeCell ref="J26:J28"/>
    <mergeCell ref="K26:K28"/>
    <mergeCell ref="L26:L28"/>
    <mergeCell ref="M26:M28"/>
    <mergeCell ref="N26:N28"/>
    <mergeCell ref="O26:O28"/>
    <mergeCell ref="Q33:Q34"/>
    <mergeCell ref="E29:E31"/>
    <mergeCell ref="E32:E34"/>
    <mergeCell ref="D33:D34"/>
    <mergeCell ref="F33:F34"/>
    <mergeCell ref="G33:G34"/>
    <mergeCell ref="H33:H34"/>
    <mergeCell ref="I33:I34"/>
    <mergeCell ref="C35:C37"/>
    <mergeCell ref="D35:D37"/>
    <mergeCell ref="E35:E37"/>
    <mergeCell ref="F35:F37"/>
    <mergeCell ref="G35:G37"/>
    <mergeCell ref="H35:I37"/>
    <mergeCell ref="J35:J37"/>
    <mergeCell ref="H31:I31"/>
    <mergeCell ref="H32:I32"/>
    <mergeCell ref="J33:J34"/>
    <mergeCell ref="K33:K34"/>
    <mergeCell ref="L33:L34"/>
    <mergeCell ref="M33:M34"/>
    <mergeCell ref="N33:N34"/>
    <mergeCell ref="O33:O34"/>
    <mergeCell ref="P33:P34"/>
    <mergeCell ref="AA35:AA37"/>
    <mergeCell ref="AB35:AB37"/>
    <mergeCell ref="K35:K37"/>
    <mergeCell ref="L35:L37"/>
    <mergeCell ref="M35:M37"/>
    <mergeCell ref="N35:N37"/>
    <mergeCell ref="O35:O37"/>
    <mergeCell ref="P35:P37"/>
    <mergeCell ref="Q35:Q37"/>
    <mergeCell ref="B30:B31"/>
    <mergeCell ref="B32:B34"/>
    <mergeCell ref="A33:A34"/>
    <mergeCell ref="C33:C34"/>
    <mergeCell ref="A35:A37"/>
    <mergeCell ref="B35:B37"/>
    <mergeCell ref="O43:O45"/>
    <mergeCell ref="P43:P45"/>
    <mergeCell ref="H43:H45"/>
    <mergeCell ref="I43:I45"/>
    <mergeCell ref="J43:J45"/>
    <mergeCell ref="K43:K45"/>
    <mergeCell ref="L43:L45"/>
    <mergeCell ref="M43:M45"/>
    <mergeCell ref="N43:N45"/>
    <mergeCell ref="P38:P40"/>
    <mergeCell ref="A38:A40"/>
    <mergeCell ref="B38:B40"/>
    <mergeCell ref="C38:C40"/>
    <mergeCell ref="D38:D40"/>
    <mergeCell ref="E38:E40"/>
    <mergeCell ref="F38:F40"/>
    <mergeCell ref="G38:G40"/>
    <mergeCell ref="P41:P42"/>
    <mergeCell ref="M41:M42"/>
    <mergeCell ref="N41:N42"/>
    <mergeCell ref="O41:O42"/>
    <mergeCell ref="Q38:Q40"/>
    <mergeCell ref="R38:R40"/>
    <mergeCell ref="AA38:AA40"/>
    <mergeCell ref="AB38:AB40"/>
    <mergeCell ref="H38:I40"/>
    <mergeCell ref="J38:J40"/>
    <mergeCell ref="K38:K40"/>
    <mergeCell ref="L38:L40"/>
    <mergeCell ref="M38:M40"/>
    <mergeCell ref="N38:N40"/>
    <mergeCell ref="O38:O40"/>
    <mergeCell ref="AB43:AB45"/>
    <mergeCell ref="A43:A45"/>
    <mergeCell ref="B43:B45"/>
    <mergeCell ref="C43:C45"/>
    <mergeCell ref="D43:D45"/>
    <mergeCell ref="E43:E45"/>
    <mergeCell ref="F43:F45"/>
    <mergeCell ref="G43:G45"/>
    <mergeCell ref="A41:A42"/>
    <mergeCell ref="B41:B42"/>
    <mergeCell ref="C41:C42"/>
    <mergeCell ref="D41:D42"/>
    <mergeCell ref="E41:E42"/>
    <mergeCell ref="F41:F42"/>
    <mergeCell ref="G41:G42"/>
    <mergeCell ref="Q43:Q45"/>
    <mergeCell ref="AA43:AA45"/>
    <mergeCell ref="Q41:Q42"/>
    <mergeCell ref="AA41:AA42"/>
    <mergeCell ref="AB41:AB42"/>
    <mergeCell ref="H41:I42"/>
    <mergeCell ref="J41:J42"/>
    <mergeCell ref="K41:K42"/>
    <mergeCell ref="L41:L42"/>
  </mergeCells>
  <dataValidations count="5">
    <dataValidation type="decimal" operator="greaterThan" allowBlank="1" showInputMessage="1" showErrorMessage="1" prompt="Nedozvoljeni unos - Dozvoljeno unijeti broj sa dva decimalna mjesta." sqref="H11 H14 H17 H19 H22 H24 H43">
      <formula1>0</formula1>
    </dataValidation>
    <dataValidation type="decimal" allowBlank="1" showErrorMessage="1" sqref="A11">
      <formula1>1</formula1>
      <formula2>9999</formula2>
    </dataValidation>
    <dataValidation type="custom" allowBlank="1" showInputMessage="1" showErrorMessage="1" prompt="Dozvoljeni unos do 250 znakova  -    " sqref="G11 G14 G17 G19 G22 G24 G26 G32:G33 G43">
      <formula1>LT(LEN(G11),(250))</formula1>
    </dataValidation>
    <dataValidation type="list" allowBlank="1" showInputMessage="1" showErrorMessage="1" prompt="Odaberite DA ili NE iz padajućeg izbornika!" sqref="M11:N11 M14:N14 M19:N19 M26:N26">
      <formula1>#REF!</formula1>
    </dataValidation>
    <dataValidation type="list" allowBlank="1" showInputMessage="1" prompt="Odaberite DA ili NE iz padajućeg izbornika!" sqref="K11 K14 K19 K26">
      <formula1>#REF!</formula1>
    </dataValidation>
  </dataValidations>
  <printOptions horizontalCentered="1"/>
  <pageMargins left="0.25" right="0.25" top="0.75" bottom="0.75" header="0" footer="0"/>
  <pageSetup paperSize="8" scale="65" orientation="landscape"/>
  <headerFooter>
    <oddHeader>&amp;CPrilog 1. Provedbeni program Ministarstva financija - pregled mjera</oddHead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8.85546875" customWidth="1"/>
    <col min="2" max="2" width="19.85546875" customWidth="1"/>
    <col min="3" max="3" width="20.85546875" customWidth="1"/>
    <col min="4" max="4" width="21.5703125" customWidth="1"/>
    <col min="5" max="5" width="14.42578125" customWidth="1"/>
    <col min="6" max="6" width="32" customWidth="1"/>
    <col min="7" max="7" width="20.28515625" customWidth="1"/>
    <col min="8" max="8" width="26.5703125" customWidth="1"/>
    <col min="9" max="9" width="21.85546875" customWidth="1"/>
    <col min="10" max="10" width="8.42578125" customWidth="1"/>
    <col min="11" max="11" width="7.42578125" customWidth="1"/>
    <col min="12" max="12" width="8.28515625" customWidth="1"/>
    <col min="13" max="13" width="10.85546875" customWidth="1"/>
    <col min="14" max="14" width="8.42578125" customWidth="1"/>
    <col min="15" max="15" width="18.140625" customWidth="1"/>
    <col min="16" max="16" width="21.42578125" customWidth="1"/>
    <col min="17" max="17" width="20.85546875" customWidth="1"/>
    <col min="18" max="18" width="18" customWidth="1"/>
    <col min="19" max="20" width="14" customWidth="1"/>
    <col min="21" max="21" width="13.85546875" customWidth="1"/>
    <col min="22" max="22" width="14.28515625" customWidth="1"/>
    <col min="23" max="23" width="13.85546875" customWidth="1"/>
    <col min="24" max="24" width="28.85546875" customWidth="1"/>
    <col min="25" max="26" width="26.85546875" customWidth="1"/>
    <col min="27" max="27" width="27.5703125" customWidth="1"/>
    <col min="28" max="28" width="24.7109375" customWidth="1"/>
  </cols>
  <sheetData>
    <row r="1" spans="1:28" ht="12.75" customHeight="1" x14ac:dyDescent="0.2">
      <c r="A1" s="707" t="s">
        <v>298</v>
      </c>
      <c r="B1" s="693"/>
      <c r="C1" s="693"/>
      <c r="D1" s="693"/>
      <c r="E1" s="693"/>
      <c r="F1" s="693"/>
      <c r="G1" s="693"/>
      <c r="H1" s="693"/>
      <c r="I1" s="693"/>
      <c r="J1" s="693"/>
      <c r="K1" s="693"/>
      <c r="L1" s="693"/>
      <c r="M1" s="693"/>
      <c r="N1" s="693"/>
      <c r="O1" s="693"/>
      <c r="P1" s="693"/>
      <c r="Q1" s="693"/>
      <c r="R1" s="693"/>
      <c r="S1" s="693"/>
      <c r="T1" s="693"/>
      <c r="U1" s="693"/>
      <c r="V1" s="693"/>
      <c r="W1" s="645"/>
      <c r="X1" s="695" t="s">
        <v>116</v>
      </c>
      <c r="Y1" s="693"/>
      <c r="Z1" s="693"/>
      <c r="AA1" s="693"/>
      <c r="AB1" s="645"/>
    </row>
    <row r="2" spans="1:28" ht="12" customHeight="1" x14ac:dyDescent="0.2">
      <c r="A2" s="646"/>
      <c r="B2" s="694"/>
      <c r="C2" s="694"/>
      <c r="D2" s="694"/>
      <c r="E2" s="694"/>
      <c r="F2" s="694"/>
      <c r="G2" s="694"/>
      <c r="H2" s="694"/>
      <c r="I2" s="694"/>
      <c r="J2" s="694"/>
      <c r="K2" s="694"/>
      <c r="L2" s="694"/>
      <c r="M2" s="694"/>
      <c r="N2" s="694"/>
      <c r="O2" s="694"/>
      <c r="P2" s="694"/>
      <c r="Q2" s="694"/>
      <c r="R2" s="694"/>
      <c r="S2" s="694"/>
      <c r="T2" s="694"/>
      <c r="U2" s="694"/>
      <c r="V2" s="694"/>
      <c r="W2" s="647"/>
      <c r="X2" s="674"/>
      <c r="Y2" s="638"/>
      <c r="Z2" s="638"/>
      <c r="AA2" s="638"/>
      <c r="AB2" s="679"/>
    </row>
    <row r="3" spans="1:28" ht="24.75" customHeight="1" x14ac:dyDescent="0.2">
      <c r="A3" s="696" t="s">
        <v>117</v>
      </c>
      <c r="B3" s="651"/>
      <c r="C3" s="651"/>
      <c r="D3" s="652"/>
      <c r="E3" s="703" t="s">
        <v>118</v>
      </c>
      <c r="F3" s="651"/>
      <c r="G3" s="651"/>
      <c r="H3" s="651"/>
      <c r="I3" s="652"/>
      <c r="J3" s="696" t="s">
        <v>119</v>
      </c>
      <c r="K3" s="651"/>
      <c r="L3" s="651"/>
      <c r="M3" s="652"/>
      <c r="N3" s="697" t="s">
        <v>120</v>
      </c>
      <c r="O3" s="651"/>
      <c r="P3" s="652"/>
      <c r="Q3" s="696" t="s">
        <v>121</v>
      </c>
      <c r="R3" s="651"/>
      <c r="S3" s="652"/>
      <c r="T3" s="697" t="s">
        <v>122</v>
      </c>
      <c r="U3" s="651"/>
      <c r="V3" s="651"/>
      <c r="W3" s="652"/>
      <c r="X3" s="674"/>
      <c r="Y3" s="638"/>
      <c r="Z3" s="638"/>
      <c r="AA3" s="638"/>
      <c r="AB3" s="679"/>
    </row>
    <row r="4" spans="1:28" ht="16.5" hidden="1" customHeight="1" x14ac:dyDescent="0.2">
      <c r="A4" s="42"/>
      <c r="B4" s="42"/>
      <c r="C4" s="42"/>
      <c r="D4" s="42"/>
      <c r="E4" s="43"/>
      <c r="F4" s="100"/>
      <c r="G4" s="43"/>
      <c r="H4" s="43"/>
      <c r="I4" s="43"/>
      <c r="J4" s="43"/>
      <c r="K4" s="43"/>
      <c r="L4" s="43"/>
      <c r="M4" s="43"/>
      <c r="N4" s="43"/>
      <c r="O4" s="43"/>
      <c r="P4" s="702" t="s">
        <v>123</v>
      </c>
      <c r="Q4" s="652"/>
      <c r="R4" s="698" t="s">
        <v>124</v>
      </c>
      <c r="S4" s="651"/>
      <c r="T4" s="651"/>
      <c r="U4" s="651"/>
      <c r="V4" s="651"/>
      <c r="W4" s="652"/>
      <c r="X4" s="674"/>
      <c r="Y4" s="638"/>
      <c r="Z4" s="638"/>
      <c r="AA4" s="638"/>
      <c r="AB4" s="679"/>
    </row>
    <row r="5" spans="1:28" ht="16.5" hidden="1" customHeight="1" x14ac:dyDescent="0.2">
      <c r="A5" s="696" t="s">
        <v>125</v>
      </c>
      <c r="B5" s="651"/>
      <c r="C5" s="651"/>
      <c r="D5" s="651"/>
      <c r="E5" s="651"/>
      <c r="F5" s="651"/>
      <c r="G5" s="651"/>
      <c r="H5" s="651"/>
      <c r="I5" s="651"/>
      <c r="J5" s="651"/>
      <c r="K5" s="651"/>
      <c r="L5" s="651"/>
      <c r="M5" s="651"/>
      <c r="N5" s="652"/>
      <c r="O5" s="698"/>
      <c r="P5" s="651"/>
      <c r="Q5" s="651"/>
      <c r="R5" s="651"/>
      <c r="S5" s="651"/>
      <c r="T5" s="651"/>
      <c r="U5" s="651"/>
      <c r="V5" s="651"/>
      <c r="W5" s="652"/>
      <c r="X5" s="674"/>
      <c r="Y5" s="638"/>
      <c r="Z5" s="638"/>
      <c r="AA5" s="638"/>
      <c r="AB5" s="679"/>
    </row>
    <row r="6" spans="1:28" ht="29.25"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52"/>
      <c r="X6" s="674"/>
      <c r="Y6" s="638"/>
      <c r="Z6" s="638"/>
      <c r="AA6" s="638"/>
      <c r="AB6" s="679"/>
    </row>
    <row r="7" spans="1:28" ht="29.25" hidden="1" customHeight="1" x14ac:dyDescent="0.2">
      <c r="A7" s="702" t="s">
        <v>127</v>
      </c>
      <c r="B7" s="651"/>
      <c r="C7" s="651"/>
      <c r="D7" s="651"/>
      <c r="E7" s="651"/>
      <c r="F7" s="651"/>
      <c r="G7" s="651"/>
      <c r="H7" s="651"/>
      <c r="I7" s="651"/>
      <c r="J7" s="651"/>
      <c r="K7" s="651"/>
      <c r="L7" s="651"/>
      <c r="M7" s="651"/>
      <c r="N7" s="652"/>
      <c r="O7" s="44" t="s">
        <v>47</v>
      </c>
      <c r="P7" s="45"/>
      <c r="Q7" s="44" t="s">
        <v>48</v>
      </c>
      <c r="R7" s="698"/>
      <c r="S7" s="651"/>
      <c r="T7" s="651"/>
      <c r="U7" s="651"/>
      <c r="V7" s="651"/>
      <c r="W7" s="652"/>
      <c r="X7" s="674"/>
      <c r="Y7" s="638"/>
      <c r="Z7" s="638"/>
      <c r="AA7" s="638"/>
      <c r="AB7" s="679"/>
    </row>
    <row r="8" spans="1:28" ht="57.75" customHeight="1" x14ac:dyDescent="0.2">
      <c r="A8" s="699" t="s">
        <v>128</v>
      </c>
      <c r="B8" s="651"/>
      <c r="C8" s="651"/>
      <c r="D8" s="651"/>
      <c r="E8" s="651"/>
      <c r="F8" s="651"/>
      <c r="G8" s="651"/>
      <c r="H8" s="651"/>
      <c r="I8" s="651"/>
      <c r="J8" s="651"/>
      <c r="K8" s="651"/>
      <c r="L8" s="651"/>
      <c r="M8" s="651"/>
      <c r="N8" s="652"/>
      <c r="O8" s="700" t="s">
        <v>129</v>
      </c>
      <c r="P8" s="651"/>
      <c r="Q8" s="651"/>
      <c r="R8" s="651"/>
      <c r="S8" s="651"/>
      <c r="T8" s="651"/>
      <c r="U8" s="651"/>
      <c r="V8" s="651"/>
      <c r="W8" s="665"/>
      <c r="X8" s="646"/>
      <c r="Y8" s="694"/>
      <c r="Z8" s="694"/>
      <c r="AA8" s="694"/>
      <c r="AB8" s="647"/>
    </row>
    <row r="9" spans="1:28" ht="138.75" customHeight="1" x14ac:dyDescent="0.2">
      <c r="A9" s="46" t="s">
        <v>130</v>
      </c>
      <c r="B9" s="46" t="s">
        <v>131</v>
      </c>
      <c r="C9" s="46" t="s">
        <v>132</v>
      </c>
      <c r="D9" s="46" t="s">
        <v>133</v>
      </c>
      <c r="E9" s="47" t="s">
        <v>134</v>
      </c>
      <c r="F9" s="48" t="s">
        <v>56</v>
      </c>
      <c r="G9" s="49" t="s">
        <v>135</v>
      </c>
      <c r="H9" s="50" t="s">
        <v>136</v>
      </c>
      <c r="I9" s="46" t="s">
        <v>137</v>
      </c>
      <c r="J9" s="51" t="s">
        <v>138</v>
      </c>
      <c r="K9" s="51" t="s">
        <v>139</v>
      </c>
      <c r="L9" s="51" t="s">
        <v>299</v>
      </c>
      <c r="M9" s="52" t="s">
        <v>141</v>
      </c>
      <c r="N9" s="53" t="s">
        <v>142</v>
      </c>
      <c r="O9" s="54" t="s">
        <v>143</v>
      </c>
      <c r="P9" s="54" t="s">
        <v>144</v>
      </c>
      <c r="Q9" s="54" t="s">
        <v>145</v>
      </c>
      <c r="R9" s="54" t="s">
        <v>146</v>
      </c>
      <c r="S9" s="54" t="s">
        <v>147</v>
      </c>
      <c r="T9" s="54" t="s">
        <v>148</v>
      </c>
      <c r="U9" s="54" t="s">
        <v>149</v>
      </c>
      <c r="V9" s="54" t="s">
        <v>150</v>
      </c>
      <c r="W9" s="55" t="s">
        <v>151</v>
      </c>
      <c r="X9" s="56" t="s">
        <v>152</v>
      </c>
      <c r="Y9" s="56" t="s">
        <v>153</v>
      </c>
      <c r="Z9" s="56" t="s">
        <v>154</v>
      </c>
      <c r="AA9" s="56" t="s">
        <v>155</v>
      </c>
      <c r="AB9" s="56" t="s">
        <v>156</v>
      </c>
    </row>
    <row r="10" spans="1:28" ht="181.5" customHeight="1" x14ac:dyDescent="0.2">
      <c r="A10" s="57">
        <v>18</v>
      </c>
      <c r="B10" s="57" t="s">
        <v>300</v>
      </c>
      <c r="C10" s="57" t="s">
        <v>158</v>
      </c>
      <c r="D10" s="57" t="s">
        <v>158</v>
      </c>
      <c r="E10" s="62" t="s">
        <v>301</v>
      </c>
      <c r="F10" s="60" t="s">
        <v>302</v>
      </c>
      <c r="G10" s="79" t="s">
        <v>303</v>
      </c>
      <c r="H10" s="80">
        <v>1000000</v>
      </c>
      <c r="I10" s="57" t="s">
        <v>304</v>
      </c>
      <c r="J10" s="57" t="s">
        <v>253</v>
      </c>
      <c r="K10" s="57" t="s">
        <v>166</v>
      </c>
      <c r="L10" s="57" t="s">
        <v>305</v>
      </c>
      <c r="M10" s="57" t="s">
        <v>166</v>
      </c>
      <c r="N10" s="57" t="s">
        <v>164</v>
      </c>
      <c r="O10" s="76" t="s">
        <v>306</v>
      </c>
      <c r="P10" s="57" t="s">
        <v>307</v>
      </c>
      <c r="Q10" s="57" t="s">
        <v>244</v>
      </c>
      <c r="R10" s="76" t="s">
        <v>308</v>
      </c>
      <c r="S10" s="57">
        <v>0</v>
      </c>
      <c r="T10" s="71">
        <v>1</v>
      </c>
      <c r="U10" s="57"/>
      <c r="V10" s="57"/>
      <c r="W10" s="62"/>
      <c r="X10" s="63"/>
      <c r="Y10" s="63"/>
      <c r="Z10" s="101"/>
      <c r="AA10" s="63"/>
      <c r="AB10" s="63"/>
    </row>
    <row r="11" spans="1:28" ht="183" customHeight="1" x14ac:dyDescent="0.2">
      <c r="A11" s="672">
        <v>19</v>
      </c>
      <c r="B11" s="672" t="s">
        <v>309</v>
      </c>
      <c r="C11" s="672" t="s">
        <v>158</v>
      </c>
      <c r="D11" s="672" t="s">
        <v>158</v>
      </c>
      <c r="E11" s="673" t="s">
        <v>301</v>
      </c>
      <c r="F11" s="675" t="s">
        <v>310</v>
      </c>
      <c r="G11" s="688" t="s">
        <v>311</v>
      </c>
      <c r="H11" s="691">
        <v>1990000000</v>
      </c>
      <c r="I11" s="672" t="s">
        <v>312</v>
      </c>
      <c r="J11" s="672" t="s">
        <v>163</v>
      </c>
      <c r="K11" s="672" t="s">
        <v>164</v>
      </c>
      <c r="L11" s="672" t="s">
        <v>313</v>
      </c>
      <c r="M11" s="672" t="s">
        <v>166</v>
      </c>
      <c r="N11" s="672" t="s">
        <v>166</v>
      </c>
      <c r="O11" s="704" t="s">
        <v>314</v>
      </c>
      <c r="P11" s="681" t="s">
        <v>315</v>
      </c>
      <c r="Q11" s="681" t="s">
        <v>316</v>
      </c>
      <c r="R11" s="708" t="s">
        <v>317</v>
      </c>
      <c r="S11" s="681" t="s">
        <v>316</v>
      </c>
      <c r="T11" s="709">
        <v>1670000</v>
      </c>
      <c r="U11" s="681"/>
      <c r="V11" s="672"/>
      <c r="W11" s="673"/>
      <c r="X11" s="671"/>
      <c r="Y11" s="671"/>
      <c r="Z11" s="671"/>
      <c r="AA11" s="671"/>
      <c r="AB11" s="671"/>
    </row>
    <row r="12" spans="1:28" ht="103.5" customHeight="1" x14ac:dyDescent="0.2">
      <c r="A12" s="641"/>
      <c r="B12" s="641"/>
      <c r="C12" s="641"/>
      <c r="D12" s="641"/>
      <c r="E12" s="674"/>
      <c r="F12" s="676"/>
      <c r="G12" s="679"/>
      <c r="H12" s="641"/>
      <c r="I12" s="641"/>
      <c r="J12" s="641"/>
      <c r="K12" s="641"/>
      <c r="L12" s="641"/>
      <c r="M12" s="641"/>
      <c r="N12" s="641"/>
      <c r="O12" s="641"/>
      <c r="P12" s="641"/>
      <c r="Q12" s="642"/>
      <c r="R12" s="642"/>
      <c r="S12" s="642"/>
      <c r="T12" s="642"/>
      <c r="U12" s="642"/>
      <c r="V12" s="642"/>
      <c r="W12" s="646"/>
      <c r="X12" s="642"/>
      <c r="Y12" s="642"/>
      <c r="Z12" s="642"/>
      <c r="AA12" s="641"/>
      <c r="AB12" s="641"/>
    </row>
    <row r="13" spans="1:28" ht="194.25" customHeight="1" x14ac:dyDescent="0.2">
      <c r="A13" s="642"/>
      <c r="B13" s="641"/>
      <c r="C13" s="641"/>
      <c r="D13" s="641"/>
      <c r="E13" s="674"/>
      <c r="F13" s="680"/>
      <c r="G13" s="647"/>
      <c r="H13" s="642"/>
      <c r="I13" s="641"/>
      <c r="J13" s="642"/>
      <c r="K13" s="642"/>
      <c r="L13" s="642"/>
      <c r="M13" s="642"/>
      <c r="N13" s="642"/>
      <c r="O13" s="642"/>
      <c r="P13" s="642"/>
      <c r="Q13" s="45"/>
      <c r="R13" s="102" t="s">
        <v>318</v>
      </c>
      <c r="S13" s="45" t="s">
        <v>316</v>
      </c>
      <c r="T13" s="103">
        <v>320000</v>
      </c>
      <c r="U13" s="45"/>
      <c r="V13" s="57"/>
      <c r="W13" s="62"/>
      <c r="X13" s="63"/>
      <c r="Y13" s="69"/>
      <c r="Z13" s="69"/>
      <c r="AA13" s="642"/>
      <c r="AB13" s="642"/>
    </row>
    <row r="14" spans="1:28" ht="187.5" customHeight="1" x14ac:dyDescent="0.2">
      <c r="A14" s="57">
        <v>20</v>
      </c>
      <c r="B14" s="642"/>
      <c r="C14" s="642"/>
      <c r="D14" s="642"/>
      <c r="E14" s="646"/>
      <c r="F14" s="60" t="s">
        <v>319</v>
      </c>
      <c r="G14" s="104" t="s">
        <v>320</v>
      </c>
      <c r="H14" s="80">
        <v>125000000</v>
      </c>
      <c r="I14" s="642"/>
      <c r="J14" s="57" t="s">
        <v>163</v>
      </c>
      <c r="K14" s="57" t="s">
        <v>164</v>
      </c>
      <c r="L14" s="57" t="s">
        <v>313</v>
      </c>
      <c r="M14" s="57" t="s">
        <v>166</v>
      </c>
      <c r="N14" s="57" t="s">
        <v>166</v>
      </c>
      <c r="O14" s="82" t="s">
        <v>321</v>
      </c>
      <c r="P14" s="45" t="s">
        <v>315</v>
      </c>
      <c r="Q14" s="45" t="s">
        <v>316</v>
      </c>
      <c r="R14" s="102" t="s">
        <v>322</v>
      </c>
      <c r="S14" s="45" t="s">
        <v>316</v>
      </c>
      <c r="T14" s="103">
        <v>125000</v>
      </c>
      <c r="U14" s="45"/>
      <c r="V14" s="57"/>
      <c r="W14" s="62"/>
      <c r="X14" s="63"/>
      <c r="Y14" s="69"/>
      <c r="Z14" s="69"/>
      <c r="AA14" s="671"/>
      <c r="AB14" s="671"/>
    </row>
    <row r="15" spans="1:28" ht="87" customHeight="1" x14ac:dyDescent="0.2">
      <c r="A15" s="672">
        <v>21</v>
      </c>
      <c r="B15" s="672" t="s">
        <v>323</v>
      </c>
      <c r="C15" s="672" t="s">
        <v>158</v>
      </c>
      <c r="D15" s="672" t="s">
        <v>158</v>
      </c>
      <c r="E15" s="673" t="s">
        <v>301</v>
      </c>
      <c r="F15" s="675" t="s">
        <v>324</v>
      </c>
      <c r="G15" s="688" t="s">
        <v>303</v>
      </c>
      <c r="H15" s="691">
        <v>1000000</v>
      </c>
      <c r="I15" s="672" t="s">
        <v>304</v>
      </c>
      <c r="J15" s="672" t="s">
        <v>253</v>
      </c>
      <c r="K15" s="672" t="s">
        <v>164</v>
      </c>
      <c r="L15" s="672" t="s">
        <v>325</v>
      </c>
      <c r="M15" s="672" t="s">
        <v>166</v>
      </c>
      <c r="N15" s="672" t="s">
        <v>164</v>
      </c>
      <c r="O15" s="704" t="s">
        <v>326</v>
      </c>
      <c r="P15" s="681" t="s">
        <v>327</v>
      </c>
      <c r="Q15" s="681" t="s">
        <v>327</v>
      </c>
      <c r="R15" s="76" t="s">
        <v>328</v>
      </c>
      <c r="S15" s="70">
        <v>0.45</v>
      </c>
      <c r="T15" s="70">
        <v>0.48</v>
      </c>
      <c r="U15" s="70">
        <v>0.5</v>
      </c>
      <c r="V15" s="71">
        <v>0.51</v>
      </c>
      <c r="W15" s="72">
        <v>0.52</v>
      </c>
      <c r="X15" s="63"/>
      <c r="Y15" s="69"/>
      <c r="Z15" s="69"/>
      <c r="AA15" s="641"/>
      <c r="AB15" s="641"/>
    </row>
    <row r="16" spans="1:28" ht="72" customHeight="1" x14ac:dyDescent="0.2">
      <c r="A16" s="641"/>
      <c r="B16" s="641"/>
      <c r="C16" s="641"/>
      <c r="D16" s="641"/>
      <c r="E16" s="674"/>
      <c r="F16" s="676"/>
      <c r="G16" s="679"/>
      <c r="H16" s="641"/>
      <c r="I16" s="641"/>
      <c r="J16" s="641"/>
      <c r="K16" s="641"/>
      <c r="L16" s="641"/>
      <c r="M16" s="641"/>
      <c r="N16" s="641"/>
      <c r="O16" s="641"/>
      <c r="P16" s="641"/>
      <c r="Q16" s="641"/>
      <c r="R16" s="76" t="s">
        <v>329</v>
      </c>
      <c r="S16" s="45">
        <v>10</v>
      </c>
      <c r="T16" s="45">
        <v>11</v>
      </c>
      <c r="U16" s="45">
        <v>12</v>
      </c>
      <c r="V16" s="45">
        <v>13</v>
      </c>
      <c r="W16" s="105">
        <v>14</v>
      </c>
      <c r="X16" s="63"/>
      <c r="Y16" s="69"/>
      <c r="Z16" s="69"/>
      <c r="AA16" s="642"/>
      <c r="AB16" s="642"/>
    </row>
    <row r="17" spans="1:28" ht="100.5" customHeight="1" x14ac:dyDescent="0.2">
      <c r="A17" s="642"/>
      <c r="B17" s="642"/>
      <c r="C17" s="642"/>
      <c r="D17" s="642"/>
      <c r="E17" s="646"/>
      <c r="F17" s="680"/>
      <c r="G17" s="647"/>
      <c r="H17" s="642"/>
      <c r="I17" s="642"/>
      <c r="J17" s="642"/>
      <c r="K17" s="642"/>
      <c r="L17" s="642"/>
      <c r="M17" s="642"/>
      <c r="N17" s="642"/>
      <c r="O17" s="642"/>
      <c r="P17" s="642"/>
      <c r="Q17" s="642"/>
      <c r="R17" s="76" t="s">
        <v>330</v>
      </c>
      <c r="S17" s="45">
        <v>67</v>
      </c>
      <c r="T17" s="70">
        <v>0.12</v>
      </c>
      <c r="U17" s="70">
        <v>0.12</v>
      </c>
      <c r="V17" s="71">
        <v>0.12</v>
      </c>
      <c r="W17" s="72">
        <v>0.12</v>
      </c>
      <c r="X17" s="63"/>
      <c r="Y17" s="69"/>
      <c r="Z17" s="69"/>
      <c r="AA17" s="671"/>
      <c r="AB17" s="671"/>
    </row>
    <row r="18" spans="1:28" ht="408.75" customHeight="1" x14ac:dyDescent="0.2">
      <c r="A18" s="57">
        <v>22</v>
      </c>
      <c r="B18" s="57" t="s">
        <v>331</v>
      </c>
      <c r="C18" s="672" t="s">
        <v>158</v>
      </c>
      <c r="D18" s="57" t="s">
        <v>158</v>
      </c>
      <c r="E18" s="106" t="s">
        <v>332</v>
      </c>
      <c r="F18" s="60" t="s">
        <v>333</v>
      </c>
      <c r="G18" s="104" t="s">
        <v>334</v>
      </c>
      <c r="H18" s="80">
        <v>137925000</v>
      </c>
      <c r="I18" s="57" t="s">
        <v>335</v>
      </c>
      <c r="J18" s="57" t="s">
        <v>253</v>
      </c>
      <c r="K18" s="57" t="s">
        <v>164</v>
      </c>
      <c r="L18" s="57" t="s">
        <v>336</v>
      </c>
      <c r="M18" s="57" t="s">
        <v>164</v>
      </c>
      <c r="N18" s="57" t="s">
        <v>164</v>
      </c>
      <c r="O18" s="107" t="s">
        <v>337</v>
      </c>
      <c r="P18" s="45" t="s">
        <v>249</v>
      </c>
      <c r="Q18" s="57" t="s">
        <v>249</v>
      </c>
      <c r="R18" s="76" t="s">
        <v>338</v>
      </c>
      <c r="S18" s="45">
        <v>0</v>
      </c>
      <c r="T18" s="45">
        <v>0</v>
      </c>
      <c r="U18" s="45">
        <v>0</v>
      </c>
      <c r="V18" s="80">
        <v>4000</v>
      </c>
      <c r="W18" s="62"/>
      <c r="X18" s="63"/>
      <c r="Y18" s="69"/>
      <c r="Z18" s="69"/>
      <c r="AA18" s="642"/>
      <c r="AB18" s="642"/>
    </row>
    <row r="19" spans="1:28" ht="163.5" customHeight="1" x14ac:dyDescent="0.2">
      <c r="A19" s="672">
        <v>23</v>
      </c>
      <c r="B19" s="672" t="s">
        <v>339</v>
      </c>
      <c r="C19" s="641"/>
      <c r="D19" s="672" t="s">
        <v>158</v>
      </c>
      <c r="E19" s="706" t="s">
        <v>332</v>
      </c>
      <c r="F19" s="675" t="s">
        <v>340</v>
      </c>
      <c r="G19" s="688" t="s">
        <v>341</v>
      </c>
      <c r="H19" s="691">
        <v>400000000</v>
      </c>
      <c r="I19" s="672" t="s">
        <v>335</v>
      </c>
      <c r="J19" s="672" t="s">
        <v>253</v>
      </c>
      <c r="K19" s="672" t="s">
        <v>164</v>
      </c>
      <c r="L19" s="672" t="s">
        <v>342</v>
      </c>
      <c r="M19" s="672" t="s">
        <v>164</v>
      </c>
      <c r="N19" s="672" t="s">
        <v>164</v>
      </c>
      <c r="O19" s="684" t="s">
        <v>343</v>
      </c>
      <c r="P19" s="681" t="s">
        <v>344</v>
      </c>
      <c r="Q19" s="672" t="s">
        <v>344</v>
      </c>
      <c r="R19" s="76" t="s">
        <v>345</v>
      </c>
      <c r="S19" s="45"/>
      <c r="T19" s="45"/>
      <c r="U19" s="45"/>
      <c r="V19" s="57"/>
      <c r="W19" s="62"/>
      <c r="X19" s="63"/>
      <c r="Y19" s="69"/>
      <c r="Z19" s="69"/>
      <c r="AA19" s="671"/>
      <c r="AB19" s="671"/>
    </row>
    <row r="20" spans="1:28" ht="167.25" customHeight="1" x14ac:dyDescent="0.2">
      <c r="A20" s="641"/>
      <c r="B20" s="641"/>
      <c r="C20" s="641"/>
      <c r="D20" s="641"/>
      <c r="E20" s="674"/>
      <c r="F20" s="676"/>
      <c r="G20" s="679"/>
      <c r="H20" s="641"/>
      <c r="I20" s="641"/>
      <c r="J20" s="641"/>
      <c r="K20" s="641"/>
      <c r="L20" s="641"/>
      <c r="M20" s="641"/>
      <c r="N20" s="641"/>
      <c r="O20" s="641"/>
      <c r="P20" s="641"/>
      <c r="Q20" s="641"/>
      <c r="R20" s="76" t="s">
        <v>346</v>
      </c>
      <c r="S20" s="45"/>
      <c r="T20" s="45"/>
      <c r="U20" s="45"/>
      <c r="V20" s="57"/>
      <c r="W20" s="62"/>
      <c r="X20" s="63"/>
      <c r="Y20" s="69"/>
      <c r="Z20" s="69"/>
      <c r="AA20" s="641"/>
      <c r="AB20" s="641"/>
    </row>
    <row r="21" spans="1:28" ht="324" customHeight="1" x14ac:dyDescent="0.2">
      <c r="A21" s="642"/>
      <c r="B21" s="642"/>
      <c r="C21" s="642"/>
      <c r="D21" s="642"/>
      <c r="E21" s="646"/>
      <c r="F21" s="680"/>
      <c r="G21" s="647"/>
      <c r="H21" s="642"/>
      <c r="I21" s="642"/>
      <c r="J21" s="642"/>
      <c r="K21" s="642"/>
      <c r="L21" s="642"/>
      <c r="M21" s="642"/>
      <c r="N21" s="642"/>
      <c r="O21" s="642"/>
      <c r="P21" s="642"/>
      <c r="Q21" s="642"/>
      <c r="R21" s="76" t="s">
        <v>347</v>
      </c>
      <c r="S21" s="57"/>
      <c r="T21" s="57"/>
      <c r="U21" s="71"/>
      <c r="V21" s="57"/>
      <c r="W21" s="62"/>
      <c r="X21" s="63"/>
      <c r="Y21" s="69"/>
      <c r="Z21" s="69"/>
      <c r="AA21" s="642"/>
      <c r="AB21" s="642"/>
    </row>
    <row r="22" spans="1:28" ht="116.25" customHeight="1" x14ac:dyDescent="0.2">
      <c r="A22" s="672">
        <v>24</v>
      </c>
      <c r="B22" s="672" t="s">
        <v>348</v>
      </c>
      <c r="C22" s="672" t="s">
        <v>158</v>
      </c>
      <c r="D22" s="672" t="s">
        <v>158</v>
      </c>
      <c r="E22" s="673" t="s">
        <v>301</v>
      </c>
      <c r="F22" s="675" t="s">
        <v>349</v>
      </c>
      <c r="G22" s="688" t="s">
        <v>350</v>
      </c>
      <c r="H22" s="691">
        <v>10000000</v>
      </c>
      <c r="I22" s="672" t="s">
        <v>304</v>
      </c>
      <c r="J22" s="672" t="s">
        <v>253</v>
      </c>
      <c r="K22" s="672" t="s">
        <v>164</v>
      </c>
      <c r="L22" s="672" t="s">
        <v>351</v>
      </c>
      <c r="M22" s="672" t="s">
        <v>166</v>
      </c>
      <c r="N22" s="672" t="s">
        <v>166</v>
      </c>
      <c r="O22" s="76" t="s">
        <v>352</v>
      </c>
      <c r="P22" s="83" t="s">
        <v>315</v>
      </c>
      <c r="Q22" s="672" t="s">
        <v>249</v>
      </c>
      <c r="R22" s="76" t="s">
        <v>353</v>
      </c>
      <c r="S22" s="57"/>
      <c r="T22" s="57"/>
      <c r="U22" s="57"/>
      <c r="V22" s="57"/>
      <c r="W22" s="62"/>
      <c r="X22" s="63"/>
      <c r="Y22" s="69"/>
      <c r="Z22" s="69"/>
      <c r="AA22" s="671"/>
      <c r="AB22" s="671"/>
    </row>
    <row r="23" spans="1:28" ht="156.75" customHeight="1" x14ac:dyDescent="0.2">
      <c r="A23" s="641"/>
      <c r="B23" s="641"/>
      <c r="C23" s="641"/>
      <c r="D23" s="641"/>
      <c r="E23" s="674"/>
      <c r="F23" s="676"/>
      <c r="G23" s="679"/>
      <c r="H23" s="641"/>
      <c r="I23" s="641"/>
      <c r="J23" s="641"/>
      <c r="K23" s="641"/>
      <c r="L23" s="641"/>
      <c r="M23" s="641"/>
      <c r="N23" s="641"/>
      <c r="O23" s="76" t="s">
        <v>354</v>
      </c>
      <c r="P23" s="57" t="s">
        <v>355</v>
      </c>
      <c r="Q23" s="641"/>
      <c r="R23" s="76" t="s">
        <v>356</v>
      </c>
      <c r="S23" s="57"/>
      <c r="T23" s="57"/>
      <c r="U23" s="57"/>
      <c r="V23" s="57"/>
      <c r="W23" s="62"/>
      <c r="X23" s="63"/>
      <c r="Y23" s="69"/>
      <c r="Z23" s="69"/>
      <c r="AA23" s="642"/>
      <c r="AB23" s="642"/>
    </row>
    <row r="24" spans="1:28" ht="151.5" customHeight="1" x14ac:dyDescent="0.2">
      <c r="A24" s="642"/>
      <c r="B24" s="642"/>
      <c r="C24" s="642"/>
      <c r="D24" s="642"/>
      <c r="E24" s="646"/>
      <c r="F24" s="680"/>
      <c r="G24" s="647"/>
      <c r="H24" s="642"/>
      <c r="I24" s="642"/>
      <c r="J24" s="642"/>
      <c r="K24" s="642"/>
      <c r="L24" s="642"/>
      <c r="M24" s="642"/>
      <c r="N24" s="642"/>
      <c r="O24" s="76" t="s">
        <v>357</v>
      </c>
      <c r="P24" s="57" t="s">
        <v>249</v>
      </c>
      <c r="Q24" s="642"/>
      <c r="R24" s="76" t="s">
        <v>358</v>
      </c>
      <c r="S24" s="57"/>
      <c r="T24" s="57"/>
      <c r="U24" s="57"/>
      <c r="V24" s="57"/>
      <c r="W24" s="62"/>
      <c r="X24" s="63"/>
      <c r="Y24" s="69"/>
      <c r="Z24" s="69"/>
      <c r="AA24" s="671"/>
      <c r="AB24" s="671"/>
    </row>
    <row r="25" spans="1:28" ht="40.5" customHeight="1" x14ac:dyDescent="0.2">
      <c r="A25" s="672">
        <v>25</v>
      </c>
      <c r="B25" s="672" t="s">
        <v>348</v>
      </c>
      <c r="C25" s="672" t="s">
        <v>158</v>
      </c>
      <c r="D25" s="672" t="s">
        <v>158</v>
      </c>
      <c r="E25" s="673" t="s">
        <v>301</v>
      </c>
      <c r="F25" s="675" t="s">
        <v>359</v>
      </c>
      <c r="G25" s="688" t="s">
        <v>360</v>
      </c>
      <c r="H25" s="705">
        <v>1000000</v>
      </c>
      <c r="I25" s="672" t="s">
        <v>304</v>
      </c>
      <c r="J25" s="672" t="s">
        <v>253</v>
      </c>
      <c r="K25" s="672" t="s">
        <v>166</v>
      </c>
      <c r="L25" s="672" t="s">
        <v>305</v>
      </c>
      <c r="M25" s="672" t="s">
        <v>164</v>
      </c>
      <c r="N25" s="672" t="s">
        <v>164</v>
      </c>
      <c r="O25" s="672" t="s">
        <v>361</v>
      </c>
      <c r="P25" s="672" t="s">
        <v>249</v>
      </c>
      <c r="Q25" s="672" t="s">
        <v>362</v>
      </c>
      <c r="R25" s="76" t="s">
        <v>363</v>
      </c>
      <c r="S25" s="45">
        <v>0</v>
      </c>
      <c r="T25" s="45"/>
      <c r="U25" s="70"/>
      <c r="V25" s="70">
        <v>0.8</v>
      </c>
      <c r="W25" s="108"/>
      <c r="X25" s="63"/>
      <c r="Y25" s="69"/>
      <c r="Z25" s="69"/>
      <c r="AA25" s="642"/>
      <c r="AB25" s="642"/>
    </row>
    <row r="26" spans="1:28" ht="67.5" customHeight="1" x14ac:dyDescent="0.2">
      <c r="A26" s="641"/>
      <c r="B26" s="641"/>
      <c r="C26" s="641"/>
      <c r="D26" s="641"/>
      <c r="E26" s="674"/>
      <c r="F26" s="676"/>
      <c r="G26" s="679"/>
      <c r="H26" s="641"/>
      <c r="I26" s="641"/>
      <c r="J26" s="641"/>
      <c r="K26" s="641"/>
      <c r="L26" s="641"/>
      <c r="M26" s="641"/>
      <c r="N26" s="641"/>
      <c r="O26" s="641"/>
      <c r="P26" s="641"/>
      <c r="Q26" s="641"/>
      <c r="R26" s="76" t="s">
        <v>364</v>
      </c>
      <c r="S26" s="45" t="s">
        <v>365</v>
      </c>
      <c r="T26" s="45"/>
      <c r="U26" s="45"/>
      <c r="V26" s="45" t="s">
        <v>366</v>
      </c>
      <c r="W26" s="105"/>
      <c r="X26" s="63"/>
      <c r="Y26" s="69"/>
      <c r="Z26" s="69"/>
      <c r="AA26" s="671"/>
      <c r="AB26" s="671"/>
    </row>
    <row r="27" spans="1:28" ht="77.25" customHeight="1" x14ac:dyDescent="0.2">
      <c r="A27" s="642"/>
      <c r="B27" s="642"/>
      <c r="C27" s="642"/>
      <c r="D27" s="642"/>
      <c r="E27" s="646"/>
      <c r="F27" s="677"/>
      <c r="G27" s="647"/>
      <c r="H27" s="642"/>
      <c r="I27" s="642"/>
      <c r="J27" s="642"/>
      <c r="K27" s="642"/>
      <c r="L27" s="642"/>
      <c r="M27" s="642"/>
      <c r="N27" s="642"/>
      <c r="O27" s="642"/>
      <c r="P27" s="642"/>
      <c r="Q27" s="642"/>
      <c r="R27" s="76" t="s">
        <v>367</v>
      </c>
      <c r="S27" s="45" t="s">
        <v>368</v>
      </c>
      <c r="T27" s="45"/>
      <c r="U27" s="45"/>
      <c r="V27" s="45" t="s">
        <v>369</v>
      </c>
      <c r="W27" s="105"/>
      <c r="X27" s="63"/>
      <c r="Y27" s="69"/>
      <c r="Z27" s="69"/>
      <c r="AA27" s="642"/>
      <c r="AB27" s="642"/>
    </row>
    <row r="28" spans="1:28" ht="12.75" customHeight="1" x14ac:dyDescent="0.2">
      <c r="F28" s="109"/>
    </row>
    <row r="29" spans="1:28" ht="12.75" customHeight="1" x14ac:dyDescent="0.2">
      <c r="F29" s="109"/>
    </row>
    <row r="30" spans="1:28" ht="12.75" customHeight="1" x14ac:dyDescent="0.2">
      <c r="F30" s="109"/>
    </row>
    <row r="31" spans="1:28" ht="12.75" customHeight="1" x14ac:dyDescent="0.2">
      <c r="F31" s="109"/>
    </row>
    <row r="32" spans="1:28" ht="12.75" customHeight="1" x14ac:dyDescent="0.2">
      <c r="F32" s="109"/>
    </row>
    <row r="33" spans="6:6" ht="12.75" customHeight="1" x14ac:dyDescent="0.2">
      <c r="F33" s="109"/>
    </row>
    <row r="34" spans="6:6" ht="12.75" customHeight="1" x14ac:dyDescent="0.2">
      <c r="F34" s="109"/>
    </row>
    <row r="35" spans="6:6" ht="12.75" customHeight="1" x14ac:dyDescent="0.2">
      <c r="F35" s="109"/>
    </row>
    <row r="36" spans="6:6" ht="12.75" customHeight="1" x14ac:dyDescent="0.2">
      <c r="F36" s="109"/>
    </row>
    <row r="37" spans="6:6" ht="12.75" customHeight="1" x14ac:dyDescent="0.2">
      <c r="F37" s="109"/>
    </row>
    <row r="38" spans="6:6" ht="12.75" customHeight="1" x14ac:dyDescent="0.2">
      <c r="F38" s="109"/>
    </row>
    <row r="39" spans="6:6" ht="12.75" customHeight="1" x14ac:dyDescent="0.2">
      <c r="F39" s="109"/>
    </row>
    <row r="40" spans="6:6" ht="12.75" customHeight="1" x14ac:dyDescent="0.2">
      <c r="F40" s="109"/>
    </row>
    <row r="41" spans="6:6" ht="12.75" customHeight="1" x14ac:dyDescent="0.2">
      <c r="F41" s="109"/>
    </row>
    <row r="42" spans="6:6" ht="12.75" customHeight="1" x14ac:dyDescent="0.2">
      <c r="F42" s="109"/>
    </row>
    <row r="43" spans="6:6" ht="12.75" customHeight="1" x14ac:dyDescent="0.2">
      <c r="F43" s="109"/>
    </row>
    <row r="44" spans="6:6" ht="12.75" customHeight="1" x14ac:dyDescent="0.2">
      <c r="F44" s="109"/>
    </row>
    <row r="45" spans="6:6" ht="12.75" customHeight="1" x14ac:dyDescent="0.2">
      <c r="F45" s="109"/>
    </row>
    <row r="46" spans="6:6" ht="12.75" customHeight="1" x14ac:dyDescent="0.2">
      <c r="F46" s="109"/>
    </row>
    <row r="47" spans="6:6" ht="12.75" customHeight="1" x14ac:dyDescent="0.2">
      <c r="F47" s="109"/>
    </row>
    <row r="48" spans="6:6" ht="12.75" customHeight="1" x14ac:dyDescent="0.2">
      <c r="F48" s="109"/>
    </row>
    <row r="49" spans="6:6" ht="12.75" customHeight="1" x14ac:dyDescent="0.2">
      <c r="F49" s="109"/>
    </row>
    <row r="50" spans="6:6" ht="12.75" customHeight="1" x14ac:dyDescent="0.2">
      <c r="F50" s="109"/>
    </row>
    <row r="51" spans="6:6" ht="12.75" customHeight="1" x14ac:dyDescent="0.2">
      <c r="F51" s="109"/>
    </row>
    <row r="52" spans="6:6" ht="12.75" customHeight="1" x14ac:dyDescent="0.2">
      <c r="F52" s="109"/>
    </row>
    <row r="53" spans="6:6" ht="12.75" customHeight="1" x14ac:dyDescent="0.2">
      <c r="F53" s="109"/>
    </row>
    <row r="54" spans="6:6" ht="12.75" customHeight="1" x14ac:dyDescent="0.2">
      <c r="F54" s="109"/>
    </row>
    <row r="55" spans="6:6" ht="12.75" customHeight="1" x14ac:dyDescent="0.2">
      <c r="F55" s="109"/>
    </row>
    <row r="56" spans="6:6" ht="12.75" customHeight="1" x14ac:dyDescent="0.2">
      <c r="F56" s="109"/>
    </row>
    <row r="57" spans="6:6" ht="12.75" customHeight="1" x14ac:dyDescent="0.2">
      <c r="F57" s="109"/>
    </row>
    <row r="58" spans="6:6" ht="12.75" customHeight="1" x14ac:dyDescent="0.2">
      <c r="F58" s="109"/>
    </row>
    <row r="59" spans="6:6" ht="12.75" customHeight="1" x14ac:dyDescent="0.2">
      <c r="F59" s="109"/>
    </row>
    <row r="60" spans="6:6" ht="12.75" customHeight="1" x14ac:dyDescent="0.2">
      <c r="F60" s="109"/>
    </row>
    <row r="61" spans="6:6" ht="12.75" customHeight="1" x14ac:dyDescent="0.2">
      <c r="F61" s="109"/>
    </row>
    <row r="62" spans="6:6" ht="12.75" customHeight="1" x14ac:dyDescent="0.2">
      <c r="F62" s="109"/>
    </row>
    <row r="63" spans="6:6" ht="12.75" customHeight="1" x14ac:dyDescent="0.2">
      <c r="F63" s="109"/>
    </row>
    <row r="64" spans="6:6" ht="12.75" customHeight="1" x14ac:dyDescent="0.2">
      <c r="F64" s="109"/>
    </row>
    <row r="65" spans="6:6" ht="12.75" customHeight="1" x14ac:dyDescent="0.2">
      <c r="F65" s="109"/>
    </row>
    <row r="66" spans="6:6" ht="12.75" customHeight="1" x14ac:dyDescent="0.2">
      <c r="F66" s="109"/>
    </row>
    <row r="67" spans="6:6" ht="12.75" customHeight="1" x14ac:dyDescent="0.2">
      <c r="F67" s="109"/>
    </row>
    <row r="68" spans="6:6" ht="12.75" customHeight="1" x14ac:dyDescent="0.2">
      <c r="F68" s="109"/>
    </row>
    <row r="69" spans="6:6" ht="12.75" customHeight="1" x14ac:dyDescent="0.2">
      <c r="F69" s="109"/>
    </row>
    <row r="70" spans="6:6" ht="12.75" customHeight="1" x14ac:dyDescent="0.2">
      <c r="F70" s="109"/>
    </row>
    <row r="71" spans="6:6" ht="12.75" customHeight="1" x14ac:dyDescent="0.2">
      <c r="F71" s="109"/>
    </row>
    <row r="72" spans="6:6" ht="12.75" customHeight="1" x14ac:dyDescent="0.2">
      <c r="F72" s="109"/>
    </row>
    <row r="73" spans="6:6" ht="12.75" customHeight="1" x14ac:dyDescent="0.2">
      <c r="F73" s="109"/>
    </row>
    <row r="74" spans="6:6" ht="12.75" customHeight="1" x14ac:dyDescent="0.2">
      <c r="F74" s="109"/>
    </row>
    <row r="75" spans="6:6" ht="12.75" customHeight="1" x14ac:dyDescent="0.2">
      <c r="F75" s="109"/>
    </row>
    <row r="76" spans="6:6" ht="12.75" customHeight="1" x14ac:dyDescent="0.2">
      <c r="F76" s="109"/>
    </row>
    <row r="77" spans="6:6" ht="12.75" customHeight="1" x14ac:dyDescent="0.2">
      <c r="F77" s="109"/>
    </row>
    <row r="78" spans="6:6" ht="12.75" customHeight="1" x14ac:dyDescent="0.2">
      <c r="F78" s="109"/>
    </row>
    <row r="79" spans="6:6" ht="12.75" customHeight="1" x14ac:dyDescent="0.2">
      <c r="F79" s="109"/>
    </row>
    <row r="80" spans="6:6" ht="12.75" customHeight="1" x14ac:dyDescent="0.2">
      <c r="F80" s="109"/>
    </row>
    <row r="81" spans="6:6" ht="12.75" customHeight="1" x14ac:dyDescent="0.2">
      <c r="F81" s="109"/>
    </row>
    <row r="82" spans="6:6" ht="12.75" customHeight="1" x14ac:dyDescent="0.2">
      <c r="F82" s="109"/>
    </row>
    <row r="83" spans="6:6" ht="12.75" customHeight="1" x14ac:dyDescent="0.2">
      <c r="F83" s="109"/>
    </row>
    <row r="84" spans="6:6" ht="12.75" customHeight="1" x14ac:dyDescent="0.2">
      <c r="F84" s="109"/>
    </row>
    <row r="85" spans="6:6" ht="12.75" customHeight="1" x14ac:dyDescent="0.2">
      <c r="F85" s="109"/>
    </row>
    <row r="86" spans="6:6" ht="12.75" customHeight="1" x14ac:dyDescent="0.2">
      <c r="F86" s="109"/>
    </row>
    <row r="87" spans="6:6" ht="12.75" customHeight="1" x14ac:dyDescent="0.2">
      <c r="F87" s="109"/>
    </row>
    <row r="88" spans="6:6" ht="12.75" customHeight="1" x14ac:dyDescent="0.2">
      <c r="F88" s="109"/>
    </row>
    <row r="89" spans="6:6" ht="12.75" customHeight="1" x14ac:dyDescent="0.2">
      <c r="F89" s="109"/>
    </row>
    <row r="90" spans="6:6" ht="12.75" customHeight="1" x14ac:dyDescent="0.2">
      <c r="F90" s="109"/>
    </row>
    <row r="91" spans="6:6" ht="12.75" customHeight="1" x14ac:dyDescent="0.2">
      <c r="F91" s="109"/>
    </row>
    <row r="92" spans="6:6" ht="12.75" customHeight="1" x14ac:dyDescent="0.2">
      <c r="F92" s="109"/>
    </row>
    <row r="93" spans="6:6" ht="12.75" customHeight="1" x14ac:dyDescent="0.2">
      <c r="F93" s="109"/>
    </row>
    <row r="94" spans="6:6" ht="12.75" customHeight="1" x14ac:dyDescent="0.2">
      <c r="F94" s="109"/>
    </row>
    <row r="95" spans="6:6" ht="12.75" customHeight="1" x14ac:dyDescent="0.2">
      <c r="F95" s="109"/>
    </row>
    <row r="96" spans="6:6" ht="12.75" customHeight="1" x14ac:dyDescent="0.2">
      <c r="F96" s="109"/>
    </row>
    <row r="97" spans="6:6" ht="12.75" customHeight="1" x14ac:dyDescent="0.2">
      <c r="F97" s="109"/>
    </row>
    <row r="98" spans="6:6" ht="12.75" customHeight="1" x14ac:dyDescent="0.2">
      <c r="F98" s="109"/>
    </row>
    <row r="99" spans="6:6" ht="12.75" customHeight="1" x14ac:dyDescent="0.2">
      <c r="F99" s="109"/>
    </row>
    <row r="100" spans="6:6" ht="12.75" customHeight="1" x14ac:dyDescent="0.2">
      <c r="F100" s="109"/>
    </row>
    <row r="101" spans="6:6" ht="12.75" customHeight="1" x14ac:dyDescent="0.2">
      <c r="F101" s="109"/>
    </row>
    <row r="102" spans="6:6" ht="12.75" customHeight="1" x14ac:dyDescent="0.2">
      <c r="F102" s="109"/>
    </row>
    <row r="103" spans="6:6" ht="12.75" customHeight="1" x14ac:dyDescent="0.2">
      <c r="F103" s="109"/>
    </row>
    <row r="104" spans="6:6" ht="12.75" customHeight="1" x14ac:dyDescent="0.2">
      <c r="F104" s="109"/>
    </row>
    <row r="105" spans="6:6" ht="12.75" customHeight="1" x14ac:dyDescent="0.2">
      <c r="F105" s="109"/>
    </row>
    <row r="106" spans="6:6" ht="12.75" customHeight="1" x14ac:dyDescent="0.2">
      <c r="F106" s="109"/>
    </row>
    <row r="107" spans="6:6" ht="12.75" customHeight="1" x14ac:dyDescent="0.2">
      <c r="F107" s="109"/>
    </row>
    <row r="108" spans="6:6" ht="12.75" customHeight="1" x14ac:dyDescent="0.2">
      <c r="F108" s="109"/>
    </row>
    <row r="109" spans="6:6" ht="12.75" customHeight="1" x14ac:dyDescent="0.2">
      <c r="F109" s="109"/>
    </row>
    <row r="110" spans="6:6" ht="12.75" customHeight="1" x14ac:dyDescent="0.2">
      <c r="F110" s="109"/>
    </row>
    <row r="111" spans="6:6" ht="12.75" customHeight="1" x14ac:dyDescent="0.2">
      <c r="F111" s="109"/>
    </row>
    <row r="112" spans="6:6" ht="12.75" customHeight="1" x14ac:dyDescent="0.2">
      <c r="F112" s="109"/>
    </row>
    <row r="113" spans="6:6" ht="12.75" customHeight="1" x14ac:dyDescent="0.2">
      <c r="F113" s="109"/>
    </row>
    <row r="114" spans="6:6" ht="12.75" customHeight="1" x14ac:dyDescent="0.2">
      <c r="F114" s="109"/>
    </row>
    <row r="115" spans="6:6" ht="12.75" customHeight="1" x14ac:dyDescent="0.2">
      <c r="F115" s="109"/>
    </row>
    <row r="116" spans="6:6" ht="12.75" customHeight="1" x14ac:dyDescent="0.2">
      <c r="F116" s="109"/>
    </row>
    <row r="117" spans="6:6" ht="12.75" customHeight="1" x14ac:dyDescent="0.2">
      <c r="F117" s="109"/>
    </row>
    <row r="118" spans="6:6" ht="12.75" customHeight="1" x14ac:dyDescent="0.2">
      <c r="F118" s="109"/>
    </row>
    <row r="119" spans="6:6" ht="12.75" customHeight="1" x14ac:dyDescent="0.2">
      <c r="F119" s="109"/>
    </row>
    <row r="120" spans="6:6" ht="12.75" customHeight="1" x14ac:dyDescent="0.2">
      <c r="F120" s="109"/>
    </row>
    <row r="121" spans="6:6" ht="12.75" customHeight="1" x14ac:dyDescent="0.2">
      <c r="F121" s="109"/>
    </row>
    <row r="122" spans="6:6" ht="12.75" customHeight="1" x14ac:dyDescent="0.2">
      <c r="F122" s="109"/>
    </row>
    <row r="123" spans="6:6" ht="12.75" customHeight="1" x14ac:dyDescent="0.2">
      <c r="F123" s="109"/>
    </row>
    <row r="124" spans="6:6" ht="12.75" customHeight="1" x14ac:dyDescent="0.2">
      <c r="F124" s="109"/>
    </row>
    <row r="125" spans="6:6" ht="12.75" customHeight="1" x14ac:dyDescent="0.2">
      <c r="F125" s="109"/>
    </row>
    <row r="126" spans="6:6" ht="12.75" customHeight="1" x14ac:dyDescent="0.2">
      <c r="F126" s="109"/>
    </row>
    <row r="127" spans="6:6" ht="12.75" customHeight="1" x14ac:dyDescent="0.2">
      <c r="F127" s="109"/>
    </row>
    <row r="128" spans="6:6" ht="12.75" customHeight="1" x14ac:dyDescent="0.2">
      <c r="F128" s="109"/>
    </row>
    <row r="129" spans="6:6" ht="12.75" customHeight="1" x14ac:dyDescent="0.2">
      <c r="F129" s="109"/>
    </row>
    <row r="130" spans="6:6" ht="12.75" customHeight="1" x14ac:dyDescent="0.2">
      <c r="F130" s="109"/>
    </row>
    <row r="131" spans="6:6" ht="12.75" customHeight="1" x14ac:dyDescent="0.2">
      <c r="F131" s="109"/>
    </row>
    <row r="132" spans="6:6" ht="12.75" customHeight="1" x14ac:dyDescent="0.2">
      <c r="F132" s="109"/>
    </row>
    <row r="133" spans="6:6" ht="12.75" customHeight="1" x14ac:dyDescent="0.2">
      <c r="F133" s="109"/>
    </row>
    <row r="134" spans="6:6" ht="12.75" customHeight="1" x14ac:dyDescent="0.2">
      <c r="F134" s="109"/>
    </row>
    <row r="135" spans="6:6" ht="12.75" customHeight="1" x14ac:dyDescent="0.2">
      <c r="F135" s="109"/>
    </row>
    <row r="136" spans="6:6" ht="12.75" customHeight="1" x14ac:dyDescent="0.2">
      <c r="F136" s="109"/>
    </row>
    <row r="137" spans="6:6" ht="12.75" customHeight="1" x14ac:dyDescent="0.2">
      <c r="F137" s="109"/>
    </row>
    <row r="138" spans="6:6" ht="12.75" customHeight="1" x14ac:dyDescent="0.2">
      <c r="F138" s="109"/>
    </row>
    <row r="139" spans="6:6" ht="12.75" customHeight="1" x14ac:dyDescent="0.2">
      <c r="F139" s="109"/>
    </row>
    <row r="140" spans="6:6" ht="12.75" customHeight="1" x14ac:dyDescent="0.2">
      <c r="F140" s="109"/>
    </row>
    <row r="141" spans="6:6" ht="12.75" customHeight="1" x14ac:dyDescent="0.2">
      <c r="F141" s="109"/>
    </row>
    <row r="142" spans="6:6" ht="12.75" customHeight="1" x14ac:dyDescent="0.2">
      <c r="F142" s="109"/>
    </row>
    <row r="143" spans="6:6" ht="12.75" customHeight="1" x14ac:dyDescent="0.2">
      <c r="F143" s="109"/>
    </row>
    <row r="144" spans="6:6" ht="12.75" customHeight="1" x14ac:dyDescent="0.2">
      <c r="F144" s="109"/>
    </row>
    <row r="145" spans="6:6" ht="12.75" customHeight="1" x14ac:dyDescent="0.2">
      <c r="F145" s="109"/>
    </row>
    <row r="146" spans="6:6" ht="12.75" customHeight="1" x14ac:dyDescent="0.2">
      <c r="F146" s="109"/>
    </row>
    <row r="147" spans="6:6" ht="12.75" customHeight="1" x14ac:dyDescent="0.2">
      <c r="F147" s="109"/>
    </row>
    <row r="148" spans="6:6" ht="12.75" customHeight="1" x14ac:dyDescent="0.2">
      <c r="F148" s="109"/>
    </row>
    <row r="149" spans="6:6" ht="12.75" customHeight="1" x14ac:dyDescent="0.2">
      <c r="F149" s="109"/>
    </row>
    <row r="150" spans="6:6" ht="12.75" customHeight="1" x14ac:dyDescent="0.2">
      <c r="F150" s="109"/>
    </row>
    <row r="151" spans="6:6" ht="12.75" customHeight="1" x14ac:dyDescent="0.2">
      <c r="F151" s="109"/>
    </row>
    <row r="152" spans="6:6" ht="12.75" customHeight="1" x14ac:dyDescent="0.2">
      <c r="F152" s="109"/>
    </row>
    <row r="153" spans="6:6" ht="12.75" customHeight="1" x14ac:dyDescent="0.2">
      <c r="F153" s="109"/>
    </row>
    <row r="154" spans="6:6" ht="12.75" customHeight="1" x14ac:dyDescent="0.2">
      <c r="F154" s="109"/>
    </row>
    <row r="155" spans="6:6" ht="12.75" customHeight="1" x14ac:dyDescent="0.2">
      <c r="F155" s="109"/>
    </row>
    <row r="156" spans="6:6" ht="12.75" customHeight="1" x14ac:dyDescent="0.2">
      <c r="F156" s="109"/>
    </row>
    <row r="157" spans="6:6" ht="12.75" customHeight="1" x14ac:dyDescent="0.2">
      <c r="F157" s="109"/>
    </row>
    <row r="158" spans="6:6" ht="12.75" customHeight="1" x14ac:dyDescent="0.2">
      <c r="F158" s="109"/>
    </row>
    <row r="159" spans="6:6" ht="12.75" customHeight="1" x14ac:dyDescent="0.2">
      <c r="F159" s="109"/>
    </row>
    <row r="160" spans="6:6" ht="12.75" customHeight="1" x14ac:dyDescent="0.2">
      <c r="F160" s="109"/>
    </row>
    <row r="161" spans="6:6" ht="12.75" customHeight="1" x14ac:dyDescent="0.2">
      <c r="F161" s="109"/>
    </row>
    <row r="162" spans="6:6" ht="12.75" customHeight="1" x14ac:dyDescent="0.2">
      <c r="F162" s="109"/>
    </row>
    <row r="163" spans="6:6" ht="12.75" customHeight="1" x14ac:dyDescent="0.2">
      <c r="F163" s="109"/>
    </row>
    <row r="164" spans="6:6" ht="12.75" customHeight="1" x14ac:dyDescent="0.2">
      <c r="F164" s="109"/>
    </row>
    <row r="165" spans="6:6" ht="12.75" customHeight="1" x14ac:dyDescent="0.2">
      <c r="F165" s="109"/>
    </row>
    <row r="166" spans="6:6" ht="12.75" customHeight="1" x14ac:dyDescent="0.2">
      <c r="F166" s="109"/>
    </row>
    <row r="167" spans="6:6" ht="12.75" customHeight="1" x14ac:dyDescent="0.2">
      <c r="F167" s="109"/>
    </row>
    <row r="168" spans="6:6" ht="12.75" customHeight="1" x14ac:dyDescent="0.2">
      <c r="F168" s="109"/>
    </row>
    <row r="169" spans="6:6" ht="12.75" customHeight="1" x14ac:dyDescent="0.2">
      <c r="F169" s="109"/>
    </row>
    <row r="170" spans="6:6" ht="12.75" customHeight="1" x14ac:dyDescent="0.2">
      <c r="F170" s="109"/>
    </row>
    <row r="171" spans="6:6" ht="12.75" customHeight="1" x14ac:dyDescent="0.2">
      <c r="F171" s="109"/>
    </row>
    <row r="172" spans="6:6" ht="12.75" customHeight="1" x14ac:dyDescent="0.2">
      <c r="F172" s="109"/>
    </row>
    <row r="173" spans="6:6" ht="12.75" customHeight="1" x14ac:dyDescent="0.2">
      <c r="F173" s="109"/>
    </row>
    <row r="174" spans="6:6" ht="12.75" customHeight="1" x14ac:dyDescent="0.2">
      <c r="F174" s="109"/>
    </row>
    <row r="175" spans="6:6" ht="12.75" customHeight="1" x14ac:dyDescent="0.2">
      <c r="F175" s="109"/>
    </row>
    <row r="176" spans="6:6" ht="12.75" customHeight="1" x14ac:dyDescent="0.2">
      <c r="F176" s="109"/>
    </row>
    <row r="177" spans="6:6" ht="12.75" customHeight="1" x14ac:dyDescent="0.2">
      <c r="F177" s="109"/>
    </row>
    <row r="178" spans="6:6" ht="12.75" customHeight="1" x14ac:dyDescent="0.2">
      <c r="F178" s="109"/>
    </row>
    <row r="179" spans="6:6" ht="12.75" customHeight="1" x14ac:dyDescent="0.2">
      <c r="F179" s="109"/>
    </row>
    <row r="180" spans="6:6" ht="12.75" customHeight="1" x14ac:dyDescent="0.2">
      <c r="F180" s="109"/>
    </row>
    <row r="181" spans="6:6" ht="12.75" customHeight="1" x14ac:dyDescent="0.2">
      <c r="F181" s="109"/>
    </row>
    <row r="182" spans="6:6" ht="12.75" customHeight="1" x14ac:dyDescent="0.2">
      <c r="F182" s="109"/>
    </row>
    <row r="183" spans="6:6" ht="12.75" customHeight="1" x14ac:dyDescent="0.2">
      <c r="F183" s="109"/>
    </row>
    <row r="184" spans="6:6" ht="12.75" customHeight="1" x14ac:dyDescent="0.2">
      <c r="F184" s="109"/>
    </row>
    <row r="185" spans="6:6" ht="12.75" customHeight="1" x14ac:dyDescent="0.2">
      <c r="F185" s="109"/>
    </row>
    <row r="186" spans="6:6" ht="12.75" customHeight="1" x14ac:dyDescent="0.2">
      <c r="F186" s="109"/>
    </row>
    <row r="187" spans="6:6" ht="12.75" customHeight="1" x14ac:dyDescent="0.2">
      <c r="F187" s="109"/>
    </row>
    <row r="188" spans="6:6" ht="12.75" customHeight="1" x14ac:dyDescent="0.2">
      <c r="F188" s="109"/>
    </row>
    <row r="189" spans="6:6" ht="12.75" customHeight="1" x14ac:dyDescent="0.2">
      <c r="F189" s="109"/>
    </row>
    <row r="190" spans="6:6" ht="12.75" customHeight="1" x14ac:dyDescent="0.2">
      <c r="F190" s="109"/>
    </row>
    <row r="191" spans="6:6" ht="12.75" customHeight="1" x14ac:dyDescent="0.2">
      <c r="F191" s="109"/>
    </row>
    <row r="192" spans="6:6" ht="12.75" customHeight="1" x14ac:dyDescent="0.2">
      <c r="F192" s="109"/>
    </row>
    <row r="193" spans="6:6" ht="12.75" customHeight="1" x14ac:dyDescent="0.2">
      <c r="F193" s="109"/>
    </row>
    <row r="194" spans="6:6" ht="12.75" customHeight="1" x14ac:dyDescent="0.2">
      <c r="F194" s="109"/>
    </row>
    <row r="195" spans="6:6" ht="12.75" customHeight="1" x14ac:dyDescent="0.2">
      <c r="F195" s="109"/>
    </row>
    <row r="196" spans="6:6" ht="12.75" customHeight="1" x14ac:dyDescent="0.2">
      <c r="F196" s="109"/>
    </row>
    <row r="197" spans="6:6" ht="12.75" customHeight="1" x14ac:dyDescent="0.2">
      <c r="F197" s="109"/>
    </row>
    <row r="198" spans="6:6" ht="12.75" customHeight="1" x14ac:dyDescent="0.2">
      <c r="F198" s="109"/>
    </row>
    <row r="199" spans="6:6" ht="12.75" customHeight="1" x14ac:dyDescent="0.2">
      <c r="F199" s="109"/>
    </row>
    <row r="200" spans="6:6" ht="12.75" customHeight="1" x14ac:dyDescent="0.2">
      <c r="F200" s="109"/>
    </row>
    <row r="201" spans="6:6" ht="12.75" customHeight="1" x14ac:dyDescent="0.2">
      <c r="F201" s="109"/>
    </row>
    <row r="202" spans="6:6" ht="12.75" customHeight="1" x14ac:dyDescent="0.2">
      <c r="F202" s="109"/>
    </row>
    <row r="203" spans="6:6" ht="12.75" customHeight="1" x14ac:dyDescent="0.2">
      <c r="F203" s="109"/>
    </row>
    <row r="204" spans="6:6" ht="12.75" customHeight="1" x14ac:dyDescent="0.2">
      <c r="F204" s="109"/>
    </row>
    <row r="205" spans="6:6" ht="12.75" customHeight="1" x14ac:dyDescent="0.2">
      <c r="F205" s="109"/>
    </row>
    <row r="206" spans="6:6" ht="12.75" customHeight="1" x14ac:dyDescent="0.2">
      <c r="F206" s="109"/>
    </row>
    <row r="207" spans="6:6" ht="12.75" customHeight="1" x14ac:dyDescent="0.2">
      <c r="F207" s="109"/>
    </row>
    <row r="208" spans="6:6" ht="12.75" customHeight="1" x14ac:dyDescent="0.2">
      <c r="F208" s="109"/>
    </row>
    <row r="209" spans="6:6" ht="12.75" customHeight="1" x14ac:dyDescent="0.2">
      <c r="F209" s="109"/>
    </row>
    <row r="210" spans="6:6" ht="12.75" customHeight="1" x14ac:dyDescent="0.2">
      <c r="F210" s="109"/>
    </row>
    <row r="211" spans="6:6" ht="12.75" customHeight="1" x14ac:dyDescent="0.2">
      <c r="F211" s="109"/>
    </row>
    <row r="212" spans="6:6" ht="12.75" customHeight="1" x14ac:dyDescent="0.2">
      <c r="F212" s="109"/>
    </row>
    <row r="213" spans="6:6" ht="12.75" customHeight="1" x14ac:dyDescent="0.2">
      <c r="F213" s="109"/>
    </row>
    <row r="214" spans="6:6" ht="12.75" customHeight="1" x14ac:dyDescent="0.2">
      <c r="F214" s="109"/>
    </row>
    <row r="215" spans="6:6" ht="12.75" customHeight="1" x14ac:dyDescent="0.2">
      <c r="F215" s="109"/>
    </row>
    <row r="216" spans="6:6" ht="12.75" customHeight="1" x14ac:dyDescent="0.2">
      <c r="F216" s="109"/>
    </row>
    <row r="217" spans="6:6" ht="12.75" customHeight="1" x14ac:dyDescent="0.2">
      <c r="F217" s="109"/>
    </row>
    <row r="218" spans="6:6" ht="12.75" customHeight="1" x14ac:dyDescent="0.2">
      <c r="F218" s="109"/>
    </row>
    <row r="219" spans="6:6" ht="12.75" customHeight="1" x14ac:dyDescent="0.2">
      <c r="F219" s="109"/>
    </row>
    <row r="220" spans="6:6" ht="12.75" customHeight="1" x14ac:dyDescent="0.2">
      <c r="F220" s="109"/>
    </row>
    <row r="221" spans="6:6" ht="12.75" customHeight="1" x14ac:dyDescent="0.2">
      <c r="F221" s="109"/>
    </row>
    <row r="222" spans="6:6" ht="12.75" customHeight="1" x14ac:dyDescent="0.2">
      <c r="F222" s="109"/>
    </row>
    <row r="223" spans="6:6" ht="12.75" customHeight="1" x14ac:dyDescent="0.2">
      <c r="F223" s="109"/>
    </row>
    <row r="224" spans="6:6" ht="12.75" customHeight="1" x14ac:dyDescent="0.2">
      <c r="F224" s="109"/>
    </row>
    <row r="225" spans="6:6" ht="12.75" customHeight="1" x14ac:dyDescent="0.2">
      <c r="F225" s="109"/>
    </row>
    <row r="226" spans="6:6" ht="12.75" customHeight="1" x14ac:dyDescent="0.2">
      <c r="F226" s="109"/>
    </row>
    <row r="227" spans="6:6" ht="12.75" customHeight="1" x14ac:dyDescent="0.2">
      <c r="F227" s="109"/>
    </row>
    <row r="228" spans="6:6" ht="12.75" customHeight="1" x14ac:dyDescent="0.2">
      <c r="F228" s="109"/>
    </row>
    <row r="229" spans="6:6" ht="12.75" customHeight="1" x14ac:dyDescent="0.2">
      <c r="F229" s="109"/>
    </row>
    <row r="230" spans="6:6" ht="12.75" customHeight="1" x14ac:dyDescent="0.2">
      <c r="F230" s="109"/>
    </row>
    <row r="231" spans="6:6" ht="12.75" customHeight="1" x14ac:dyDescent="0.2">
      <c r="F231" s="109"/>
    </row>
    <row r="232" spans="6:6" ht="12.75" customHeight="1" x14ac:dyDescent="0.2">
      <c r="F232" s="109"/>
    </row>
    <row r="233" spans="6:6" ht="12.75" customHeight="1" x14ac:dyDescent="0.2">
      <c r="F233" s="109"/>
    </row>
    <row r="234" spans="6:6" ht="12.75" customHeight="1" x14ac:dyDescent="0.2">
      <c r="F234" s="109"/>
    </row>
    <row r="235" spans="6:6" ht="12.75" customHeight="1" x14ac:dyDescent="0.2">
      <c r="F235" s="109"/>
    </row>
    <row r="236" spans="6:6" ht="12.75" customHeight="1" x14ac:dyDescent="0.2">
      <c r="F236" s="109"/>
    </row>
    <row r="237" spans="6:6" ht="12.75" customHeight="1" x14ac:dyDescent="0.2">
      <c r="F237" s="109"/>
    </row>
    <row r="238" spans="6:6" ht="12.75" customHeight="1" x14ac:dyDescent="0.2">
      <c r="F238" s="109"/>
    </row>
    <row r="239" spans="6:6" ht="12.75" customHeight="1" x14ac:dyDescent="0.2">
      <c r="F239" s="109"/>
    </row>
    <row r="240" spans="6:6" ht="12.75" customHeight="1" x14ac:dyDescent="0.2">
      <c r="F240" s="109"/>
    </row>
    <row r="241" spans="6:6" ht="12.75" customHeight="1" x14ac:dyDescent="0.2">
      <c r="F241" s="109"/>
    </row>
    <row r="242" spans="6:6" ht="12.75" customHeight="1" x14ac:dyDescent="0.2">
      <c r="F242" s="109"/>
    </row>
    <row r="243" spans="6:6" ht="12.75" customHeight="1" x14ac:dyDescent="0.2">
      <c r="F243" s="109"/>
    </row>
    <row r="244" spans="6:6" ht="12.75" customHeight="1" x14ac:dyDescent="0.2">
      <c r="F244" s="109"/>
    </row>
    <row r="245" spans="6:6" ht="12.75" customHeight="1" x14ac:dyDescent="0.2">
      <c r="F245" s="109"/>
    </row>
    <row r="246" spans="6:6" ht="12.75" customHeight="1" x14ac:dyDescent="0.2">
      <c r="F246" s="109"/>
    </row>
    <row r="247" spans="6:6" ht="12.75" customHeight="1" x14ac:dyDescent="0.2">
      <c r="F247" s="109"/>
    </row>
    <row r="248" spans="6:6" ht="12.75" customHeight="1" x14ac:dyDescent="0.2">
      <c r="F248" s="109"/>
    </row>
    <row r="249" spans="6:6" ht="12.75" customHeight="1" x14ac:dyDescent="0.2">
      <c r="F249" s="109"/>
    </row>
    <row r="250" spans="6:6" ht="12.75" customHeight="1" x14ac:dyDescent="0.2">
      <c r="F250" s="109"/>
    </row>
    <row r="251" spans="6:6" ht="12.75" customHeight="1" x14ac:dyDescent="0.2">
      <c r="F251" s="109"/>
    </row>
    <row r="252" spans="6:6" ht="12.75" customHeight="1" x14ac:dyDescent="0.2">
      <c r="F252" s="109"/>
    </row>
    <row r="253" spans="6:6" ht="12.75" customHeight="1" x14ac:dyDescent="0.2">
      <c r="F253" s="109"/>
    </row>
    <row r="254" spans="6:6" ht="12.75" customHeight="1" x14ac:dyDescent="0.2">
      <c r="F254" s="109"/>
    </row>
    <row r="255" spans="6:6" ht="12.75" customHeight="1" x14ac:dyDescent="0.2">
      <c r="F255" s="109"/>
    </row>
    <row r="256" spans="6:6" ht="12.75" customHeight="1" x14ac:dyDescent="0.2">
      <c r="F256" s="109"/>
    </row>
    <row r="257" spans="6:6" ht="12.75" customHeight="1" x14ac:dyDescent="0.2">
      <c r="F257" s="109"/>
    </row>
    <row r="258" spans="6:6" ht="12.75" customHeight="1" x14ac:dyDescent="0.2">
      <c r="F258" s="109"/>
    </row>
    <row r="259" spans="6:6" ht="12.75" customHeight="1" x14ac:dyDescent="0.2">
      <c r="F259" s="109"/>
    </row>
    <row r="260" spans="6:6" ht="12.75" customHeight="1" x14ac:dyDescent="0.2">
      <c r="F260" s="109"/>
    </row>
    <row r="261" spans="6:6" ht="12.75" customHeight="1" x14ac:dyDescent="0.2">
      <c r="F261" s="109"/>
    </row>
    <row r="262" spans="6:6" ht="12.75" customHeight="1" x14ac:dyDescent="0.2">
      <c r="F262" s="109"/>
    </row>
    <row r="263" spans="6:6" ht="12.75" customHeight="1" x14ac:dyDescent="0.2">
      <c r="F263" s="109"/>
    </row>
    <row r="264" spans="6:6" ht="12.75" customHeight="1" x14ac:dyDescent="0.2">
      <c r="F264" s="109"/>
    </row>
    <row r="265" spans="6:6" ht="12.75" customHeight="1" x14ac:dyDescent="0.2">
      <c r="F265" s="109"/>
    </row>
    <row r="266" spans="6:6" ht="12.75" customHeight="1" x14ac:dyDescent="0.2">
      <c r="F266" s="109"/>
    </row>
    <row r="267" spans="6:6" ht="12.75" customHeight="1" x14ac:dyDescent="0.2">
      <c r="F267" s="109"/>
    </row>
    <row r="268" spans="6:6" ht="12.75" customHeight="1" x14ac:dyDescent="0.2">
      <c r="F268" s="109"/>
    </row>
    <row r="269" spans="6:6" ht="12.75" customHeight="1" x14ac:dyDescent="0.2">
      <c r="F269" s="109"/>
    </row>
    <row r="270" spans="6:6" ht="12.75" customHeight="1" x14ac:dyDescent="0.2">
      <c r="F270" s="109"/>
    </row>
    <row r="271" spans="6:6" ht="12.75" customHeight="1" x14ac:dyDescent="0.2">
      <c r="F271" s="109"/>
    </row>
    <row r="272" spans="6:6" ht="12.75" customHeight="1" x14ac:dyDescent="0.2">
      <c r="F272" s="109"/>
    </row>
    <row r="273" spans="6:6" ht="12.75" customHeight="1" x14ac:dyDescent="0.2">
      <c r="F273" s="109"/>
    </row>
    <row r="274" spans="6:6" ht="12.75" customHeight="1" x14ac:dyDescent="0.2">
      <c r="F274" s="109"/>
    </row>
    <row r="275" spans="6:6" ht="12.75" customHeight="1" x14ac:dyDescent="0.2">
      <c r="F275" s="109"/>
    </row>
    <row r="276" spans="6:6" ht="12.75" customHeight="1" x14ac:dyDescent="0.2">
      <c r="F276" s="109"/>
    </row>
    <row r="277" spans="6:6" ht="12.75" customHeight="1" x14ac:dyDescent="0.2">
      <c r="F277" s="109"/>
    </row>
    <row r="278" spans="6:6" ht="12.75" customHeight="1" x14ac:dyDescent="0.2">
      <c r="F278" s="109"/>
    </row>
    <row r="279" spans="6:6" ht="12.75" customHeight="1" x14ac:dyDescent="0.2">
      <c r="F279" s="109"/>
    </row>
    <row r="280" spans="6:6" ht="12.75" customHeight="1" x14ac:dyDescent="0.2">
      <c r="F280" s="109"/>
    </row>
    <row r="281" spans="6:6" ht="12.75" customHeight="1" x14ac:dyDescent="0.2">
      <c r="F281" s="109"/>
    </row>
    <row r="282" spans="6:6" ht="12.75" customHeight="1" x14ac:dyDescent="0.2">
      <c r="F282" s="109"/>
    </row>
    <row r="283" spans="6:6" ht="12.75" customHeight="1" x14ac:dyDescent="0.2">
      <c r="F283" s="109"/>
    </row>
    <row r="284" spans="6:6" ht="12.75" customHeight="1" x14ac:dyDescent="0.2">
      <c r="F284" s="109"/>
    </row>
    <row r="285" spans="6:6" ht="12.75" customHeight="1" x14ac:dyDescent="0.2">
      <c r="F285" s="109"/>
    </row>
    <row r="286" spans="6:6" ht="12.75" customHeight="1" x14ac:dyDescent="0.2">
      <c r="F286" s="109"/>
    </row>
    <row r="287" spans="6:6" ht="12.75" customHeight="1" x14ac:dyDescent="0.2">
      <c r="F287" s="109"/>
    </row>
    <row r="288" spans="6:6" ht="12.75" customHeight="1" x14ac:dyDescent="0.2">
      <c r="F288" s="109"/>
    </row>
    <row r="289" spans="6:6" ht="12.75" customHeight="1" x14ac:dyDescent="0.2">
      <c r="F289" s="109"/>
    </row>
    <row r="290" spans="6:6" ht="12.75" customHeight="1" x14ac:dyDescent="0.2">
      <c r="F290" s="109"/>
    </row>
    <row r="291" spans="6:6" ht="12.75" customHeight="1" x14ac:dyDescent="0.2">
      <c r="F291" s="109"/>
    </row>
    <row r="292" spans="6:6" ht="12.75" customHeight="1" x14ac:dyDescent="0.2">
      <c r="F292" s="109"/>
    </row>
    <row r="293" spans="6:6" ht="12.75" customHeight="1" x14ac:dyDescent="0.2">
      <c r="F293" s="109"/>
    </row>
    <row r="294" spans="6:6" ht="12.75" customHeight="1" x14ac:dyDescent="0.2">
      <c r="F294" s="109"/>
    </row>
    <row r="295" spans="6:6" ht="12.75" customHeight="1" x14ac:dyDescent="0.2">
      <c r="F295" s="109"/>
    </row>
    <row r="296" spans="6:6" ht="12.75" customHeight="1" x14ac:dyDescent="0.2">
      <c r="F296" s="109"/>
    </row>
    <row r="297" spans="6:6" ht="12.75" customHeight="1" x14ac:dyDescent="0.2">
      <c r="F297" s="109"/>
    </row>
    <row r="298" spans="6:6" ht="12.75" customHeight="1" x14ac:dyDescent="0.2">
      <c r="F298" s="109"/>
    </row>
    <row r="299" spans="6:6" ht="12.75" customHeight="1" x14ac:dyDescent="0.2">
      <c r="F299" s="109"/>
    </row>
    <row r="300" spans="6:6" ht="12.75" customHeight="1" x14ac:dyDescent="0.2">
      <c r="F300" s="109"/>
    </row>
    <row r="301" spans="6:6" ht="12.75" customHeight="1" x14ac:dyDescent="0.2">
      <c r="F301" s="109"/>
    </row>
    <row r="302" spans="6:6" ht="12.75" customHeight="1" x14ac:dyDescent="0.2">
      <c r="F302" s="109"/>
    </row>
    <row r="303" spans="6:6" ht="12.75" customHeight="1" x14ac:dyDescent="0.2">
      <c r="F303" s="109"/>
    </row>
    <row r="304" spans="6:6" ht="12.75" customHeight="1" x14ac:dyDescent="0.2">
      <c r="F304" s="109"/>
    </row>
    <row r="305" spans="6:6" ht="12.75" customHeight="1" x14ac:dyDescent="0.2">
      <c r="F305" s="109"/>
    </row>
    <row r="306" spans="6:6" ht="12.75" customHeight="1" x14ac:dyDescent="0.2">
      <c r="F306" s="109"/>
    </row>
    <row r="307" spans="6:6" ht="12.75" customHeight="1" x14ac:dyDescent="0.2">
      <c r="F307" s="109"/>
    </row>
    <row r="308" spans="6:6" ht="12.75" customHeight="1" x14ac:dyDescent="0.2">
      <c r="F308" s="109"/>
    </row>
    <row r="309" spans="6:6" ht="12.75" customHeight="1" x14ac:dyDescent="0.2">
      <c r="F309" s="109"/>
    </row>
    <row r="310" spans="6:6" ht="12.75" customHeight="1" x14ac:dyDescent="0.2">
      <c r="F310" s="109"/>
    </row>
    <row r="311" spans="6:6" ht="12.75" customHeight="1" x14ac:dyDescent="0.2">
      <c r="F311" s="109"/>
    </row>
    <row r="312" spans="6:6" ht="12.75" customHeight="1" x14ac:dyDescent="0.2">
      <c r="F312" s="109"/>
    </row>
    <row r="313" spans="6:6" ht="12.75" customHeight="1" x14ac:dyDescent="0.2">
      <c r="F313" s="109"/>
    </row>
    <row r="314" spans="6:6" ht="12.75" customHeight="1" x14ac:dyDescent="0.2">
      <c r="F314" s="109"/>
    </row>
    <row r="315" spans="6:6" ht="12.75" customHeight="1" x14ac:dyDescent="0.2">
      <c r="F315" s="109"/>
    </row>
    <row r="316" spans="6:6" ht="12.75" customHeight="1" x14ac:dyDescent="0.2">
      <c r="F316" s="109"/>
    </row>
    <row r="317" spans="6:6" ht="12.75" customHeight="1" x14ac:dyDescent="0.2">
      <c r="F317" s="109"/>
    </row>
    <row r="318" spans="6:6" ht="12.75" customHeight="1" x14ac:dyDescent="0.2">
      <c r="F318" s="109"/>
    </row>
    <row r="319" spans="6:6" ht="12.75" customHeight="1" x14ac:dyDescent="0.2">
      <c r="F319" s="109"/>
    </row>
    <row r="320" spans="6:6" ht="12.75" customHeight="1" x14ac:dyDescent="0.2">
      <c r="F320" s="109"/>
    </row>
    <row r="321" spans="6:6" ht="12.75" customHeight="1" x14ac:dyDescent="0.2">
      <c r="F321" s="109"/>
    </row>
    <row r="322" spans="6:6" ht="12.75" customHeight="1" x14ac:dyDescent="0.2">
      <c r="F322" s="109"/>
    </row>
    <row r="323" spans="6:6" ht="12.75" customHeight="1" x14ac:dyDescent="0.2">
      <c r="F323" s="109"/>
    </row>
    <row r="324" spans="6:6" ht="12.75" customHeight="1" x14ac:dyDescent="0.2">
      <c r="F324" s="109"/>
    </row>
    <row r="325" spans="6:6" ht="12.75" customHeight="1" x14ac:dyDescent="0.2">
      <c r="F325" s="109"/>
    </row>
    <row r="326" spans="6:6" ht="12.75" customHeight="1" x14ac:dyDescent="0.2">
      <c r="F326" s="109"/>
    </row>
    <row r="327" spans="6:6" ht="12.75" customHeight="1" x14ac:dyDescent="0.2">
      <c r="F327" s="109"/>
    </row>
    <row r="328" spans="6:6" ht="12.75" customHeight="1" x14ac:dyDescent="0.2">
      <c r="F328" s="109"/>
    </row>
    <row r="329" spans="6:6" ht="12.75" customHeight="1" x14ac:dyDescent="0.2">
      <c r="F329" s="109"/>
    </row>
    <row r="330" spans="6:6" ht="12.75" customHeight="1" x14ac:dyDescent="0.2">
      <c r="F330" s="109"/>
    </row>
    <row r="331" spans="6:6" ht="12.75" customHeight="1" x14ac:dyDescent="0.2">
      <c r="F331" s="109"/>
    </row>
    <row r="332" spans="6:6" ht="12.75" customHeight="1" x14ac:dyDescent="0.2">
      <c r="F332" s="109"/>
    </row>
    <row r="333" spans="6:6" ht="12.75" customHeight="1" x14ac:dyDescent="0.2">
      <c r="F333" s="109"/>
    </row>
    <row r="334" spans="6:6" ht="12.75" customHeight="1" x14ac:dyDescent="0.2">
      <c r="F334" s="109"/>
    </row>
    <row r="335" spans="6:6" ht="12.75" customHeight="1" x14ac:dyDescent="0.2">
      <c r="F335" s="109"/>
    </row>
    <row r="336" spans="6:6" ht="12.75" customHeight="1" x14ac:dyDescent="0.2">
      <c r="F336" s="109"/>
    </row>
    <row r="337" spans="6:6" ht="12.75" customHeight="1" x14ac:dyDescent="0.2">
      <c r="F337" s="109"/>
    </row>
    <row r="338" spans="6:6" ht="12.75" customHeight="1" x14ac:dyDescent="0.2">
      <c r="F338" s="109"/>
    </row>
    <row r="339" spans="6:6" ht="12.75" customHeight="1" x14ac:dyDescent="0.2">
      <c r="F339" s="109"/>
    </row>
    <row r="340" spans="6:6" ht="12.75" customHeight="1" x14ac:dyDescent="0.2">
      <c r="F340" s="109"/>
    </row>
    <row r="341" spans="6:6" ht="12.75" customHeight="1" x14ac:dyDescent="0.2">
      <c r="F341" s="109"/>
    </row>
    <row r="342" spans="6:6" ht="12.75" customHeight="1" x14ac:dyDescent="0.2">
      <c r="F342" s="109"/>
    </row>
    <row r="343" spans="6:6" ht="12.75" customHeight="1" x14ac:dyDescent="0.2">
      <c r="F343" s="109"/>
    </row>
    <row r="344" spans="6:6" ht="12.75" customHeight="1" x14ac:dyDescent="0.2">
      <c r="F344" s="109"/>
    </row>
    <row r="345" spans="6:6" ht="12.75" customHeight="1" x14ac:dyDescent="0.2">
      <c r="F345" s="109"/>
    </row>
    <row r="346" spans="6:6" ht="12.75" customHeight="1" x14ac:dyDescent="0.2">
      <c r="F346" s="109"/>
    </row>
    <row r="347" spans="6:6" ht="12.75" customHeight="1" x14ac:dyDescent="0.2">
      <c r="F347" s="109"/>
    </row>
    <row r="348" spans="6:6" ht="12.75" customHeight="1" x14ac:dyDescent="0.2">
      <c r="F348" s="109"/>
    </row>
    <row r="349" spans="6:6" ht="12.75" customHeight="1" x14ac:dyDescent="0.2">
      <c r="F349" s="109"/>
    </row>
    <row r="350" spans="6:6" ht="12.75" customHeight="1" x14ac:dyDescent="0.2">
      <c r="F350" s="109"/>
    </row>
    <row r="351" spans="6:6" ht="12.75" customHeight="1" x14ac:dyDescent="0.2">
      <c r="F351" s="109"/>
    </row>
    <row r="352" spans="6:6" ht="12.75" customHeight="1" x14ac:dyDescent="0.2">
      <c r="F352" s="109"/>
    </row>
    <row r="353" spans="6:6" ht="12.75" customHeight="1" x14ac:dyDescent="0.2">
      <c r="F353" s="109"/>
    </row>
    <row r="354" spans="6:6" ht="12.75" customHeight="1" x14ac:dyDescent="0.2">
      <c r="F354" s="109"/>
    </row>
    <row r="355" spans="6:6" ht="12.75" customHeight="1" x14ac:dyDescent="0.2">
      <c r="F355" s="109"/>
    </row>
    <row r="356" spans="6:6" ht="12.75" customHeight="1" x14ac:dyDescent="0.2">
      <c r="F356" s="109"/>
    </row>
    <row r="357" spans="6:6" ht="12.75" customHeight="1" x14ac:dyDescent="0.2">
      <c r="F357" s="109"/>
    </row>
    <row r="358" spans="6:6" ht="12.75" customHeight="1" x14ac:dyDescent="0.2">
      <c r="F358" s="109"/>
    </row>
    <row r="359" spans="6:6" ht="12.75" customHeight="1" x14ac:dyDescent="0.2">
      <c r="F359" s="109"/>
    </row>
    <row r="360" spans="6:6" ht="12.75" customHeight="1" x14ac:dyDescent="0.2">
      <c r="F360" s="109"/>
    </row>
    <row r="361" spans="6:6" ht="12.75" customHeight="1" x14ac:dyDescent="0.2">
      <c r="F361" s="109"/>
    </row>
    <row r="362" spans="6:6" ht="12.75" customHeight="1" x14ac:dyDescent="0.2">
      <c r="F362" s="109"/>
    </row>
    <row r="363" spans="6:6" ht="12.75" customHeight="1" x14ac:dyDescent="0.2">
      <c r="F363" s="109"/>
    </row>
    <row r="364" spans="6:6" ht="12.75" customHeight="1" x14ac:dyDescent="0.2">
      <c r="F364" s="109"/>
    </row>
    <row r="365" spans="6:6" ht="12.75" customHeight="1" x14ac:dyDescent="0.2">
      <c r="F365" s="109"/>
    </row>
    <row r="366" spans="6:6" ht="12.75" customHeight="1" x14ac:dyDescent="0.2">
      <c r="F366" s="109"/>
    </row>
    <row r="367" spans="6:6" ht="12.75" customHeight="1" x14ac:dyDescent="0.2">
      <c r="F367" s="109"/>
    </row>
    <row r="368" spans="6:6" ht="12.75" customHeight="1" x14ac:dyDescent="0.2">
      <c r="F368" s="109"/>
    </row>
    <row r="369" spans="6:6" ht="12.75" customHeight="1" x14ac:dyDescent="0.2">
      <c r="F369" s="109"/>
    </row>
    <row r="370" spans="6:6" ht="12.75" customHeight="1" x14ac:dyDescent="0.2">
      <c r="F370" s="109"/>
    </row>
    <row r="371" spans="6:6" ht="12.75" customHeight="1" x14ac:dyDescent="0.2">
      <c r="F371" s="109"/>
    </row>
    <row r="372" spans="6:6" ht="12.75" customHeight="1" x14ac:dyDescent="0.2">
      <c r="F372" s="109"/>
    </row>
    <row r="373" spans="6:6" ht="12.75" customHeight="1" x14ac:dyDescent="0.2">
      <c r="F373" s="109"/>
    </row>
    <row r="374" spans="6:6" ht="12.75" customHeight="1" x14ac:dyDescent="0.2">
      <c r="F374" s="109"/>
    </row>
    <row r="375" spans="6:6" ht="12.75" customHeight="1" x14ac:dyDescent="0.2">
      <c r="F375" s="109"/>
    </row>
    <row r="376" spans="6:6" ht="12.75" customHeight="1" x14ac:dyDescent="0.2">
      <c r="F376" s="109"/>
    </row>
    <row r="377" spans="6:6" ht="12.75" customHeight="1" x14ac:dyDescent="0.2">
      <c r="F377" s="109"/>
    </row>
    <row r="378" spans="6:6" ht="12.75" customHeight="1" x14ac:dyDescent="0.2">
      <c r="F378" s="109"/>
    </row>
    <row r="379" spans="6:6" ht="12.75" customHeight="1" x14ac:dyDescent="0.2">
      <c r="F379" s="109"/>
    </row>
    <row r="380" spans="6:6" ht="12.75" customHeight="1" x14ac:dyDescent="0.2">
      <c r="F380" s="109"/>
    </row>
    <row r="381" spans="6:6" ht="12.75" customHeight="1" x14ac:dyDescent="0.2">
      <c r="F381" s="109"/>
    </row>
    <row r="382" spans="6:6" ht="12.75" customHeight="1" x14ac:dyDescent="0.2">
      <c r="F382" s="109"/>
    </row>
    <row r="383" spans="6:6" ht="12.75" customHeight="1" x14ac:dyDescent="0.2">
      <c r="F383" s="109"/>
    </row>
    <row r="384" spans="6:6" ht="12.75" customHeight="1" x14ac:dyDescent="0.2">
      <c r="F384" s="109"/>
    </row>
    <row r="385" spans="6:6" ht="12.75" customHeight="1" x14ac:dyDescent="0.2">
      <c r="F385" s="109"/>
    </row>
    <row r="386" spans="6:6" ht="12.75" customHeight="1" x14ac:dyDescent="0.2">
      <c r="F386" s="109"/>
    </row>
    <row r="387" spans="6:6" ht="12.75" customHeight="1" x14ac:dyDescent="0.2">
      <c r="F387" s="109"/>
    </row>
    <row r="388" spans="6:6" ht="12.75" customHeight="1" x14ac:dyDescent="0.2">
      <c r="F388" s="109"/>
    </row>
    <row r="389" spans="6:6" ht="12.75" customHeight="1" x14ac:dyDescent="0.2">
      <c r="F389" s="109"/>
    </row>
    <row r="390" spans="6:6" ht="12.75" customHeight="1" x14ac:dyDescent="0.2">
      <c r="F390" s="109"/>
    </row>
    <row r="391" spans="6:6" ht="12.75" customHeight="1" x14ac:dyDescent="0.2">
      <c r="F391" s="109"/>
    </row>
    <row r="392" spans="6:6" ht="12.75" customHeight="1" x14ac:dyDescent="0.2">
      <c r="F392" s="109"/>
    </row>
    <row r="393" spans="6:6" ht="12.75" customHeight="1" x14ac:dyDescent="0.2">
      <c r="F393" s="109"/>
    </row>
    <row r="394" spans="6:6" ht="12.75" customHeight="1" x14ac:dyDescent="0.2">
      <c r="F394" s="109"/>
    </row>
    <row r="395" spans="6:6" ht="12.75" customHeight="1" x14ac:dyDescent="0.2">
      <c r="F395" s="109"/>
    </row>
    <row r="396" spans="6:6" ht="12.75" customHeight="1" x14ac:dyDescent="0.2">
      <c r="F396" s="109"/>
    </row>
    <row r="397" spans="6:6" ht="12.75" customHeight="1" x14ac:dyDescent="0.2">
      <c r="F397" s="109"/>
    </row>
    <row r="398" spans="6:6" ht="12.75" customHeight="1" x14ac:dyDescent="0.2">
      <c r="F398" s="109"/>
    </row>
    <row r="399" spans="6:6" ht="12.75" customHeight="1" x14ac:dyDescent="0.2">
      <c r="F399" s="109"/>
    </row>
    <row r="400" spans="6:6" ht="12.75" customHeight="1" x14ac:dyDescent="0.2">
      <c r="F400" s="109"/>
    </row>
    <row r="401" spans="6:6" ht="12.75" customHeight="1" x14ac:dyDescent="0.2">
      <c r="F401" s="109"/>
    </row>
    <row r="402" spans="6:6" ht="12.75" customHeight="1" x14ac:dyDescent="0.2">
      <c r="F402" s="109"/>
    </row>
    <row r="403" spans="6:6" ht="12.75" customHeight="1" x14ac:dyDescent="0.2">
      <c r="F403" s="109"/>
    </row>
    <row r="404" spans="6:6" ht="12.75" customHeight="1" x14ac:dyDescent="0.2">
      <c r="F404" s="109"/>
    </row>
    <row r="405" spans="6:6" ht="12.75" customHeight="1" x14ac:dyDescent="0.2">
      <c r="F405" s="109"/>
    </row>
    <row r="406" spans="6:6" ht="12.75" customHeight="1" x14ac:dyDescent="0.2">
      <c r="F406" s="109"/>
    </row>
    <row r="407" spans="6:6" ht="12.75" customHeight="1" x14ac:dyDescent="0.2">
      <c r="F407" s="109"/>
    </row>
    <row r="408" spans="6:6" ht="12.75" customHeight="1" x14ac:dyDescent="0.2">
      <c r="F408" s="109"/>
    </row>
    <row r="409" spans="6:6" ht="12.75" customHeight="1" x14ac:dyDescent="0.2">
      <c r="F409" s="109"/>
    </row>
    <row r="410" spans="6:6" ht="12.75" customHeight="1" x14ac:dyDescent="0.2">
      <c r="F410" s="109"/>
    </row>
    <row r="411" spans="6:6" ht="12.75" customHeight="1" x14ac:dyDescent="0.2">
      <c r="F411" s="109"/>
    </row>
    <row r="412" spans="6:6" ht="12.75" customHeight="1" x14ac:dyDescent="0.2">
      <c r="F412" s="109"/>
    </row>
    <row r="413" spans="6:6" ht="12.75" customHeight="1" x14ac:dyDescent="0.2">
      <c r="F413" s="109"/>
    </row>
    <row r="414" spans="6:6" ht="12.75" customHeight="1" x14ac:dyDescent="0.2">
      <c r="F414" s="109"/>
    </row>
    <row r="415" spans="6:6" ht="12.75" customHeight="1" x14ac:dyDescent="0.2">
      <c r="F415" s="109"/>
    </row>
    <row r="416" spans="6:6" ht="12.75" customHeight="1" x14ac:dyDescent="0.2">
      <c r="F416" s="109"/>
    </row>
    <row r="417" spans="6:6" ht="12.75" customHeight="1" x14ac:dyDescent="0.2">
      <c r="F417" s="109"/>
    </row>
    <row r="418" spans="6:6" ht="12.75" customHeight="1" x14ac:dyDescent="0.2">
      <c r="F418" s="109"/>
    </row>
    <row r="419" spans="6:6" ht="12.75" customHeight="1" x14ac:dyDescent="0.2">
      <c r="F419" s="109"/>
    </row>
    <row r="420" spans="6:6" ht="12.75" customHeight="1" x14ac:dyDescent="0.2">
      <c r="F420" s="109"/>
    </row>
    <row r="421" spans="6:6" ht="12.75" customHeight="1" x14ac:dyDescent="0.2">
      <c r="F421" s="109"/>
    </row>
    <row r="422" spans="6:6" ht="12.75" customHeight="1" x14ac:dyDescent="0.2">
      <c r="F422" s="109"/>
    </row>
    <row r="423" spans="6:6" ht="12.75" customHeight="1" x14ac:dyDescent="0.2">
      <c r="F423" s="109"/>
    </row>
    <row r="424" spans="6:6" ht="12.75" customHeight="1" x14ac:dyDescent="0.2">
      <c r="F424" s="109"/>
    </row>
    <row r="425" spans="6:6" ht="12.75" customHeight="1" x14ac:dyDescent="0.2">
      <c r="F425" s="109"/>
    </row>
    <row r="426" spans="6:6" ht="12.75" customHeight="1" x14ac:dyDescent="0.2">
      <c r="F426" s="109"/>
    </row>
    <row r="427" spans="6:6" ht="12.75" customHeight="1" x14ac:dyDescent="0.2">
      <c r="F427" s="109"/>
    </row>
    <row r="428" spans="6:6" ht="12.75" customHeight="1" x14ac:dyDescent="0.2">
      <c r="F428" s="109"/>
    </row>
    <row r="429" spans="6:6" ht="12.75" customHeight="1" x14ac:dyDescent="0.2">
      <c r="F429" s="109"/>
    </row>
    <row r="430" spans="6:6" ht="12.75" customHeight="1" x14ac:dyDescent="0.2">
      <c r="F430" s="109"/>
    </row>
    <row r="431" spans="6:6" ht="12.75" customHeight="1" x14ac:dyDescent="0.2">
      <c r="F431" s="109"/>
    </row>
    <row r="432" spans="6:6" ht="12.75" customHeight="1" x14ac:dyDescent="0.2">
      <c r="F432" s="109"/>
    </row>
    <row r="433" spans="6:6" ht="12.75" customHeight="1" x14ac:dyDescent="0.2">
      <c r="F433" s="109"/>
    </row>
    <row r="434" spans="6:6" ht="12.75" customHeight="1" x14ac:dyDescent="0.2">
      <c r="F434" s="109"/>
    </row>
    <row r="435" spans="6:6" ht="12.75" customHeight="1" x14ac:dyDescent="0.2">
      <c r="F435" s="109"/>
    </row>
    <row r="436" spans="6:6" ht="12.75" customHeight="1" x14ac:dyDescent="0.2">
      <c r="F436" s="109"/>
    </row>
    <row r="437" spans="6:6" ht="12.75" customHeight="1" x14ac:dyDescent="0.2">
      <c r="F437" s="109"/>
    </row>
    <row r="438" spans="6:6" ht="12.75" customHeight="1" x14ac:dyDescent="0.2">
      <c r="F438" s="109"/>
    </row>
    <row r="439" spans="6:6" ht="12.75" customHeight="1" x14ac:dyDescent="0.2">
      <c r="F439" s="109"/>
    </row>
    <row r="440" spans="6:6" ht="12.75" customHeight="1" x14ac:dyDescent="0.2">
      <c r="F440" s="109"/>
    </row>
    <row r="441" spans="6:6" ht="12.75" customHeight="1" x14ac:dyDescent="0.2">
      <c r="F441" s="109"/>
    </row>
    <row r="442" spans="6:6" ht="12.75" customHeight="1" x14ac:dyDescent="0.2">
      <c r="F442" s="109"/>
    </row>
    <row r="443" spans="6:6" ht="12.75" customHeight="1" x14ac:dyDescent="0.2">
      <c r="F443" s="109"/>
    </row>
    <row r="444" spans="6:6" ht="12.75" customHeight="1" x14ac:dyDescent="0.2">
      <c r="F444" s="109"/>
    </row>
    <row r="445" spans="6:6" ht="12.75" customHeight="1" x14ac:dyDescent="0.2">
      <c r="F445" s="109"/>
    </row>
    <row r="446" spans="6:6" ht="12.75" customHeight="1" x14ac:dyDescent="0.2">
      <c r="F446" s="109"/>
    </row>
    <row r="447" spans="6:6" ht="12.75" customHeight="1" x14ac:dyDescent="0.2">
      <c r="F447" s="109"/>
    </row>
    <row r="448" spans="6:6" ht="12.75" customHeight="1" x14ac:dyDescent="0.2">
      <c r="F448" s="109"/>
    </row>
    <row r="449" spans="6:6" ht="12.75" customHeight="1" x14ac:dyDescent="0.2">
      <c r="F449" s="109"/>
    </row>
    <row r="450" spans="6:6" ht="12.75" customHeight="1" x14ac:dyDescent="0.2">
      <c r="F450" s="109"/>
    </row>
    <row r="451" spans="6:6" ht="12.75" customHeight="1" x14ac:dyDescent="0.2">
      <c r="F451" s="109"/>
    </row>
    <row r="452" spans="6:6" ht="12.75" customHeight="1" x14ac:dyDescent="0.2">
      <c r="F452" s="109"/>
    </row>
    <row r="453" spans="6:6" ht="12.75" customHeight="1" x14ac:dyDescent="0.2">
      <c r="F453" s="109"/>
    </row>
    <row r="454" spans="6:6" ht="12.75" customHeight="1" x14ac:dyDescent="0.2">
      <c r="F454" s="109"/>
    </row>
    <row r="455" spans="6:6" ht="12.75" customHeight="1" x14ac:dyDescent="0.2">
      <c r="F455" s="109"/>
    </row>
    <row r="456" spans="6:6" ht="12.75" customHeight="1" x14ac:dyDescent="0.2">
      <c r="F456" s="109"/>
    </row>
    <row r="457" spans="6:6" ht="12.75" customHeight="1" x14ac:dyDescent="0.2">
      <c r="F457" s="109"/>
    </row>
    <row r="458" spans="6:6" ht="12.75" customHeight="1" x14ac:dyDescent="0.2">
      <c r="F458" s="109"/>
    </row>
    <row r="459" spans="6:6" ht="12.75" customHeight="1" x14ac:dyDescent="0.2">
      <c r="F459" s="109"/>
    </row>
    <row r="460" spans="6:6" ht="12.75" customHeight="1" x14ac:dyDescent="0.2">
      <c r="F460" s="109"/>
    </row>
    <row r="461" spans="6:6" ht="12.75" customHeight="1" x14ac:dyDescent="0.2">
      <c r="F461" s="109"/>
    </row>
    <row r="462" spans="6:6" ht="12.75" customHeight="1" x14ac:dyDescent="0.2">
      <c r="F462" s="109"/>
    </row>
    <row r="463" spans="6:6" ht="12.75" customHeight="1" x14ac:dyDescent="0.2">
      <c r="F463" s="109"/>
    </row>
    <row r="464" spans="6:6" ht="12.75" customHeight="1" x14ac:dyDescent="0.2">
      <c r="F464" s="109"/>
    </row>
    <row r="465" spans="6:6" ht="12.75" customHeight="1" x14ac:dyDescent="0.2">
      <c r="F465" s="109"/>
    </row>
    <row r="466" spans="6:6" ht="12.75" customHeight="1" x14ac:dyDescent="0.2">
      <c r="F466" s="109"/>
    </row>
    <row r="467" spans="6:6" ht="12.75" customHeight="1" x14ac:dyDescent="0.2">
      <c r="F467" s="109"/>
    </row>
    <row r="468" spans="6:6" ht="12.75" customHeight="1" x14ac:dyDescent="0.2">
      <c r="F468" s="109"/>
    </row>
    <row r="469" spans="6:6" ht="12.75" customHeight="1" x14ac:dyDescent="0.2">
      <c r="F469" s="109"/>
    </row>
    <row r="470" spans="6:6" ht="12.75" customHeight="1" x14ac:dyDescent="0.2">
      <c r="F470" s="109"/>
    </row>
    <row r="471" spans="6:6" ht="12.75" customHeight="1" x14ac:dyDescent="0.2">
      <c r="F471" s="109"/>
    </row>
    <row r="472" spans="6:6" ht="12.75" customHeight="1" x14ac:dyDescent="0.2">
      <c r="F472" s="109"/>
    </row>
    <row r="473" spans="6:6" ht="12.75" customHeight="1" x14ac:dyDescent="0.2">
      <c r="F473" s="109"/>
    </row>
    <row r="474" spans="6:6" ht="12.75" customHeight="1" x14ac:dyDescent="0.2">
      <c r="F474" s="109"/>
    </row>
    <row r="475" spans="6:6" ht="12.75" customHeight="1" x14ac:dyDescent="0.2">
      <c r="F475" s="109"/>
    </row>
    <row r="476" spans="6:6" ht="12.75" customHeight="1" x14ac:dyDescent="0.2">
      <c r="F476" s="109"/>
    </row>
    <row r="477" spans="6:6" ht="12.75" customHeight="1" x14ac:dyDescent="0.2">
      <c r="F477" s="109"/>
    </row>
    <row r="478" spans="6:6" ht="12.75" customHeight="1" x14ac:dyDescent="0.2">
      <c r="F478" s="109"/>
    </row>
    <row r="479" spans="6:6" ht="12.75" customHeight="1" x14ac:dyDescent="0.2">
      <c r="F479" s="109"/>
    </row>
    <row r="480" spans="6:6" ht="12.75" customHeight="1" x14ac:dyDescent="0.2">
      <c r="F480" s="109"/>
    </row>
    <row r="481" spans="6:6" ht="12.75" customHeight="1" x14ac:dyDescent="0.2">
      <c r="F481" s="109"/>
    </row>
    <row r="482" spans="6:6" ht="12.75" customHeight="1" x14ac:dyDescent="0.2">
      <c r="F482" s="109"/>
    </row>
    <row r="483" spans="6:6" ht="12.75" customHeight="1" x14ac:dyDescent="0.2">
      <c r="F483" s="109"/>
    </row>
    <row r="484" spans="6:6" ht="12.75" customHeight="1" x14ac:dyDescent="0.2">
      <c r="F484" s="109"/>
    </row>
    <row r="485" spans="6:6" ht="12.75" customHeight="1" x14ac:dyDescent="0.2">
      <c r="F485" s="109"/>
    </row>
    <row r="486" spans="6:6" ht="12.75" customHeight="1" x14ac:dyDescent="0.2">
      <c r="F486" s="109"/>
    </row>
    <row r="487" spans="6:6" ht="12.75" customHeight="1" x14ac:dyDescent="0.2">
      <c r="F487" s="109"/>
    </row>
    <row r="488" spans="6:6" ht="12.75" customHeight="1" x14ac:dyDescent="0.2">
      <c r="F488" s="109"/>
    </row>
    <row r="489" spans="6:6" ht="12.75" customHeight="1" x14ac:dyDescent="0.2">
      <c r="F489" s="109"/>
    </row>
    <row r="490" spans="6:6" ht="12.75" customHeight="1" x14ac:dyDescent="0.2">
      <c r="F490" s="109"/>
    </row>
    <row r="491" spans="6:6" ht="12.75" customHeight="1" x14ac:dyDescent="0.2">
      <c r="F491" s="109"/>
    </row>
    <row r="492" spans="6:6" ht="12.75" customHeight="1" x14ac:dyDescent="0.2">
      <c r="F492" s="109"/>
    </row>
    <row r="493" spans="6:6" ht="12.75" customHeight="1" x14ac:dyDescent="0.2">
      <c r="F493" s="109"/>
    </row>
    <row r="494" spans="6:6" ht="12.75" customHeight="1" x14ac:dyDescent="0.2">
      <c r="F494" s="109"/>
    </row>
    <row r="495" spans="6:6" ht="12.75" customHeight="1" x14ac:dyDescent="0.2">
      <c r="F495" s="109"/>
    </row>
    <row r="496" spans="6:6" ht="12.75" customHeight="1" x14ac:dyDescent="0.2">
      <c r="F496" s="109"/>
    </row>
    <row r="497" spans="6:6" ht="12.75" customHeight="1" x14ac:dyDescent="0.2">
      <c r="F497" s="109"/>
    </row>
    <row r="498" spans="6:6" ht="12.75" customHeight="1" x14ac:dyDescent="0.2">
      <c r="F498" s="109"/>
    </row>
    <row r="499" spans="6:6" ht="12.75" customHeight="1" x14ac:dyDescent="0.2">
      <c r="F499" s="109"/>
    </row>
    <row r="500" spans="6:6" ht="12.75" customHeight="1" x14ac:dyDescent="0.2">
      <c r="F500" s="109"/>
    </row>
    <row r="501" spans="6:6" ht="12.75" customHeight="1" x14ac:dyDescent="0.2">
      <c r="F501" s="109"/>
    </row>
    <row r="502" spans="6:6" ht="12.75" customHeight="1" x14ac:dyDescent="0.2">
      <c r="F502" s="109"/>
    </row>
    <row r="503" spans="6:6" ht="12.75" customHeight="1" x14ac:dyDescent="0.2">
      <c r="F503" s="109"/>
    </row>
    <row r="504" spans="6:6" ht="12.75" customHeight="1" x14ac:dyDescent="0.2">
      <c r="F504" s="109"/>
    </row>
    <row r="505" spans="6:6" ht="12.75" customHeight="1" x14ac:dyDescent="0.2">
      <c r="F505" s="109"/>
    </row>
    <row r="506" spans="6:6" ht="12.75" customHeight="1" x14ac:dyDescent="0.2">
      <c r="F506" s="109"/>
    </row>
    <row r="507" spans="6:6" ht="12.75" customHeight="1" x14ac:dyDescent="0.2">
      <c r="F507" s="109"/>
    </row>
    <row r="508" spans="6:6" ht="12.75" customHeight="1" x14ac:dyDescent="0.2">
      <c r="F508" s="109"/>
    </row>
    <row r="509" spans="6:6" ht="12.75" customHeight="1" x14ac:dyDescent="0.2">
      <c r="F509" s="109"/>
    </row>
    <row r="510" spans="6:6" ht="12.75" customHeight="1" x14ac:dyDescent="0.2">
      <c r="F510" s="109"/>
    </row>
    <row r="511" spans="6:6" ht="12.75" customHeight="1" x14ac:dyDescent="0.2">
      <c r="F511" s="109"/>
    </row>
    <row r="512" spans="6:6" ht="12.75" customHeight="1" x14ac:dyDescent="0.2">
      <c r="F512" s="109"/>
    </row>
    <row r="513" spans="6:6" ht="12.75" customHeight="1" x14ac:dyDescent="0.2">
      <c r="F513" s="109"/>
    </row>
    <row r="514" spans="6:6" ht="12.75" customHeight="1" x14ac:dyDescent="0.2">
      <c r="F514" s="109"/>
    </row>
    <row r="515" spans="6:6" ht="12.75" customHeight="1" x14ac:dyDescent="0.2">
      <c r="F515" s="109"/>
    </row>
    <row r="516" spans="6:6" ht="12.75" customHeight="1" x14ac:dyDescent="0.2">
      <c r="F516" s="109"/>
    </row>
    <row r="517" spans="6:6" ht="12.75" customHeight="1" x14ac:dyDescent="0.2">
      <c r="F517" s="109"/>
    </row>
    <row r="518" spans="6:6" ht="12.75" customHeight="1" x14ac:dyDescent="0.2">
      <c r="F518" s="109"/>
    </row>
    <row r="519" spans="6:6" ht="12.75" customHeight="1" x14ac:dyDescent="0.2">
      <c r="F519" s="109"/>
    </row>
    <row r="520" spans="6:6" ht="12.75" customHeight="1" x14ac:dyDescent="0.2">
      <c r="F520" s="109"/>
    </row>
    <row r="521" spans="6:6" ht="12.75" customHeight="1" x14ac:dyDescent="0.2">
      <c r="F521" s="109"/>
    </row>
    <row r="522" spans="6:6" ht="12.75" customHeight="1" x14ac:dyDescent="0.2">
      <c r="F522" s="109"/>
    </row>
    <row r="523" spans="6:6" ht="12.75" customHeight="1" x14ac:dyDescent="0.2">
      <c r="F523" s="109"/>
    </row>
    <row r="524" spans="6:6" ht="12.75" customHeight="1" x14ac:dyDescent="0.2">
      <c r="F524" s="109"/>
    </row>
    <row r="525" spans="6:6" ht="12.75" customHeight="1" x14ac:dyDescent="0.2">
      <c r="F525" s="109"/>
    </row>
    <row r="526" spans="6:6" ht="12.75" customHeight="1" x14ac:dyDescent="0.2">
      <c r="F526" s="109"/>
    </row>
    <row r="527" spans="6:6" ht="12.75" customHeight="1" x14ac:dyDescent="0.2">
      <c r="F527" s="109"/>
    </row>
    <row r="528" spans="6:6" ht="12.75" customHeight="1" x14ac:dyDescent="0.2">
      <c r="F528" s="109"/>
    </row>
    <row r="529" spans="6:6" ht="12.75" customHeight="1" x14ac:dyDescent="0.2">
      <c r="F529" s="109"/>
    </row>
    <row r="530" spans="6:6" ht="12.75" customHeight="1" x14ac:dyDescent="0.2">
      <c r="F530" s="109"/>
    </row>
    <row r="531" spans="6:6" ht="12.75" customHeight="1" x14ac:dyDescent="0.2">
      <c r="F531" s="109"/>
    </row>
    <row r="532" spans="6:6" ht="12.75" customHeight="1" x14ac:dyDescent="0.2">
      <c r="F532" s="109"/>
    </row>
    <row r="533" spans="6:6" ht="12.75" customHeight="1" x14ac:dyDescent="0.2">
      <c r="F533" s="109"/>
    </row>
    <row r="534" spans="6:6" ht="12.75" customHeight="1" x14ac:dyDescent="0.2">
      <c r="F534" s="109"/>
    </row>
    <row r="535" spans="6:6" ht="12.75" customHeight="1" x14ac:dyDescent="0.2">
      <c r="F535" s="109"/>
    </row>
    <row r="536" spans="6:6" ht="12.75" customHeight="1" x14ac:dyDescent="0.2">
      <c r="F536" s="109"/>
    </row>
    <row r="537" spans="6:6" ht="12.75" customHeight="1" x14ac:dyDescent="0.2">
      <c r="F537" s="109"/>
    </row>
    <row r="538" spans="6:6" ht="12.75" customHeight="1" x14ac:dyDescent="0.2">
      <c r="F538" s="109"/>
    </row>
    <row r="539" spans="6:6" ht="12.75" customHeight="1" x14ac:dyDescent="0.2">
      <c r="F539" s="109"/>
    </row>
    <row r="540" spans="6:6" ht="12.75" customHeight="1" x14ac:dyDescent="0.2">
      <c r="F540" s="109"/>
    </row>
    <row r="541" spans="6:6" ht="12.75" customHeight="1" x14ac:dyDescent="0.2">
      <c r="F541" s="109"/>
    </row>
    <row r="542" spans="6:6" ht="12.75" customHeight="1" x14ac:dyDescent="0.2">
      <c r="F542" s="109"/>
    </row>
    <row r="543" spans="6:6" ht="12.75" customHeight="1" x14ac:dyDescent="0.2">
      <c r="F543" s="109"/>
    </row>
    <row r="544" spans="6:6" ht="12.75" customHeight="1" x14ac:dyDescent="0.2">
      <c r="F544" s="109"/>
    </row>
    <row r="545" spans="6:6" ht="12.75" customHeight="1" x14ac:dyDescent="0.2">
      <c r="F545" s="109"/>
    </row>
    <row r="546" spans="6:6" ht="12.75" customHeight="1" x14ac:dyDescent="0.2">
      <c r="F546" s="109"/>
    </row>
    <row r="547" spans="6:6" ht="12.75" customHeight="1" x14ac:dyDescent="0.2">
      <c r="F547" s="109"/>
    </row>
    <row r="548" spans="6:6" ht="12.75" customHeight="1" x14ac:dyDescent="0.2">
      <c r="F548" s="109"/>
    </row>
    <row r="549" spans="6:6" ht="12.75" customHeight="1" x14ac:dyDescent="0.2">
      <c r="F549" s="109"/>
    </row>
    <row r="550" spans="6:6" ht="12.75" customHeight="1" x14ac:dyDescent="0.2">
      <c r="F550" s="109"/>
    </row>
    <row r="551" spans="6:6" ht="12.75" customHeight="1" x14ac:dyDescent="0.2">
      <c r="F551" s="109"/>
    </row>
    <row r="552" spans="6:6" ht="12.75" customHeight="1" x14ac:dyDescent="0.2">
      <c r="F552" s="109"/>
    </row>
    <row r="553" spans="6:6" ht="12.75" customHeight="1" x14ac:dyDescent="0.2">
      <c r="F553" s="109"/>
    </row>
    <row r="554" spans="6:6" ht="12.75" customHeight="1" x14ac:dyDescent="0.2">
      <c r="F554" s="109"/>
    </row>
    <row r="555" spans="6:6" ht="12.75" customHeight="1" x14ac:dyDescent="0.2">
      <c r="F555" s="109"/>
    </row>
    <row r="556" spans="6:6" ht="12.75" customHeight="1" x14ac:dyDescent="0.2">
      <c r="F556" s="109"/>
    </row>
    <row r="557" spans="6:6" ht="12.75" customHeight="1" x14ac:dyDescent="0.2">
      <c r="F557" s="109"/>
    </row>
    <row r="558" spans="6:6" ht="12.75" customHeight="1" x14ac:dyDescent="0.2">
      <c r="F558" s="109"/>
    </row>
    <row r="559" spans="6:6" ht="12.75" customHeight="1" x14ac:dyDescent="0.2">
      <c r="F559" s="109"/>
    </row>
    <row r="560" spans="6:6" ht="12.75" customHeight="1" x14ac:dyDescent="0.2">
      <c r="F560" s="109"/>
    </row>
    <row r="561" spans="6:6" ht="12.75" customHeight="1" x14ac:dyDescent="0.2">
      <c r="F561" s="109"/>
    </row>
    <row r="562" spans="6:6" ht="12.75" customHeight="1" x14ac:dyDescent="0.2">
      <c r="F562" s="109"/>
    </row>
    <row r="563" spans="6:6" ht="12.75" customHeight="1" x14ac:dyDescent="0.2">
      <c r="F563" s="109"/>
    </row>
    <row r="564" spans="6:6" ht="12.75" customHeight="1" x14ac:dyDescent="0.2">
      <c r="F564" s="109"/>
    </row>
    <row r="565" spans="6:6" ht="12.75" customHeight="1" x14ac:dyDescent="0.2">
      <c r="F565" s="109"/>
    </row>
    <row r="566" spans="6:6" ht="12.75" customHeight="1" x14ac:dyDescent="0.2">
      <c r="F566" s="109"/>
    </row>
    <row r="567" spans="6:6" ht="12.75" customHeight="1" x14ac:dyDescent="0.2">
      <c r="F567" s="109"/>
    </row>
    <row r="568" spans="6:6" ht="12.75" customHeight="1" x14ac:dyDescent="0.2">
      <c r="F568" s="109"/>
    </row>
    <row r="569" spans="6:6" ht="12.75" customHeight="1" x14ac:dyDescent="0.2">
      <c r="F569" s="109"/>
    </row>
    <row r="570" spans="6:6" ht="12.75" customHeight="1" x14ac:dyDescent="0.2">
      <c r="F570" s="109"/>
    </row>
    <row r="571" spans="6:6" ht="12.75" customHeight="1" x14ac:dyDescent="0.2">
      <c r="F571" s="109"/>
    </row>
    <row r="572" spans="6:6" ht="12.75" customHeight="1" x14ac:dyDescent="0.2">
      <c r="F572" s="109"/>
    </row>
    <row r="573" spans="6:6" ht="12.75" customHeight="1" x14ac:dyDescent="0.2">
      <c r="F573" s="109"/>
    </row>
    <row r="574" spans="6:6" ht="12.75" customHeight="1" x14ac:dyDescent="0.2">
      <c r="F574" s="109"/>
    </row>
    <row r="575" spans="6:6" ht="12.75" customHeight="1" x14ac:dyDescent="0.2">
      <c r="F575" s="109"/>
    </row>
    <row r="576" spans="6:6" ht="12.75" customHeight="1" x14ac:dyDescent="0.2">
      <c r="F576" s="109"/>
    </row>
    <row r="577" spans="6:6" ht="12.75" customHeight="1" x14ac:dyDescent="0.2">
      <c r="F577" s="109"/>
    </row>
    <row r="578" spans="6:6" ht="12.75" customHeight="1" x14ac:dyDescent="0.2">
      <c r="F578" s="109"/>
    </row>
    <row r="579" spans="6:6" ht="12.75" customHeight="1" x14ac:dyDescent="0.2">
      <c r="F579" s="109"/>
    </row>
    <row r="580" spans="6:6" ht="12.75" customHeight="1" x14ac:dyDescent="0.2">
      <c r="F580" s="109"/>
    </row>
    <row r="581" spans="6:6" ht="12.75" customHeight="1" x14ac:dyDescent="0.2">
      <c r="F581" s="109"/>
    </row>
    <row r="582" spans="6:6" ht="12.75" customHeight="1" x14ac:dyDescent="0.2">
      <c r="F582" s="109"/>
    </row>
    <row r="583" spans="6:6" ht="12.75" customHeight="1" x14ac:dyDescent="0.2">
      <c r="F583" s="109"/>
    </row>
    <row r="584" spans="6:6" ht="12.75" customHeight="1" x14ac:dyDescent="0.2">
      <c r="F584" s="109"/>
    </row>
    <row r="585" spans="6:6" ht="12.75" customHeight="1" x14ac:dyDescent="0.2">
      <c r="F585" s="109"/>
    </row>
    <row r="586" spans="6:6" ht="12.75" customHeight="1" x14ac:dyDescent="0.2">
      <c r="F586" s="109"/>
    </row>
    <row r="587" spans="6:6" ht="12.75" customHeight="1" x14ac:dyDescent="0.2">
      <c r="F587" s="109"/>
    </row>
    <row r="588" spans="6:6" ht="12.75" customHeight="1" x14ac:dyDescent="0.2">
      <c r="F588" s="109"/>
    </row>
    <row r="589" spans="6:6" ht="12.75" customHeight="1" x14ac:dyDescent="0.2">
      <c r="F589" s="109"/>
    </row>
    <row r="590" spans="6:6" ht="12.75" customHeight="1" x14ac:dyDescent="0.2">
      <c r="F590" s="109"/>
    </row>
    <row r="591" spans="6:6" ht="12.75" customHeight="1" x14ac:dyDescent="0.2">
      <c r="F591" s="109"/>
    </row>
    <row r="592" spans="6:6" ht="12.75" customHeight="1" x14ac:dyDescent="0.2">
      <c r="F592" s="109"/>
    </row>
    <row r="593" spans="6:6" ht="12.75" customHeight="1" x14ac:dyDescent="0.2">
      <c r="F593" s="109"/>
    </row>
    <row r="594" spans="6:6" ht="12.75" customHeight="1" x14ac:dyDescent="0.2">
      <c r="F594" s="109"/>
    </row>
    <row r="595" spans="6:6" ht="12.75" customHeight="1" x14ac:dyDescent="0.2">
      <c r="F595" s="109"/>
    </row>
    <row r="596" spans="6:6" ht="12.75" customHeight="1" x14ac:dyDescent="0.2">
      <c r="F596" s="109"/>
    </row>
    <row r="597" spans="6:6" ht="12.75" customHeight="1" x14ac:dyDescent="0.2">
      <c r="F597" s="109"/>
    </row>
    <row r="598" spans="6:6" ht="12.75" customHeight="1" x14ac:dyDescent="0.2">
      <c r="F598" s="109"/>
    </row>
    <row r="599" spans="6:6" ht="12.75" customHeight="1" x14ac:dyDescent="0.2">
      <c r="F599" s="109"/>
    </row>
    <row r="600" spans="6:6" ht="12.75" customHeight="1" x14ac:dyDescent="0.2">
      <c r="F600" s="109"/>
    </row>
    <row r="601" spans="6:6" ht="12.75" customHeight="1" x14ac:dyDescent="0.2">
      <c r="F601" s="109"/>
    </row>
    <row r="602" spans="6:6" ht="12.75" customHeight="1" x14ac:dyDescent="0.2">
      <c r="F602" s="109"/>
    </row>
    <row r="603" spans="6:6" ht="12.75" customHeight="1" x14ac:dyDescent="0.2">
      <c r="F603" s="109"/>
    </row>
    <row r="604" spans="6:6" ht="12.75" customHeight="1" x14ac:dyDescent="0.2">
      <c r="F604" s="109"/>
    </row>
    <row r="605" spans="6:6" ht="12.75" customHeight="1" x14ac:dyDescent="0.2">
      <c r="F605" s="109"/>
    </row>
    <row r="606" spans="6:6" ht="12.75" customHeight="1" x14ac:dyDescent="0.2">
      <c r="F606" s="109"/>
    </row>
    <row r="607" spans="6:6" ht="12.75" customHeight="1" x14ac:dyDescent="0.2">
      <c r="F607" s="109"/>
    </row>
    <row r="608" spans="6:6" ht="12.75" customHeight="1" x14ac:dyDescent="0.2">
      <c r="F608" s="109"/>
    </row>
    <row r="609" spans="6:6" ht="12.75" customHeight="1" x14ac:dyDescent="0.2">
      <c r="F609" s="109"/>
    </row>
    <row r="610" spans="6:6" ht="12.75" customHeight="1" x14ac:dyDescent="0.2">
      <c r="F610" s="109"/>
    </row>
    <row r="611" spans="6:6" ht="12.75" customHeight="1" x14ac:dyDescent="0.2">
      <c r="F611" s="109"/>
    </row>
    <row r="612" spans="6:6" ht="12.75" customHeight="1" x14ac:dyDescent="0.2">
      <c r="F612" s="109"/>
    </row>
    <row r="613" spans="6:6" ht="12.75" customHeight="1" x14ac:dyDescent="0.2">
      <c r="F613" s="109"/>
    </row>
    <row r="614" spans="6:6" ht="12.75" customHeight="1" x14ac:dyDescent="0.2">
      <c r="F614" s="109"/>
    </row>
    <row r="615" spans="6:6" ht="12.75" customHeight="1" x14ac:dyDescent="0.2">
      <c r="F615" s="109"/>
    </row>
    <row r="616" spans="6:6" ht="12.75" customHeight="1" x14ac:dyDescent="0.2">
      <c r="F616" s="109"/>
    </row>
    <row r="617" spans="6:6" ht="12.75" customHeight="1" x14ac:dyDescent="0.2">
      <c r="F617" s="109"/>
    </row>
    <row r="618" spans="6:6" ht="12.75" customHeight="1" x14ac:dyDescent="0.2">
      <c r="F618" s="109"/>
    </row>
    <row r="619" spans="6:6" ht="12.75" customHeight="1" x14ac:dyDescent="0.2">
      <c r="F619" s="109"/>
    </row>
    <row r="620" spans="6:6" ht="12.75" customHeight="1" x14ac:dyDescent="0.2">
      <c r="F620" s="109"/>
    </row>
    <row r="621" spans="6:6" ht="12.75" customHeight="1" x14ac:dyDescent="0.2">
      <c r="F621" s="109"/>
    </row>
    <row r="622" spans="6:6" ht="12.75" customHeight="1" x14ac:dyDescent="0.2">
      <c r="F622" s="109"/>
    </row>
    <row r="623" spans="6:6" ht="12.75" customHeight="1" x14ac:dyDescent="0.2">
      <c r="F623" s="109"/>
    </row>
    <row r="624" spans="6:6" ht="12.75" customHeight="1" x14ac:dyDescent="0.2">
      <c r="F624" s="109"/>
    </row>
    <row r="625" spans="6:6" ht="12.75" customHeight="1" x14ac:dyDescent="0.2">
      <c r="F625" s="109"/>
    </row>
    <row r="626" spans="6:6" ht="12.75" customHeight="1" x14ac:dyDescent="0.2">
      <c r="F626" s="109"/>
    </row>
    <row r="627" spans="6:6" ht="12.75" customHeight="1" x14ac:dyDescent="0.2">
      <c r="F627" s="109"/>
    </row>
    <row r="628" spans="6:6" ht="12.75" customHeight="1" x14ac:dyDescent="0.2">
      <c r="F628" s="109"/>
    </row>
    <row r="629" spans="6:6" ht="12.75" customHeight="1" x14ac:dyDescent="0.2">
      <c r="F629" s="109"/>
    </row>
    <row r="630" spans="6:6" ht="12.75" customHeight="1" x14ac:dyDescent="0.2">
      <c r="F630" s="109"/>
    </row>
    <row r="631" spans="6:6" ht="12.75" customHeight="1" x14ac:dyDescent="0.2">
      <c r="F631" s="109"/>
    </row>
    <row r="632" spans="6:6" ht="12.75" customHeight="1" x14ac:dyDescent="0.2">
      <c r="F632" s="109"/>
    </row>
    <row r="633" spans="6:6" ht="12.75" customHeight="1" x14ac:dyDescent="0.2">
      <c r="F633" s="109"/>
    </row>
    <row r="634" spans="6:6" ht="12.75" customHeight="1" x14ac:dyDescent="0.2">
      <c r="F634" s="109"/>
    </row>
    <row r="635" spans="6:6" ht="12.75" customHeight="1" x14ac:dyDescent="0.2">
      <c r="F635" s="109"/>
    </row>
    <row r="636" spans="6:6" ht="12.75" customHeight="1" x14ac:dyDescent="0.2">
      <c r="F636" s="109"/>
    </row>
    <row r="637" spans="6:6" ht="12.75" customHeight="1" x14ac:dyDescent="0.2">
      <c r="F637" s="109"/>
    </row>
    <row r="638" spans="6:6" ht="12.75" customHeight="1" x14ac:dyDescent="0.2">
      <c r="F638" s="109"/>
    </row>
    <row r="639" spans="6:6" ht="12.75" customHeight="1" x14ac:dyDescent="0.2">
      <c r="F639" s="109"/>
    </row>
    <row r="640" spans="6:6" ht="12.75" customHeight="1" x14ac:dyDescent="0.2">
      <c r="F640" s="109"/>
    </row>
    <row r="641" spans="6:6" ht="12.75" customHeight="1" x14ac:dyDescent="0.2">
      <c r="F641" s="109"/>
    </row>
    <row r="642" spans="6:6" ht="12.75" customHeight="1" x14ac:dyDescent="0.2">
      <c r="F642" s="109"/>
    </row>
    <row r="643" spans="6:6" ht="12.75" customHeight="1" x14ac:dyDescent="0.2">
      <c r="F643" s="109"/>
    </row>
    <row r="644" spans="6:6" ht="12.75" customHeight="1" x14ac:dyDescent="0.2">
      <c r="F644" s="109"/>
    </row>
    <row r="645" spans="6:6" ht="12.75" customHeight="1" x14ac:dyDescent="0.2">
      <c r="F645" s="109"/>
    </row>
    <row r="646" spans="6:6" ht="12.75" customHeight="1" x14ac:dyDescent="0.2">
      <c r="F646" s="109"/>
    </row>
    <row r="647" spans="6:6" ht="12.75" customHeight="1" x14ac:dyDescent="0.2">
      <c r="F647" s="109"/>
    </row>
    <row r="648" spans="6:6" ht="12.75" customHeight="1" x14ac:dyDescent="0.2">
      <c r="F648" s="109"/>
    </row>
    <row r="649" spans="6:6" ht="12.75" customHeight="1" x14ac:dyDescent="0.2">
      <c r="F649" s="109"/>
    </row>
    <row r="650" spans="6:6" ht="12.75" customHeight="1" x14ac:dyDescent="0.2">
      <c r="F650" s="109"/>
    </row>
    <row r="651" spans="6:6" ht="12.75" customHeight="1" x14ac:dyDescent="0.2">
      <c r="F651" s="109"/>
    </row>
    <row r="652" spans="6:6" ht="12.75" customHeight="1" x14ac:dyDescent="0.2">
      <c r="F652" s="109"/>
    </row>
    <row r="653" spans="6:6" ht="12.75" customHeight="1" x14ac:dyDescent="0.2">
      <c r="F653" s="109"/>
    </row>
    <row r="654" spans="6:6" ht="12.75" customHeight="1" x14ac:dyDescent="0.2">
      <c r="F654" s="109"/>
    </row>
    <row r="655" spans="6:6" ht="12.75" customHeight="1" x14ac:dyDescent="0.2">
      <c r="F655" s="109"/>
    </row>
    <row r="656" spans="6:6" ht="12.75" customHeight="1" x14ac:dyDescent="0.2">
      <c r="F656" s="109"/>
    </row>
    <row r="657" spans="6:6" ht="12.75" customHeight="1" x14ac:dyDescent="0.2">
      <c r="F657" s="109"/>
    </row>
    <row r="658" spans="6:6" ht="12.75" customHeight="1" x14ac:dyDescent="0.2">
      <c r="F658" s="109"/>
    </row>
    <row r="659" spans="6:6" ht="12.75" customHeight="1" x14ac:dyDescent="0.2">
      <c r="F659" s="109"/>
    </row>
    <row r="660" spans="6:6" ht="12.75" customHeight="1" x14ac:dyDescent="0.2">
      <c r="F660" s="109"/>
    </row>
    <row r="661" spans="6:6" ht="12.75" customHeight="1" x14ac:dyDescent="0.2">
      <c r="F661" s="109"/>
    </row>
    <row r="662" spans="6:6" ht="12.75" customHeight="1" x14ac:dyDescent="0.2">
      <c r="F662" s="109"/>
    </row>
    <row r="663" spans="6:6" ht="12.75" customHeight="1" x14ac:dyDescent="0.2">
      <c r="F663" s="109"/>
    </row>
    <row r="664" spans="6:6" ht="12.75" customHeight="1" x14ac:dyDescent="0.2">
      <c r="F664" s="109"/>
    </row>
    <row r="665" spans="6:6" ht="12.75" customHeight="1" x14ac:dyDescent="0.2">
      <c r="F665" s="109"/>
    </row>
    <row r="666" spans="6:6" ht="12.75" customHeight="1" x14ac:dyDescent="0.2">
      <c r="F666" s="109"/>
    </row>
    <row r="667" spans="6:6" ht="12.75" customHeight="1" x14ac:dyDescent="0.2">
      <c r="F667" s="109"/>
    </row>
    <row r="668" spans="6:6" ht="12.75" customHeight="1" x14ac:dyDescent="0.2">
      <c r="F668" s="109"/>
    </row>
    <row r="669" spans="6:6" ht="12.75" customHeight="1" x14ac:dyDescent="0.2">
      <c r="F669" s="109"/>
    </row>
    <row r="670" spans="6:6" ht="12.75" customHeight="1" x14ac:dyDescent="0.2">
      <c r="F670" s="109"/>
    </row>
    <row r="671" spans="6:6" ht="12.75" customHeight="1" x14ac:dyDescent="0.2">
      <c r="F671" s="109"/>
    </row>
    <row r="672" spans="6:6" ht="12.75" customHeight="1" x14ac:dyDescent="0.2">
      <c r="F672" s="109"/>
    </row>
    <row r="673" spans="6:6" ht="12.75" customHeight="1" x14ac:dyDescent="0.2">
      <c r="F673" s="109"/>
    </row>
    <row r="674" spans="6:6" ht="12.75" customHeight="1" x14ac:dyDescent="0.2">
      <c r="F674" s="109"/>
    </row>
    <row r="675" spans="6:6" ht="12.75" customHeight="1" x14ac:dyDescent="0.2">
      <c r="F675" s="109"/>
    </row>
    <row r="676" spans="6:6" ht="12.75" customHeight="1" x14ac:dyDescent="0.2">
      <c r="F676" s="109"/>
    </row>
    <row r="677" spans="6:6" ht="12.75" customHeight="1" x14ac:dyDescent="0.2">
      <c r="F677" s="109"/>
    </row>
    <row r="678" spans="6:6" ht="12.75" customHeight="1" x14ac:dyDescent="0.2">
      <c r="F678" s="109"/>
    </row>
    <row r="679" spans="6:6" ht="12.75" customHeight="1" x14ac:dyDescent="0.2">
      <c r="F679" s="109"/>
    </row>
    <row r="680" spans="6:6" ht="12.75" customHeight="1" x14ac:dyDescent="0.2">
      <c r="F680" s="109"/>
    </row>
    <row r="681" spans="6:6" ht="12.75" customHeight="1" x14ac:dyDescent="0.2">
      <c r="F681" s="109"/>
    </row>
    <row r="682" spans="6:6" ht="12.75" customHeight="1" x14ac:dyDescent="0.2">
      <c r="F682" s="109"/>
    </row>
    <row r="683" spans="6:6" ht="12.75" customHeight="1" x14ac:dyDescent="0.2">
      <c r="F683" s="109"/>
    </row>
    <row r="684" spans="6:6" ht="12.75" customHeight="1" x14ac:dyDescent="0.2">
      <c r="F684" s="109"/>
    </row>
    <row r="685" spans="6:6" ht="12.75" customHeight="1" x14ac:dyDescent="0.2">
      <c r="F685" s="109"/>
    </row>
    <row r="686" spans="6:6" ht="12.75" customHeight="1" x14ac:dyDescent="0.2">
      <c r="F686" s="109"/>
    </row>
    <row r="687" spans="6:6" ht="12.75" customHeight="1" x14ac:dyDescent="0.2">
      <c r="F687" s="109"/>
    </row>
    <row r="688" spans="6:6" ht="12.75" customHeight="1" x14ac:dyDescent="0.2">
      <c r="F688" s="109"/>
    </row>
    <row r="689" spans="6:6" ht="12.75" customHeight="1" x14ac:dyDescent="0.2">
      <c r="F689" s="109"/>
    </row>
    <row r="690" spans="6:6" ht="12.75" customHeight="1" x14ac:dyDescent="0.2">
      <c r="F690" s="109"/>
    </row>
    <row r="691" spans="6:6" ht="12.75" customHeight="1" x14ac:dyDescent="0.2">
      <c r="F691" s="109"/>
    </row>
    <row r="692" spans="6:6" ht="12.75" customHeight="1" x14ac:dyDescent="0.2">
      <c r="F692" s="109"/>
    </row>
    <row r="693" spans="6:6" ht="12.75" customHeight="1" x14ac:dyDescent="0.2">
      <c r="F693" s="109"/>
    </row>
    <row r="694" spans="6:6" ht="12.75" customHeight="1" x14ac:dyDescent="0.2">
      <c r="F694" s="109"/>
    </row>
    <row r="695" spans="6:6" ht="12.75" customHeight="1" x14ac:dyDescent="0.2">
      <c r="F695" s="109"/>
    </row>
    <row r="696" spans="6:6" ht="12.75" customHeight="1" x14ac:dyDescent="0.2">
      <c r="F696" s="109"/>
    </row>
    <row r="697" spans="6:6" ht="12.75" customHeight="1" x14ac:dyDescent="0.2">
      <c r="F697" s="109"/>
    </row>
    <row r="698" spans="6:6" ht="12.75" customHeight="1" x14ac:dyDescent="0.2">
      <c r="F698" s="109"/>
    </row>
    <row r="699" spans="6:6" ht="12.75" customHeight="1" x14ac:dyDescent="0.2">
      <c r="F699" s="109"/>
    </row>
    <row r="700" spans="6:6" ht="12.75" customHeight="1" x14ac:dyDescent="0.2">
      <c r="F700" s="109"/>
    </row>
    <row r="701" spans="6:6" ht="12.75" customHeight="1" x14ac:dyDescent="0.2">
      <c r="F701" s="109"/>
    </row>
    <row r="702" spans="6:6" ht="12.75" customHeight="1" x14ac:dyDescent="0.2">
      <c r="F702" s="109"/>
    </row>
    <row r="703" spans="6:6" ht="12.75" customHeight="1" x14ac:dyDescent="0.2">
      <c r="F703" s="109"/>
    </row>
    <row r="704" spans="6:6" ht="12.75" customHeight="1" x14ac:dyDescent="0.2">
      <c r="F704" s="109"/>
    </row>
    <row r="705" spans="6:6" ht="12.75" customHeight="1" x14ac:dyDescent="0.2">
      <c r="F705" s="109"/>
    </row>
    <row r="706" spans="6:6" ht="12.75" customHeight="1" x14ac:dyDescent="0.2">
      <c r="F706" s="109"/>
    </row>
    <row r="707" spans="6:6" ht="12.75" customHeight="1" x14ac:dyDescent="0.2">
      <c r="F707" s="109"/>
    </row>
    <row r="708" spans="6:6" ht="12.75" customHeight="1" x14ac:dyDescent="0.2">
      <c r="F708" s="109"/>
    </row>
    <row r="709" spans="6:6" ht="12.75" customHeight="1" x14ac:dyDescent="0.2">
      <c r="F709" s="109"/>
    </row>
    <row r="710" spans="6:6" ht="12.75" customHeight="1" x14ac:dyDescent="0.2">
      <c r="F710" s="109"/>
    </row>
    <row r="711" spans="6:6" ht="12.75" customHeight="1" x14ac:dyDescent="0.2">
      <c r="F711" s="109"/>
    </row>
    <row r="712" spans="6:6" ht="12.75" customHeight="1" x14ac:dyDescent="0.2">
      <c r="F712" s="109"/>
    </row>
    <row r="713" spans="6:6" ht="12.75" customHeight="1" x14ac:dyDescent="0.2">
      <c r="F713" s="109"/>
    </row>
    <row r="714" spans="6:6" ht="12.75" customHeight="1" x14ac:dyDescent="0.2">
      <c r="F714" s="109"/>
    </row>
    <row r="715" spans="6:6" ht="12.75" customHeight="1" x14ac:dyDescent="0.2">
      <c r="F715" s="109"/>
    </row>
    <row r="716" spans="6:6" ht="12.75" customHeight="1" x14ac:dyDescent="0.2">
      <c r="F716" s="109"/>
    </row>
    <row r="717" spans="6:6" ht="12.75" customHeight="1" x14ac:dyDescent="0.2">
      <c r="F717" s="109"/>
    </row>
    <row r="718" spans="6:6" ht="12.75" customHeight="1" x14ac:dyDescent="0.2">
      <c r="F718" s="109"/>
    </row>
    <row r="719" spans="6:6" ht="12.75" customHeight="1" x14ac:dyDescent="0.2">
      <c r="F719" s="109"/>
    </row>
    <row r="720" spans="6:6" ht="12.75" customHeight="1" x14ac:dyDescent="0.2">
      <c r="F720" s="109"/>
    </row>
    <row r="721" spans="6:6" ht="12.75" customHeight="1" x14ac:dyDescent="0.2">
      <c r="F721" s="109"/>
    </row>
    <row r="722" spans="6:6" ht="12.75" customHeight="1" x14ac:dyDescent="0.2">
      <c r="F722" s="109"/>
    </row>
    <row r="723" spans="6:6" ht="12.75" customHeight="1" x14ac:dyDescent="0.2">
      <c r="F723" s="109"/>
    </row>
    <row r="724" spans="6:6" ht="12.75" customHeight="1" x14ac:dyDescent="0.2">
      <c r="F724" s="109"/>
    </row>
    <row r="725" spans="6:6" ht="12.75" customHeight="1" x14ac:dyDescent="0.2">
      <c r="F725" s="109"/>
    </row>
    <row r="726" spans="6:6" ht="12.75" customHeight="1" x14ac:dyDescent="0.2">
      <c r="F726" s="109"/>
    </row>
    <row r="727" spans="6:6" ht="12.75" customHeight="1" x14ac:dyDescent="0.2">
      <c r="F727" s="109"/>
    </row>
    <row r="728" spans="6:6" ht="12.75" customHeight="1" x14ac:dyDescent="0.2">
      <c r="F728" s="109"/>
    </row>
    <row r="729" spans="6:6" ht="12.75" customHeight="1" x14ac:dyDescent="0.2">
      <c r="F729" s="109"/>
    </row>
    <row r="730" spans="6:6" ht="12.75" customHeight="1" x14ac:dyDescent="0.2">
      <c r="F730" s="109"/>
    </row>
    <row r="731" spans="6:6" ht="12.75" customHeight="1" x14ac:dyDescent="0.2">
      <c r="F731" s="109"/>
    </row>
    <row r="732" spans="6:6" ht="12.75" customHeight="1" x14ac:dyDescent="0.2">
      <c r="F732" s="109"/>
    </row>
    <row r="733" spans="6:6" ht="12.75" customHeight="1" x14ac:dyDescent="0.2">
      <c r="F733" s="109"/>
    </row>
    <row r="734" spans="6:6" ht="12.75" customHeight="1" x14ac:dyDescent="0.2">
      <c r="F734" s="109"/>
    </row>
    <row r="735" spans="6:6" ht="12.75" customHeight="1" x14ac:dyDescent="0.2">
      <c r="F735" s="109"/>
    </row>
    <row r="736" spans="6:6" ht="12.75" customHeight="1" x14ac:dyDescent="0.2">
      <c r="F736" s="109"/>
    </row>
    <row r="737" spans="6:6" ht="12.75" customHeight="1" x14ac:dyDescent="0.2">
      <c r="F737" s="109"/>
    </row>
    <row r="738" spans="6:6" ht="12.75" customHeight="1" x14ac:dyDescent="0.2">
      <c r="F738" s="109"/>
    </row>
    <row r="739" spans="6:6" ht="12.75" customHeight="1" x14ac:dyDescent="0.2">
      <c r="F739" s="109"/>
    </row>
    <row r="740" spans="6:6" ht="12.75" customHeight="1" x14ac:dyDescent="0.2">
      <c r="F740" s="109"/>
    </row>
    <row r="741" spans="6:6" ht="12.75" customHeight="1" x14ac:dyDescent="0.2">
      <c r="F741" s="109"/>
    </row>
    <row r="742" spans="6:6" ht="12.75" customHeight="1" x14ac:dyDescent="0.2">
      <c r="F742" s="109"/>
    </row>
    <row r="743" spans="6:6" ht="12.75" customHeight="1" x14ac:dyDescent="0.2">
      <c r="F743" s="109"/>
    </row>
    <row r="744" spans="6:6" ht="12.75" customHeight="1" x14ac:dyDescent="0.2">
      <c r="F744" s="109"/>
    </row>
    <row r="745" spans="6:6" ht="12.75" customHeight="1" x14ac:dyDescent="0.2">
      <c r="F745" s="109"/>
    </row>
    <row r="746" spans="6:6" ht="12.75" customHeight="1" x14ac:dyDescent="0.2">
      <c r="F746" s="109"/>
    </row>
    <row r="747" spans="6:6" ht="12.75" customHeight="1" x14ac:dyDescent="0.2">
      <c r="F747" s="109"/>
    </row>
    <row r="748" spans="6:6" ht="12.75" customHeight="1" x14ac:dyDescent="0.2">
      <c r="F748" s="109"/>
    </row>
    <row r="749" spans="6:6" ht="12.75" customHeight="1" x14ac:dyDescent="0.2">
      <c r="F749" s="109"/>
    </row>
    <row r="750" spans="6:6" ht="12.75" customHeight="1" x14ac:dyDescent="0.2">
      <c r="F750" s="109"/>
    </row>
    <row r="751" spans="6:6" ht="12.75" customHeight="1" x14ac:dyDescent="0.2">
      <c r="F751" s="109"/>
    </row>
    <row r="752" spans="6:6" ht="12.75" customHeight="1" x14ac:dyDescent="0.2">
      <c r="F752" s="109"/>
    </row>
    <row r="753" spans="6:6" ht="12.75" customHeight="1" x14ac:dyDescent="0.2">
      <c r="F753" s="109"/>
    </row>
    <row r="754" spans="6:6" ht="12.75" customHeight="1" x14ac:dyDescent="0.2">
      <c r="F754" s="109"/>
    </row>
    <row r="755" spans="6:6" ht="12.75" customHeight="1" x14ac:dyDescent="0.2">
      <c r="F755" s="109"/>
    </row>
    <row r="756" spans="6:6" ht="12.75" customHeight="1" x14ac:dyDescent="0.2">
      <c r="F756" s="109"/>
    </row>
    <row r="757" spans="6:6" ht="12.75" customHeight="1" x14ac:dyDescent="0.2">
      <c r="F757" s="109"/>
    </row>
    <row r="758" spans="6:6" ht="12.75" customHeight="1" x14ac:dyDescent="0.2">
      <c r="F758" s="109"/>
    </row>
    <row r="759" spans="6:6" ht="12.75" customHeight="1" x14ac:dyDescent="0.2">
      <c r="F759" s="109"/>
    </row>
    <row r="760" spans="6:6" ht="12.75" customHeight="1" x14ac:dyDescent="0.2">
      <c r="F760" s="109"/>
    </row>
    <row r="761" spans="6:6" ht="12.75" customHeight="1" x14ac:dyDescent="0.2">
      <c r="F761" s="109"/>
    </row>
    <row r="762" spans="6:6" ht="12.75" customHeight="1" x14ac:dyDescent="0.2">
      <c r="F762" s="109"/>
    </row>
    <row r="763" spans="6:6" ht="12.75" customHeight="1" x14ac:dyDescent="0.2">
      <c r="F763" s="109"/>
    </row>
    <row r="764" spans="6:6" ht="12.75" customHeight="1" x14ac:dyDescent="0.2">
      <c r="F764" s="109"/>
    </row>
    <row r="765" spans="6:6" ht="12.75" customHeight="1" x14ac:dyDescent="0.2">
      <c r="F765" s="109"/>
    </row>
    <row r="766" spans="6:6" ht="12.75" customHeight="1" x14ac:dyDescent="0.2">
      <c r="F766" s="109"/>
    </row>
    <row r="767" spans="6:6" ht="12.75" customHeight="1" x14ac:dyDescent="0.2">
      <c r="F767" s="109"/>
    </row>
    <row r="768" spans="6:6" ht="12.75" customHeight="1" x14ac:dyDescent="0.2">
      <c r="F768" s="109"/>
    </row>
    <row r="769" spans="6:6" ht="12.75" customHeight="1" x14ac:dyDescent="0.2">
      <c r="F769" s="109"/>
    </row>
    <row r="770" spans="6:6" ht="12.75" customHeight="1" x14ac:dyDescent="0.2">
      <c r="F770" s="109"/>
    </row>
    <row r="771" spans="6:6" ht="12.75" customHeight="1" x14ac:dyDescent="0.2">
      <c r="F771" s="109"/>
    </row>
    <row r="772" spans="6:6" ht="12.75" customHeight="1" x14ac:dyDescent="0.2">
      <c r="F772" s="109"/>
    </row>
    <row r="773" spans="6:6" ht="12.75" customHeight="1" x14ac:dyDescent="0.2">
      <c r="F773" s="109"/>
    </row>
    <row r="774" spans="6:6" ht="12.75" customHeight="1" x14ac:dyDescent="0.2">
      <c r="F774" s="109"/>
    </row>
    <row r="775" spans="6:6" ht="12.75" customHeight="1" x14ac:dyDescent="0.2">
      <c r="F775" s="109"/>
    </row>
    <row r="776" spans="6:6" ht="12.75" customHeight="1" x14ac:dyDescent="0.2">
      <c r="F776" s="109"/>
    </row>
    <row r="777" spans="6:6" ht="12.75" customHeight="1" x14ac:dyDescent="0.2">
      <c r="F777" s="109"/>
    </row>
    <row r="778" spans="6:6" ht="12.75" customHeight="1" x14ac:dyDescent="0.2">
      <c r="F778" s="109"/>
    </row>
    <row r="779" spans="6:6" ht="12.75" customHeight="1" x14ac:dyDescent="0.2">
      <c r="F779" s="109"/>
    </row>
    <row r="780" spans="6:6" ht="12.75" customHeight="1" x14ac:dyDescent="0.2">
      <c r="F780" s="109"/>
    </row>
    <row r="781" spans="6:6" ht="12.75" customHeight="1" x14ac:dyDescent="0.2">
      <c r="F781" s="109"/>
    </row>
    <row r="782" spans="6:6" ht="12.75" customHeight="1" x14ac:dyDescent="0.2">
      <c r="F782" s="109"/>
    </row>
    <row r="783" spans="6:6" ht="12.75" customHeight="1" x14ac:dyDescent="0.2">
      <c r="F783" s="109"/>
    </row>
    <row r="784" spans="6:6" ht="12.75" customHeight="1" x14ac:dyDescent="0.2">
      <c r="F784" s="109"/>
    </row>
    <row r="785" spans="6:6" ht="12.75" customHeight="1" x14ac:dyDescent="0.2">
      <c r="F785" s="109"/>
    </row>
    <row r="786" spans="6:6" ht="12.75" customHeight="1" x14ac:dyDescent="0.2">
      <c r="F786" s="109"/>
    </row>
    <row r="787" spans="6:6" ht="12.75" customHeight="1" x14ac:dyDescent="0.2">
      <c r="F787" s="109"/>
    </row>
    <row r="788" spans="6:6" ht="12.75" customHeight="1" x14ac:dyDescent="0.2">
      <c r="F788" s="109"/>
    </row>
    <row r="789" spans="6:6" ht="12.75" customHeight="1" x14ac:dyDescent="0.2">
      <c r="F789" s="109"/>
    </row>
    <row r="790" spans="6:6" ht="12.75" customHeight="1" x14ac:dyDescent="0.2">
      <c r="F790" s="109"/>
    </row>
    <row r="791" spans="6:6" ht="12.75" customHeight="1" x14ac:dyDescent="0.2">
      <c r="F791" s="109"/>
    </row>
    <row r="792" spans="6:6" ht="12.75" customHeight="1" x14ac:dyDescent="0.2">
      <c r="F792" s="109"/>
    </row>
    <row r="793" spans="6:6" ht="12.75" customHeight="1" x14ac:dyDescent="0.2">
      <c r="F793" s="109"/>
    </row>
    <row r="794" spans="6:6" ht="12.75" customHeight="1" x14ac:dyDescent="0.2">
      <c r="F794" s="109"/>
    </row>
    <row r="795" spans="6:6" ht="12.75" customHeight="1" x14ac:dyDescent="0.2">
      <c r="F795" s="109"/>
    </row>
    <row r="796" spans="6:6" ht="12.75" customHeight="1" x14ac:dyDescent="0.2">
      <c r="F796" s="109"/>
    </row>
    <row r="797" spans="6:6" ht="12.75" customHeight="1" x14ac:dyDescent="0.2">
      <c r="F797" s="109"/>
    </row>
    <row r="798" spans="6:6" ht="12.75" customHeight="1" x14ac:dyDescent="0.2">
      <c r="F798" s="109"/>
    </row>
    <row r="799" spans="6:6" ht="12.75" customHeight="1" x14ac:dyDescent="0.2">
      <c r="F799" s="109"/>
    </row>
    <row r="800" spans="6:6" ht="12.75" customHeight="1" x14ac:dyDescent="0.2">
      <c r="F800" s="109"/>
    </row>
    <row r="801" spans="6:6" ht="12.75" customHeight="1" x14ac:dyDescent="0.2">
      <c r="F801" s="109"/>
    </row>
    <row r="802" spans="6:6" ht="12.75" customHeight="1" x14ac:dyDescent="0.2">
      <c r="F802" s="109"/>
    </row>
    <row r="803" spans="6:6" ht="12.75" customHeight="1" x14ac:dyDescent="0.2">
      <c r="F803" s="109"/>
    </row>
    <row r="804" spans="6:6" ht="12.75" customHeight="1" x14ac:dyDescent="0.2">
      <c r="F804" s="109"/>
    </row>
    <row r="805" spans="6:6" ht="12.75" customHeight="1" x14ac:dyDescent="0.2">
      <c r="F805" s="109"/>
    </row>
    <row r="806" spans="6:6" ht="12.75" customHeight="1" x14ac:dyDescent="0.2">
      <c r="F806" s="109"/>
    </row>
    <row r="807" spans="6:6" ht="12.75" customHeight="1" x14ac:dyDescent="0.2">
      <c r="F807" s="109"/>
    </row>
    <row r="808" spans="6:6" ht="12.75" customHeight="1" x14ac:dyDescent="0.2">
      <c r="F808" s="109"/>
    </row>
    <row r="809" spans="6:6" ht="12.75" customHeight="1" x14ac:dyDescent="0.2">
      <c r="F809" s="109"/>
    </row>
    <row r="810" spans="6:6" ht="12.75" customHeight="1" x14ac:dyDescent="0.2">
      <c r="F810" s="109"/>
    </row>
    <row r="811" spans="6:6" ht="12.75" customHeight="1" x14ac:dyDescent="0.2">
      <c r="F811" s="109"/>
    </row>
    <row r="812" spans="6:6" ht="12.75" customHeight="1" x14ac:dyDescent="0.2">
      <c r="F812" s="109"/>
    </row>
    <row r="813" spans="6:6" ht="12.75" customHeight="1" x14ac:dyDescent="0.2">
      <c r="F813" s="109"/>
    </row>
    <row r="814" spans="6:6" ht="12.75" customHeight="1" x14ac:dyDescent="0.2">
      <c r="F814" s="109"/>
    </row>
    <row r="815" spans="6:6" ht="12.75" customHeight="1" x14ac:dyDescent="0.2">
      <c r="F815" s="109"/>
    </row>
    <row r="816" spans="6:6" ht="12.75" customHeight="1" x14ac:dyDescent="0.2">
      <c r="F816" s="109"/>
    </row>
    <row r="817" spans="6:6" ht="12.75" customHeight="1" x14ac:dyDescent="0.2">
      <c r="F817" s="109"/>
    </row>
    <row r="818" spans="6:6" ht="12.75" customHeight="1" x14ac:dyDescent="0.2">
      <c r="F818" s="109"/>
    </row>
    <row r="819" spans="6:6" ht="12.75" customHeight="1" x14ac:dyDescent="0.2">
      <c r="F819" s="109"/>
    </row>
    <row r="820" spans="6:6" ht="12.75" customHeight="1" x14ac:dyDescent="0.2">
      <c r="F820" s="109"/>
    </row>
    <row r="821" spans="6:6" ht="12.75" customHeight="1" x14ac:dyDescent="0.2">
      <c r="F821" s="109"/>
    </row>
    <row r="822" spans="6:6" ht="12.75" customHeight="1" x14ac:dyDescent="0.2">
      <c r="F822" s="109"/>
    </row>
    <row r="823" spans="6:6" ht="12.75" customHeight="1" x14ac:dyDescent="0.2">
      <c r="F823" s="109"/>
    </row>
    <row r="824" spans="6:6" ht="12.75" customHeight="1" x14ac:dyDescent="0.2">
      <c r="F824" s="109"/>
    </row>
    <row r="825" spans="6:6" ht="12.75" customHeight="1" x14ac:dyDescent="0.2">
      <c r="F825" s="109"/>
    </row>
    <row r="826" spans="6:6" ht="12.75" customHeight="1" x14ac:dyDescent="0.2">
      <c r="F826" s="109"/>
    </row>
    <row r="827" spans="6:6" ht="12.75" customHeight="1" x14ac:dyDescent="0.2">
      <c r="F827" s="109"/>
    </row>
    <row r="828" spans="6:6" ht="12.75" customHeight="1" x14ac:dyDescent="0.2">
      <c r="F828" s="109"/>
    </row>
    <row r="829" spans="6:6" ht="12.75" customHeight="1" x14ac:dyDescent="0.2">
      <c r="F829" s="109"/>
    </row>
    <row r="830" spans="6:6" ht="12.75" customHeight="1" x14ac:dyDescent="0.2">
      <c r="F830" s="109"/>
    </row>
    <row r="831" spans="6:6" ht="12.75" customHeight="1" x14ac:dyDescent="0.2">
      <c r="F831" s="109"/>
    </row>
    <row r="832" spans="6:6" ht="12.75" customHeight="1" x14ac:dyDescent="0.2">
      <c r="F832" s="109"/>
    </row>
    <row r="833" spans="6:6" ht="12.75" customHeight="1" x14ac:dyDescent="0.2">
      <c r="F833" s="109"/>
    </row>
    <row r="834" spans="6:6" ht="12.75" customHeight="1" x14ac:dyDescent="0.2">
      <c r="F834" s="109"/>
    </row>
    <row r="835" spans="6:6" ht="12.75" customHeight="1" x14ac:dyDescent="0.2">
      <c r="F835" s="109"/>
    </row>
    <row r="836" spans="6:6" ht="12.75" customHeight="1" x14ac:dyDescent="0.2">
      <c r="F836" s="109"/>
    </row>
    <row r="837" spans="6:6" ht="12.75" customHeight="1" x14ac:dyDescent="0.2">
      <c r="F837" s="109"/>
    </row>
    <row r="838" spans="6:6" ht="12.75" customHeight="1" x14ac:dyDescent="0.2">
      <c r="F838" s="109"/>
    </row>
    <row r="839" spans="6:6" ht="12.75" customHeight="1" x14ac:dyDescent="0.2">
      <c r="F839" s="109"/>
    </row>
    <row r="840" spans="6:6" ht="12.75" customHeight="1" x14ac:dyDescent="0.2">
      <c r="F840" s="109"/>
    </row>
    <row r="841" spans="6:6" ht="12.75" customHeight="1" x14ac:dyDescent="0.2">
      <c r="F841" s="109"/>
    </row>
    <row r="842" spans="6:6" ht="12.75" customHeight="1" x14ac:dyDescent="0.2">
      <c r="F842" s="109"/>
    </row>
    <row r="843" spans="6:6" ht="12.75" customHeight="1" x14ac:dyDescent="0.2">
      <c r="F843" s="109"/>
    </row>
    <row r="844" spans="6:6" ht="12.75" customHeight="1" x14ac:dyDescent="0.2">
      <c r="F844" s="109"/>
    </row>
    <row r="845" spans="6:6" ht="12.75" customHeight="1" x14ac:dyDescent="0.2">
      <c r="F845" s="109"/>
    </row>
    <row r="846" spans="6:6" ht="12.75" customHeight="1" x14ac:dyDescent="0.2">
      <c r="F846" s="109"/>
    </row>
    <row r="847" spans="6:6" ht="12.75" customHeight="1" x14ac:dyDescent="0.2">
      <c r="F847" s="109"/>
    </row>
    <row r="848" spans="6:6" ht="12.75" customHeight="1" x14ac:dyDescent="0.2">
      <c r="F848" s="109"/>
    </row>
    <row r="849" spans="6:6" ht="12.75" customHeight="1" x14ac:dyDescent="0.2">
      <c r="F849" s="109"/>
    </row>
    <row r="850" spans="6:6" ht="12.75" customHeight="1" x14ac:dyDescent="0.2">
      <c r="F850" s="109"/>
    </row>
    <row r="851" spans="6:6" ht="12.75" customHeight="1" x14ac:dyDescent="0.2">
      <c r="F851" s="109"/>
    </row>
    <row r="852" spans="6:6" ht="12.75" customHeight="1" x14ac:dyDescent="0.2">
      <c r="F852" s="109"/>
    </row>
    <row r="853" spans="6:6" ht="12.75" customHeight="1" x14ac:dyDescent="0.2">
      <c r="F853" s="109"/>
    </row>
    <row r="854" spans="6:6" ht="12.75" customHeight="1" x14ac:dyDescent="0.2">
      <c r="F854" s="109"/>
    </row>
    <row r="855" spans="6:6" ht="12.75" customHeight="1" x14ac:dyDescent="0.2">
      <c r="F855" s="109"/>
    </row>
    <row r="856" spans="6:6" ht="12.75" customHeight="1" x14ac:dyDescent="0.2">
      <c r="F856" s="109"/>
    </row>
    <row r="857" spans="6:6" ht="12.75" customHeight="1" x14ac:dyDescent="0.2">
      <c r="F857" s="109"/>
    </row>
    <row r="858" spans="6:6" ht="12.75" customHeight="1" x14ac:dyDescent="0.2">
      <c r="F858" s="109"/>
    </row>
    <row r="859" spans="6:6" ht="12.75" customHeight="1" x14ac:dyDescent="0.2">
      <c r="F859" s="109"/>
    </row>
    <row r="860" spans="6:6" ht="12.75" customHeight="1" x14ac:dyDescent="0.2">
      <c r="F860" s="109"/>
    </row>
    <row r="861" spans="6:6" ht="12.75" customHeight="1" x14ac:dyDescent="0.2">
      <c r="F861" s="109"/>
    </row>
    <row r="862" spans="6:6" ht="12.75" customHeight="1" x14ac:dyDescent="0.2">
      <c r="F862" s="109"/>
    </row>
    <row r="863" spans="6:6" ht="12.75" customHeight="1" x14ac:dyDescent="0.2">
      <c r="F863" s="109"/>
    </row>
    <row r="864" spans="6:6" ht="12.75" customHeight="1" x14ac:dyDescent="0.2">
      <c r="F864" s="109"/>
    </row>
    <row r="865" spans="6:6" ht="12.75" customHeight="1" x14ac:dyDescent="0.2">
      <c r="F865" s="109"/>
    </row>
    <row r="866" spans="6:6" ht="12.75" customHeight="1" x14ac:dyDescent="0.2">
      <c r="F866" s="109"/>
    </row>
    <row r="867" spans="6:6" ht="12.75" customHeight="1" x14ac:dyDescent="0.2">
      <c r="F867" s="109"/>
    </row>
    <row r="868" spans="6:6" ht="12.75" customHeight="1" x14ac:dyDescent="0.2">
      <c r="F868" s="109"/>
    </row>
    <row r="869" spans="6:6" ht="12.75" customHeight="1" x14ac:dyDescent="0.2">
      <c r="F869" s="109"/>
    </row>
    <row r="870" spans="6:6" ht="12.75" customHeight="1" x14ac:dyDescent="0.2">
      <c r="F870" s="109"/>
    </row>
    <row r="871" spans="6:6" ht="12.75" customHeight="1" x14ac:dyDescent="0.2">
      <c r="F871" s="109"/>
    </row>
    <row r="872" spans="6:6" ht="12.75" customHeight="1" x14ac:dyDescent="0.2">
      <c r="F872" s="109"/>
    </row>
    <row r="873" spans="6:6" ht="12.75" customHeight="1" x14ac:dyDescent="0.2">
      <c r="F873" s="109"/>
    </row>
    <row r="874" spans="6:6" ht="12.75" customHeight="1" x14ac:dyDescent="0.2">
      <c r="F874" s="109"/>
    </row>
    <row r="875" spans="6:6" ht="12.75" customHeight="1" x14ac:dyDescent="0.2">
      <c r="F875" s="109"/>
    </row>
    <row r="876" spans="6:6" ht="12.75" customHeight="1" x14ac:dyDescent="0.2">
      <c r="F876" s="109"/>
    </row>
    <row r="877" spans="6:6" ht="12.75" customHeight="1" x14ac:dyDescent="0.2">
      <c r="F877" s="109"/>
    </row>
    <row r="878" spans="6:6" ht="12.75" customHeight="1" x14ac:dyDescent="0.2">
      <c r="F878" s="109"/>
    </row>
    <row r="879" spans="6:6" ht="12.75" customHeight="1" x14ac:dyDescent="0.2">
      <c r="F879" s="109"/>
    </row>
    <row r="880" spans="6:6" ht="12.75" customHeight="1" x14ac:dyDescent="0.2">
      <c r="F880" s="109"/>
    </row>
    <row r="881" spans="6:6" ht="12.75" customHeight="1" x14ac:dyDescent="0.2">
      <c r="F881" s="109"/>
    </row>
    <row r="882" spans="6:6" ht="12.75" customHeight="1" x14ac:dyDescent="0.2">
      <c r="F882" s="109"/>
    </row>
    <row r="883" spans="6:6" ht="12.75" customHeight="1" x14ac:dyDescent="0.2">
      <c r="F883" s="109"/>
    </row>
    <row r="884" spans="6:6" ht="12.75" customHeight="1" x14ac:dyDescent="0.2">
      <c r="F884" s="109"/>
    </row>
    <row r="885" spans="6:6" ht="12.75" customHeight="1" x14ac:dyDescent="0.2">
      <c r="F885" s="109"/>
    </row>
    <row r="886" spans="6:6" ht="12.75" customHeight="1" x14ac:dyDescent="0.2">
      <c r="F886" s="109"/>
    </row>
    <row r="887" spans="6:6" ht="12.75" customHeight="1" x14ac:dyDescent="0.2">
      <c r="F887" s="109"/>
    </row>
    <row r="888" spans="6:6" ht="12.75" customHeight="1" x14ac:dyDescent="0.2">
      <c r="F888" s="109"/>
    </row>
    <row r="889" spans="6:6" ht="12.75" customHeight="1" x14ac:dyDescent="0.2">
      <c r="F889" s="109"/>
    </row>
    <row r="890" spans="6:6" ht="12.75" customHeight="1" x14ac:dyDescent="0.2">
      <c r="F890" s="109"/>
    </row>
    <row r="891" spans="6:6" ht="12.75" customHeight="1" x14ac:dyDescent="0.2">
      <c r="F891" s="109"/>
    </row>
    <row r="892" spans="6:6" ht="12.75" customHeight="1" x14ac:dyDescent="0.2">
      <c r="F892" s="109"/>
    </row>
    <row r="893" spans="6:6" ht="12.75" customHeight="1" x14ac:dyDescent="0.2">
      <c r="F893" s="109"/>
    </row>
    <row r="894" spans="6:6" ht="12.75" customHeight="1" x14ac:dyDescent="0.2">
      <c r="F894" s="109"/>
    </row>
    <row r="895" spans="6:6" ht="12.75" customHeight="1" x14ac:dyDescent="0.2">
      <c r="F895" s="109"/>
    </row>
    <row r="896" spans="6:6" ht="12.75" customHeight="1" x14ac:dyDescent="0.2">
      <c r="F896" s="109"/>
    </row>
    <row r="897" spans="6:6" ht="12.75" customHeight="1" x14ac:dyDescent="0.2">
      <c r="F897" s="109"/>
    </row>
    <row r="898" spans="6:6" ht="12.75" customHeight="1" x14ac:dyDescent="0.2">
      <c r="F898" s="109"/>
    </row>
    <row r="899" spans="6:6" ht="12.75" customHeight="1" x14ac:dyDescent="0.2">
      <c r="F899" s="109"/>
    </row>
    <row r="900" spans="6:6" ht="12.75" customHeight="1" x14ac:dyDescent="0.2">
      <c r="F900" s="109"/>
    </row>
    <row r="901" spans="6:6" ht="12.75" customHeight="1" x14ac:dyDescent="0.2">
      <c r="F901" s="109"/>
    </row>
    <row r="902" spans="6:6" ht="12.75" customHeight="1" x14ac:dyDescent="0.2">
      <c r="F902" s="109"/>
    </row>
    <row r="903" spans="6:6" ht="12.75" customHeight="1" x14ac:dyDescent="0.2">
      <c r="F903" s="109"/>
    </row>
    <row r="904" spans="6:6" ht="12.75" customHeight="1" x14ac:dyDescent="0.2">
      <c r="F904" s="109"/>
    </row>
    <row r="905" spans="6:6" ht="12.75" customHeight="1" x14ac:dyDescent="0.2">
      <c r="F905" s="109"/>
    </row>
    <row r="906" spans="6:6" ht="12.75" customHeight="1" x14ac:dyDescent="0.2">
      <c r="F906" s="109"/>
    </row>
    <row r="907" spans="6:6" ht="12.75" customHeight="1" x14ac:dyDescent="0.2">
      <c r="F907" s="109"/>
    </row>
    <row r="908" spans="6:6" ht="12.75" customHeight="1" x14ac:dyDescent="0.2">
      <c r="F908" s="109"/>
    </row>
    <row r="909" spans="6:6" ht="12.75" customHeight="1" x14ac:dyDescent="0.2">
      <c r="F909" s="109"/>
    </row>
    <row r="910" spans="6:6" ht="12.75" customHeight="1" x14ac:dyDescent="0.2">
      <c r="F910" s="109"/>
    </row>
    <row r="911" spans="6:6" ht="12.75" customHeight="1" x14ac:dyDescent="0.2">
      <c r="F911" s="109"/>
    </row>
    <row r="912" spans="6:6" ht="12.75" customHeight="1" x14ac:dyDescent="0.2">
      <c r="F912" s="109"/>
    </row>
    <row r="913" spans="6:6" ht="12.75" customHeight="1" x14ac:dyDescent="0.2">
      <c r="F913" s="109"/>
    </row>
    <row r="914" spans="6:6" ht="12.75" customHeight="1" x14ac:dyDescent="0.2">
      <c r="F914" s="109"/>
    </row>
    <row r="915" spans="6:6" ht="12.75" customHeight="1" x14ac:dyDescent="0.2">
      <c r="F915" s="109"/>
    </row>
    <row r="916" spans="6:6" ht="12.75" customHeight="1" x14ac:dyDescent="0.2">
      <c r="F916" s="109"/>
    </row>
    <row r="917" spans="6:6" ht="12.75" customHeight="1" x14ac:dyDescent="0.2">
      <c r="F917" s="109"/>
    </row>
    <row r="918" spans="6:6" ht="12.75" customHeight="1" x14ac:dyDescent="0.2">
      <c r="F918" s="109"/>
    </row>
    <row r="919" spans="6:6" ht="12.75" customHeight="1" x14ac:dyDescent="0.2">
      <c r="F919" s="109"/>
    </row>
    <row r="920" spans="6:6" ht="12.75" customHeight="1" x14ac:dyDescent="0.2">
      <c r="F920" s="109"/>
    </row>
    <row r="921" spans="6:6" ht="12.75" customHeight="1" x14ac:dyDescent="0.2">
      <c r="F921" s="109"/>
    </row>
    <row r="922" spans="6:6" ht="12.75" customHeight="1" x14ac:dyDescent="0.2">
      <c r="F922" s="109"/>
    </row>
    <row r="923" spans="6:6" ht="12.75" customHeight="1" x14ac:dyDescent="0.2">
      <c r="F923" s="109"/>
    </row>
    <row r="924" spans="6:6" ht="12.75" customHeight="1" x14ac:dyDescent="0.2">
      <c r="F924" s="109"/>
    </row>
    <row r="925" spans="6:6" ht="12.75" customHeight="1" x14ac:dyDescent="0.2">
      <c r="F925" s="109"/>
    </row>
    <row r="926" spans="6:6" ht="12.75" customHeight="1" x14ac:dyDescent="0.2">
      <c r="F926" s="109"/>
    </row>
    <row r="927" spans="6:6" ht="12.75" customHeight="1" x14ac:dyDescent="0.2">
      <c r="F927" s="109"/>
    </row>
    <row r="928" spans="6:6" ht="12.75" customHeight="1" x14ac:dyDescent="0.2">
      <c r="F928" s="109"/>
    </row>
    <row r="929" spans="6:6" ht="12.75" customHeight="1" x14ac:dyDescent="0.2">
      <c r="F929" s="109"/>
    </row>
    <row r="930" spans="6:6" ht="12.75" customHeight="1" x14ac:dyDescent="0.2">
      <c r="F930" s="109"/>
    </row>
    <row r="931" spans="6:6" ht="12.75" customHeight="1" x14ac:dyDescent="0.2">
      <c r="F931" s="109"/>
    </row>
    <row r="932" spans="6:6" ht="12.75" customHeight="1" x14ac:dyDescent="0.2">
      <c r="F932" s="109"/>
    </row>
    <row r="933" spans="6:6" ht="12.75" customHeight="1" x14ac:dyDescent="0.2">
      <c r="F933" s="109"/>
    </row>
    <row r="934" spans="6:6" ht="12.75" customHeight="1" x14ac:dyDescent="0.2">
      <c r="F934" s="109"/>
    </row>
    <row r="935" spans="6:6" ht="12.75" customHeight="1" x14ac:dyDescent="0.2">
      <c r="F935" s="109"/>
    </row>
    <row r="936" spans="6:6" ht="12.75" customHeight="1" x14ac:dyDescent="0.2">
      <c r="F936" s="109"/>
    </row>
    <row r="937" spans="6:6" ht="12.75" customHeight="1" x14ac:dyDescent="0.2">
      <c r="F937" s="109"/>
    </row>
    <row r="938" spans="6:6" ht="12.75" customHeight="1" x14ac:dyDescent="0.2">
      <c r="F938" s="109"/>
    </row>
    <row r="939" spans="6:6" ht="12.75" customHeight="1" x14ac:dyDescent="0.2">
      <c r="F939" s="109"/>
    </row>
    <row r="940" spans="6:6" ht="12.75" customHeight="1" x14ac:dyDescent="0.2">
      <c r="F940" s="109"/>
    </row>
    <row r="941" spans="6:6" ht="12.75" customHeight="1" x14ac:dyDescent="0.2">
      <c r="F941" s="109"/>
    </row>
    <row r="942" spans="6:6" ht="12.75" customHeight="1" x14ac:dyDescent="0.2">
      <c r="F942" s="109"/>
    </row>
    <row r="943" spans="6:6" ht="12.75" customHeight="1" x14ac:dyDescent="0.2">
      <c r="F943" s="109"/>
    </row>
    <row r="944" spans="6:6" ht="12.75" customHeight="1" x14ac:dyDescent="0.2">
      <c r="F944" s="109"/>
    </row>
    <row r="945" spans="6:6" ht="12.75" customHeight="1" x14ac:dyDescent="0.2">
      <c r="F945" s="109"/>
    </row>
    <row r="946" spans="6:6" ht="12.75" customHeight="1" x14ac:dyDescent="0.2">
      <c r="F946" s="109"/>
    </row>
    <row r="947" spans="6:6" ht="12.75" customHeight="1" x14ac:dyDescent="0.2">
      <c r="F947" s="109"/>
    </row>
    <row r="948" spans="6:6" ht="12.75" customHeight="1" x14ac:dyDescent="0.2">
      <c r="F948" s="109"/>
    </row>
    <row r="949" spans="6:6" ht="12.75" customHeight="1" x14ac:dyDescent="0.2">
      <c r="F949" s="109"/>
    </row>
    <row r="950" spans="6:6" ht="12.75" customHeight="1" x14ac:dyDescent="0.2">
      <c r="F950" s="109"/>
    </row>
    <row r="951" spans="6:6" ht="12.75" customHeight="1" x14ac:dyDescent="0.2">
      <c r="F951" s="109"/>
    </row>
    <row r="952" spans="6:6" ht="12.75" customHeight="1" x14ac:dyDescent="0.2">
      <c r="F952" s="109"/>
    </row>
    <row r="953" spans="6:6" ht="12.75" customHeight="1" x14ac:dyDescent="0.2">
      <c r="F953" s="109"/>
    </row>
    <row r="954" spans="6:6" ht="12.75" customHeight="1" x14ac:dyDescent="0.2">
      <c r="F954" s="109"/>
    </row>
    <row r="955" spans="6:6" ht="12.75" customHeight="1" x14ac:dyDescent="0.2">
      <c r="F955" s="109"/>
    </row>
    <row r="956" spans="6:6" ht="12.75" customHeight="1" x14ac:dyDescent="0.2">
      <c r="F956" s="109"/>
    </row>
    <row r="957" spans="6:6" ht="12.75" customHeight="1" x14ac:dyDescent="0.2">
      <c r="F957" s="109"/>
    </row>
    <row r="958" spans="6:6" ht="12.75" customHeight="1" x14ac:dyDescent="0.2">
      <c r="F958" s="109"/>
    </row>
    <row r="959" spans="6:6" ht="12.75" customHeight="1" x14ac:dyDescent="0.2">
      <c r="F959" s="109"/>
    </row>
    <row r="960" spans="6:6" ht="12.75" customHeight="1" x14ac:dyDescent="0.2">
      <c r="F960" s="109"/>
    </row>
    <row r="961" spans="6:6" ht="12.75" customHeight="1" x14ac:dyDescent="0.2">
      <c r="F961" s="109"/>
    </row>
    <row r="962" spans="6:6" ht="12.75" customHeight="1" x14ac:dyDescent="0.2">
      <c r="F962" s="109"/>
    </row>
    <row r="963" spans="6:6" ht="12.75" customHeight="1" x14ac:dyDescent="0.2">
      <c r="F963" s="109"/>
    </row>
    <row r="964" spans="6:6" ht="12.75" customHeight="1" x14ac:dyDescent="0.2">
      <c r="F964" s="109"/>
    </row>
    <row r="965" spans="6:6" ht="12.75" customHeight="1" x14ac:dyDescent="0.2">
      <c r="F965" s="109"/>
    </row>
    <row r="966" spans="6:6" ht="12.75" customHeight="1" x14ac:dyDescent="0.2">
      <c r="F966" s="109"/>
    </row>
    <row r="967" spans="6:6" ht="12.75" customHeight="1" x14ac:dyDescent="0.2">
      <c r="F967" s="109"/>
    </row>
    <row r="968" spans="6:6" ht="12.75" customHeight="1" x14ac:dyDescent="0.2">
      <c r="F968" s="109"/>
    </row>
    <row r="969" spans="6:6" ht="12.75" customHeight="1" x14ac:dyDescent="0.2">
      <c r="F969" s="109"/>
    </row>
    <row r="970" spans="6:6" ht="12.75" customHeight="1" x14ac:dyDescent="0.2">
      <c r="F970" s="109"/>
    </row>
    <row r="971" spans="6:6" ht="12.75" customHeight="1" x14ac:dyDescent="0.2">
      <c r="F971" s="109"/>
    </row>
    <row r="972" spans="6:6" ht="12.75" customHeight="1" x14ac:dyDescent="0.2">
      <c r="F972" s="109"/>
    </row>
    <row r="973" spans="6:6" ht="12.75" customHeight="1" x14ac:dyDescent="0.2">
      <c r="F973" s="109"/>
    </row>
    <row r="974" spans="6:6" ht="12.75" customHeight="1" x14ac:dyDescent="0.2">
      <c r="F974" s="109"/>
    </row>
    <row r="975" spans="6:6" ht="12.75" customHeight="1" x14ac:dyDescent="0.2">
      <c r="F975" s="109"/>
    </row>
    <row r="976" spans="6:6" ht="12.75" customHeight="1" x14ac:dyDescent="0.2">
      <c r="F976" s="109"/>
    </row>
    <row r="977" spans="6:6" ht="12.75" customHeight="1" x14ac:dyDescent="0.2">
      <c r="F977" s="109"/>
    </row>
    <row r="978" spans="6:6" ht="12.75" customHeight="1" x14ac:dyDescent="0.2">
      <c r="F978" s="109"/>
    </row>
    <row r="979" spans="6:6" ht="12.75" customHeight="1" x14ac:dyDescent="0.2">
      <c r="F979" s="109"/>
    </row>
    <row r="980" spans="6:6" ht="12.75" customHeight="1" x14ac:dyDescent="0.2">
      <c r="F980" s="109"/>
    </row>
    <row r="981" spans="6:6" ht="12.75" customHeight="1" x14ac:dyDescent="0.2">
      <c r="F981" s="109"/>
    </row>
    <row r="982" spans="6:6" ht="12.75" customHeight="1" x14ac:dyDescent="0.2">
      <c r="F982" s="109"/>
    </row>
    <row r="983" spans="6:6" ht="12.75" customHeight="1" x14ac:dyDescent="0.2">
      <c r="F983" s="109"/>
    </row>
    <row r="984" spans="6:6" ht="12.75" customHeight="1" x14ac:dyDescent="0.2">
      <c r="F984" s="109"/>
    </row>
    <row r="985" spans="6:6" ht="12.75" customHeight="1" x14ac:dyDescent="0.2">
      <c r="F985" s="109"/>
    </row>
    <row r="986" spans="6:6" ht="12.75" customHeight="1" x14ac:dyDescent="0.2">
      <c r="F986" s="109"/>
    </row>
    <row r="987" spans="6:6" ht="12.75" customHeight="1" x14ac:dyDescent="0.2">
      <c r="F987" s="109"/>
    </row>
    <row r="988" spans="6:6" ht="12.75" customHeight="1" x14ac:dyDescent="0.2">
      <c r="F988" s="109"/>
    </row>
    <row r="989" spans="6:6" ht="12.75" customHeight="1" x14ac:dyDescent="0.2">
      <c r="F989" s="109"/>
    </row>
    <row r="990" spans="6:6" ht="12.75" customHeight="1" x14ac:dyDescent="0.2">
      <c r="F990" s="109"/>
    </row>
    <row r="991" spans="6:6" ht="12.75" customHeight="1" x14ac:dyDescent="0.2">
      <c r="F991" s="109"/>
    </row>
    <row r="992" spans="6:6" ht="12.75" customHeight="1" x14ac:dyDescent="0.2">
      <c r="F992" s="109"/>
    </row>
    <row r="993" spans="6:6" ht="12.75" customHeight="1" x14ac:dyDescent="0.2">
      <c r="F993" s="109"/>
    </row>
    <row r="994" spans="6:6" ht="12.75" customHeight="1" x14ac:dyDescent="0.2">
      <c r="F994" s="109"/>
    </row>
    <row r="995" spans="6:6" ht="12.75" customHeight="1" x14ac:dyDescent="0.2">
      <c r="F995" s="109"/>
    </row>
    <row r="996" spans="6:6" ht="12.75" customHeight="1" x14ac:dyDescent="0.2">
      <c r="F996" s="109"/>
    </row>
    <row r="997" spans="6:6" ht="12.75" customHeight="1" x14ac:dyDescent="0.2">
      <c r="F997" s="109"/>
    </row>
    <row r="998" spans="6:6" ht="12.75" customHeight="1" x14ac:dyDescent="0.2">
      <c r="F998" s="109"/>
    </row>
    <row r="999" spans="6:6" ht="12.75" customHeight="1" x14ac:dyDescent="0.2">
      <c r="F999" s="109"/>
    </row>
    <row r="1000" spans="6:6" ht="12.75" customHeight="1" x14ac:dyDescent="0.2">
      <c r="F1000" s="109"/>
    </row>
  </sheetData>
  <mergeCells count="124">
    <mergeCell ref="AA26:AA27"/>
    <mergeCell ref="AB22:AB23"/>
    <mergeCell ref="AB24:AB25"/>
    <mergeCell ref="AB26:AB27"/>
    <mergeCell ref="AA11:AA13"/>
    <mergeCell ref="AB11:AB13"/>
    <mergeCell ref="AA14:AA16"/>
    <mergeCell ref="AB14:AB16"/>
    <mergeCell ref="AA17:AA18"/>
    <mergeCell ref="AB17:AB18"/>
    <mergeCell ref="AB19:AB21"/>
    <mergeCell ref="AA19:AA21"/>
    <mergeCell ref="AA22:AA23"/>
    <mergeCell ref="P4:Q4"/>
    <mergeCell ref="O5:W5"/>
    <mergeCell ref="A6:N6"/>
    <mergeCell ref="R6:W6"/>
    <mergeCell ref="A7:N7"/>
    <mergeCell ref="R7:W7"/>
    <mergeCell ref="A8:N8"/>
    <mergeCell ref="O8:W8"/>
    <mergeCell ref="AA24:AA25"/>
    <mergeCell ref="T11:T12"/>
    <mergeCell ref="U11:U12"/>
    <mergeCell ref="V11:V12"/>
    <mergeCell ref="W11:W12"/>
    <mergeCell ref="X11:X12"/>
    <mergeCell ref="Y11:Y12"/>
    <mergeCell ref="Z11:Z12"/>
    <mergeCell ref="A15:A17"/>
    <mergeCell ref="B15:B17"/>
    <mergeCell ref="D15:D17"/>
    <mergeCell ref="E15:E17"/>
    <mergeCell ref="F15:F17"/>
    <mergeCell ref="G15:G17"/>
    <mergeCell ref="C15:C17"/>
    <mergeCell ref="C18:C21"/>
    <mergeCell ref="A1:W2"/>
    <mergeCell ref="X1:AB8"/>
    <mergeCell ref="A3:D3"/>
    <mergeCell ref="J3:M3"/>
    <mergeCell ref="N3:P3"/>
    <mergeCell ref="T3:W3"/>
    <mergeCell ref="R4:W4"/>
    <mergeCell ref="F11:F13"/>
    <mergeCell ref="G11:G13"/>
    <mergeCell ref="J11:J13"/>
    <mergeCell ref="K11:K13"/>
    <mergeCell ref="O11:O13"/>
    <mergeCell ref="P11:P13"/>
    <mergeCell ref="Q11:Q12"/>
    <mergeCell ref="R11:R12"/>
    <mergeCell ref="S11:S12"/>
    <mergeCell ref="A11:A13"/>
    <mergeCell ref="E3:I3"/>
    <mergeCell ref="A5:N5"/>
    <mergeCell ref="B11:B14"/>
    <mergeCell ref="C11:C14"/>
    <mergeCell ref="D11:D14"/>
    <mergeCell ref="E11:E14"/>
    <mergeCell ref="Q3:S3"/>
    <mergeCell ref="A19:A21"/>
    <mergeCell ref="B19:B21"/>
    <mergeCell ref="D19:D21"/>
    <mergeCell ref="E19:E21"/>
    <mergeCell ref="F19:F21"/>
    <mergeCell ref="A25:A27"/>
    <mergeCell ref="B25:B27"/>
    <mergeCell ref="C25:C27"/>
    <mergeCell ref="D25:D27"/>
    <mergeCell ref="E25:E27"/>
    <mergeCell ref="F25:F27"/>
    <mergeCell ref="G25:G27"/>
    <mergeCell ref="O25:O27"/>
    <mergeCell ref="P25:P27"/>
    <mergeCell ref="Q25:Q27"/>
    <mergeCell ref="H25:H27"/>
    <mergeCell ref="I25:I27"/>
    <mergeCell ref="J25:J27"/>
    <mergeCell ref="K25:K27"/>
    <mergeCell ref="L25:L27"/>
    <mergeCell ref="M25:M27"/>
    <mergeCell ref="N25:N27"/>
    <mergeCell ref="L11:L13"/>
    <mergeCell ref="M11:M13"/>
    <mergeCell ref="N11:N13"/>
    <mergeCell ref="M15:M17"/>
    <mergeCell ref="N15:N17"/>
    <mergeCell ref="O15:O17"/>
    <mergeCell ref="P15:P17"/>
    <mergeCell ref="Q15:Q17"/>
    <mergeCell ref="H11:H13"/>
    <mergeCell ref="I11:I14"/>
    <mergeCell ref="H15:H17"/>
    <mergeCell ref="I15:I17"/>
    <mergeCell ref="J15:J17"/>
    <mergeCell ref="K15:K17"/>
    <mergeCell ref="L15:L17"/>
    <mergeCell ref="N19:N21"/>
    <mergeCell ref="O19:O21"/>
    <mergeCell ref="P19:P21"/>
    <mergeCell ref="Q19:Q21"/>
    <mergeCell ref="G19:G21"/>
    <mergeCell ref="H19:H21"/>
    <mergeCell ref="I19:I21"/>
    <mergeCell ref="J19:J21"/>
    <mergeCell ref="K19:K21"/>
    <mergeCell ref="L19:L21"/>
    <mergeCell ref="M19:M21"/>
    <mergeCell ref="H22:H24"/>
    <mergeCell ref="I22:I24"/>
    <mergeCell ref="J22:J24"/>
    <mergeCell ref="K22:K24"/>
    <mergeCell ref="L22:L24"/>
    <mergeCell ref="M22:M24"/>
    <mergeCell ref="N22:N24"/>
    <mergeCell ref="Q22:Q24"/>
    <mergeCell ref="A22:A24"/>
    <mergeCell ref="B22:B24"/>
    <mergeCell ref="C22:C24"/>
    <mergeCell ref="D22:D24"/>
    <mergeCell ref="E22:E24"/>
    <mergeCell ref="F22:F24"/>
    <mergeCell ref="G22:G24"/>
  </mergeCells>
  <dataValidations count="3">
    <dataValidation type="decimal" operator="greaterThan" allowBlank="1" showInputMessage="1" showErrorMessage="1" prompt="Nedozvoljeni unos - Dozvoljeno unijeti broj sa dva decimalna mjesta." sqref="H11 H14:H15">
      <formula1>0</formula1>
    </dataValidation>
    <dataValidation type="decimal" allowBlank="1" showErrorMessage="1" sqref="A11">
      <formula1>1</formula1>
      <formula2>9999</formula2>
    </dataValidation>
    <dataValidation type="custom" allowBlank="1" showInputMessage="1" showErrorMessage="1" prompt="Dozvoljeni unos do 250 znakova  -    " sqref="G11 G14:G15 G18:G19">
      <formula1>LT(LEN(G11),(250))</formula1>
    </dataValidation>
  </dataValidations>
  <printOptions horizontalCentered="1"/>
  <pageMargins left="0.25" right="0.25" top="0.75" bottom="0.75" header="0" footer="0"/>
  <pageSetup paperSize="8" scale="65" orientation="landscape"/>
  <headerFooter>
    <oddHeader>&amp;CPrilog 1. Provedbeni program Ministarstva financija - pregled mjera</oddHead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workbookViewId="0"/>
  </sheetViews>
  <sheetFormatPr defaultColWidth="14.42578125" defaultRowHeight="15" customHeight="1" x14ac:dyDescent="0.2"/>
  <cols>
    <col min="1" max="1" width="8.85546875" customWidth="1"/>
    <col min="2" max="2" width="28.7109375" customWidth="1"/>
    <col min="3" max="4" width="26.85546875" customWidth="1"/>
    <col min="5" max="5" width="25" customWidth="1"/>
    <col min="6" max="6" width="26.42578125" customWidth="1"/>
    <col min="7" max="7" width="16.85546875" customWidth="1"/>
    <col min="8" max="8" width="24.5703125" customWidth="1"/>
    <col min="9" max="9" width="39" customWidth="1"/>
    <col min="10" max="13" width="17.140625" customWidth="1"/>
    <col min="14" max="14" width="21.42578125" customWidth="1"/>
    <col min="15" max="15" width="30.85546875" customWidth="1"/>
    <col min="16" max="16" width="23.140625" customWidth="1"/>
    <col min="17" max="17" width="13.140625" customWidth="1"/>
    <col min="18" max="18" width="14.140625" customWidth="1"/>
    <col min="19" max="20" width="13.85546875" customWidth="1"/>
    <col min="21" max="21" width="13.7109375" customWidth="1"/>
    <col min="22" max="22" width="14" customWidth="1"/>
    <col min="23" max="23" width="14.140625" customWidth="1"/>
    <col min="24" max="24" width="29.7109375" customWidth="1"/>
    <col min="25" max="25" width="25.28515625" customWidth="1"/>
    <col min="26" max="26" width="24" customWidth="1"/>
    <col min="27" max="27" width="26.140625" customWidth="1"/>
    <col min="28" max="28" width="55.140625" customWidth="1"/>
  </cols>
  <sheetData>
    <row r="1" spans="1:28" ht="15.75" customHeight="1" x14ac:dyDescent="0.2">
      <c r="A1" s="732" t="s">
        <v>370</v>
      </c>
      <c r="B1" s="733"/>
      <c r="C1" s="733"/>
      <c r="D1" s="733"/>
      <c r="E1" s="733"/>
      <c r="F1" s="733"/>
      <c r="G1" s="733"/>
      <c r="H1" s="733"/>
      <c r="I1" s="733"/>
      <c r="J1" s="733"/>
      <c r="K1" s="733"/>
      <c r="L1" s="733"/>
      <c r="M1" s="733"/>
      <c r="N1" s="733"/>
      <c r="O1" s="733"/>
      <c r="P1" s="733"/>
      <c r="Q1" s="733"/>
      <c r="R1" s="733"/>
      <c r="S1" s="733"/>
      <c r="T1" s="733"/>
      <c r="U1" s="733"/>
      <c r="V1" s="733"/>
      <c r="W1" s="734"/>
      <c r="X1" s="738" t="s">
        <v>116</v>
      </c>
      <c r="Y1" s="733"/>
      <c r="Z1" s="733"/>
      <c r="AA1" s="733"/>
      <c r="AB1" s="739"/>
    </row>
    <row r="2" spans="1:28" ht="12.75" customHeight="1" x14ac:dyDescent="0.2">
      <c r="A2" s="735"/>
      <c r="B2" s="736"/>
      <c r="C2" s="736"/>
      <c r="D2" s="736"/>
      <c r="E2" s="736"/>
      <c r="F2" s="736"/>
      <c r="G2" s="736"/>
      <c r="H2" s="736"/>
      <c r="I2" s="736"/>
      <c r="J2" s="736"/>
      <c r="K2" s="736"/>
      <c r="L2" s="736"/>
      <c r="M2" s="736"/>
      <c r="N2" s="736"/>
      <c r="O2" s="736"/>
      <c r="P2" s="736"/>
      <c r="Q2" s="736"/>
      <c r="R2" s="736"/>
      <c r="S2" s="736"/>
      <c r="T2" s="736"/>
      <c r="U2" s="736"/>
      <c r="V2" s="736"/>
      <c r="W2" s="737"/>
      <c r="X2" s="740"/>
      <c r="Y2" s="638"/>
      <c r="Z2" s="638"/>
      <c r="AA2" s="638"/>
      <c r="AB2" s="741"/>
    </row>
    <row r="3" spans="1:28" ht="17.25" customHeight="1" x14ac:dyDescent="0.2">
      <c r="A3" s="744" t="s">
        <v>117</v>
      </c>
      <c r="B3" s="716"/>
      <c r="C3" s="716"/>
      <c r="D3" s="745"/>
      <c r="E3" s="752" t="s">
        <v>118</v>
      </c>
      <c r="F3" s="747"/>
      <c r="G3" s="747"/>
      <c r="H3" s="747"/>
      <c r="I3" s="748"/>
      <c r="J3" s="746" t="s">
        <v>119</v>
      </c>
      <c r="K3" s="747"/>
      <c r="L3" s="747"/>
      <c r="M3" s="748"/>
      <c r="N3" s="697" t="s">
        <v>371</v>
      </c>
      <c r="O3" s="651"/>
      <c r="P3" s="749"/>
      <c r="Q3" s="753" t="s">
        <v>121</v>
      </c>
      <c r="R3" s="716"/>
      <c r="S3" s="745"/>
      <c r="T3" s="750" t="s">
        <v>372</v>
      </c>
      <c r="U3" s="716"/>
      <c r="V3" s="716"/>
      <c r="W3" s="751"/>
      <c r="X3" s="740"/>
      <c r="Y3" s="638"/>
      <c r="Z3" s="638"/>
      <c r="AA3" s="638"/>
      <c r="AB3" s="741"/>
    </row>
    <row r="4" spans="1:28" ht="12" hidden="1" customHeight="1" x14ac:dyDescent="0.2">
      <c r="A4" s="42"/>
      <c r="B4" s="42"/>
      <c r="C4" s="42"/>
      <c r="D4" s="42"/>
      <c r="E4" s="110"/>
      <c r="F4" s="111"/>
      <c r="G4" s="111"/>
      <c r="H4" s="111"/>
      <c r="I4" s="111"/>
      <c r="J4" s="111"/>
      <c r="K4" s="111"/>
      <c r="L4" s="111"/>
      <c r="M4" s="111"/>
      <c r="N4" s="111"/>
      <c r="O4" s="112"/>
      <c r="P4" s="702" t="s">
        <v>123</v>
      </c>
      <c r="Q4" s="652"/>
      <c r="R4" s="698" t="s">
        <v>124</v>
      </c>
      <c r="S4" s="651"/>
      <c r="T4" s="651"/>
      <c r="U4" s="651"/>
      <c r="V4" s="651"/>
      <c r="W4" s="665"/>
      <c r="X4" s="740"/>
      <c r="Y4" s="638"/>
      <c r="Z4" s="638"/>
      <c r="AA4" s="638"/>
      <c r="AB4" s="741"/>
    </row>
    <row r="5" spans="1:28" ht="2.25" hidden="1" customHeight="1" x14ac:dyDescent="0.2">
      <c r="A5" s="696" t="s">
        <v>125</v>
      </c>
      <c r="B5" s="651"/>
      <c r="C5" s="651"/>
      <c r="D5" s="651"/>
      <c r="E5" s="651"/>
      <c r="F5" s="651"/>
      <c r="G5" s="651"/>
      <c r="H5" s="651"/>
      <c r="I5" s="651"/>
      <c r="J5" s="651"/>
      <c r="K5" s="651"/>
      <c r="L5" s="651"/>
      <c r="M5" s="651"/>
      <c r="N5" s="652"/>
      <c r="O5" s="698"/>
      <c r="P5" s="651"/>
      <c r="Q5" s="651"/>
      <c r="R5" s="651"/>
      <c r="S5" s="651"/>
      <c r="T5" s="651"/>
      <c r="U5" s="651"/>
      <c r="V5" s="651"/>
      <c r="W5" s="665"/>
      <c r="X5" s="740"/>
      <c r="Y5" s="638"/>
      <c r="Z5" s="638"/>
      <c r="AA5" s="638"/>
      <c r="AB5" s="741"/>
    </row>
    <row r="6" spans="1:28" ht="54.75"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row>
    <row r="7" spans="1:28" ht="54.75" hidden="1" customHeight="1" x14ac:dyDescent="0.2">
      <c r="A7" s="712" t="s">
        <v>127</v>
      </c>
      <c r="B7" s="713"/>
      <c r="C7" s="713"/>
      <c r="D7" s="713"/>
      <c r="E7" s="713"/>
      <c r="F7" s="713"/>
      <c r="G7" s="713"/>
      <c r="H7" s="713"/>
      <c r="I7" s="713"/>
      <c r="J7" s="713"/>
      <c r="K7" s="713"/>
      <c r="L7" s="713"/>
      <c r="M7" s="713"/>
      <c r="N7" s="714"/>
      <c r="O7" s="44" t="s">
        <v>47</v>
      </c>
      <c r="P7" s="45"/>
      <c r="Q7" s="44" t="s">
        <v>48</v>
      </c>
      <c r="R7" s="698"/>
      <c r="S7" s="651"/>
      <c r="T7" s="651"/>
      <c r="U7" s="651"/>
      <c r="V7" s="651"/>
      <c r="W7" s="665"/>
      <c r="X7" s="740"/>
      <c r="Y7" s="638"/>
      <c r="Z7" s="638"/>
      <c r="AA7" s="638"/>
      <c r="AB7" s="741"/>
    </row>
    <row r="8" spans="1:28" ht="72" customHeight="1" x14ac:dyDescent="0.2">
      <c r="A8" s="715" t="s">
        <v>128</v>
      </c>
      <c r="B8" s="716"/>
      <c r="C8" s="716"/>
      <c r="D8" s="716"/>
      <c r="E8" s="716"/>
      <c r="F8" s="716"/>
      <c r="G8" s="716"/>
      <c r="H8" s="716"/>
      <c r="I8" s="716"/>
      <c r="J8" s="716"/>
      <c r="K8" s="716"/>
      <c r="L8" s="716"/>
      <c r="M8" s="716"/>
      <c r="N8" s="717"/>
      <c r="O8" s="718" t="s">
        <v>129</v>
      </c>
      <c r="P8" s="651"/>
      <c r="Q8" s="651"/>
      <c r="R8" s="651"/>
      <c r="S8" s="651"/>
      <c r="T8" s="651"/>
      <c r="U8" s="651"/>
      <c r="V8" s="651"/>
      <c r="W8" s="665"/>
      <c r="X8" s="742"/>
      <c r="Y8" s="694"/>
      <c r="Z8" s="694"/>
      <c r="AA8" s="694"/>
      <c r="AB8" s="743"/>
    </row>
    <row r="9" spans="1:28" ht="12.75" customHeight="1" x14ac:dyDescent="0.2">
      <c r="A9" s="46" t="s">
        <v>130</v>
      </c>
      <c r="B9" s="46" t="s">
        <v>131</v>
      </c>
      <c r="C9" s="46" t="s">
        <v>132</v>
      </c>
      <c r="D9" s="46" t="s">
        <v>133</v>
      </c>
      <c r="E9" s="47" t="s">
        <v>134</v>
      </c>
      <c r="F9" s="48" t="s">
        <v>56</v>
      </c>
      <c r="G9" s="49" t="s">
        <v>135</v>
      </c>
      <c r="H9" s="50" t="s">
        <v>136</v>
      </c>
      <c r="I9" s="46" t="s">
        <v>137</v>
      </c>
      <c r="J9" s="51" t="s">
        <v>138</v>
      </c>
      <c r="K9" s="51" t="s">
        <v>139</v>
      </c>
      <c r="L9" s="51" t="s">
        <v>373</v>
      </c>
      <c r="M9" s="52" t="s">
        <v>141</v>
      </c>
      <c r="N9" s="53" t="s">
        <v>374</v>
      </c>
      <c r="O9" s="54" t="s">
        <v>143</v>
      </c>
      <c r="P9" s="54" t="s">
        <v>144</v>
      </c>
      <c r="Q9" s="54" t="s">
        <v>145</v>
      </c>
      <c r="R9" s="54" t="s">
        <v>146</v>
      </c>
      <c r="S9" s="54" t="s">
        <v>147</v>
      </c>
      <c r="T9" s="54" t="s">
        <v>148</v>
      </c>
      <c r="U9" s="54" t="s">
        <v>149</v>
      </c>
      <c r="V9" s="54" t="s">
        <v>150</v>
      </c>
      <c r="W9" s="55" t="s">
        <v>151</v>
      </c>
      <c r="X9" s="113" t="s">
        <v>152</v>
      </c>
      <c r="Y9" s="56" t="s">
        <v>153</v>
      </c>
      <c r="Z9" s="56" t="s">
        <v>154</v>
      </c>
      <c r="AA9" s="56" t="s">
        <v>155</v>
      </c>
      <c r="AB9" s="114" t="s">
        <v>156</v>
      </c>
    </row>
    <row r="10" spans="1:28" ht="221.25" customHeight="1" x14ac:dyDescent="0.2">
      <c r="A10" s="672">
        <v>26</v>
      </c>
      <c r="B10" s="672" t="s">
        <v>375</v>
      </c>
      <c r="C10" s="672" t="s">
        <v>158</v>
      </c>
      <c r="D10" s="672" t="s">
        <v>158</v>
      </c>
      <c r="E10" s="673" t="s">
        <v>376</v>
      </c>
      <c r="F10" s="675" t="s">
        <v>377</v>
      </c>
      <c r="G10" s="678" t="s">
        <v>378</v>
      </c>
      <c r="H10" s="691">
        <v>60487125</v>
      </c>
      <c r="I10" s="672" t="s">
        <v>379</v>
      </c>
      <c r="J10" s="672" t="s">
        <v>380</v>
      </c>
      <c r="K10" s="672" t="s">
        <v>164</v>
      </c>
      <c r="L10" s="672" t="s">
        <v>305</v>
      </c>
      <c r="M10" s="672" t="s">
        <v>166</v>
      </c>
      <c r="N10" s="672" t="s">
        <v>164</v>
      </c>
      <c r="O10" s="82" t="s">
        <v>381</v>
      </c>
      <c r="P10" s="45" t="s">
        <v>382</v>
      </c>
      <c r="Q10" s="681" t="s">
        <v>383</v>
      </c>
      <c r="R10" s="68" t="s">
        <v>384</v>
      </c>
      <c r="S10" s="71">
        <v>0.65</v>
      </c>
      <c r="T10" s="71">
        <v>0.71</v>
      </c>
      <c r="U10" s="71">
        <v>0.77</v>
      </c>
      <c r="V10" s="71">
        <v>0.83</v>
      </c>
      <c r="W10" s="72">
        <v>0.9</v>
      </c>
      <c r="X10" s="115"/>
      <c r="Y10" s="671"/>
      <c r="Z10" s="671"/>
      <c r="AA10" s="671"/>
      <c r="AB10" s="719"/>
    </row>
    <row r="11" spans="1:28" ht="199.5" customHeight="1" x14ac:dyDescent="0.2">
      <c r="A11" s="641"/>
      <c r="B11" s="641"/>
      <c r="C11" s="641"/>
      <c r="D11" s="641"/>
      <c r="E11" s="674"/>
      <c r="F11" s="676"/>
      <c r="G11" s="679"/>
      <c r="H11" s="641"/>
      <c r="I11" s="641"/>
      <c r="J11" s="641"/>
      <c r="K11" s="641"/>
      <c r="L11" s="641"/>
      <c r="M11" s="641"/>
      <c r="N11" s="641"/>
      <c r="O11" s="107" t="s">
        <v>385</v>
      </c>
      <c r="P11" s="45" t="s">
        <v>382</v>
      </c>
      <c r="Q11" s="641"/>
      <c r="R11" s="57" t="s">
        <v>386</v>
      </c>
      <c r="S11" s="71">
        <v>0.7</v>
      </c>
      <c r="T11" s="71">
        <v>0.8</v>
      </c>
      <c r="U11" s="71">
        <v>0.86</v>
      </c>
      <c r="V11" s="71">
        <v>0.92</v>
      </c>
      <c r="W11" s="72">
        <v>0.95</v>
      </c>
      <c r="X11" s="116"/>
      <c r="Y11" s="641"/>
      <c r="Z11" s="641"/>
      <c r="AA11" s="641"/>
      <c r="AB11" s="720"/>
    </row>
    <row r="12" spans="1:28" ht="205.5" customHeight="1" x14ac:dyDescent="0.2">
      <c r="A12" s="641"/>
      <c r="B12" s="641"/>
      <c r="C12" s="641"/>
      <c r="D12" s="641"/>
      <c r="E12" s="674"/>
      <c r="F12" s="676"/>
      <c r="G12" s="679"/>
      <c r="H12" s="641"/>
      <c r="I12" s="641"/>
      <c r="J12" s="641"/>
      <c r="K12" s="641"/>
      <c r="L12" s="641"/>
      <c r="M12" s="641"/>
      <c r="N12" s="641"/>
      <c r="O12" s="107" t="s">
        <v>387</v>
      </c>
      <c r="P12" s="45" t="s">
        <v>382</v>
      </c>
      <c r="Q12" s="641"/>
      <c r="R12" s="57" t="s">
        <v>388</v>
      </c>
      <c r="S12" s="71">
        <v>0.55000000000000004</v>
      </c>
      <c r="T12" s="71">
        <v>0.6</v>
      </c>
      <c r="U12" s="71">
        <v>0.65</v>
      </c>
      <c r="V12" s="71">
        <v>0.7</v>
      </c>
      <c r="W12" s="72">
        <v>0.75</v>
      </c>
      <c r="X12" s="116"/>
      <c r="Y12" s="641"/>
      <c r="Z12" s="641"/>
      <c r="AA12" s="641"/>
      <c r="AB12" s="720"/>
    </row>
    <row r="13" spans="1:28" ht="234.75" customHeight="1" x14ac:dyDescent="0.2">
      <c r="A13" s="642"/>
      <c r="B13" s="642"/>
      <c r="C13" s="642"/>
      <c r="D13" s="642"/>
      <c r="E13" s="646"/>
      <c r="F13" s="680"/>
      <c r="G13" s="647"/>
      <c r="H13" s="642"/>
      <c r="I13" s="642"/>
      <c r="J13" s="642"/>
      <c r="K13" s="642"/>
      <c r="L13" s="642"/>
      <c r="M13" s="642"/>
      <c r="N13" s="642"/>
      <c r="O13" s="107" t="s">
        <v>389</v>
      </c>
      <c r="P13" s="45" t="s">
        <v>382</v>
      </c>
      <c r="Q13" s="642"/>
      <c r="R13" s="57" t="s">
        <v>390</v>
      </c>
      <c r="S13" s="71">
        <v>0.65</v>
      </c>
      <c r="T13" s="71">
        <v>0.68</v>
      </c>
      <c r="U13" s="71">
        <v>0.73</v>
      </c>
      <c r="V13" s="71">
        <v>0.78</v>
      </c>
      <c r="W13" s="72">
        <v>0.85</v>
      </c>
      <c r="X13" s="116"/>
      <c r="Y13" s="642"/>
      <c r="Z13" s="642"/>
      <c r="AA13" s="642"/>
      <c r="AB13" s="721"/>
    </row>
    <row r="14" spans="1:28" ht="90" customHeight="1" x14ac:dyDescent="0.2">
      <c r="A14" s="672">
        <v>27</v>
      </c>
      <c r="B14" s="672" t="s">
        <v>391</v>
      </c>
      <c r="C14" s="672" t="s">
        <v>158</v>
      </c>
      <c r="D14" s="672" t="s">
        <v>158</v>
      </c>
      <c r="E14" s="673" t="s">
        <v>376</v>
      </c>
      <c r="F14" s="675" t="s">
        <v>392</v>
      </c>
      <c r="G14" s="678" t="s">
        <v>393</v>
      </c>
      <c r="H14" s="691">
        <v>43834904</v>
      </c>
      <c r="I14" s="672" t="s">
        <v>394</v>
      </c>
      <c r="J14" s="672" t="s">
        <v>253</v>
      </c>
      <c r="K14" s="672" t="s">
        <v>166</v>
      </c>
      <c r="L14" s="672"/>
      <c r="M14" s="672" t="s">
        <v>166</v>
      </c>
      <c r="N14" s="672" t="s">
        <v>166</v>
      </c>
      <c r="O14" s="710" t="s">
        <v>395</v>
      </c>
      <c r="P14" s="681" t="s">
        <v>396</v>
      </c>
      <c r="Q14" s="681" t="s">
        <v>383</v>
      </c>
      <c r="R14" s="711" t="s">
        <v>397</v>
      </c>
      <c r="S14" s="709">
        <v>300</v>
      </c>
      <c r="T14" s="709">
        <v>300</v>
      </c>
      <c r="U14" s="709">
        <v>400</v>
      </c>
      <c r="V14" s="709">
        <v>500</v>
      </c>
      <c r="W14" s="728">
        <v>600</v>
      </c>
      <c r="X14" s="726"/>
      <c r="Y14" s="671"/>
      <c r="Z14" s="671"/>
      <c r="AA14" s="671"/>
      <c r="AB14" s="719"/>
    </row>
    <row r="15" spans="1:28" ht="23.25" customHeight="1" x14ac:dyDescent="0.2">
      <c r="A15" s="641"/>
      <c r="B15" s="641"/>
      <c r="C15" s="641"/>
      <c r="D15" s="641"/>
      <c r="E15" s="674"/>
      <c r="F15" s="676"/>
      <c r="G15" s="679"/>
      <c r="H15" s="641"/>
      <c r="I15" s="641"/>
      <c r="J15" s="641"/>
      <c r="K15" s="641"/>
      <c r="L15" s="641"/>
      <c r="M15" s="641"/>
      <c r="N15" s="641"/>
      <c r="O15" s="642"/>
      <c r="P15" s="642"/>
      <c r="Q15" s="641"/>
      <c r="R15" s="642"/>
      <c r="S15" s="642"/>
      <c r="T15" s="642"/>
      <c r="U15" s="642"/>
      <c r="V15" s="642"/>
      <c r="W15" s="729"/>
      <c r="X15" s="730"/>
      <c r="Y15" s="641"/>
      <c r="Z15" s="641"/>
      <c r="AA15" s="641"/>
      <c r="AB15" s="720"/>
    </row>
    <row r="16" spans="1:28" ht="189" customHeight="1" x14ac:dyDescent="0.2">
      <c r="A16" s="641"/>
      <c r="B16" s="642"/>
      <c r="C16" s="641"/>
      <c r="D16" s="641"/>
      <c r="E16" s="674"/>
      <c r="F16" s="676"/>
      <c r="G16" s="679"/>
      <c r="H16" s="641"/>
      <c r="I16" s="641"/>
      <c r="J16" s="641"/>
      <c r="K16" s="641"/>
      <c r="L16" s="641"/>
      <c r="M16" s="641"/>
      <c r="N16" s="641"/>
      <c r="O16" s="117" t="s">
        <v>398</v>
      </c>
      <c r="P16" s="45" t="s">
        <v>399</v>
      </c>
      <c r="Q16" s="641"/>
      <c r="R16" s="118" t="s">
        <v>400</v>
      </c>
      <c r="S16" s="70">
        <v>0.95</v>
      </c>
      <c r="T16" s="70">
        <v>0.95</v>
      </c>
      <c r="U16" s="70">
        <v>0.96</v>
      </c>
      <c r="V16" s="71">
        <v>0.96</v>
      </c>
      <c r="W16" s="72">
        <v>0.7</v>
      </c>
      <c r="X16" s="116"/>
      <c r="Y16" s="641"/>
      <c r="Z16" s="641"/>
      <c r="AA16" s="641"/>
      <c r="AB16" s="720"/>
    </row>
    <row r="17" spans="1:28" ht="215.25" customHeight="1" x14ac:dyDescent="0.2">
      <c r="A17" s="641"/>
      <c r="B17" s="57" t="s">
        <v>401</v>
      </c>
      <c r="C17" s="641"/>
      <c r="D17" s="641"/>
      <c r="E17" s="674"/>
      <c r="F17" s="676"/>
      <c r="G17" s="679"/>
      <c r="H17" s="641"/>
      <c r="I17" s="641"/>
      <c r="J17" s="641"/>
      <c r="K17" s="641"/>
      <c r="L17" s="641"/>
      <c r="M17" s="641"/>
      <c r="N17" s="641"/>
      <c r="O17" s="82" t="s">
        <v>402</v>
      </c>
      <c r="P17" s="45" t="s">
        <v>403</v>
      </c>
      <c r="Q17" s="641"/>
      <c r="R17" s="68" t="s">
        <v>404</v>
      </c>
      <c r="S17" s="45">
        <v>19</v>
      </c>
      <c r="T17" s="45">
        <v>18</v>
      </c>
      <c r="U17" s="45">
        <v>13</v>
      </c>
      <c r="V17" s="57">
        <v>10</v>
      </c>
      <c r="W17" s="62">
        <v>10</v>
      </c>
      <c r="X17" s="116"/>
      <c r="Y17" s="641"/>
      <c r="Z17" s="641"/>
      <c r="AA17" s="641"/>
      <c r="AB17" s="720"/>
    </row>
    <row r="18" spans="1:28" ht="160.5" customHeight="1" x14ac:dyDescent="0.2">
      <c r="A18" s="642"/>
      <c r="B18" s="57" t="s">
        <v>405</v>
      </c>
      <c r="C18" s="642"/>
      <c r="D18" s="642"/>
      <c r="E18" s="646"/>
      <c r="F18" s="680"/>
      <c r="G18" s="647"/>
      <c r="H18" s="642"/>
      <c r="I18" s="642"/>
      <c r="J18" s="642"/>
      <c r="K18" s="642"/>
      <c r="L18" s="642"/>
      <c r="M18" s="642"/>
      <c r="N18" s="642"/>
      <c r="O18" s="82" t="s">
        <v>406</v>
      </c>
      <c r="P18" s="45" t="s">
        <v>399</v>
      </c>
      <c r="Q18" s="642"/>
      <c r="R18" s="68" t="s">
        <v>407</v>
      </c>
      <c r="S18" s="45" t="s">
        <v>408</v>
      </c>
      <c r="T18" s="45" t="s">
        <v>409</v>
      </c>
      <c r="U18" s="45" t="s">
        <v>410</v>
      </c>
      <c r="V18" s="57" t="s">
        <v>411</v>
      </c>
      <c r="W18" s="62" t="s">
        <v>412</v>
      </c>
      <c r="X18" s="116"/>
      <c r="Y18" s="642"/>
      <c r="Z18" s="642"/>
      <c r="AA18" s="642"/>
      <c r="AB18" s="721"/>
    </row>
    <row r="19" spans="1:28" ht="233.25" customHeight="1" x14ac:dyDescent="0.2">
      <c r="A19" s="672">
        <v>28</v>
      </c>
      <c r="B19" s="672" t="s">
        <v>413</v>
      </c>
      <c r="C19" s="672" t="s">
        <v>158</v>
      </c>
      <c r="D19" s="672" t="s">
        <v>158</v>
      </c>
      <c r="E19" s="673" t="s">
        <v>376</v>
      </c>
      <c r="F19" s="675" t="s">
        <v>414</v>
      </c>
      <c r="G19" s="678" t="s">
        <v>415</v>
      </c>
      <c r="H19" s="691">
        <v>169497231</v>
      </c>
      <c r="I19" s="672" t="s">
        <v>416</v>
      </c>
      <c r="J19" s="672" t="s">
        <v>253</v>
      </c>
      <c r="K19" s="672" t="s">
        <v>166</v>
      </c>
      <c r="L19" s="672"/>
      <c r="M19" s="672" t="s">
        <v>166</v>
      </c>
      <c r="N19" s="672" t="s">
        <v>166</v>
      </c>
      <c r="O19" s="76" t="s">
        <v>417</v>
      </c>
      <c r="P19" s="57" t="s">
        <v>399</v>
      </c>
      <c r="Q19" s="672" t="s">
        <v>383</v>
      </c>
      <c r="R19" s="57" t="s">
        <v>418</v>
      </c>
      <c r="S19" s="57" t="s">
        <v>419</v>
      </c>
      <c r="T19" s="57" t="s">
        <v>420</v>
      </c>
      <c r="U19" s="57" t="s">
        <v>421</v>
      </c>
      <c r="V19" s="57" t="s">
        <v>422</v>
      </c>
      <c r="W19" s="62" t="s">
        <v>423</v>
      </c>
      <c r="X19" s="116"/>
      <c r="Y19" s="671"/>
      <c r="Z19" s="671"/>
      <c r="AA19" s="671"/>
      <c r="AB19" s="719"/>
    </row>
    <row r="20" spans="1:28" ht="116.25" customHeight="1" x14ac:dyDescent="0.2">
      <c r="A20" s="642"/>
      <c r="B20" s="642"/>
      <c r="C20" s="642"/>
      <c r="D20" s="642"/>
      <c r="E20" s="646"/>
      <c r="F20" s="680"/>
      <c r="G20" s="647"/>
      <c r="H20" s="642"/>
      <c r="I20" s="642"/>
      <c r="J20" s="642"/>
      <c r="K20" s="642"/>
      <c r="L20" s="642"/>
      <c r="M20" s="642"/>
      <c r="N20" s="642"/>
      <c r="O20" s="76" t="s">
        <v>424</v>
      </c>
      <c r="P20" s="57" t="s">
        <v>425</v>
      </c>
      <c r="Q20" s="642"/>
      <c r="R20" s="57" t="s">
        <v>426</v>
      </c>
      <c r="S20" s="57" t="s">
        <v>427</v>
      </c>
      <c r="T20" s="57" t="s">
        <v>428</v>
      </c>
      <c r="U20" s="57" t="s">
        <v>429</v>
      </c>
      <c r="V20" s="57" t="s">
        <v>430</v>
      </c>
      <c r="W20" s="62" t="s">
        <v>431</v>
      </c>
      <c r="X20" s="116"/>
      <c r="Y20" s="642"/>
      <c r="Z20" s="642"/>
      <c r="AA20" s="642"/>
      <c r="AB20" s="721"/>
    </row>
    <row r="21" spans="1:28" ht="147" customHeight="1" x14ac:dyDescent="0.2">
      <c r="A21" s="672">
        <v>29</v>
      </c>
      <c r="B21" s="672" t="s">
        <v>432</v>
      </c>
      <c r="C21" s="672" t="s">
        <v>158</v>
      </c>
      <c r="D21" s="672" t="s">
        <v>158</v>
      </c>
      <c r="E21" s="673" t="s">
        <v>376</v>
      </c>
      <c r="F21" s="675" t="s">
        <v>433</v>
      </c>
      <c r="G21" s="678" t="s">
        <v>434</v>
      </c>
      <c r="H21" s="691">
        <v>30089511</v>
      </c>
      <c r="I21" s="672" t="s">
        <v>435</v>
      </c>
      <c r="J21" s="672" t="s">
        <v>253</v>
      </c>
      <c r="K21" s="672" t="s">
        <v>166</v>
      </c>
      <c r="L21" s="672"/>
      <c r="M21" s="672" t="s">
        <v>166</v>
      </c>
      <c r="N21" s="672" t="s">
        <v>166</v>
      </c>
      <c r="O21" s="107" t="s">
        <v>436</v>
      </c>
      <c r="P21" s="672" t="s">
        <v>425</v>
      </c>
      <c r="Q21" s="672" t="s">
        <v>383</v>
      </c>
      <c r="R21" s="57" t="s">
        <v>437</v>
      </c>
      <c r="S21" s="57">
        <v>557</v>
      </c>
      <c r="T21" s="57">
        <v>610</v>
      </c>
      <c r="U21" s="57">
        <v>660</v>
      </c>
      <c r="V21" s="57">
        <v>710</v>
      </c>
      <c r="W21" s="62">
        <v>750</v>
      </c>
      <c r="X21" s="116"/>
      <c r="Y21" s="671"/>
      <c r="Z21" s="671"/>
      <c r="AA21" s="671"/>
      <c r="AB21" s="719"/>
    </row>
    <row r="22" spans="1:28" ht="194.25" customHeight="1" x14ac:dyDescent="0.2">
      <c r="A22" s="641"/>
      <c r="B22" s="641"/>
      <c r="C22" s="641"/>
      <c r="D22" s="641"/>
      <c r="E22" s="674"/>
      <c r="F22" s="676"/>
      <c r="G22" s="679"/>
      <c r="H22" s="641"/>
      <c r="I22" s="641"/>
      <c r="J22" s="641"/>
      <c r="K22" s="641"/>
      <c r="L22" s="641"/>
      <c r="M22" s="641"/>
      <c r="N22" s="641"/>
      <c r="O22" s="107" t="s">
        <v>438</v>
      </c>
      <c r="P22" s="642"/>
      <c r="Q22" s="641"/>
      <c r="R22" s="57" t="s">
        <v>439</v>
      </c>
      <c r="S22" s="71">
        <v>0.95</v>
      </c>
      <c r="T22" s="71">
        <v>0.95</v>
      </c>
      <c r="U22" s="71">
        <v>0.96</v>
      </c>
      <c r="V22" s="71">
        <v>0.97</v>
      </c>
      <c r="W22" s="72">
        <v>0.98</v>
      </c>
      <c r="X22" s="116"/>
      <c r="Y22" s="641"/>
      <c r="Z22" s="641"/>
      <c r="AA22" s="641"/>
      <c r="AB22" s="720"/>
    </row>
    <row r="23" spans="1:28" ht="12.75" customHeight="1" x14ac:dyDescent="0.2">
      <c r="A23" s="641"/>
      <c r="B23" s="641"/>
      <c r="C23" s="641"/>
      <c r="D23" s="641"/>
      <c r="E23" s="674"/>
      <c r="F23" s="676"/>
      <c r="G23" s="679"/>
      <c r="H23" s="641"/>
      <c r="I23" s="641"/>
      <c r="J23" s="641"/>
      <c r="K23" s="641"/>
      <c r="L23" s="641"/>
      <c r="M23" s="641"/>
      <c r="N23" s="641"/>
      <c r="O23" s="731" t="s">
        <v>440</v>
      </c>
      <c r="P23" s="672" t="s">
        <v>425</v>
      </c>
      <c r="Q23" s="641"/>
      <c r="R23" s="672" t="s">
        <v>441</v>
      </c>
      <c r="S23" s="724">
        <v>0.7</v>
      </c>
      <c r="T23" s="724">
        <v>0.72</v>
      </c>
      <c r="U23" s="724">
        <v>0.72</v>
      </c>
      <c r="V23" s="724">
        <v>0.73</v>
      </c>
      <c r="W23" s="725">
        <v>0.75</v>
      </c>
      <c r="X23" s="726"/>
      <c r="Y23" s="641"/>
      <c r="Z23" s="641"/>
      <c r="AA23" s="641"/>
      <c r="AB23" s="720"/>
    </row>
    <row r="24" spans="1:28" ht="181.5" customHeight="1" x14ac:dyDescent="0.2">
      <c r="A24" s="642"/>
      <c r="B24" s="642"/>
      <c r="C24" s="642"/>
      <c r="D24" s="642"/>
      <c r="E24" s="646"/>
      <c r="F24" s="677"/>
      <c r="G24" s="647"/>
      <c r="H24" s="642"/>
      <c r="I24" s="642"/>
      <c r="J24" s="642"/>
      <c r="K24" s="642"/>
      <c r="L24" s="642"/>
      <c r="M24" s="642"/>
      <c r="N24" s="642"/>
      <c r="O24" s="642"/>
      <c r="P24" s="642"/>
      <c r="Q24" s="642"/>
      <c r="R24" s="642"/>
      <c r="S24" s="642"/>
      <c r="T24" s="642"/>
      <c r="U24" s="642"/>
      <c r="V24" s="642"/>
      <c r="W24" s="646"/>
      <c r="X24" s="727"/>
      <c r="Y24" s="722"/>
      <c r="Z24" s="722"/>
      <c r="AA24" s="722"/>
      <c r="AB24" s="723"/>
    </row>
    <row r="25" spans="1:28" ht="12.75" customHeight="1" x14ac:dyDescent="0.2"/>
    <row r="26" spans="1:28" ht="12.75" customHeight="1" x14ac:dyDescent="0.2"/>
    <row r="27" spans="1:28" ht="12.75" customHeight="1" x14ac:dyDescent="0.2"/>
    <row r="28" spans="1:28" ht="12.75" customHeight="1" x14ac:dyDescent="0.2"/>
    <row r="29" spans="1:28" ht="12.75" customHeight="1" x14ac:dyDescent="0.2"/>
    <row r="30" spans="1:28" ht="12.75" customHeight="1" x14ac:dyDescent="0.2"/>
    <row r="31" spans="1:28" ht="12.75" customHeight="1" x14ac:dyDescent="0.2"/>
    <row r="32" spans="1:2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13">
    <mergeCell ref="A1:W2"/>
    <mergeCell ref="X1:AB8"/>
    <mergeCell ref="A3:D3"/>
    <mergeCell ref="J3:M3"/>
    <mergeCell ref="N3:P3"/>
    <mergeCell ref="T3:W3"/>
    <mergeCell ref="R4:W4"/>
    <mergeCell ref="L10:L13"/>
    <mergeCell ref="M10:M13"/>
    <mergeCell ref="Q10:Q13"/>
    <mergeCell ref="Y10:Y13"/>
    <mergeCell ref="Z10:Z13"/>
    <mergeCell ref="AA10:AA13"/>
    <mergeCell ref="AB10:AB13"/>
    <mergeCell ref="E3:I3"/>
    <mergeCell ref="A5:N5"/>
    <mergeCell ref="A10:A13"/>
    <mergeCell ref="B10:B13"/>
    <mergeCell ref="C10:C13"/>
    <mergeCell ref="D10:D13"/>
    <mergeCell ref="E10:E13"/>
    <mergeCell ref="N10:N13"/>
    <mergeCell ref="Q3:S3"/>
    <mergeCell ref="P4:Q4"/>
    <mergeCell ref="A21:A24"/>
    <mergeCell ref="B21:B24"/>
    <mergeCell ref="C21:C24"/>
    <mergeCell ref="D21:D24"/>
    <mergeCell ref="E21:E24"/>
    <mergeCell ref="F21:F24"/>
    <mergeCell ref="G21:G24"/>
    <mergeCell ref="P21:P22"/>
    <mergeCell ref="Q21:Q24"/>
    <mergeCell ref="P23:P24"/>
    <mergeCell ref="R23:R24"/>
    <mergeCell ref="H21:H24"/>
    <mergeCell ref="I21:I24"/>
    <mergeCell ref="J21:J24"/>
    <mergeCell ref="K21:K24"/>
    <mergeCell ref="L21:L24"/>
    <mergeCell ref="M21:M24"/>
    <mergeCell ref="N21:N24"/>
    <mergeCell ref="O23:O24"/>
    <mergeCell ref="AA14:AA18"/>
    <mergeCell ref="AB14:AB18"/>
    <mergeCell ref="Y21:Y24"/>
    <mergeCell ref="Z21:Z24"/>
    <mergeCell ref="AA21:AA24"/>
    <mergeCell ref="AB21:AB24"/>
    <mergeCell ref="S23:S24"/>
    <mergeCell ref="T23:T24"/>
    <mergeCell ref="U23:U24"/>
    <mergeCell ref="V23:V24"/>
    <mergeCell ref="W23:W24"/>
    <mergeCell ref="X23:X24"/>
    <mergeCell ref="T14:T15"/>
    <mergeCell ref="U14:U15"/>
    <mergeCell ref="V14:V15"/>
    <mergeCell ref="W14:W15"/>
    <mergeCell ref="X14:X15"/>
    <mergeCell ref="Y14:Y18"/>
    <mergeCell ref="Z14:Z18"/>
    <mergeCell ref="Z19:Z20"/>
    <mergeCell ref="AA19:AA20"/>
    <mergeCell ref="AB19:AB20"/>
    <mergeCell ref="A19:A20"/>
    <mergeCell ref="B19:B20"/>
    <mergeCell ref="C19:C20"/>
    <mergeCell ref="D19:D20"/>
    <mergeCell ref="E19:E20"/>
    <mergeCell ref="F19:F20"/>
    <mergeCell ref="G19:G20"/>
    <mergeCell ref="Q19:Q20"/>
    <mergeCell ref="Y19:Y20"/>
    <mergeCell ref="H19:H20"/>
    <mergeCell ref="I19:I20"/>
    <mergeCell ref="J19:J20"/>
    <mergeCell ref="K19:K20"/>
    <mergeCell ref="L19:L20"/>
    <mergeCell ref="M19:M20"/>
    <mergeCell ref="N19:N20"/>
    <mergeCell ref="O5:W5"/>
    <mergeCell ref="A6:N6"/>
    <mergeCell ref="R6:W6"/>
    <mergeCell ref="A7:N7"/>
    <mergeCell ref="R7:W7"/>
    <mergeCell ref="A8:N8"/>
    <mergeCell ref="O8:W8"/>
    <mergeCell ref="H10:H13"/>
    <mergeCell ref="I10:I13"/>
    <mergeCell ref="J10:J13"/>
    <mergeCell ref="K10:K13"/>
    <mergeCell ref="O14:O15"/>
    <mergeCell ref="P14:P15"/>
    <mergeCell ref="Q14:Q18"/>
    <mergeCell ref="R14:R15"/>
    <mergeCell ref="S14:S15"/>
    <mergeCell ref="F10:F13"/>
    <mergeCell ref="G10:G13"/>
    <mergeCell ref="A14:A18"/>
    <mergeCell ref="B14:B16"/>
    <mergeCell ref="C14:C18"/>
    <mergeCell ref="D14:D18"/>
    <mergeCell ref="E14:E18"/>
    <mergeCell ref="M14:M18"/>
    <mergeCell ref="N14:N18"/>
    <mergeCell ref="F14:F18"/>
    <mergeCell ref="G14:G18"/>
    <mergeCell ref="H14:H18"/>
    <mergeCell ref="I14:I18"/>
    <mergeCell ref="J14:J18"/>
    <mergeCell ref="K14:K18"/>
    <mergeCell ref="L14:L18"/>
  </mergeCells>
  <dataValidations count="3">
    <dataValidation type="decimal" operator="greaterThan" allowBlank="1" showInputMessage="1" showErrorMessage="1" prompt="Nedozvoljeni unos - Dozvoljeno unijeti broj sa dva decimalna mjesta." sqref="H10 H14">
      <formula1>0</formula1>
    </dataValidation>
    <dataValidation type="decimal" allowBlank="1" showErrorMessage="1" sqref="A14">
      <formula1>1</formula1>
      <formula2>9999</formula2>
    </dataValidation>
    <dataValidation type="custom" allowBlank="1" showInputMessage="1" showErrorMessage="1" prompt="Dozvoljeni unos do 250 znakova  -    " sqref="G10 G14 G19">
      <formula1>LT(LEN(G10),(250))</formula1>
    </dataValidation>
  </dataValidations>
  <printOptions horizontalCentered="1"/>
  <pageMargins left="0.23622047244094491" right="0.23622047244094491" top="0.67708333333333337" bottom="0.74803149606299213" header="0" footer="0"/>
  <pageSetup paperSize="8" orientation="landscape"/>
  <headerFooter>
    <oddHeader>&amp;CPrilog 1. Provedbeni program Ministarstva financija - pregled mjera</oddHeader>
  </headerFooter>
  <rowBreaks count="1" manualBreakCount="1">
    <brk id="13" man="1"/>
  </rowBreaks>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000"/>
  <sheetViews>
    <sheetView workbookViewId="0">
      <pane xSplit="4" ySplit="7" topLeftCell="E8" activePane="bottomRight" state="frozen"/>
      <selection pane="topRight" activeCell="E1" sqref="E1"/>
      <selection pane="bottomLeft" activeCell="A8" sqref="A8"/>
      <selection pane="bottomRight" activeCell="E8" sqref="E8"/>
    </sheetView>
  </sheetViews>
  <sheetFormatPr defaultColWidth="14.42578125" defaultRowHeight="15" customHeight="1" x14ac:dyDescent="0.2"/>
  <cols>
    <col min="1" max="1" width="9.140625" customWidth="1"/>
    <col min="2" max="2" width="38.42578125" customWidth="1"/>
    <col min="3" max="4" width="11.28515625" customWidth="1"/>
    <col min="5" max="5" width="25.5703125" customWidth="1"/>
    <col min="6" max="6" width="45.5703125" customWidth="1"/>
    <col min="7" max="7" width="46.5703125" customWidth="1"/>
    <col min="8" max="8" width="29.28515625" customWidth="1"/>
    <col min="9" max="9" width="30.28515625" customWidth="1"/>
    <col min="10" max="10" width="11" customWidth="1"/>
    <col min="11" max="11" width="10.85546875" customWidth="1"/>
    <col min="12" max="12" width="9.7109375" customWidth="1"/>
    <col min="13" max="13" width="16.140625" customWidth="1"/>
    <col min="14" max="14" width="18.7109375" customWidth="1"/>
    <col min="15" max="15" width="56.140625" customWidth="1"/>
    <col min="16" max="16" width="36.140625" customWidth="1"/>
    <col min="17" max="17" width="37.42578125" customWidth="1"/>
    <col min="18" max="18" width="25" customWidth="1"/>
    <col min="19" max="19" width="29.42578125" customWidth="1"/>
    <col min="20" max="20" width="15.42578125" customWidth="1"/>
    <col min="21" max="21" width="17.42578125" customWidth="1"/>
    <col min="22" max="23" width="19.28515625" customWidth="1"/>
    <col min="24" max="24" width="23" customWidth="1"/>
    <col min="25" max="25" width="21.28515625" customWidth="1"/>
    <col min="26" max="26" width="18.85546875" customWidth="1"/>
    <col min="27" max="27" width="23.42578125" customWidth="1"/>
    <col min="28" max="28" width="54.42578125" customWidth="1"/>
    <col min="29" max="48" width="9.140625" customWidth="1"/>
  </cols>
  <sheetData>
    <row r="1" spans="1:48" ht="12.75" customHeight="1" x14ac:dyDescent="0.2">
      <c r="A1" s="732" t="s">
        <v>442</v>
      </c>
      <c r="B1" s="733"/>
      <c r="C1" s="733"/>
      <c r="D1" s="733"/>
      <c r="E1" s="733"/>
      <c r="F1" s="733"/>
      <c r="G1" s="733"/>
      <c r="H1" s="733"/>
      <c r="I1" s="733"/>
      <c r="J1" s="733"/>
      <c r="K1" s="733"/>
      <c r="L1" s="733"/>
      <c r="M1" s="733"/>
      <c r="N1" s="733"/>
      <c r="O1" s="733"/>
      <c r="P1" s="733"/>
      <c r="Q1" s="733"/>
      <c r="R1" s="733"/>
      <c r="S1" s="733"/>
      <c r="T1" s="733"/>
      <c r="U1" s="733"/>
      <c r="V1" s="733"/>
      <c r="W1" s="734"/>
      <c r="X1" s="61"/>
      <c r="Y1" s="61"/>
      <c r="Z1" s="61"/>
      <c r="AA1" s="61"/>
      <c r="AB1" s="122"/>
      <c r="AC1" s="122"/>
      <c r="AD1" s="122"/>
      <c r="AE1" s="122"/>
      <c r="AF1" s="122"/>
      <c r="AG1" s="122"/>
      <c r="AH1" s="122"/>
      <c r="AI1" s="122"/>
      <c r="AJ1" s="122"/>
      <c r="AK1" s="122"/>
      <c r="AL1" s="122"/>
      <c r="AM1" s="122"/>
      <c r="AN1" s="122"/>
      <c r="AO1" s="122"/>
      <c r="AP1" s="122"/>
      <c r="AQ1" s="122"/>
      <c r="AR1" s="122"/>
      <c r="AS1" s="122"/>
      <c r="AT1" s="122"/>
      <c r="AU1" s="122"/>
      <c r="AV1" s="122"/>
    </row>
    <row r="2" spans="1:48" ht="43.5" customHeight="1" x14ac:dyDescent="0.2">
      <c r="A2" s="788"/>
      <c r="B2" s="789"/>
      <c r="C2" s="789"/>
      <c r="D2" s="789"/>
      <c r="E2" s="789"/>
      <c r="F2" s="789"/>
      <c r="G2" s="789"/>
      <c r="H2" s="789"/>
      <c r="I2" s="789"/>
      <c r="J2" s="789"/>
      <c r="K2" s="789"/>
      <c r="L2" s="789"/>
      <c r="M2" s="789"/>
      <c r="N2" s="789"/>
      <c r="O2" s="789"/>
      <c r="P2" s="789"/>
      <c r="Q2" s="789"/>
      <c r="R2" s="789"/>
      <c r="S2" s="789"/>
      <c r="T2" s="789"/>
      <c r="U2" s="789"/>
      <c r="V2" s="789"/>
      <c r="W2" s="790"/>
      <c r="X2" s="123"/>
      <c r="Y2" s="124"/>
      <c r="Z2" s="124"/>
      <c r="AA2" s="124"/>
      <c r="AB2" s="125"/>
      <c r="AC2" s="122"/>
      <c r="AD2" s="122"/>
      <c r="AE2" s="122"/>
      <c r="AF2" s="122"/>
      <c r="AG2" s="122"/>
      <c r="AH2" s="122"/>
      <c r="AI2" s="122"/>
      <c r="AJ2" s="122"/>
      <c r="AK2" s="122"/>
      <c r="AL2" s="122"/>
      <c r="AM2" s="122"/>
      <c r="AN2" s="122"/>
      <c r="AO2" s="122"/>
      <c r="AP2" s="122"/>
      <c r="AQ2" s="122"/>
      <c r="AR2" s="122"/>
      <c r="AS2" s="122"/>
      <c r="AT2" s="122"/>
      <c r="AU2" s="122"/>
      <c r="AV2" s="122"/>
    </row>
    <row r="3" spans="1:48" ht="69.75" customHeight="1" x14ac:dyDescent="0.2">
      <c r="A3" s="744" t="s">
        <v>117</v>
      </c>
      <c r="B3" s="716"/>
      <c r="C3" s="716"/>
      <c r="D3" s="745"/>
      <c r="E3" s="752" t="s">
        <v>443</v>
      </c>
      <c r="F3" s="747"/>
      <c r="G3" s="747"/>
      <c r="H3" s="747"/>
      <c r="I3" s="791"/>
      <c r="J3" s="746" t="s">
        <v>119</v>
      </c>
      <c r="K3" s="747"/>
      <c r="L3" s="747"/>
      <c r="M3" s="791"/>
      <c r="N3" s="697" t="s">
        <v>444</v>
      </c>
      <c r="O3" s="651"/>
      <c r="P3" s="652"/>
      <c r="Q3" s="795" t="s">
        <v>121</v>
      </c>
      <c r="R3" s="747"/>
      <c r="S3" s="791"/>
      <c r="T3" s="750"/>
      <c r="U3" s="716"/>
      <c r="V3" s="716"/>
      <c r="W3" s="751"/>
      <c r="X3" s="792" t="s">
        <v>116</v>
      </c>
      <c r="Y3" s="693"/>
      <c r="Z3" s="693"/>
      <c r="AA3" s="693"/>
      <c r="AB3" s="793"/>
      <c r="AC3" s="122"/>
      <c r="AD3" s="122"/>
      <c r="AE3" s="122"/>
      <c r="AF3" s="122"/>
      <c r="AG3" s="122"/>
      <c r="AH3" s="122"/>
      <c r="AI3" s="122"/>
      <c r="AJ3" s="122"/>
      <c r="AK3" s="122"/>
      <c r="AL3" s="122"/>
      <c r="AM3" s="122"/>
      <c r="AN3" s="122"/>
      <c r="AO3" s="122"/>
      <c r="AP3" s="122"/>
      <c r="AQ3" s="122"/>
      <c r="AR3" s="122"/>
      <c r="AS3" s="122"/>
      <c r="AT3" s="122"/>
      <c r="AU3" s="122"/>
      <c r="AV3" s="122"/>
    </row>
    <row r="4" spans="1:48" ht="6.75" hidden="1" customHeight="1" x14ac:dyDescent="0.2">
      <c r="A4" s="42"/>
      <c r="B4" s="42"/>
      <c r="C4" s="42"/>
      <c r="D4" s="42"/>
      <c r="E4" s="110"/>
      <c r="F4" s="111"/>
      <c r="G4" s="111"/>
      <c r="H4" s="111"/>
      <c r="I4" s="111"/>
      <c r="J4" s="111"/>
      <c r="K4" s="111"/>
      <c r="L4" s="111"/>
      <c r="M4" s="111"/>
      <c r="N4" s="111"/>
      <c r="O4" s="112"/>
      <c r="P4" s="796" t="s">
        <v>123</v>
      </c>
      <c r="Q4" s="797"/>
      <c r="R4" s="698" t="s">
        <v>124</v>
      </c>
      <c r="S4" s="651"/>
      <c r="T4" s="651"/>
      <c r="U4" s="651"/>
      <c r="V4" s="651"/>
      <c r="W4" s="665"/>
      <c r="X4" s="740"/>
      <c r="Y4" s="638"/>
      <c r="Z4" s="638"/>
      <c r="AA4" s="638"/>
      <c r="AB4" s="741"/>
      <c r="AC4" s="122"/>
      <c r="AD4" s="122"/>
      <c r="AE4" s="122"/>
      <c r="AF4" s="122"/>
      <c r="AG4" s="122"/>
      <c r="AH4" s="122"/>
      <c r="AI4" s="122"/>
      <c r="AJ4" s="122"/>
      <c r="AK4" s="122"/>
      <c r="AL4" s="122"/>
      <c r="AM4" s="122"/>
      <c r="AN4" s="122"/>
      <c r="AO4" s="122"/>
      <c r="AP4" s="122"/>
      <c r="AQ4" s="122"/>
      <c r="AR4" s="122"/>
      <c r="AS4" s="122"/>
      <c r="AT4" s="122"/>
      <c r="AU4" s="122"/>
      <c r="AV4" s="122"/>
    </row>
    <row r="5" spans="1:48" ht="30" hidden="1" customHeight="1" x14ac:dyDescent="0.2">
      <c r="A5" s="696" t="s">
        <v>125</v>
      </c>
      <c r="B5" s="651"/>
      <c r="C5" s="651"/>
      <c r="D5" s="651"/>
      <c r="E5" s="651"/>
      <c r="F5" s="651"/>
      <c r="G5" s="651"/>
      <c r="H5" s="651"/>
      <c r="I5" s="651"/>
      <c r="J5" s="651"/>
      <c r="K5" s="651"/>
      <c r="L5" s="651"/>
      <c r="M5" s="651"/>
      <c r="N5" s="652"/>
      <c r="O5" s="798"/>
      <c r="P5" s="651"/>
      <c r="Q5" s="651"/>
      <c r="R5" s="651"/>
      <c r="S5" s="651"/>
      <c r="T5" s="651"/>
      <c r="U5" s="651"/>
      <c r="V5" s="651"/>
      <c r="W5" s="665"/>
      <c r="X5" s="740"/>
      <c r="Y5" s="638"/>
      <c r="Z5" s="638"/>
      <c r="AA5" s="638"/>
      <c r="AB5" s="741"/>
      <c r="AC5" s="122"/>
      <c r="AD5" s="122"/>
      <c r="AE5" s="122"/>
      <c r="AF5" s="122"/>
      <c r="AG5" s="122"/>
      <c r="AH5" s="122"/>
      <c r="AI5" s="122"/>
      <c r="AJ5" s="122"/>
      <c r="AK5" s="122"/>
      <c r="AL5" s="122"/>
      <c r="AM5" s="122"/>
      <c r="AN5" s="122"/>
      <c r="AO5" s="122"/>
      <c r="AP5" s="122"/>
      <c r="AQ5" s="122"/>
      <c r="AR5" s="122"/>
      <c r="AS5" s="122"/>
      <c r="AT5" s="122"/>
      <c r="AU5" s="122"/>
      <c r="AV5" s="122"/>
    </row>
    <row r="6" spans="1:48" ht="30" hidden="1" customHeight="1" x14ac:dyDescent="0.2">
      <c r="A6" s="696" t="s">
        <v>126</v>
      </c>
      <c r="B6" s="651"/>
      <c r="C6" s="651"/>
      <c r="D6" s="651"/>
      <c r="E6" s="651"/>
      <c r="F6" s="651"/>
      <c r="G6" s="651"/>
      <c r="H6" s="651"/>
      <c r="I6" s="651"/>
      <c r="J6" s="651"/>
      <c r="K6" s="651"/>
      <c r="L6" s="651"/>
      <c r="M6" s="651"/>
      <c r="N6" s="652"/>
      <c r="O6" s="44" t="s">
        <v>47</v>
      </c>
      <c r="P6" s="45"/>
      <c r="Q6" s="44" t="s">
        <v>48</v>
      </c>
      <c r="R6" s="698"/>
      <c r="S6" s="651"/>
      <c r="T6" s="651"/>
      <c r="U6" s="651"/>
      <c r="V6" s="651"/>
      <c r="W6" s="665"/>
      <c r="X6" s="740"/>
      <c r="Y6" s="638"/>
      <c r="Z6" s="638"/>
      <c r="AA6" s="638"/>
      <c r="AB6" s="741"/>
      <c r="AC6" s="122"/>
      <c r="AD6" s="122"/>
      <c r="AE6" s="122"/>
      <c r="AF6" s="122"/>
      <c r="AG6" s="122"/>
      <c r="AH6" s="122"/>
      <c r="AI6" s="122"/>
      <c r="AJ6" s="122"/>
      <c r="AK6" s="122"/>
      <c r="AL6" s="122"/>
      <c r="AM6" s="122"/>
      <c r="AN6" s="122"/>
      <c r="AO6" s="122"/>
      <c r="AP6" s="122"/>
      <c r="AQ6" s="122"/>
      <c r="AR6" s="122"/>
      <c r="AS6" s="122"/>
      <c r="AT6" s="122"/>
      <c r="AU6" s="122"/>
      <c r="AV6" s="122"/>
    </row>
    <row r="7" spans="1:48" ht="30" hidden="1" customHeight="1" x14ac:dyDescent="0.2">
      <c r="A7" s="799" t="s">
        <v>127</v>
      </c>
      <c r="B7" s="656"/>
      <c r="C7" s="656"/>
      <c r="D7" s="656"/>
      <c r="E7" s="656"/>
      <c r="F7" s="656"/>
      <c r="G7" s="656"/>
      <c r="H7" s="656"/>
      <c r="I7" s="656"/>
      <c r="J7" s="656"/>
      <c r="K7" s="656"/>
      <c r="L7" s="656"/>
      <c r="M7" s="656"/>
      <c r="N7" s="657"/>
      <c r="O7" s="44" t="s">
        <v>47</v>
      </c>
      <c r="P7" s="45"/>
      <c r="Q7" s="44" t="s">
        <v>48</v>
      </c>
      <c r="R7" s="698"/>
      <c r="S7" s="651"/>
      <c r="T7" s="651"/>
      <c r="U7" s="651"/>
      <c r="V7" s="651"/>
      <c r="W7" s="665"/>
      <c r="X7" s="740"/>
      <c r="Y7" s="638"/>
      <c r="Z7" s="638"/>
      <c r="AA7" s="638"/>
      <c r="AB7" s="741"/>
      <c r="AC7" s="122"/>
      <c r="AD7" s="122"/>
      <c r="AE7" s="122"/>
      <c r="AF7" s="122"/>
      <c r="AG7" s="122"/>
      <c r="AH7" s="122"/>
      <c r="AI7" s="122"/>
      <c r="AJ7" s="122"/>
      <c r="AK7" s="122"/>
      <c r="AL7" s="122"/>
      <c r="AM7" s="122"/>
      <c r="AN7" s="122"/>
      <c r="AO7" s="122"/>
      <c r="AP7" s="122"/>
      <c r="AQ7" s="122"/>
      <c r="AR7" s="122"/>
      <c r="AS7" s="122"/>
      <c r="AT7" s="122"/>
      <c r="AU7" s="122"/>
      <c r="AV7" s="122"/>
    </row>
    <row r="8" spans="1:48" ht="33.75" customHeight="1" x14ac:dyDescent="0.2">
      <c r="A8" s="715" t="s">
        <v>128</v>
      </c>
      <c r="B8" s="716"/>
      <c r="C8" s="716"/>
      <c r="D8" s="716"/>
      <c r="E8" s="716"/>
      <c r="F8" s="716"/>
      <c r="G8" s="716"/>
      <c r="H8" s="716"/>
      <c r="I8" s="716"/>
      <c r="J8" s="716"/>
      <c r="K8" s="716"/>
      <c r="L8" s="716"/>
      <c r="M8" s="716"/>
      <c r="N8" s="717"/>
      <c r="O8" s="794" t="s">
        <v>129</v>
      </c>
      <c r="P8" s="651"/>
      <c r="Q8" s="651"/>
      <c r="R8" s="651"/>
      <c r="S8" s="651"/>
      <c r="T8" s="651"/>
      <c r="U8" s="651"/>
      <c r="V8" s="651"/>
      <c r="W8" s="665"/>
      <c r="X8" s="742"/>
      <c r="Y8" s="694"/>
      <c r="Z8" s="694"/>
      <c r="AA8" s="694"/>
      <c r="AB8" s="743"/>
      <c r="AC8" s="122"/>
      <c r="AD8" s="122"/>
      <c r="AE8" s="122"/>
      <c r="AF8" s="122"/>
      <c r="AG8" s="122"/>
      <c r="AH8" s="122"/>
      <c r="AI8" s="122"/>
      <c r="AJ8" s="122"/>
      <c r="AK8" s="122"/>
      <c r="AL8" s="122"/>
      <c r="AM8" s="122"/>
      <c r="AN8" s="122"/>
      <c r="AO8" s="122"/>
      <c r="AP8" s="122"/>
      <c r="AQ8" s="122"/>
      <c r="AR8" s="122"/>
      <c r="AS8" s="122"/>
      <c r="AT8" s="122"/>
      <c r="AU8" s="122"/>
      <c r="AV8" s="122"/>
    </row>
    <row r="9" spans="1:48" ht="128.25" customHeight="1" x14ac:dyDescent="0.2">
      <c r="A9" s="126" t="s">
        <v>130</v>
      </c>
      <c r="B9" s="127" t="s">
        <v>131</v>
      </c>
      <c r="C9" s="127" t="s">
        <v>132</v>
      </c>
      <c r="D9" s="127" t="s">
        <v>133</v>
      </c>
      <c r="E9" s="128" t="s">
        <v>134</v>
      </c>
      <c r="F9" s="48" t="s">
        <v>56</v>
      </c>
      <c r="G9" s="129" t="s">
        <v>135</v>
      </c>
      <c r="H9" s="130" t="s">
        <v>445</v>
      </c>
      <c r="I9" s="127" t="s">
        <v>446</v>
      </c>
      <c r="J9" s="131" t="s">
        <v>138</v>
      </c>
      <c r="K9" s="131" t="s">
        <v>139</v>
      </c>
      <c r="L9" s="131" t="s">
        <v>447</v>
      </c>
      <c r="M9" s="132" t="s">
        <v>141</v>
      </c>
      <c r="N9" s="133" t="s">
        <v>374</v>
      </c>
      <c r="O9" s="134" t="s">
        <v>143</v>
      </c>
      <c r="P9" s="54" t="s">
        <v>144</v>
      </c>
      <c r="Q9" s="54" t="s">
        <v>145</v>
      </c>
      <c r="R9" s="54" t="s">
        <v>146</v>
      </c>
      <c r="S9" s="54" t="s">
        <v>147</v>
      </c>
      <c r="T9" s="54" t="s">
        <v>148</v>
      </c>
      <c r="U9" s="54" t="s">
        <v>149</v>
      </c>
      <c r="V9" s="54" t="s">
        <v>150</v>
      </c>
      <c r="W9" s="55" t="s">
        <v>151</v>
      </c>
      <c r="X9" s="113" t="s">
        <v>152</v>
      </c>
      <c r="Y9" s="56" t="s">
        <v>153</v>
      </c>
      <c r="Z9" s="56" t="s">
        <v>154</v>
      </c>
      <c r="AA9" s="56" t="s">
        <v>155</v>
      </c>
      <c r="AB9" s="114" t="s">
        <v>156</v>
      </c>
      <c r="AC9" s="135"/>
      <c r="AD9" s="135"/>
      <c r="AE9" s="135"/>
      <c r="AF9" s="135"/>
      <c r="AG9" s="135"/>
      <c r="AH9" s="135"/>
      <c r="AI9" s="135"/>
      <c r="AJ9" s="135"/>
      <c r="AK9" s="135"/>
      <c r="AL9" s="135"/>
      <c r="AM9" s="135"/>
      <c r="AN9" s="135"/>
      <c r="AO9" s="135"/>
      <c r="AP9" s="135"/>
      <c r="AQ9" s="135"/>
      <c r="AR9" s="135"/>
      <c r="AS9" s="135"/>
      <c r="AT9" s="135"/>
      <c r="AU9" s="135"/>
      <c r="AV9" s="135"/>
    </row>
    <row r="10" spans="1:48" ht="44.25" customHeight="1" x14ac:dyDescent="0.2">
      <c r="A10" s="775" t="s">
        <v>448</v>
      </c>
      <c r="B10" s="672" t="s">
        <v>449</v>
      </c>
      <c r="C10" s="672" t="s">
        <v>158</v>
      </c>
      <c r="D10" s="672" t="s">
        <v>158</v>
      </c>
      <c r="E10" s="673" t="s">
        <v>450</v>
      </c>
      <c r="F10" s="675" t="s">
        <v>451</v>
      </c>
      <c r="G10" s="678" t="s">
        <v>452</v>
      </c>
      <c r="H10" s="686">
        <v>7128000</v>
      </c>
      <c r="I10" s="672" t="s">
        <v>453</v>
      </c>
      <c r="J10" s="672" t="s">
        <v>175</v>
      </c>
      <c r="K10" s="672" t="s">
        <v>164</v>
      </c>
      <c r="L10" s="672">
        <v>16</v>
      </c>
      <c r="M10" s="672" t="s">
        <v>166</v>
      </c>
      <c r="N10" s="672" t="s">
        <v>166</v>
      </c>
      <c r="O10" s="678" t="s">
        <v>454</v>
      </c>
      <c r="P10" s="672" t="s">
        <v>455</v>
      </c>
      <c r="Q10" s="672" t="s">
        <v>456</v>
      </c>
      <c r="R10" s="57" t="s">
        <v>457</v>
      </c>
      <c r="S10" s="45" t="s">
        <v>458</v>
      </c>
      <c r="T10" s="103">
        <v>443610</v>
      </c>
      <c r="U10" s="103">
        <v>425870</v>
      </c>
      <c r="V10" s="80">
        <v>408840</v>
      </c>
      <c r="W10" s="137">
        <v>392490</v>
      </c>
      <c r="X10" s="115"/>
      <c r="Y10" s="671"/>
      <c r="Z10" s="671"/>
      <c r="AA10" s="671"/>
      <c r="AB10" s="779"/>
      <c r="AC10" s="122"/>
      <c r="AD10" s="122"/>
      <c r="AE10" s="122"/>
      <c r="AF10" s="122"/>
      <c r="AG10" s="122"/>
      <c r="AH10" s="122"/>
      <c r="AI10" s="122"/>
      <c r="AJ10" s="122"/>
      <c r="AK10" s="122"/>
      <c r="AL10" s="122"/>
      <c r="AM10" s="122"/>
      <c r="AN10" s="122"/>
      <c r="AO10" s="122"/>
      <c r="AP10" s="122"/>
      <c r="AQ10" s="122"/>
      <c r="AR10" s="122"/>
      <c r="AS10" s="122"/>
      <c r="AT10" s="122"/>
      <c r="AU10" s="122"/>
      <c r="AV10" s="122"/>
    </row>
    <row r="11" spans="1:48" ht="44.25" customHeight="1" x14ac:dyDescent="0.2">
      <c r="A11" s="755"/>
      <c r="B11" s="641"/>
      <c r="C11" s="641"/>
      <c r="D11" s="641"/>
      <c r="E11" s="674"/>
      <c r="F11" s="676"/>
      <c r="G11" s="679"/>
      <c r="H11" s="641"/>
      <c r="I11" s="641"/>
      <c r="J11" s="641"/>
      <c r="K11" s="641"/>
      <c r="L11" s="641"/>
      <c r="M11" s="641"/>
      <c r="N11" s="641"/>
      <c r="O11" s="679"/>
      <c r="P11" s="641"/>
      <c r="Q11" s="641"/>
      <c r="R11" s="57" t="s">
        <v>459</v>
      </c>
      <c r="S11" s="45" t="s">
        <v>460</v>
      </c>
      <c r="T11" s="45">
        <v>133</v>
      </c>
      <c r="U11" s="45">
        <v>128</v>
      </c>
      <c r="V11" s="57">
        <v>123</v>
      </c>
      <c r="W11" s="62">
        <v>118</v>
      </c>
      <c r="X11" s="115"/>
      <c r="Y11" s="641"/>
      <c r="Z11" s="641"/>
      <c r="AA11" s="641"/>
      <c r="AB11" s="720"/>
      <c r="AC11" s="122"/>
      <c r="AD11" s="122"/>
      <c r="AE11" s="122"/>
      <c r="AF11" s="122"/>
      <c r="AG11" s="122"/>
      <c r="AH11" s="122"/>
      <c r="AI11" s="122"/>
      <c r="AJ11" s="122"/>
      <c r="AK11" s="122"/>
      <c r="AL11" s="122"/>
      <c r="AM11" s="122"/>
      <c r="AN11" s="122"/>
      <c r="AO11" s="122"/>
      <c r="AP11" s="122"/>
      <c r="AQ11" s="122"/>
      <c r="AR11" s="122"/>
      <c r="AS11" s="122"/>
      <c r="AT11" s="122"/>
      <c r="AU11" s="122"/>
      <c r="AV11" s="122"/>
    </row>
    <row r="12" spans="1:48" ht="186" customHeight="1" x14ac:dyDescent="0.2">
      <c r="A12" s="727"/>
      <c r="B12" s="642"/>
      <c r="C12" s="642"/>
      <c r="D12" s="642"/>
      <c r="E12" s="646"/>
      <c r="F12" s="680"/>
      <c r="G12" s="763"/>
      <c r="H12" s="642"/>
      <c r="I12" s="722"/>
      <c r="J12" s="722"/>
      <c r="K12" s="642"/>
      <c r="L12" s="642"/>
      <c r="M12" s="642"/>
      <c r="N12" s="642"/>
      <c r="O12" s="647"/>
      <c r="P12" s="642"/>
      <c r="Q12" s="642"/>
      <c r="R12" s="57" t="s">
        <v>461</v>
      </c>
      <c r="S12" s="45" t="s">
        <v>462</v>
      </c>
      <c r="T12" s="45" t="s">
        <v>463</v>
      </c>
      <c r="U12" s="45" t="s">
        <v>464</v>
      </c>
      <c r="V12" s="57" t="s">
        <v>465</v>
      </c>
      <c r="W12" s="62" t="s">
        <v>466</v>
      </c>
      <c r="X12" s="115"/>
      <c r="Y12" s="642"/>
      <c r="Z12" s="642"/>
      <c r="AA12" s="642"/>
      <c r="AB12" s="721"/>
      <c r="AC12" s="122"/>
      <c r="AD12" s="122"/>
      <c r="AE12" s="122"/>
      <c r="AF12" s="122"/>
      <c r="AG12" s="122"/>
      <c r="AH12" s="122"/>
      <c r="AI12" s="122"/>
      <c r="AJ12" s="122"/>
      <c r="AK12" s="122"/>
      <c r="AL12" s="122"/>
      <c r="AM12" s="122"/>
      <c r="AN12" s="122"/>
      <c r="AO12" s="122"/>
      <c r="AP12" s="122"/>
      <c r="AQ12" s="122"/>
      <c r="AR12" s="122"/>
      <c r="AS12" s="122"/>
      <c r="AT12" s="122"/>
      <c r="AU12" s="122"/>
      <c r="AV12" s="122"/>
    </row>
    <row r="13" spans="1:48" ht="77.25" customHeight="1" x14ac:dyDescent="0.2">
      <c r="A13" s="775">
        <v>2</v>
      </c>
      <c r="B13" s="672" t="s">
        <v>449</v>
      </c>
      <c r="C13" s="672" t="s">
        <v>158</v>
      </c>
      <c r="D13" s="672" t="s">
        <v>158</v>
      </c>
      <c r="E13" s="673">
        <v>2806</v>
      </c>
      <c r="F13" s="786" t="s">
        <v>467</v>
      </c>
      <c r="G13" s="787" t="s">
        <v>468</v>
      </c>
      <c r="H13" s="686">
        <v>513414610</v>
      </c>
      <c r="I13" s="672" t="s">
        <v>469</v>
      </c>
      <c r="J13" s="672" t="s">
        <v>470</v>
      </c>
      <c r="K13" s="672" t="s">
        <v>164</v>
      </c>
      <c r="L13" s="780" t="s">
        <v>471</v>
      </c>
      <c r="M13" s="672" t="s">
        <v>164</v>
      </c>
      <c r="N13" s="672" t="s">
        <v>166</v>
      </c>
      <c r="O13" s="781" t="s">
        <v>472</v>
      </c>
      <c r="P13" s="682" t="s">
        <v>473</v>
      </c>
      <c r="Q13" s="682" t="s">
        <v>474</v>
      </c>
      <c r="R13" s="682" t="s">
        <v>475</v>
      </c>
      <c r="S13" s="681" t="s">
        <v>476</v>
      </c>
      <c r="T13" s="681">
        <v>0</v>
      </c>
      <c r="U13" s="681">
        <v>0</v>
      </c>
      <c r="V13" s="672">
        <v>10</v>
      </c>
      <c r="W13" s="673">
        <v>14</v>
      </c>
      <c r="X13" s="773"/>
      <c r="Y13" s="774"/>
      <c r="Z13" s="774"/>
      <c r="AA13" s="774"/>
      <c r="AB13" s="779"/>
      <c r="AC13" s="122"/>
      <c r="AD13" s="122"/>
      <c r="AE13" s="122"/>
      <c r="AF13" s="122"/>
      <c r="AG13" s="122"/>
      <c r="AH13" s="122"/>
      <c r="AI13" s="122"/>
      <c r="AJ13" s="122"/>
      <c r="AK13" s="122"/>
      <c r="AL13" s="122"/>
      <c r="AM13" s="122"/>
      <c r="AN13" s="122"/>
      <c r="AO13" s="122"/>
      <c r="AP13" s="122"/>
      <c r="AQ13" s="122"/>
      <c r="AR13" s="122"/>
      <c r="AS13" s="122"/>
      <c r="AT13" s="122"/>
      <c r="AU13" s="122"/>
      <c r="AV13" s="122"/>
    </row>
    <row r="14" spans="1:48" ht="55.5" customHeight="1" x14ac:dyDescent="0.2">
      <c r="A14" s="755"/>
      <c r="B14" s="641"/>
      <c r="C14" s="641"/>
      <c r="D14" s="641"/>
      <c r="E14" s="674"/>
      <c r="F14" s="676"/>
      <c r="G14" s="679"/>
      <c r="H14" s="641"/>
      <c r="I14" s="641"/>
      <c r="J14" s="641"/>
      <c r="K14" s="641"/>
      <c r="L14" s="641"/>
      <c r="M14" s="641"/>
      <c r="N14" s="641"/>
      <c r="O14" s="782"/>
      <c r="P14" s="641"/>
      <c r="Q14" s="641"/>
      <c r="R14" s="641"/>
      <c r="S14" s="641"/>
      <c r="T14" s="641"/>
      <c r="U14" s="641"/>
      <c r="V14" s="641"/>
      <c r="W14" s="674"/>
      <c r="X14" s="755"/>
      <c r="Y14" s="641"/>
      <c r="Z14" s="641"/>
      <c r="AA14" s="641"/>
      <c r="AB14" s="720"/>
      <c r="AC14" s="122"/>
      <c r="AD14" s="122"/>
      <c r="AE14" s="122"/>
      <c r="AF14" s="122"/>
      <c r="AG14" s="122"/>
      <c r="AH14" s="122"/>
      <c r="AI14" s="122"/>
      <c r="AJ14" s="122"/>
      <c r="AK14" s="122"/>
      <c r="AL14" s="122"/>
      <c r="AM14" s="122"/>
      <c r="AN14" s="122"/>
      <c r="AO14" s="122"/>
      <c r="AP14" s="122"/>
      <c r="AQ14" s="122"/>
      <c r="AR14" s="122"/>
      <c r="AS14" s="122"/>
      <c r="AT14" s="122"/>
      <c r="AU14" s="122"/>
      <c r="AV14" s="122"/>
    </row>
    <row r="15" spans="1:48" ht="15" customHeight="1" x14ac:dyDescent="0.2">
      <c r="A15" s="730"/>
      <c r="B15" s="642"/>
      <c r="C15" s="642"/>
      <c r="D15" s="642"/>
      <c r="E15" s="646"/>
      <c r="F15" s="680"/>
      <c r="G15" s="647"/>
      <c r="H15" s="642"/>
      <c r="I15" s="642"/>
      <c r="J15" s="642"/>
      <c r="K15" s="642"/>
      <c r="L15" s="642"/>
      <c r="M15" s="642"/>
      <c r="N15" s="642"/>
      <c r="O15" s="783"/>
      <c r="P15" s="642"/>
      <c r="Q15" s="642"/>
      <c r="R15" s="642"/>
      <c r="S15" s="642"/>
      <c r="T15" s="642"/>
      <c r="U15" s="642"/>
      <c r="V15" s="642"/>
      <c r="W15" s="646"/>
      <c r="X15" s="730"/>
      <c r="Y15" s="642"/>
      <c r="Z15" s="642"/>
      <c r="AA15" s="642"/>
      <c r="AB15" s="721"/>
      <c r="AC15" s="122"/>
      <c r="AD15" s="122"/>
      <c r="AE15" s="122"/>
      <c r="AF15" s="122"/>
      <c r="AG15" s="122"/>
      <c r="AH15" s="122"/>
      <c r="AI15" s="122"/>
      <c r="AJ15" s="122"/>
      <c r="AK15" s="122"/>
      <c r="AL15" s="122"/>
      <c r="AM15" s="122"/>
      <c r="AN15" s="122"/>
      <c r="AO15" s="122"/>
      <c r="AP15" s="122"/>
      <c r="AQ15" s="122"/>
      <c r="AR15" s="122"/>
      <c r="AS15" s="122"/>
      <c r="AT15" s="122"/>
      <c r="AU15" s="122"/>
      <c r="AV15" s="122"/>
    </row>
    <row r="16" spans="1:48" ht="59.25" customHeight="1" x14ac:dyDescent="0.2">
      <c r="A16" s="775" t="s">
        <v>477</v>
      </c>
      <c r="B16" s="672" t="s">
        <v>449</v>
      </c>
      <c r="C16" s="672" t="s">
        <v>158</v>
      </c>
      <c r="D16" s="672" t="s">
        <v>158</v>
      </c>
      <c r="E16" s="673" t="s">
        <v>478</v>
      </c>
      <c r="F16" s="675" t="s">
        <v>479</v>
      </c>
      <c r="G16" s="678" t="s">
        <v>480</v>
      </c>
      <c r="H16" s="686">
        <v>571730377</v>
      </c>
      <c r="I16" s="672" t="s">
        <v>481</v>
      </c>
      <c r="J16" s="672" t="s">
        <v>470</v>
      </c>
      <c r="K16" s="672" t="s">
        <v>164</v>
      </c>
      <c r="L16" s="672">
        <v>16</v>
      </c>
      <c r="M16" s="672" t="s">
        <v>166</v>
      </c>
      <c r="N16" s="672" t="s">
        <v>164</v>
      </c>
      <c r="O16" s="678" t="s">
        <v>482</v>
      </c>
      <c r="P16" s="672" t="s">
        <v>483</v>
      </c>
      <c r="Q16" s="778">
        <v>45627</v>
      </c>
      <c r="R16" s="57" t="s">
        <v>484</v>
      </c>
      <c r="S16" s="45" t="s">
        <v>485</v>
      </c>
      <c r="T16" s="45">
        <v>0</v>
      </c>
      <c r="U16" s="45">
        <v>25</v>
      </c>
      <c r="V16" s="57">
        <v>50</v>
      </c>
      <c r="W16" s="62">
        <v>75</v>
      </c>
      <c r="X16" s="140"/>
      <c r="Y16" s="774"/>
      <c r="Z16" s="774"/>
      <c r="AA16" s="774"/>
      <c r="AB16" s="779"/>
      <c r="AC16" s="122"/>
      <c r="AD16" s="122"/>
      <c r="AE16" s="122"/>
      <c r="AF16" s="122"/>
      <c r="AG16" s="122"/>
      <c r="AH16" s="122"/>
      <c r="AI16" s="122"/>
      <c r="AJ16" s="122"/>
      <c r="AK16" s="122"/>
      <c r="AL16" s="122"/>
      <c r="AM16" s="122"/>
      <c r="AN16" s="122"/>
      <c r="AO16" s="122"/>
      <c r="AP16" s="122"/>
      <c r="AQ16" s="122"/>
      <c r="AR16" s="122"/>
      <c r="AS16" s="122"/>
      <c r="AT16" s="122"/>
      <c r="AU16" s="122"/>
      <c r="AV16" s="122"/>
    </row>
    <row r="17" spans="1:48" ht="66" customHeight="1" x14ac:dyDescent="0.2">
      <c r="A17" s="755"/>
      <c r="B17" s="641"/>
      <c r="C17" s="641"/>
      <c r="D17" s="641"/>
      <c r="E17" s="674"/>
      <c r="F17" s="676"/>
      <c r="G17" s="679"/>
      <c r="H17" s="641"/>
      <c r="I17" s="641"/>
      <c r="J17" s="641"/>
      <c r="K17" s="641"/>
      <c r="L17" s="641"/>
      <c r="M17" s="641"/>
      <c r="N17" s="641"/>
      <c r="O17" s="679"/>
      <c r="P17" s="641"/>
      <c r="Q17" s="641"/>
      <c r="R17" s="57" t="s">
        <v>486</v>
      </c>
      <c r="S17" s="45" t="s">
        <v>476</v>
      </c>
      <c r="T17" s="45">
        <v>0</v>
      </c>
      <c r="U17" s="45">
        <v>2</v>
      </c>
      <c r="V17" s="57">
        <v>5</v>
      </c>
      <c r="W17" s="62">
        <v>6</v>
      </c>
      <c r="X17" s="140"/>
      <c r="Y17" s="641"/>
      <c r="Z17" s="641"/>
      <c r="AA17" s="641"/>
      <c r="AB17" s="720"/>
      <c r="AC17" s="122"/>
      <c r="AD17" s="122"/>
      <c r="AE17" s="122"/>
      <c r="AF17" s="122"/>
      <c r="AG17" s="122"/>
      <c r="AH17" s="122"/>
      <c r="AI17" s="122"/>
      <c r="AJ17" s="122"/>
      <c r="AK17" s="122"/>
      <c r="AL17" s="122"/>
      <c r="AM17" s="122"/>
      <c r="AN17" s="122"/>
      <c r="AO17" s="122"/>
      <c r="AP17" s="122"/>
      <c r="AQ17" s="122"/>
      <c r="AR17" s="122"/>
      <c r="AS17" s="122"/>
      <c r="AT17" s="122"/>
      <c r="AU17" s="122"/>
      <c r="AV17" s="122"/>
    </row>
    <row r="18" spans="1:48" ht="312" customHeight="1" x14ac:dyDescent="0.2">
      <c r="A18" s="730"/>
      <c r="B18" s="642"/>
      <c r="C18" s="642"/>
      <c r="D18" s="642"/>
      <c r="E18" s="646"/>
      <c r="F18" s="680"/>
      <c r="G18" s="647"/>
      <c r="H18" s="642"/>
      <c r="I18" s="642"/>
      <c r="J18" s="642"/>
      <c r="K18" s="642"/>
      <c r="L18" s="642"/>
      <c r="M18" s="642"/>
      <c r="N18" s="642"/>
      <c r="O18" s="647"/>
      <c r="P18" s="642"/>
      <c r="Q18" s="642"/>
      <c r="R18" s="57" t="s">
        <v>487</v>
      </c>
      <c r="S18" s="45" t="s">
        <v>488</v>
      </c>
      <c r="T18" s="45">
        <v>0</v>
      </c>
      <c r="U18" s="45">
        <v>10</v>
      </c>
      <c r="V18" s="57">
        <v>15</v>
      </c>
      <c r="W18" s="62">
        <v>15</v>
      </c>
      <c r="X18" s="140"/>
      <c r="Y18" s="642"/>
      <c r="Z18" s="642"/>
      <c r="AA18" s="642"/>
      <c r="AB18" s="721"/>
      <c r="AC18" s="122"/>
      <c r="AD18" s="122"/>
      <c r="AE18" s="122"/>
      <c r="AF18" s="122"/>
      <c r="AG18" s="122"/>
      <c r="AH18" s="122"/>
      <c r="AI18" s="122"/>
      <c r="AJ18" s="122"/>
      <c r="AK18" s="122"/>
      <c r="AL18" s="122"/>
      <c r="AM18" s="122"/>
      <c r="AN18" s="122"/>
      <c r="AO18" s="122"/>
      <c r="AP18" s="122"/>
      <c r="AQ18" s="122"/>
      <c r="AR18" s="122"/>
      <c r="AS18" s="122"/>
      <c r="AT18" s="122"/>
      <c r="AU18" s="122"/>
      <c r="AV18" s="122"/>
    </row>
    <row r="19" spans="1:48" ht="44.25" customHeight="1" x14ac:dyDescent="0.2">
      <c r="A19" s="775" t="s">
        <v>489</v>
      </c>
      <c r="B19" s="672" t="s">
        <v>449</v>
      </c>
      <c r="C19" s="672" t="s">
        <v>158</v>
      </c>
      <c r="D19" s="672" t="s">
        <v>158</v>
      </c>
      <c r="E19" s="772">
        <v>2804</v>
      </c>
      <c r="F19" s="675" t="s">
        <v>490</v>
      </c>
      <c r="G19" s="678" t="s">
        <v>491</v>
      </c>
      <c r="H19" s="784">
        <f>11463800+10784200+10369200+10369200</f>
        <v>42986400</v>
      </c>
      <c r="I19" s="672" t="s">
        <v>492</v>
      </c>
      <c r="J19" s="672" t="s">
        <v>163</v>
      </c>
      <c r="K19" s="672" t="s">
        <v>164</v>
      </c>
      <c r="L19" s="672">
        <v>16</v>
      </c>
      <c r="M19" s="672" t="s">
        <v>166</v>
      </c>
      <c r="N19" s="672" t="s">
        <v>164</v>
      </c>
      <c r="O19" s="678" t="s">
        <v>493</v>
      </c>
      <c r="P19" s="672" t="s">
        <v>494</v>
      </c>
      <c r="Q19" s="672" t="s">
        <v>179</v>
      </c>
      <c r="R19" s="57" t="s">
        <v>495</v>
      </c>
      <c r="S19" s="45" t="s">
        <v>496</v>
      </c>
      <c r="T19" s="70">
        <v>0.3</v>
      </c>
      <c r="U19" s="70">
        <v>0.5</v>
      </c>
      <c r="V19" s="71">
        <v>0.75</v>
      </c>
      <c r="W19" s="72">
        <v>1</v>
      </c>
      <c r="X19" s="140"/>
      <c r="Y19" s="774"/>
      <c r="Z19" s="774"/>
      <c r="AA19" s="774"/>
      <c r="AB19" s="768"/>
      <c r="AC19" s="122"/>
      <c r="AD19" s="122"/>
      <c r="AE19" s="122"/>
      <c r="AF19" s="122"/>
      <c r="AG19" s="122"/>
      <c r="AH19" s="122"/>
      <c r="AI19" s="122"/>
      <c r="AJ19" s="122"/>
      <c r="AK19" s="122"/>
      <c r="AL19" s="122"/>
      <c r="AM19" s="122"/>
      <c r="AN19" s="122"/>
      <c r="AO19" s="122"/>
      <c r="AP19" s="122"/>
      <c r="AQ19" s="122"/>
      <c r="AR19" s="122"/>
      <c r="AS19" s="122"/>
      <c r="AT19" s="122"/>
      <c r="AU19" s="122"/>
      <c r="AV19" s="122"/>
    </row>
    <row r="20" spans="1:48" ht="44.25" customHeight="1" x14ac:dyDescent="0.2">
      <c r="A20" s="755"/>
      <c r="B20" s="641"/>
      <c r="C20" s="641"/>
      <c r="D20" s="641"/>
      <c r="E20" s="776"/>
      <c r="F20" s="676"/>
      <c r="G20" s="679"/>
      <c r="H20" s="641"/>
      <c r="I20" s="641"/>
      <c r="J20" s="641"/>
      <c r="K20" s="641"/>
      <c r="L20" s="641"/>
      <c r="M20" s="641"/>
      <c r="N20" s="641"/>
      <c r="O20" s="679"/>
      <c r="P20" s="641"/>
      <c r="Q20" s="641"/>
      <c r="R20" s="57" t="s">
        <v>497</v>
      </c>
      <c r="S20" s="45" t="s">
        <v>498</v>
      </c>
      <c r="T20" s="45">
        <v>500</v>
      </c>
      <c r="U20" s="45">
        <v>500</v>
      </c>
      <c r="V20" s="57">
        <v>500</v>
      </c>
      <c r="W20" s="62">
        <v>500</v>
      </c>
      <c r="X20" s="140"/>
      <c r="Y20" s="641"/>
      <c r="Z20" s="641"/>
      <c r="AA20" s="641"/>
      <c r="AB20" s="720"/>
      <c r="AC20" s="122"/>
      <c r="AD20" s="122"/>
      <c r="AE20" s="122"/>
      <c r="AF20" s="122"/>
      <c r="AG20" s="122"/>
      <c r="AH20" s="122"/>
      <c r="AI20" s="122"/>
      <c r="AJ20" s="122"/>
      <c r="AK20" s="122"/>
      <c r="AL20" s="122"/>
      <c r="AM20" s="122"/>
      <c r="AN20" s="122"/>
      <c r="AO20" s="122"/>
      <c r="AP20" s="122"/>
      <c r="AQ20" s="122"/>
      <c r="AR20" s="122"/>
      <c r="AS20" s="122"/>
      <c r="AT20" s="122"/>
      <c r="AU20" s="122"/>
      <c r="AV20" s="122"/>
    </row>
    <row r="21" spans="1:48" ht="44.25" customHeight="1" x14ac:dyDescent="0.2">
      <c r="A21" s="755"/>
      <c r="B21" s="641"/>
      <c r="C21" s="641"/>
      <c r="D21" s="641"/>
      <c r="E21" s="776"/>
      <c r="F21" s="676"/>
      <c r="G21" s="679"/>
      <c r="H21" s="641"/>
      <c r="I21" s="641"/>
      <c r="J21" s="641"/>
      <c r="K21" s="641"/>
      <c r="L21" s="641"/>
      <c r="M21" s="641"/>
      <c r="N21" s="641"/>
      <c r="O21" s="679"/>
      <c r="P21" s="641"/>
      <c r="Q21" s="641"/>
      <c r="R21" s="57" t="s">
        <v>499</v>
      </c>
      <c r="S21" s="70" t="s">
        <v>500</v>
      </c>
      <c r="T21" s="70">
        <v>0.25</v>
      </c>
      <c r="U21" s="70">
        <v>0.26</v>
      </c>
      <c r="V21" s="71">
        <v>0.27</v>
      </c>
      <c r="W21" s="72">
        <v>0.28000000000000003</v>
      </c>
      <c r="X21" s="140"/>
      <c r="Y21" s="641"/>
      <c r="Z21" s="641"/>
      <c r="AA21" s="641"/>
      <c r="AB21" s="720"/>
      <c r="AC21" s="122"/>
      <c r="AD21" s="122"/>
      <c r="AE21" s="122"/>
      <c r="AF21" s="122"/>
      <c r="AG21" s="122"/>
      <c r="AH21" s="122"/>
      <c r="AI21" s="122"/>
      <c r="AJ21" s="122"/>
      <c r="AK21" s="122"/>
      <c r="AL21" s="122"/>
      <c r="AM21" s="122"/>
      <c r="AN21" s="122"/>
      <c r="AO21" s="122"/>
      <c r="AP21" s="122"/>
      <c r="AQ21" s="122"/>
      <c r="AR21" s="122"/>
      <c r="AS21" s="122"/>
      <c r="AT21" s="122"/>
      <c r="AU21" s="122"/>
      <c r="AV21" s="122"/>
    </row>
    <row r="22" spans="1:48" ht="38.25" customHeight="1" x14ac:dyDescent="0.2">
      <c r="A22" s="730"/>
      <c r="B22" s="641"/>
      <c r="C22" s="641"/>
      <c r="D22" s="641"/>
      <c r="E22" s="785"/>
      <c r="F22" s="764"/>
      <c r="G22" s="679"/>
      <c r="H22" s="641"/>
      <c r="I22" s="641"/>
      <c r="J22" s="642"/>
      <c r="K22" s="641"/>
      <c r="L22" s="642"/>
      <c r="M22" s="641"/>
      <c r="N22" s="641"/>
      <c r="O22" s="647"/>
      <c r="P22" s="641"/>
      <c r="Q22" s="642"/>
      <c r="R22" s="64"/>
      <c r="S22" s="75"/>
      <c r="T22" s="75"/>
      <c r="U22" s="75"/>
      <c r="V22" s="64"/>
      <c r="W22" s="141"/>
      <c r="X22" s="140"/>
      <c r="Y22" s="642"/>
      <c r="Z22" s="642"/>
      <c r="AA22" s="642"/>
      <c r="AB22" s="721"/>
      <c r="AC22" s="122"/>
      <c r="AD22" s="122"/>
      <c r="AE22" s="122"/>
      <c r="AF22" s="122"/>
      <c r="AG22" s="122"/>
      <c r="AH22" s="122"/>
      <c r="AI22" s="122"/>
      <c r="AJ22" s="122"/>
      <c r="AK22" s="122"/>
      <c r="AL22" s="122"/>
      <c r="AM22" s="122"/>
      <c r="AN22" s="122"/>
      <c r="AO22" s="122"/>
      <c r="AP22" s="122"/>
      <c r="AQ22" s="122"/>
      <c r="AR22" s="122"/>
      <c r="AS22" s="122"/>
      <c r="AT22" s="122"/>
      <c r="AU22" s="122"/>
      <c r="AV22" s="122"/>
    </row>
    <row r="23" spans="1:48" ht="38.25" customHeight="1" x14ac:dyDescent="0.2">
      <c r="A23" s="672" t="s">
        <v>501</v>
      </c>
      <c r="B23" s="672" t="s">
        <v>449</v>
      </c>
      <c r="C23" s="672" t="s">
        <v>158</v>
      </c>
      <c r="D23" s="672" t="s">
        <v>158</v>
      </c>
      <c r="E23" s="772">
        <v>2811</v>
      </c>
      <c r="F23" s="675" t="s">
        <v>502</v>
      </c>
      <c r="G23" s="678" t="s">
        <v>503</v>
      </c>
      <c r="H23" s="686">
        <v>19708566</v>
      </c>
      <c r="I23" s="672" t="s">
        <v>504</v>
      </c>
      <c r="J23" s="64"/>
      <c r="K23" s="64"/>
      <c r="L23" s="64"/>
      <c r="M23" s="64"/>
      <c r="N23" s="64"/>
      <c r="O23" s="672" t="s">
        <v>505</v>
      </c>
      <c r="P23" s="672" t="s">
        <v>506</v>
      </c>
      <c r="Q23" s="778">
        <v>45627</v>
      </c>
      <c r="R23" s="672" t="s">
        <v>507</v>
      </c>
      <c r="S23" s="681" t="s">
        <v>508</v>
      </c>
      <c r="T23" s="777">
        <v>0.3</v>
      </c>
      <c r="U23" s="777">
        <v>0.4</v>
      </c>
      <c r="V23" s="724">
        <v>0.5</v>
      </c>
      <c r="W23" s="725">
        <v>0.6</v>
      </c>
      <c r="X23" s="773"/>
      <c r="Y23" s="774"/>
      <c r="Z23" s="774"/>
      <c r="AA23" s="774"/>
      <c r="AB23" s="768"/>
      <c r="AC23" s="122"/>
      <c r="AD23" s="122"/>
      <c r="AE23" s="122"/>
      <c r="AF23" s="122"/>
      <c r="AG23" s="122"/>
      <c r="AH23" s="122"/>
      <c r="AI23" s="122"/>
      <c r="AJ23" s="122"/>
      <c r="AK23" s="122"/>
      <c r="AL23" s="122"/>
      <c r="AM23" s="122"/>
      <c r="AN23" s="122"/>
      <c r="AO23" s="122"/>
      <c r="AP23" s="122"/>
      <c r="AQ23" s="122"/>
      <c r="AR23" s="122"/>
      <c r="AS23" s="122"/>
      <c r="AT23" s="122"/>
      <c r="AU23" s="122"/>
      <c r="AV23" s="122"/>
    </row>
    <row r="24" spans="1:48" ht="38.25" customHeight="1" x14ac:dyDescent="0.2">
      <c r="A24" s="641"/>
      <c r="B24" s="641"/>
      <c r="C24" s="641"/>
      <c r="D24" s="641"/>
      <c r="E24" s="776"/>
      <c r="F24" s="676"/>
      <c r="G24" s="679"/>
      <c r="H24" s="641"/>
      <c r="I24" s="641"/>
      <c r="J24" s="64"/>
      <c r="K24" s="138"/>
      <c r="L24" s="64"/>
      <c r="M24" s="138"/>
      <c r="N24" s="138"/>
      <c r="O24" s="641"/>
      <c r="P24" s="641"/>
      <c r="Q24" s="641"/>
      <c r="R24" s="641"/>
      <c r="S24" s="641"/>
      <c r="T24" s="641"/>
      <c r="U24" s="641"/>
      <c r="V24" s="641"/>
      <c r="W24" s="674"/>
      <c r="X24" s="755"/>
      <c r="Y24" s="641"/>
      <c r="Z24" s="641"/>
      <c r="AA24" s="641"/>
      <c r="AB24" s="720"/>
      <c r="AC24" s="122"/>
      <c r="AD24" s="122"/>
      <c r="AE24" s="122"/>
      <c r="AF24" s="122"/>
      <c r="AG24" s="122"/>
      <c r="AH24" s="122"/>
      <c r="AI24" s="122"/>
      <c r="AJ24" s="122"/>
      <c r="AK24" s="122"/>
      <c r="AL24" s="122"/>
      <c r="AM24" s="122"/>
      <c r="AN24" s="122"/>
      <c r="AO24" s="122"/>
      <c r="AP24" s="122"/>
      <c r="AQ24" s="122"/>
      <c r="AR24" s="122"/>
      <c r="AS24" s="122"/>
      <c r="AT24" s="122"/>
      <c r="AU24" s="122"/>
      <c r="AV24" s="122"/>
    </row>
    <row r="25" spans="1:48" ht="146.25" customHeight="1" x14ac:dyDescent="0.2">
      <c r="A25" s="642"/>
      <c r="B25" s="642"/>
      <c r="C25" s="642"/>
      <c r="D25" s="642"/>
      <c r="E25" s="729"/>
      <c r="F25" s="680"/>
      <c r="G25" s="647"/>
      <c r="H25" s="642"/>
      <c r="I25" s="642"/>
      <c r="J25" s="64"/>
      <c r="K25" s="138"/>
      <c r="L25" s="64"/>
      <c r="M25" s="138"/>
      <c r="N25" s="138"/>
      <c r="O25" s="642"/>
      <c r="P25" s="642"/>
      <c r="Q25" s="642"/>
      <c r="R25" s="642"/>
      <c r="S25" s="642"/>
      <c r="T25" s="642"/>
      <c r="U25" s="642"/>
      <c r="V25" s="642"/>
      <c r="W25" s="646"/>
      <c r="X25" s="730"/>
      <c r="Y25" s="642"/>
      <c r="Z25" s="642"/>
      <c r="AA25" s="642"/>
      <c r="AB25" s="721"/>
      <c r="AC25" s="122"/>
      <c r="AD25" s="122"/>
      <c r="AE25" s="122"/>
      <c r="AF25" s="122"/>
      <c r="AG25" s="122"/>
      <c r="AH25" s="122"/>
      <c r="AI25" s="122"/>
      <c r="AJ25" s="122"/>
      <c r="AK25" s="122"/>
      <c r="AL25" s="122"/>
      <c r="AM25" s="122"/>
      <c r="AN25" s="122"/>
      <c r="AO25" s="122"/>
      <c r="AP25" s="122"/>
      <c r="AQ25" s="122"/>
      <c r="AR25" s="122"/>
      <c r="AS25" s="122"/>
      <c r="AT25" s="122"/>
      <c r="AU25" s="122"/>
      <c r="AV25" s="122"/>
    </row>
    <row r="26" spans="1:48" ht="146.25" customHeight="1" x14ac:dyDescent="0.2">
      <c r="A26" s="673">
        <v>6</v>
      </c>
      <c r="B26" s="678" t="s">
        <v>449</v>
      </c>
      <c r="C26" s="672" t="s">
        <v>158</v>
      </c>
      <c r="D26" s="672" t="s">
        <v>158</v>
      </c>
      <c r="E26" s="772" t="s">
        <v>509</v>
      </c>
      <c r="F26" s="675" t="s">
        <v>510</v>
      </c>
      <c r="G26" s="678" t="s">
        <v>511</v>
      </c>
      <c r="H26" s="686">
        <f>5500000*4</f>
        <v>22000000</v>
      </c>
      <c r="I26" s="672" t="s">
        <v>512</v>
      </c>
      <c r="J26" s="57"/>
      <c r="K26" s="64"/>
      <c r="L26" s="57"/>
      <c r="M26" s="64"/>
      <c r="N26" s="64"/>
      <c r="O26" s="672" t="s">
        <v>513</v>
      </c>
      <c r="P26" s="672" t="s">
        <v>514</v>
      </c>
      <c r="Q26" s="672" t="s">
        <v>179</v>
      </c>
      <c r="R26" s="672" t="s">
        <v>515</v>
      </c>
      <c r="S26" s="681" t="s">
        <v>516</v>
      </c>
      <c r="T26" s="777">
        <v>0.12</v>
      </c>
      <c r="U26" s="681">
        <v>0.14000000000000001</v>
      </c>
      <c r="V26" s="724">
        <v>0.16</v>
      </c>
      <c r="W26" s="725">
        <v>0.18</v>
      </c>
      <c r="X26" s="773"/>
      <c r="Y26" s="774"/>
      <c r="Z26" s="774"/>
      <c r="AA26" s="774"/>
      <c r="AB26" s="768"/>
      <c r="AC26" s="122"/>
      <c r="AD26" s="122"/>
      <c r="AE26" s="122"/>
      <c r="AF26" s="122"/>
      <c r="AG26" s="122"/>
      <c r="AH26" s="122"/>
      <c r="AI26" s="122"/>
      <c r="AJ26" s="122"/>
      <c r="AK26" s="122"/>
      <c r="AL26" s="122"/>
      <c r="AM26" s="122"/>
      <c r="AN26" s="122"/>
      <c r="AO26" s="122"/>
      <c r="AP26" s="122"/>
      <c r="AQ26" s="122"/>
      <c r="AR26" s="122"/>
      <c r="AS26" s="122"/>
      <c r="AT26" s="122"/>
      <c r="AU26" s="122"/>
      <c r="AV26" s="122"/>
    </row>
    <row r="27" spans="1:48" ht="102.75" customHeight="1" x14ac:dyDescent="0.2">
      <c r="A27" s="646"/>
      <c r="B27" s="647"/>
      <c r="C27" s="642"/>
      <c r="D27" s="642"/>
      <c r="E27" s="729"/>
      <c r="F27" s="680"/>
      <c r="G27" s="647"/>
      <c r="H27" s="642"/>
      <c r="I27" s="642"/>
      <c r="J27" s="57"/>
      <c r="K27" s="58"/>
      <c r="L27" s="57"/>
      <c r="M27" s="58"/>
      <c r="N27" s="58"/>
      <c r="O27" s="642"/>
      <c r="P27" s="642"/>
      <c r="Q27" s="642"/>
      <c r="R27" s="642"/>
      <c r="S27" s="642"/>
      <c r="T27" s="642"/>
      <c r="U27" s="642"/>
      <c r="V27" s="642"/>
      <c r="W27" s="646"/>
      <c r="X27" s="730"/>
      <c r="Y27" s="642"/>
      <c r="Z27" s="642"/>
      <c r="AA27" s="642"/>
      <c r="AB27" s="721"/>
      <c r="AC27" s="122"/>
      <c r="AD27" s="122"/>
      <c r="AE27" s="122"/>
      <c r="AF27" s="122"/>
      <c r="AG27" s="122"/>
      <c r="AH27" s="122"/>
      <c r="AI27" s="122"/>
      <c r="AJ27" s="122"/>
      <c r="AK27" s="122"/>
      <c r="AL27" s="122"/>
      <c r="AM27" s="122"/>
      <c r="AN27" s="122"/>
      <c r="AO27" s="122"/>
      <c r="AP27" s="122"/>
      <c r="AQ27" s="122"/>
      <c r="AR27" s="122"/>
      <c r="AS27" s="122"/>
      <c r="AT27" s="122"/>
      <c r="AU27" s="122"/>
      <c r="AV27" s="122"/>
    </row>
    <row r="28" spans="1:48" ht="1.5" customHeight="1" x14ac:dyDescent="0.2">
      <c r="A28" s="122"/>
      <c r="B28" s="142"/>
      <c r="C28" s="143"/>
      <c r="D28" s="143"/>
      <c r="E28" s="144"/>
      <c r="F28" s="145"/>
      <c r="G28" s="146"/>
      <c r="H28" s="147"/>
      <c r="I28" s="148"/>
      <c r="J28" s="149"/>
      <c r="K28" s="148"/>
      <c r="L28" s="149"/>
      <c r="M28" s="148"/>
      <c r="N28" s="148"/>
      <c r="O28" s="148"/>
      <c r="P28" s="148"/>
      <c r="Q28" s="149"/>
      <c r="R28" s="149"/>
      <c r="S28" s="150"/>
      <c r="T28" s="151"/>
      <c r="U28" s="151"/>
      <c r="V28" s="152"/>
      <c r="W28" s="153"/>
      <c r="X28" s="154"/>
      <c r="Y28" s="155"/>
      <c r="Z28" s="155"/>
      <c r="AA28" s="155"/>
      <c r="AB28" s="156"/>
      <c r="AC28" s="122"/>
      <c r="AD28" s="122"/>
      <c r="AE28" s="122"/>
      <c r="AF28" s="122"/>
      <c r="AG28" s="122"/>
      <c r="AH28" s="122"/>
      <c r="AI28" s="122"/>
      <c r="AJ28" s="122"/>
      <c r="AK28" s="122"/>
      <c r="AL28" s="122"/>
      <c r="AM28" s="122"/>
      <c r="AN28" s="122"/>
      <c r="AO28" s="122"/>
      <c r="AP28" s="122"/>
      <c r="AQ28" s="122"/>
      <c r="AR28" s="122"/>
      <c r="AS28" s="122"/>
      <c r="AT28" s="122"/>
      <c r="AU28" s="122"/>
      <c r="AV28" s="122"/>
    </row>
    <row r="29" spans="1:48" ht="44.25" customHeight="1" x14ac:dyDescent="0.2">
      <c r="A29" s="754" t="s">
        <v>517</v>
      </c>
      <c r="B29" s="756" t="s">
        <v>449</v>
      </c>
      <c r="C29" s="757" t="s">
        <v>158</v>
      </c>
      <c r="D29" s="757" t="s">
        <v>158</v>
      </c>
      <c r="E29" s="758" t="s">
        <v>518</v>
      </c>
      <c r="F29" s="760" t="s">
        <v>519</v>
      </c>
      <c r="G29" s="762" t="s">
        <v>520</v>
      </c>
      <c r="H29" s="765">
        <v>568732029</v>
      </c>
      <c r="I29" s="756" t="s">
        <v>521</v>
      </c>
      <c r="J29" s="756" t="s">
        <v>470</v>
      </c>
      <c r="K29" s="756"/>
      <c r="L29" s="756">
        <v>16</v>
      </c>
      <c r="M29" s="756" t="s">
        <v>166</v>
      </c>
      <c r="N29" s="756" t="s">
        <v>166</v>
      </c>
      <c r="O29" s="765" t="s">
        <v>522</v>
      </c>
      <c r="P29" s="756" t="s">
        <v>523</v>
      </c>
      <c r="Q29" s="769" t="s">
        <v>179</v>
      </c>
      <c r="R29" s="756" t="s">
        <v>524</v>
      </c>
      <c r="S29" s="770">
        <f>-(2020)</f>
        <v>-2020</v>
      </c>
      <c r="T29" s="770">
        <v>3.5</v>
      </c>
      <c r="U29" s="770">
        <v>3.7</v>
      </c>
      <c r="V29" s="756">
        <v>3.9</v>
      </c>
      <c r="W29" s="758">
        <v>4.0999999999999996</v>
      </c>
      <c r="X29" s="766"/>
      <c r="Y29" s="767"/>
      <c r="Z29" s="767"/>
      <c r="AA29" s="767"/>
      <c r="AB29" s="768"/>
      <c r="AC29" s="122"/>
      <c r="AD29" s="122"/>
      <c r="AE29" s="122"/>
      <c r="AF29" s="122"/>
      <c r="AG29" s="122"/>
      <c r="AH29" s="122"/>
      <c r="AI29" s="122"/>
      <c r="AJ29" s="122"/>
      <c r="AK29" s="122"/>
      <c r="AL29" s="122"/>
      <c r="AM29" s="122"/>
      <c r="AN29" s="122"/>
      <c r="AO29" s="122"/>
      <c r="AP29" s="122"/>
      <c r="AQ29" s="122"/>
      <c r="AR29" s="122"/>
      <c r="AS29" s="122"/>
      <c r="AT29" s="122"/>
      <c r="AU29" s="122"/>
      <c r="AV29" s="122"/>
    </row>
    <row r="30" spans="1:48" ht="44.25" customHeight="1" x14ac:dyDescent="0.2">
      <c r="A30" s="755"/>
      <c r="B30" s="641"/>
      <c r="C30" s="641"/>
      <c r="D30" s="641"/>
      <c r="E30" s="674"/>
      <c r="F30" s="676"/>
      <c r="G30" s="679"/>
      <c r="H30" s="641"/>
      <c r="I30" s="641"/>
      <c r="J30" s="641"/>
      <c r="K30" s="641"/>
      <c r="L30" s="641"/>
      <c r="M30" s="641"/>
      <c r="N30" s="641"/>
      <c r="O30" s="641"/>
      <c r="P30" s="641"/>
      <c r="Q30" s="641"/>
      <c r="R30" s="641"/>
      <c r="S30" s="641"/>
      <c r="T30" s="641"/>
      <c r="U30" s="641"/>
      <c r="V30" s="641"/>
      <c r="W30" s="674"/>
      <c r="X30" s="755"/>
      <c r="Y30" s="641"/>
      <c r="Z30" s="641"/>
      <c r="AA30" s="641"/>
      <c r="AB30" s="720"/>
      <c r="AC30" s="122"/>
      <c r="AD30" s="122"/>
      <c r="AE30" s="122"/>
      <c r="AF30" s="122"/>
      <c r="AG30" s="122"/>
      <c r="AH30" s="122"/>
      <c r="AI30" s="122"/>
      <c r="AJ30" s="122"/>
      <c r="AK30" s="122"/>
      <c r="AL30" s="122"/>
      <c r="AM30" s="122"/>
      <c r="AN30" s="122"/>
      <c r="AO30" s="122"/>
      <c r="AP30" s="122"/>
      <c r="AQ30" s="122"/>
      <c r="AR30" s="122"/>
      <c r="AS30" s="122"/>
      <c r="AT30" s="122"/>
      <c r="AU30" s="122"/>
      <c r="AV30" s="122"/>
    </row>
    <row r="31" spans="1:48" ht="82.5" customHeight="1" x14ac:dyDescent="0.2">
      <c r="A31" s="727"/>
      <c r="B31" s="641"/>
      <c r="C31" s="641"/>
      <c r="D31" s="641"/>
      <c r="E31" s="674"/>
      <c r="F31" s="764"/>
      <c r="G31" s="679"/>
      <c r="H31" s="641"/>
      <c r="I31" s="641"/>
      <c r="J31" s="642"/>
      <c r="K31" s="641"/>
      <c r="L31" s="642"/>
      <c r="M31" s="641"/>
      <c r="N31" s="641"/>
      <c r="O31" s="641"/>
      <c r="P31" s="641"/>
      <c r="Q31" s="642"/>
      <c r="R31" s="641"/>
      <c r="S31" s="771"/>
      <c r="T31" s="771"/>
      <c r="U31" s="771"/>
      <c r="V31" s="641"/>
      <c r="W31" s="674"/>
      <c r="X31" s="730"/>
      <c r="Y31" s="642"/>
      <c r="Z31" s="642"/>
      <c r="AA31" s="642"/>
      <c r="AB31" s="721"/>
      <c r="AC31" s="122"/>
      <c r="AD31" s="122"/>
      <c r="AE31" s="122"/>
      <c r="AF31" s="122"/>
      <c r="AG31" s="122"/>
      <c r="AH31" s="122"/>
      <c r="AI31" s="122"/>
      <c r="AJ31" s="122"/>
      <c r="AK31" s="122"/>
      <c r="AL31" s="122"/>
      <c r="AM31" s="122"/>
      <c r="AN31" s="122"/>
      <c r="AO31" s="122"/>
      <c r="AP31" s="122"/>
      <c r="AQ31" s="122"/>
      <c r="AR31" s="122"/>
      <c r="AS31" s="122"/>
      <c r="AT31" s="122"/>
      <c r="AU31" s="122"/>
      <c r="AV31" s="122"/>
    </row>
    <row r="32" spans="1:48" ht="53.25" customHeight="1" x14ac:dyDescent="0.2">
      <c r="A32" s="812" t="s">
        <v>525</v>
      </c>
      <c r="B32" s="756" t="s">
        <v>449</v>
      </c>
      <c r="C32" s="757" t="s">
        <v>158</v>
      </c>
      <c r="D32" s="757" t="s">
        <v>158</v>
      </c>
      <c r="E32" s="758">
        <v>2401</v>
      </c>
      <c r="F32" s="760" t="s">
        <v>526</v>
      </c>
      <c r="G32" s="762" t="s">
        <v>527</v>
      </c>
      <c r="H32" s="805">
        <v>70223000</v>
      </c>
      <c r="I32" s="756" t="s">
        <v>528</v>
      </c>
      <c r="J32" s="756" t="s">
        <v>529</v>
      </c>
      <c r="K32" s="756" t="s">
        <v>164</v>
      </c>
      <c r="L32" s="756">
        <v>16</v>
      </c>
      <c r="M32" s="756" t="s">
        <v>166</v>
      </c>
      <c r="N32" s="756" t="s">
        <v>164</v>
      </c>
      <c r="O32" s="756" t="s">
        <v>530</v>
      </c>
      <c r="P32" s="756" t="s">
        <v>531</v>
      </c>
      <c r="Q32" s="756" t="s">
        <v>532</v>
      </c>
      <c r="R32" s="158" t="s">
        <v>533</v>
      </c>
      <c r="S32" s="159" t="s">
        <v>534</v>
      </c>
      <c r="T32" s="159" t="s">
        <v>535</v>
      </c>
      <c r="U32" s="159" t="s">
        <v>535</v>
      </c>
      <c r="V32" s="159" t="s">
        <v>535</v>
      </c>
      <c r="W32" s="160" t="s">
        <v>535</v>
      </c>
      <c r="X32" s="154"/>
      <c r="Y32" s="767"/>
      <c r="Z32" s="767"/>
      <c r="AA32" s="767"/>
      <c r="AB32" s="768"/>
      <c r="AC32" s="122"/>
      <c r="AD32" s="122"/>
      <c r="AE32" s="122"/>
      <c r="AF32" s="122"/>
      <c r="AG32" s="122"/>
      <c r="AH32" s="122"/>
      <c r="AI32" s="122"/>
      <c r="AJ32" s="122"/>
      <c r="AK32" s="122"/>
      <c r="AL32" s="122"/>
      <c r="AM32" s="122"/>
      <c r="AN32" s="122"/>
      <c r="AO32" s="122"/>
      <c r="AP32" s="122"/>
      <c r="AQ32" s="122"/>
      <c r="AR32" s="122"/>
      <c r="AS32" s="122"/>
      <c r="AT32" s="122"/>
      <c r="AU32" s="122"/>
      <c r="AV32" s="122"/>
    </row>
    <row r="33" spans="1:48" ht="53.25" customHeight="1" x14ac:dyDescent="0.2">
      <c r="A33" s="755"/>
      <c r="B33" s="641"/>
      <c r="C33" s="641"/>
      <c r="D33" s="641"/>
      <c r="E33" s="674"/>
      <c r="F33" s="676"/>
      <c r="G33" s="679"/>
      <c r="H33" s="641"/>
      <c r="I33" s="641"/>
      <c r="J33" s="641"/>
      <c r="K33" s="641"/>
      <c r="L33" s="641"/>
      <c r="M33" s="641"/>
      <c r="N33" s="641"/>
      <c r="O33" s="641"/>
      <c r="P33" s="641"/>
      <c r="Q33" s="641"/>
      <c r="R33" s="158" t="s">
        <v>536</v>
      </c>
      <c r="S33" s="159" t="s">
        <v>537</v>
      </c>
      <c r="T33" s="159">
        <v>9</v>
      </c>
      <c r="U33" s="159">
        <v>12</v>
      </c>
      <c r="V33" s="158">
        <v>15</v>
      </c>
      <c r="W33" s="161">
        <v>18</v>
      </c>
      <c r="X33" s="154"/>
      <c r="Y33" s="641"/>
      <c r="Z33" s="641"/>
      <c r="AA33" s="641"/>
      <c r="AB33" s="720"/>
      <c r="AC33" s="122"/>
      <c r="AD33" s="122"/>
      <c r="AE33" s="122"/>
      <c r="AF33" s="122"/>
      <c r="AG33" s="122"/>
      <c r="AH33" s="122"/>
      <c r="AI33" s="122"/>
      <c r="AJ33" s="122"/>
      <c r="AK33" s="122"/>
      <c r="AL33" s="122"/>
      <c r="AM33" s="122"/>
      <c r="AN33" s="122"/>
      <c r="AO33" s="122"/>
      <c r="AP33" s="122"/>
      <c r="AQ33" s="122"/>
      <c r="AR33" s="122"/>
      <c r="AS33" s="122"/>
      <c r="AT33" s="122"/>
      <c r="AU33" s="122"/>
      <c r="AV33" s="122"/>
    </row>
    <row r="34" spans="1:48" ht="115.5" customHeight="1" x14ac:dyDescent="0.2">
      <c r="A34" s="755"/>
      <c r="B34" s="641"/>
      <c r="C34" s="641"/>
      <c r="D34" s="641"/>
      <c r="E34" s="674"/>
      <c r="F34" s="676"/>
      <c r="G34" s="679"/>
      <c r="H34" s="641"/>
      <c r="I34" s="641"/>
      <c r="J34" s="642"/>
      <c r="K34" s="642"/>
      <c r="L34" s="642"/>
      <c r="M34" s="642"/>
      <c r="N34" s="642"/>
      <c r="O34" s="641"/>
      <c r="P34" s="641"/>
      <c r="Q34" s="641"/>
      <c r="R34" s="158" t="s">
        <v>538</v>
      </c>
      <c r="S34" s="159" t="s">
        <v>539</v>
      </c>
      <c r="T34" s="159">
        <v>0.5</v>
      </c>
      <c r="U34" s="159">
        <v>1</v>
      </c>
      <c r="V34" s="158" t="s">
        <v>540</v>
      </c>
      <c r="W34" s="161" t="s">
        <v>540</v>
      </c>
      <c r="X34" s="154"/>
      <c r="Y34" s="641"/>
      <c r="Z34" s="641"/>
      <c r="AA34" s="641"/>
      <c r="AB34" s="720"/>
      <c r="AC34" s="122"/>
      <c r="AD34" s="122"/>
      <c r="AE34" s="122"/>
      <c r="AF34" s="122"/>
      <c r="AG34" s="122"/>
      <c r="AH34" s="122"/>
      <c r="AI34" s="122"/>
      <c r="AJ34" s="122"/>
      <c r="AK34" s="122"/>
      <c r="AL34" s="122"/>
      <c r="AM34" s="122"/>
      <c r="AN34" s="122"/>
      <c r="AO34" s="122"/>
      <c r="AP34" s="122"/>
      <c r="AQ34" s="122"/>
      <c r="AR34" s="122"/>
      <c r="AS34" s="122"/>
      <c r="AT34" s="122"/>
      <c r="AU34" s="122"/>
      <c r="AV34" s="122"/>
    </row>
    <row r="35" spans="1:48" ht="64.5" customHeight="1" x14ac:dyDescent="0.2">
      <c r="A35" s="755"/>
      <c r="B35" s="641"/>
      <c r="C35" s="641"/>
      <c r="D35" s="641"/>
      <c r="E35" s="674"/>
      <c r="F35" s="676"/>
      <c r="G35" s="679"/>
      <c r="H35" s="641"/>
      <c r="I35" s="641"/>
      <c r="J35" s="158"/>
      <c r="K35" s="148"/>
      <c r="L35" s="158"/>
      <c r="M35" s="148"/>
      <c r="N35" s="148"/>
      <c r="O35" s="641"/>
      <c r="P35" s="641"/>
      <c r="Q35" s="641"/>
      <c r="R35" s="158" t="s">
        <v>541</v>
      </c>
      <c r="S35" s="159" t="s">
        <v>539</v>
      </c>
      <c r="T35" s="162">
        <v>0.2</v>
      </c>
      <c r="U35" s="162">
        <v>0.6</v>
      </c>
      <c r="V35" s="163">
        <v>1</v>
      </c>
      <c r="W35" s="161"/>
      <c r="X35" s="154"/>
      <c r="Y35" s="641"/>
      <c r="Z35" s="641"/>
      <c r="AA35" s="641"/>
      <c r="AB35" s="720"/>
      <c r="AC35" s="122"/>
      <c r="AD35" s="122"/>
      <c r="AE35" s="122"/>
      <c r="AF35" s="122"/>
      <c r="AG35" s="122"/>
      <c r="AH35" s="122"/>
      <c r="AI35" s="122"/>
      <c r="AJ35" s="122"/>
      <c r="AK35" s="122"/>
      <c r="AL35" s="122"/>
      <c r="AM35" s="122"/>
      <c r="AN35" s="122"/>
      <c r="AO35" s="122"/>
      <c r="AP35" s="122"/>
      <c r="AQ35" s="122"/>
      <c r="AR35" s="122"/>
      <c r="AS35" s="122"/>
      <c r="AT35" s="122"/>
      <c r="AU35" s="122"/>
      <c r="AV35" s="122"/>
    </row>
    <row r="36" spans="1:48" ht="57.75" customHeight="1" x14ac:dyDescent="0.2">
      <c r="A36" s="730"/>
      <c r="B36" s="642"/>
      <c r="C36" s="642"/>
      <c r="D36" s="642"/>
      <c r="E36" s="646"/>
      <c r="F36" s="680"/>
      <c r="G36" s="647"/>
      <c r="H36" s="642"/>
      <c r="I36" s="642"/>
      <c r="J36" s="158"/>
      <c r="K36" s="149"/>
      <c r="L36" s="158"/>
      <c r="M36" s="149"/>
      <c r="N36" s="149"/>
      <c r="O36" s="642"/>
      <c r="P36" s="642"/>
      <c r="Q36" s="642"/>
      <c r="R36" s="158" t="s">
        <v>542</v>
      </c>
      <c r="S36" s="159" t="s">
        <v>539</v>
      </c>
      <c r="T36" s="159">
        <v>1</v>
      </c>
      <c r="U36" s="159">
        <v>2</v>
      </c>
      <c r="V36" s="158">
        <v>3</v>
      </c>
      <c r="W36" s="161">
        <v>4</v>
      </c>
      <c r="X36" s="154"/>
      <c r="Y36" s="642"/>
      <c r="Z36" s="642"/>
      <c r="AA36" s="642"/>
      <c r="AB36" s="721"/>
      <c r="AC36" s="122"/>
      <c r="AD36" s="122"/>
      <c r="AE36" s="122"/>
      <c r="AF36" s="122"/>
      <c r="AG36" s="122"/>
      <c r="AH36" s="122"/>
      <c r="AI36" s="122"/>
      <c r="AJ36" s="122"/>
      <c r="AK36" s="122"/>
      <c r="AL36" s="122"/>
      <c r="AM36" s="122"/>
      <c r="AN36" s="122"/>
      <c r="AO36" s="122"/>
      <c r="AP36" s="122"/>
      <c r="AQ36" s="122"/>
      <c r="AR36" s="122"/>
      <c r="AS36" s="122"/>
      <c r="AT36" s="122"/>
      <c r="AU36" s="122"/>
      <c r="AV36" s="122"/>
    </row>
    <row r="37" spans="1:48" ht="53.25" customHeight="1" x14ac:dyDescent="0.2">
      <c r="A37" s="754" t="s">
        <v>543</v>
      </c>
      <c r="B37" s="756" t="s">
        <v>449</v>
      </c>
      <c r="C37" s="757" t="s">
        <v>158</v>
      </c>
      <c r="D37" s="757" t="s">
        <v>158</v>
      </c>
      <c r="E37" s="758">
        <v>2401</v>
      </c>
      <c r="F37" s="760" t="s">
        <v>544</v>
      </c>
      <c r="G37" s="762" t="s">
        <v>545</v>
      </c>
      <c r="H37" s="765">
        <v>41527175</v>
      </c>
      <c r="I37" s="756" t="s">
        <v>546</v>
      </c>
      <c r="J37" s="756" t="s">
        <v>163</v>
      </c>
      <c r="K37" s="756" t="s">
        <v>164</v>
      </c>
      <c r="L37" s="756">
        <v>16</v>
      </c>
      <c r="M37" s="756" t="s">
        <v>166</v>
      </c>
      <c r="N37" s="756" t="s">
        <v>166</v>
      </c>
      <c r="O37" s="762" t="s">
        <v>547</v>
      </c>
      <c r="P37" s="756" t="s">
        <v>548</v>
      </c>
      <c r="Q37" s="769" t="s">
        <v>549</v>
      </c>
      <c r="R37" s="158" t="s">
        <v>550</v>
      </c>
      <c r="S37" s="159" t="s">
        <v>551</v>
      </c>
      <c r="T37" s="159">
        <v>10</v>
      </c>
      <c r="U37" s="159">
        <v>15</v>
      </c>
      <c r="V37" s="159">
        <v>20</v>
      </c>
      <c r="W37" s="160">
        <v>30</v>
      </c>
      <c r="X37" s="154"/>
      <c r="Y37" s="767"/>
      <c r="Z37" s="767"/>
      <c r="AA37" s="767"/>
      <c r="AB37" s="768"/>
      <c r="AC37" s="122"/>
      <c r="AD37" s="122"/>
      <c r="AE37" s="122"/>
      <c r="AF37" s="122"/>
      <c r="AG37" s="122"/>
      <c r="AH37" s="122"/>
      <c r="AI37" s="122"/>
      <c r="AJ37" s="122"/>
      <c r="AK37" s="122"/>
      <c r="AL37" s="122"/>
      <c r="AM37" s="122"/>
      <c r="AN37" s="122"/>
      <c r="AO37" s="122"/>
      <c r="AP37" s="122"/>
      <c r="AQ37" s="122"/>
      <c r="AR37" s="122"/>
      <c r="AS37" s="122"/>
      <c r="AT37" s="122"/>
      <c r="AU37" s="122"/>
      <c r="AV37" s="122"/>
    </row>
    <row r="38" spans="1:48" ht="53.25" customHeight="1" x14ac:dyDescent="0.2">
      <c r="A38" s="755"/>
      <c r="B38" s="641"/>
      <c r="C38" s="641"/>
      <c r="D38" s="641"/>
      <c r="E38" s="674"/>
      <c r="F38" s="676"/>
      <c r="G38" s="679"/>
      <c r="H38" s="641"/>
      <c r="I38" s="641"/>
      <c r="J38" s="641"/>
      <c r="K38" s="641"/>
      <c r="L38" s="641"/>
      <c r="M38" s="641"/>
      <c r="N38" s="641"/>
      <c r="O38" s="679"/>
      <c r="P38" s="641"/>
      <c r="Q38" s="641"/>
      <c r="R38" s="158" t="s">
        <v>552</v>
      </c>
      <c r="S38" s="159" t="s">
        <v>553</v>
      </c>
      <c r="T38" s="162">
        <v>0.1</v>
      </c>
      <c r="U38" s="162">
        <v>0.2</v>
      </c>
      <c r="V38" s="163">
        <v>0.3</v>
      </c>
      <c r="W38" s="164">
        <v>0.4</v>
      </c>
      <c r="X38" s="154"/>
      <c r="Y38" s="641"/>
      <c r="Z38" s="641"/>
      <c r="AA38" s="641"/>
      <c r="AB38" s="720"/>
      <c r="AC38" s="122"/>
      <c r="AD38" s="122"/>
      <c r="AE38" s="122"/>
      <c r="AF38" s="122"/>
      <c r="AG38" s="122"/>
      <c r="AH38" s="122"/>
      <c r="AI38" s="122"/>
      <c r="AJ38" s="122"/>
      <c r="AK38" s="122"/>
      <c r="AL38" s="122"/>
      <c r="AM38" s="122"/>
      <c r="AN38" s="122"/>
      <c r="AO38" s="122"/>
      <c r="AP38" s="122"/>
      <c r="AQ38" s="122"/>
      <c r="AR38" s="122"/>
      <c r="AS38" s="122"/>
      <c r="AT38" s="122"/>
      <c r="AU38" s="122"/>
      <c r="AV38" s="122"/>
    </row>
    <row r="39" spans="1:48" ht="115.5" customHeight="1" x14ac:dyDescent="0.2">
      <c r="A39" s="730"/>
      <c r="B39" s="642"/>
      <c r="C39" s="642"/>
      <c r="D39" s="642"/>
      <c r="E39" s="646"/>
      <c r="F39" s="680"/>
      <c r="G39" s="647"/>
      <c r="H39" s="722"/>
      <c r="I39" s="642"/>
      <c r="J39" s="642"/>
      <c r="K39" s="642"/>
      <c r="L39" s="642"/>
      <c r="M39" s="642"/>
      <c r="N39" s="642"/>
      <c r="O39" s="647"/>
      <c r="P39" s="642"/>
      <c r="Q39" s="642"/>
      <c r="R39" s="158" t="s">
        <v>554</v>
      </c>
      <c r="S39" s="159" t="s">
        <v>555</v>
      </c>
      <c r="T39" s="162">
        <v>0.3</v>
      </c>
      <c r="U39" s="162">
        <v>0.5</v>
      </c>
      <c r="V39" s="162">
        <v>0.7</v>
      </c>
      <c r="W39" s="165">
        <v>1</v>
      </c>
      <c r="X39" s="154"/>
      <c r="Y39" s="642"/>
      <c r="Z39" s="642"/>
      <c r="AA39" s="642"/>
      <c r="AB39" s="721"/>
      <c r="AC39" s="122"/>
      <c r="AD39" s="122"/>
      <c r="AE39" s="122"/>
      <c r="AF39" s="122"/>
      <c r="AG39" s="122"/>
      <c r="AH39" s="122"/>
      <c r="AI39" s="122"/>
      <c r="AJ39" s="122"/>
      <c r="AK39" s="122"/>
      <c r="AL39" s="122"/>
      <c r="AM39" s="122"/>
      <c r="AN39" s="122"/>
      <c r="AO39" s="122"/>
      <c r="AP39" s="122"/>
      <c r="AQ39" s="122"/>
      <c r="AR39" s="122"/>
      <c r="AS39" s="122"/>
      <c r="AT39" s="122"/>
      <c r="AU39" s="122"/>
      <c r="AV39" s="122"/>
    </row>
    <row r="40" spans="1:48" ht="53.25" customHeight="1" x14ac:dyDescent="0.2">
      <c r="A40" s="754" t="s">
        <v>556</v>
      </c>
      <c r="B40" s="756"/>
      <c r="C40" s="757" t="s">
        <v>158</v>
      </c>
      <c r="D40" s="757" t="s">
        <v>158</v>
      </c>
      <c r="E40" s="758">
        <v>2401</v>
      </c>
      <c r="F40" s="760" t="s">
        <v>557</v>
      </c>
      <c r="G40" s="762" t="s">
        <v>558</v>
      </c>
      <c r="H40" s="803">
        <f>(16500000*4)+(2037000+862000+662000+662000)+(670000*4)+(2960750+2972400+3019000+3019000)+(6500000*4)</f>
        <v>110874150</v>
      </c>
      <c r="I40" s="756" t="s">
        <v>559</v>
      </c>
      <c r="J40" s="756" t="s">
        <v>253</v>
      </c>
      <c r="K40" s="756" t="s">
        <v>166</v>
      </c>
      <c r="L40" s="756" t="s">
        <v>158</v>
      </c>
      <c r="M40" s="756" t="s">
        <v>166</v>
      </c>
      <c r="N40" s="756" t="s">
        <v>166</v>
      </c>
      <c r="O40" s="756" t="s">
        <v>560</v>
      </c>
      <c r="P40" s="756" t="s">
        <v>561</v>
      </c>
      <c r="Q40" s="769">
        <v>45444</v>
      </c>
      <c r="R40" s="158" t="s">
        <v>562</v>
      </c>
      <c r="S40" s="159" t="s">
        <v>563</v>
      </c>
      <c r="T40" s="159">
        <v>330</v>
      </c>
      <c r="U40" s="159">
        <v>330</v>
      </c>
      <c r="V40" s="159">
        <v>330</v>
      </c>
      <c r="W40" s="160">
        <v>330</v>
      </c>
      <c r="X40" s="154"/>
      <c r="Y40" s="767"/>
      <c r="Z40" s="767"/>
      <c r="AA40" s="767"/>
      <c r="AB40" s="768"/>
      <c r="AC40" s="122"/>
      <c r="AD40" s="122"/>
      <c r="AE40" s="122"/>
      <c r="AF40" s="122"/>
      <c r="AG40" s="122"/>
      <c r="AH40" s="122"/>
      <c r="AI40" s="122"/>
      <c r="AJ40" s="122"/>
      <c r="AK40" s="122"/>
      <c r="AL40" s="122"/>
      <c r="AM40" s="122"/>
      <c r="AN40" s="122"/>
      <c r="AO40" s="122"/>
      <c r="AP40" s="122"/>
      <c r="AQ40" s="122"/>
      <c r="AR40" s="122"/>
      <c r="AS40" s="122"/>
      <c r="AT40" s="122"/>
      <c r="AU40" s="122"/>
      <c r="AV40" s="122"/>
    </row>
    <row r="41" spans="1:48" ht="53.25" customHeight="1" x14ac:dyDescent="0.2">
      <c r="A41" s="755"/>
      <c r="B41" s="641"/>
      <c r="C41" s="641"/>
      <c r="D41" s="641"/>
      <c r="E41" s="674"/>
      <c r="F41" s="676"/>
      <c r="G41" s="679"/>
      <c r="H41" s="641"/>
      <c r="I41" s="641"/>
      <c r="J41" s="641"/>
      <c r="K41" s="641"/>
      <c r="L41" s="641"/>
      <c r="M41" s="641"/>
      <c r="N41" s="641"/>
      <c r="O41" s="641"/>
      <c r="P41" s="641"/>
      <c r="Q41" s="641"/>
      <c r="R41" s="158" t="s">
        <v>564</v>
      </c>
      <c r="S41" s="159" t="s">
        <v>565</v>
      </c>
      <c r="T41" s="159">
        <v>4000</v>
      </c>
      <c r="U41" s="159">
        <v>3000</v>
      </c>
      <c r="V41" s="158">
        <v>2000</v>
      </c>
      <c r="W41" s="161">
        <v>1000</v>
      </c>
      <c r="X41" s="154"/>
      <c r="Y41" s="641"/>
      <c r="Z41" s="641"/>
      <c r="AA41" s="641"/>
      <c r="AB41" s="720"/>
      <c r="AC41" s="122"/>
      <c r="AD41" s="122"/>
      <c r="AE41" s="122"/>
      <c r="AF41" s="122"/>
      <c r="AG41" s="122"/>
      <c r="AH41" s="122"/>
      <c r="AI41" s="122"/>
      <c r="AJ41" s="122"/>
      <c r="AK41" s="122"/>
      <c r="AL41" s="122"/>
      <c r="AM41" s="122"/>
      <c r="AN41" s="122"/>
      <c r="AO41" s="122"/>
      <c r="AP41" s="122"/>
      <c r="AQ41" s="122"/>
      <c r="AR41" s="122"/>
      <c r="AS41" s="122"/>
      <c r="AT41" s="122"/>
      <c r="AU41" s="122"/>
      <c r="AV41" s="122"/>
    </row>
    <row r="42" spans="1:48" ht="115.5" customHeight="1" x14ac:dyDescent="0.2">
      <c r="A42" s="755"/>
      <c r="B42" s="641"/>
      <c r="C42" s="641"/>
      <c r="D42" s="641"/>
      <c r="E42" s="674"/>
      <c r="F42" s="676"/>
      <c r="G42" s="679"/>
      <c r="H42" s="641"/>
      <c r="I42" s="641"/>
      <c r="J42" s="642"/>
      <c r="K42" s="642"/>
      <c r="L42" s="642"/>
      <c r="M42" s="642"/>
      <c r="N42" s="642"/>
      <c r="O42" s="641"/>
      <c r="P42" s="641"/>
      <c r="Q42" s="641"/>
      <c r="R42" s="158" t="s">
        <v>566</v>
      </c>
      <c r="S42" s="159" t="s">
        <v>567</v>
      </c>
      <c r="T42" s="162">
        <v>1</v>
      </c>
      <c r="U42" s="162">
        <v>1</v>
      </c>
      <c r="V42" s="163">
        <v>1</v>
      </c>
      <c r="W42" s="164">
        <v>1</v>
      </c>
      <c r="X42" s="154"/>
      <c r="Y42" s="641"/>
      <c r="Z42" s="641"/>
      <c r="AA42" s="641"/>
      <c r="AB42" s="720"/>
      <c r="AC42" s="122"/>
      <c r="AD42" s="122"/>
      <c r="AE42" s="122"/>
      <c r="AF42" s="122"/>
      <c r="AG42" s="122"/>
      <c r="AH42" s="122"/>
      <c r="AI42" s="122"/>
      <c r="AJ42" s="122"/>
      <c r="AK42" s="122"/>
      <c r="AL42" s="122"/>
      <c r="AM42" s="122"/>
      <c r="AN42" s="122"/>
      <c r="AO42" s="122"/>
      <c r="AP42" s="122"/>
      <c r="AQ42" s="122"/>
      <c r="AR42" s="122"/>
      <c r="AS42" s="122"/>
      <c r="AT42" s="122"/>
      <c r="AU42" s="122"/>
      <c r="AV42" s="122"/>
    </row>
    <row r="43" spans="1:48" ht="62.25" customHeight="1" x14ac:dyDescent="0.2">
      <c r="A43" s="730"/>
      <c r="B43" s="642"/>
      <c r="C43" s="642"/>
      <c r="D43" s="642"/>
      <c r="E43" s="646"/>
      <c r="F43" s="680"/>
      <c r="G43" s="647"/>
      <c r="H43" s="722"/>
      <c r="I43" s="642"/>
      <c r="J43" s="158"/>
      <c r="K43" s="148"/>
      <c r="L43" s="158"/>
      <c r="M43" s="148"/>
      <c r="N43" s="148"/>
      <c r="O43" s="722"/>
      <c r="P43" s="642"/>
      <c r="Q43" s="642"/>
      <c r="R43" s="158" t="s">
        <v>568</v>
      </c>
      <c r="S43" s="162">
        <v>0.7</v>
      </c>
      <c r="T43" s="162">
        <v>0.75</v>
      </c>
      <c r="U43" s="162">
        <v>0.8</v>
      </c>
      <c r="V43" s="163">
        <v>0.85</v>
      </c>
      <c r="W43" s="164">
        <v>0.9</v>
      </c>
      <c r="X43" s="154"/>
      <c r="Y43" s="642"/>
      <c r="Z43" s="642"/>
      <c r="AA43" s="642"/>
      <c r="AB43" s="721"/>
      <c r="AC43" s="122"/>
      <c r="AD43" s="122"/>
      <c r="AE43" s="122"/>
      <c r="AF43" s="122"/>
      <c r="AG43" s="122"/>
      <c r="AH43" s="122"/>
      <c r="AI43" s="122"/>
      <c r="AJ43" s="122"/>
      <c r="AK43" s="122"/>
      <c r="AL43" s="122"/>
      <c r="AM43" s="122"/>
      <c r="AN43" s="122"/>
      <c r="AO43" s="122"/>
      <c r="AP43" s="122"/>
      <c r="AQ43" s="122"/>
      <c r="AR43" s="122"/>
      <c r="AS43" s="122"/>
      <c r="AT43" s="122"/>
      <c r="AU43" s="122"/>
      <c r="AV43" s="122"/>
    </row>
    <row r="44" spans="1:48" ht="42.75" customHeight="1" x14ac:dyDescent="0.2">
      <c r="A44" s="754" t="s">
        <v>569</v>
      </c>
      <c r="B44" s="756" t="s">
        <v>449</v>
      </c>
      <c r="C44" s="757" t="s">
        <v>158</v>
      </c>
      <c r="D44" s="757" t="s">
        <v>158</v>
      </c>
      <c r="E44" s="758">
        <v>2401</v>
      </c>
      <c r="F44" s="760" t="s">
        <v>570</v>
      </c>
      <c r="G44" s="762" t="s">
        <v>571</v>
      </c>
      <c r="H44" s="803">
        <v>200000</v>
      </c>
      <c r="I44" s="756" t="s">
        <v>572</v>
      </c>
      <c r="J44" s="756" t="s">
        <v>529</v>
      </c>
      <c r="K44" s="756" t="s">
        <v>164</v>
      </c>
      <c r="L44" s="756" t="s">
        <v>573</v>
      </c>
      <c r="M44" s="756" t="s">
        <v>166</v>
      </c>
      <c r="N44" s="756" t="s">
        <v>164</v>
      </c>
      <c r="O44" s="803" t="s">
        <v>574</v>
      </c>
      <c r="P44" s="756" t="s">
        <v>575</v>
      </c>
      <c r="Q44" s="756" t="s">
        <v>179</v>
      </c>
      <c r="R44" s="756" t="s">
        <v>576</v>
      </c>
      <c r="S44" s="770" t="s">
        <v>171</v>
      </c>
      <c r="T44" s="770" t="s">
        <v>540</v>
      </c>
      <c r="U44" s="770">
        <v>1</v>
      </c>
      <c r="V44" s="756" t="s">
        <v>540</v>
      </c>
      <c r="W44" s="758" t="s">
        <v>540</v>
      </c>
      <c r="X44" s="766"/>
      <c r="Y44" s="767"/>
      <c r="Z44" s="767"/>
      <c r="AA44" s="767"/>
      <c r="AB44" s="768"/>
      <c r="AC44" s="122"/>
      <c r="AD44" s="122"/>
      <c r="AE44" s="122"/>
      <c r="AF44" s="122"/>
      <c r="AG44" s="122"/>
      <c r="AH44" s="122"/>
      <c r="AI44" s="122"/>
      <c r="AJ44" s="122"/>
      <c r="AK44" s="122"/>
      <c r="AL44" s="122"/>
      <c r="AM44" s="122"/>
      <c r="AN44" s="122"/>
      <c r="AO44" s="122"/>
      <c r="AP44" s="122"/>
      <c r="AQ44" s="122"/>
      <c r="AR44" s="122"/>
      <c r="AS44" s="122"/>
      <c r="AT44" s="122"/>
      <c r="AU44" s="122"/>
      <c r="AV44" s="122"/>
    </row>
    <row r="45" spans="1:48" ht="42.75" customHeight="1" x14ac:dyDescent="0.2">
      <c r="A45" s="755"/>
      <c r="B45" s="641"/>
      <c r="C45" s="641"/>
      <c r="D45" s="641"/>
      <c r="E45" s="674"/>
      <c r="F45" s="676"/>
      <c r="G45" s="679"/>
      <c r="H45" s="641"/>
      <c r="I45" s="641"/>
      <c r="J45" s="641"/>
      <c r="K45" s="641"/>
      <c r="L45" s="641"/>
      <c r="M45" s="641"/>
      <c r="N45" s="641"/>
      <c r="O45" s="641"/>
      <c r="P45" s="641"/>
      <c r="Q45" s="641"/>
      <c r="R45" s="642"/>
      <c r="S45" s="642"/>
      <c r="T45" s="642"/>
      <c r="U45" s="642"/>
      <c r="V45" s="642"/>
      <c r="W45" s="646"/>
      <c r="X45" s="730"/>
      <c r="Y45" s="641"/>
      <c r="Z45" s="641"/>
      <c r="AA45" s="641"/>
      <c r="AB45" s="720"/>
      <c r="AC45" s="122"/>
      <c r="AD45" s="122"/>
      <c r="AE45" s="122"/>
      <c r="AF45" s="122"/>
      <c r="AG45" s="122"/>
      <c r="AH45" s="122"/>
      <c r="AI45" s="122"/>
      <c r="AJ45" s="122"/>
      <c r="AK45" s="122"/>
      <c r="AL45" s="122"/>
      <c r="AM45" s="122"/>
      <c r="AN45" s="122"/>
      <c r="AO45" s="122"/>
      <c r="AP45" s="122"/>
      <c r="AQ45" s="122"/>
      <c r="AR45" s="122"/>
      <c r="AS45" s="122"/>
      <c r="AT45" s="122"/>
      <c r="AU45" s="122"/>
      <c r="AV45" s="122"/>
    </row>
    <row r="46" spans="1:48" ht="83.25" customHeight="1" x14ac:dyDescent="0.2">
      <c r="A46" s="730"/>
      <c r="B46" s="642"/>
      <c r="C46" s="642"/>
      <c r="D46" s="642"/>
      <c r="E46" s="646"/>
      <c r="F46" s="680"/>
      <c r="G46" s="647"/>
      <c r="H46" s="642"/>
      <c r="I46" s="642"/>
      <c r="J46" s="642"/>
      <c r="K46" s="642"/>
      <c r="L46" s="642"/>
      <c r="M46" s="642"/>
      <c r="N46" s="642"/>
      <c r="O46" s="642"/>
      <c r="P46" s="642"/>
      <c r="Q46" s="642"/>
      <c r="R46" s="158" t="s">
        <v>577</v>
      </c>
      <c r="S46" s="159" t="s">
        <v>171</v>
      </c>
      <c r="T46" s="159" t="s">
        <v>540</v>
      </c>
      <c r="U46" s="159" t="s">
        <v>540</v>
      </c>
      <c r="V46" s="158" t="s">
        <v>540</v>
      </c>
      <c r="W46" s="161">
        <v>1</v>
      </c>
      <c r="X46" s="154"/>
      <c r="Y46" s="642"/>
      <c r="Z46" s="642"/>
      <c r="AA46" s="642"/>
      <c r="AB46" s="721"/>
      <c r="AC46" s="122"/>
      <c r="AD46" s="122"/>
      <c r="AE46" s="122"/>
      <c r="AF46" s="122"/>
      <c r="AG46" s="122"/>
      <c r="AH46" s="122"/>
      <c r="AI46" s="122"/>
      <c r="AJ46" s="122"/>
      <c r="AK46" s="122"/>
      <c r="AL46" s="122"/>
      <c r="AM46" s="122"/>
      <c r="AN46" s="122"/>
      <c r="AO46" s="122"/>
      <c r="AP46" s="122"/>
      <c r="AQ46" s="122"/>
      <c r="AR46" s="122"/>
      <c r="AS46" s="122"/>
      <c r="AT46" s="122"/>
      <c r="AU46" s="122"/>
      <c r="AV46" s="122"/>
    </row>
    <row r="47" spans="1:48" ht="44.25" customHeight="1" x14ac:dyDescent="0.2">
      <c r="A47" s="754" t="s">
        <v>578</v>
      </c>
      <c r="B47" s="756" t="s">
        <v>449</v>
      </c>
      <c r="C47" s="757" t="s">
        <v>158</v>
      </c>
      <c r="D47" s="757" t="s">
        <v>158</v>
      </c>
      <c r="E47" s="758">
        <v>2401</v>
      </c>
      <c r="F47" s="760" t="s">
        <v>579</v>
      </c>
      <c r="G47" s="762" t="s">
        <v>580</v>
      </c>
      <c r="H47" s="765">
        <f>6615026+6415026+6415026+6415026</f>
        <v>25860104</v>
      </c>
      <c r="I47" s="756" t="s">
        <v>581</v>
      </c>
      <c r="J47" s="756" t="s">
        <v>470</v>
      </c>
      <c r="K47" s="756" t="s">
        <v>164</v>
      </c>
      <c r="L47" s="756">
        <v>16</v>
      </c>
      <c r="M47" s="756" t="s">
        <v>166</v>
      </c>
      <c r="N47" s="756" t="s">
        <v>164</v>
      </c>
      <c r="O47" s="762" t="s">
        <v>582</v>
      </c>
      <c r="P47" s="756" t="s">
        <v>583</v>
      </c>
      <c r="Q47" s="756" t="s">
        <v>549</v>
      </c>
      <c r="R47" s="756" t="s">
        <v>584</v>
      </c>
      <c r="S47" s="770" t="s">
        <v>585</v>
      </c>
      <c r="T47" s="811">
        <v>0.999</v>
      </c>
      <c r="U47" s="811">
        <v>0.999</v>
      </c>
      <c r="V47" s="809">
        <v>0.999</v>
      </c>
      <c r="W47" s="810">
        <v>0.999</v>
      </c>
      <c r="X47" s="766"/>
      <c r="Y47" s="767"/>
      <c r="Z47" s="767"/>
      <c r="AA47" s="767"/>
      <c r="AB47" s="768"/>
      <c r="AC47" s="122"/>
      <c r="AD47" s="122"/>
      <c r="AE47" s="122"/>
      <c r="AF47" s="122"/>
      <c r="AG47" s="122"/>
      <c r="AH47" s="122"/>
      <c r="AI47" s="122"/>
      <c r="AJ47" s="122"/>
      <c r="AK47" s="122"/>
      <c r="AL47" s="122"/>
      <c r="AM47" s="122"/>
      <c r="AN47" s="122"/>
      <c r="AO47" s="122"/>
      <c r="AP47" s="122"/>
      <c r="AQ47" s="122"/>
      <c r="AR47" s="122"/>
      <c r="AS47" s="122"/>
      <c r="AT47" s="122"/>
      <c r="AU47" s="122"/>
      <c r="AV47" s="122"/>
    </row>
    <row r="48" spans="1:48" ht="44.25" customHeight="1" x14ac:dyDescent="0.2">
      <c r="A48" s="755"/>
      <c r="B48" s="641"/>
      <c r="C48" s="641"/>
      <c r="D48" s="641"/>
      <c r="E48" s="674"/>
      <c r="F48" s="676"/>
      <c r="G48" s="679"/>
      <c r="H48" s="641"/>
      <c r="I48" s="641"/>
      <c r="J48" s="641"/>
      <c r="K48" s="641"/>
      <c r="L48" s="641"/>
      <c r="M48" s="641"/>
      <c r="N48" s="641"/>
      <c r="O48" s="679"/>
      <c r="P48" s="641"/>
      <c r="Q48" s="641"/>
      <c r="R48" s="641"/>
      <c r="S48" s="641"/>
      <c r="T48" s="641"/>
      <c r="U48" s="641"/>
      <c r="V48" s="641"/>
      <c r="W48" s="674"/>
      <c r="X48" s="755"/>
      <c r="Y48" s="641"/>
      <c r="Z48" s="641"/>
      <c r="AA48" s="641"/>
      <c r="AB48" s="720"/>
      <c r="AC48" s="122"/>
      <c r="AD48" s="122"/>
      <c r="AE48" s="122"/>
      <c r="AF48" s="122"/>
      <c r="AG48" s="122"/>
      <c r="AH48" s="122"/>
      <c r="AI48" s="122"/>
      <c r="AJ48" s="122"/>
      <c r="AK48" s="122"/>
      <c r="AL48" s="122"/>
      <c r="AM48" s="122"/>
      <c r="AN48" s="122"/>
      <c r="AO48" s="122"/>
      <c r="AP48" s="122"/>
      <c r="AQ48" s="122"/>
      <c r="AR48" s="122"/>
      <c r="AS48" s="122"/>
      <c r="AT48" s="122"/>
      <c r="AU48" s="122"/>
      <c r="AV48" s="122"/>
    </row>
    <row r="49" spans="1:48" ht="97.5" customHeight="1" x14ac:dyDescent="0.2">
      <c r="A49" s="730"/>
      <c r="B49" s="641"/>
      <c r="C49" s="641"/>
      <c r="D49" s="641"/>
      <c r="E49" s="674"/>
      <c r="F49" s="764"/>
      <c r="G49" s="679"/>
      <c r="H49" s="641"/>
      <c r="I49" s="641"/>
      <c r="J49" s="642"/>
      <c r="K49" s="641"/>
      <c r="L49" s="642"/>
      <c r="M49" s="641"/>
      <c r="N49" s="641"/>
      <c r="O49" s="647"/>
      <c r="P49" s="641"/>
      <c r="Q49" s="642"/>
      <c r="R49" s="642"/>
      <c r="S49" s="642"/>
      <c r="T49" s="642"/>
      <c r="U49" s="642"/>
      <c r="V49" s="642"/>
      <c r="W49" s="646"/>
      <c r="X49" s="730"/>
      <c r="Y49" s="642"/>
      <c r="Z49" s="642"/>
      <c r="AA49" s="642"/>
      <c r="AB49" s="721"/>
      <c r="AC49" s="122"/>
      <c r="AD49" s="122"/>
      <c r="AE49" s="122"/>
      <c r="AF49" s="122"/>
      <c r="AG49" s="122"/>
      <c r="AH49" s="122"/>
      <c r="AI49" s="122"/>
      <c r="AJ49" s="122"/>
      <c r="AK49" s="122"/>
      <c r="AL49" s="122"/>
      <c r="AM49" s="122"/>
      <c r="AN49" s="122"/>
      <c r="AO49" s="122"/>
      <c r="AP49" s="122"/>
      <c r="AQ49" s="122"/>
      <c r="AR49" s="122"/>
      <c r="AS49" s="122"/>
      <c r="AT49" s="122"/>
      <c r="AU49" s="122"/>
      <c r="AV49" s="122"/>
    </row>
    <row r="50" spans="1:48" ht="44.25" customHeight="1" x14ac:dyDescent="0.2">
      <c r="A50" s="756" t="s">
        <v>586</v>
      </c>
      <c r="B50" s="756" t="s">
        <v>449</v>
      </c>
      <c r="C50" s="757" t="s">
        <v>158</v>
      </c>
      <c r="D50" s="757" t="s">
        <v>158</v>
      </c>
      <c r="E50" s="758">
        <v>2801</v>
      </c>
      <c r="F50" s="760" t="s">
        <v>587</v>
      </c>
      <c r="G50" s="762" t="s">
        <v>588</v>
      </c>
      <c r="H50" s="807"/>
      <c r="I50" s="756" t="s">
        <v>589</v>
      </c>
      <c r="J50" s="157"/>
      <c r="K50" s="157"/>
      <c r="L50" s="157"/>
      <c r="M50" s="157"/>
      <c r="N50" s="157"/>
      <c r="O50" s="756" t="s">
        <v>590</v>
      </c>
      <c r="P50" s="756" t="s">
        <v>591</v>
      </c>
      <c r="Q50" s="808">
        <v>45444</v>
      </c>
      <c r="R50" s="756" t="s">
        <v>592</v>
      </c>
      <c r="S50" s="770" t="s">
        <v>158</v>
      </c>
      <c r="T50" s="800">
        <v>0</v>
      </c>
      <c r="U50" s="800">
        <v>0.7</v>
      </c>
      <c r="V50" s="801">
        <v>0.75</v>
      </c>
      <c r="W50" s="802">
        <v>0.8</v>
      </c>
      <c r="X50" s="766"/>
      <c r="Y50" s="767"/>
      <c r="Z50" s="767"/>
      <c r="AA50" s="767"/>
      <c r="AB50" s="768"/>
      <c r="AC50" s="122"/>
      <c r="AD50" s="122"/>
      <c r="AE50" s="122"/>
      <c r="AF50" s="122"/>
      <c r="AG50" s="122"/>
      <c r="AH50" s="122"/>
      <c r="AI50" s="122"/>
      <c r="AJ50" s="122"/>
      <c r="AK50" s="122"/>
      <c r="AL50" s="122"/>
      <c r="AM50" s="122"/>
      <c r="AN50" s="122"/>
      <c r="AO50" s="122"/>
      <c r="AP50" s="122"/>
      <c r="AQ50" s="122"/>
      <c r="AR50" s="122"/>
      <c r="AS50" s="122"/>
      <c r="AT50" s="122"/>
      <c r="AU50" s="122"/>
      <c r="AV50" s="122"/>
    </row>
    <row r="51" spans="1:48" ht="44.25" customHeight="1" x14ac:dyDescent="0.2">
      <c r="A51" s="641"/>
      <c r="B51" s="641"/>
      <c r="C51" s="641"/>
      <c r="D51" s="641"/>
      <c r="E51" s="674"/>
      <c r="F51" s="676"/>
      <c r="G51" s="679"/>
      <c r="H51" s="641"/>
      <c r="I51" s="641"/>
      <c r="J51" s="157"/>
      <c r="K51" s="148"/>
      <c r="L51" s="157"/>
      <c r="M51" s="148"/>
      <c r="N51" s="148"/>
      <c r="O51" s="641"/>
      <c r="P51" s="641"/>
      <c r="Q51" s="641"/>
      <c r="R51" s="641"/>
      <c r="S51" s="641"/>
      <c r="T51" s="641"/>
      <c r="U51" s="641"/>
      <c r="V51" s="641"/>
      <c r="W51" s="674"/>
      <c r="X51" s="755"/>
      <c r="Y51" s="641"/>
      <c r="Z51" s="641"/>
      <c r="AA51" s="641"/>
      <c r="AB51" s="720"/>
      <c r="AC51" s="122"/>
      <c r="AD51" s="122"/>
      <c r="AE51" s="122"/>
      <c r="AF51" s="122"/>
      <c r="AG51" s="122"/>
      <c r="AH51" s="122"/>
      <c r="AI51" s="122"/>
      <c r="AJ51" s="122"/>
      <c r="AK51" s="122"/>
      <c r="AL51" s="122"/>
      <c r="AM51" s="122"/>
      <c r="AN51" s="122"/>
      <c r="AO51" s="122"/>
      <c r="AP51" s="122"/>
      <c r="AQ51" s="122"/>
      <c r="AR51" s="122"/>
      <c r="AS51" s="122"/>
      <c r="AT51" s="122"/>
      <c r="AU51" s="122"/>
      <c r="AV51" s="122"/>
    </row>
    <row r="52" spans="1:48" ht="135.75" customHeight="1" x14ac:dyDescent="0.2">
      <c r="A52" s="642"/>
      <c r="B52" s="642"/>
      <c r="C52" s="642"/>
      <c r="D52" s="642"/>
      <c r="E52" s="646"/>
      <c r="F52" s="680"/>
      <c r="G52" s="647"/>
      <c r="H52" s="642"/>
      <c r="I52" s="642"/>
      <c r="J52" s="158"/>
      <c r="K52" s="149"/>
      <c r="L52" s="158"/>
      <c r="M52" s="149"/>
      <c r="N52" s="149"/>
      <c r="O52" s="642"/>
      <c r="P52" s="642"/>
      <c r="Q52" s="642"/>
      <c r="R52" s="642"/>
      <c r="S52" s="642"/>
      <c r="T52" s="642"/>
      <c r="U52" s="642"/>
      <c r="V52" s="642"/>
      <c r="W52" s="646"/>
      <c r="X52" s="730"/>
      <c r="Y52" s="642"/>
      <c r="Z52" s="642"/>
      <c r="AA52" s="642"/>
      <c r="AB52" s="721"/>
      <c r="AC52" s="122"/>
      <c r="AD52" s="122"/>
      <c r="AE52" s="122"/>
      <c r="AF52" s="122"/>
      <c r="AG52" s="122"/>
      <c r="AH52" s="122"/>
      <c r="AI52" s="122"/>
      <c r="AJ52" s="122"/>
      <c r="AK52" s="122"/>
      <c r="AL52" s="122"/>
      <c r="AM52" s="122"/>
      <c r="AN52" s="122"/>
      <c r="AO52" s="122"/>
      <c r="AP52" s="122"/>
      <c r="AQ52" s="122"/>
      <c r="AR52" s="122"/>
      <c r="AS52" s="122"/>
      <c r="AT52" s="122"/>
      <c r="AU52" s="122"/>
      <c r="AV52" s="122"/>
    </row>
    <row r="53" spans="1:48" ht="44.25" customHeight="1" x14ac:dyDescent="0.2">
      <c r="A53" s="754" t="s">
        <v>593</v>
      </c>
      <c r="B53" s="756"/>
      <c r="C53" s="757" t="s">
        <v>158</v>
      </c>
      <c r="D53" s="757" t="s">
        <v>158</v>
      </c>
      <c r="E53" s="758">
        <v>2801</v>
      </c>
      <c r="F53" s="760" t="s">
        <v>594</v>
      </c>
      <c r="G53" s="762" t="s">
        <v>595</v>
      </c>
      <c r="H53" s="765" t="s">
        <v>596</v>
      </c>
      <c r="I53" s="756" t="s">
        <v>589</v>
      </c>
      <c r="J53" s="756" t="s">
        <v>597</v>
      </c>
      <c r="K53" s="756" t="s">
        <v>164</v>
      </c>
      <c r="L53" s="756"/>
      <c r="M53" s="756" t="s">
        <v>166</v>
      </c>
      <c r="N53" s="756" t="s">
        <v>166</v>
      </c>
      <c r="O53" s="762" t="s">
        <v>598</v>
      </c>
      <c r="P53" s="756" t="s">
        <v>599</v>
      </c>
      <c r="Q53" s="756" t="s">
        <v>549</v>
      </c>
      <c r="R53" s="158" t="s">
        <v>600</v>
      </c>
      <c r="S53" s="159" t="s">
        <v>601</v>
      </c>
      <c r="T53" s="159">
        <v>32</v>
      </c>
      <c r="U53" s="159">
        <v>36</v>
      </c>
      <c r="V53" s="158">
        <v>46</v>
      </c>
      <c r="W53" s="161">
        <v>50</v>
      </c>
      <c r="X53" s="154"/>
      <c r="Y53" s="767"/>
      <c r="Z53" s="767"/>
      <c r="AA53" s="767"/>
      <c r="AB53" s="768"/>
      <c r="AC53" s="122"/>
      <c r="AD53" s="122"/>
      <c r="AE53" s="122"/>
      <c r="AF53" s="122"/>
      <c r="AG53" s="122"/>
      <c r="AH53" s="122"/>
      <c r="AI53" s="122"/>
      <c r="AJ53" s="122"/>
      <c r="AK53" s="122"/>
      <c r="AL53" s="122"/>
      <c r="AM53" s="122"/>
      <c r="AN53" s="122"/>
      <c r="AO53" s="122"/>
      <c r="AP53" s="122"/>
      <c r="AQ53" s="122"/>
      <c r="AR53" s="122"/>
      <c r="AS53" s="122"/>
      <c r="AT53" s="122"/>
      <c r="AU53" s="122"/>
      <c r="AV53" s="122"/>
    </row>
    <row r="54" spans="1:48" ht="44.25" customHeight="1" x14ac:dyDescent="0.2">
      <c r="A54" s="755"/>
      <c r="B54" s="641"/>
      <c r="C54" s="641"/>
      <c r="D54" s="641"/>
      <c r="E54" s="674"/>
      <c r="F54" s="676"/>
      <c r="G54" s="679"/>
      <c r="H54" s="641"/>
      <c r="I54" s="641"/>
      <c r="J54" s="641"/>
      <c r="K54" s="641"/>
      <c r="L54" s="641"/>
      <c r="M54" s="641"/>
      <c r="N54" s="641"/>
      <c r="O54" s="679"/>
      <c r="P54" s="641"/>
      <c r="Q54" s="641"/>
      <c r="R54" s="756" t="s">
        <v>602</v>
      </c>
      <c r="S54" s="770" t="s">
        <v>603</v>
      </c>
      <c r="T54" s="770">
        <v>30</v>
      </c>
      <c r="U54" s="770">
        <v>40</v>
      </c>
      <c r="V54" s="756">
        <v>50</v>
      </c>
      <c r="W54" s="758">
        <v>60</v>
      </c>
      <c r="X54" s="154"/>
      <c r="Y54" s="641"/>
      <c r="Z54" s="641"/>
      <c r="AA54" s="641"/>
      <c r="AB54" s="720"/>
      <c r="AC54" s="122"/>
      <c r="AD54" s="122"/>
      <c r="AE54" s="122"/>
      <c r="AF54" s="122"/>
      <c r="AG54" s="122"/>
      <c r="AH54" s="122"/>
      <c r="AI54" s="122"/>
      <c r="AJ54" s="122"/>
      <c r="AK54" s="122"/>
      <c r="AL54" s="122"/>
      <c r="AM54" s="122"/>
      <c r="AN54" s="122"/>
      <c r="AO54" s="122"/>
      <c r="AP54" s="122"/>
      <c r="AQ54" s="122"/>
      <c r="AR54" s="122"/>
      <c r="AS54" s="122"/>
      <c r="AT54" s="122"/>
      <c r="AU54" s="122"/>
      <c r="AV54" s="122"/>
    </row>
    <row r="55" spans="1:48" ht="72.75" customHeight="1" x14ac:dyDescent="0.2">
      <c r="A55" s="727"/>
      <c r="B55" s="642"/>
      <c r="C55" s="642"/>
      <c r="D55" s="642"/>
      <c r="E55" s="759"/>
      <c r="F55" s="761"/>
      <c r="G55" s="763"/>
      <c r="H55" s="722"/>
      <c r="I55" s="722"/>
      <c r="J55" s="722"/>
      <c r="K55" s="642"/>
      <c r="L55" s="722"/>
      <c r="M55" s="642"/>
      <c r="N55" s="642"/>
      <c r="O55" s="647"/>
      <c r="P55" s="642"/>
      <c r="Q55" s="642"/>
      <c r="R55" s="642"/>
      <c r="S55" s="642"/>
      <c r="T55" s="642"/>
      <c r="U55" s="642"/>
      <c r="V55" s="642"/>
      <c r="W55" s="646"/>
      <c r="X55" s="154"/>
      <c r="Y55" s="642"/>
      <c r="Z55" s="642"/>
      <c r="AA55" s="642"/>
      <c r="AB55" s="721"/>
      <c r="AC55" s="122"/>
      <c r="AD55" s="122"/>
      <c r="AE55" s="122"/>
      <c r="AF55" s="122"/>
      <c r="AG55" s="122"/>
      <c r="AH55" s="122"/>
      <c r="AI55" s="122"/>
      <c r="AJ55" s="122"/>
      <c r="AK55" s="122"/>
      <c r="AL55" s="122"/>
      <c r="AM55" s="122"/>
      <c r="AN55" s="122"/>
      <c r="AO55" s="122"/>
      <c r="AP55" s="122"/>
      <c r="AQ55" s="122"/>
      <c r="AR55" s="122"/>
      <c r="AS55" s="122"/>
      <c r="AT55" s="122"/>
      <c r="AU55" s="122"/>
      <c r="AV55" s="122"/>
    </row>
    <row r="56" spans="1:48" ht="44.25" customHeight="1" x14ac:dyDescent="0.2">
      <c r="A56" s="754" t="s">
        <v>604</v>
      </c>
      <c r="B56" s="756"/>
      <c r="C56" s="757" t="s">
        <v>158</v>
      </c>
      <c r="D56" s="757" t="s">
        <v>158</v>
      </c>
      <c r="E56" s="758">
        <v>2801</v>
      </c>
      <c r="F56" s="760" t="s">
        <v>324</v>
      </c>
      <c r="G56" s="762" t="s">
        <v>605</v>
      </c>
      <c r="H56" s="803">
        <v>586784503</v>
      </c>
      <c r="I56" s="756" t="s">
        <v>589</v>
      </c>
      <c r="J56" s="756" t="s">
        <v>597</v>
      </c>
      <c r="K56" s="756" t="s">
        <v>166</v>
      </c>
      <c r="L56" s="756"/>
      <c r="M56" s="756" t="s">
        <v>166</v>
      </c>
      <c r="N56" s="756" t="s">
        <v>166</v>
      </c>
      <c r="O56" s="762" t="s">
        <v>606</v>
      </c>
      <c r="P56" s="756" t="s">
        <v>607</v>
      </c>
      <c r="Q56" s="756" t="s">
        <v>549</v>
      </c>
      <c r="R56" s="158" t="s">
        <v>608</v>
      </c>
      <c r="S56" s="159" t="s">
        <v>609</v>
      </c>
      <c r="T56" s="159" t="s">
        <v>540</v>
      </c>
      <c r="U56" s="159">
        <v>3.7</v>
      </c>
      <c r="V56" s="158" t="s">
        <v>540</v>
      </c>
      <c r="W56" s="161">
        <v>3.9</v>
      </c>
      <c r="X56" s="154"/>
      <c r="Y56" s="767"/>
      <c r="Z56" s="767"/>
      <c r="AA56" s="767"/>
      <c r="AB56" s="768"/>
      <c r="AC56" s="122"/>
      <c r="AD56" s="122"/>
      <c r="AE56" s="122"/>
      <c r="AF56" s="122"/>
      <c r="AG56" s="122"/>
      <c r="AH56" s="122"/>
      <c r="AI56" s="122"/>
      <c r="AJ56" s="122"/>
      <c r="AK56" s="122"/>
      <c r="AL56" s="122"/>
      <c r="AM56" s="122"/>
      <c r="AN56" s="122"/>
      <c r="AO56" s="122"/>
      <c r="AP56" s="122"/>
      <c r="AQ56" s="122"/>
      <c r="AR56" s="122"/>
      <c r="AS56" s="122"/>
      <c r="AT56" s="122"/>
      <c r="AU56" s="122"/>
      <c r="AV56" s="122"/>
    </row>
    <row r="57" spans="1:48" ht="44.25" customHeight="1" x14ac:dyDescent="0.2">
      <c r="A57" s="755"/>
      <c r="B57" s="641"/>
      <c r="C57" s="641"/>
      <c r="D57" s="641"/>
      <c r="E57" s="674"/>
      <c r="F57" s="676"/>
      <c r="G57" s="679"/>
      <c r="H57" s="641"/>
      <c r="I57" s="641"/>
      <c r="J57" s="641"/>
      <c r="K57" s="641"/>
      <c r="L57" s="641"/>
      <c r="M57" s="641"/>
      <c r="N57" s="641"/>
      <c r="O57" s="679"/>
      <c r="P57" s="641"/>
      <c r="Q57" s="641"/>
      <c r="R57" s="158" t="s">
        <v>610</v>
      </c>
      <c r="S57" s="159" t="s">
        <v>611</v>
      </c>
      <c r="T57" s="159" t="s">
        <v>612</v>
      </c>
      <c r="U57" s="159" t="s">
        <v>612</v>
      </c>
      <c r="V57" s="158" t="s">
        <v>612</v>
      </c>
      <c r="W57" s="161" t="s">
        <v>612</v>
      </c>
      <c r="X57" s="154"/>
      <c r="Y57" s="641"/>
      <c r="Z57" s="641"/>
      <c r="AA57" s="641"/>
      <c r="AB57" s="720"/>
      <c r="AC57" s="122"/>
      <c r="AD57" s="122"/>
      <c r="AE57" s="122"/>
      <c r="AF57" s="122"/>
      <c r="AG57" s="122"/>
      <c r="AH57" s="122"/>
      <c r="AI57" s="122"/>
      <c r="AJ57" s="122"/>
      <c r="AK57" s="122"/>
      <c r="AL57" s="122"/>
      <c r="AM57" s="122"/>
      <c r="AN57" s="122"/>
      <c r="AO57" s="122"/>
      <c r="AP57" s="122"/>
      <c r="AQ57" s="122"/>
      <c r="AR57" s="122"/>
      <c r="AS57" s="122"/>
      <c r="AT57" s="122"/>
      <c r="AU57" s="122"/>
      <c r="AV57" s="122"/>
    </row>
    <row r="58" spans="1:48" ht="44.25" customHeight="1" x14ac:dyDescent="0.2">
      <c r="A58" s="727"/>
      <c r="B58" s="642"/>
      <c r="C58" s="642"/>
      <c r="D58" s="642"/>
      <c r="E58" s="759"/>
      <c r="F58" s="761"/>
      <c r="G58" s="763"/>
      <c r="H58" s="722"/>
      <c r="I58" s="722"/>
      <c r="J58" s="722"/>
      <c r="K58" s="642"/>
      <c r="L58" s="722"/>
      <c r="M58" s="642"/>
      <c r="N58" s="642"/>
      <c r="O58" s="647"/>
      <c r="P58" s="642"/>
      <c r="Q58" s="642"/>
      <c r="R58" s="158" t="s">
        <v>613</v>
      </c>
      <c r="S58" s="159">
        <v>1.5</v>
      </c>
      <c r="T58" s="159">
        <v>2</v>
      </c>
      <c r="U58" s="159">
        <v>2.5</v>
      </c>
      <c r="V58" s="158">
        <v>3</v>
      </c>
      <c r="W58" s="161">
        <v>3.5</v>
      </c>
      <c r="X58" s="154"/>
      <c r="Y58" s="642"/>
      <c r="Z58" s="642"/>
      <c r="AA58" s="642"/>
      <c r="AB58" s="721"/>
      <c r="AC58" s="122"/>
      <c r="AD58" s="122"/>
      <c r="AE58" s="122"/>
      <c r="AF58" s="122"/>
      <c r="AG58" s="122"/>
      <c r="AH58" s="122"/>
      <c r="AI58" s="122"/>
      <c r="AJ58" s="122"/>
      <c r="AK58" s="122"/>
      <c r="AL58" s="122"/>
      <c r="AM58" s="122"/>
      <c r="AN58" s="122"/>
      <c r="AO58" s="122"/>
      <c r="AP58" s="122"/>
      <c r="AQ58" s="122"/>
      <c r="AR58" s="122"/>
      <c r="AS58" s="122"/>
      <c r="AT58" s="122"/>
      <c r="AU58" s="122"/>
      <c r="AV58" s="122"/>
    </row>
    <row r="59" spans="1:48" ht="84" customHeight="1" x14ac:dyDescent="0.2">
      <c r="A59" s="754" t="s">
        <v>614</v>
      </c>
      <c r="B59" s="756"/>
      <c r="C59" s="757" t="s">
        <v>158</v>
      </c>
      <c r="D59" s="757" t="s">
        <v>158</v>
      </c>
      <c r="E59" s="758">
        <v>2801</v>
      </c>
      <c r="F59" s="760" t="s">
        <v>615</v>
      </c>
      <c r="G59" s="762" t="s">
        <v>616</v>
      </c>
      <c r="H59" s="765">
        <v>1452785049</v>
      </c>
      <c r="I59" s="756" t="s">
        <v>617</v>
      </c>
      <c r="J59" s="756" t="s">
        <v>597</v>
      </c>
      <c r="K59" s="756" t="s">
        <v>164</v>
      </c>
      <c r="L59" s="756"/>
      <c r="M59" s="756" t="s">
        <v>166</v>
      </c>
      <c r="N59" s="756" t="s">
        <v>166</v>
      </c>
      <c r="O59" s="756" t="s">
        <v>618</v>
      </c>
      <c r="P59" s="756" t="s">
        <v>619</v>
      </c>
      <c r="Q59" s="756" t="s">
        <v>549</v>
      </c>
      <c r="R59" s="122" t="s">
        <v>620</v>
      </c>
      <c r="S59" s="159" t="s">
        <v>621</v>
      </c>
      <c r="T59" s="159" t="s">
        <v>622</v>
      </c>
      <c r="U59" s="159" t="s">
        <v>622</v>
      </c>
      <c r="V59" s="158" t="s">
        <v>622</v>
      </c>
      <c r="W59" s="161" t="s">
        <v>622</v>
      </c>
      <c r="X59" s="154"/>
      <c r="Y59" s="767"/>
      <c r="Z59" s="767"/>
      <c r="AA59" s="767"/>
      <c r="AB59" s="768"/>
      <c r="AC59" s="122"/>
      <c r="AD59" s="122"/>
      <c r="AE59" s="122"/>
      <c r="AF59" s="122"/>
      <c r="AG59" s="122"/>
      <c r="AH59" s="122"/>
      <c r="AI59" s="122"/>
      <c r="AJ59" s="122"/>
      <c r="AK59" s="122"/>
      <c r="AL59" s="122"/>
      <c r="AM59" s="122"/>
      <c r="AN59" s="122"/>
      <c r="AO59" s="122"/>
      <c r="AP59" s="122"/>
      <c r="AQ59" s="122"/>
      <c r="AR59" s="122"/>
      <c r="AS59" s="122"/>
      <c r="AT59" s="122"/>
      <c r="AU59" s="122"/>
      <c r="AV59" s="122"/>
    </row>
    <row r="60" spans="1:48" ht="80.25" customHeight="1" x14ac:dyDescent="0.2">
      <c r="A60" s="755"/>
      <c r="B60" s="641"/>
      <c r="C60" s="641"/>
      <c r="D60" s="641"/>
      <c r="E60" s="674"/>
      <c r="F60" s="676"/>
      <c r="G60" s="679"/>
      <c r="H60" s="641"/>
      <c r="I60" s="641"/>
      <c r="J60" s="641"/>
      <c r="K60" s="641"/>
      <c r="L60" s="641"/>
      <c r="M60" s="641"/>
      <c r="N60" s="641"/>
      <c r="O60" s="641"/>
      <c r="P60" s="641"/>
      <c r="Q60" s="641"/>
      <c r="R60" s="158" t="s">
        <v>623</v>
      </c>
      <c r="S60" s="159" t="s">
        <v>624</v>
      </c>
      <c r="T60" s="159" t="s">
        <v>625</v>
      </c>
      <c r="U60" s="159" t="s">
        <v>625</v>
      </c>
      <c r="V60" s="159" t="s">
        <v>625</v>
      </c>
      <c r="W60" s="160" t="s">
        <v>625</v>
      </c>
      <c r="X60" s="154"/>
      <c r="Y60" s="641"/>
      <c r="Z60" s="641"/>
      <c r="AA60" s="641"/>
      <c r="AB60" s="720"/>
      <c r="AC60" s="122"/>
      <c r="AD60" s="122"/>
      <c r="AE60" s="122"/>
      <c r="AF60" s="122"/>
      <c r="AG60" s="122"/>
      <c r="AH60" s="122"/>
      <c r="AI60" s="122"/>
      <c r="AJ60" s="122"/>
      <c r="AK60" s="122"/>
      <c r="AL60" s="122"/>
      <c r="AM60" s="122"/>
      <c r="AN60" s="122"/>
      <c r="AO60" s="122"/>
      <c r="AP60" s="122"/>
      <c r="AQ60" s="122"/>
      <c r="AR60" s="122"/>
      <c r="AS60" s="122"/>
      <c r="AT60" s="122"/>
      <c r="AU60" s="122"/>
      <c r="AV60" s="122"/>
    </row>
    <row r="61" spans="1:48" ht="44.25" customHeight="1" x14ac:dyDescent="0.2">
      <c r="A61" s="727"/>
      <c r="B61" s="642"/>
      <c r="C61" s="642"/>
      <c r="D61" s="642"/>
      <c r="E61" s="759"/>
      <c r="F61" s="761"/>
      <c r="G61" s="763"/>
      <c r="H61" s="722"/>
      <c r="I61" s="722"/>
      <c r="J61" s="722"/>
      <c r="K61" s="642"/>
      <c r="L61" s="722"/>
      <c r="M61" s="642"/>
      <c r="N61" s="642"/>
      <c r="O61" s="642"/>
      <c r="P61" s="642"/>
      <c r="Q61" s="642"/>
      <c r="R61" s="158" t="s">
        <v>626</v>
      </c>
      <c r="S61" s="159" t="s">
        <v>627</v>
      </c>
      <c r="T61" s="162">
        <v>0</v>
      </c>
      <c r="U61" s="162">
        <v>0</v>
      </c>
      <c r="V61" s="163">
        <v>0</v>
      </c>
      <c r="W61" s="164">
        <v>0</v>
      </c>
      <c r="X61" s="154"/>
      <c r="Y61" s="642"/>
      <c r="Z61" s="642"/>
      <c r="AA61" s="642"/>
      <c r="AB61" s="721"/>
      <c r="AC61" s="122"/>
      <c r="AD61" s="122"/>
      <c r="AE61" s="122"/>
      <c r="AF61" s="122"/>
      <c r="AG61" s="122"/>
      <c r="AH61" s="122"/>
      <c r="AI61" s="122"/>
      <c r="AJ61" s="122"/>
      <c r="AK61" s="122"/>
      <c r="AL61" s="122"/>
      <c r="AM61" s="122"/>
      <c r="AN61" s="122"/>
      <c r="AO61" s="122"/>
      <c r="AP61" s="122"/>
      <c r="AQ61" s="122"/>
      <c r="AR61" s="122"/>
      <c r="AS61" s="122"/>
      <c r="AT61" s="122"/>
      <c r="AU61" s="122"/>
      <c r="AV61" s="122"/>
    </row>
    <row r="62" spans="1:48" ht="84" customHeight="1" x14ac:dyDescent="0.2">
      <c r="A62" s="754" t="s">
        <v>628</v>
      </c>
      <c r="B62" s="756"/>
      <c r="C62" s="757" t="s">
        <v>158</v>
      </c>
      <c r="D62" s="757" t="s">
        <v>158</v>
      </c>
      <c r="E62" s="758" t="s">
        <v>629</v>
      </c>
      <c r="F62" s="760" t="s">
        <v>630</v>
      </c>
      <c r="G62" s="762" t="s">
        <v>631</v>
      </c>
      <c r="H62" s="765">
        <v>12911172060</v>
      </c>
      <c r="I62" s="756" t="s">
        <v>632</v>
      </c>
      <c r="J62" s="756" t="s">
        <v>597</v>
      </c>
      <c r="K62" s="756" t="s">
        <v>166</v>
      </c>
      <c r="L62" s="756" t="s">
        <v>158</v>
      </c>
      <c r="M62" s="756" t="s">
        <v>166</v>
      </c>
      <c r="N62" s="756" t="s">
        <v>166</v>
      </c>
      <c r="O62" s="756" t="s">
        <v>633</v>
      </c>
      <c r="P62" s="756" t="s">
        <v>634</v>
      </c>
      <c r="Q62" s="756" t="s">
        <v>549</v>
      </c>
      <c r="R62" s="756" t="s">
        <v>635</v>
      </c>
      <c r="S62" s="770" t="s">
        <v>636</v>
      </c>
      <c r="T62" s="800">
        <v>0.55000000000000004</v>
      </c>
      <c r="U62" s="800">
        <v>0.65</v>
      </c>
      <c r="V62" s="801">
        <v>0.75</v>
      </c>
      <c r="W62" s="802">
        <v>0.85</v>
      </c>
      <c r="X62" s="766"/>
      <c r="Y62" s="767"/>
      <c r="Z62" s="767"/>
      <c r="AA62" s="767"/>
      <c r="AB62" s="768"/>
      <c r="AC62" s="122"/>
      <c r="AD62" s="122"/>
      <c r="AE62" s="122"/>
      <c r="AF62" s="122"/>
      <c r="AG62" s="122"/>
      <c r="AH62" s="122"/>
      <c r="AI62" s="122"/>
      <c r="AJ62" s="122"/>
      <c r="AK62" s="122"/>
      <c r="AL62" s="122"/>
      <c r="AM62" s="122"/>
      <c r="AN62" s="122"/>
      <c r="AO62" s="122"/>
      <c r="AP62" s="122"/>
      <c r="AQ62" s="122"/>
      <c r="AR62" s="122"/>
      <c r="AS62" s="122"/>
      <c r="AT62" s="122"/>
      <c r="AU62" s="122"/>
      <c r="AV62" s="122"/>
    </row>
    <row r="63" spans="1:48" ht="80.25" customHeight="1" x14ac:dyDescent="0.2">
      <c r="A63" s="755"/>
      <c r="B63" s="641"/>
      <c r="C63" s="641"/>
      <c r="D63" s="641"/>
      <c r="E63" s="674"/>
      <c r="F63" s="676"/>
      <c r="G63" s="679"/>
      <c r="H63" s="641"/>
      <c r="I63" s="641"/>
      <c r="J63" s="641"/>
      <c r="K63" s="641"/>
      <c r="L63" s="641"/>
      <c r="M63" s="641"/>
      <c r="N63" s="641"/>
      <c r="O63" s="641"/>
      <c r="P63" s="641"/>
      <c r="Q63" s="641"/>
      <c r="R63" s="641"/>
      <c r="S63" s="641"/>
      <c r="T63" s="641"/>
      <c r="U63" s="641"/>
      <c r="V63" s="641"/>
      <c r="W63" s="674"/>
      <c r="X63" s="755"/>
      <c r="Y63" s="641"/>
      <c r="Z63" s="641"/>
      <c r="AA63" s="641"/>
      <c r="AB63" s="720"/>
      <c r="AC63" s="122"/>
      <c r="AD63" s="122"/>
      <c r="AE63" s="122"/>
      <c r="AF63" s="122"/>
      <c r="AG63" s="122"/>
      <c r="AH63" s="122"/>
      <c r="AI63" s="122"/>
      <c r="AJ63" s="122"/>
      <c r="AK63" s="122"/>
      <c r="AL63" s="122"/>
      <c r="AM63" s="122"/>
      <c r="AN63" s="122"/>
      <c r="AO63" s="122"/>
      <c r="AP63" s="122"/>
      <c r="AQ63" s="122"/>
      <c r="AR63" s="122"/>
      <c r="AS63" s="122"/>
      <c r="AT63" s="122"/>
      <c r="AU63" s="122"/>
      <c r="AV63" s="122"/>
    </row>
    <row r="64" spans="1:48" ht="44.25" customHeight="1" x14ac:dyDescent="0.2">
      <c r="A64" s="727"/>
      <c r="B64" s="642"/>
      <c r="C64" s="642"/>
      <c r="D64" s="642"/>
      <c r="E64" s="759"/>
      <c r="F64" s="761"/>
      <c r="G64" s="763"/>
      <c r="H64" s="722"/>
      <c r="I64" s="722"/>
      <c r="J64" s="722"/>
      <c r="K64" s="642"/>
      <c r="L64" s="722"/>
      <c r="M64" s="642"/>
      <c r="N64" s="642"/>
      <c r="O64" s="642"/>
      <c r="P64" s="642"/>
      <c r="Q64" s="642"/>
      <c r="R64" s="642"/>
      <c r="S64" s="642"/>
      <c r="T64" s="642"/>
      <c r="U64" s="642"/>
      <c r="V64" s="642"/>
      <c r="W64" s="646"/>
      <c r="X64" s="730"/>
      <c r="Y64" s="642"/>
      <c r="Z64" s="642"/>
      <c r="AA64" s="642"/>
      <c r="AB64" s="721"/>
      <c r="AC64" s="122"/>
      <c r="AD64" s="122"/>
      <c r="AE64" s="122"/>
      <c r="AF64" s="122"/>
      <c r="AG64" s="122"/>
      <c r="AH64" s="122"/>
      <c r="AI64" s="122"/>
      <c r="AJ64" s="122"/>
      <c r="AK64" s="122"/>
      <c r="AL64" s="122"/>
      <c r="AM64" s="122"/>
      <c r="AN64" s="122"/>
      <c r="AO64" s="122"/>
      <c r="AP64" s="122"/>
      <c r="AQ64" s="122"/>
      <c r="AR64" s="122"/>
      <c r="AS64" s="122"/>
      <c r="AT64" s="122"/>
      <c r="AU64" s="122"/>
      <c r="AV64" s="122"/>
    </row>
    <row r="65" spans="1:48" ht="84" customHeight="1" x14ac:dyDescent="0.2">
      <c r="A65" s="754" t="s">
        <v>637</v>
      </c>
      <c r="B65" s="756"/>
      <c r="C65" s="757" t="s">
        <v>158</v>
      </c>
      <c r="D65" s="757" t="s">
        <v>158</v>
      </c>
      <c r="E65" s="758" t="s">
        <v>638</v>
      </c>
      <c r="F65" s="760" t="s">
        <v>639</v>
      </c>
      <c r="G65" s="762" t="s">
        <v>640</v>
      </c>
      <c r="H65" s="765" t="s">
        <v>641</v>
      </c>
      <c r="I65" s="756" t="s">
        <v>642</v>
      </c>
      <c r="J65" s="756" t="s">
        <v>597</v>
      </c>
      <c r="K65" s="756" t="s">
        <v>166</v>
      </c>
      <c r="L65" s="756" t="s">
        <v>158</v>
      </c>
      <c r="M65" s="756" t="s">
        <v>166</v>
      </c>
      <c r="N65" s="756" t="s">
        <v>166</v>
      </c>
      <c r="O65" s="756" t="s">
        <v>643</v>
      </c>
      <c r="P65" s="756" t="s">
        <v>644</v>
      </c>
      <c r="Q65" s="756" t="s">
        <v>549</v>
      </c>
      <c r="R65" s="756" t="s">
        <v>645</v>
      </c>
      <c r="S65" s="770" t="s">
        <v>646</v>
      </c>
      <c r="T65" s="804">
        <v>3</v>
      </c>
      <c r="U65" s="804">
        <v>3</v>
      </c>
      <c r="V65" s="805">
        <v>3</v>
      </c>
      <c r="W65" s="806">
        <v>3</v>
      </c>
      <c r="X65" s="766"/>
      <c r="Y65" s="767"/>
      <c r="Z65" s="767"/>
      <c r="AA65" s="767"/>
      <c r="AB65" s="768"/>
      <c r="AC65" s="122"/>
      <c r="AD65" s="122"/>
      <c r="AE65" s="122"/>
      <c r="AF65" s="122"/>
      <c r="AG65" s="122"/>
      <c r="AH65" s="122"/>
      <c r="AI65" s="122"/>
      <c r="AJ65" s="122"/>
      <c r="AK65" s="122"/>
      <c r="AL65" s="122"/>
      <c r="AM65" s="122"/>
      <c r="AN65" s="122"/>
      <c r="AO65" s="122"/>
      <c r="AP65" s="122"/>
      <c r="AQ65" s="122"/>
      <c r="AR65" s="122"/>
      <c r="AS65" s="122"/>
      <c r="AT65" s="122"/>
      <c r="AU65" s="122"/>
      <c r="AV65" s="122"/>
    </row>
    <row r="66" spans="1:48" ht="80.25" customHeight="1" x14ac:dyDescent="0.2">
      <c r="A66" s="755"/>
      <c r="B66" s="641"/>
      <c r="C66" s="641"/>
      <c r="D66" s="641"/>
      <c r="E66" s="674"/>
      <c r="F66" s="676"/>
      <c r="G66" s="679"/>
      <c r="H66" s="641"/>
      <c r="I66" s="641"/>
      <c r="J66" s="641"/>
      <c r="K66" s="641"/>
      <c r="L66" s="641"/>
      <c r="M66" s="641"/>
      <c r="N66" s="641"/>
      <c r="O66" s="641"/>
      <c r="P66" s="641"/>
      <c r="Q66" s="641"/>
      <c r="R66" s="641"/>
      <c r="S66" s="641"/>
      <c r="T66" s="641"/>
      <c r="U66" s="641"/>
      <c r="V66" s="641"/>
      <c r="W66" s="674"/>
      <c r="X66" s="755"/>
      <c r="Y66" s="641"/>
      <c r="Z66" s="641"/>
      <c r="AA66" s="641"/>
      <c r="AB66" s="720"/>
      <c r="AC66" s="122"/>
      <c r="AD66" s="122"/>
      <c r="AE66" s="122"/>
      <c r="AF66" s="122"/>
      <c r="AG66" s="122"/>
      <c r="AH66" s="122"/>
      <c r="AI66" s="122"/>
      <c r="AJ66" s="122"/>
      <c r="AK66" s="122"/>
      <c r="AL66" s="122"/>
      <c r="AM66" s="122"/>
      <c r="AN66" s="122"/>
      <c r="AO66" s="122"/>
      <c r="AP66" s="122"/>
      <c r="AQ66" s="122"/>
      <c r="AR66" s="122"/>
      <c r="AS66" s="122"/>
      <c r="AT66" s="122"/>
      <c r="AU66" s="122"/>
      <c r="AV66" s="122"/>
    </row>
    <row r="67" spans="1:48" ht="44.25" customHeight="1" x14ac:dyDescent="0.2">
      <c r="A67" s="727"/>
      <c r="B67" s="642"/>
      <c r="C67" s="642"/>
      <c r="D67" s="642"/>
      <c r="E67" s="759"/>
      <c r="F67" s="761"/>
      <c r="G67" s="763"/>
      <c r="H67" s="722"/>
      <c r="I67" s="722"/>
      <c r="J67" s="722"/>
      <c r="K67" s="642"/>
      <c r="L67" s="722"/>
      <c r="M67" s="642"/>
      <c r="N67" s="642"/>
      <c r="O67" s="642"/>
      <c r="P67" s="642"/>
      <c r="Q67" s="642"/>
      <c r="R67" s="642"/>
      <c r="S67" s="642"/>
      <c r="T67" s="642"/>
      <c r="U67" s="642"/>
      <c r="V67" s="642"/>
      <c r="W67" s="646"/>
      <c r="X67" s="727"/>
      <c r="Y67" s="722"/>
      <c r="Z67" s="722"/>
      <c r="AA67" s="722"/>
      <c r="AB67" s="723"/>
      <c r="AC67" s="122"/>
      <c r="AD67" s="122"/>
      <c r="AE67" s="122"/>
      <c r="AF67" s="122"/>
      <c r="AG67" s="122"/>
      <c r="AH67" s="122"/>
      <c r="AI67" s="122"/>
      <c r="AJ67" s="122"/>
      <c r="AK67" s="122"/>
      <c r="AL67" s="122"/>
      <c r="AM67" s="122"/>
      <c r="AN67" s="122"/>
      <c r="AO67" s="122"/>
      <c r="AP67" s="122"/>
      <c r="AQ67" s="122"/>
      <c r="AR67" s="122"/>
      <c r="AS67" s="122"/>
      <c r="AT67" s="122"/>
      <c r="AU67" s="122"/>
      <c r="AV67" s="122"/>
    </row>
    <row r="68" spans="1:48" ht="44.25" customHeight="1" x14ac:dyDescent="0.2">
      <c r="A68" s="122"/>
      <c r="B68" s="122"/>
      <c r="C68" s="166"/>
      <c r="D68" s="166"/>
      <c r="E68" s="122"/>
      <c r="F68" s="167"/>
      <c r="G68" s="122"/>
      <c r="H68" s="168"/>
      <c r="I68" s="122"/>
      <c r="J68" s="122"/>
      <c r="K68" s="122"/>
      <c r="L68" s="122"/>
      <c r="M68" s="122"/>
      <c r="N68" s="122"/>
      <c r="O68" s="122"/>
      <c r="P68" s="122"/>
      <c r="Q68" s="122"/>
      <c r="R68" s="122"/>
      <c r="S68" s="169"/>
      <c r="T68" s="169"/>
      <c r="U68" s="169"/>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row>
    <row r="69" spans="1:48" ht="15.75" customHeight="1" x14ac:dyDescent="0.2">
      <c r="A69" s="122"/>
      <c r="B69" s="122"/>
      <c r="C69" s="166"/>
      <c r="D69" s="166"/>
      <c r="E69" s="122"/>
      <c r="F69" s="167"/>
      <c r="G69" s="122"/>
      <c r="H69" s="168"/>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row>
    <row r="70" spans="1:48" ht="15.75" customHeight="1" x14ac:dyDescent="0.2">
      <c r="A70" s="122"/>
      <c r="B70" s="122"/>
      <c r="C70" s="166"/>
      <c r="D70" s="166"/>
      <c r="E70" s="122"/>
      <c r="F70" s="167"/>
      <c r="G70" s="122"/>
      <c r="H70" s="168"/>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row>
    <row r="71" spans="1:48" ht="15.75" customHeight="1" x14ac:dyDescent="0.2">
      <c r="A71" s="122"/>
      <c r="B71" s="122"/>
      <c r="C71" s="166"/>
      <c r="D71" s="166"/>
      <c r="E71" s="122"/>
      <c r="F71" s="167"/>
      <c r="G71" s="122"/>
      <c r="H71" s="168"/>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row>
    <row r="72" spans="1:48" ht="15.75" customHeight="1" x14ac:dyDescent="0.2">
      <c r="A72" s="122"/>
      <c r="B72" s="122"/>
      <c r="C72" s="166"/>
      <c r="D72" s="166"/>
      <c r="E72" s="122"/>
      <c r="F72" s="167"/>
      <c r="G72" s="122"/>
      <c r="H72" s="168"/>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row>
    <row r="73" spans="1:48" ht="15.75" customHeight="1" x14ac:dyDescent="0.2">
      <c r="A73" s="122"/>
      <c r="B73" s="122"/>
      <c r="C73" s="166"/>
      <c r="D73" s="166"/>
      <c r="E73" s="122"/>
      <c r="F73" s="167"/>
      <c r="G73" s="122"/>
      <c r="H73" s="168"/>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row>
    <row r="74" spans="1:48" ht="15.75" customHeight="1" x14ac:dyDescent="0.2">
      <c r="A74" s="122"/>
      <c r="B74" s="122"/>
      <c r="C74" s="166"/>
      <c r="D74" s="166"/>
      <c r="E74" s="122"/>
      <c r="F74" s="167"/>
      <c r="G74" s="122"/>
      <c r="H74" s="168"/>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row>
    <row r="75" spans="1:48" ht="15.75" customHeight="1" x14ac:dyDescent="0.2">
      <c r="A75" s="122"/>
      <c r="B75" s="122"/>
      <c r="C75" s="166"/>
      <c r="D75" s="166"/>
      <c r="E75" s="122"/>
      <c r="F75" s="167"/>
      <c r="G75" s="122"/>
      <c r="H75" s="168"/>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row>
    <row r="76" spans="1:48" ht="15.75" customHeight="1" x14ac:dyDescent="0.2">
      <c r="A76" s="122"/>
      <c r="B76" s="122"/>
      <c r="C76" s="166"/>
      <c r="D76" s="166"/>
      <c r="E76" s="122"/>
      <c r="F76" s="167"/>
      <c r="G76" s="122"/>
      <c r="H76" s="168"/>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row>
    <row r="77" spans="1:48" ht="15.75" customHeight="1" x14ac:dyDescent="0.2">
      <c r="A77" s="122"/>
      <c r="B77" s="122"/>
      <c r="C77" s="166"/>
      <c r="D77" s="166"/>
      <c r="E77" s="122"/>
      <c r="F77" s="167"/>
      <c r="G77" s="122"/>
      <c r="H77" s="168"/>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row>
    <row r="78" spans="1:48" ht="15.75" customHeight="1" x14ac:dyDescent="0.2">
      <c r="A78" s="122"/>
      <c r="B78" s="122"/>
      <c r="C78" s="166"/>
      <c r="D78" s="166"/>
      <c r="E78" s="122"/>
      <c r="F78" s="167"/>
      <c r="G78" s="122"/>
      <c r="H78" s="168"/>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row>
    <row r="79" spans="1:48" ht="15.75" customHeight="1" x14ac:dyDescent="0.2">
      <c r="A79" s="122"/>
      <c r="B79" s="122"/>
      <c r="C79" s="166"/>
      <c r="D79" s="166"/>
      <c r="E79" s="122"/>
      <c r="F79" s="167"/>
      <c r="G79" s="122"/>
      <c r="H79" s="168"/>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row>
    <row r="80" spans="1:48" ht="15.75" customHeight="1" x14ac:dyDescent="0.2">
      <c r="A80" s="122"/>
      <c r="B80" s="122"/>
      <c r="C80" s="166"/>
      <c r="D80" s="166"/>
      <c r="E80" s="122"/>
      <c r="F80" s="167"/>
      <c r="G80" s="122"/>
      <c r="H80" s="168"/>
      <c r="I80" s="170"/>
      <c r="J80" s="122"/>
      <c r="K80" s="122"/>
      <c r="L80" s="122"/>
      <c r="M80" s="122"/>
      <c r="N80" s="122"/>
      <c r="O80" s="168"/>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row>
    <row r="81" spans="1:48" ht="15.75" customHeight="1" x14ac:dyDescent="0.2">
      <c r="A81" s="122"/>
      <c r="B81" s="122"/>
      <c r="C81" s="166"/>
      <c r="D81" s="166"/>
      <c r="E81" s="122"/>
      <c r="F81" s="167"/>
      <c r="G81" s="122"/>
      <c r="H81" s="168"/>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row>
    <row r="82" spans="1:48" ht="15.75" customHeight="1" x14ac:dyDescent="0.2">
      <c r="A82" s="122"/>
      <c r="B82" s="122"/>
      <c r="C82" s="166"/>
      <c r="D82" s="166"/>
      <c r="E82" s="122"/>
      <c r="F82" s="167"/>
      <c r="G82" s="122"/>
      <c r="H82" s="168"/>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row>
    <row r="83" spans="1:48" ht="15.75" customHeight="1" x14ac:dyDescent="0.2">
      <c r="A83" s="122"/>
      <c r="B83" s="122"/>
      <c r="C83" s="166"/>
      <c r="D83" s="166"/>
      <c r="E83" s="122"/>
      <c r="F83" s="167"/>
      <c r="G83" s="122"/>
      <c r="H83" s="168"/>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row>
    <row r="84" spans="1:48" ht="15.75" customHeight="1" x14ac:dyDescent="0.2">
      <c r="A84" s="122"/>
      <c r="B84" s="122"/>
      <c r="C84" s="166"/>
      <c r="D84" s="166"/>
      <c r="E84" s="122"/>
      <c r="F84" s="167"/>
      <c r="G84" s="122"/>
      <c r="H84" s="168"/>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row>
    <row r="85" spans="1:48" ht="15.75" customHeight="1" x14ac:dyDescent="0.2">
      <c r="A85" s="122"/>
      <c r="B85" s="122"/>
      <c r="C85" s="166"/>
      <c r="D85" s="166"/>
      <c r="E85" s="122"/>
      <c r="F85" s="167"/>
      <c r="G85" s="122"/>
      <c r="H85" s="168"/>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row>
    <row r="86" spans="1:48" ht="15.75" customHeight="1" x14ac:dyDescent="0.2">
      <c r="A86" s="122"/>
      <c r="B86" s="122"/>
      <c r="C86" s="166"/>
      <c r="D86" s="166"/>
      <c r="E86" s="122"/>
      <c r="F86" s="167"/>
      <c r="G86" s="122"/>
      <c r="H86" s="168"/>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row>
    <row r="87" spans="1:48" ht="15.75" customHeight="1" x14ac:dyDescent="0.2">
      <c r="A87" s="122"/>
      <c r="B87" s="122"/>
      <c r="C87" s="166"/>
      <c r="D87" s="166"/>
      <c r="E87" s="122"/>
      <c r="F87" s="167"/>
      <c r="G87" s="122"/>
      <c r="H87" s="168"/>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row>
    <row r="88" spans="1:48" ht="15.75" customHeight="1" x14ac:dyDescent="0.2">
      <c r="A88" s="122"/>
      <c r="B88" s="122"/>
      <c r="C88" s="166"/>
      <c r="D88" s="166"/>
      <c r="E88" s="122"/>
      <c r="F88" s="167"/>
      <c r="G88" s="122"/>
      <c r="H88" s="168"/>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row>
    <row r="89" spans="1:48" ht="15.75" customHeight="1" x14ac:dyDescent="0.2">
      <c r="A89" s="122"/>
      <c r="B89" s="122"/>
      <c r="C89" s="166"/>
      <c r="D89" s="166"/>
      <c r="E89" s="122"/>
      <c r="F89" s="167"/>
      <c r="G89" s="122"/>
      <c r="H89" s="168"/>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row>
    <row r="90" spans="1:48" ht="15.75" customHeight="1" x14ac:dyDescent="0.2">
      <c r="A90" s="122"/>
      <c r="B90" s="122"/>
      <c r="C90" s="166"/>
      <c r="D90" s="166"/>
      <c r="E90" s="122"/>
      <c r="F90" s="167"/>
      <c r="G90" s="122"/>
      <c r="H90" s="168"/>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row>
    <row r="91" spans="1:48" ht="15.75" customHeight="1" x14ac:dyDescent="0.2">
      <c r="A91" s="122"/>
      <c r="B91" s="122"/>
      <c r="C91" s="166"/>
      <c r="D91" s="166"/>
      <c r="E91" s="122"/>
      <c r="F91" s="167"/>
      <c r="G91" s="122"/>
      <c r="H91" s="168"/>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row>
    <row r="92" spans="1:48" ht="15.75" customHeight="1" x14ac:dyDescent="0.2">
      <c r="A92" s="122"/>
      <c r="B92" s="122"/>
      <c r="C92" s="166"/>
      <c r="D92" s="166"/>
      <c r="E92" s="122"/>
      <c r="F92" s="167"/>
      <c r="G92" s="122"/>
      <c r="H92" s="168"/>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row>
    <row r="93" spans="1:48" ht="15.75" customHeight="1" x14ac:dyDescent="0.2">
      <c r="A93" s="122"/>
      <c r="B93" s="122"/>
      <c r="C93" s="166"/>
      <c r="D93" s="166"/>
      <c r="E93" s="122"/>
      <c r="F93" s="167"/>
      <c r="G93" s="122"/>
      <c r="H93" s="168"/>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row>
    <row r="94" spans="1:48" ht="15.75" customHeight="1" x14ac:dyDescent="0.2">
      <c r="A94" s="122"/>
      <c r="B94" s="122"/>
      <c r="C94" s="166"/>
      <c r="D94" s="166"/>
      <c r="E94" s="122"/>
      <c r="F94" s="167"/>
      <c r="G94" s="122"/>
      <c r="H94" s="168"/>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row>
    <row r="95" spans="1:48" ht="15.75" customHeight="1" x14ac:dyDescent="0.2">
      <c r="A95" s="122"/>
      <c r="B95" s="122"/>
      <c r="C95" s="166"/>
      <c r="D95" s="166"/>
      <c r="E95" s="122"/>
      <c r="F95" s="167"/>
      <c r="G95" s="122"/>
      <c r="H95" s="168"/>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row>
    <row r="96" spans="1:48" ht="15.75" customHeight="1" x14ac:dyDescent="0.2">
      <c r="A96" s="122"/>
      <c r="B96" s="122"/>
      <c r="C96" s="166"/>
      <c r="D96" s="166"/>
      <c r="E96" s="122"/>
      <c r="F96" s="167"/>
      <c r="G96" s="122"/>
      <c r="H96" s="168"/>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row>
    <row r="97" spans="1:48" ht="15.75" customHeight="1" x14ac:dyDescent="0.2">
      <c r="A97" s="122"/>
      <c r="B97" s="122"/>
      <c r="C97" s="166"/>
      <c r="D97" s="166"/>
      <c r="E97" s="122"/>
      <c r="F97" s="167"/>
      <c r="G97" s="122"/>
      <c r="H97" s="168"/>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row>
    <row r="98" spans="1:48" ht="15.75" customHeight="1" x14ac:dyDescent="0.2">
      <c r="A98" s="122"/>
      <c r="B98" s="122"/>
      <c r="C98" s="166"/>
      <c r="D98" s="166"/>
      <c r="E98" s="122"/>
      <c r="F98" s="167"/>
      <c r="G98" s="122"/>
      <c r="H98" s="168"/>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row>
    <row r="99" spans="1:48" ht="15.75" customHeight="1" x14ac:dyDescent="0.2">
      <c r="A99" s="122"/>
      <c r="B99" s="122"/>
      <c r="C99" s="166"/>
      <c r="D99" s="166"/>
      <c r="E99" s="122"/>
      <c r="F99" s="167"/>
      <c r="G99" s="122"/>
      <c r="H99" s="168"/>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row>
    <row r="100" spans="1:48" ht="15.75" customHeight="1" x14ac:dyDescent="0.2">
      <c r="A100" s="122"/>
      <c r="B100" s="122"/>
      <c r="C100" s="166"/>
      <c r="D100" s="166"/>
      <c r="E100" s="122"/>
      <c r="F100" s="167"/>
      <c r="G100" s="122"/>
      <c r="H100" s="168"/>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row>
    <row r="101" spans="1:48" ht="15.75" customHeight="1" x14ac:dyDescent="0.2">
      <c r="A101" s="122"/>
      <c r="B101" s="122"/>
      <c r="C101" s="166"/>
      <c r="D101" s="166"/>
      <c r="E101" s="122"/>
      <c r="F101" s="167"/>
      <c r="G101" s="122"/>
      <c r="H101" s="168"/>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row>
    <row r="102" spans="1:48" ht="15.75" customHeight="1" x14ac:dyDescent="0.2">
      <c r="A102" s="122"/>
      <c r="B102" s="122"/>
      <c r="C102" s="166"/>
      <c r="D102" s="166"/>
      <c r="E102" s="122"/>
      <c r="F102" s="167"/>
      <c r="G102" s="122"/>
      <c r="H102" s="168"/>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row>
    <row r="103" spans="1:48" ht="15.75" customHeight="1" x14ac:dyDescent="0.2">
      <c r="A103" s="122"/>
      <c r="B103" s="122"/>
      <c r="C103" s="166"/>
      <c r="D103" s="166"/>
      <c r="E103" s="122"/>
      <c r="F103" s="167"/>
      <c r="G103" s="122"/>
      <c r="H103" s="168"/>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row>
    <row r="104" spans="1:48" ht="15.75" customHeight="1" x14ac:dyDescent="0.2">
      <c r="A104" s="122"/>
      <c r="B104" s="122"/>
      <c r="C104" s="166"/>
      <c r="D104" s="166"/>
      <c r="E104" s="122"/>
      <c r="F104" s="167"/>
      <c r="G104" s="122"/>
      <c r="H104" s="168"/>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row>
    <row r="105" spans="1:48" ht="15.75" customHeight="1" x14ac:dyDescent="0.2">
      <c r="A105" s="122"/>
      <c r="B105" s="122"/>
      <c r="C105" s="166"/>
      <c r="D105" s="166"/>
      <c r="E105" s="122"/>
      <c r="F105" s="167"/>
      <c r="G105" s="122"/>
      <c r="H105" s="168"/>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row>
    <row r="106" spans="1:48" ht="15.75" customHeight="1" x14ac:dyDescent="0.2">
      <c r="A106" s="122"/>
      <c r="B106" s="122"/>
      <c r="C106" s="166"/>
      <c r="D106" s="166"/>
      <c r="E106" s="122"/>
      <c r="F106" s="167"/>
      <c r="G106" s="122"/>
      <c r="H106" s="168"/>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row>
    <row r="107" spans="1:48" ht="15.75" customHeight="1" x14ac:dyDescent="0.2">
      <c r="A107" s="122"/>
      <c r="B107" s="122"/>
      <c r="C107" s="166"/>
      <c r="D107" s="166"/>
      <c r="E107" s="122"/>
      <c r="F107" s="167"/>
      <c r="G107" s="122"/>
      <c r="H107" s="168"/>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row>
    <row r="108" spans="1:48" ht="15.75" customHeight="1" x14ac:dyDescent="0.2">
      <c r="A108" s="122"/>
      <c r="B108" s="122"/>
      <c r="C108" s="166"/>
      <c r="D108" s="166"/>
      <c r="E108" s="122"/>
      <c r="F108" s="167"/>
      <c r="G108" s="122"/>
      <c r="H108" s="168"/>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row>
    <row r="109" spans="1:48" ht="15.75" customHeight="1" x14ac:dyDescent="0.2">
      <c r="A109" s="122"/>
      <c r="B109" s="122"/>
      <c r="C109" s="166"/>
      <c r="D109" s="166"/>
      <c r="E109" s="122"/>
      <c r="F109" s="167"/>
      <c r="G109" s="122"/>
      <c r="H109" s="168"/>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row>
    <row r="110" spans="1:48" ht="15.75" customHeight="1" x14ac:dyDescent="0.2">
      <c r="A110" s="122"/>
      <c r="B110" s="122"/>
      <c r="C110" s="166"/>
      <c r="D110" s="166"/>
      <c r="E110" s="122"/>
      <c r="F110" s="167"/>
      <c r="G110" s="122"/>
      <c r="H110" s="168"/>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row>
    <row r="111" spans="1:48" ht="15.75" customHeight="1" x14ac:dyDescent="0.2">
      <c r="A111" s="122"/>
      <c r="B111" s="122"/>
      <c r="C111" s="166"/>
      <c r="D111" s="166"/>
      <c r="E111" s="122"/>
      <c r="F111" s="167"/>
      <c r="G111" s="122"/>
      <c r="H111" s="168"/>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row>
    <row r="112" spans="1:48" ht="15.75" customHeight="1" x14ac:dyDescent="0.2">
      <c r="A112" s="122"/>
      <c r="B112" s="122"/>
      <c r="C112" s="166"/>
      <c r="D112" s="166"/>
      <c r="E112" s="122"/>
      <c r="F112" s="167"/>
      <c r="G112" s="122"/>
      <c r="H112" s="168"/>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row>
    <row r="113" spans="1:48" ht="15.75" customHeight="1" x14ac:dyDescent="0.2">
      <c r="A113" s="122"/>
      <c r="B113" s="122"/>
      <c r="C113" s="166"/>
      <c r="D113" s="166"/>
      <c r="E113" s="122"/>
      <c r="F113" s="167"/>
      <c r="G113" s="122"/>
      <c r="H113" s="168"/>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row>
    <row r="114" spans="1:48" ht="15.75" customHeight="1" x14ac:dyDescent="0.2">
      <c r="A114" s="122"/>
      <c r="B114" s="122"/>
      <c r="C114" s="166"/>
      <c r="D114" s="166"/>
      <c r="E114" s="122"/>
      <c r="F114" s="167"/>
      <c r="G114" s="122"/>
      <c r="H114" s="168"/>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row>
    <row r="115" spans="1:48" ht="15.75" customHeight="1" x14ac:dyDescent="0.2">
      <c r="A115" s="122"/>
      <c r="B115" s="122"/>
      <c r="C115" s="166"/>
      <c r="D115" s="166"/>
      <c r="E115" s="122"/>
      <c r="F115" s="167"/>
      <c r="G115" s="122"/>
      <c r="H115" s="168"/>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row>
    <row r="116" spans="1:48" ht="15.75" customHeight="1" x14ac:dyDescent="0.2">
      <c r="A116" s="122"/>
      <c r="B116" s="122"/>
      <c r="C116" s="166"/>
      <c r="D116" s="166"/>
      <c r="E116" s="122"/>
      <c r="F116" s="167"/>
      <c r="G116" s="122"/>
      <c r="H116" s="168"/>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row>
    <row r="117" spans="1:48" ht="15.75" customHeight="1" x14ac:dyDescent="0.2">
      <c r="A117" s="122"/>
      <c r="B117" s="122"/>
      <c r="C117" s="166"/>
      <c r="D117" s="166"/>
      <c r="E117" s="122"/>
      <c r="F117" s="167"/>
      <c r="G117" s="122"/>
      <c r="H117" s="168"/>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row>
    <row r="118" spans="1:48" ht="15.75" customHeight="1" x14ac:dyDescent="0.2">
      <c r="A118" s="122"/>
      <c r="B118" s="122"/>
      <c r="C118" s="166"/>
      <c r="D118" s="166"/>
      <c r="E118" s="122"/>
      <c r="F118" s="167"/>
      <c r="G118" s="122"/>
      <c r="H118" s="168"/>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row>
    <row r="119" spans="1:48" ht="15.75" customHeight="1" x14ac:dyDescent="0.2">
      <c r="A119" s="122"/>
      <c r="B119" s="122"/>
      <c r="C119" s="166"/>
      <c r="D119" s="166"/>
      <c r="E119" s="122"/>
      <c r="F119" s="167"/>
      <c r="G119" s="122"/>
      <c r="H119" s="168"/>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row>
    <row r="120" spans="1:48" ht="15.75" customHeight="1" x14ac:dyDescent="0.2">
      <c r="A120" s="122"/>
      <c r="B120" s="122"/>
      <c r="C120" s="166"/>
      <c r="D120" s="166"/>
      <c r="E120" s="122"/>
      <c r="F120" s="167"/>
      <c r="G120" s="122"/>
      <c r="H120" s="168"/>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row>
    <row r="121" spans="1:48" ht="15.75" customHeight="1" x14ac:dyDescent="0.2">
      <c r="A121" s="122"/>
      <c r="B121" s="122"/>
      <c r="C121" s="166"/>
      <c r="D121" s="166"/>
      <c r="E121" s="122"/>
      <c r="F121" s="167"/>
      <c r="G121" s="122"/>
      <c r="H121" s="168"/>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row>
    <row r="122" spans="1:48" ht="15.75" customHeight="1" x14ac:dyDescent="0.2">
      <c r="A122" s="122"/>
      <c r="B122" s="122"/>
      <c r="C122" s="166"/>
      <c r="D122" s="166"/>
      <c r="E122" s="122"/>
      <c r="F122" s="167"/>
      <c r="G122" s="122"/>
      <c r="H122" s="168"/>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row>
    <row r="123" spans="1:48" ht="15.75" customHeight="1" x14ac:dyDescent="0.2">
      <c r="A123" s="122"/>
      <c r="B123" s="122"/>
      <c r="C123" s="166"/>
      <c r="D123" s="166"/>
      <c r="E123" s="122"/>
      <c r="F123" s="167"/>
      <c r="G123" s="122"/>
      <c r="H123" s="168"/>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row>
    <row r="124" spans="1:48" ht="15.75" customHeight="1" x14ac:dyDescent="0.2">
      <c r="A124" s="122"/>
      <c r="B124" s="122"/>
      <c r="C124" s="166"/>
      <c r="D124" s="166"/>
      <c r="E124" s="122"/>
      <c r="F124" s="167"/>
      <c r="G124" s="122"/>
      <c r="H124" s="168"/>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row>
    <row r="125" spans="1:48" ht="15.75" customHeight="1" x14ac:dyDescent="0.2">
      <c r="A125" s="122"/>
      <c r="B125" s="122"/>
      <c r="C125" s="166"/>
      <c r="D125" s="166"/>
      <c r="E125" s="122"/>
      <c r="F125" s="167"/>
      <c r="G125" s="122"/>
      <c r="H125" s="168"/>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row>
    <row r="126" spans="1:48" ht="15.75" customHeight="1" x14ac:dyDescent="0.2">
      <c r="A126" s="122"/>
      <c r="B126" s="122"/>
      <c r="C126" s="166"/>
      <c r="D126" s="166"/>
      <c r="E126" s="122"/>
      <c r="F126" s="167"/>
      <c r="G126" s="122"/>
      <c r="H126" s="168"/>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row>
    <row r="127" spans="1:48" ht="15.75" customHeight="1" x14ac:dyDescent="0.2">
      <c r="A127" s="122"/>
      <c r="B127" s="122"/>
      <c r="C127" s="166"/>
      <c r="D127" s="166"/>
      <c r="E127" s="122"/>
      <c r="F127" s="167"/>
      <c r="G127" s="122"/>
      <c r="H127" s="168"/>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row>
    <row r="128" spans="1:48" ht="15.75" customHeight="1" x14ac:dyDescent="0.2">
      <c r="A128" s="122"/>
      <c r="B128" s="122"/>
      <c r="C128" s="166"/>
      <c r="D128" s="166"/>
      <c r="E128" s="122"/>
      <c r="F128" s="167"/>
      <c r="G128" s="122"/>
      <c r="H128" s="168"/>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row>
    <row r="129" spans="1:48" ht="15.75" customHeight="1" x14ac:dyDescent="0.2">
      <c r="A129" s="122"/>
      <c r="B129" s="122"/>
      <c r="C129" s="166"/>
      <c r="D129" s="166"/>
      <c r="E129" s="122"/>
      <c r="F129" s="167"/>
      <c r="G129" s="122"/>
      <c r="H129" s="168"/>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row>
    <row r="130" spans="1:48" ht="15.75" customHeight="1" x14ac:dyDescent="0.2">
      <c r="A130" s="122"/>
      <c r="B130" s="122"/>
      <c r="C130" s="166"/>
      <c r="D130" s="166"/>
      <c r="E130" s="122"/>
      <c r="F130" s="167"/>
      <c r="G130" s="122"/>
      <c r="H130" s="168"/>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row>
    <row r="131" spans="1:48" ht="15.75" customHeight="1" x14ac:dyDescent="0.2">
      <c r="A131" s="122"/>
      <c r="B131" s="122"/>
      <c r="C131" s="166"/>
      <c r="D131" s="166"/>
      <c r="E131" s="122"/>
      <c r="F131" s="167"/>
      <c r="G131" s="122"/>
      <c r="H131" s="168"/>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row>
    <row r="132" spans="1:48" ht="15.75" customHeight="1" x14ac:dyDescent="0.2">
      <c r="A132" s="122"/>
      <c r="B132" s="122"/>
      <c r="C132" s="166"/>
      <c r="D132" s="166"/>
      <c r="E132" s="122"/>
      <c r="F132" s="167"/>
      <c r="G132" s="122"/>
      <c r="H132" s="168"/>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row>
    <row r="133" spans="1:48" ht="15.75" customHeight="1" x14ac:dyDescent="0.2">
      <c r="A133" s="122"/>
      <c r="B133" s="122"/>
      <c r="C133" s="166"/>
      <c r="D133" s="166"/>
      <c r="E133" s="122"/>
      <c r="F133" s="167"/>
      <c r="G133" s="122"/>
      <c r="H133" s="168"/>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row>
    <row r="134" spans="1:48" ht="15.75" customHeight="1" x14ac:dyDescent="0.2">
      <c r="A134" s="122"/>
      <c r="B134" s="122"/>
      <c r="C134" s="166"/>
      <c r="D134" s="166"/>
      <c r="E134" s="122"/>
      <c r="F134" s="167"/>
      <c r="G134" s="122"/>
      <c r="H134" s="168"/>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row>
    <row r="135" spans="1:48" ht="15.75" customHeight="1" x14ac:dyDescent="0.2">
      <c r="A135" s="122"/>
      <c r="B135" s="122"/>
      <c r="C135" s="166"/>
      <c r="D135" s="166"/>
      <c r="E135" s="122"/>
      <c r="F135" s="167"/>
      <c r="G135" s="122"/>
      <c r="H135" s="168"/>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row>
    <row r="136" spans="1:48" ht="15.75" customHeight="1" x14ac:dyDescent="0.2">
      <c r="A136" s="122"/>
      <c r="B136" s="122"/>
      <c r="C136" s="166"/>
      <c r="D136" s="166"/>
      <c r="E136" s="122"/>
      <c r="F136" s="167"/>
      <c r="G136" s="122"/>
      <c r="H136" s="168"/>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row>
    <row r="137" spans="1:48" ht="15.75" customHeight="1" x14ac:dyDescent="0.2">
      <c r="A137" s="122"/>
      <c r="B137" s="122"/>
      <c r="C137" s="166"/>
      <c r="D137" s="166"/>
      <c r="E137" s="122"/>
      <c r="F137" s="167"/>
      <c r="G137" s="122"/>
      <c r="H137" s="168"/>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row>
    <row r="138" spans="1:48" ht="15.75" customHeight="1" x14ac:dyDescent="0.2">
      <c r="A138" s="122"/>
      <c r="B138" s="122"/>
      <c r="C138" s="166"/>
      <c r="D138" s="166"/>
      <c r="E138" s="122"/>
      <c r="F138" s="167"/>
      <c r="G138" s="122"/>
      <c r="H138" s="168"/>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row>
    <row r="139" spans="1:48" ht="15.75" customHeight="1" x14ac:dyDescent="0.2">
      <c r="A139" s="122"/>
      <c r="B139" s="122"/>
      <c r="C139" s="166"/>
      <c r="D139" s="166"/>
      <c r="E139" s="122"/>
      <c r="F139" s="167"/>
      <c r="G139" s="122"/>
      <c r="H139" s="168"/>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row>
    <row r="140" spans="1:48" ht="15.75" customHeight="1" x14ac:dyDescent="0.2">
      <c r="A140" s="122"/>
      <c r="B140" s="122"/>
      <c r="C140" s="166"/>
      <c r="D140" s="166"/>
      <c r="E140" s="122"/>
      <c r="F140" s="167"/>
      <c r="G140" s="122"/>
      <c r="H140" s="168"/>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row>
    <row r="141" spans="1:48" ht="15.75" customHeight="1" x14ac:dyDescent="0.2">
      <c r="A141" s="122"/>
      <c r="B141" s="122"/>
      <c r="C141" s="166"/>
      <c r="D141" s="166"/>
      <c r="E141" s="122"/>
      <c r="F141" s="167"/>
      <c r="G141" s="122"/>
      <c r="H141" s="168"/>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row>
    <row r="142" spans="1:48" ht="15.75" customHeight="1" x14ac:dyDescent="0.2">
      <c r="A142" s="122"/>
      <c r="B142" s="122"/>
      <c r="C142" s="166"/>
      <c r="D142" s="166"/>
      <c r="E142" s="122"/>
      <c r="F142" s="167"/>
      <c r="G142" s="122"/>
      <c r="H142" s="168"/>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row>
    <row r="143" spans="1:48" ht="15.75" customHeight="1" x14ac:dyDescent="0.2">
      <c r="A143" s="122"/>
      <c r="B143" s="122"/>
      <c r="C143" s="166"/>
      <c r="D143" s="166"/>
      <c r="E143" s="122"/>
      <c r="F143" s="167"/>
      <c r="G143" s="122"/>
      <c r="H143" s="168"/>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row>
    <row r="144" spans="1:48" ht="15.75" customHeight="1" x14ac:dyDescent="0.2">
      <c r="A144" s="122"/>
      <c r="B144" s="122"/>
      <c r="C144" s="166"/>
      <c r="D144" s="166"/>
      <c r="E144" s="122"/>
      <c r="F144" s="167"/>
      <c r="G144" s="122"/>
      <c r="H144" s="168"/>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row>
    <row r="145" spans="1:48" ht="15.75" customHeight="1" x14ac:dyDescent="0.2">
      <c r="A145" s="122"/>
      <c r="B145" s="122"/>
      <c r="C145" s="166"/>
      <c r="D145" s="166"/>
      <c r="E145" s="122"/>
      <c r="F145" s="167"/>
      <c r="G145" s="122"/>
      <c r="H145" s="168"/>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row>
    <row r="146" spans="1:48" ht="15.75" customHeight="1" x14ac:dyDescent="0.2">
      <c r="A146" s="122"/>
      <c r="B146" s="122"/>
      <c r="C146" s="166"/>
      <c r="D146" s="166"/>
      <c r="E146" s="122"/>
      <c r="F146" s="167"/>
      <c r="G146" s="122"/>
      <c r="H146" s="168"/>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row>
    <row r="147" spans="1:48" ht="15.75" customHeight="1" x14ac:dyDescent="0.2">
      <c r="A147" s="122"/>
      <c r="B147" s="122"/>
      <c r="C147" s="166"/>
      <c r="D147" s="166"/>
      <c r="E147" s="122"/>
      <c r="F147" s="167"/>
      <c r="G147" s="122"/>
      <c r="H147" s="168"/>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row>
    <row r="148" spans="1:48" ht="15.75" customHeight="1" x14ac:dyDescent="0.2">
      <c r="A148" s="122"/>
      <c r="B148" s="122"/>
      <c r="C148" s="166"/>
      <c r="D148" s="166"/>
      <c r="E148" s="122"/>
      <c r="F148" s="167"/>
      <c r="G148" s="122"/>
      <c r="H148" s="168"/>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row>
    <row r="149" spans="1:48" ht="15.75" customHeight="1" x14ac:dyDescent="0.2">
      <c r="A149" s="122"/>
      <c r="B149" s="122"/>
      <c r="C149" s="166"/>
      <c r="D149" s="166"/>
      <c r="E149" s="122"/>
      <c r="F149" s="167"/>
      <c r="G149" s="122"/>
      <c r="H149" s="168"/>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row>
    <row r="150" spans="1:48" ht="15.75" customHeight="1" x14ac:dyDescent="0.2">
      <c r="A150" s="122"/>
      <c r="B150" s="122"/>
      <c r="C150" s="166"/>
      <c r="D150" s="166"/>
      <c r="E150" s="122"/>
      <c r="F150" s="167"/>
      <c r="G150" s="122"/>
      <c r="H150" s="168"/>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row>
    <row r="151" spans="1:48" ht="15.75" customHeight="1" x14ac:dyDescent="0.2">
      <c r="A151" s="122"/>
      <c r="B151" s="122"/>
      <c r="C151" s="166"/>
      <c r="D151" s="166"/>
      <c r="E151" s="122"/>
      <c r="F151" s="167"/>
      <c r="G151" s="122"/>
      <c r="H151" s="168"/>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row>
    <row r="152" spans="1:48" ht="15.75" customHeight="1" x14ac:dyDescent="0.2">
      <c r="A152" s="122"/>
      <c r="B152" s="122"/>
      <c r="C152" s="166"/>
      <c r="D152" s="166"/>
      <c r="E152" s="122"/>
      <c r="F152" s="167"/>
      <c r="G152" s="122"/>
      <c r="H152" s="168"/>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row>
    <row r="153" spans="1:48" ht="15.75" customHeight="1" x14ac:dyDescent="0.2">
      <c r="A153" s="122"/>
      <c r="B153" s="122"/>
      <c r="C153" s="166"/>
      <c r="D153" s="166"/>
      <c r="E153" s="122"/>
      <c r="F153" s="167"/>
      <c r="G153" s="122"/>
      <c r="H153" s="168"/>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row>
    <row r="154" spans="1:48" ht="15.75" customHeight="1" x14ac:dyDescent="0.2">
      <c r="A154" s="122"/>
      <c r="B154" s="122"/>
      <c r="C154" s="166"/>
      <c r="D154" s="166"/>
      <c r="E154" s="122"/>
      <c r="F154" s="167"/>
      <c r="G154" s="122"/>
      <c r="H154" s="168"/>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row>
    <row r="155" spans="1:48" ht="15.75" customHeight="1" x14ac:dyDescent="0.2">
      <c r="A155" s="122"/>
      <c r="B155" s="122"/>
      <c r="C155" s="166"/>
      <c r="D155" s="166"/>
      <c r="E155" s="122"/>
      <c r="F155" s="167"/>
      <c r="G155" s="122"/>
      <c r="H155" s="168"/>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row>
    <row r="156" spans="1:48" ht="15.75" customHeight="1" x14ac:dyDescent="0.2">
      <c r="A156" s="122"/>
      <c r="B156" s="122"/>
      <c r="C156" s="166"/>
      <c r="D156" s="166"/>
      <c r="E156" s="122"/>
      <c r="F156" s="167"/>
      <c r="G156" s="122"/>
      <c r="H156" s="168"/>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row>
    <row r="157" spans="1:48" ht="15.75" customHeight="1" x14ac:dyDescent="0.2">
      <c r="A157" s="122"/>
      <c r="B157" s="122"/>
      <c r="C157" s="166"/>
      <c r="D157" s="166"/>
      <c r="E157" s="122"/>
      <c r="F157" s="167"/>
      <c r="G157" s="122"/>
      <c r="H157" s="168"/>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row>
    <row r="158" spans="1:48" ht="15.75" customHeight="1" x14ac:dyDescent="0.2">
      <c r="A158" s="122"/>
      <c r="B158" s="122"/>
      <c r="C158" s="166"/>
      <c r="D158" s="166"/>
      <c r="E158" s="122"/>
      <c r="F158" s="167"/>
      <c r="G158" s="122"/>
      <c r="H158" s="168"/>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row>
    <row r="159" spans="1:48" ht="15.75" customHeight="1" x14ac:dyDescent="0.2">
      <c r="A159" s="122"/>
      <c r="B159" s="122"/>
      <c r="C159" s="166"/>
      <c r="D159" s="166"/>
      <c r="E159" s="122"/>
      <c r="F159" s="167"/>
      <c r="G159" s="122"/>
      <c r="H159" s="168"/>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row>
    <row r="160" spans="1:48" ht="15.75" customHeight="1" x14ac:dyDescent="0.2">
      <c r="A160" s="122"/>
      <c r="B160" s="122"/>
      <c r="C160" s="166"/>
      <c r="D160" s="166"/>
      <c r="E160" s="122"/>
      <c r="F160" s="167"/>
      <c r="G160" s="122"/>
      <c r="H160" s="168"/>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row>
    <row r="161" spans="1:48" ht="15.75" customHeight="1" x14ac:dyDescent="0.2">
      <c r="A161" s="122"/>
      <c r="B161" s="122"/>
      <c r="C161" s="166"/>
      <c r="D161" s="166"/>
      <c r="E161" s="122"/>
      <c r="F161" s="167"/>
      <c r="G161" s="122"/>
      <c r="H161" s="168"/>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row>
    <row r="162" spans="1:48" ht="15.75" customHeight="1" x14ac:dyDescent="0.2">
      <c r="A162" s="122"/>
      <c r="B162" s="122"/>
      <c r="C162" s="166"/>
      <c r="D162" s="166"/>
      <c r="E162" s="122"/>
      <c r="F162" s="167"/>
      <c r="G162" s="122"/>
      <c r="H162" s="168"/>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row>
    <row r="163" spans="1:48" ht="15.75" customHeight="1" x14ac:dyDescent="0.2">
      <c r="A163" s="122"/>
      <c r="B163" s="122"/>
      <c r="C163" s="166"/>
      <c r="D163" s="166"/>
      <c r="E163" s="122"/>
      <c r="F163" s="167"/>
      <c r="G163" s="122"/>
      <c r="H163" s="168"/>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row>
    <row r="164" spans="1:48" ht="15.75" customHeight="1" x14ac:dyDescent="0.2">
      <c r="A164" s="122"/>
      <c r="B164" s="122"/>
      <c r="C164" s="166"/>
      <c r="D164" s="166"/>
      <c r="E164" s="122"/>
      <c r="F164" s="167"/>
      <c r="G164" s="122"/>
      <c r="H164" s="168"/>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row>
    <row r="165" spans="1:48" ht="15.75" customHeight="1" x14ac:dyDescent="0.2">
      <c r="A165" s="122"/>
      <c r="B165" s="122"/>
      <c r="C165" s="166"/>
      <c r="D165" s="166"/>
      <c r="E165" s="122"/>
      <c r="F165" s="167"/>
      <c r="G165" s="122"/>
      <c r="H165" s="168"/>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row>
    <row r="166" spans="1:48" ht="15.75" customHeight="1" x14ac:dyDescent="0.2">
      <c r="A166" s="122"/>
      <c r="B166" s="122"/>
      <c r="C166" s="166"/>
      <c r="D166" s="166"/>
      <c r="E166" s="122"/>
      <c r="F166" s="167"/>
      <c r="G166" s="122"/>
      <c r="H166" s="168"/>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row>
    <row r="167" spans="1:48" ht="15.75" customHeight="1" x14ac:dyDescent="0.2">
      <c r="A167" s="122"/>
      <c r="B167" s="122"/>
      <c r="C167" s="166"/>
      <c r="D167" s="166"/>
      <c r="E167" s="122"/>
      <c r="F167" s="167"/>
      <c r="G167" s="122"/>
      <c r="H167" s="168"/>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row>
    <row r="168" spans="1:48" ht="15.75" customHeight="1" x14ac:dyDescent="0.2">
      <c r="A168" s="122"/>
      <c r="B168" s="122"/>
      <c r="C168" s="166"/>
      <c r="D168" s="166"/>
      <c r="E168" s="122"/>
      <c r="F168" s="167"/>
      <c r="G168" s="122"/>
      <c r="H168" s="168"/>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row>
    <row r="169" spans="1:48" ht="15.75" customHeight="1" x14ac:dyDescent="0.2">
      <c r="A169" s="122"/>
      <c r="B169" s="122"/>
      <c r="C169" s="166"/>
      <c r="D169" s="166"/>
      <c r="E169" s="122"/>
      <c r="F169" s="167"/>
      <c r="G169" s="122"/>
      <c r="H169" s="168"/>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row>
    <row r="170" spans="1:48" ht="15.75" customHeight="1" x14ac:dyDescent="0.2">
      <c r="A170" s="122"/>
      <c r="B170" s="122"/>
      <c r="C170" s="166"/>
      <c r="D170" s="166"/>
      <c r="E170" s="122"/>
      <c r="F170" s="167"/>
      <c r="G170" s="122"/>
      <c r="H170" s="168"/>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row>
    <row r="171" spans="1:48" ht="15.75" customHeight="1" x14ac:dyDescent="0.2">
      <c r="A171" s="122"/>
      <c r="B171" s="122"/>
      <c r="C171" s="166"/>
      <c r="D171" s="166"/>
      <c r="E171" s="122"/>
      <c r="F171" s="167"/>
      <c r="G171" s="122"/>
      <c r="H171" s="168"/>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row>
    <row r="172" spans="1:48" ht="15.75" customHeight="1" x14ac:dyDescent="0.2">
      <c r="A172" s="122"/>
      <c r="B172" s="122"/>
      <c r="C172" s="166"/>
      <c r="D172" s="166"/>
      <c r="E172" s="122"/>
      <c r="F172" s="167"/>
      <c r="G172" s="122"/>
      <c r="H172" s="168"/>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row>
    <row r="173" spans="1:48" ht="15.75" customHeight="1" x14ac:dyDescent="0.2">
      <c r="A173" s="122"/>
      <c r="B173" s="122"/>
      <c r="C173" s="166"/>
      <c r="D173" s="166"/>
      <c r="E173" s="122"/>
      <c r="F173" s="167"/>
      <c r="G173" s="122"/>
      <c r="H173" s="168"/>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row>
    <row r="174" spans="1:48" ht="15.75" customHeight="1" x14ac:dyDescent="0.2">
      <c r="A174" s="122"/>
      <c r="B174" s="122"/>
      <c r="C174" s="166"/>
      <c r="D174" s="166"/>
      <c r="E174" s="122"/>
      <c r="F174" s="167"/>
      <c r="G174" s="122"/>
      <c r="H174" s="168"/>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row>
    <row r="175" spans="1:48" ht="15.75" customHeight="1" x14ac:dyDescent="0.2">
      <c r="A175" s="122"/>
      <c r="B175" s="122"/>
      <c r="C175" s="166"/>
      <c r="D175" s="166"/>
      <c r="E175" s="122"/>
      <c r="F175" s="167"/>
      <c r="G175" s="122"/>
      <c r="H175" s="168"/>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row>
    <row r="176" spans="1:48" ht="15.75" customHeight="1" x14ac:dyDescent="0.2">
      <c r="A176" s="122"/>
      <c r="B176" s="122"/>
      <c r="C176" s="166"/>
      <c r="D176" s="166"/>
      <c r="E176" s="122"/>
      <c r="F176" s="167"/>
      <c r="G176" s="122"/>
      <c r="H176" s="168"/>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row>
    <row r="177" spans="1:48" ht="15.75" customHeight="1" x14ac:dyDescent="0.2">
      <c r="A177" s="122"/>
      <c r="B177" s="122"/>
      <c r="C177" s="166"/>
      <c r="D177" s="166"/>
      <c r="E177" s="122"/>
      <c r="F177" s="167"/>
      <c r="G177" s="122"/>
      <c r="H177" s="168"/>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row>
    <row r="178" spans="1:48" ht="15.75" customHeight="1" x14ac:dyDescent="0.2">
      <c r="A178" s="122"/>
      <c r="B178" s="122"/>
      <c r="C178" s="166"/>
      <c r="D178" s="166"/>
      <c r="E178" s="122"/>
      <c r="F178" s="167"/>
      <c r="G178" s="122"/>
      <c r="H178" s="168"/>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row>
    <row r="179" spans="1:48" ht="15.75" customHeight="1" x14ac:dyDescent="0.2">
      <c r="A179" s="122"/>
      <c r="B179" s="122"/>
      <c r="C179" s="166"/>
      <c r="D179" s="166"/>
      <c r="E179" s="122"/>
      <c r="F179" s="167"/>
      <c r="G179" s="122"/>
      <c r="H179" s="168"/>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row>
    <row r="180" spans="1:48" ht="15.75" customHeight="1" x14ac:dyDescent="0.2">
      <c r="A180" s="122"/>
      <c r="B180" s="122"/>
      <c r="C180" s="166"/>
      <c r="D180" s="166"/>
      <c r="E180" s="122"/>
      <c r="F180" s="167"/>
      <c r="G180" s="122"/>
      <c r="H180" s="168"/>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row>
    <row r="181" spans="1:48" ht="15.75" customHeight="1" x14ac:dyDescent="0.2">
      <c r="A181" s="122"/>
      <c r="B181" s="122"/>
      <c r="C181" s="166"/>
      <c r="D181" s="166"/>
      <c r="E181" s="122"/>
      <c r="F181" s="167"/>
      <c r="G181" s="122"/>
      <c r="H181" s="168"/>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row>
    <row r="182" spans="1:48" ht="15.75" customHeight="1" x14ac:dyDescent="0.2">
      <c r="A182" s="122"/>
      <c r="B182" s="122"/>
      <c r="C182" s="166"/>
      <c r="D182" s="166"/>
      <c r="E182" s="122"/>
      <c r="F182" s="167"/>
      <c r="G182" s="122"/>
      <c r="H182" s="168"/>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row>
    <row r="183" spans="1:48" ht="15.75" customHeight="1" x14ac:dyDescent="0.2">
      <c r="A183" s="122"/>
      <c r="B183" s="122"/>
      <c r="C183" s="166"/>
      <c r="D183" s="166"/>
      <c r="E183" s="122"/>
      <c r="F183" s="167"/>
      <c r="G183" s="122"/>
      <c r="H183" s="168"/>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row>
    <row r="184" spans="1:48" ht="15.75" customHeight="1" x14ac:dyDescent="0.2">
      <c r="A184" s="122"/>
      <c r="B184" s="122"/>
      <c r="C184" s="166"/>
      <c r="D184" s="166"/>
      <c r="E184" s="122"/>
      <c r="F184" s="167"/>
      <c r="G184" s="122"/>
      <c r="H184" s="168"/>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row>
    <row r="185" spans="1:48" ht="15.75" customHeight="1" x14ac:dyDescent="0.2">
      <c r="A185" s="122"/>
      <c r="B185" s="122"/>
      <c r="C185" s="166"/>
      <c r="D185" s="166"/>
      <c r="E185" s="122"/>
      <c r="F185" s="167"/>
      <c r="G185" s="122"/>
      <c r="H185" s="168"/>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row>
    <row r="186" spans="1:48" ht="15.75" customHeight="1" x14ac:dyDescent="0.2">
      <c r="A186" s="122"/>
      <c r="B186" s="122"/>
      <c r="C186" s="166"/>
      <c r="D186" s="166"/>
      <c r="E186" s="122"/>
      <c r="F186" s="167"/>
      <c r="G186" s="122"/>
      <c r="H186" s="168"/>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row>
    <row r="187" spans="1:48" ht="15.75" customHeight="1" x14ac:dyDescent="0.2">
      <c r="A187" s="122"/>
      <c r="B187" s="122"/>
      <c r="C187" s="166"/>
      <c r="D187" s="166"/>
      <c r="E187" s="122"/>
      <c r="F187" s="167"/>
      <c r="G187" s="122"/>
      <c r="H187" s="168"/>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row>
    <row r="188" spans="1:48" ht="15.75" customHeight="1" x14ac:dyDescent="0.2">
      <c r="A188" s="122"/>
      <c r="B188" s="122"/>
      <c r="C188" s="166"/>
      <c r="D188" s="166"/>
      <c r="E188" s="122"/>
      <c r="F188" s="167"/>
      <c r="G188" s="122"/>
      <c r="H188" s="168"/>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row>
    <row r="189" spans="1:48" ht="15.75" customHeight="1" x14ac:dyDescent="0.2">
      <c r="A189" s="122"/>
      <c r="B189" s="122"/>
      <c r="C189" s="166"/>
      <c r="D189" s="166"/>
      <c r="E189" s="122"/>
      <c r="F189" s="167"/>
      <c r="G189" s="122"/>
      <c r="H189" s="168"/>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row>
    <row r="190" spans="1:48" ht="15.75" customHeight="1" x14ac:dyDescent="0.2">
      <c r="A190" s="122"/>
      <c r="B190" s="122"/>
      <c r="C190" s="166"/>
      <c r="D190" s="166"/>
      <c r="E190" s="122"/>
      <c r="F190" s="167"/>
      <c r="G190" s="122"/>
      <c r="H190" s="168"/>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row>
    <row r="191" spans="1:48" ht="15.75" customHeight="1" x14ac:dyDescent="0.2">
      <c r="A191" s="122"/>
      <c r="B191" s="122"/>
      <c r="C191" s="166"/>
      <c r="D191" s="166"/>
      <c r="E191" s="122"/>
      <c r="F191" s="167"/>
      <c r="G191" s="122"/>
      <c r="H191" s="168"/>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row>
    <row r="192" spans="1:48" ht="15.75" customHeight="1" x14ac:dyDescent="0.2">
      <c r="A192" s="122"/>
      <c r="B192" s="122"/>
      <c r="C192" s="166"/>
      <c r="D192" s="166"/>
      <c r="E192" s="122"/>
      <c r="F192" s="167"/>
      <c r="G192" s="122"/>
      <c r="H192" s="168"/>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row>
    <row r="193" spans="1:48" ht="15.75" customHeight="1" x14ac:dyDescent="0.2">
      <c r="A193" s="122"/>
      <c r="B193" s="122"/>
      <c r="C193" s="166"/>
      <c r="D193" s="166"/>
      <c r="E193" s="122"/>
      <c r="F193" s="167"/>
      <c r="G193" s="122"/>
      <c r="H193" s="168"/>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row>
    <row r="194" spans="1:48" ht="15.75" customHeight="1" x14ac:dyDescent="0.2">
      <c r="A194" s="122"/>
      <c r="B194" s="122"/>
      <c r="C194" s="166"/>
      <c r="D194" s="166"/>
      <c r="E194" s="122"/>
      <c r="F194" s="167"/>
      <c r="G194" s="122"/>
      <c r="H194" s="168"/>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row>
    <row r="195" spans="1:48" ht="15.75" customHeight="1" x14ac:dyDescent="0.2">
      <c r="A195" s="122"/>
      <c r="B195" s="122"/>
      <c r="C195" s="166"/>
      <c r="D195" s="166"/>
      <c r="E195" s="122"/>
      <c r="F195" s="167"/>
      <c r="G195" s="122"/>
      <c r="H195" s="168"/>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row>
    <row r="196" spans="1:48" ht="15.75" customHeight="1" x14ac:dyDescent="0.2">
      <c r="A196" s="122"/>
      <c r="B196" s="122"/>
      <c r="C196" s="166"/>
      <c r="D196" s="166"/>
      <c r="E196" s="122"/>
      <c r="F196" s="167"/>
      <c r="G196" s="122"/>
      <c r="H196" s="168"/>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row>
    <row r="197" spans="1:48" ht="15.75" customHeight="1" x14ac:dyDescent="0.2">
      <c r="A197" s="122"/>
      <c r="B197" s="122"/>
      <c r="C197" s="166"/>
      <c r="D197" s="166"/>
      <c r="E197" s="122"/>
      <c r="F197" s="167"/>
      <c r="G197" s="122"/>
      <c r="H197" s="168"/>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row>
    <row r="198" spans="1:48" ht="15.75" customHeight="1" x14ac:dyDescent="0.2">
      <c r="A198" s="122"/>
      <c r="B198" s="122"/>
      <c r="C198" s="166"/>
      <c r="D198" s="166"/>
      <c r="E198" s="122"/>
      <c r="F198" s="167"/>
      <c r="G198" s="122"/>
      <c r="H198" s="168"/>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row>
    <row r="199" spans="1:48" ht="15.75" customHeight="1" x14ac:dyDescent="0.2">
      <c r="A199" s="122"/>
      <c r="B199" s="122"/>
      <c r="C199" s="166"/>
      <c r="D199" s="166"/>
      <c r="E199" s="122"/>
      <c r="F199" s="167"/>
      <c r="G199" s="122"/>
      <c r="H199" s="168"/>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row>
    <row r="200" spans="1:48" ht="15.75" customHeight="1" x14ac:dyDescent="0.2">
      <c r="A200" s="122"/>
      <c r="B200" s="122"/>
      <c r="C200" s="166"/>
      <c r="D200" s="166"/>
      <c r="E200" s="122"/>
      <c r="F200" s="167"/>
      <c r="G200" s="122"/>
      <c r="H200" s="168"/>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row>
    <row r="201" spans="1:48" ht="15.75" customHeight="1" x14ac:dyDescent="0.2">
      <c r="A201" s="122"/>
      <c r="B201" s="122"/>
      <c r="C201" s="166"/>
      <c r="D201" s="166"/>
      <c r="E201" s="122"/>
      <c r="F201" s="167"/>
      <c r="G201" s="122"/>
      <c r="H201" s="168"/>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row>
    <row r="202" spans="1:48" ht="15.75" customHeight="1" x14ac:dyDescent="0.2">
      <c r="A202" s="122"/>
      <c r="B202" s="122"/>
      <c r="C202" s="166"/>
      <c r="D202" s="166"/>
      <c r="E202" s="122"/>
      <c r="F202" s="167"/>
      <c r="G202" s="122"/>
      <c r="H202" s="168"/>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row>
    <row r="203" spans="1:48" ht="15.75" customHeight="1" x14ac:dyDescent="0.2">
      <c r="A203" s="122"/>
      <c r="B203" s="122"/>
      <c r="C203" s="166"/>
      <c r="D203" s="166"/>
      <c r="E203" s="122"/>
      <c r="F203" s="167"/>
      <c r="G203" s="122"/>
      <c r="H203" s="168"/>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row>
    <row r="204" spans="1:48" ht="15.75" customHeight="1" x14ac:dyDescent="0.2">
      <c r="A204" s="122"/>
      <c r="B204" s="122"/>
      <c r="C204" s="166"/>
      <c r="D204" s="166"/>
      <c r="E204" s="122"/>
      <c r="F204" s="167"/>
      <c r="G204" s="122"/>
      <c r="H204" s="168"/>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row>
    <row r="205" spans="1:48" ht="15.75" customHeight="1" x14ac:dyDescent="0.2">
      <c r="A205" s="122"/>
      <c r="B205" s="122"/>
      <c r="C205" s="166"/>
      <c r="D205" s="166"/>
      <c r="E205" s="122"/>
      <c r="F205" s="167"/>
      <c r="G205" s="122"/>
      <c r="H205" s="168"/>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row>
    <row r="206" spans="1:48" ht="15.75" customHeight="1" x14ac:dyDescent="0.2">
      <c r="A206" s="122"/>
      <c r="B206" s="122"/>
      <c r="C206" s="166"/>
      <c r="D206" s="166"/>
      <c r="E206" s="122"/>
      <c r="F206" s="167"/>
      <c r="G206" s="122"/>
      <c r="H206" s="168"/>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row>
    <row r="207" spans="1:48" ht="15.75" customHeight="1" x14ac:dyDescent="0.2">
      <c r="A207" s="122"/>
      <c r="B207" s="122"/>
      <c r="C207" s="166"/>
      <c r="D207" s="166"/>
      <c r="E207" s="122"/>
      <c r="F207" s="167"/>
      <c r="G207" s="122"/>
      <c r="H207" s="168"/>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row>
    <row r="208" spans="1:48" ht="15.75" customHeight="1" x14ac:dyDescent="0.2">
      <c r="A208" s="122"/>
      <c r="B208" s="122"/>
      <c r="C208" s="166"/>
      <c r="D208" s="166"/>
      <c r="E208" s="122"/>
      <c r="F208" s="167"/>
      <c r="G208" s="122"/>
      <c r="H208" s="168"/>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row>
    <row r="209" spans="1:48" ht="15.75" customHeight="1" x14ac:dyDescent="0.2">
      <c r="A209" s="122"/>
      <c r="B209" s="122"/>
      <c r="C209" s="166"/>
      <c r="D209" s="166"/>
      <c r="E209" s="122"/>
      <c r="F209" s="167"/>
      <c r="G209" s="122"/>
      <c r="H209" s="168"/>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row>
    <row r="210" spans="1:48" ht="15.75" customHeight="1" x14ac:dyDescent="0.2">
      <c r="A210" s="122"/>
      <c r="B210" s="122"/>
      <c r="C210" s="166"/>
      <c r="D210" s="166"/>
      <c r="E210" s="122"/>
      <c r="F210" s="167"/>
      <c r="G210" s="122"/>
      <c r="H210" s="168"/>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row>
    <row r="211" spans="1:48" ht="15.75" customHeight="1" x14ac:dyDescent="0.2">
      <c r="A211" s="122"/>
      <c r="B211" s="122"/>
      <c r="C211" s="166"/>
      <c r="D211" s="166"/>
      <c r="E211" s="122"/>
      <c r="F211" s="167"/>
      <c r="G211" s="122"/>
      <c r="H211" s="168"/>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row>
    <row r="212" spans="1:48" ht="15.75" customHeight="1" x14ac:dyDescent="0.2">
      <c r="A212" s="122"/>
      <c r="B212" s="122"/>
      <c r="C212" s="166"/>
      <c r="D212" s="166"/>
      <c r="E212" s="122"/>
      <c r="F212" s="167"/>
      <c r="G212" s="122"/>
      <c r="H212" s="168"/>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row>
    <row r="213" spans="1:48" ht="15.75" customHeight="1" x14ac:dyDescent="0.2">
      <c r="A213" s="122"/>
      <c r="B213" s="122"/>
      <c r="C213" s="166"/>
      <c r="D213" s="166"/>
      <c r="E213" s="122"/>
      <c r="F213" s="167"/>
      <c r="G213" s="122"/>
      <c r="H213" s="168"/>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row>
    <row r="214" spans="1:48" ht="15.75" customHeight="1" x14ac:dyDescent="0.2">
      <c r="A214" s="122"/>
      <c r="B214" s="122"/>
      <c r="C214" s="166"/>
      <c r="D214" s="166"/>
      <c r="E214" s="122"/>
      <c r="F214" s="167"/>
      <c r="G214" s="122"/>
      <c r="H214" s="168"/>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row>
    <row r="215" spans="1:48" ht="15.75" customHeight="1" x14ac:dyDescent="0.2">
      <c r="A215" s="122"/>
      <c r="B215" s="122"/>
      <c r="C215" s="166"/>
      <c r="D215" s="166"/>
      <c r="E215" s="122"/>
      <c r="F215" s="167"/>
      <c r="G215" s="122"/>
      <c r="H215" s="168"/>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row>
    <row r="216" spans="1:48" ht="15.75" customHeight="1" x14ac:dyDescent="0.2">
      <c r="A216" s="122"/>
      <c r="B216" s="122"/>
      <c r="C216" s="166"/>
      <c r="D216" s="166"/>
      <c r="E216" s="122"/>
      <c r="F216" s="167"/>
      <c r="G216" s="122"/>
      <c r="H216" s="168"/>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row>
    <row r="217" spans="1:48" ht="15.75" customHeight="1" x14ac:dyDescent="0.2">
      <c r="A217" s="122"/>
      <c r="B217" s="122"/>
      <c r="C217" s="166"/>
      <c r="D217" s="166"/>
      <c r="E217" s="122"/>
      <c r="F217" s="167"/>
      <c r="G217" s="122"/>
      <c r="H217" s="168"/>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row>
    <row r="218" spans="1:48" ht="15.75" customHeight="1" x14ac:dyDescent="0.2">
      <c r="A218" s="122"/>
      <c r="B218" s="122"/>
      <c r="C218" s="166"/>
      <c r="D218" s="166"/>
      <c r="E218" s="122"/>
      <c r="F218" s="167"/>
      <c r="G218" s="122"/>
      <c r="H218" s="168"/>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row>
    <row r="219" spans="1:48" ht="15.75" customHeight="1" x14ac:dyDescent="0.2">
      <c r="A219" s="122"/>
      <c r="B219" s="122"/>
      <c r="C219" s="166"/>
      <c r="D219" s="166"/>
      <c r="E219" s="122"/>
      <c r="F219" s="167"/>
      <c r="G219" s="122"/>
      <c r="H219" s="168"/>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row>
    <row r="220" spans="1:48" ht="15.75" customHeight="1" x14ac:dyDescent="0.2">
      <c r="A220" s="122"/>
      <c r="B220" s="122"/>
      <c r="C220" s="166"/>
      <c r="D220" s="166"/>
      <c r="E220" s="122"/>
      <c r="F220" s="167"/>
      <c r="G220" s="122"/>
      <c r="H220" s="168"/>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row>
    <row r="221" spans="1:48" ht="15.75" customHeight="1" x14ac:dyDescent="0.2">
      <c r="A221" s="122"/>
      <c r="B221" s="122"/>
      <c r="C221" s="166"/>
      <c r="D221" s="166"/>
      <c r="E221" s="122"/>
      <c r="F221" s="167"/>
      <c r="G221" s="122"/>
      <c r="H221" s="168"/>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row>
    <row r="222" spans="1:48" ht="15.75" customHeight="1" x14ac:dyDescent="0.2">
      <c r="A222" s="122"/>
      <c r="B222" s="122"/>
      <c r="C222" s="166"/>
      <c r="D222" s="166"/>
      <c r="E222" s="122"/>
      <c r="F222" s="167"/>
      <c r="G222" s="122"/>
      <c r="H222" s="168"/>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row>
    <row r="223" spans="1:48" ht="15.75" customHeight="1" x14ac:dyDescent="0.2">
      <c r="A223" s="122"/>
      <c r="B223" s="122"/>
      <c r="C223" s="166"/>
      <c r="D223" s="166"/>
      <c r="E223" s="122"/>
      <c r="F223" s="167"/>
      <c r="G223" s="122"/>
      <c r="H223" s="168"/>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row>
    <row r="224" spans="1:48" ht="15.75" customHeight="1" x14ac:dyDescent="0.2">
      <c r="A224" s="122"/>
      <c r="B224" s="122"/>
      <c r="C224" s="166"/>
      <c r="D224" s="166"/>
      <c r="E224" s="122"/>
      <c r="F224" s="167"/>
      <c r="G224" s="122"/>
      <c r="H224" s="168"/>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row>
    <row r="225" spans="1:48" ht="15.75" customHeight="1" x14ac:dyDescent="0.2">
      <c r="A225" s="122"/>
      <c r="B225" s="122"/>
      <c r="C225" s="166"/>
      <c r="D225" s="166"/>
      <c r="E225" s="122"/>
      <c r="F225" s="167"/>
      <c r="G225" s="122"/>
      <c r="H225" s="168"/>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row>
    <row r="226" spans="1:48" ht="15.75" customHeight="1" x14ac:dyDescent="0.2">
      <c r="A226" s="122"/>
      <c r="B226" s="122"/>
      <c r="C226" s="166"/>
      <c r="D226" s="166"/>
      <c r="E226" s="122"/>
      <c r="F226" s="167"/>
      <c r="G226" s="122"/>
      <c r="H226" s="168"/>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row>
    <row r="227" spans="1:48" ht="15.75" customHeight="1" x14ac:dyDescent="0.2">
      <c r="A227" s="122"/>
      <c r="B227" s="122"/>
      <c r="C227" s="166"/>
      <c r="D227" s="166"/>
      <c r="E227" s="122"/>
      <c r="F227" s="167"/>
      <c r="G227" s="122"/>
      <c r="H227" s="168"/>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row>
    <row r="228" spans="1:48" ht="15.75" customHeight="1" x14ac:dyDescent="0.2">
      <c r="A228" s="122"/>
      <c r="B228" s="122"/>
      <c r="C228" s="166"/>
      <c r="D228" s="166"/>
      <c r="E228" s="122"/>
      <c r="F228" s="167"/>
      <c r="G228" s="122"/>
      <c r="H228" s="168"/>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row>
    <row r="229" spans="1:48" ht="15.75" customHeight="1" x14ac:dyDescent="0.2">
      <c r="A229" s="122"/>
      <c r="B229" s="122"/>
      <c r="C229" s="166"/>
      <c r="D229" s="166"/>
      <c r="E229" s="122"/>
      <c r="F229" s="167"/>
      <c r="G229" s="122"/>
      <c r="H229" s="168"/>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row>
    <row r="230" spans="1:48" ht="15.75" customHeight="1" x14ac:dyDescent="0.2">
      <c r="A230" s="122"/>
      <c r="B230" s="122"/>
      <c r="C230" s="166"/>
      <c r="D230" s="166"/>
      <c r="E230" s="122"/>
      <c r="F230" s="167"/>
      <c r="G230" s="122"/>
      <c r="H230" s="168"/>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row>
    <row r="231" spans="1:48" ht="15.75" customHeight="1" x14ac:dyDescent="0.2">
      <c r="A231" s="122"/>
      <c r="B231" s="122"/>
      <c r="C231" s="166"/>
      <c r="D231" s="166"/>
      <c r="E231" s="122"/>
      <c r="F231" s="167"/>
      <c r="G231" s="122"/>
      <c r="H231" s="168"/>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row>
    <row r="232" spans="1:48" ht="15.75" customHeight="1" x14ac:dyDescent="0.2">
      <c r="A232" s="122"/>
      <c r="B232" s="122"/>
      <c r="C232" s="166"/>
      <c r="D232" s="166"/>
      <c r="E232" s="122"/>
      <c r="F232" s="167"/>
      <c r="G232" s="122"/>
      <c r="H232" s="168"/>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row>
    <row r="233" spans="1:48" ht="15.75" customHeight="1" x14ac:dyDescent="0.2">
      <c r="A233" s="122"/>
      <c r="B233" s="122"/>
      <c r="C233" s="166"/>
      <c r="D233" s="166"/>
      <c r="E233" s="122"/>
      <c r="F233" s="167"/>
      <c r="G233" s="122"/>
      <c r="H233" s="168"/>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row>
    <row r="234" spans="1:48" ht="15.75" customHeight="1" x14ac:dyDescent="0.2">
      <c r="A234" s="122"/>
      <c r="B234" s="122"/>
      <c r="C234" s="166"/>
      <c r="D234" s="166"/>
      <c r="E234" s="122"/>
      <c r="F234" s="167"/>
      <c r="G234" s="122"/>
      <c r="H234" s="168"/>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row>
    <row r="235" spans="1:48" ht="15.75" customHeight="1" x14ac:dyDescent="0.2">
      <c r="A235" s="122"/>
      <c r="B235" s="122"/>
      <c r="C235" s="166"/>
      <c r="D235" s="166"/>
      <c r="E235" s="122"/>
      <c r="F235" s="167"/>
      <c r="G235" s="122"/>
      <c r="H235" s="168"/>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row>
    <row r="236" spans="1:48" ht="15.75" customHeight="1" x14ac:dyDescent="0.2">
      <c r="A236" s="122"/>
      <c r="B236" s="122"/>
      <c r="C236" s="166"/>
      <c r="D236" s="166"/>
      <c r="E236" s="122"/>
      <c r="F236" s="167"/>
      <c r="G236" s="122"/>
      <c r="H236" s="168"/>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row>
    <row r="237" spans="1:48" ht="15.75" customHeight="1" x14ac:dyDescent="0.2">
      <c r="A237" s="122"/>
      <c r="B237" s="122"/>
      <c r="C237" s="166"/>
      <c r="D237" s="166"/>
      <c r="E237" s="122"/>
      <c r="F237" s="167"/>
      <c r="G237" s="122"/>
      <c r="H237" s="168"/>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row>
    <row r="238" spans="1:48" ht="15.75" customHeight="1" x14ac:dyDescent="0.2">
      <c r="A238" s="122"/>
      <c r="B238" s="122"/>
      <c r="C238" s="166"/>
      <c r="D238" s="166"/>
      <c r="E238" s="122"/>
      <c r="F238" s="167"/>
      <c r="G238" s="122"/>
      <c r="H238" s="168"/>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row>
    <row r="239" spans="1:48" ht="15.75" customHeight="1" x14ac:dyDescent="0.2">
      <c r="A239" s="122"/>
      <c r="B239" s="122"/>
      <c r="C239" s="166"/>
      <c r="D239" s="166"/>
      <c r="E239" s="122"/>
      <c r="F239" s="167"/>
      <c r="G239" s="122"/>
      <c r="H239" s="168"/>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row>
    <row r="240" spans="1:48" ht="15.75" customHeight="1" x14ac:dyDescent="0.2">
      <c r="A240" s="122"/>
      <c r="B240" s="122"/>
      <c r="C240" s="166"/>
      <c r="D240" s="166"/>
      <c r="E240" s="122"/>
      <c r="F240" s="167"/>
      <c r="G240" s="122"/>
      <c r="H240" s="168"/>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row>
    <row r="241" spans="1:48" ht="15.75" customHeight="1" x14ac:dyDescent="0.2">
      <c r="A241" s="122"/>
      <c r="B241" s="122"/>
      <c r="C241" s="166"/>
      <c r="D241" s="166"/>
      <c r="E241" s="122"/>
      <c r="F241" s="167"/>
      <c r="G241" s="122"/>
      <c r="H241" s="168"/>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row>
    <row r="242" spans="1:48" ht="15.75" customHeight="1" x14ac:dyDescent="0.2">
      <c r="A242" s="122"/>
      <c r="B242" s="122"/>
      <c r="C242" s="166"/>
      <c r="D242" s="166"/>
      <c r="E242" s="122"/>
      <c r="F242" s="167"/>
      <c r="G242" s="122"/>
      <c r="H242" s="168"/>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row>
    <row r="243" spans="1:48" ht="15.75" customHeight="1" x14ac:dyDescent="0.2">
      <c r="A243" s="122"/>
      <c r="B243" s="122"/>
      <c r="C243" s="166"/>
      <c r="D243" s="166"/>
      <c r="E243" s="122"/>
      <c r="F243" s="167"/>
      <c r="G243" s="122"/>
      <c r="H243" s="168"/>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row>
    <row r="244" spans="1:48" ht="15.75" customHeight="1" x14ac:dyDescent="0.2">
      <c r="A244" s="122"/>
      <c r="B244" s="122"/>
      <c r="C244" s="166"/>
      <c r="D244" s="166"/>
      <c r="E244" s="122"/>
      <c r="F244" s="167"/>
      <c r="G244" s="122"/>
      <c r="H244" s="168"/>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row>
    <row r="245" spans="1:48" ht="15.75" customHeight="1" x14ac:dyDescent="0.2">
      <c r="A245" s="122"/>
      <c r="B245" s="122"/>
      <c r="C245" s="166"/>
      <c r="D245" s="166"/>
      <c r="E245" s="122"/>
      <c r="F245" s="167"/>
      <c r="G245" s="122"/>
      <c r="H245" s="168"/>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row>
    <row r="246" spans="1:48" ht="15.75" customHeight="1" x14ac:dyDescent="0.2">
      <c r="A246" s="122"/>
      <c r="B246" s="122"/>
      <c r="C246" s="166"/>
      <c r="D246" s="166"/>
      <c r="E246" s="122"/>
      <c r="F246" s="167"/>
      <c r="G246" s="122"/>
      <c r="H246" s="168"/>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row>
    <row r="247" spans="1:48" ht="15.75" customHeight="1" x14ac:dyDescent="0.2">
      <c r="A247" s="122"/>
      <c r="B247" s="122"/>
      <c r="C247" s="166"/>
      <c r="D247" s="166"/>
      <c r="E247" s="122"/>
      <c r="F247" s="167"/>
      <c r="G247" s="122"/>
      <c r="H247" s="168"/>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row>
    <row r="248" spans="1:48" ht="15.75" customHeight="1" x14ac:dyDescent="0.2">
      <c r="A248" s="122"/>
      <c r="B248" s="122"/>
      <c r="C248" s="166"/>
      <c r="D248" s="166"/>
      <c r="E248" s="122"/>
      <c r="F248" s="167"/>
      <c r="G248" s="122"/>
      <c r="H248" s="168"/>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row>
    <row r="249" spans="1:48" ht="15.75" customHeight="1" x14ac:dyDescent="0.2">
      <c r="A249" s="122"/>
      <c r="B249" s="122"/>
      <c r="C249" s="166"/>
      <c r="D249" s="166"/>
      <c r="E249" s="122"/>
      <c r="F249" s="167"/>
      <c r="G249" s="122"/>
      <c r="H249" s="168"/>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row>
    <row r="250" spans="1:48" ht="15.75" customHeight="1" x14ac:dyDescent="0.2">
      <c r="A250" s="122"/>
      <c r="B250" s="122"/>
      <c r="C250" s="166"/>
      <c r="D250" s="166"/>
      <c r="E250" s="122"/>
      <c r="F250" s="167"/>
      <c r="G250" s="122"/>
      <c r="H250" s="168"/>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row>
    <row r="251" spans="1:48" ht="15.75" customHeight="1" x14ac:dyDescent="0.2">
      <c r="A251" s="122"/>
      <c r="B251" s="122"/>
      <c r="C251" s="166"/>
      <c r="D251" s="166"/>
      <c r="E251" s="122"/>
      <c r="F251" s="167"/>
      <c r="G251" s="122"/>
      <c r="H251" s="168"/>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row>
    <row r="252" spans="1:48" ht="15.75" customHeight="1" x14ac:dyDescent="0.2">
      <c r="A252" s="122"/>
      <c r="B252" s="122"/>
      <c r="C252" s="166"/>
      <c r="D252" s="166"/>
      <c r="E252" s="122"/>
      <c r="F252" s="167"/>
      <c r="G252" s="122"/>
      <c r="H252" s="168"/>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row>
    <row r="253" spans="1:48" ht="15.75" customHeight="1" x14ac:dyDescent="0.2">
      <c r="A253" s="122"/>
      <c r="B253" s="122"/>
      <c r="C253" s="166"/>
      <c r="D253" s="166"/>
      <c r="E253" s="122"/>
      <c r="F253" s="167"/>
      <c r="G253" s="122"/>
      <c r="H253" s="168"/>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row>
    <row r="254" spans="1:48" ht="15.75" customHeight="1" x14ac:dyDescent="0.2">
      <c r="A254" s="122"/>
      <c r="B254" s="122"/>
      <c r="C254" s="166"/>
      <c r="D254" s="166"/>
      <c r="E254" s="122"/>
      <c r="F254" s="167"/>
      <c r="G254" s="122"/>
      <c r="H254" s="168"/>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row>
    <row r="255" spans="1:48" ht="15.75" customHeight="1" x14ac:dyDescent="0.2">
      <c r="A255" s="122"/>
      <c r="B255" s="122"/>
      <c r="C255" s="166"/>
      <c r="D255" s="166"/>
      <c r="E255" s="122"/>
      <c r="F255" s="167"/>
      <c r="G255" s="122"/>
      <c r="H255" s="168"/>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row>
    <row r="256" spans="1:48" ht="15.75" customHeight="1" x14ac:dyDescent="0.2">
      <c r="A256" s="122"/>
      <c r="B256" s="122"/>
      <c r="C256" s="166"/>
      <c r="D256" s="166"/>
      <c r="E256" s="122"/>
      <c r="F256" s="167"/>
      <c r="G256" s="122"/>
      <c r="H256" s="168"/>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row>
    <row r="257" spans="1:48" ht="15.75" customHeight="1" x14ac:dyDescent="0.2">
      <c r="A257" s="122"/>
      <c r="B257" s="122"/>
      <c r="C257" s="166"/>
      <c r="D257" s="166"/>
      <c r="E257" s="122"/>
      <c r="F257" s="167"/>
      <c r="G257" s="122"/>
      <c r="H257" s="168"/>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row>
    <row r="258" spans="1:48" ht="15.75" customHeight="1" x14ac:dyDescent="0.2">
      <c r="A258" s="122"/>
      <c r="B258" s="122"/>
      <c r="C258" s="166"/>
      <c r="D258" s="166"/>
      <c r="E258" s="122"/>
      <c r="F258" s="167"/>
      <c r="G258" s="122"/>
      <c r="H258" s="168"/>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row>
    <row r="259" spans="1:48" ht="15.75" customHeight="1" x14ac:dyDescent="0.2">
      <c r="A259" s="122"/>
      <c r="B259" s="122"/>
      <c r="C259" s="166"/>
      <c r="D259" s="166"/>
      <c r="E259" s="122"/>
      <c r="F259" s="167"/>
      <c r="G259" s="122"/>
      <c r="H259" s="168"/>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row>
    <row r="260" spans="1:48" ht="15.75" customHeight="1" x14ac:dyDescent="0.2">
      <c r="A260" s="122"/>
      <c r="B260" s="122"/>
      <c r="C260" s="166"/>
      <c r="D260" s="166"/>
      <c r="E260" s="122"/>
      <c r="F260" s="167"/>
      <c r="G260" s="122"/>
      <c r="H260" s="168"/>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row>
    <row r="261" spans="1:48" ht="15.75" customHeight="1" x14ac:dyDescent="0.2">
      <c r="A261" s="122"/>
      <c r="B261" s="122"/>
      <c r="C261" s="166"/>
      <c r="D261" s="166"/>
      <c r="E261" s="122"/>
      <c r="F261" s="167"/>
      <c r="G261" s="122"/>
      <c r="H261" s="168"/>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row>
    <row r="262" spans="1:48" ht="15.75" customHeight="1" x14ac:dyDescent="0.2">
      <c r="A262" s="122"/>
      <c r="B262" s="122"/>
      <c r="C262" s="166"/>
      <c r="D262" s="166"/>
      <c r="E262" s="122"/>
      <c r="F262" s="167"/>
      <c r="G262" s="122"/>
      <c r="H262" s="168"/>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row>
    <row r="263" spans="1:48" ht="15.75" customHeight="1" x14ac:dyDescent="0.2">
      <c r="A263" s="122"/>
      <c r="B263" s="122"/>
      <c r="C263" s="166"/>
      <c r="D263" s="166"/>
      <c r="E263" s="122"/>
      <c r="F263" s="167"/>
      <c r="G263" s="122"/>
      <c r="H263" s="168"/>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row>
    <row r="264" spans="1:48" ht="15.75" customHeight="1" x14ac:dyDescent="0.2">
      <c r="A264" s="122"/>
      <c r="B264" s="122"/>
      <c r="C264" s="166"/>
      <c r="D264" s="166"/>
      <c r="E264" s="122"/>
      <c r="F264" s="167"/>
      <c r="G264" s="122"/>
      <c r="H264" s="168"/>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row>
    <row r="265" spans="1:48" ht="15.75" customHeight="1" x14ac:dyDescent="0.2">
      <c r="A265" s="122"/>
      <c r="B265" s="122"/>
      <c r="C265" s="166"/>
      <c r="D265" s="166"/>
      <c r="E265" s="122"/>
      <c r="F265" s="167"/>
      <c r="G265" s="122"/>
      <c r="H265" s="168"/>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row>
    <row r="266" spans="1:48" ht="15.75" customHeight="1" x14ac:dyDescent="0.2">
      <c r="A266" s="122"/>
      <c r="B266" s="122"/>
      <c r="C266" s="166"/>
      <c r="D266" s="166"/>
      <c r="E266" s="122"/>
      <c r="F266" s="167"/>
      <c r="G266" s="122"/>
      <c r="H266" s="168"/>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row>
    <row r="267" spans="1:48" ht="15.75" customHeight="1" x14ac:dyDescent="0.2">
      <c r="A267" s="122"/>
      <c r="B267" s="122"/>
      <c r="C267" s="166"/>
      <c r="D267" s="166"/>
      <c r="E267" s="122"/>
      <c r="F267" s="167"/>
      <c r="G267" s="122"/>
      <c r="H267" s="168"/>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row>
    <row r="268" spans="1:48" ht="15.75" customHeight="1" x14ac:dyDescent="0.2">
      <c r="A268" s="122"/>
      <c r="B268" s="122"/>
      <c r="C268" s="166"/>
      <c r="D268" s="166"/>
      <c r="E268" s="122"/>
      <c r="F268" s="167"/>
      <c r="G268" s="122"/>
      <c r="H268" s="168"/>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row>
    <row r="269" spans="1:48" ht="15.75" customHeight="1" x14ac:dyDescent="0.2">
      <c r="A269" s="122"/>
      <c r="B269" s="122"/>
      <c r="C269" s="166"/>
      <c r="D269" s="166"/>
      <c r="E269" s="122"/>
      <c r="F269" s="167"/>
      <c r="G269" s="122"/>
      <c r="H269" s="168"/>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row>
    <row r="270" spans="1:48" ht="15.75" customHeight="1" x14ac:dyDescent="0.2">
      <c r="A270" s="122"/>
      <c r="B270" s="122"/>
      <c r="C270" s="166"/>
      <c r="D270" s="166"/>
      <c r="E270" s="122"/>
      <c r="F270" s="167"/>
      <c r="G270" s="122"/>
      <c r="H270" s="168"/>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row>
    <row r="271" spans="1:48" ht="15.75" customHeight="1" x14ac:dyDescent="0.2">
      <c r="A271" s="122"/>
      <c r="B271" s="122"/>
      <c r="C271" s="166"/>
      <c r="D271" s="166"/>
      <c r="E271" s="122"/>
      <c r="F271" s="167"/>
      <c r="G271" s="122"/>
      <c r="H271" s="168"/>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row>
    <row r="272" spans="1:48" ht="15.75" customHeight="1" x14ac:dyDescent="0.2">
      <c r="A272" s="122"/>
      <c r="B272" s="122"/>
      <c r="C272" s="166"/>
      <c r="D272" s="166"/>
      <c r="E272" s="122"/>
      <c r="F272" s="167"/>
      <c r="G272" s="122"/>
      <c r="H272" s="168"/>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row>
    <row r="273" spans="1:48" ht="15.75" customHeight="1" x14ac:dyDescent="0.2">
      <c r="A273" s="122"/>
      <c r="B273" s="122"/>
      <c r="C273" s="166"/>
      <c r="D273" s="166"/>
      <c r="E273" s="122"/>
      <c r="F273" s="167"/>
      <c r="G273" s="122"/>
      <c r="H273" s="168"/>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row>
    <row r="274" spans="1:48" ht="15.75" customHeight="1" x14ac:dyDescent="0.2">
      <c r="A274" s="122"/>
      <c r="B274" s="122"/>
      <c r="C274" s="166"/>
      <c r="D274" s="166"/>
      <c r="E274" s="122"/>
      <c r="F274" s="167"/>
      <c r="G274" s="122"/>
      <c r="H274" s="168"/>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row>
    <row r="275" spans="1:48" ht="15.75" customHeight="1" x14ac:dyDescent="0.2">
      <c r="A275" s="122"/>
      <c r="B275" s="122"/>
      <c r="C275" s="166"/>
      <c r="D275" s="166"/>
      <c r="E275" s="122"/>
      <c r="F275" s="167"/>
      <c r="G275" s="122"/>
      <c r="H275" s="168"/>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row>
    <row r="276" spans="1:48" ht="15.75" customHeight="1" x14ac:dyDescent="0.2">
      <c r="A276" s="122"/>
      <c r="B276" s="122"/>
      <c r="C276" s="166"/>
      <c r="D276" s="166"/>
      <c r="E276" s="122"/>
      <c r="F276" s="167"/>
      <c r="G276" s="122"/>
      <c r="H276" s="168"/>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row>
    <row r="277" spans="1:48" ht="15.75" customHeight="1" x14ac:dyDescent="0.2">
      <c r="A277" s="122"/>
      <c r="B277" s="122"/>
      <c r="C277" s="166"/>
      <c r="D277" s="166"/>
      <c r="E277" s="122"/>
      <c r="F277" s="167"/>
      <c r="G277" s="122"/>
      <c r="H277" s="168"/>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row>
    <row r="278" spans="1:48" ht="15.75" customHeight="1" x14ac:dyDescent="0.2">
      <c r="A278" s="122"/>
      <c r="B278" s="122"/>
      <c r="C278" s="166"/>
      <c r="D278" s="166"/>
      <c r="E278" s="122"/>
      <c r="F278" s="167"/>
      <c r="G278" s="122"/>
      <c r="H278" s="168"/>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row>
    <row r="279" spans="1:48" ht="15.75" customHeight="1" x14ac:dyDescent="0.2">
      <c r="A279" s="122"/>
      <c r="B279" s="122"/>
      <c r="C279" s="166"/>
      <c r="D279" s="166"/>
      <c r="E279" s="122"/>
      <c r="F279" s="167"/>
      <c r="G279" s="122"/>
      <c r="H279" s="168"/>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row>
    <row r="280" spans="1:48" ht="15.75" customHeight="1" x14ac:dyDescent="0.2">
      <c r="A280" s="122"/>
      <c r="B280" s="122"/>
      <c r="C280" s="166"/>
      <c r="D280" s="166"/>
      <c r="E280" s="122"/>
      <c r="F280" s="167"/>
      <c r="G280" s="122"/>
      <c r="H280" s="168"/>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row>
    <row r="281" spans="1:48" ht="15.75" customHeight="1" x14ac:dyDescent="0.2">
      <c r="A281" s="122"/>
      <c r="B281" s="122"/>
      <c r="C281" s="166"/>
      <c r="D281" s="166"/>
      <c r="E281" s="122"/>
      <c r="F281" s="167"/>
      <c r="G281" s="122"/>
      <c r="H281" s="168"/>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row>
    <row r="282" spans="1:48" ht="15.75" customHeight="1" x14ac:dyDescent="0.2">
      <c r="A282" s="122"/>
      <c r="B282" s="122"/>
      <c r="C282" s="166"/>
      <c r="D282" s="166"/>
      <c r="E282" s="122"/>
      <c r="F282" s="167"/>
      <c r="G282" s="122"/>
      <c r="H282" s="168"/>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row>
    <row r="283" spans="1:48" ht="15.75" customHeight="1" x14ac:dyDescent="0.2">
      <c r="A283" s="122"/>
      <c r="B283" s="122"/>
      <c r="C283" s="166"/>
      <c r="D283" s="166"/>
      <c r="E283" s="122"/>
      <c r="F283" s="167"/>
      <c r="G283" s="122"/>
      <c r="H283" s="168"/>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row>
    <row r="284" spans="1:48" ht="15.75" customHeight="1" x14ac:dyDescent="0.2">
      <c r="A284" s="122"/>
      <c r="B284" s="122"/>
      <c r="C284" s="166"/>
      <c r="D284" s="166"/>
      <c r="E284" s="122"/>
      <c r="F284" s="167"/>
      <c r="G284" s="122"/>
      <c r="H284" s="168"/>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row>
    <row r="285" spans="1:48" ht="15.75" customHeight="1" x14ac:dyDescent="0.2">
      <c r="A285" s="122"/>
      <c r="B285" s="122"/>
      <c r="C285" s="166"/>
      <c r="D285" s="166"/>
      <c r="E285" s="122"/>
      <c r="F285" s="167"/>
      <c r="G285" s="122"/>
      <c r="H285" s="168"/>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row>
    <row r="286" spans="1:48" ht="15.75" customHeight="1" x14ac:dyDescent="0.2">
      <c r="A286" s="122"/>
      <c r="B286" s="122"/>
      <c r="C286" s="166"/>
      <c r="D286" s="166"/>
      <c r="E286" s="122"/>
      <c r="F286" s="167"/>
      <c r="G286" s="122"/>
      <c r="H286" s="168"/>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row>
    <row r="287" spans="1:48" ht="15.75" customHeight="1" x14ac:dyDescent="0.2">
      <c r="A287" s="122"/>
      <c r="B287" s="122"/>
      <c r="C287" s="166"/>
      <c r="D287" s="166"/>
      <c r="E287" s="122"/>
      <c r="F287" s="167"/>
      <c r="G287" s="122"/>
      <c r="H287" s="168"/>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row>
    <row r="288" spans="1:48" ht="15.75" customHeight="1" x14ac:dyDescent="0.2">
      <c r="A288" s="122"/>
      <c r="B288" s="122"/>
      <c r="C288" s="166"/>
      <c r="D288" s="166"/>
      <c r="E288" s="122"/>
      <c r="F288" s="167"/>
      <c r="G288" s="122"/>
      <c r="H288" s="168"/>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row>
    <row r="289" spans="1:48" ht="15.75" customHeight="1" x14ac:dyDescent="0.2">
      <c r="A289" s="122"/>
      <c r="B289" s="122"/>
      <c r="C289" s="166"/>
      <c r="D289" s="166"/>
      <c r="E289" s="122"/>
      <c r="F289" s="167"/>
      <c r="G289" s="122"/>
      <c r="H289" s="168"/>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row>
    <row r="290" spans="1:48" ht="15.75" customHeight="1" x14ac:dyDescent="0.2">
      <c r="A290" s="122"/>
      <c r="B290" s="122"/>
      <c r="C290" s="166"/>
      <c r="D290" s="166"/>
      <c r="E290" s="122"/>
      <c r="F290" s="167"/>
      <c r="G290" s="122"/>
      <c r="H290" s="168"/>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row>
    <row r="291" spans="1:48" ht="15.75" customHeight="1" x14ac:dyDescent="0.2">
      <c r="A291" s="122"/>
      <c r="B291" s="122"/>
      <c r="C291" s="166"/>
      <c r="D291" s="166"/>
      <c r="E291" s="122"/>
      <c r="F291" s="167"/>
      <c r="G291" s="122"/>
      <c r="H291" s="168"/>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row>
    <row r="292" spans="1:48" ht="15.75" customHeight="1" x14ac:dyDescent="0.2">
      <c r="A292" s="122"/>
      <c r="B292" s="122"/>
      <c r="C292" s="166"/>
      <c r="D292" s="166"/>
      <c r="E292" s="122"/>
      <c r="F292" s="167"/>
      <c r="G292" s="122"/>
      <c r="H292" s="168"/>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row>
    <row r="293" spans="1:48" ht="15.75" customHeight="1" x14ac:dyDescent="0.2">
      <c r="A293" s="122"/>
      <c r="B293" s="122"/>
      <c r="C293" s="166"/>
      <c r="D293" s="166"/>
      <c r="E293" s="122"/>
      <c r="F293" s="167"/>
      <c r="G293" s="122"/>
      <c r="H293" s="168"/>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row>
    <row r="294" spans="1:48" ht="15.75" customHeight="1" x14ac:dyDescent="0.2">
      <c r="A294" s="122"/>
      <c r="B294" s="122"/>
      <c r="C294" s="166"/>
      <c r="D294" s="166"/>
      <c r="E294" s="122"/>
      <c r="F294" s="167"/>
      <c r="G294" s="122"/>
      <c r="H294" s="168"/>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row>
    <row r="295" spans="1:48" ht="15.75" customHeight="1" x14ac:dyDescent="0.2">
      <c r="A295" s="122"/>
      <c r="B295" s="122"/>
      <c r="C295" s="166"/>
      <c r="D295" s="166"/>
      <c r="E295" s="122"/>
      <c r="F295" s="167"/>
      <c r="G295" s="122"/>
      <c r="H295" s="168"/>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row>
    <row r="296" spans="1:48" ht="15.75" customHeight="1" x14ac:dyDescent="0.2">
      <c r="A296" s="122"/>
      <c r="B296" s="122"/>
      <c r="C296" s="166"/>
      <c r="D296" s="166"/>
      <c r="E296" s="122"/>
      <c r="F296" s="167"/>
      <c r="G296" s="122"/>
      <c r="H296" s="168"/>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row>
    <row r="297" spans="1:48" ht="15.75" customHeight="1" x14ac:dyDescent="0.2">
      <c r="A297" s="122"/>
      <c r="B297" s="122"/>
      <c r="C297" s="166"/>
      <c r="D297" s="166"/>
      <c r="E297" s="122"/>
      <c r="F297" s="167"/>
      <c r="G297" s="122"/>
      <c r="H297" s="168"/>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row>
    <row r="298" spans="1:48" ht="15.75" customHeight="1" x14ac:dyDescent="0.2">
      <c r="A298" s="122"/>
      <c r="B298" s="122"/>
      <c r="C298" s="166"/>
      <c r="D298" s="166"/>
      <c r="E298" s="122"/>
      <c r="F298" s="167"/>
      <c r="G298" s="122"/>
      <c r="H298" s="168"/>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row>
    <row r="299" spans="1:48" ht="15.75" customHeight="1" x14ac:dyDescent="0.2">
      <c r="A299" s="122"/>
      <c r="B299" s="122"/>
      <c r="C299" s="166"/>
      <c r="D299" s="166"/>
      <c r="E299" s="122"/>
      <c r="F299" s="167"/>
      <c r="G299" s="122"/>
      <c r="H299" s="168"/>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row>
    <row r="300" spans="1:48" ht="15.75" customHeight="1" x14ac:dyDescent="0.2">
      <c r="A300" s="122"/>
      <c r="B300" s="122"/>
      <c r="C300" s="166"/>
      <c r="D300" s="166"/>
      <c r="E300" s="122"/>
      <c r="F300" s="167"/>
      <c r="G300" s="122"/>
      <c r="H300" s="168"/>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row>
    <row r="301" spans="1:48" ht="15.75" customHeight="1" x14ac:dyDescent="0.2">
      <c r="A301" s="122"/>
      <c r="B301" s="122"/>
      <c r="C301" s="166"/>
      <c r="D301" s="166"/>
      <c r="E301" s="122"/>
      <c r="F301" s="167"/>
      <c r="G301" s="122"/>
      <c r="H301" s="168"/>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row>
    <row r="302" spans="1:48" ht="15.75" customHeight="1" x14ac:dyDescent="0.2">
      <c r="A302" s="122"/>
      <c r="B302" s="122"/>
      <c r="C302" s="166"/>
      <c r="D302" s="166"/>
      <c r="E302" s="122"/>
      <c r="F302" s="167"/>
      <c r="G302" s="122"/>
      <c r="H302" s="168"/>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row>
    <row r="303" spans="1:48" ht="15.75" customHeight="1" x14ac:dyDescent="0.2">
      <c r="A303" s="122"/>
      <c r="B303" s="122"/>
      <c r="C303" s="166"/>
      <c r="D303" s="166"/>
      <c r="E303" s="122"/>
      <c r="F303" s="167"/>
      <c r="G303" s="122"/>
      <c r="H303" s="168"/>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row>
    <row r="304" spans="1:48" ht="15.75" customHeight="1" x14ac:dyDescent="0.2">
      <c r="A304" s="122"/>
      <c r="B304" s="122"/>
      <c r="C304" s="166"/>
      <c r="D304" s="166"/>
      <c r="E304" s="122"/>
      <c r="F304" s="167"/>
      <c r="G304" s="122"/>
      <c r="H304" s="168"/>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row>
    <row r="305" spans="1:48" ht="15.75" customHeight="1" x14ac:dyDescent="0.2">
      <c r="A305" s="122"/>
      <c r="B305" s="122"/>
      <c r="C305" s="166"/>
      <c r="D305" s="166"/>
      <c r="E305" s="122"/>
      <c r="F305" s="167"/>
      <c r="G305" s="122"/>
      <c r="H305" s="168"/>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row>
    <row r="306" spans="1:48" ht="15.75" customHeight="1" x14ac:dyDescent="0.2">
      <c r="A306" s="122"/>
      <c r="B306" s="122"/>
      <c r="C306" s="166"/>
      <c r="D306" s="166"/>
      <c r="E306" s="122"/>
      <c r="F306" s="167"/>
      <c r="G306" s="122"/>
      <c r="H306" s="168"/>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row>
    <row r="307" spans="1:48" ht="15.75" customHeight="1" x14ac:dyDescent="0.2">
      <c r="A307" s="122"/>
      <c r="B307" s="122"/>
      <c r="C307" s="166"/>
      <c r="D307" s="166"/>
      <c r="E307" s="122"/>
      <c r="F307" s="167"/>
      <c r="G307" s="122"/>
      <c r="H307" s="168"/>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row>
    <row r="308" spans="1:48" ht="15.75" customHeight="1" x14ac:dyDescent="0.2">
      <c r="A308" s="122"/>
      <c r="B308" s="122"/>
      <c r="C308" s="166"/>
      <c r="D308" s="166"/>
      <c r="E308" s="122"/>
      <c r="F308" s="167"/>
      <c r="G308" s="122"/>
      <c r="H308" s="168"/>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row>
    <row r="309" spans="1:48" ht="15.75" customHeight="1" x14ac:dyDescent="0.2">
      <c r="A309" s="122"/>
      <c r="B309" s="122"/>
      <c r="C309" s="166"/>
      <c r="D309" s="166"/>
      <c r="E309" s="122"/>
      <c r="F309" s="167"/>
      <c r="G309" s="122"/>
      <c r="H309" s="168"/>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row>
    <row r="310" spans="1:48" ht="15.75" customHeight="1" x14ac:dyDescent="0.2">
      <c r="A310" s="122"/>
      <c r="B310" s="122"/>
      <c r="C310" s="166"/>
      <c r="D310" s="166"/>
      <c r="E310" s="122"/>
      <c r="F310" s="167"/>
      <c r="G310" s="122"/>
      <c r="H310" s="168"/>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row>
    <row r="311" spans="1:48" ht="15.75" customHeight="1" x14ac:dyDescent="0.2">
      <c r="A311" s="122"/>
      <c r="B311" s="122"/>
      <c r="C311" s="166"/>
      <c r="D311" s="166"/>
      <c r="E311" s="122"/>
      <c r="F311" s="167"/>
      <c r="G311" s="122"/>
      <c r="H311" s="168"/>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row>
    <row r="312" spans="1:48" ht="15.75" customHeight="1" x14ac:dyDescent="0.2">
      <c r="A312" s="122"/>
      <c r="B312" s="122"/>
      <c r="C312" s="166"/>
      <c r="D312" s="166"/>
      <c r="E312" s="122"/>
      <c r="F312" s="167"/>
      <c r="G312" s="122"/>
      <c r="H312" s="168"/>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row>
    <row r="313" spans="1:48" ht="15.75" customHeight="1" x14ac:dyDescent="0.2">
      <c r="A313" s="122"/>
      <c r="B313" s="122"/>
      <c r="C313" s="166"/>
      <c r="D313" s="166"/>
      <c r="E313" s="122"/>
      <c r="F313" s="167"/>
      <c r="G313" s="122"/>
      <c r="H313" s="168"/>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row>
    <row r="314" spans="1:48" ht="15.75" customHeight="1" x14ac:dyDescent="0.2">
      <c r="A314" s="122"/>
      <c r="B314" s="122"/>
      <c r="C314" s="166"/>
      <c r="D314" s="166"/>
      <c r="E314" s="122"/>
      <c r="F314" s="167"/>
      <c r="G314" s="122"/>
      <c r="H314" s="168"/>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row>
    <row r="315" spans="1:48" ht="15.75" customHeight="1" x14ac:dyDescent="0.2">
      <c r="A315" s="122"/>
      <c r="B315" s="122"/>
      <c r="C315" s="166"/>
      <c r="D315" s="166"/>
      <c r="E315" s="122"/>
      <c r="F315" s="167"/>
      <c r="G315" s="122"/>
      <c r="H315" s="168"/>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row>
    <row r="316" spans="1:48" ht="15.75" customHeight="1" x14ac:dyDescent="0.2">
      <c r="A316" s="122"/>
      <c r="B316" s="122"/>
      <c r="C316" s="166"/>
      <c r="D316" s="166"/>
      <c r="E316" s="122"/>
      <c r="F316" s="167"/>
      <c r="G316" s="122"/>
      <c r="H316" s="168"/>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row>
    <row r="317" spans="1:48" ht="15.75" customHeight="1" x14ac:dyDescent="0.2">
      <c r="A317" s="122"/>
      <c r="B317" s="122"/>
      <c r="C317" s="166"/>
      <c r="D317" s="166"/>
      <c r="E317" s="122"/>
      <c r="F317" s="167"/>
      <c r="G317" s="122"/>
      <c r="H317" s="168"/>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row>
    <row r="318" spans="1:48" ht="15.75" customHeight="1" x14ac:dyDescent="0.2">
      <c r="A318" s="122"/>
      <c r="B318" s="122"/>
      <c r="C318" s="166"/>
      <c r="D318" s="166"/>
      <c r="E318" s="122"/>
      <c r="F318" s="167"/>
      <c r="G318" s="122"/>
      <c r="H318" s="168"/>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row>
    <row r="319" spans="1:48" ht="15.75" customHeight="1" x14ac:dyDescent="0.2">
      <c r="A319" s="122"/>
      <c r="B319" s="122"/>
      <c r="C319" s="166"/>
      <c r="D319" s="166"/>
      <c r="E319" s="122"/>
      <c r="F319" s="167"/>
      <c r="G319" s="122"/>
      <c r="H319" s="168"/>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row>
    <row r="320" spans="1:48" ht="15.75" customHeight="1" x14ac:dyDescent="0.2">
      <c r="A320" s="122"/>
      <c r="B320" s="122"/>
      <c r="C320" s="166"/>
      <c r="D320" s="166"/>
      <c r="E320" s="122"/>
      <c r="F320" s="167"/>
      <c r="G320" s="122"/>
      <c r="H320" s="168"/>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row>
    <row r="321" spans="1:48" ht="15.75" customHeight="1" x14ac:dyDescent="0.2">
      <c r="A321" s="122"/>
      <c r="B321" s="122"/>
      <c r="C321" s="166"/>
      <c r="D321" s="166"/>
      <c r="E321" s="122"/>
      <c r="F321" s="167"/>
      <c r="G321" s="122"/>
      <c r="H321" s="168"/>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row>
    <row r="322" spans="1:48" ht="15.75" customHeight="1" x14ac:dyDescent="0.2">
      <c r="A322" s="122"/>
      <c r="B322" s="122"/>
      <c r="C322" s="166"/>
      <c r="D322" s="166"/>
      <c r="E322" s="122"/>
      <c r="F322" s="167"/>
      <c r="G322" s="122"/>
      <c r="H322" s="168"/>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row>
    <row r="323" spans="1:48" ht="15.75" customHeight="1" x14ac:dyDescent="0.2">
      <c r="A323" s="122"/>
      <c r="B323" s="122"/>
      <c r="C323" s="166"/>
      <c r="D323" s="166"/>
      <c r="E323" s="122"/>
      <c r="F323" s="167"/>
      <c r="G323" s="122"/>
      <c r="H323" s="168"/>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row>
    <row r="324" spans="1:48" ht="15.75" customHeight="1" x14ac:dyDescent="0.2">
      <c r="A324" s="122"/>
      <c r="B324" s="122"/>
      <c r="C324" s="166"/>
      <c r="D324" s="166"/>
      <c r="E324" s="122"/>
      <c r="F324" s="167"/>
      <c r="G324" s="122"/>
      <c r="H324" s="168"/>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row>
    <row r="325" spans="1:48" ht="15.75" customHeight="1" x14ac:dyDescent="0.2">
      <c r="A325" s="122"/>
      <c r="B325" s="122"/>
      <c r="C325" s="166"/>
      <c r="D325" s="166"/>
      <c r="E325" s="122"/>
      <c r="F325" s="167"/>
      <c r="G325" s="122"/>
      <c r="H325" s="168"/>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row>
    <row r="326" spans="1:48" ht="15.75" customHeight="1" x14ac:dyDescent="0.2">
      <c r="A326" s="122"/>
      <c r="B326" s="122"/>
      <c r="C326" s="166"/>
      <c r="D326" s="166"/>
      <c r="E326" s="122"/>
      <c r="F326" s="167"/>
      <c r="G326" s="122"/>
      <c r="H326" s="168"/>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row>
    <row r="327" spans="1:48" ht="15.75" customHeight="1" x14ac:dyDescent="0.2">
      <c r="A327" s="122"/>
      <c r="B327" s="122"/>
      <c r="C327" s="166"/>
      <c r="D327" s="166"/>
      <c r="E327" s="122"/>
      <c r="F327" s="167"/>
      <c r="G327" s="122"/>
      <c r="H327" s="168"/>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row>
    <row r="328" spans="1:48" ht="15.75" customHeight="1" x14ac:dyDescent="0.2">
      <c r="A328" s="122"/>
      <c r="B328" s="122"/>
      <c r="C328" s="166"/>
      <c r="D328" s="166"/>
      <c r="E328" s="122"/>
      <c r="F328" s="167"/>
      <c r="G328" s="122"/>
      <c r="H328" s="168"/>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row>
    <row r="329" spans="1:48" ht="15.75" customHeight="1" x14ac:dyDescent="0.2">
      <c r="A329" s="122"/>
      <c r="B329" s="122"/>
      <c r="C329" s="166"/>
      <c r="D329" s="166"/>
      <c r="E329" s="122"/>
      <c r="F329" s="167"/>
      <c r="G329" s="122"/>
      <c r="H329" s="168"/>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row>
    <row r="330" spans="1:48" ht="15.75" customHeight="1" x14ac:dyDescent="0.2">
      <c r="A330" s="122"/>
      <c r="B330" s="122"/>
      <c r="C330" s="166"/>
      <c r="D330" s="166"/>
      <c r="E330" s="122"/>
      <c r="F330" s="167"/>
      <c r="G330" s="122"/>
      <c r="H330" s="168"/>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row>
    <row r="331" spans="1:48" ht="15.75" customHeight="1" x14ac:dyDescent="0.2">
      <c r="A331" s="122"/>
      <c r="B331" s="122"/>
      <c r="C331" s="166"/>
      <c r="D331" s="166"/>
      <c r="E331" s="122"/>
      <c r="F331" s="167"/>
      <c r="G331" s="122"/>
      <c r="H331" s="168"/>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row>
    <row r="332" spans="1:48" ht="15.75" customHeight="1" x14ac:dyDescent="0.2">
      <c r="A332" s="122"/>
      <c r="B332" s="122"/>
      <c r="C332" s="166"/>
      <c r="D332" s="166"/>
      <c r="E332" s="122"/>
      <c r="F332" s="167"/>
      <c r="G332" s="122"/>
      <c r="H332" s="168"/>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row>
    <row r="333" spans="1:48" ht="15.75" customHeight="1" x14ac:dyDescent="0.2">
      <c r="A333" s="122"/>
      <c r="B333" s="122"/>
      <c r="C333" s="166"/>
      <c r="D333" s="166"/>
      <c r="E333" s="122"/>
      <c r="F333" s="167"/>
      <c r="G333" s="122"/>
      <c r="H333" s="168"/>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row>
    <row r="334" spans="1:48" ht="15.75" customHeight="1" x14ac:dyDescent="0.2">
      <c r="A334" s="122"/>
      <c r="B334" s="122"/>
      <c r="C334" s="166"/>
      <c r="D334" s="166"/>
      <c r="E334" s="122"/>
      <c r="F334" s="167"/>
      <c r="G334" s="122"/>
      <c r="H334" s="168"/>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row>
    <row r="335" spans="1:48" ht="15.75" customHeight="1" x14ac:dyDescent="0.2">
      <c r="A335" s="122"/>
      <c r="B335" s="122"/>
      <c r="C335" s="166"/>
      <c r="D335" s="166"/>
      <c r="E335" s="122"/>
      <c r="F335" s="167"/>
      <c r="G335" s="122"/>
      <c r="H335" s="168"/>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row>
    <row r="336" spans="1:48" ht="15.75" customHeight="1" x14ac:dyDescent="0.2">
      <c r="A336" s="122"/>
      <c r="B336" s="122"/>
      <c r="C336" s="166"/>
      <c r="D336" s="166"/>
      <c r="E336" s="122"/>
      <c r="F336" s="167"/>
      <c r="G336" s="122"/>
      <c r="H336" s="168"/>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row>
    <row r="337" spans="1:48" ht="15.75" customHeight="1" x14ac:dyDescent="0.2">
      <c r="A337" s="122"/>
      <c r="B337" s="122"/>
      <c r="C337" s="166"/>
      <c r="D337" s="166"/>
      <c r="E337" s="122"/>
      <c r="F337" s="167"/>
      <c r="G337" s="122"/>
      <c r="H337" s="168"/>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row>
    <row r="338" spans="1:48" ht="15.75" customHeight="1" x14ac:dyDescent="0.2">
      <c r="A338" s="122"/>
      <c r="B338" s="122"/>
      <c r="C338" s="166"/>
      <c r="D338" s="166"/>
      <c r="E338" s="122"/>
      <c r="F338" s="167"/>
      <c r="G338" s="122"/>
      <c r="H338" s="168"/>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row>
    <row r="339" spans="1:48" ht="15.75" customHeight="1" x14ac:dyDescent="0.2">
      <c r="A339" s="122"/>
      <c r="B339" s="122"/>
      <c r="C339" s="166"/>
      <c r="D339" s="166"/>
      <c r="E339" s="122"/>
      <c r="F339" s="167"/>
      <c r="G339" s="122"/>
      <c r="H339" s="168"/>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row>
    <row r="340" spans="1:48" ht="15.75" customHeight="1" x14ac:dyDescent="0.2">
      <c r="A340" s="122"/>
      <c r="B340" s="122"/>
      <c r="C340" s="166"/>
      <c r="D340" s="166"/>
      <c r="E340" s="122"/>
      <c r="F340" s="167"/>
      <c r="G340" s="122"/>
      <c r="H340" s="168"/>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row>
    <row r="341" spans="1:48" ht="15.75" customHeight="1" x14ac:dyDescent="0.2">
      <c r="A341" s="122"/>
      <c r="B341" s="122"/>
      <c r="C341" s="166"/>
      <c r="D341" s="166"/>
      <c r="E341" s="122"/>
      <c r="F341" s="167"/>
      <c r="G341" s="122"/>
      <c r="H341" s="168"/>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row>
    <row r="342" spans="1:48" ht="15.75" customHeight="1" x14ac:dyDescent="0.2">
      <c r="A342" s="122"/>
      <c r="B342" s="122"/>
      <c r="C342" s="166"/>
      <c r="D342" s="166"/>
      <c r="E342" s="122"/>
      <c r="F342" s="167"/>
      <c r="G342" s="122"/>
      <c r="H342" s="168"/>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row>
    <row r="343" spans="1:48" ht="15.75" customHeight="1" x14ac:dyDescent="0.2">
      <c r="A343" s="122"/>
      <c r="B343" s="122"/>
      <c r="C343" s="166"/>
      <c r="D343" s="166"/>
      <c r="E343" s="122"/>
      <c r="F343" s="167"/>
      <c r="G343" s="122"/>
      <c r="H343" s="168"/>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row>
    <row r="344" spans="1:48" ht="15.75" customHeight="1" x14ac:dyDescent="0.2">
      <c r="A344" s="122"/>
      <c r="B344" s="122"/>
      <c r="C344" s="166"/>
      <c r="D344" s="166"/>
      <c r="E344" s="122"/>
      <c r="F344" s="167"/>
      <c r="G344" s="122"/>
      <c r="H344" s="168"/>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row>
    <row r="345" spans="1:48" ht="15.75" customHeight="1" x14ac:dyDescent="0.2">
      <c r="A345" s="122"/>
      <c r="B345" s="122"/>
      <c r="C345" s="166"/>
      <c r="D345" s="166"/>
      <c r="E345" s="122"/>
      <c r="F345" s="167"/>
      <c r="G345" s="122"/>
      <c r="H345" s="168"/>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row>
    <row r="346" spans="1:48" ht="15.75" customHeight="1" x14ac:dyDescent="0.2">
      <c r="A346" s="122"/>
      <c r="B346" s="122"/>
      <c r="C346" s="166"/>
      <c r="D346" s="166"/>
      <c r="E346" s="122"/>
      <c r="F346" s="167"/>
      <c r="G346" s="122"/>
      <c r="H346" s="168"/>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row>
    <row r="347" spans="1:48" ht="15.75" customHeight="1" x14ac:dyDescent="0.2">
      <c r="A347" s="122"/>
      <c r="B347" s="122"/>
      <c r="C347" s="166"/>
      <c r="D347" s="166"/>
      <c r="E347" s="122"/>
      <c r="F347" s="167"/>
      <c r="G347" s="122"/>
      <c r="H347" s="168"/>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row>
    <row r="348" spans="1:48" ht="15.75" customHeight="1" x14ac:dyDescent="0.2">
      <c r="A348" s="122"/>
      <c r="B348" s="122"/>
      <c r="C348" s="166"/>
      <c r="D348" s="166"/>
      <c r="E348" s="122"/>
      <c r="F348" s="167"/>
      <c r="G348" s="122"/>
      <c r="H348" s="168"/>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row>
    <row r="349" spans="1:48" ht="15.75" customHeight="1" x14ac:dyDescent="0.2">
      <c r="A349" s="122"/>
      <c r="B349" s="122"/>
      <c r="C349" s="166"/>
      <c r="D349" s="166"/>
      <c r="E349" s="122"/>
      <c r="F349" s="167"/>
      <c r="G349" s="122"/>
      <c r="H349" s="168"/>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row>
    <row r="350" spans="1:48" ht="15.75" customHeight="1" x14ac:dyDescent="0.2">
      <c r="A350" s="122"/>
      <c r="B350" s="122"/>
      <c r="C350" s="166"/>
      <c r="D350" s="166"/>
      <c r="E350" s="122"/>
      <c r="F350" s="167"/>
      <c r="G350" s="122"/>
      <c r="H350" s="168"/>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row>
    <row r="351" spans="1:48" ht="15.75" customHeight="1" x14ac:dyDescent="0.2">
      <c r="A351" s="122"/>
      <c r="B351" s="122"/>
      <c r="C351" s="166"/>
      <c r="D351" s="166"/>
      <c r="E351" s="122"/>
      <c r="F351" s="167"/>
      <c r="G351" s="122"/>
      <c r="H351" s="168"/>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row>
    <row r="352" spans="1:48" ht="15.75" customHeight="1" x14ac:dyDescent="0.2">
      <c r="A352" s="122"/>
      <c r="B352" s="122"/>
      <c r="C352" s="166"/>
      <c r="D352" s="166"/>
      <c r="E352" s="122"/>
      <c r="F352" s="167"/>
      <c r="G352" s="122"/>
      <c r="H352" s="168"/>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row>
    <row r="353" spans="1:48" ht="15.75" customHeight="1" x14ac:dyDescent="0.2">
      <c r="A353" s="122"/>
      <c r="B353" s="122"/>
      <c r="C353" s="166"/>
      <c r="D353" s="166"/>
      <c r="E353" s="122"/>
      <c r="F353" s="167"/>
      <c r="G353" s="122"/>
      <c r="H353" s="168"/>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row>
    <row r="354" spans="1:48" ht="15.75" customHeight="1" x14ac:dyDescent="0.2">
      <c r="A354" s="122"/>
      <c r="B354" s="122"/>
      <c r="C354" s="166"/>
      <c r="D354" s="166"/>
      <c r="E354" s="122"/>
      <c r="F354" s="167"/>
      <c r="G354" s="122"/>
      <c r="H354" s="168"/>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row>
    <row r="355" spans="1:48" ht="15.75" customHeight="1" x14ac:dyDescent="0.2">
      <c r="A355" s="122"/>
      <c r="B355" s="122"/>
      <c r="C355" s="166"/>
      <c r="D355" s="166"/>
      <c r="E355" s="122"/>
      <c r="F355" s="167"/>
      <c r="G355" s="122"/>
      <c r="H355" s="168"/>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row>
    <row r="356" spans="1:48" ht="15.75" customHeight="1" x14ac:dyDescent="0.2">
      <c r="A356" s="122"/>
      <c r="B356" s="122"/>
      <c r="C356" s="166"/>
      <c r="D356" s="166"/>
      <c r="E356" s="122"/>
      <c r="F356" s="167"/>
      <c r="G356" s="122"/>
      <c r="H356" s="168"/>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row>
    <row r="357" spans="1:48" ht="15.75" customHeight="1" x14ac:dyDescent="0.2">
      <c r="A357" s="122"/>
      <c r="B357" s="122"/>
      <c r="C357" s="166"/>
      <c r="D357" s="166"/>
      <c r="E357" s="122"/>
      <c r="F357" s="167"/>
      <c r="G357" s="122"/>
      <c r="H357" s="168"/>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row>
    <row r="358" spans="1:48" ht="15.75" customHeight="1" x14ac:dyDescent="0.2">
      <c r="A358" s="122"/>
      <c r="B358" s="122"/>
      <c r="C358" s="166"/>
      <c r="D358" s="166"/>
      <c r="E358" s="122"/>
      <c r="F358" s="167"/>
      <c r="G358" s="122"/>
      <c r="H358" s="168"/>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row>
    <row r="359" spans="1:48" ht="15.75" customHeight="1" x14ac:dyDescent="0.2">
      <c r="A359" s="122"/>
      <c r="B359" s="122"/>
      <c r="C359" s="166"/>
      <c r="D359" s="166"/>
      <c r="E359" s="122"/>
      <c r="F359" s="167"/>
      <c r="G359" s="122"/>
      <c r="H359" s="168"/>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row>
    <row r="360" spans="1:48" ht="15.75" customHeight="1" x14ac:dyDescent="0.2">
      <c r="A360" s="122"/>
      <c r="B360" s="122"/>
      <c r="C360" s="166"/>
      <c r="D360" s="166"/>
      <c r="E360" s="122"/>
      <c r="F360" s="167"/>
      <c r="G360" s="122"/>
      <c r="H360" s="168"/>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row>
    <row r="361" spans="1:48" ht="15.75" customHeight="1" x14ac:dyDescent="0.2">
      <c r="A361" s="122"/>
      <c r="B361" s="122"/>
      <c r="C361" s="166"/>
      <c r="D361" s="166"/>
      <c r="E361" s="122"/>
      <c r="F361" s="167"/>
      <c r="G361" s="122"/>
      <c r="H361" s="168"/>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row>
    <row r="362" spans="1:48" ht="15.75" customHeight="1" x14ac:dyDescent="0.2">
      <c r="A362" s="122"/>
      <c r="B362" s="122"/>
      <c r="C362" s="166"/>
      <c r="D362" s="166"/>
      <c r="E362" s="122"/>
      <c r="F362" s="167"/>
      <c r="G362" s="122"/>
      <c r="H362" s="168"/>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row>
    <row r="363" spans="1:48" ht="15.75" customHeight="1" x14ac:dyDescent="0.2">
      <c r="A363" s="122"/>
      <c r="B363" s="122"/>
      <c r="C363" s="166"/>
      <c r="D363" s="166"/>
      <c r="E363" s="122"/>
      <c r="F363" s="167"/>
      <c r="G363" s="122"/>
      <c r="H363" s="168"/>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row>
    <row r="364" spans="1:48" ht="15.75" customHeight="1" x14ac:dyDescent="0.2">
      <c r="A364" s="122"/>
      <c r="B364" s="122"/>
      <c r="C364" s="166"/>
      <c r="D364" s="166"/>
      <c r="E364" s="122"/>
      <c r="F364" s="167"/>
      <c r="G364" s="122"/>
      <c r="H364" s="168"/>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row>
    <row r="365" spans="1:48" ht="15.75" customHeight="1" x14ac:dyDescent="0.2">
      <c r="A365" s="122"/>
      <c r="B365" s="122"/>
      <c r="C365" s="166"/>
      <c r="D365" s="166"/>
      <c r="E365" s="122"/>
      <c r="F365" s="167"/>
      <c r="G365" s="122"/>
      <c r="H365" s="168"/>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row>
    <row r="366" spans="1:48" ht="15.75" customHeight="1" x14ac:dyDescent="0.2">
      <c r="A366" s="122"/>
      <c r="B366" s="122"/>
      <c r="C366" s="166"/>
      <c r="D366" s="166"/>
      <c r="E366" s="122"/>
      <c r="F366" s="167"/>
      <c r="G366" s="122"/>
      <c r="H366" s="168"/>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row>
    <row r="367" spans="1:48" ht="15.75" customHeight="1" x14ac:dyDescent="0.2">
      <c r="A367" s="122"/>
      <c r="B367" s="122"/>
      <c r="C367" s="166"/>
      <c r="D367" s="166"/>
      <c r="E367" s="122"/>
      <c r="F367" s="167"/>
      <c r="G367" s="122"/>
      <c r="H367" s="168"/>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row>
    <row r="368" spans="1:48" ht="15.75" customHeight="1" x14ac:dyDescent="0.2">
      <c r="A368" s="122"/>
      <c r="B368" s="122"/>
      <c r="C368" s="166"/>
      <c r="D368" s="166"/>
      <c r="E368" s="122"/>
      <c r="F368" s="167"/>
      <c r="G368" s="122"/>
      <c r="H368" s="168"/>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row>
    <row r="369" spans="1:48" ht="15.75" customHeight="1" x14ac:dyDescent="0.2">
      <c r="A369" s="122"/>
      <c r="B369" s="122"/>
      <c r="C369" s="166"/>
      <c r="D369" s="166"/>
      <c r="E369" s="122"/>
      <c r="F369" s="167"/>
      <c r="G369" s="122"/>
      <c r="H369" s="168"/>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row>
    <row r="370" spans="1:48" ht="15.75" customHeight="1" x14ac:dyDescent="0.2">
      <c r="A370" s="122"/>
      <c r="B370" s="122"/>
      <c r="C370" s="166"/>
      <c r="D370" s="166"/>
      <c r="E370" s="122"/>
      <c r="F370" s="167"/>
      <c r="G370" s="122"/>
      <c r="H370" s="168"/>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row>
    <row r="371" spans="1:48" ht="15.75" customHeight="1" x14ac:dyDescent="0.2">
      <c r="A371" s="122"/>
      <c r="B371" s="122"/>
      <c r="C371" s="166"/>
      <c r="D371" s="166"/>
      <c r="E371" s="122"/>
      <c r="F371" s="167"/>
      <c r="G371" s="122"/>
      <c r="H371" s="168"/>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row>
    <row r="372" spans="1:48" ht="15.75" customHeight="1" x14ac:dyDescent="0.2">
      <c r="A372" s="122"/>
      <c r="B372" s="122"/>
      <c r="C372" s="166"/>
      <c r="D372" s="166"/>
      <c r="E372" s="122"/>
      <c r="F372" s="167"/>
      <c r="G372" s="122"/>
      <c r="H372" s="168"/>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row>
    <row r="373" spans="1:48" ht="15.75" customHeight="1" x14ac:dyDescent="0.2">
      <c r="A373" s="122"/>
      <c r="B373" s="122"/>
      <c r="C373" s="166"/>
      <c r="D373" s="166"/>
      <c r="E373" s="122"/>
      <c r="F373" s="167"/>
      <c r="G373" s="122"/>
      <c r="H373" s="168"/>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row>
    <row r="374" spans="1:48" ht="15.75" customHeight="1" x14ac:dyDescent="0.2">
      <c r="A374" s="122"/>
      <c r="B374" s="122"/>
      <c r="C374" s="166"/>
      <c r="D374" s="166"/>
      <c r="E374" s="122"/>
      <c r="F374" s="167"/>
      <c r="G374" s="122"/>
      <c r="H374" s="168"/>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row>
    <row r="375" spans="1:48" ht="15.75" customHeight="1" x14ac:dyDescent="0.2">
      <c r="A375" s="122"/>
      <c r="B375" s="122"/>
      <c r="C375" s="166"/>
      <c r="D375" s="166"/>
      <c r="E375" s="122"/>
      <c r="F375" s="167"/>
      <c r="G375" s="122"/>
      <c r="H375" s="168"/>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row>
    <row r="376" spans="1:48" ht="15.75" customHeight="1" x14ac:dyDescent="0.2">
      <c r="A376" s="122"/>
      <c r="B376" s="122"/>
      <c r="C376" s="166"/>
      <c r="D376" s="166"/>
      <c r="E376" s="122"/>
      <c r="F376" s="167"/>
      <c r="G376" s="122"/>
      <c r="H376" s="168"/>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row>
    <row r="377" spans="1:48" ht="15.75" customHeight="1" x14ac:dyDescent="0.2">
      <c r="A377" s="122"/>
      <c r="B377" s="122"/>
      <c r="C377" s="166"/>
      <c r="D377" s="166"/>
      <c r="E377" s="122"/>
      <c r="F377" s="167"/>
      <c r="G377" s="122"/>
      <c r="H377" s="168"/>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row>
    <row r="378" spans="1:48" ht="15.75" customHeight="1" x14ac:dyDescent="0.2">
      <c r="A378" s="122"/>
      <c r="B378" s="122"/>
      <c r="C378" s="166"/>
      <c r="D378" s="166"/>
      <c r="E378" s="122"/>
      <c r="F378" s="167"/>
      <c r="G378" s="122"/>
      <c r="H378" s="168"/>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row>
    <row r="379" spans="1:48" ht="15.75" customHeight="1" x14ac:dyDescent="0.2">
      <c r="A379" s="122"/>
      <c r="B379" s="122"/>
      <c r="C379" s="166"/>
      <c r="D379" s="166"/>
      <c r="E379" s="122"/>
      <c r="F379" s="167"/>
      <c r="G379" s="122"/>
      <c r="H379" s="168"/>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row>
    <row r="380" spans="1:48" ht="15.75" customHeight="1" x14ac:dyDescent="0.2">
      <c r="A380" s="122"/>
      <c r="B380" s="122"/>
      <c r="C380" s="166"/>
      <c r="D380" s="166"/>
      <c r="E380" s="122"/>
      <c r="F380" s="167"/>
      <c r="G380" s="122"/>
      <c r="H380" s="168"/>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row>
    <row r="381" spans="1:48" ht="15.75" customHeight="1" x14ac:dyDescent="0.2">
      <c r="A381" s="122"/>
      <c r="B381" s="122"/>
      <c r="C381" s="166"/>
      <c r="D381" s="166"/>
      <c r="E381" s="122"/>
      <c r="F381" s="167"/>
      <c r="G381" s="122"/>
      <c r="H381" s="168"/>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row>
    <row r="382" spans="1:48" ht="15.75" customHeight="1" x14ac:dyDescent="0.2">
      <c r="A382" s="122"/>
      <c r="B382" s="122"/>
      <c r="C382" s="166"/>
      <c r="D382" s="166"/>
      <c r="E382" s="122"/>
      <c r="F382" s="167"/>
      <c r="G382" s="122"/>
      <c r="H382" s="168"/>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row>
    <row r="383" spans="1:48" ht="15.75" customHeight="1" x14ac:dyDescent="0.2">
      <c r="A383" s="122"/>
      <c r="B383" s="122"/>
      <c r="C383" s="166"/>
      <c r="D383" s="166"/>
      <c r="E383" s="122"/>
      <c r="F383" s="167"/>
      <c r="G383" s="122"/>
      <c r="H383" s="168"/>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row>
    <row r="384" spans="1:48" ht="15.75" customHeight="1" x14ac:dyDescent="0.2">
      <c r="A384" s="122"/>
      <c r="B384" s="122"/>
      <c r="C384" s="166"/>
      <c r="D384" s="166"/>
      <c r="E384" s="122"/>
      <c r="F384" s="167"/>
      <c r="G384" s="122"/>
      <c r="H384" s="168"/>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row>
    <row r="385" spans="1:48" ht="15.75" customHeight="1" x14ac:dyDescent="0.2">
      <c r="A385" s="122"/>
      <c r="B385" s="122"/>
      <c r="C385" s="166"/>
      <c r="D385" s="166"/>
      <c r="E385" s="122"/>
      <c r="F385" s="167"/>
      <c r="G385" s="122"/>
      <c r="H385" s="168"/>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row>
    <row r="386" spans="1:48" ht="15.75" customHeight="1" x14ac:dyDescent="0.2">
      <c r="A386" s="122"/>
      <c r="B386" s="122"/>
      <c r="C386" s="166"/>
      <c r="D386" s="166"/>
      <c r="E386" s="122"/>
      <c r="F386" s="167"/>
      <c r="G386" s="122"/>
      <c r="H386" s="168"/>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row>
    <row r="387" spans="1:48" ht="15.75" customHeight="1" x14ac:dyDescent="0.2">
      <c r="A387" s="122"/>
      <c r="B387" s="122"/>
      <c r="C387" s="166"/>
      <c r="D387" s="166"/>
      <c r="E387" s="122"/>
      <c r="F387" s="167"/>
      <c r="G387" s="122"/>
      <c r="H387" s="168"/>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row>
    <row r="388" spans="1:48" ht="15.75" customHeight="1" x14ac:dyDescent="0.2">
      <c r="A388" s="122"/>
      <c r="B388" s="122"/>
      <c r="C388" s="166"/>
      <c r="D388" s="166"/>
      <c r="E388" s="122"/>
      <c r="F388" s="167"/>
      <c r="G388" s="122"/>
      <c r="H388" s="168"/>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row>
    <row r="389" spans="1:48" ht="15.75" customHeight="1" x14ac:dyDescent="0.2">
      <c r="A389" s="122"/>
      <c r="B389" s="122"/>
      <c r="C389" s="166"/>
      <c r="D389" s="166"/>
      <c r="E389" s="122"/>
      <c r="F389" s="167"/>
      <c r="G389" s="122"/>
      <c r="H389" s="168"/>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row>
    <row r="390" spans="1:48" ht="15.75" customHeight="1" x14ac:dyDescent="0.2">
      <c r="A390" s="122"/>
      <c r="B390" s="122"/>
      <c r="C390" s="166"/>
      <c r="D390" s="166"/>
      <c r="E390" s="122"/>
      <c r="F390" s="167"/>
      <c r="G390" s="122"/>
      <c r="H390" s="168"/>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row>
    <row r="391" spans="1:48" ht="15.75" customHeight="1" x14ac:dyDescent="0.2">
      <c r="A391" s="122"/>
      <c r="B391" s="122"/>
      <c r="C391" s="166"/>
      <c r="D391" s="166"/>
      <c r="E391" s="122"/>
      <c r="F391" s="167"/>
      <c r="G391" s="122"/>
      <c r="H391" s="168"/>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row>
    <row r="392" spans="1:48" ht="15.75" customHeight="1" x14ac:dyDescent="0.2">
      <c r="A392" s="122"/>
      <c r="B392" s="122"/>
      <c r="C392" s="166"/>
      <c r="D392" s="166"/>
      <c r="E392" s="122"/>
      <c r="F392" s="167"/>
      <c r="G392" s="122"/>
      <c r="H392" s="168"/>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row>
    <row r="393" spans="1:48" ht="15.75" customHeight="1" x14ac:dyDescent="0.2">
      <c r="A393" s="122"/>
      <c r="B393" s="122"/>
      <c r="C393" s="166"/>
      <c r="D393" s="166"/>
      <c r="E393" s="122"/>
      <c r="F393" s="167"/>
      <c r="G393" s="122"/>
      <c r="H393" s="168"/>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row>
    <row r="394" spans="1:48" ht="15.75" customHeight="1" x14ac:dyDescent="0.2">
      <c r="A394" s="122"/>
      <c r="B394" s="122"/>
      <c r="C394" s="166"/>
      <c r="D394" s="166"/>
      <c r="E394" s="122"/>
      <c r="F394" s="167"/>
      <c r="G394" s="122"/>
      <c r="H394" s="168"/>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row>
    <row r="395" spans="1:48" ht="15.75" customHeight="1" x14ac:dyDescent="0.2">
      <c r="A395" s="122"/>
      <c r="B395" s="122"/>
      <c r="C395" s="166"/>
      <c r="D395" s="166"/>
      <c r="E395" s="122"/>
      <c r="F395" s="167"/>
      <c r="G395" s="122"/>
      <c r="H395" s="168"/>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row>
    <row r="396" spans="1:48" ht="15.75" customHeight="1" x14ac:dyDescent="0.2">
      <c r="A396" s="122"/>
      <c r="B396" s="122"/>
      <c r="C396" s="166"/>
      <c r="D396" s="166"/>
      <c r="E396" s="122"/>
      <c r="F396" s="167"/>
      <c r="G396" s="122"/>
      <c r="H396" s="168"/>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row>
    <row r="397" spans="1:48" ht="15.75" customHeight="1" x14ac:dyDescent="0.2">
      <c r="A397" s="122"/>
      <c r="B397" s="122"/>
      <c r="C397" s="166"/>
      <c r="D397" s="166"/>
      <c r="E397" s="122"/>
      <c r="F397" s="167"/>
      <c r="G397" s="122"/>
      <c r="H397" s="168"/>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row>
    <row r="398" spans="1:48" ht="15.75" customHeight="1" x14ac:dyDescent="0.2">
      <c r="A398" s="122"/>
      <c r="B398" s="122"/>
      <c r="C398" s="166"/>
      <c r="D398" s="166"/>
      <c r="E398" s="122"/>
      <c r="F398" s="167"/>
      <c r="G398" s="122"/>
      <c r="H398" s="168"/>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row>
    <row r="399" spans="1:48" ht="15.75" customHeight="1" x14ac:dyDescent="0.2">
      <c r="A399" s="122"/>
      <c r="B399" s="122"/>
      <c r="C399" s="166"/>
      <c r="D399" s="166"/>
      <c r="E399" s="122"/>
      <c r="F399" s="167"/>
      <c r="G399" s="122"/>
      <c r="H399" s="168"/>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row>
    <row r="400" spans="1:48" ht="15.75" customHeight="1" x14ac:dyDescent="0.2">
      <c r="A400" s="122"/>
      <c r="B400" s="122"/>
      <c r="C400" s="166"/>
      <c r="D400" s="166"/>
      <c r="E400" s="122"/>
      <c r="F400" s="167"/>
      <c r="G400" s="122"/>
      <c r="H400" s="168"/>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row>
    <row r="401" spans="1:48" ht="15.75" customHeight="1" x14ac:dyDescent="0.2">
      <c r="A401" s="122"/>
      <c r="B401" s="122"/>
      <c r="C401" s="166"/>
      <c r="D401" s="166"/>
      <c r="E401" s="122"/>
      <c r="F401" s="167"/>
      <c r="G401" s="122"/>
      <c r="H401" s="168"/>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row>
    <row r="402" spans="1:48" ht="15.75" customHeight="1" x14ac:dyDescent="0.2">
      <c r="A402" s="122"/>
      <c r="B402" s="122"/>
      <c r="C402" s="166"/>
      <c r="D402" s="166"/>
      <c r="E402" s="122"/>
      <c r="F402" s="167"/>
      <c r="G402" s="122"/>
      <c r="H402" s="168"/>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row>
    <row r="403" spans="1:48" ht="15.75" customHeight="1" x14ac:dyDescent="0.2">
      <c r="A403" s="122"/>
      <c r="B403" s="122"/>
      <c r="C403" s="166"/>
      <c r="D403" s="166"/>
      <c r="E403" s="122"/>
      <c r="F403" s="167"/>
      <c r="G403" s="122"/>
      <c r="H403" s="168"/>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row>
    <row r="404" spans="1:48" ht="15.75" customHeight="1" x14ac:dyDescent="0.2">
      <c r="A404" s="122"/>
      <c r="B404" s="122"/>
      <c r="C404" s="166"/>
      <c r="D404" s="166"/>
      <c r="E404" s="122"/>
      <c r="F404" s="167"/>
      <c r="G404" s="122"/>
      <c r="H404" s="168"/>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row>
    <row r="405" spans="1:48" ht="15.75" customHeight="1" x14ac:dyDescent="0.2">
      <c r="A405" s="122"/>
      <c r="B405" s="122"/>
      <c r="C405" s="166"/>
      <c r="D405" s="166"/>
      <c r="E405" s="122"/>
      <c r="F405" s="167"/>
      <c r="G405" s="122"/>
      <c r="H405" s="168"/>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row>
    <row r="406" spans="1:48" ht="15.75" customHeight="1" x14ac:dyDescent="0.2">
      <c r="A406" s="122"/>
      <c r="B406" s="122"/>
      <c r="C406" s="166"/>
      <c r="D406" s="166"/>
      <c r="E406" s="122"/>
      <c r="F406" s="167"/>
      <c r="G406" s="122"/>
      <c r="H406" s="168"/>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row>
    <row r="407" spans="1:48" ht="15.75" customHeight="1" x14ac:dyDescent="0.2">
      <c r="A407" s="122"/>
      <c r="B407" s="122"/>
      <c r="C407" s="166"/>
      <c r="D407" s="166"/>
      <c r="E407" s="122"/>
      <c r="F407" s="167"/>
      <c r="G407" s="122"/>
      <c r="H407" s="168"/>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row>
    <row r="408" spans="1:48" ht="15.75" customHeight="1" x14ac:dyDescent="0.2">
      <c r="A408" s="122"/>
      <c r="B408" s="122"/>
      <c r="C408" s="166"/>
      <c r="D408" s="166"/>
      <c r="E408" s="122"/>
      <c r="F408" s="167"/>
      <c r="G408" s="122"/>
      <c r="H408" s="168"/>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row>
    <row r="409" spans="1:48" ht="15.75" customHeight="1" x14ac:dyDescent="0.2">
      <c r="A409" s="122"/>
      <c r="B409" s="122"/>
      <c r="C409" s="166"/>
      <c r="D409" s="166"/>
      <c r="E409" s="122"/>
      <c r="F409" s="167"/>
      <c r="G409" s="122"/>
      <c r="H409" s="168"/>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row>
    <row r="410" spans="1:48" ht="15.75" customHeight="1" x14ac:dyDescent="0.2">
      <c r="A410" s="122"/>
      <c r="B410" s="122"/>
      <c r="C410" s="166"/>
      <c r="D410" s="166"/>
      <c r="E410" s="122"/>
      <c r="F410" s="167"/>
      <c r="G410" s="122"/>
      <c r="H410" s="168"/>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row>
    <row r="411" spans="1:48" ht="15.75" customHeight="1" x14ac:dyDescent="0.2">
      <c r="A411" s="122"/>
      <c r="B411" s="122"/>
      <c r="C411" s="166"/>
      <c r="D411" s="166"/>
      <c r="E411" s="122"/>
      <c r="F411" s="167"/>
      <c r="G411" s="122"/>
      <c r="H411" s="168"/>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row>
    <row r="412" spans="1:48" ht="15.75" customHeight="1" x14ac:dyDescent="0.2">
      <c r="A412" s="122"/>
      <c r="B412" s="122"/>
      <c r="C412" s="166"/>
      <c r="D412" s="166"/>
      <c r="E412" s="122"/>
      <c r="F412" s="167"/>
      <c r="G412" s="122"/>
      <c r="H412" s="168"/>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row>
    <row r="413" spans="1:48" ht="15.75" customHeight="1" x14ac:dyDescent="0.2">
      <c r="A413" s="122"/>
      <c r="B413" s="122"/>
      <c r="C413" s="166"/>
      <c r="D413" s="166"/>
      <c r="E413" s="122"/>
      <c r="F413" s="167"/>
      <c r="G413" s="122"/>
      <c r="H413" s="168"/>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row>
    <row r="414" spans="1:48" ht="15.75" customHeight="1" x14ac:dyDescent="0.2">
      <c r="A414" s="122"/>
      <c r="B414" s="122"/>
      <c r="C414" s="166"/>
      <c r="D414" s="166"/>
      <c r="E414" s="122"/>
      <c r="F414" s="167"/>
      <c r="G414" s="122"/>
      <c r="H414" s="168"/>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row>
    <row r="415" spans="1:48" ht="15.75" customHeight="1" x14ac:dyDescent="0.2">
      <c r="A415" s="122"/>
      <c r="B415" s="122"/>
      <c r="C415" s="166"/>
      <c r="D415" s="166"/>
      <c r="E415" s="122"/>
      <c r="F415" s="167"/>
      <c r="G415" s="122"/>
      <c r="H415" s="168"/>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row>
    <row r="416" spans="1:48" ht="15.75" customHeight="1" x14ac:dyDescent="0.2">
      <c r="A416" s="122"/>
      <c r="B416" s="122"/>
      <c r="C416" s="166"/>
      <c r="D416" s="166"/>
      <c r="E416" s="122"/>
      <c r="F416" s="167"/>
      <c r="G416" s="122"/>
      <c r="H416" s="168"/>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row>
    <row r="417" spans="1:48" ht="15.75" customHeight="1" x14ac:dyDescent="0.2">
      <c r="A417" s="122"/>
      <c r="B417" s="122"/>
      <c r="C417" s="166"/>
      <c r="D417" s="166"/>
      <c r="E417" s="122"/>
      <c r="F417" s="167"/>
      <c r="G417" s="122"/>
      <c r="H417" s="168"/>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row>
    <row r="418" spans="1:48" ht="15.75" customHeight="1" x14ac:dyDescent="0.2">
      <c r="A418" s="122"/>
      <c r="B418" s="122"/>
      <c r="C418" s="166"/>
      <c r="D418" s="166"/>
      <c r="E418" s="122"/>
      <c r="F418" s="167"/>
      <c r="G418" s="122"/>
      <c r="H418" s="168"/>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row>
    <row r="419" spans="1:48" ht="15.75" customHeight="1" x14ac:dyDescent="0.2">
      <c r="A419" s="122"/>
      <c r="B419" s="122"/>
      <c r="C419" s="166"/>
      <c r="D419" s="166"/>
      <c r="E419" s="122"/>
      <c r="F419" s="167"/>
      <c r="G419" s="122"/>
      <c r="H419" s="168"/>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row>
    <row r="420" spans="1:48" ht="15.75" customHeight="1" x14ac:dyDescent="0.2">
      <c r="A420" s="122"/>
      <c r="B420" s="122"/>
      <c r="C420" s="166"/>
      <c r="D420" s="166"/>
      <c r="E420" s="122"/>
      <c r="F420" s="167"/>
      <c r="G420" s="122"/>
      <c r="H420" s="168"/>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row>
    <row r="421" spans="1:48" ht="15.75" customHeight="1" x14ac:dyDescent="0.2">
      <c r="A421" s="122"/>
      <c r="B421" s="122"/>
      <c r="C421" s="166"/>
      <c r="D421" s="166"/>
      <c r="E421" s="122"/>
      <c r="F421" s="167"/>
      <c r="G421" s="122"/>
      <c r="H421" s="168"/>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row>
    <row r="422" spans="1:48" ht="15.75" customHeight="1" x14ac:dyDescent="0.2">
      <c r="A422" s="122"/>
      <c r="B422" s="122"/>
      <c r="C422" s="166"/>
      <c r="D422" s="166"/>
      <c r="E422" s="122"/>
      <c r="F422" s="167"/>
      <c r="G422" s="122"/>
      <c r="H422" s="168"/>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row>
    <row r="423" spans="1:48" ht="15.75" customHeight="1" x14ac:dyDescent="0.2">
      <c r="A423" s="122"/>
      <c r="B423" s="122"/>
      <c r="C423" s="166"/>
      <c r="D423" s="166"/>
      <c r="E423" s="122"/>
      <c r="F423" s="167"/>
      <c r="G423" s="122"/>
      <c r="H423" s="168"/>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row>
    <row r="424" spans="1:48" ht="15.75" customHeight="1" x14ac:dyDescent="0.2">
      <c r="A424" s="122"/>
      <c r="B424" s="122"/>
      <c r="C424" s="166"/>
      <c r="D424" s="166"/>
      <c r="E424" s="122"/>
      <c r="F424" s="167"/>
      <c r="G424" s="122"/>
      <c r="H424" s="168"/>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row>
    <row r="425" spans="1:48" ht="15.75" customHeight="1" x14ac:dyDescent="0.2">
      <c r="A425" s="122"/>
      <c r="B425" s="122"/>
      <c r="C425" s="166"/>
      <c r="D425" s="166"/>
      <c r="E425" s="122"/>
      <c r="F425" s="167"/>
      <c r="G425" s="122"/>
      <c r="H425" s="168"/>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row>
    <row r="426" spans="1:48" ht="15.75" customHeight="1" x14ac:dyDescent="0.2">
      <c r="A426" s="122"/>
      <c r="B426" s="122"/>
      <c r="C426" s="166"/>
      <c r="D426" s="166"/>
      <c r="E426" s="122"/>
      <c r="F426" s="167"/>
      <c r="G426" s="122"/>
      <c r="H426" s="168"/>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row>
    <row r="427" spans="1:48" ht="15.75" customHeight="1" x14ac:dyDescent="0.2">
      <c r="A427" s="122"/>
      <c r="B427" s="122"/>
      <c r="C427" s="166"/>
      <c r="D427" s="166"/>
      <c r="E427" s="122"/>
      <c r="F427" s="167"/>
      <c r="G427" s="122"/>
      <c r="H427" s="168"/>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row>
    <row r="428" spans="1:48" ht="15.75" customHeight="1" x14ac:dyDescent="0.2">
      <c r="A428" s="122"/>
      <c r="B428" s="122"/>
      <c r="C428" s="166"/>
      <c r="D428" s="166"/>
      <c r="E428" s="122"/>
      <c r="F428" s="167"/>
      <c r="G428" s="122"/>
      <c r="H428" s="168"/>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row>
    <row r="429" spans="1:48" ht="15.75" customHeight="1" x14ac:dyDescent="0.2">
      <c r="A429" s="122"/>
      <c r="B429" s="122"/>
      <c r="C429" s="166"/>
      <c r="D429" s="166"/>
      <c r="E429" s="122"/>
      <c r="F429" s="167"/>
      <c r="G429" s="122"/>
      <c r="H429" s="168"/>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row>
    <row r="430" spans="1:48" ht="15.75" customHeight="1" x14ac:dyDescent="0.2">
      <c r="A430" s="122"/>
      <c r="B430" s="122"/>
      <c r="C430" s="166"/>
      <c r="D430" s="166"/>
      <c r="E430" s="122"/>
      <c r="F430" s="167"/>
      <c r="G430" s="122"/>
      <c r="H430" s="168"/>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row>
    <row r="431" spans="1:48" ht="15.75" customHeight="1" x14ac:dyDescent="0.2">
      <c r="A431" s="122"/>
      <c r="B431" s="122"/>
      <c r="C431" s="166"/>
      <c r="D431" s="166"/>
      <c r="E431" s="122"/>
      <c r="F431" s="167"/>
      <c r="G431" s="122"/>
      <c r="H431" s="168"/>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row>
    <row r="432" spans="1:48" ht="15.75" customHeight="1" x14ac:dyDescent="0.2">
      <c r="A432" s="122"/>
      <c r="B432" s="122"/>
      <c r="C432" s="166"/>
      <c r="D432" s="166"/>
      <c r="E432" s="122"/>
      <c r="F432" s="167"/>
      <c r="G432" s="122"/>
      <c r="H432" s="168"/>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row>
    <row r="433" spans="1:48" ht="15.75" customHeight="1" x14ac:dyDescent="0.2">
      <c r="A433" s="122"/>
      <c r="B433" s="122"/>
      <c r="C433" s="166"/>
      <c r="D433" s="166"/>
      <c r="E433" s="122"/>
      <c r="F433" s="167"/>
      <c r="G433" s="122"/>
      <c r="H433" s="168"/>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row>
    <row r="434" spans="1:48" ht="15.75" customHeight="1" x14ac:dyDescent="0.2">
      <c r="A434" s="122"/>
      <c r="B434" s="122"/>
      <c r="C434" s="166"/>
      <c r="D434" s="166"/>
      <c r="E434" s="122"/>
      <c r="F434" s="167"/>
      <c r="G434" s="122"/>
      <c r="H434" s="168"/>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row>
    <row r="435" spans="1:48" ht="15.75" customHeight="1" x14ac:dyDescent="0.2">
      <c r="A435" s="122"/>
      <c r="B435" s="122"/>
      <c r="C435" s="166"/>
      <c r="D435" s="166"/>
      <c r="E435" s="122"/>
      <c r="F435" s="167"/>
      <c r="G435" s="122"/>
      <c r="H435" s="168"/>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row>
    <row r="436" spans="1:48" ht="15.75" customHeight="1" x14ac:dyDescent="0.2">
      <c r="A436" s="122"/>
      <c r="B436" s="122"/>
      <c r="C436" s="166"/>
      <c r="D436" s="166"/>
      <c r="E436" s="122"/>
      <c r="F436" s="167"/>
      <c r="G436" s="122"/>
      <c r="H436" s="168"/>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row>
    <row r="437" spans="1:48" ht="15.75" customHeight="1" x14ac:dyDescent="0.2">
      <c r="A437" s="122"/>
      <c r="B437" s="122"/>
      <c r="C437" s="166"/>
      <c r="D437" s="166"/>
      <c r="E437" s="122"/>
      <c r="F437" s="167"/>
      <c r="G437" s="122"/>
      <c r="H437" s="168"/>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row>
    <row r="438" spans="1:48" ht="15.75" customHeight="1" x14ac:dyDescent="0.2">
      <c r="A438" s="122"/>
      <c r="B438" s="122"/>
      <c r="C438" s="166"/>
      <c r="D438" s="166"/>
      <c r="E438" s="122"/>
      <c r="F438" s="167"/>
      <c r="G438" s="122"/>
      <c r="H438" s="168"/>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row>
    <row r="439" spans="1:48" ht="15.75" customHeight="1" x14ac:dyDescent="0.2">
      <c r="A439" s="122"/>
      <c r="B439" s="122"/>
      <c r="C439" s="166"/>
      <c r="D439" s="166"/>
      <c r="E439" s="122"/>
      <c r="F439" s="167"/>
      <c r="G439" s="122"/>
      <c r="H439" s="168"/>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row>
    <row r="440" spans="1:48" ht="15.75" customHeight="1" x14ac:dyDescent="0.2">
      <c r="A440" s="122"/>
      <c r="B440" s="122"/>
      <c r="C440" s="166"/>
      <c r="D440" s="166"/>
      <c r="E440" s="122"/>
      <c r="F440" s="167"/>
      <c r="G440" s="122"/>
      <c r="H440" s="168"/>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row>
    <row r="441" spans="1:48" ht="15.75" customHeight="1" x14ac:dyDescent="0.2">
      <c r="A441" s="122"/>
      <c r="B441" s="122"/>
      <c r="C441" s="166"/>
      <c r="D441" s="166"/>
      <c r="E441" s="122"/>
      <c r="F441" s="167"/>
      <c r="G441" s="122"/>
      <c r="H441" s="168"/>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row>
    <row r="442" spans="1:48" ht="15.75" customHeight="1" x14ac:dyDescent="0.2">
      <c r="A442" s="122"/>
      <c r="B442" s="122"/>
      <c r="C442" s="166"/>
      <c r="D442" s="166"/>
      <c r="E442" s="122"/>
      <c r="F442" s="167"/>
      <c r="G442" s="122"/>
      <c r="H442" s="168"/>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row>
    <row r="443" spans="1:48" ht="15.75" customHeight="1" x14ac:dyDescent="0.2">
      <c r="A443" s="122"/>
      <c r="B443" s="122"/>
      <c r="C443" s="166"/>
      <c r="D443" s="166"/>
      <c r="E443" s="122"/>
      <c r="F443" s="167"/>
      <c r="G443" s="122"/>
      <c r="H443" s="168"/>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row>
    <row r="444" spans="1:48" ht="15.75" customHeight="1" x14ac:dyDescent="0.2">
      <c r="A444" s="122"/>
      <c r="B444" s="122"/>
      <c r="C444" s="166"/>
      <c r="D444" s="166"/>
      <c r="E444" s="122"/>
      <c r="F444" s="167"/>
      <c r="G444" s="122"/>
      <c r="H444" s="168"/>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row>
    <row r="445" spans="1:48" ht="15.75" customHeight="1" x14ac:dyDescent="0.2">
      <c r="A445" s="122"/>
      <c r="B445" s="122"/>
      <c r="C445" s="166"/>
      <c r="D445" s="166"/>
      <c r="E445" s="122"/>
      <c r="F445" s="167"/>
      <c r="G445" s="122"/>
      <c r="H445" s="168"/>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row>
    <row r="446" spans="1:48" ht="15.75" customHeight="1" x14ac:dyDescent="0.2">
      <c r="A446" s="122"/>
      <c r="B446" s="122"/>
      <c r="C446" s="166"/>
      <c r="D446" s="166"/>
      <c r="E446" s="122"/>
      <c r="F446" s="167"/>
      <c r="G446" s="122"/>
      <c r="H446" s="168"/>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row>
    <row r="447" spans="1:48" ht="15.75" customHeight="1" x14ac:dyDescent="0.2">
      <c r="A447" s="122"/>
      <c r="B447" s="122"/>
      <c r="C447" s="166"/>
      <c r="D447" s="166"/>
      <c r="E447" s="122"/>
      <c r="F447" s="167"/>
      <c r="G447" s="122"/>
      <c r="H447" s="168"/>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row>
    <row r="448" spans="1:48" ht="15.75" customHeight="1" x14ac:dyDescent="0.2">
      <c r="A448" s="122"/>
      <c r="B448" s="122"/>
      <c r="C448" s="166"/>
      <c r="D448" s="166"/>
      <c r="E448" s="122"/>
      <c r="F448" s="167"/>
      <c r="G448" s="122"/>
      <c r="H448" s="168"/>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row>
    <row r="449" spans="1:48" ht="15.75" customHeight="1" x14ac:dyDescent="0.2">
      <c r="A449" s="122"/>
      <c r="B449" s="122"/>
      <c r="C449" s="166"/>
      <c r="D449" s="166"/>
      <c r="E449" s="122"/>
      <c r="F449" s="167"/>
      <c r="G449" s="122"/>
      <c r="H449" s="168"/>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row>
    <row r="450" spans="1:48" ht="15.75" customHeight="1" x14ac:dyDescent="0.2">
      <c r="A450" s="122"/>
      <c r="B450" s="122"/>
      <c r="C450" s="166"/>
      <c r="D450" s="166"/>
      <c r="E450" s="122"/>
      <c r="F450" s="167"/>
      <c r="G450" s="122"/>
      <c r="H450" s="168"/>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row>
    <row r="451" spans="1:48" ht="15.75" customHeight="1" x14ac:dyDescent="0.2">
      <c r="A451" s="122"/>
      <c r="B451" s="122"/>
      <c r="C451" s="166"/>
      <c r="D451" s="166"/>
      <c r="E451" s="122"/>
      <c r="F451" s="167"/>
      <c r="G451" s="122"/>
      <c r="H451" s="168"/>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row>
    <row r="452" spans="1:48" ht="15.75" customHeight="1" x14ac:dyDescent="0.2">
      <c r="A452" s="122"/>
      <c r="B452" s="122"/>
      <c r="C452" s="166"/>
      <c r="D452" s="166"/>
      <c r="E452" s="122"/>
      <c r="F452" s="167"/>
      <c r="G452" s="122"/>
      <c r="H452" s="168"/>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row>
    <row r="453" spans="1:48" ht="15.75" customHeight="1" x14ac:dyDescent="0.2">
      <c r="A453" s="122"/>
      <c r="B453" s="122"/>
      <c r="C453" s="166"/>
      <c r="D453" s="166"/>
      <c r="E453" s="122"/>
      <c r="F453" s="167"/>
      <c r="G453" s="122"/>
      <c r="H453" s="168"/>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row>
    <row r="454" spans="1:48" ht="15.75" customHeight="1" x14ac:dyDescent="0.2">
      <c r="A454" s="122"/>
      <c r="B454" s="122"/>
      <c r="C454" s="166"/>
      <c r="D454" s="166"/>
      <c r="E454" s="122"/>
      <c r="F454" s="167"/>
      <c r="G454" s="122"/>
      <c r="H454" s="168"/>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row>
    <row r="455" spans="1:48" ht="15.75" customHeight="1" x14ac:dyDescent="0.2">
      <c r="A455" s="122"/>
      <c r="B455" s="122"/>
      <c r="C455" s="166"/>
      <c r="D455" s="166"/>
      <c r="E455" s="122"/>
      <c r="F455" s="167"/>
      <c r="G455" s="122"/>
      <c r="H455" s="168"/>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row>
    <row r="456" spans="1:48" ht="15.75" customHeight="1" x14ac:dyDescent="0.2">
      <c r="A456" s="122"/>
      <c r="B456" s="122"/>
      <c r="C456" s="166"/>
      <c r="D456" s="166"/>
      <c r="E456" s="122"/>
      <c r="F456" s="167"/>
      <c r="G456" s="122"/>
      <c r="H456" s="168"/>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row>
    <row r="457" spans="1:48" ht="15.75" customHeight="1" x14ac:dyDescent="0.2">
      <c r="A457" s="122"/>
      <c r="B457" s="122"/>
      <c r="C457" s="166"/>
      <c r="D457" s="166"/>
      <c r="E457" s="122"/>
      <c r="F457" s="167"/>
      <c r="G457" s="122"/>
      <c r="H457" s="168"/>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row>
    <row r="458" spans="1:48" ht="15.75" customHeight="1" x14ac:dyDescent="0.2">
      <c r="A458" s="122"/>
      <c r="B458" s="122"/>
      <c r="C458" s="166"/>
      <c r="D458" s="166"/>
      <c r="E458" s="122"/>
      <c r="F458" s="167"/>
      <c r="G458" s="122"/>
      <c r="H458" s="168"/>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row>
    <row r="459" spans="1:48" ht="15.75" customHeight="1" x14ac:dyDescent="0.2">
      <c r="A459" s="122"/>
      <c r="B459" s="122"/>
      <c r="C459" s="166"/>
      <c r="D459" s="166"/>
      <c r="E459" s="122"/>
      <c r="F459" s="167"/>
      <c r="G459" s="122"/>
      <c r="H459" s="168"/>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row>
    <row r="460" spans="1:48" ht="15.75" customHeight="1" x14ac:dyDescent="0.2">
      <c r="A460" s="122"/>
      <c r="B460" s="122"/>
      <c r="C460" s="166"/>
      <c r="D460" s="166"/>
      <c r="E460" s="122"/>
      <c r="F460" s="167"/>
      <c r="G460" s="122"/>
      <c r="H460" s="168"/>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row>
    <row r="461" spans="1:48" ht="15.75" customHeight="1" x14ac:dyDescent="0.2">
      <c r="A461" s="122"/>
      <c r="B461" s="122"/>
      <c r="C461" s="166"/>
      <c r="D461" s="166"/>
      <c r="E461" s="122"/>
      <c r="F461" s="167"/>
      <c r="G461" s="122"/>
      <c r="H461" s="168"/>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row>
    <row r="462" spans="1:48" ht="15.75" customHeight="1" x14ac:dyDescent="0.2">
      <c r="A462" s="122"/>
      <c r="B462" s="122"/>
      <c r="C462" s="166"/>
      <c r="D462" s="166"/>
      <c r="E462" s="122"/>
      <c r="F462" s="167"/>
      <c r="G462" s="122"/>
      <c r="H462" s="168"/>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row>
    <row r="463" spans="1:48" ht="15.75" customHeight="1" x14ac:dyDescent="0.2">
      <c r="A463" s="122"/>
      <c r="B463" s="122"/>
      <c r="C463" s="166"/>
      <c r="D463" s="166"/>
      <c r="E463" s="122"/>
      <c r="F463" s="167"/>
      <c r="G463" s="122"/>
      <c r="H463" s="168"/>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row>
    <row r="464" spans="1:48" ht="15.75" customHeight="1" x14ac:dyDescent="0.2">
      <c r="A464" s="122"/>
      <c r="B464" s="122"/>
      <c r="C464" s="166"/>
      <c r="D464" s="166"/>
      <c r="E464" s="122"/>
      <c r="F464" s="167"/>
      <c r="G464" s="122"/>
      <c r="H464" s="168"/>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row>
    <row r="465" spans="1:48" ht="15.75" customHeight="1" x14ac:dyDescent="0.2">
      <c r="A465" s="122"/>
      <c r="B465" s="122"/>
      <c r="C465" s="166"/>
      <c r="D465" s="166"/>
      <c r="E465" s="122"/>
      <c r="F465" s="167"/>
      <c r="G465" s="122"/>
      <c r="H465" s="168"/>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row>
    <row r="466" spans="1:48" ht="15.75" customHeight="1" x14ac:dyDescent="0.2">
      <c r="A466" s="122"/>
      <c r="B466" s="122"/>
      <c r="C466" s="166"/>
      <c r="D466" s="166"/>
      <c r="E466" s="122"/>
      <c r="F466" s="167"/>
      <c r="G466" s="122"/>
      <c r="H466" s="168"/>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row>
    <row r="467" spans="1:48" ht="15.75" customHeight="1" x14ac:dyDescent="0.2">
      <c r="A467" s="122"/>
      <c r="B467" s="122"/>
      <c r="C467" s="166"/>
      <c r="D467" s="166"/>
      <c r="E467" s="122"/>
      <c r="F467" s="167"/>
      <c r="G467" s="122"/>
      <c r="H467" s="168"/>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row>
    <row r="468" spans="1:48" ht="15.75" customHeight="1" x14ac:dyDescent="0.2">
      <c r="A468" s="122"/>
      <c r="B468" s="122"/>
      <c r="C468" s="166"/>
      <c r="D468" s="166"/>
      <c r="E468" s="122"/>
      <c r="F468" s="167"/>
      <c r="G468" s="122"/>
      <c r="H468" s="168"/>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row>
    <row r="469" spans="1:48" ht="15.75" customHeight="1" x14ac:dyDescent="0.2">
      <c r="A469" s="122"/>
      <c r="B469" s="122"/>
      <c r="C469" s="166"/>
      <c r="D469" s="166"/>
      <c r="E469" s="122"/>
      <c r="F469" s="167"/>
      <c r="G469" s="122"/>
      <c r="H469" s="168"/>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row>
    <row r="470" spans="1:48" ht="15.75" customHeight="1" x14ac:dyDescent="0.2">
      <c r="A470" s="122"/>
      <c r="B470" s="122"/>
      <c r="C470" s="166"/>
      <c r="D470" s="166"/>
      <c r="E470" s="122"/>
      <c r="F470" s="167"/>
      <c r="G470" s="122"/>
      <c r="H470" s="168"/>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row>
    <row r="471" spans="1:48" ht="15.75" customHeight="1" x14ac:dyDescent="0.2">
      <c r="A471" s="122"/>
      <c r="B471" s="122"/>
      <c r="C471" s="166"/>
      <c r="D471" s="166"/>
      <c r="E471" s="122"/>
      <c r="F471" s="167"/>
      <c r="G471" s="122"/>
      <c r="H471" s="168"/>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row>
    <row r="472" spans="1:48" ht="15.75" customHeight="1" x14ac:dyDescent="0.2">
      <c r="A472" s="122"/>
      <c r="B472" s="122"/>
      <c r="C472" s="166"/>
      <c r="D472" s="166"/>
      <c r="E472" s="122"/>
      <c r="F472" s="167"/>
      <c r="G472" s="122"/>
      <c r="H472" s="168"/>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row>
    <row r="473" spans="1:48" ht="15.75" customHeight="1" x14ac:dyDescent="0.2">
      <c r="A473" s="122"/>
      <c r="B473" s="122"/>
      <c r="C473" s="166"/>
      <c r="D473" s="166"/>
      <c r="E473" s="122"/>
      <c r="F473" s="167"/>
      <c r="G473" s="122"/>
      <c r="H473" s="168"/>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row>
    <row r="474" spans="1:48" ht="15.75" customHeight="1" x14ac:dyDescent="0.2">
      <c r="A474" s="122"/>
      <c r="B474" s="122"/>
      <c r="C474" s="166"/>
      <c r="D474" s="166"/>
      <c r="E474" s="122"/>
      <c r="F474" s="167"/>
      <c r="G474" s="122"/>
      <c r="H474" s="168"/>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row>
    <row r="475" spans="1:48" ht="15.75" customHeight="1" x14ac:dyDescent="0.2">
      <c r="A475" s="122"/>
      <c r="B475" s="122"/>
      <c r="C475" s="166"/>
      <c r="D475" s="166"/>
      <c r="E475" s="122"/>
      <c r="F475" s="167"/>
      <c r="G475" s="122"/>
      <c r="H475" s="168"/>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row>
    <row r="476" spans="1:48" ht="15.75" customHeight="1" x14ac:dyDescent="0.2">
      <c r="A476" s="122"/>
      <c r="B476" s="122"/>
      <c r="C476" s="166"/>
      <c r="D476" s="166"/>
      <c r="E476" s="122"/>
      <c r="F476" s="167"/>
      <c r="G476" s="122"/>
      <c r="H476" s="168"/>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row>
    <row r="477" spans="1:48" ht="15.75" customHeight="1" x14ac:dyDescent="0.2">
      <c r="A477" s="122"/>
      <c r="B477" s="122"/>
      <c r="C477" s="166"/>
      <c r="D477" s="166"/>
      <c r="E477" s="122"/>
      <c r="F477" s="167"/>
      <c r="G477" s="122"/>
      <c r="H477" s="168"/>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row>
    <row r="478" spans="1:48" ht="15.75" customHeight="1" x14ac:dyDescent="0.2">
      <c r="A478" s="122"/>
      <c r="B478" s="122"/>
      <c r="C478" s="166"/>
      <c r="D478" s="166"/>
      <c r="E478" s="122"/>
      <c r="F478" s="167"/>
      <c r="G478" s="122"/>
      <c r="H478" s="168"/>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row>
    <row r="479" spans="1:48" ht="15.75" customHeight="1" x14ac:dyDescent="0.2">
      <c r="A479" s="122"/>
      <c r="B479" s="122"/>
      <c r="C479" s="166"/>
      <c r="D479" s="166"/>
      <c r="E479" s="122"/>
      <c r="F479" s="167"/>
      <c r="G479" s="122"/>
      <c r="H479" s="168"/>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row>
    <row r="480" spans="1:48" ht="15.75" customHeight="1" x14ac:dyDescent="0.2">
      <c r="A480" s="122"/>
      <c r="B480" s="122"/>
      <c r="C480" s="166"/>
      <c r="D480" s="166"/>
      <c r="E480" s="122"/>
      <c r="F480" s="167"/>
      <c r="G480" s="122"/>
      <c r="H480" s="168"/>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row>
    <row r="481" spans="1:48" ht="15.75" customHeight="1" x14ac:dyDescent="0.2">
      <c r="A481" s="122"/>
      <c r="B481" s="122"/>
      <c r="C481" s="166"/>
      <c r="D481" s="166"/>
      <c r="E481" s="122"/>
      <c r="F481" s="167"/>
      <c r="G481" s="122"/>
      <c r="H481" s="168"/>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row>
    <row r="482" spans="1:48" ht="15.75" customHeight="1" x14ac:dyDescent="0.2">
      <c r="A482" s="122"/>
      <c r="B482" s="122"/>
      <c r="C482" s="166"/>
      <c r="D482" s="166"/>
      <c r="E482" s="122"/>
      <c r="F482" s="167"/>
      <c r="G482" s="122"/>
      <c r="H482" s="168"/>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row>
    <row r="483" spans="1:48" ht="15.75" customHeight="1" x14ac:dyDescent="0.2">
      <c r="A483" s="122"/>
      <c r="B483" s="122"/>
      <c r="C483" s="166"/>
      <c r="D483" s="166"/>
      <c r="E483" s="122"/>
      <c r="F483" s="167"/>
      <c r="G483" s="122"/>
      <c r="H483" s="168"/>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row>
    <row r="484" spans="1:48" ht="15.75" customHeight="1" x14ac:dyDescent="0.2">
      <c r="A484" s="122"/>
      <c r="B484" s="122"/>
      <c r="C484" s="166"/>
      <c r="D484" s="166"/>
      <c r="E484" s="122"/>
      <c r="F484" s="167"/>
      <c r="G484" s="122"/>
      <c r="H484" s="168"/>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row>
    <row r="485" spans="1:48" ht="15.75" customHeight="1" x14ac:dyDescent="0.2">
      <c r="A485" s="122"/>
      <c r="B485" s="122"/>
      <c r="C485" s="166"/>
      <c r="D485" s="166"/>
      <c r="E485" s="122"/>
      <c r="F485" s="167"/>
      <c r="G485" s="122"/>
      <c r="H485" s="168"/>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row>
    <row r="486" spans="1:48" ht="15.75" customHeight="1" x14ac:dyDescent="0.2">
      <c r="A486" s="122"/>
      <c r="B486" s="122"/>
      <c r="C486" s="166"/>
      <c r="D486" s="166"/>
      <c r="E486" s="122"/>
      <c r="F486" s="167"/>
      <c r="G486" s="122"/>
      <c r="H486" s="168"/>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row>
    <row r="487" spans="1:48" ht="15.75" customHeight="1" x14ac:dyDescent="0.2">
      <c r="A487" s="122"/>
      <c r="B487" s="122"/>
      <c r="C487" s="166"/>
      <c r="D487" s="166"/>
      <c r="E487" s="122"/>
      <c r="F487" s="167"/>
      <c r="G487" s="122"/>
      <c r="H487" s="168"/>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row>
    <row r="488" spans="1:48" ht="15.75" customHeight="1" x14ac:dyDescent="0.2">
      <c r="A488" s="122"/>
      <c r="B488" s="122"/>
      <c r="C488" s="166"/>
      <c r="D488" s="166"/>
      <c r="E488" s="122"/>
      <c r="F488" s="167"/>
      <c r="G488" s="122"/>
      <c r="H488" s="168"/>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row>
    <row r="489" spans="1:48" ht="15.75" customHeight="1" x14ac:dyDescent="0.2">
      <c r="A489" s="122"/>
      <c r="B489" s="122"/>
      <c r="C489" s="166"/>
      <c r="D489" s="166"/>
      <c r="E489" s="122"/>
      <c r="F489" s="167"/>
      <c r="G489" s="122"/>
      <c r="H489" s="168"/>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row>
    <row r="490" spans="1:48" ht="15.75" customHeight="1" x14ac:dyDescent="0.2">
      <c r="A490" s="122"/>
      <c r="B490" s="122"/>
      <c r="C490" s="166"/>
      <c r="D490" s="166"/>
      <c r="E490" s="122"/>
      <c r="F490" s="167"/>
      <c r="G490" s="122"/>
      <c r="H490" s="168"/>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row>
    <row r="491" spans="1:48" ht="15.75" customHeight="1" x14ac:dyDescent="0.2">
      <c r="A491" s="122"/>
      <c r="B491" s="122"/>
      <c r="C491" s="166"/>
      <c r="D491" s="166"/>
      <c r="E491" s="122"/>
      <c r="F491" s="167"/>
      <c r="G491" s="122"/>
      <c r="H491" s="168"/>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row>
    <row r="492" spans="1:48" ht="15.75" customHeight="1" x14ac:dyDescent="0.2">
      <c r="A492" s="122"/>
      <c r="B492" s="122"/>
      <c r="C492" s="166"/>
      <c r="D492" s="166"/>
      <c r="E492" s="122"/>
      <c r="F492" s="167"/>
      <c r="G492" s="122"/>
      <c r="H492" s="168"/>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row>
    <row r="493" spans="1:48" ht="15.75" customHeight="1" x14ac:dyDescent="0.2">
      <c r="A493" s="122"/>
      <c r="B493" s="122"/>
      <c r="C493" s="166"/>
      <c r="D493" s="166"/>
      <c r="E493" s="122"/>
      <c r="F493" s="167"/>
      <c r="G493" s="122"/>
      <c r="H493" s="168"/>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row>
    <row r="494" spans="1:48" ht="15.75" customHeight="1" x14ac:dyDescent="0.2">
      <c r="A494" s="122"/>
      <c r="B494" s="122"/>
      <c r="C494" s="166"/>
      <c r="D494" s="166"/>
      <c r="E494" s="122"/>
      <c r="F494" s="167"/>
      <c r="G494" s="122"/>
      <c r="H494" s="168"/>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row>
    <row r="495" spans="1:48" ht="15.75" customHeight="1" x14ac:dyDescent="0.2">
      <c r="A495" s="122"/>
      <c r="B495" s="122"/>
      <c r="C495" s="166"/>
      <c r="D495" s="166"/>
      <c r="E495" s="122"/>
      <c r="F495" s="167"/>
      <c r="G495" s="122"/>
      <c r="H495" s="168"/>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row>
    <row r="496" spans="1:48" ht="15.75" customHeight="1" x14ac:dyDescent="0.2">
      <c r="A496" s="122"/>
      <c r="B496" s="122"/>
      <c r="C496" s="166"/>
      <c r="D496" s="166"/>
      <c r="E496" s="122"/>
      <c r="F496" s="167"/>
      <c r="G496" s="122"/>
      <c r="H496" s="168"/>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row>
    <row r="497" spans="1:48" ht="15.75" customHeight="1" x14ac:dyDescent="0.2">
      <c r="A497" s="122"/>
      <c r="B497" s="122"/>
      <c r="C497" s="166"/>
      <c r="D497" s="166"/>
      <c r="E497" s="122"/>
      <c r="F497" s="167"/>
      <c r="G497" s="122"/>
      <c r="H497" s="168"/>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row>
    <row r="498" spans="1:48" ht="15.75" customHeight="1" x14ac:dyDescent="0.2">
      <c r="A498" s="122"/>
      <c r="B498" s="122"/>
      <c r="C498" s="166"/>
      <c r="D498" s="166"/>
      <c r="E498" s="122"/>
      <c r="F498" s="167"/>
      <c r="G498" s="122"/>
      <c r="H498" s="168"/>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row>
    <row r="499" spans="1:48" ht="15.75" customHeight="1" x14ac:dyDescent="0.2">
      <c r="A499" s="122"/>
      <c r="B499" s="122"/>
      <c r="C499" s="166"/>
      <c r="D499" s="166"/>
      <c r="E499" s="122"/>
      <c r="F499" s="167"/>
      <c r="G499" s="122"/>
      <c r="H499" s="168"/>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row>
    <row r="500" spans="1:48" ht="15.75" customHeight="1" x14ac:dyDescent="0.2">
      <c r="A500" s="122"/>
      <c r="B500" s="122"/>
      <c r="C500" s="166"/>
      <c r="D500" s="166"/>
      <c r="E500" s="122"/>
      <c r="F500" s="167"/>
      <c r="G500" s="122"/>
      <c r="H500" s="168"/>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row>
    <row r="501" spans="1:48" ht="15.75" customHeight="1" x14ac:dyDescent="0.2">
      <c r="A501" s="122"/>
      <c r="B501" s="122"/>
      <c r="C501" s="166"/>
      <c r="D501" s="166"/>
      <c r="E501" s="122"/>
      <c r="F501" s="167"/>
      <c r="G501" s="122"/>
      <c r="H501" s="168"/>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row>
    <row r="502" spans="1:48" ht="15.75" customHeight="1" x14ac:dyDescent="0.2">
      <c r="A502" s="122"/>
      <c r="B502" s="122"/>
      <c r="C502" s="166"/>
      <c r="D502" s="166"/>
      <c r="E502" s="122"/>
      <c r="F502" s="167"/>
      <c r="G502" s="122"/>
      <c r="H502" s="168"/>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row>
    <row r="503" spans="1:48" ht="15.75" customHeight="1" x14ac:dyDescent="0.2">
      <c r="A503" s="122"/>
      <c r="B503" s="122"/>
      <c r="C503" s="166"/>
      <c r="D503" s="166"/>
      <c r="E503" s="122"/>
      <c r="F503" s="167"/>
      <c r="G503" s="122"/>
      <c r="H503" s="168"/>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row>
    <row r="504" spans="1:48" ht="15.75" customHeight="1" x14ac:dyDescent="0.2">
      <c r="A504" s="122"/>
      <c r="B504" s="122"/>
      <c r="C504" s="166"/>
      <c r="D504" s="166"/>
      <c r="E504" s="122"/>
      <c r="F504" s="167"/>
      <c r="G504" s="122"/>
      <c r="H504" s="168"/>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row>
    <row r="505" spans="1:48" ht="15.75" customHeight="1" x14ac:dyDescent="0.2">
      <c r="A505" s="122"/>
      <c r="B505" s="122"/>
      <c r="C505" s="166"/>
      <c r="D505" s="166"/>
      <c r="E505" s="122"/>
      <c r="F505" s="167"/>
      <c r="G505" s="122"/>
      <c r="H505" s="168"/>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row>
    <row r="506" spans="1:48" ht="15.75" customHeight="1" x14ac:dyDescent="0.2">
      <c r="A506" s="122"/>
      <c r="B506" s="122"/>
      <c r="C506" s="166"/>
      <c r="D506" s="166"/>
      <c r="E506" s="122"/>
      <c r="F506" s="167"/>
      <c r="G506" s="122"/>
      <c r="H506" s="168"/>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row>
    <row r="507" spans="1:48" ht="15.75" customHeight="1" x14ac:dyDescent="0.2">
      <c r="A507" s="122"/>
      <c r="B507" s="122"/>
      <c r="C507" s="166"/>
      <c r="D507" s="166"/>
      <c r="E507" s="122"/>
      <c r="F507" s="167"/>
      <c r="G507" s="122"/>
      <c r="H507" s="168"/>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row>
    <row r="508" spans="1:48" ht="15.75" customHeight="1" x14ac:dyDescent="0.2">
      <c r="A508" s="122"/>
      <c r="B508" s="122"/>
      <c r="C508" s="166"/>
      <c r="D508" s="166"/>
      <c r="E508" s="122"/>
      <c r="F508" s="167"/>
      <c r="G508" s="122"/>
      <c r="H508" s="168"/>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row>
    <row r="509" spans="1:48" ht="15.75" customHeight="1" x14ac:dyDescent="0.2">
      <c r="A509" s="122"/>
      <c r="B509" s="122"/>
      <c r="C509" s="166"/>
      <c r="D509" s="166"/>
      <c r="E509" s="122"/>
      <c r="F509" s="167"/>
      <c r="G509" s="122"/>
      <c r="H509" s="168"/>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row>
    <row r="510" spans="1:48" ht="15.75" customHeight="1" x14ac:dyDescent="0.2">
      <c r="A510" s="122"/>
      <c r="B510" s="122"/>
      <c r="C510" s="166"/>
      <c r="D510" s="166"/>
      <c r="E510" s="122"/>
      <c r="F510" s="167"/>
      <c r="G510" s="122"/>
      <c r="H510" s="168"/>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row>
    <row r="511" spans="1:48" ht="15.75" customHeight="1" x14ac:dyDescent="0.2">
      <c r="A511" s="122"/>
      <c r="B511" s="122"/>
      <c r="C511" s="166"/>
      <c r="D511" s="166"/>
      <c r="E511" s="122"/>
      <c r="F511" s="167"/>
      <c r="G511" s="122"/>
      <c r="H511" s="168"/>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row>
    <row r="512" spans="1:48" ht="15.75" customHeight="1" x14ac:dyDescent="0.2">
      <c r="A512" s="122"/>
      <c r="B512" s="122"/>
      <c r="C512" s="166"/>
      <c r="D512" s="166"/>
      <c r="E512" s="122"/>
      <c r="F512" s="167"/>
      <c r="G512" s="122"/>
      <c r="H512" s="168"/>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row>
    <row r="513" spans="1:48" ht="15.75" customHeight="1" x14ac:dyDescent="0.2">
      <c r="A513" s="122"/>
      <c r="B513" s="122"/>
      <c r="C513" s="166"/>
      <c r="D513" s="166"/>
      <c r="E513" s="122"/>
      <c r="F513" s="167"/>
      <c r="G513" s="122"/>
      <c r="H513" s="168"/>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row>
    <row r="514" spans="1:48" ht="15.75" customHeight="1" x14ac:dyDescent="0.2">
      <c r="A514" s="122"/>
      <c r="B514" s="122"/>
      <c r="C514" s="166"/>
      <c r="D514" s="166"/>
      <c r="E514" s="122"/>
      <c r="F514" s="167"/>
      <c r="G514" s="122"/>
      <c r="H514" s="168"/>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row>
    <row r="515" spans="1:48" ht="15.75" customHeight="1" x14ac:dyDescent="0.2">
      <c r="A515" s="122"/>
      <c r="B515" s="122"/>
      <c r="C515" s="166"/>
      <c r="D515" s="166"/>
      <c r="E515" s="122"/>
      <c r="F515" s="167"/>
      <c r="G515" s="122"/>
      <c r="H515" s="168"/>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row>
    <row r="516" spans="1:48" ht="15.75" customHeight="1" x14ac:dyDescent="0.2">
      <c r="A516" s="122"/>
      <c r="B516" s="122"/>
      <c r="C516" s="166"/>
      <c r="D516" s="166"/>
      <c r="E516" s="122"/>
      <c r="F516" s="167"/>
      <c r="G516" s="122"/>
      <c r="H516" s="168"/>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row>
    <row r="517" spans="1:48" ht="15.75" customHeight="1" x14ac:dyDescent="0.2">
      <c r="A517" s="122"/>
      <c r="B517" s="122"/>
      <c r="C517" s="166"/>
      <c r="D517" s="166"/>
      <c r="E517" s="122"/>
      <c r="F517" s="167"/>
      <c r="G517" s="122"/>
      <c r="H517" s="168"/>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row>
    <row r="518" spans="1:48" ht="15.75" customHeight="1" x14ac:dyDescent="0.2">
      <c r="A518" s="122"/>
      <c r="B518" s="122"/>
      <c r="C518" s="166"/>
      <c r="D518" s="166"/>
      <c r="E518" s="122"/>
      <c r="F518" s="167"/>
      <c r="G518" s="122"/>
      <c r="H518" s="168"/>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row>
    <row r="519" spans="1:48" ht="15.75" customHeight="1" x14ac:dyDescent="0.2">
      <c r="A519" s="122"/>
      <c r="B519" s="122"/>
      <c r="C519" s="166"/>
      <c r="D519" s="166"/>
      <c r="E519" s="122"/>
      <c r="F519" s="167"/>
      <c r="G519" s="122"/>
      <c r="H519" s="168"/>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row>
    <row r="520" spans="1:48" ht="15.75" customHeight="1" x14ac:dyDescent="0.2">
      <c r="A520" s="122"/>
      <c r="B520" s="122"/>
      <c r="C520" s="166"/>
      <c r="D520" s="166"/>
      <c r="E520" s="122"/>
      <c r="F520" s="167"/>
      <c r="G520" s="122"/>
      <c r="H520" s="168"/>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row>
    <row r="521" spans="1:48" ht="15.75" customHeight="1" x14ac:dyDescent="0.2">
      <c r="A521" s="122"/>
      <c r="B521" s="122"/>
      <c r="C521" s="166"/>
      <c r="D521" s="166"/>
      <c r="E521" s="122"/>
      <c r="F521" s="167"/>
      <c r="G521" s="122"/>
      <c r="H521" s="168"/>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row>
    <row r="522" spans="1:48" ht="15.75" customHeight="1" x14ac:dyDescent="0.2">
      <c r="A522" s="122"/>
      <c r="B522" s="122"/>
      <c r="C522" s="166"/>
      <c r="D522" s="166"/>
      <c r="E522" s="122"/>
      <c r="F522" s="167"/>
      <c r="G522" s="122"/>
      <c r="H522" s="168"/>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row>
    <row r="523" spans="1:48" ht="15.75" customHeight="1" x14ac:dyDescent="0.2">
      <c r="A523" s="122"/>
      <c r="B523" s="122"/>
      <c r="C523" s="166"/>
      <c r="D523" s="166"/>
      <c r="E523" s="122"/>
      <c r="F523" s="167"/>
      <c r="G523" s="122"/>
      <c r="H523" s="168"/>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row>
    <row r="524" spans="1:48" ht="15.75" customHeight="1" x14ac:dyDescent="0.2">
      <c r="A524" s="122"/>
      <c r="B524" s="122"/>
      <c r="C524" s="166"/>
      <c r="D524" s="166"/>
      <c r="E524" s="122"/>
      <c r="F524" s="167"/>
      <c r="G524" s="122"/>
      <c r="H524" s="168"/>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row>
    <row r="525" spans="1:48" ht="15.75" customHeight="1" x14ac:dyDescent="0.2">
      <c r="A525" s="122"/>
      <c r="B525" s="122"/>
      <c r="C525" s="166"/>
      <c r="D525" s="166"/>
      <c r="E525" s="122"/>
      <c r="F525" s="167"/>
      <c r="G525" s="122"/>
      <c r="H525" s="168"/>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row>
    <row r="526" spans="1:48" ht="15.75" customHeight="1" x14ac:dyDescent="0.2">
      <c r="A526" s="122"/>
      <c r="B526" s="122"/>
      <c r="C526" s="166"/>
      <c r="D526" s="166"/>
      <c r="E526" s="122"/>
      <c r="F526" s="167"/>
      <c r="G526" s="122"/>
      <c r="H526" s="168"/>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row>
    <row r="527" spans="1:48" ht="15.75" customHeight="1" x14ac:dyDescent="0.2">
      <c r="A527" s="122"/>
      <c r="B527" s="122"/>
      <c r="C527" s="166"/>
      <c r="D527" s="166"/>
      <c r="E527" s="122"/>
      <c r="F527" s="167"/>
      <c r="G527" s="122"/>
      <c r="H527" s="168"/>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row>
    <row r="528" spans="1:48" ht="15.75" customHeight="1" x14ac:dyDescent="0.2">
      <c r="A528" s="122"/>
      <c r="B528" s="122"/>
      <c r="C528" s="166"/>
      <c r="D528" s="166"/>
      <c r="E528" s="122"/>
      <c r="F528" s="167"/>
      <c r="G528" s="122"/>
      <c r="H528" s="168"/>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row>
    <row r="529" spans="1:48" ht="15.75" customHeight="1" x14ac:dyDescent="0.2">
      <c r="A529" s="122"/>
      <c r="B529" s="122"/>
      <c r="C529" s="166"/>
      <c r="D529" s="166"/>
      <c r="E529" s="122"/>
      <c r="F529" s="167"/>
      <c r="G529" s="122"/>
      <c r="H529" s="168"/>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row>
    <row r="530" spans="1:48" ht="15.75" customHeight="1" x14ac:dyDescent="0.2">
      <c r="A530" s="122"/>
      <c r="B530" s="122"/>
      <c r="C530" s="166"/>
      <c r="D530" s="166"/>
      <c r="E530" s="122"/>
      <c r="F530" s="167"/>
      <c r="G530" s="122"/>
      <c r="H530" s="168"/>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row>
    <row r="531" spans="1:48" ht="15.75" customHeight="1" x14ac:dyDescent="0.2">
      <c r="A531" s="122"/>
      <c r="B531" s="122"/>
      <c r="C531" s="166"/>
      <c r="D531" s="166"/>
      <c r="E531" s="122"/>
      <c r="F531" s="167"/>
      <c r="G531" s="122"/>
      <c r="H531" s="168"/>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row>
    <row r="532" spans="1:48" ht="15.75" customHeight="1" x14ac:dyDescent="0.2">
      <c r="A532" s="122"/>
      <c r="B532" s="122"/>
      <c r="C532" s="166"/>
      <c r="D532" s="166"/>
      <c r="E532" s="122"/>
      <c r="F532" s="167"/>
      <c r="G532" s="122"/>
      <c r="H532" s="168"/>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row>
    <row r="533" spans="1:48" ht="15.75" customHeight="1" x14ac:dyDescent="0.2">
      <c r="A533" s="122"/>
      <c r="B533" s="122"/>
      <c r="C533" s="166"/>
      <c r="D533" s="166"/>
      <c r="E533" s="122"/>
      <c r="F533" s="167"/>
      <c r="G533" s="122"/>
      <c r="H533" s="168"/>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row>
    <row r="534" spans="1:48" ht="15.75" customHeight="1" x14ac:dyDescent="0.2">
      <c r="A534" s="122"/>
      <c r="B534" s="122"/>
      <c r="C534" s="166"/>
      <c r="D534" s="166"/>
      <c r="E534" s="122"/>
      <c r="F534" s="167"/>
      <c r="G534" s="122"/>
      <c r="H534" s="168"/>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row>
    <row r="535" spans="1:48" ht="15.75" customHeight="1" x14ac:dyDescent="0.2">
      <c r="A535" s="122"/>
      <c r="B535" s="122"/>
      <c r="C535" s="166"/>
      <c r="D535" s="166"/>
      <c r="E535" s="122"/>
      <c r="F535" s="167"/>
      <c r="G535" s="122"/>
      <c r="H535" s="168"/>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row>
    <row r="536" spans="1:48" ht="15.75" customHeight="1" x14ac:dyDescent="0.2">
      <c r="A536" s="122"/>
      <c r="B536" s="122"/>
      <c r="C536" s="166"/>
      <c r="D536" s="166"/>
      <c r="E536" s="122"/>
      <c r="F536" s="167"/>
      <c r="G536" s="122"/>
      <c r="H536" s="168"/>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row>
    <row r="537" spans="1:48" ht="15.75" customHeight="1" x14ac:dyDescent="0.2">
      <c r="A537" s="122"/>
      <c r="B537" s="122"/>
      <c r="C537" s="166"/>
      <c r="D537" s="166"/>
      <c r="E537" s="122"/>
      <c r="F537" s="167"/>
      <c r="G537" s="122"/>
      <c r="H537" s="168"/>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row>
    <row r="538" spans="1:48" ht="15.75" customHeight="1" x14ac:dyDescent="0.2">
      <c r="A538" s="122"/>
      <c r="B538" s="122"/>
      <c r="C538" s="166"/>
      <c r="D538" s="166"/>
      <c r="E538" s="122"/>
      <c r="F538" s="167"/>
      <c r="G538" s="122"/>
      <c r="H538" s="168"/>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row>
    <row r="539" spans="1:48" ht="15.75" customHeight="1" x14ac:dyDescent="0.2">
      <c r="A539" s="122"/>
      <c r="B539" s="122"/>
      <c r="C539" s="166"/>
      <c r="D539" s="166"/>
      <c r="E539" s="122"/>
      <c r="F539" s="167"/>
      <c r="G539" s="122"/>
      <c r="H539" s="168"/>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row>
    <row r="540" spans="1:48" ht="15.75" customHeight="1" x14ac:dyDescent="0.2">
      <c r="A540" s="122"/>
      <c r="B540" s="122"/>
      <c r="C540" s="166"/>
      <c r="D540" s="166"/>
      <c r="E540" s="122"/>
      <c r="F540" s="167"/>
      <c r="G540" s="122"/>
      <c r="H540" s="168"/>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row>
    <row r="541" spans="1:48" ht="15.75" customHeight="1" x14ac:dyDescent="0.2">
      <c r="A541" s="122"/>
      <c r="B541" s="122"/>
      <c r="C541" s="166"/>
      <c r="D541" s="166"/>
      <c r="E541" s="122"/>
      <c r="F541" s="167"/>
      <c r="G541" s="122"/>
      <c r="H541" s="168"/>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row>
    <row r="542" spans="1:48" ht="15.75" customHeight="1" x14ac:dyDescent="0.2">
      <c r="A542" s="122"/>
      <c r="B542" s="122"/>
      <c r="C542" s="166"/>
      <c r="D542" s="166"/>
      <c r="E542" s="122"/>
      <c r="F542" s="167"/>
      <c r="G542" s="122"/>
      <c r="H542" s="168"/>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row>
    <row r="543" spans="1:48" ht="15.75" customHeight="1" x14ac:dyDescent="0.2">
      <c r="A543" s="122"/>
      <c r="B543" s="122"/>
      <c r="C543" s="166"/>
      <c r="D543" s="166"/>
      <c r="E543" s="122"/>
      <c r="F543" s="167"/>
      <c r="G543" s="122"/>
      <c r="H543" s="168"/>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row>
    <row r="544" spans="1:48" ht="15.75" customHeight="1" x14ac:dyDescent="0.2">
      <c r="A544" s="122"/>
      <c r="B544" s="122"/>
      <c r="C544" s="166"/>
      <c r="D544" s="166"/>
      <c r="E544" s="122"/>
      <c r="F544" s="167"/>
      <c r="G544" s="122"/>
      <c r="H544" s="168"/>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row>
    <row r="545" spans="1:48" ht="15.75" customHeight="1" x14ac:dyDescent="0.2">
      <c r="A545" s="122"/>
      <c r="B545" s="122"/>
      <c r="C545" s="166"/>
      <c r="D545" s="166"/>
      <c r="E545" s="122"/>
      <c r="F545" s="167"/>
      <c r="G545" s="122"/>
      <c r="H545" s="168"/>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row>
    <row r="546" spans="1:48" ht="15.75" customHeight="1" x14ac:dyDescent="0.2">
      <c r="A546" s="122"/>
      <c r="B546" s="122"/>
      <c r="C546" s="166"/>
      <c r="D546" s="166"/>
      <c r="E546" s="122"/>
      <c r="F546" s="167"/>
      <c r="G546" s="122"/>
      <c r="H546" s="168"/>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row>
    <row r="547" spans="1:48" ht="15.75" customHeight="1" x14ac:dyDescent="0.2">
      <c r="A547" s="122"/>
      <c r="B547" s="122"/>
      <c r="C547" s="166"/>
      <c r="D547" s="166"/>
      <c r="E547" s="122"/>
      <c r="F547" s="167"/>
      <c r="G547" s="122"/>
      <c r="H547" s="168"/>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row>
    <row r="548" spans="1:48" ht="15.75" customHeight="1" x14ac:dyDescent="0.2">
      <c r="A548" s="122"/>
      <c r="B548" s="122"/>
      <c r="C548" s="166"/>
      <c r="D548" s="166"/>
      <c r="E548" s="122"/>
      <c r="F548" s="167"/>
      <c r="G548" s="122"/>
      <c r="H548" s="168"/>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row>
    <row r="549" spans="1:48" ht="15.75" customHeight="1" x14ac:dyDescent="0.2">
      <c r="A549" s="122"/>
      <c r="B549" s="122"/>
      <c r="C549" s="166"/>
      <c r="D549" s="166"/>
      <c r="E549" s="122"/>
      <c r="F549" s="167"/>
      <c r="G549" s="122"/>
      <c r="H549" s="168"/>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row>
    <row r="550" spans="1:48" ht="15.75" customHeight="1" x14ac:dyDescent="0.2">
      <c r="A550" s="122"/>
      <c r="B550" s="122"/>
      <c r="C550" s="166"/>
      <c r="D550" s="166"/>
      <c r="E550" s="122"/>
      <c r="F550" s="167"/>
      <c r="G550" s="122"/>
      <c r="H550" s="168"/>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row>
    <row r="551" spans="1:48" ht="15.75" customHeight="1" x14ac:dyDescent="0.2">
      <c r="A551" s="122"/>
      <c r="B551" s="122"/>
      <c r="C551" s="166"/>
      <c r="D551" s="166"/>
      <c r="E551" s="122"/>
      <c r="F551" s="167"/>
      <c r="G551" s="122"/>
      <c r="H551" s="168"/>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row>
    <row r="552" spans="1:48" ht="15.75" customHeight="1" x14ac:dyDescent="0.2">
      <c r="A552" s="122"/>
      <c r="B552" s="122"/>
      <c r="C552" s="166"/>
      <c r="D552" s="166"/>
      <c r="E552" s="122"/>
      <c r="F552" s="167"/>
      <c r="G552" s="122"/>
      <c r="H552" s="168"/>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row>
    <row r="553" spans="1:48" ht="15.75" customHeight="1" x14ac:dyDescent="0.2">
      <c r="A553" s="122"/>
      <c r="B553" s="122"/>
      <c r="C553" s="166"/>
      <c r="D553" s="166"/>
      <c r="E553" s="122"/>
      <c r="F553" s="167"/>
      <c r="G553" s="122"/>
      <c r="H553" s="168"/>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row>
    <row r="554" spans="1:48" ht="15.75" customHeight="1" x14ac:dyDescent="0.2">
      <c r="A554" s="122"/>
      <c r="B554" s="122"/>
      <c r="C554" s="166"/>
      <c r="D554" s="166"/>
      <c r="E554" s="122"/>
      <c r="F554" s="167"/>
      <c r="G554" s="122"/>
      <c r="H554" s="168"/>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row>
    <row r="555" spans="1:48" ht="15.75" customHeight="1" x14ac:dyDescent="0.2">
      <c r="A555" s="122"/>
      <c r="B555" s="122"/>
      <c r="C555" s="166"/>
      <c r="D555" s="166"/>
      <c r="E555" s="122"/>
      <c r="F555" s="167"/>
      <c r="G555" s="122"/>
      <c r="H555" s="168"/>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row>
    <row r="556" spans="1:48" ht="15.75" customHeight="1" x14ac:dyDescent="0.2">
      <c r="A556" s="122"/>
      <c r="B556" s="122"/>
      <c r="C556" s="166"/>
      <c r="D556" s="166"/>
      <c r="E556" s="122"/>
      <c r="F556" s="167"/>
      <c r="G556" s="122"/>
      <c r="H556" s="168"/>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row>
    <row r="557" spans="1:48" ht="15.75" customHeight="1" x14ac:dyDescent="0.2">
      <c r="A557" s="122"/>
      <c r="B557" s="122"/>
      <c r="C557" s="166"/>
      <c r="D557" s="166"/>
      <c r="E557" s="122"/>
      <c r="F557" s="167"/>
      <c r="G557" s="122"/>
      <c r="H557" s="168"/>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row>
    <row r="558" spans="1:48" ht="15.75" customHeight="1" x14ac:dyDescent="0.2">
      <c r="A558" s="122"/>
      <c r="B558" s="122"/>
      <c r="C558" s="166"/>
      <c r="D558" s="166"/>
      <c r="E558" s="122"/>
      <c r="F558" s="167"/>
      <c r="G558" s="122"/>
      <c r="H558" s="168"/>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row>
    <row r="559" spans="1:48" ht="15.75" customHeight="1" x14ac:dyDescent="0.2">
      <c r="A559" s="122"/>
      <c r="B559" s="122"/>
      <c r="C559" s="166"/>
      <c r="D559" s="166"/>
      <c r="E559" s="122"/>
      <c r="F559" s="167"/>
      <c r="G559" s="122"/>
      <c r="H559" s="168"/>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row>
    <row r="560" spans="1:48" ht="15.75" customHeight="1" x14ac:dyDescent="0.2">
      <c r="A560" s="122"/>
      <c r="B560" s="122"/>
      <c r="C560" s="166"/>
      <c r="D560" s="166"/>
      <c r="E560" s="122"/>
      <c r="F560" s="167"/>
      <c r="G560" s="122"/>
      <c r="H560" s="168"/>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row>
    <row r="561" spans="1:48" ht="15.75" customHeight="1" x14ac:dyDescent="0.2">
      <c r="A561" s="122"/>
      <c r="B561" s="122"/>
      <c r="C561" s="166"/>
      <c r="D561" s="166"/>
      <c r="E561" s="122"/>
      <c r="F561" s="167"/>
      <c r="G561" s="122"/>
      <c r="H561" s="168"/>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row>
    <row r="562" spans="1:48" ht="15.75" customHeight="1" x14ac:dyDescent="0.2">
      <c r="A562" s="122"/>
      <c r="B562" s="122"/>
      <c r="C562" s="166"/>
      <c r="D562" s="166"/>
      <c r="E562" s="122"/>
      <c r="F562" s="167"/>
      <c r="G562" s="122"/>
      <c r="H562" s="168"/>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row>
    <row r="563" spans="1:48" ht="15.75" customHeight="1" x14ac:dyDescent="0.2">
      <c r="A563" s="122"/>
      <c r="B563" s="122"/>
      <c r="C563" s="166"/>
      <c r="D563" s="166"/>
      <c r="E563" s="122"/>
      <c r="F563" s="167"/>
      <c r="G563" s="122"/>
      <c r="H563" s="168"/>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row>
    <row r="564" spans="1:48" ht="15.75" customHeight="1" x14ac:dyDescent="0.2">
      <c r="A564" s="122"/>
      <c r="B564" s="122"/>
      <c r="C564" s="166"/>
      <c r="D564" s="166"/>
      <c r="E564" s="122"/>
      <c r="F564" s="167"/>
      <c r="G564" s="122"/>
      <c r="H564" s="168"/>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row>
    <row r="565" spans="1:48" ht="15.75" customHeight="1" x14ac:dyDescent="0.2">
      <c r="A565" s="122"/>
      <c r="B565" s="122"/>
      <c r="C565" s="166"/>
      <c r="D565" s="166"/>
      <c r="E565" s="122"/>
      <c r="F565" s="167"/>
      <c r="G565" s="122"/>
      <c r="H565" s="168"/>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row>
    <row r="566" spans="1:48" ht="15.75" customHeight="1" x14ac:dyDescent="0.2">
      <c r="A566" s="122"/>
      <c r="B566" s="122"/>
      <c r="C566" s="166"/>
      <c r="D566" s="166"/>
      <c r="E566" s="122"/>
      <c r="F566" s="167"/>
      <c r="G566" s="122"/>
      <c r="H566" s="168"/>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row>
    <row r="567" spans="1:48" ht="15.75" customHeight="1" x14ac:dyDescent="0.2">
      <c r="A567" s="122"/>
      <c r="B567" s="122"/>
      <c r="C567" s="166"/>
      <c r="D567" s="166"/>
      <c r="E567" s="122"/>
      <c r="F567" s="167"/>
      <c r="G567" s="122"/>
      <c r="H567" s="168"/>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row>
    <row r="568" spans="1:48" ht="15.75" customHeight="1" x14ac:dyDescent="0.2">
      <c r="A568" s="122"/>
      <c r="B568" s="122"/>
      <c r="C568" s="166"/>
      <c r="D568" s="166"/>
      <c r="E568" s="122"/>
      <c r="F568" s="167"/>
      <c r="G568" s="122"/>
      <c r="H568" s="168"/>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row>
    <row r="569" spans="1:48" ht="15.75" customHeight="1" x14ac:dyDescent="0.2">
      <c r="A569" s="122"/>
      <c r="B569" s="122"/>
      <c r="C569" s="166"/>
      <c r="D569" s="166"/>
      <c r="E569" s="122"/>
      <c r="F569" s="167"/>
      <c r="G569" s="122"/>
      <c r="H569" s="168"/>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row>
    <row r="570" spans="1:48" ht="15.75" customHeight="1" x14ac:dyDescent="0.2">
      <c r="A570" s="122"/>
      <c r="B570" s="122"/>
      <c r="C570" s="166"/>
      <c r="D570" s="166"/>
      <c r="E570" s="122"/>
      <c r="F570" s="167"/>
      <c r="G570" s="122"/>
      <c r="H570" s="168"/>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row>
    <row r="571" spans="1:48" ht="15.75" customHeight="1" x14ac:dyDescent="0.2">
      <c r="A571" s="122"/>
      <c r="B571" s="122"/>
      <c r="C571" s="166"/>
      <c r="D571" s="166"/>
      <c r="E571" s="122"/>
      <c r="F571" s="167"/>
      <c r="G571" s="122"/>
      <c r="H571" s="168"/>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row>
    <row r="572" spans="1:48" ht="15.75" customHeight="1" x14ac:dyDescent="0.2">
      <c r="A572" s="122"/>
      <c r="B572" s="122"/>
      <c r="C572" s="166"/>
      <c r="D572" s="166"/>
      <c r="E572" s="122"/>
      <c r="F572" s="167"/>
      <c r="G572" s="122"/>
      <c r="H572" s="168"/>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row>
    <row r="573" spans="1:48" ht="15.75" customHeight="1" x14ac:dyDescent="0.2">
      <c r="A573" s="122"/>
      <c r="B573" s="122"/>
      <c r="C573" s="166"/>
      <c r="D573" s="166"/>
      <c r="E573" s="122"/>
      <c r="F573" s="167"/>
      <c r="G573" s="122"/>
      <c r="H573" s="168"/>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row>
    <row r="574" spans="1:48" ht="15.75" customHeight="1" x14ac:dyDescent="0.2">
      <c r="A574" s="122"/>
      <c r="B574" s="122"/>
      <c r="C574" s="166"/>
      <c r="D574" s="166"/>
      <c r="E574" s="122"/>
      <c r="F574" s="167"/>
      <c r="G574" s="122"/>
      <c r="H574" s="168"/>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row>
    <row r="575" spans="1:48" ht="15.75" customHeight="1" x14ac:dyDescent="0.2">
      <c r="A575" s="122"/>
      <c r="B575" s="122"/>
      <c r="C575" s="166"/>
      <c r="D575" s="166"/>
      <c r="E575" s="122"/>
      <c r="F575" s="167"/>
      <c r="G575" s="122"/>
      <c r="H575" s="168"/>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row>
    <row r="576" spans="1:48" ht="15.75" customHeight="1" x14ac:dyDescent="0.2">
      <c r="A576" s="122"/>
      <c r="B576" s="122"/>
      <c r="C576" s="166"/>
      <c r="D576" s="166"/>
      <c r="E576" s="122"/>
      <c r="F576" s="167"/>
      <c r="G576" s="122"/>
      <c r="H576" s="168"/>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row>
    <row r="577" spans="1:48" ht="15.75" customHeight="1" x14ac:dyDescent="0.2">
      <c r="A577" s="122"/>
      <c r="B577" s="122"/>
      <c r="C577" s="166"/>
      <c r="D577" s="166"/>
      <c r="E577" s="122"/>
      <c r="F577" s="167"/>
      <c r="G577" s="122"/>
      <c r="H577" s="168"/>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row>
    <row r="578" spans="1:48" ht="15.75" customHeight="1" x14ac:dyDescent="0.2">
      <c r="A578" s="122"/>
      <c r="B578" s="122"/>
      <c r="C578" s="166"/>
      <c r="D578" s="166"/>
      <c r="E578" s="122"/>
      <c r="F578" s="167"/>
      <c r="G578" s="122"/>
      <c r="H578" s="168"/>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row>
    <row r="579" spans="1:48" ht="15.75" customHeight="1" x14ac:dyDescent="0.2">
      <c r="A579" s="122"/>
      <c r="B579" s="122"/>
      <c r="C579" s="166"/>
      <c r="D579" s="166"/>
      <c r="E579" s="122"/>
      <c r="F579" s="167"/>
      <c r="G579" s="122"/>
      <c r="H579" s="168"/>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row>
    <row r="580" spans="1:48" ht="15.75" customHeight="1" x14ac:dyDescent="0.2">
      <c r="A580" s="122"/>
      <c r="B580" s="122"/>
      <c r="C580" s="166"/>
      <c r="D580" s="166"/>
      <c r="E580" s="122"/>
      <c r="F580" s="167"/>
      <c r="G580" s="122"/>
      <c r="H580" s="168"/>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row>
    <row r="581" spans="1:48" ht="15.75" customHeight="1" x14ac:dyDescent="0.2">
      <c r="A581" s="122"/>
      <c r="B581" s="122"/>
      <c r="C581" s="166"/>
      <c r="D581" s="166"/>
      <c r="E581" s="122"/>
      <c r="F581" s="167"/>
      <c r="G581" s="122"/>
      <c r="H581" s="168"/>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row>
    <row r="582" spans="1:48" ht="15.75" customHeight="1" x14ac:dyDescent="0.2">
      <c r="A582" s="122"/>
      <c r="B582" s="122"/>
      <c r="C582" s="166"/>
      <c r="D582" s="166"/>
      <c r="E582" s="122"/>
      <c r="F582" s="167"/>
      <c r="G582" s="122"/>
      <c r="H582" s="168"/>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row>
    <row r="583" spans="1:48" ht="15.75" customHeight="1" x14ac:dyDescent="0.2">
      <c r="A583" s="122"/>
      <c r="B583" s="122"/>
      <c r="C583" s="166"/>
      <c r="D583" s="166"/>
      <c r="E583" s="122"/>
      <c r="F583" s="167"/>
      <c r="G583" s="122"/>
      <c r="H583" s="168"/>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row>
    <row r="584" spans="1:48" ht="15.75" customHeight="1" x14ac:dyDescent="0.2">
      <c r="A584" s="122"/>
      <c r="B584" s="122"/>
      <c r="C584" s="166"/>
      <c r="D584" s="166"/>
      <c r="E584" s="122"/>
      <c r="F584" s="167"/>
      <c r="G584" s="122"/>
      <c r="H584" s="168"/>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row>
    <row r="585" spans="1:48" ht="15.75" customHeight="1" x14ac:dyDescent="0.2">
      <c r="A585" s="122"/>
      <c r="B585" s="122"/>
      <c r="C585" s="166"/>
      <c r="D585" s="166"/>
      <c r="E585" s="122"/>
      <c r="F585" s="167"/>
      <c r="G585" s="122"/>
      <c r="H585" s="168"/>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row>
    <row r="586" spans="1:48" ht="15.75" customHeight="1" x14ac:dyDescent="0.2">
      <c r="A586" s="122"/>
      <c r="B586" s="122"/>
      <c r="C586" s="166"/>
      <c r="D586" s="166"/>
      <c r="E586" s="122"/>
      <c r="F586" s="167"/>
      <c r="G586" s="122"/>
      <c r="H586" s="168"/>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row>
    <row r="587" spans="1:48" ht="15.75" customHeight="1" x14ac:dyDescent="0.2">
      <c r="A587" s="122"/>
      <c r="B587" s="122"/>
      <c r="C587" s="166"/>
      <c r="D587" s="166"/>
      <c r="E587" s="122"/>
      <c r="F587" s="167"/>
      <c r="G587" s="122"/>
      <c r="H587" s="168"/>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row>
    <row r="588" spans="1:48" ht="15.75" customHeight="1" x14ac:dyDescent="0.2">
      <c r="A588" s="122"/>
      <c r="B588" s="122"/>
      <c r="C588" s="166"/>
      <c r="D588" s="166"/>
      <c r="E588" s="122"/>
      <c r="F588" s="167"/>
      <c r="G588" s="122"/>
      <c r="H588" s="168"/>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row>
    <row r="589" spans="1:48" ht="15.75" customHeight="1" x14ac:dyDescent="0.2">
      <c r="A589" s="122"/>
      <c r="B589" s="122"/>
      <c r="C589" s="166"/>
      <c r="D589" s="166"/>
      <c r="E589" s="122"/>
      <c r="F589" s="167"/>
      <c r="G589" s="122"/>
      <c r="H589" s="168"/>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row>
    <row r="590" spans="1:48" ht="15.75" customHeight="1" x14ac:dyDescent="0.2">
      <c r="A590" s="122"/>
      <c r="B590" s="122"/>
      <c r="C590" s="166"/>
      <c r="D590" s="166"/>
      <c r="E590" s="122"/>
      <c r="F590" s="167"/>
      <c r="G590" s="122"/>
      <c r="H590" s="168"/>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row>
    <row r="591" spans="1:48" ht="15.75" customHeight="1" x14ac:dyDescent="0.2">
      <c r="A591" s="122"/>
      <c r="B591" s="122"/>
      <c r="C591" s="166"/>
      <c r="D591" s="166"/>
      <c r="E591" s="122"/>
      <c r="F591" s="167"/>
      <c r="G591" s="122"/>
      <c r="H591" s="168"/>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row>
    <row r="592" spans="1:48" ht="15.75" customHeight="1" x14ac:dyDescent="0.2">
      <c r="A592" s="122"/>
      <c r="B592" s="122"/>
      <c r="C592" s="166"/>
      <c r="D592" s="166"/>
      <c r="E592" s="122"/>
      <c r="F592" s="167"/>
      <c r="G592" s="122"/>
      <c r="H592" s="168"/>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row>
    <row r="593" spans="1:48" ht="15.75" customHeight="1" x14ac:dyDescent="0.2">
      <c r="A593" s="122"/>
      <c r="B593" s="122"/>
      <c r="C593" s="166"/>
      <c r="D593" s="166"/>
      <c r="E593" s="122"/>
      <c r="F593" s="167"/>
      <c r="G593" s="122"/>
      <c r="H593" s="168"/>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row>
    <row r="594" spans="1:48" ht="15.75" customHeight="1" x14ac:dyDescent="0.2">
      <c r="A594" s="122"/>
      <c r="B594" s="122"/>
      <c r="C594" s="166"/>
      <c r="D594" s="166"/>
      <c r="E594" s="122"/>
      <c r="F594" s="167"/>
      <c r="G594" s="122"/>
      <c r="H594" s="168"/>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row>
    <row r="595" spans="1:48" ht="15.75" customHeight="1" x14ac:dyDescent="0.2">
      <c r="A595" s="122"/>
      <c r="B595" s="122"/>
      <c r="C595" s="166"/>
      <c r="D595" s="166"/>
      <c r="E595" s="122"/>
      <c r="F595" s="167"/>
      <c r="G595" s="122"/>
      <c r="H595" s="168"/>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row>
    <row r="596" spans="1:48" ht="15.75" customHeight="1" x14ac:dyDescent="0.2">
      <c r="A596" s="122"/>
      <c r="B596" s="122"/>
      <c r="C596" s="166"/>
      <c r="D596" s="166"/>
      <c r="E596" s="122"/>
      <c r="F596" s="167"/>
      <c r="G596" s="122"/>
      <c r="H596" s="168"/>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row>
    <row r="597" spans="1:48" ht="15.75" customHeight="1" x14ac:dyDescent="0.2">
      <c r="A597" s="122"/>
      <c r="B597" s="122"/>
      <c r="C597" s="166"/>
      <c r="D597" s="166"/>
      <c r="E597" s="122"/>
      <c r="F597" s="167"/>
      <c r="G597" s="122"/>
      <c r="H597" s="168"/>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row>
    <row r="598" spans="1:48" ht="15.75" customHeight="1" x14ac:dyDescent="0.2">
      <c r="A598" s="122"/>
      <c r="B598" s="122"/>
      <c r="C598" s="166"/>
      <c r="D598" s="166"/>
      <c r="E598" s="122"/>
      <c r="F598" s="167"/>
      <c r="G598" s="122"/>
      <c r="H598" s="168"/>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row>
    <row r="599" spans="1:48" ht="15.75" customHeight="1" x14ac:dyDescent="0.2">
      <c r="A599" s="122"/>
      <c r="B599" s="122"/>
      <c r="C599" s="166"/>
      <c r="D599" s="166"/>
      <c r="E599" s="122"/>
      <c r="F599" s="167"/>
      <c r="G599" s="122"/>
      <c r="H599" s="168"/>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row>
    <row r="600" spans="1:48" ht="15.75" customHeight="1" x14ac:dyDescent="0.2">
      <c r="A600" s="122"/>
      <c r="B600" s="122"/>
      <c r="C600" s="166"/>
      <c r="D600" s="166"/>
      <c r="E600" s="122"/>
      <c r="F600" s="167"/>
      <c r="G600" s="122"/>
      <c r="H600" s="168"/>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row>
    <row r="601" spans="1:48" ht="15.75" customHeight="1" x14ac:dyDescent="0.2">
      <c r="A601" s="122"/>
      <c r="B601" s="122"/>
      <c r="C601" s="166"/>
      <c r="D601" s="166"/>
      <c r="E601" s="122"/>
      <c r="F601" s="167"/>
      <c r="G601" s="122"/>
      <c r="H601" s="168"/>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row>
    <row r="602" spans="1:48" ht="15.75" customHeight="1" x14ac:dyDescent="0.2">
      <c r="A602" s="122"/>
      <c r="B602" s="122"/>
      <c r="C602" s="166"/>
      <c r="D602" s="166"/>
      <c r="E602" s="122"/>
      <c r="F602" s="167"/>
      <c r="G602" s="122"/>
      <c r="H602" s="168"/>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row>
    <row r="603" spans="1:48" ht="15.75" customHeight="1" x14ac:dyDescent="0.2">
      <c r="A603" s="122"/>
      <c r="B603" s="122"/>
      <c r="C603" s="166"/>
      <c r="D603" s="166"/>
      <c r="E603" s="122"/>
      <c r="F603" s="167"/>
      <c r="G603" s="122"/>
      <c r="H603" s="168"/>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row>
    <row r="604" spans="1:48" ht="15.75" customHeight="1" x14ac:dyDescent="0.2">
      <c r="A604" s="122"/>
      <c r="B604" s="122"/>
      <c r="C604" s="166"/>
      <c r="D604" s="166"/>
      <c r="E604" s="122"/>
      <c r="F604" s="167"/>
      <c r="G604" s="122"/>
      <c r="H604" s="168"/>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row>
    <row r="605" spans="1:48" ht="15.75" customHeight="1" x14ac:dyDescent="0.2">
      <c r="A605" s="122"/>
      <c r="B605" s="122"/>
      <c r="C605" s="166"/>
      <c r="D605" s="166"/>
      <c r="E605" s="122"/>
      <c r="F605" s="167"/>
      <c r="G605" s="122"/>
      <c r="H605" s="168"/>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row>
    <row r="606" spans="1:48" ht="15.75" customHeight="1" x14ac:dyDescent="0.2">
      <c r="A606" s="122"/>
      <c r="B606" s="122"/>
      <c r="C606" s="166"/>
      <c r="D606" s="166"/>
      <c r="E606" s="122"/>
      <c r="F606" s="167"/>
      <c r="G606" s="122"/>
      <c r="H606" s="168"/>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row>
    <row r="607" spans="1:48" ht="15.75" customHeight="1" x14ac:dyDescent="0.2">
      <c r="A607" s="122"/>
      <c r="B607" s="122"/>
      <c r="C607" s="166"/>
      <c r="D607" s="166"/>
      <c r="E607" s="122"/>
      <c r="F607" s="167"/>
      <c r="G607" s="122"/>
      <c r="H607" s="168"/>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row>
    <row r="608" spans="1:48" ht="15.75" customHeight="1" x14ac:dyDescent="0.2">
      <c r="A608" s="122"/>
      <c r="B608" s="122"/>
      <c r="C608" s="166"/>
      <c r="D608" s="166"/>
      <c r="E608" s="122"/>
      <c r="F608" s="167"/>
      <c r="G608" s="122"/>
      <c r="H608" s="168"/>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row>
    <row r="609" spans="1:48" ht="15.75" customHeight="1" x14ac:dyDescent="0.2">
      <c r="A609" s="122"/>
      <c r="B609" s="122"/>
      <c r="C609" s="166"/>
      <c r="D609" s="166"/>
      <c r="E609" s="122"/>
      <c r="F609" s="167"/>
      <c r="G609" s="122"/>
      <c r="H609" s="168"/>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row>
    <row r="610" spans="1:48" ht="15.75" customHeight="1" x14ac:dyDescent="0.2">
      <c r="A610" s="122"/>
      <c r="B610" s="122"/>
      <c r="C610" s="166"/>
      <c r="D610" s="166"/>
      <c r="E610" s="122"/>
      <c r="F610" s="167"/>
      <c r="G610" s="122"/>
      <c r="H610" s="168"/>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row>
    <row r="611" spans="1:48" ht="15.75" customHeight="1" x14ac:dyDescent="0.2">
      <c r="A611" s="122"/>
      <c r="B611" s="122"/>
      <c r="C611" s="166"/>
      <c r="D611" s="166"/>
      <c r="E611" s="122"/>
      <c r="F611" s="167"/>
      <c r="G611" s="122"/>
      <c r="H611" s="168"/>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row>
    <row r="612" spans="1:48" ht="15.75" customHeight="1" x14ac:dyDescent="0.2">
      <c r="A612" s="122"/>
      <c r="B612" s="122"/>
      <c r="C612" s="166"/>
      <c r="D612" s="166"/>
      <c r="E612" s="122"/>
      <c r="F612" s="167"/>
      <c r="G612" s="122"/>
      <c r="H612" s="168"/>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row>
    <row r="613" spans="1:48" ht="15.75" customHeight="1" x14ac:dyDescent="0.2">
      <c r="A613" s="122"/>
      <c r="B613" s="122"/>
      <c r="C613" s="166"/>
      <c r="D613" s="166"/>
      <c r="E613" s="122"/>
      <c r="F613" s="167"/>
      <c r="G613" s="122"/>
      <c r="H613" s="168"/>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row>
    <row r="614" spans="1:48" ht="15.75" customHeight="1" x14ac:dyDescent="0.2">
      <c r="A614" s="122"/>
      <c r="B614" s="122"/>
      <c r="C614" s="166"/>
      <c r="D614" s="166"/>
      <c r="E614" s="122"/>
      <c r="F614" s="167"/>
      <c r="G614" s="122"/>
      <c r="H614" s="168"/>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row>
    <row r="615" spans="1:48" ht="15.75" customHeight="1" x14ac:dyDescent="0.2">
      <c r="A615" s="122"/>
      <c r="B615" s="122"/>
      <c r="C615" s="166"/>
      <c r="D615" s="166"/>
      <c r="E615" s="122"/>
      <c r="F615" s="167"/>
      <c r="G615" s="122"/>
      <c r="H615" s="168"/>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row>
    <row r="616" spans="1:48" ht="15.75" customHeight="1" x14ac:dyDescent="0.2">
      <c r="A616" s="122"/>
      <c r="B616" s="122"/>
      <c r="C616" s="166"/>
      <c r="D616" s="166"/>
      <c r="E616" s="122"/>
      <c r="F616" s="167"/>
      <c r="G616" s="122"/>
      <c r="H616" s="168"/>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row>
    <row r="617" spans="1:48" ht="15.75" customHeight="1" x14ac:dyDescent="0.2">
      <c r="A617" s="122"/>
      <c r="B617" s="122"/>
      <c r="C617" s="166"/>
      <c r="D617" s="166"/>
      <c r="E617" s="122"/>
      <c r="F617" s="167"/>
      <c r="G617" s="122"/>
      <c r="H617" s="168"/>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row>
    <row r="618" spans="1:48" ht="15.75" customHeight="1" x14ac:dyDescent="0.2">
      <c r="A618" s="122"/>
      <c r="B618" s="122"/>
      <c r="C618" s="166"/>
      <c r="D618" s="166"/>
      <c r="E618" s="122"/>
      <c r="F618" s="167"/>
      <c r="G618" s="122"/>
      <c r="H618" s="168"/>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row>
    <row r="619" spans="1:48" ht="15.75" customHeight="1" x14ac:dyDescent="0.2">
      <c r="A619" s="122"/>
      <c r="B619" s="122"/>
      <c r="C619" s="166"/>
      <c r="D619" s="166"/>
      <c r="E619" s="122"/>
      <c r="F619" s="167"/>
      <c r="G619" s="122"/>
      <c r="H619" s="168"/>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row>
    <row r="620" spans="1:48" ht="15.75" customHeight="1" x14ac:dyDescent="0.2">
      <c r="A620" s="122"/>
      <c r="B620" s="122"/>
      <c r="C620" s="166"/>
      <c r="D620" s="166"/>
      <c r="E620" s="122"/>
      <c r="F620" s="167"/>
      <c r="G620" s="122"/>
      <c r="H620" s="168"/>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row>
    <row r="621" spans="1:48" ht="15.75" customHeight="1" x14ac:dyDescent="0.2">
      <c r="A621" s="122"/>
      <c r="B621" s="122"/>
      <c r="C621" s="166"/>
      <c r="D621" s="166"/>
      <c r="E621" s="122"/>
      <c r="F621" s="167"/>
      <c r="G621" s="122"/>
      <c r="H621" s="168"/>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row>
    <row r="622" spans="1:48" ht="15.75" customHeight="1" x14ac:dyDescent="0.2">
      <c r="A622" s="122"/>
      <c r="B622" s="122"/>
      <c r="C622" s="166"/>
      <c r="D622" s="166"/>
      <c r="E622" s="122"/>
      <c r="F622" s="167"/>
      <c r="G622" s="122"/>
      <c r="H622" s="168"/>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row>
    <row r="623" spans="1:48" ht="15.75" customHeight="1" x14ac:dyDescent="0.2">
      <c r="A623" s="122"/>
      <c r="B623" s="122"/>
      <c r="C623" s="166"/>
      <c r="D623" s="166"/>
      <c r="E623" s="122"/>
      <c r="F623" s="167"/>
      <c r="G623" s="122"/>
      <c r="H623" s="168"/>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row>
    <row r="624" spans="1:48" ht="15.75" customHeight="1" x14ac:dyDescent="0.2">
      <c r="A624" s="122"/>
      <c r="B624" s="122"/>
      <c r="C624" s="166"/>
      <c r="D624" s="166"/>
      <c r="E624" s="122"/>
      <c r="F624" s="167"/>
      <c r="G624" s="122"/>
      <c r="H624" s="168"/>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row>
    <row r="625" spans="1:48" ht="15.75" customHeight="1" x14ac:dyDescent="0.2">
      <c r="A625" s="122"/>
      <c r="B625" s="122"/>
      <c r="C625" s="166"/>
      <c r="D625" s="166"/>
      <c r="E625" s="122"/>
      <c r="F625" s="167"/>
      <c r="G625" s="122"/>
      <c r="H625" s="168"/>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row>
    <row r="626" spans="1:48" ht="15.75" customHeight="1" x14ac:dyDescent="0.2">
      <c r="A626" s="122"/>
      <c r="B626" s="122"/>
      <c r="C626" s="166"/>
      <c r="D626" s="166"/>
      <c r="E626" s="122"/>
      <c r="F626" s="167"/>
      <c r="G626" s="122"/>
      <c r="H626" s="168"/>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row>
    <row r="627" spans="1:48" ht="15.75" customHeight="1" x14ac:dyDescent="0.2">
      <c r="A627" s="122"/>
      <c r="B627" s="122"/>
      <c r="C627" s="166"/>
      <c r="D627" s="166"/>
      <c r="E627" s="122"/>
      <c r="F627" s="167"/>
      <c r="G627" s="122"/>
      <c r="H627" s="168"/>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row>
    <row r="628" spans="1:48" ht="15.75" customHeight="1" x14ac:dyDescent="0.2">
      <c r="A628" s="122"/>
      <c r="B628" s="122"/>
      <c r="C628" s="166"/>
      <c r="D628" s="166"/>
      <c r="E628" s="122"/>
      <c r="F628" s="167"/>
      <c r="G628" s="122"/>
      <c r="H628" s="168"/>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row>
    <row r="629" spans="1:48" ht="15.75" customHeight="1" x14ac:dyDescent="0.2">
      <c r="A629" s="122"/>
      <c r="B629" s="122"/>
      <c r="C629" s="166"/>
      <c r="D629" s="166"/>
      <c r="E629" s="122"/>
      <c r="F629" s="167"/>
      <c r="G629" s="122"/>
      <c r="H629" s="168"/>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row>
    <row r="630" spans="1:48" ht="15.75" customHeight="1" x14ac:dyDescent="0.2">
      <c r="A630" s="122"/>
      <c r="B630" s="122"/>
      <c r="C630" s="166"/>
      <c r="D630" s="166"/>
      <c r="E630" s="122"/>
      <c r="F630" s="167"/>
      <c r="G630" s="122"/>
      <c r="H630" s="168"/>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row>
    <row r="631" spans="1:48" ht="15.75" customHeight="1" x14ac:dyDescent="0.2">
      <c r="A631" s="122"/>
      <c r="B631" s="122"/>
      <c r="C631" s="166"/>
      <c r="D631" s="166"/>
      <c r="E631" s="122"/>
      <c r="F631" s="167"/>
      <c r="G631" s="122"/>
      <c r="H631" s="168"/>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row>
    <row r="632" spans="1:48" ht="15.75" customHeight="1" x14ac:dyDescent="0.2">
      <c r="A632" s="122"/>
      <c r="B632" s="122"/>
      <c r="C632" s="166"/>
      <c r="D632" s="166"/>
      <c r="E632" s="122"/>
      <c r="F632" s="167"/>
      <c r="G632" s="122"/>
      <c r="H632" s="168"/>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row>
    <row r="633" spans="1:48" ht="15.75" customHeight="1" x14ac:dyDescent="0.2">
      <c r="A633" s="122"/>
      <c r="B633" s="122"/>
      <c r="C633" s="166"/>
      <c r="D633" s="166"/>
      <c r="E633" s="122"/>
      <c r="F633" s="167"/>
      <c r="G633" s="122"/>
      <c r="H633" s="168"/>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row>
    <row r="634" spans="1:48" ht="15.75" customHeight="1" x14ac:dyDescent="0.2">
      <c r="A634" s="122"/>
      <c r="B634" s="122"/>
      <c r="C634" s="166"/>
      <c r="D634" s="166"/>
      <c r="E634" s="122"/>
      <c r="F634" s="167"/>
      <c r="G634" s="122"/>
      <c r="H634" s="168"/>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row>
    <row r="635" spans="1:48" ht="15.75" customHeight="1" x14ac:dyDescent="0.2">
      <c r="A635" s="122"/>
      <c r="B635" s="122"/>
      <c r="C635" s="166"/>
      <c r="D635" s="166"/>
      <c r="E635" s="122"/>
      <c r="F635" s="167"/>
      <c r="G635" s="122"/>
      <c r="H635" s="168"/>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row>
    <row r="636" spans="1:48" ht="15.75" customHeight="1" x14ac:dyDescent="0.2">
      <c r="A636" s="122"/>
      <c r="B636" s="122"/>
      <c r="C636" s="166"/>
      <c r="D636" s="166"/>
      <c r="E636" s="122"/>
      <c r="F636" s="167"/>
      <c r="G636" s="122"/>
      <c r="H636" s="168"/>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row>
    <row r="637" spans="1:48" ht="15.75" customHeight="1" x14ac:dyDescent="0.2">
      <c r="A637" s="122"/>
      <c r="B637" s="122"/>
      <c r="C637" s="166"/>
      <c r="D637" s="166"/>
      <c r="E637" s="122"/>
      <c r="F637" s="167"/>
      <c r="G637" s="122"/>
      <c r="H637" s="168"/>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row>
    <row r="638" spans="1:48" ht="15.75" customHeight="1" x14ac:dyDescent="0.2">
      <c r="A638" s="122"/>
      <c r="B638" s="122"/>
      <c r="C638" s="166"/>
      <c r="D638" s="166"/>
      <c r="E638" s="122"/>
      <c r="F638" s="167"/>
      <c r="G638" s="122"/>
      <c r="H638" s="168"/>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row>
    <row r="639" spans="1:48" ht="15.75" customHeight="1" x14ac:dyDescent="0.2">
      <c r="A639" s="122"/>
      <c r="B639" s="122"/>
      <c r="C639" s="166"/>
      <c r="D639" s="166"/>
      <c r="E639" s="122"/>
      <c r="F639" s="167"/>
      <c r="G639" s="122"/>
      <c r="H639" s="168"/>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row>
    <row r="640" spans="1:48" ht="15.75" customHeight="1" x14ac:dyDescent="0.2">
      <c r="A640" s="122"/>
      <c r="B640" s="122"/>
      <c r="C640" s="166"/>
      <c r="D640" s="166"/>
      <c r="E640" s="122"/>
      <c r="F640" s="167"/>
      <c r="G640" s="122"/>
      <c r="H640" s="168"/>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row>
    <row r="641" spans="1:48" ht="15.75" customHeight="1" x14ac:dyDescent="0.2">
      <c r="A641" s="122"/>
      <c r="B641" s="122"/>
      <c r="C641" s="166"/>
      <c r="D641" s="166"/>
      <c r="E641" s="122"/>
      <c r="F641" s="167"/>
      <c r="G641" s="122"/>
      <c r="H641" s="168"/>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row>
    <row r="642" spans="1:48" ht="15.75" customHeight="1" x14ac:dyDescent="0.2">
      <c r="A642" s="122"/>
      <c r="B642" s="122"/>
      <c r="C642" s="166"/>
      <c r="D642" s="166"/>
      <c r="E642" s="122"/>
      <c r="F642" s="167"/>
      <c r="G642" s="122"/>
      <c r="H642" s="168"/>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row>
    <row r="643" spans="1:48" ht="15.75" customHeight="1" x14ac:dyDescent="0.2">
      <c r="A643" s="122"/>
      <c r="B643" s="122"/>
      <c r="C643" s="166"/>
      <c r="D643" s="166"/>
      <c r="E643" s="122"/>
      <c r="F643" s="167"/>
      <c r="G643" s="122"/>
      <c r="H643" s="168"/>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row>
    <row r="644" spans="1:48" ht="15.75" customHeight="1" x14ac:dyDescent="0.2">
      <c r="A644" s="122"/>
      <c r="B644" s="122"/>
      <c r="C644" s="166"/>
      <c r="D644" s="166"/>
      <c r="E644" s="122"/>
      <c r="F644" s="167"/>
      <c r="G644" s="122"/>
      <c r="H644" s="168"/>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row>
    <row r="645" spans="1:48" ht="15.75" customHeight="1" x14ac:dyDescent="0.2">
      <c r="A645" s="122"/>
      <c r="B645" s="122"/>
      <c r="C645" s="166"/>
      <c r="D645" s="166"/>
      <c r="E645" s="122"/>
      <c r="F645" s="167"/>
      <c r="G645" s="122"/>
      <c r="H645" s="168"/>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row>
    <row r="646" spans="1:48" ht="15.75" customHeight="1" x14ac:dyDescent="0.2">
      <c r="A646" s="122"/>
      <c r="B646" s="122"/>
      <c r="C646" s="166"/>
      <c r="D646" s="166"/>
      <c r="E646" s="122"/>
      <c r="F646" s="167"/>
      <c r="G646" s="122"/>
      <c r="H646" s="168"/>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row>
    <row r="647" spans="1:48" ht="15.75" customHeight="1" x14ac:dyDescent="0.2">
      <c r="A647" s="122"/>
      <c r="B647" s="122"/>
      <c r="C647" s="166"/>
      <c r="D647" s="166"/>
      <c r="E647" s="122"/>
      <c r="F647" s="167"/>
      <c r="G647" s="122"/>
      <c r="H647" s="168"/>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row>
    <row r="648" spans="1:48" ht="15.75" customHeight="1" x14ac:dyDescent="0.2">
      <c r="A648" s="122"/>
      <c r="B648" s="122"/>
      <c r="C648" s="166"/>
      <c r="D648" s="166"/>
      <c r="E648" s="122"/>
      <c r="F648" s="167"/>
      <c r="G648" s="122"/>
      <c r="H648" s="168"/>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row>
    <row r="649" spans="1:48" ht="15.75" customHeight="1" x14ac:dyDescent="0.2">
      <c r="A649" s="122"/>
      <c r="B649" s="122"/>
      <c r="C649" s="166"/>
      <c r="D649" s="166"/>
      <c r="E649" s="122"/>
      <c r="F649" s="167"/>
      <c r="G649" s="122"/>
      <c r="H649" s="168"/>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row>
    <row r="650" spans="1:48" ht="15.75" customHeight="1" x14ac:dyDescent="0.2">
      <c r="A650" s="122"/>
      <c r="B650" s="122"/>
      <c r="C650" s="166"/>
      <c r="D650" s="166"/>
      <c r="E650" s="122"/>
      <c r="F650" s="167"/>
      <c r="G650" s="122"/>
      <c r="H650" s="168"/>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row>
    <row r="651" spans="1:48" ht="15.75" customHeight="1" x14ac:dyDescent="0.2">
      <c r="A651" s="122"/>
      <c r="B651" s="122"/>
      <c r="C651" s="166"/>
      <c r="D651" s="166"/>
      <c r="E651" s="122"/>
      <c r="F651" s="167"/>
      <c r="G651" s="122"/>
      <c r="H651" s="168"/>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row>
    <row r="652" spans="1:48" ht="15.75" customHeight="1" x14ac:dyDescent="0.2">
      <c r="A652" s="122"/>
      <c r="B652" s="122"/>
      <c r="C652" s="166"/>
      <c r="D652" s="166"/>
      <c r="E652" s="122"/>
      <c r="F652" s="167"/>
      <c r="G652" s="122"/>
      <c r="H652" s="168"/>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row>
    <row r="653" spans="1:48" ht="15.75" customHeight="1" x14ac:dyDescent="0.2">
      <c r="A653" s="122"/>
      <c r="B653" s="122"/>
      <c r="C653" s="166"/>
      <c r="D653" s="166"/>
      <c r="E653" s="122"/>
      <c r="F653" s="167"/>
      <c r="G653" s="122"/>
      <c r="H653" s="168"/>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row>
    <row r="654" spans="1:48" ht="15.75" customHeight="1" x14ac:dyDescent="0.2">
      <c r="A654" s="122"/>
      <c r="B654" s="122"/>
      <c r="C654" s="166"/>
      <c r="D654" s="166"/>
      <c r="E654" s="122"/>
      <c r="F654" s="167"/>
      <c r="G654" s="122"/>
      <c r="H654" s="168"/>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row>
    <row r="655" spans="1:48" ht="15.75" customHeight="1" x14ac:dyDescent="0.2">
      <c r="A655" s="122"/>
      <c r="B655" s="122"/>
      <c r="C655" s="166"/>
      <c r="D655" s="166"/>
      <c r="E655" s="122"/>
      <c r="F655" s="167"/>
      <c r="G655" s="122"/>
      <c r="H655" s="168"/>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row>
    <row r="656" spans="1:48" ht="15.75" customHeight="1" x14ac:dyDescent="0.2">
      <c r="A656" s="122"/>
      <c r="B656" s="122"/>
      <c r="C656" s="166"/>
      <c r="D656" s="166"/>
      <c r="E656" s="122"/>
      <c r="F656" s="167"/>
      <c r="G656" s="122"/>
      <c r="H656" s="168"/>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row>
    <row r="657" spans="1:48" ht="15.75" customHeight="1" x14ac:dyDescent="0.2">
      <c r="A657" s="122"/>
      <c r="B657" s="122"/>
      <c r="C657" s="166"/>
      <c r="D657" s="166"/>
      <c r="E657" s="122"/>
      <c r="F657" s="167"/>
      <c r="G657" s="122"/>
      <c r="H657" s="168"/>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row>
    <row r="658" spans="1:48" ht="15.75" customHeight="1" x14ac:dyDescent="0.2">
      <c r="A658" s="122"/>
      <c r="B658" s="122"/>
      <c r="C658" s="166"/>
      <c r="D658" s="166"/>
      <c r="E658" s="122"/>
      <c r="F658" s="167"/>
      <c r="G658" s="122"/>
      <c r="H658" s="168"/>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row>
    <row r="659" spans="1:48" ht="15.75" customHeight="1" x14ac:dyDescent="0.2">
      <c r="A659" s="122"/>
      <c r="B659" s="122"/>
      <c r="C659" s="166"/>
      <c r="D659" s="166"/>
      <c r="E659" s="122"/>
      <c r="F659" s="167"/>
      <c r="G659" s="122"/>
      <c r="H659" s="168"/>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row>
    <row r="660" spans="1:48" ht="15.75" customHeight="1" x14ac:dyDescent="0.2">
      <c r="A660" s="122"/>
      <c r="B660" s="122"/>
      <c r="C660" s="166"/>
      <c r="D660" s="166"/>
      <c r="E660" s="122"/>
      <c r="F660" s="167"/>
      <c r="G660" s="122"/>
      <c r="H660" s="168"/>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row>
    <row r="661" spans="1:48" ht="15.75" customHeight="1" x14ac:dyDescent="0.2">
      <c r="A661" s="122"/>
      <c r="B661" s="122"/>
      <c r="C661" s="166"/>
      <c r="D661" s="166"/>
      <c r="E661" s="122"/>
      <c r="F661" s="167"/>
      <c r="G661" s="122"/>
      <c r="H661" s="168"/>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row>
    <row r="662" spans="1:48" ht="15.75" customHeight="1" x14ac:dyDescent="0.2">
      <c r="A662" s="122"/>
      <c r="B662" s="122"/>
      <c r="C662" s="166"/>
      <c r="D662" s="166"/>
      <c r="E662" s="122"/>
      <c r="F662" s="167"/>
      <c r="G662" s="122"/>
      <c r="H662" s="168"/>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row>
    <row r="663" spans="1:48" ht="15.75" customHeight="1" x14ac:dyDescent="0.2">
      <c r="A663" s="122"/>
      <c r="B663" s="122"/>
      <c r="C663" s="166"/>
      <c r="D663" s="166"/>
      <c r="E663" s="122"/>
      <c r="F663" s="167"/>
      <c r="G663" s="122"/>
      <c r="H663" s="168"/>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row>
    <row r="664" spans="1:48" ht="15.75" customHeight="1" x14ac:dyDescent="0.2">
      <c r="A664" s="122"/>
      <c r="B664" s="122"/>
      <c r="C664" s="166"/>
      <c r="D664" s="166"/>
      <c r="E664" s="122"/>
      <c r="F664" s="167"/>
      <c r="G664" s="122"/>
      <c r="H664" s="168"/>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row>
    <row r="665" spans="1:48" ht="15.75" customHeight="1" x14ac:dyDescent="0.2">
      <c r="A665" s="122"/>
      <c r="B665" s="122"/>
      <c r="C665" s="166"/>
      <c r="D665" s="166"/>
      <c r="E665" s="122"/>
      <c r="F665" s="167"/>
      <c r="G665" s="122"/>
      <c r="H665" s="168"/>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row>
    <row r="666" spans="1:48" ht="15.75" customHeight="1" x14ac:dyDescent="0.2">
      <c r="A666" s="122"/>
      <c r="B666" s="122"/>
      <c r="C666" s="166"/>
      <c r="D666" s="166"/>
      <c r="E666" s="122"/>
      <c r="F666" s="167"/>
      <c r="G666" s="122"/>
      <c r="H666" s="168"/>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row>
    <row r="667" spans="1:48" ht="15.75" customHeight="1" x14ac:dyDescent="0.2">
      <c r="A667" s="122"/>
      <c r="B667" s="122"/>
      <c r="C667" s="166"/>
      <c r="D667" s="166"/>
      <c r="E667" s="122"/>
      <c r="F667" s="167"/>
      <c r="G667" s="122"/>
      <c r="H667" s="168"/>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row>
    <row r="668" spans="1:48" ht="15.75" customHeight="1" x14ac:dyDescent="0.2">
      <c r="A668" s="122"/>
      <c r="B668" s="122"/>
      <c r="C668" s="166"/>
      <c r="D668" s="166"/>
      <c r="E668" s="122"/>
      <c r="F668" s="167"/>
      <c r="G668" s="122"/>
      <c r="H668" s="168"/>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row>
    <row r="669" spans="1:48" ht="15.75" customHeight="1" x14ac:dyDescent="0.2">
      <c r="A669" s="122"/>
      <c r="B669" s="122"/>
      <c r="C669" s="166"/>
      <c r="D669" s="166"/>
      <c r="E669" s="122"/>
      <c r="F669" s="167"/>
      <c r="G669" s="122"/>
      <c r="H669" s="168"/>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row>
    <row r="670" spans="1:48" ht="15.75" customHeight="1" x14ac:dyDescent="0.2">
      <c r="A670" s="122"/>
      <c r="B670" s="122"/>
      <c r="C670" s="166"/>
      <c r="D670" s="166"/>
      <c r="E670" s="122"/>
      <c r="F670" s="167"/>
      <c r="G670" s="122"/>
      <c r="H670" s="168"/>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row>
    <row r="671" spans="1:48" ht="15.75" customHeight="1" x14ac:dyDescent="0.2">
      <c r="A671" s="122"/>
      <c r="B671" s="122"/>
      <c r="C671" s="166"/>
      <c r="D671" s="166"/>
      <c r="E671" s="122"/>
      <c r="F671" s="167"/>
      <c r="G671" s="122"/>
      <c r="H671" s="168"/>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row>
    <row r="672" spans="1:48" ht="15.75" customHeight="1" x14ac:dyDescent="0.2">
      <c r="A672" s="122"/>
      <c r="B672" s="122"/>
      <c r="C672" s="166"/>
      <c r="D672" s="166"/>
      <c r="E672" s="122"/>
      <c r="F672" s="167"/>
      <c r="G672" s="122"/>
      <c r="H672" s="168"/>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row>
    <row r="673" spans="1:48" ht="15.75" customHeight="1" x14ac:dyDescent="0.2">
      <c r="A673" s="122"/>
      <c r="B673" s="122"/>
      <c r="C673" s="166"/>
      <c r="D673" s="166"/>
      <c r="E673" s="122"/>
      <c r="F673" s="167"/>
      <c r="G673" s="122"/>
      <c r="H673" s="168"/>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row>
    <row r="674" spans="1:48" ht="15.75" customHeight="1" x14ac:dyDescent="0.2">
      <c r="A674" s="122"/>
      <c r="B674" s="122"/>
      <c r="C674" s="166"/>
      <c r="D674" s="166"/>
      <c r="E674" s="122"/>
      <c r="F674" s="167"/>
      <c r="G674" s="122"/>
      <c r="H674" s="168"/>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row>
    <row r="675" spans="1:48" ht="15.75" customHeight="1" x14ac:dyDescent="0.2">
      <c r="A675" s="122"/>
      <c r="B675" s="122"/>
      <c r="C675" s="166"/>
      <c r="D675" s="166"/>
      <c r="E675" s="122"/>
      <c r="F675" s="167"/>
      <c r="G675" s="122"/>
      <c r="H675" s="168"/>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row>
    <row r="676" spans="1:48" ht="15.75" customHeight="1" x14ac:dyDescent="0.2">
      <c r="A676" s="122"/>
      <c r="B676" s="122"/>
      <c r="C676" s="166"/>
      <c r="D676" s="166"/>
      <c r="E676" s="122"/>
      <c r="F676" s="167"/>
      <c r="G676" s="122"/>
      <c r="H676" s="168"/>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row>
    <row r="677" spans="1:48" ht="15.75" customHeight="1" x14ac:dyDescent="0.2">
      <c r="A677" s="122"/>
      <c r="B677" s="122"/>
      <c r="C677" s="166"/>
      <c r="D677" s="166"/>
      <c r="E677" s="122"/>
      <c r="F677" s="167"/>
      <c r="G677" s="122"/>
      <c r="H677" s="168"/>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row>
    <row r="678" spans="1:48" ht="15.75" customHeight="1" x14ac:dyDescent="0.2">
      <c r="A678" s="122"/>
      <c r="B678" s="122"/>
      <c r="C678" s="166"/>
      <c r="D678" s="166"/>
      <c r="E678" s="122"/>
      <c r="F678" s="167"/>
      <c r="G678" s="122"/>
      <c r="H678" s="168"/>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row>
    <row r="679" spans="1:48" ht="15.75" customHeight="1" x14ac:dyDescent="0.2">
      <c r="A679" s="122"/>
      <c r="B679" s="122"/>
      <c r="C679" s="166"/>
      <c r="D679" s="166"/>
      <c r="E679" s="122"/>
      <c r="F679" s="167"/>
      <c r="G679" s="122"/>
      <c r="H679" s="168"/>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row>
    <row r="680" spans="1:48" ht="15.75" customHeight="1" x14ac:dyDescent="0.2">
      <c r="A680" s="122"/>
      <c r="B680" s="122"/>
      <c r="C680" s="166"/>
      <c r="D680" s="166"/>
      <c r="E680" s="122"/>
      <c r="F680" s="167"/>
      <c r="G680" s="122"/>
      <c r="H680" s="168"/>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row>
    <row r="681" spans="1:48" ht="15.75" customHeight="1" x14ac:dyDescent="0.2">
      <c r="A681" s="122"/>
      <c r="B681" s="122"/>
      <c r="C681" s="166"/>
      <c r="D681" s="166"/>
      <c r="E681" s="122"/>
      <c r="F681" s="167"/>
      <c r="G681" s="122"/>
      <c r="H681" s="168"/>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row>
    <row r="682" spans="1:48" ht="15.75" customHeight="1" x14ac:dyDescent="0.2">
      <c r="A682" s="122"/>
      <c r="B682" s="122"/>
      <c r="C682" s="166"/>
      <c r="D682" s="166"/>
      <c r="E682" s="122"/>
      <c r="F682" s="167"/>
      <c r="G682" s="122"/>
      <c r="H682" s="168"/>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row>
    <row r="683" spans="1:48" ht="15.75" customHeight="1" x14ac:dyDescent="0.2">
      <c r="A683" s="122"/>
      <c r="B683" s="122"/>
      <c r="C683" s="166"/>
      <c r="D683" s="166"/>
      <c r="E683" s="122"/>
      <c r="F683" s="167"/>
      <c r="G683" s="122"/>
      <c r="H683" s="168"/>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row>
    <row r="684" spans="1:48" ht="15.75" customHeight="1" x14ac:dyDescent="0.2">
      <c r="A684" s="122"/>
      <c r="B684" s="122"/>
      <c r="C684" s="166"/>
      <c r="D684" s="166"/>
      <c r="E684" s="122"/>
      <c r="F684" s="167"/>
      <c r="G684" s="122"/>
      <c r="H684" s="168"/>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row>
    <row r="685" spans="1:48" ht="15.75" customHeight="1" x14ac:dyDescent="0.2">
      <c r="A685" s="122"/>
      <c r="B685" s="122"/>
      <c r="C685" s="166"/>
      <c r="D685" s="166"/>
      <c r="E685" s="122"/>
      <c r="F685" s="167"/>
      <c r="G685" s="122"/>
      <c r="H685" s="168"/>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row>
    <row r="686" spans="1:48" ht="15.75" customHeight="1" x14ac:dyDescent="0.2">
      <c r="A686" s="122"/>
      <c r="B686" s="122"/>
      <c r="C686" s="166"/>
      <c r="D686" s="166"/>
      <c r="E686" s="122"/>
      <c r="F686" s="167"/>
      <c r="G686" s="122"/>
      <c r="H686" s="168"/>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row>
    <row r="687" spans="1:48" ht="15.75" customHeight="1" x14ac:dyDescent="0.2">
      <c r="A687" s="122"/>
      <c r="B687" s="122"/>
      <c r="C687" s="166"/>
      <c r="D687" s="166"/>
      <c r="E687" s="122"/>
      <c r="F687" s="167"/>
      <c r="G687" s="122"/>
      <c r="H687" s="168"/>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row>
    <row r="688" spans="1:48" ht="15.75" customHeight="1" x14ac:dyDescent="0.2">
      <c r="A688" s="122"/>
      <c r="B688" s="122"/>
      <c r="C688" s="166"/>
      <c r="D688" s="166"/>
      <c r="E688" s="122"/>
      <c r="F688" s="167"/>
      <c r="G688" s="122"/>
      <c r="H688" s="168"/>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row>
    <row r="689" spans="1:48" ht="15.75" customHeight="1" x14ac:dyDescent="0.2">
      <c r="A689" s="122"/>
      <c r="B689" s="122"/>
      <c r="C689" s="166"/>
      <c r="D689" s="166"/>
      <c r="E689" s="122"/>
      <c r="F689" s="167"/>
      <c r="G689" s="122"/>
      <c r="H689" s="168"/>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row>
    <row r="690" spans="1:48" ht="15.75" customHeight="1" x14ac:dyDescent="0.2">
      <c r="A690" s="122"/>
      <c r="B690" s="122"/>
      <c r="C690" s="166"/>
      <c r="D690" s="166"/>
      <c r="E690" s="122"/>
      <c r="F690" s="167"/>
      <c r="G690" s="122"/>
      <c r="H690" s="168"/>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row>
    <row r="691" spans="1:48" ht="15.75" customHeight="1" x14ac:dyDescent="0.2">
      <c r="A691" s="122"/>
      <c r="B691" s="122"/>
      <c r="C691" s="166"/>
      <c r="D691" s="166"/>
      <c r="E691" s="122"/>
      <c r="F691" s="167"/>
      <c r="G691" s="122"/>
      <c r="H691" s="168"/>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row>
    <row r="692" spans="1:48" ht="15.75" customHeight="1" x14ac:dyDescent="0.2">
      <c r="A692" s="122"/>
      <c r="B692" s="122"/>
      <c r="C692" s="166"/>
      <c r="D692" s="166"/>
      <c r="E692" s="122"/>
      <c r="F692" s="167"/>
      <c r="G692" s="122"/>
      <c r="H692" s="168"/>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row>
    <row r="693" spans="1:48" ht="15.75" customHeight="1" x14ac:dyDescent="0.2">
      <c r="A693" s="122"/>
      <c r="B693" s="122"/>
      <c r="C693" s="166"/>
      <c r="D693" s="166"/>
      <c r="E693" s="122"/>
      <c r="F693" s="167"/>
      <c r="G693" s="122"/>
      <c r="H693" s="168"/>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row>
    <row r="694" spans="1:48" ht="15.75" customHeight="1" x14ac:dyDescent="0.2">
      <c r="A694" s="122"/>
      <c r="B694" s="122"/>
      <c r="C694" s="166"/>
      <c r="D694" s="166"/>
      <c r="E694" s="122"/>
      <c r="F694" s="167"/>
      <c r="G694" s="122"/>
      <c r="H694" s="168"/>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row>
    <row r="695" spans="1:48" ht="15.75" customHeight="1" x14ac:dyDescent="0.2">
      <c r="A695" s="122"/>
      <c r="B695" s="122"/>
      <c r="C695" s="166"/>
      <c r="D695" s="166"/>
      <c r="E695" s="122"/>
      <c r="F695" s="167"/>
      <c r="G695" s="122"/>
      <c r="H695" s="168"/>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row>
    <row r="696" spans="1:48" ht="15.75" customHeight="1" x14ac:dyDescent="0.2">
      <c r="A696" s="122"/>
      <c r="B696" s="122"/>
      <c r="C696" s="166"/>
      <c r="D696" s="166"/>
      <c r="E696" s="122"/>
      <c r="F696" s="167"/>
      <c r="G696" s="122"/>
      <c r="H696" s="168"/>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row>
    <row r="697" spans="1:48" ht="15.75" customHeight="1" x14ac:dyDescent="0.2">
      <c r="A697" s="122"/>
      <c r="B697" s="122"/>
      <c r="C697" s="166"/>
      <c r="D697" s="166"/>
      <c r="E697" s="122"/>
      <c r="F697" s="167"/>
      <c r="G697" s="122"/>
      <c r="H697" s="168"/>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row>
    <row r="698" spans="1:48" ht="15.75" customHeight="1" x14ac:dyDescent="0.2">
      <c r="A698" s="122"/>
      <c r="B698" s="122"/>
      <c r="C698" s="166"/>
      <c r="D698" s="166"/>
      <c r="E698" s="122"/>
      <c r="F698" s="167"/>
      <c r="G698" s="122"/>
      <c r="H698" s="168"/>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row>
    <row r="699" spans="1:48" ht="15.75" customHeight="1" x14ac:dyDescent="0.2">
      <c r="A699" s="122"/>
      <c r="B699" s="122"/>
      <c r="C699" s="166"/>
      <c r="D699" s="166"/>
      <c r="E699" s="122"/>
      <c r="F699" s="167"/>
      <c r="G699" s="122"/>
      <c r="H699" s="168"/>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row>
    <row r="700" spans="1:48" ht="15.75" customHeight="1" x14ac:dyDescent="0.2">
      <c r="A700" s="122"/>
      <c r="B700" s="122"/>
      <c r="C700" s="166"/>
      <c r="D700" s="166"/>
      <c r="E700" s="122"/>
      <c r="F700" s="167"/>
      <c r="G700" s="122"/>
      <c r="H700" s="168"/>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row>
    <row r="701" spans="1:48" ht="15.75" customHeight="1" x14ac:dyDescent="0.2">
      <c r="A701" s="122"/>
      <c r="B701" s="122"/>
      <c r="C701" s="166"/>
      <c r="D701" s="166"/>
      <c r="E701" s="122"/>
      <c r="F701" s="167"/>
      <c r="G701" s="122"/>
      <c r="H701" s="168"/>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row>
    <row r="702" spans="1:48" ht="15.75" customHeight="1" x14ac:dyDescent="0.2">
      <c r="A702" s="122"/>
      <c r="B702" s="122"/>
      <c r="C702" s="166"/>
      <c r="D702" s="166"/>
      <c r="E702" s="122"/>
      <c r="F702" s="167"/>
      <c r="G702" s="122"/>
      <c r="H702" s="168"/>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row>
    <row r="703" spans="1:48" ht="15.75" customHeight="1" x14ac:dyDescent="0.2">
      <c r="A703" s="122"/>
      <c r="B703" s="122"/>
      <c r="C703" s="166"/>
      <c r="D703" s="166"/>
      <c r="E703" s="122"/>
      <c r="F703" s="167"/>
      <c r="G703" s="122"/>
      <c r="H703" s="168"/>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row>
    <row r="704" spans="1:48" ht="15.75" customHeight="1" x14ac:dyDescent="0.2">
      <c r="A704" s="122"/>
      <c r="B704" s="122"/>
      <c r="C704" s="166"/>
      <c r="D704" s="166"/>
      <c r="E704" s="122"/>
      <c r="F704" s="167"/>
      <c r="G704" s="122"/>
      <c r="H704" s="168"/>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row>
    <row r="705" spans="1:48" ht="15.75" customHeight="1" x14ac:dyDescent="0.2">
      <c r="A705" s="122"/>
      <c r="B705" s="122"/>
      <c r="C705" s="166"/>
      <c r="D705" s="166"/>
      <c r="E705" s="122"/>
      <c r="F705" s="167"/>
      <c r="G705" s="122"/>
      <c r="H705" s="168"/>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row>
    <row r="706" spans="1:48" ht="15.75" customHeight="1" x14ac:dyDescent="0.2">
      <c r="A706" s="122"/>
      <c r="B706" s="122"/>
      <c r="C706" s="166"/>
      <c r="D706" s="166"/>
      <c r="E706" s="122"/>
      <c r="F706" s="167"/>
      <c r="G706" s="122"/>
      <c r="H706" s="168"/>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row>
    <row r="707" spans="1:48" ht="15.75" customHeight="1" x14ac:dyDescent="0.2">
      <c r="A707" s="122"/>
      <c r="B707" s="122"/>
      <c r="C707" s="166"/>
      <c r="D707" s="166"/>
      <c r="E707" s="122"/>
      <c r="F707" s="167"/>
      <c r="G707" s="122"/>
      <c r="H707" s="168"/>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row>
    <row r="708" spans="1:48" ht="15.75" customHeight="1" x14ac:dyDescent="0.2">
      <c r="A708" s="122"/>
      <c r="B708" s="122"/>
      <c r="C708" s="166"/>
      <c r="D708" s="166"/>
      <c r="E708" s="122"/>
      <c r="F708" s="167"/>
      <c r="G708" s="122"/>
      <c r="H708" s="168"/>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row>
    <row r="709" spans="1:48" ht="15.75" customHeight="1" x14ac:dyDescent="0.2">
      <c r="A709" s="122"/>
      <c r="B709" s="122"/>
      <c r="C709" s="166"/>
      <c r="D709" s="166"/>
      <c r="E709" s="122"/>
      <c r="F709" s="167"/>
      <c r="G709" s="122"/>
      <c r="H709" s="168"/>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row>
    <row r="710" spans="1:48" ht="15.75" customHeight="1" x14ac:dyDescent="0.2">
      <c r="A710" s="122"/>
      <c r="B710" s="122"/>
      <c r="C710" s="166"/>
      <c r="D710" s="166"/>
      <c r="E710" s="122"/>
      <c r="F710" s="167"/>
      <c r="G710" s="122"/>
      <c r="H710" s="168"/>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row>
    <row r="711" spans="1:48" ht="15.75" customHeight="1" x14ac:dyDescent="0.2">
      <c r="A711" s="122"/>
      <c r="B711" s="122"/>
      <c r="C711" s="166"/>
      <c r="D711" s="166"/>
      <c r="E711" s="122"/>
      <c r="F711" s="167"/>
      <c r="G711" s="122"/>
      <c r="H711" s="168"/>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row>
    <row r="712" spans="1:48" ht="15.75" customHeight="1" x14ac:dyDescent="0.2">
      <c r="A712" s="122"/>
      <c r="B712" s="122"/>
      <c r="C712" s="166"/>
      <c r="D712" s="166"/>
      <c r="E712" s="122"/>
      <c r="F712" s="167"/>
      <c r="G712" s="122"/>
      <c r="H712" s="168"/>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row>
    <row r="713" spans="1:48" ht="15.75" customHeight="1" x14ac:dyDescent="0.2">
      <c r="A713" s="122"/>
      <c r="B713" s="122"/>
      <c r="C713" s="166"/>
      <c r="D713" s="166"/>
      <c r="E713" s="122"/>
      <c r="F713" s="167"/>
      <c r="G713" s="122"/>
      <c r="H713" s="168"/>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row>
    <row r="714" spans="1:48" ht="15.75" customHeight="1" x14ac:dyDescent="0.2">
      <c r="A714" s="122"/>
      <c r="B714" s="122"/>
      <c r="C714" s="166"/>
      <c r="D714" s="166"/>
      <c r="E714" s="122"/>
      <c r="F714" s="167"/>
      <c r="G714" s="122"/>
      <c r="H714" s="168"/>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row>
    <row r="715" spans="1:48" ht="15.75" customHeight="1" x14ac:dyDescent="0.2">
      <c r="A715" s="122"/>
      <c r="B715" s="122"/>
      <c r="C715" s="166"/>
      <c r="D715" s="166"/>
      <c r="E715" s="122"/>
      <c r="F715" s="167"/>
      <c r="G715" s="122"/>
      <c r="H715" s="168"/>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row>
    <row r="716" spans="1:48" ht="15.75" customHeight="1" x14ac:dyDescent="0.2">
      <c r="A716" s="122"/>
      <c r="B716" s="122"/>
      <c r="C716" s="166"/>
      <c r="D716" s="166"/>
      <c r="E716" s="122"/>
      <c r="F716" s="167"/>
      <c r="G716" s="122"/>
      <c r="H716" s="168"/>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row>
    <row r="717" spans="1:48" ht="15.75" customHeight="1" x14ac:dyDescent="0.2">
      <c r="A717" s="122"/>
      <c r="B717" s="122"/>
      <c r="C717" s="166"/>
      <c r="D717" s="166"/>
      <c r="E717" s="122"/>
      <c r="F717" s="167"/>
      <c r="G717" s="122"/>
      <c r="H717" s="168"/>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row>
    <row r="718" spans="1:48" ht="15.75" customHeight="1" x14ac:dyDescent="0.2">
      <c r="A718" s="122"/>
      <c r="B718" s="122"/>
      <c r="C718" s="166"/>
      <c r="D718" s="166"/>
      <c r="E718" s="122"/>
      <c r="F718" s="167"/>
      <c r="G718" s="122"/>
      <c r="H718" s="168"/>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row>
    <row r="719" spans="1:48" ht="15.75" customHeight="1" x14ac:dyDescent="0.2">
      <c r="A719" s="122"/>
      <c r="B719" s="122"/>
      <c r="C719" s="166"/>
      <c r="D719" s="166"/>
      <c r="E719" s="122"/>
      <c r="F719" s="167"/>
      <c r="G719" s="122"/>
      <c r="H719" s="168"/>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row>
    <row r="720" spans="1:48" ht="15.75" customHeight="1" x14ac:dyDescent="0.2">
      <c r="A720" s="122"/>
      <c r="B720" s="122"/>
      <c r="C720" s="166"/>
      <c r="D720" s="166"/>
      <c r="E720" s="122"/>
      <c r="F720" s="167"/>
      <c r="G720" s="122"/>
      <c r="H720" s="168"/>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row>
    <row r="721" spans="1:48" ht="15.75" customHeight="1" x14ac:dyDescent="0.2">
      <c r="A721" s="122"/>
      <c r="B721" s="122"/>
      <c r="C721" s="166"/>
      <c r="D721" s="166"/>
      <c r="E721" s="122"/>
      <c r="F721" s="167"/>
      <c r="G721" s="122"/>
      <c r="H721" s="168"/>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row>
    <row r="722" spans="1:48" ht="15.75" customHeight="1" x14ac:dyDescent="0.2">
      <c r="A722" s="122"/>
      <c r="B722" s="122"/>
      <c r="C722" s="166"/>
      <c r="D722" s="166"/>
      <c r="E722" s="122"/>
      <c r="F722" s="167"/>
      <c r="G722" s="122"/>
      <c r="H722" s="168"/>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row>
    <row r="723" spans="1:48" ht="15.75" customHeight="1" x14ac:dyDescent="0.2">
      <c r="A723" s="122"/>
      <c r="B723" s="122"/>
      <c r="C723" s="166"/>
      <c r="D723" s="166"/>
      <c r="E723" s="122"/>
      <c r="F723" s="167"/>
      <c r="G723" s="122"/>
      <c r="H723" s="168"/>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row>
    <row r="724" spans="1:48" ht="15.75" customHeight="1" x14ac:dyDescent="0.2">
      <c r="A724" s="122"/>
      <c r="B724" s="122"/>
      <c r="C724" s="166"/>
      <c r="D724" s="166"/>
      <c r="E724" s="122"/>
      <c r="F724" s="167"/>
      <c r="G724" s="122"/>
      <c r="H724" s="168"/>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row>
    <row r="725" spans="1:48" ht="15.75" customHeight="1" x14ac:dyDescent="0.2">
      <c r="A725" s="122"/>
      <c r="B725" s="122"/>
      <c r="C725" s="166"/>
      <c r="D725" s="166"/>
      <c r="E725" s="122"/>
      <c r="F725" s="167"/>
      <c r="G725" s="122"/>
      <c r="H725" s="168"/>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row>
    <row r="726" spans="1:48" ht="15.75" customHeight="1" x14ac:dyDescent="0.2">
      <c r="A726" s="122"/>
      <c r="B726" s="122"/>
      <c r="C726" s="166"/>
      <c r="D726" s="166"/>
      <c r="E726" s="122"/>
      <c r="F726" s="167"/>
      <c r="G726" s="122"/>
      <c r="H726" s="168"/>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row>
    <row r="727" spans="1:48" ht="15.75" customHeight="1" x14ac:dyDescent="0.2">
      <c r="A727" s="122"/>
      <c r="B727" s="122"/>
      <c r="C727" s="166"/>
      <c r="D727" s="166"/>
      <c r="E727" s="122"/>
      <c r="F727" s="167"/>
      <c r="G727" s="122"/>
      <c r="H727" s="168"/>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row>
    <row r="728" spans="1:48" ht="15.75" customHeight="1" x14ac:dyDescent="0.2">
      <c r="A728" s="122"/>
      <c r="B728" s="122"/>
      <c r="C728" s="166"/>
      <c r="D728" s="166"/>
      <c r="E728" s="122"/>
      <c r="F728" s="167"/>
      <c r="G728" s="122"/>
      <c r="H728" s="168"/>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row>
    <row r="729" spans="1:48" ht="15.75" customHeight="1" x14ac:dyDescent="0.2">
      <c r="A729" s="122"/>
      <c r="B729" s="122"/>
      <c r="C729" s="166"/>
      <c r="D729" s="166"/>
      <c r="E729" s="122"/>
      <c r="F729" s="167"/>
      <c r="G729" s="122"/>
      <c r="H729" s="168"/>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row>
    <row r="730" spans="1:48" ht="15.75" customHeight="1" x14ac:dyDescent="0.2">
      <c r="A730" s="122"/>
      <c r="B730" s="122"/>
      <c r="C730" s="166"/>
      <c r="D730" s="166"/>
      <c r="E730" s="122"/>
      <c r="F730" s="167"/>
      <c r="G730" s="122"/>
      <c r="H730" s="168"/>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row>
    <row r="731" spans="1:48" ht="15.75" customHeight="1" x14ac:dyDescent="0.2">
      <c r="A731" s="122"/>
      <c r="B731" s="122"/>
      <c r="C731" s="166"/>
      <c r="D731" s="166"/>
      <c r="E731" s="122"/>
      <c r="F731" s="167"/>
      <c r="G731" s="122"/>
      <c r="H731" s="168"/>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row>
    <row r="732" spans="1:48" ht="15.75" customHeight="1" x14ac:dyDescent="0.2">
      <c r="A732" s="122"/>
      <c r="B732" s="122"/>
      <c r="C732" s="166"/>
      <c r="D732" s="166"/>
      <c r="E732" s="122"/>
      <c r="F732" s="167"/>
      <c r="G732" s="122"/>
      <c r="H732" s="168"/>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row>
    <row r="733" spans="1:48" ht="15.75" customHeight="1" x14ac:dyDescent="0.2">
      <c r="A733" s="122"/>
      <c r="B733" s="122"/>
      <c r="C733" s="166"/>
      <c r="D733" s="166"/>
      <c r="E733" s="122"/>
      <c r="F733" s="167"/>
      <c r="G733" s="122"/>
      <c r="H733" s="168"/>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row>
    <row r="734" spans="1:48" ht="15.75" customHeight="1" x14ac:dyDescent="0.2">
      <c r="A734" s="122"/>
      <c r="B734" s="122"/>
      <c r="C734" s="166"/>
      <c r="D734" s="166"/>
      <c r="E734" s="122"/>
      <c r="F734" s="167"/>
      <c r="G734" s="122"/>
      <c r="H734" s="168"/>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row>
    <row r="735" spans="1:48" ht="15.75" customHeight="1" x14ac:dyDescent="0.2">
      <c r="A735" s="122"/>
      <c r="B735" s="122"/>
      <c r="C735" s="166"/>
      <c r="D735" s="166"/>
      <c r="E735" s="122"/>
      <c r="F735" s="167"/>
      <c r="G735" s="122"/>
      <c r="H735" s="168"/>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row>
    <row r="736" spans="1:48" ht="15.75" customHeight="1" x14ac:dyDescent="0.2">
      <c r="A736" s="122"/>
      <c r="B736" s="122"/>
      <c r="C736" s="166"/>
      <c r="D736" s="166"/>
      <c r="E736" s="122"/>
      <c r="F736" s="167"/>
      <c r="G736" s="122"/>
      <c r="H736" s="168"/>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row>
    <row r="737" spans="1:48" ht="15.75" customHeight="1" x14ac:dyDescent="0.2">
      <c r="A737" s="122"/>
      <c r="B737" s="122"/>
      <c r="C737" s="166"/>
      <c r="D737" s="166"/>
      <c r="E737" s="122"/>
      <c r="F737" s="167"/>
      <c r="G737" s="122"/>
      <c r="H737" s="168"/>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row>
    <row r="738" spans="1:48" ht="15.75" customHeight="1" x14ac:dyDescent="0.2">
      <c r="A738" s="122"/>
      <c r="B738" s="122"/>
      <c r="C738" s="166"/>
      <c r="D738" s="166"/>
      <c r="E738" s="122"/>
      <c r="F738" s="167"/>
      <c r="G738" s="122"/>
      <c r="H738" s="168"/>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row>
    <row r="739" spans="1:48" ht="15.75" customHeight="1" x14ac:dyDescent="0.2">
      <c r="A739" s="122"/>
      <c r="B739" s="122"/>
      <c r="C739" s="166"/>
      <c r="D739" s="166"/>
      <c r="E739" s="122"/>
      <c r="F739" s="167"/>
      <c r="G739" s="122"/>
      <c r="H739" s="168"/>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row>
    <row r="740" spans="1:48" ht="15.75" customHeight="1" x14ac:dyDescent="0.2">
      <c r="A740" s="122"/>
      <c r="B740" s="122"/>
      <c r="C740" s="166"/>
      <c r="D740" s="166"/>
      <c r="E740" s="122"/>
      <c r="F740" s="167"/>
      <c r="G740" s="122"/>
      <c r="H740" s="168"/>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row>
    <row r="741" spans="1:48" ht="15.75" customHeight="1" x14ac:dyDescent="0.2">
      <c r="A741" s="122"/>
      <c r="B741" s="122"/>
      <c r="C741" s="166"/>
      <c r="D741" s="166"/>
      <c r="E741" s="122"/>
      <c r="F741" s="167"/>
      <c r="G741" s="122"/>
      <c r="H741" s="168"/>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row>
    <row r="742" spans="1:48" ht="15.75" customHeight="1" x14ac:dyDescent="0.2">
      <c r="A742" s="122"/>
      <c r="B742" s="122"/>
      <c r="C742" s="166"/>
      <c r="D742" s="166"/>
      <c r="E742" s="122"/>
      <c r="F742" s="167"/>
      <c r="G742" s="122"/>
      <c r="H742" s="168"/>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row>
    <row r="743" spans="1:48" ht="15.75" customHeight="1" x14ac:dyDescent="0.2">
      <c r="A743" s="122"/>
      <c r="B743" s="122"/>
      <c r="C743" s="166"/>
      <c r="D743" s="166"/>
      <c r="E743" s="122"/>
      <c r="F743" s="167"/>
      <c r="G743" s="122"/>
      <c r="H743" s="168"/>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row>
    <row r="744" spans="1:48" ht="15.75" customHeight="1" x14ac:dyDescent="0.2">
      <c r="A744" s="122"/>
      <c r="B744" s="122"/>
      <c r="C744" s="166"/>
      <c r="D744" s="166"/>
      <c r="E744" s="122"/>
      <c r="F744" s="167"/>
      <c r="G744" s="122"/>
      <c r="H744" s="168"/>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row>
    <row r="745" spans="1:48" ht="15.75" customHeight="1" x14ac:dyDescent="0.2">
      <c r="A745" s="122"/>
      <c r="B745" s="122"/>
      <c r="C745" s="166"/>
      <c r="D745" s="166"/>
      <c r="E745" s="122"/>
      <c r="F745" s="167"/>
      <c r="G745" s="122"/>
      <c r="H745" s="168"/>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row>
    <row r="746" spans="1:48" ht="15.75" customHeight="1" x14ac:dyDescent="0.2">
      <c r="A746" s="122"/>
      <c r="B746" s="122"/>
      <c r="C746" s="166"/>
      <c r="D746" s="166"/>
      <c r="E746" s="122"/>
      <c r="F746" s="167"/>
      <c r="G746" s="122"/>
      <c r="H746" s="168"/>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row>
    <row r="747" spans="1:48" ht="15.75" customHeight="1" x14ac:dyDescent="0.2">
      <c r="A747" s="122"/>
      <c r="B747" s="122"/>
      <c r="C747" s="166"/>
      <c r="D747" s="166"/>
      <c r="E747" s="122"/>
      <c r="F747" s="167"/>
      <c r="G747" s="122"/>
      <c r="H747" s="168"/>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row>
    <row r="748" spans="1:48" ht="15.75" customHeight="1" x14ac:dyDescent="0.2">
      <c r="A748" s="122"/>
      <c r="B748" s="122"/>
      <c r="C748" s="166"/>
      <c r="D748" s="166"/>
      <c r="E748" s="122"/>
      <c r="F748" s="167"/>
      <c r="G748" s="122"/>
      <c r="H748" s="168"/>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row>
    <row r="749" spans="1:48" ht="15.75" customHeight="1" x14ac:dyDescent="0.2">
      <c r="A749" s="122"/>
      <c r="B749" s="122"/>
      <c r="C749" s="166"/>
      <c r="D749" s="166"/>
      <c r="E749" s="122"/>
      <c r="F749" s="167"/>
      <c r="G749" s="122"/>
      <c r="H749" s="168"/>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row>
    <row r="750" spans="1:48" ht="15.75" customHeight="1" x14ac:dyDescent="0.2">
      <c r="A750" s="122"/>
      <c r="B750" s="122"/>
      <c r="C750" s="166"/>
      <c r="D750" s="166"/>
      <c r="E750" s="122"/>
      <c r="F750" s="167"/>
      <c r="G750" s="122"/>
      <c r="H750" s="168"/>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row>
    <row r="751" spans="1:48" ht="15.75" customHeight="1" x14ac:dyDescent="0.2">
      <c r="A751" s="122"/>
      <c r="B751" s="122"/>
      <c r="C751" s="166"/>
      <c r="D751" s="166"/>
      <c r="E751" s="122"/>
      <c r="F751" s="167"/>
      <c r="G751" s="122"/>
      <c r="H751" s="168"/>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row>
    <row r="752" spans="1:48" ht="15.75" customHeight="1" x14ac:dyDescent="0.2">
      <c r="A752" s="122"/>
      <c r="B752" s="122"/>
      <c r="C752" s="166"/>
      <c r="D752" s="166"/>
      <c r="E752" s="122"/>
      <c r="F752" s="167"/>
      <c r="G752" s="122"/>
      <c r="H752" s="168"/>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row>
    <row r="753" spans="1:48" ht="15.75" customHeight="1" x14ac:dyDescent="0.2">
      <c r="A753" s="122"/>
      <c r="B753" s="122"/>
      <c r="C753" s="166"/>
      <c r="D753" s="166"/>
      <c r="E753" s="122"/>
      <c r="F753" s="167"/>
      <c r="G753" s="122"/>
      <c r="H753" s="168"/>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row>
    <row r="754" spans="1:48" ht="15.75" customHeight="1" x14ac:dyDescent="0.2">
      <c r="A754" s="122"/>
      <c r="B754" s="122"/>
      <c r="C754" s="166"/>
      <c r="D754" s="166"/>
      <c r="E754" s="122"/>
      <c r="F754" s="167"/>
      <c r="G754" s="122"/>
      <c r="H754" s="168"/>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row>
    <row r="755" spans="1:48" ht="15.75" customHeight="1" x14ac:dyDescent="0.2">
      <c r="A755" s="122"/>
      <c r="B755" s="122"/>
      <c r="C755" s="166"/>
      <c r="D755" s="166"/>
      <c r="E755" s="122"/>
      <c r="F755" s="167"/>
      <c r="G755" s="122"/>
      <c r="H755" s="168"/>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row>
    <row r="756" spans="1:48" ht="15.75" customHeight="1" x14ac:dyDescent="0.2">
      <c r="A756" s="122"/>
      <c r="B756" s="122"/>
      <c r="C756" s="166"/>
      <c r="D756" s="166"/>
      <c r="E756" s="122"/>
      <c r="F756" s="167"/>
      <c r="G756" s="122"/>
      <c r="H756" s="168"/>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row>
    <row r="757" spans="1:48" ht="15.75" customHeight="1" x14ac:dyDescent="0.2">
      <c r="A757" s="122"/>
      <c r="B757" s="122"/>
      <c r="C757" s="166"/>
      <c r="D757" s="166"/>
      <c r="E757" s="122"/>
      <c r="F757" s="167"/>
      <c r="G757" s="122"/>
      <c r="H757" s="168"/>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row>
    <row r="758" spans="1:48" ht="15.75" customHeight="1" x14ac:dyDescent="0.2">
      <c r="A758" s="122"/>
      <c r="B758" s="122"/>
      <c r="C758" s="166"/>
      <c r="D758" s="166"/>
      <c r="E758" s="122"/>
      <c r="F758" s="167"/>
      <c r="G758" s="122"/>
      <c r="H758" s="168"/>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row>
    <row r="759" spans="1:48" ht="15.75" customHeight="1" x14ac:dyDescent="0.2">
      <c r="A759" s="122"/>
      <c r="B759" s="122"/>
      <c r="C759" s="166"/>
      <c r="D759" s="166"/>
      <c r="E759" s="122"/>
      <c r="F759" s="167"/>
      <c r="G759" s="122"/>
      <c r="H759" s="168"/>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row>
    <row r="760" spans="1:48" ht="15.75" customHeight="1" x14ac:dyDescent="0.2">
      <c r="A760" s="122"/>
      <c r="B760" s="122"/>
      <c r="C760" s="166"/>
      <c r="D760" s="166"/>
      <c r="E760" s="122"/>
      <c r="F760" s="167"/>
      <c r="G760" s="122"/>
      <c r="H760" s="168"/>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row>
    <row r="761" spans="1:48" ht="15.75" customHeight="1" x14ac:dyDescent="0.2">
      <c r="A761" s="122"/>
      <c r="B761" s="122"/>
      <c r="C761" s="166"/>
      <c r="D761" s="166"/>
      <c r="E761" s="122"/>
      <c r="F761" s="167"/>
      <c r="G761" s="122"/>
      <c r="H761" s="168"/>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row>
    <row r="762" spans="1:48" ht="15.75" customHeight="1" x14ac:dyDescent="0.2">
      <c r="A762" s="122"/>
      <c r="B762" s="122"/>
      <c r="C762" s="166"/>
      <c r="D762" s="166"/>
      <c r="E762" s="122"/>
      <c r="F762" s="167"/>
      <c r="G762" s="122"/>
      <c r="H762" s="168"/>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row>
    <row r="763" spans="1:48" ht="15.75" customHeight="1" x14ac:dyDescent="0.2">
      <c r="A763" s="122"/>
      <c r="B763" s="122"/>
      <c r="C763" s="166"/>
      <c r="D763" s="166"/>
      <c r="E763" s="122"/>
      <c r="F763" s="167"/>
      <c r="G763" s="122"/>
      <c r="H763" s="168"/>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row>
    <row r="764" spans="1:48" ht="15.75" customHeight="1" x14ac:dyDescent="0.2">
      <c r="A764" s="122"/>
      <c r="B764" s="122"/>
      <c r="C764" s="166"/>
      <c r="D764" s="166"/>
      <c r="E764" s="122"/>
      <c r="F764" s="167"/>
      <c r="G764" s="122"/>
      <c r="H764" s="168"/>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row>
    <row r="765" spans="1:48" ht="15.75" customHeight="1" x14ac:dyDescent="0.2">
      <c r="A765" s="122"/>
      <c r="B765" s="122"/>
      <c r="C765" s="166"/>
      <c r="D765" s="166"/>
      <c r="E765" s="122"/>
      <c r="F765" s="167"/>
      <c r="G765" s="122"/>
      <c r="H765" s="168"/>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row>
    <row r="766" spans="1:48" ht="15.75" customHeight="1" x14ac:dyDescent="0.2">
      <c r="A766" s="122"/>
      <c r="B766" s="122"/>
      <c r="C766" s="166"/>
      <c r="D766" s="166"/>
      <c r="E766" s="122"/>
      <c r="F766" s="167"/>
      <c r="G766" s="122"/>
      <c r="H766" s="168"/>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row>
    <row r="767" spans="1:48" ht="15.75" customHeight="1" x14ac:dyDescent="0.2">
      <c r="A767" s="122"/>
      <c r="B767" s="122"/>
      <c r="C767" s="166"/>
      <c r="D767" s="166"/>
      <c r="E767" s="122"/>
      <c r="F767" s="167"/>
      <c r="G767" s="122"/>
      <c r="H767" s="168"/>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row>
    <row r="768" spans="1:48" ht="15.75" customHeight="1" x14ac:dyDescent="0.2">
      <c r="A768" s="122"/>
      <c r="B768" s="122"/>
      <c r="C768" s="166"/>
      <c r="D768" s="166"/>
      <c r="E768" s="122"/>
      <c r="F768" s="167"/>
      <c r="G768" s="122"/>
      <c r="H768" s="168"/>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row>
    <row r="769" spans="1:48" ht="15.75" customHeight="1" x14ac:dyDescent="0.2">
      <c r="A769" s="122"/>
      <c r="B769" s="122"/>
      <c r="C769" s="166"/>
      <c r="D769" s="166"/>
      <c r="E769" s="122"/>
      <c r="F769" s="167"/>
      <c r="G769" s="122"/>
      <c r="H769" s="168"/>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row>
    <row r="770" spans="1:48" ht="15.75" customHeight="1" x14ac:dyDescent="0.2">
      <c r="A770" s="122"/>
      <c r="B770" s="122"/>
      <c r="C770" s="166"/>
      <c r="D770" s="166"/>
      <c r="E770" s="122"/>
      <c r="F770" s="167"/>
      <c r="G770" s="122"/>
      <c r="H770" s="168"/>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row>
    <row r="771" spans="1:48" ht="15.75" customHeight="1" x14ac:dyDescent="0.2">
      <c r="A771" s="122"/>
      <c r="B771" s="122"/>
      <c r="C771" s="166"/>
      <c r="D771" s="166"/>
      <c r="E771" s="122"/>
      <c r="F771" s="167"/>
      <c r="G771" s="122"/>
      <c r="H771" s="168"/>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row>
    <row r="772" spans="1:48" ht="15.75" customHeight="1" x14ac:dyDescent="0.2">
      <c r="A772" s="122"/>
      <c r="B772" s="122"/>
      <c r="C772" s="166"/>
      <c r="D772" s="166"/>
      <c r="E772" s="122"/>
      <c r="F772" s="167"/>
      <c r="G772" s="122"/>
      <c r="H772" s="168"/>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row>
    <row r="773" spans="1:48" ht="15.75" customHeight="1" x14ac:dyDescent="0.2">
      <c r="A773" s="122"/>
      <c r="B773" s="122"/>
      <c r="C773" s="166"/>
      <c r="D773" s="166"/>
      <c r="E773" s="122"/>
      <c r="F773" s="167"/>
      <c r="G773" s="122"/>
      <c r="H773" s="168"/>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row>
    <row r="774" spans="1:48" ht="15.75" customHeight="1" x14ac:dyDescent="0.2">
      <c r="A774" s="122"/>
      <c r="B774" s="122"/>
      <c r="C774" s="166"/>
      <c r="D774" s="166"/>
      <c r="E774" s="122"/>
      <c r="F774" s="167"/>
      <c r="G774" s="122"/>
      <c r="H774" s="168"/>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row>
    <row r="775" spans="1:48" ht="15.75" customHeight="1" x14ac:dyDescent="0.2">
      <c r="A775" s="122"/>
      <c r="B775" s="122"/>
      <c r="C775" s="166"/>
      <c r="D775" s="166"/>
      <c r="E775" s="122"/>
      <c r="F775" s="167"/>
      <c r="G775" s="122"/>
      <c r="H775" s="168"/>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row>
    <row r="776" spans="1:48" ht="15.75" customHeight="1" x14ac:dyDescent="0.2">
      <c r="A776" s="122"/>
      <c r="B776" s="122"/>
      <c r="C776" s="166"/>
      <c r="D776" s="166"/>
      <c r="E776" s="122"/>
      <c r="F776" s="167"/>
      <c r="G776" s="122"/>
      <c r="H776" s="168"/>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row>
    <row r="777" spans="1:48" ht="15.75" customHeight="1" x14ac:dyDescent="0.2">
      <c r="A777" s="122"/>
      <c r="B777" s="122"/>
      <c r="C777" s="166"/>
      <c r="D777" s="166"/>
      <c r="E777" s="122"/>
      <c r="F777" s="167"/>
      <c r="G777" s="122"/>
      <c r="H777" s="168"/>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row>
    <row r="778" spans="1:48" ht="15.75" customHeight="1" x14ac:dyDescent="0.2">
      <c r="A778" s="122"/>
      <c r="B778" s="122"/>
      <c r="C778" s="166"/>
      <c r="D778" s="166"/>
      <c r="E778" s="122"/>
      <c r="F778" s="167"/>
      <c r="G778" s="122"/>
      <c r="H778" s="168"/>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row>
    <row r="779" spans="1:48" ht="15.75" customHeight="1" x14ac:dyDescent="0.2">
      <c r="A779" s="122"/>
      <c r="B779" s="122"/>
      <c r="C779" s="166"/>
      <c r="D779" s="166"/>
      <c r="E779" s="122"/>
      <c r="F779" s="167"/>
      <c r="G779" s="122"/>
      <c r="H779" s="168"/>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row>
    <row r="780" spans="1:48" ht="15.75" customHeight="1" x14ac:dyDescent="0.2">
      <c r="A780" s="122"/>
      <c r="B780" s="122"/>
      <c r="C780" s="166"/>
      <c r="D780" s="166"/>
      <c r="E780" s="122"/>
      <c r="F780" s="167"/>
      <c r="G780" s="122"/>
      <c r="H780" s="168"/>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row>
    <row r="781" spans="1:48" ht="15.75" customHeight="1" x14ac:dyDescent="0.2">
      <c r="A781" s="122"/>
      <c r="B781" s="122"/>
      <c r="C781" s="166"/>
      <c r="D781" s="166"/>
      <c r="E781" s="122"/>
      <c r="F781" s="167"/>
      <c r="G781" s="122"/>
      <c r="H781" s="168"/>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row>
    <row r="782" spans="1:48" ht="15.75" customHeight="1" x14ac:dyDescent="0.2">
      <c r="A782" s="122"/>
      <c r="B782" s="122"/>
      <c r="C782" s="166"/>
      <c r="D782" s="166"/>
      <c r="E782" s="122"/>
      <c r="F782" s="167"/>
      <c r="G782" s="122"/>
      <c r="H782" s="168"/>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row>
    <row r="783" spans="1:48" ht="15.75" customHeight="1" x14ac:dyDescent="0.2">
      <c r="A783" s="122"/>
      <c r="B783" s="122"/>
      <c r="C783" s="166"/>
      <c r="D783" s="166"/>
      <c r="E783" s="122"/>
      <c r="F783" s="167"/>
      <c r="G783" s="122"/>
      <c r="H783" s="168"/>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row>
    <row r="784" spans="1:48" ht="15.75" customHeight="1" x14ac:dyDescent="0.2">
      <c r="A784" s="122"/>
      <c r="B784" s="122"/>
      <c r="C784" s="166"/>
      <c r="D784" s="166"/>
      <c r="E784" s="122"/>
      <c r="F784" s="167"/>
      <c r="G784" s="122"/>
      <c r="H784" s="168"/>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row>
    <row r="785" spans="1:48" ht="15.75" customHeight="1" x14ac:dyDescent="0.2">
      <c r="A785" s="122"/>
      <c r="B785" s="122"/>
      <c r="C785" s="166"/>
      <c r="D785" s="166"/>
      <c r="E785" s="122"/>
      <c r="F785" s="167"/>
      <c r="G785" s="122"/>
      <c r="H785" s="168"/>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row>
    <row r="786" spans="1:48" ht="15.75" customHeight="1" x14ac:dyDescent="0.2">
      <c r="A786" s="122"/>
      <c r="B786" s="122"/>
      <c r="C786" s="166"/>
      <c r="D786" s="166"/>
      <c r="E786" s="122"/>
      <c r="F786" s="167"/>
      <c r="G786" s="122"/>
      <c r="H786" s="168"/>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row>
    <row r="787" spans="1:48" ht="15.75" customHeight="1" x14ac:dyDescent="0.2">
      <c r="A787" s="122"/>
      <c r="B787" s="122"/>
      <c r="C787" s="166"/>
      <c r="D787" s="166"/>
      <c r="E787" s="122"/>
      <c r="F787" s="167"/>
      <c r="G787" s="122"/>
      <c r="H787" s="168"/>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row>
    <row r="788" spans="1:48" ht="15.75" customHeight="1" x14ac:dyDescent="0.2">
      <c r="A788" s="122"/>
      <c r="B788" s="122"/>
      <c r="C788" s="166"/>
      <c r="D788" s="166"/>
      <c r="E788" s="122"/>
      <c r="F788" s="167"/>
      <c r="G788" s="122"/>
      <c r="H788" s="168"/>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row>
    <row r="789" spans="1:48" ht="15.75" customHeight="1" x14ac:dyDescent="0.2">
      <c r="A789" s="122"/>
      <c r="B789" s="122"/>
      <c r="C789" s="166"/>
      <c r="D789" s="166"/>
      <c r="E789" s="122"/>
      <c r="F789" s="167"/>
      <c r="G789" s="122"/>
      <c r="H789" s="168"/>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row>
    <row r="790" spans="1:48" ht="15.75" customHeight="1" x14ac:dyDescent="0.2">
      <c r="A790" s="122"/>
      <c r="B790" s="122"/>
      <c r="C790" s="166"/>
      <c r="D790" s="166"/>
      <c r="E790" s="122"/>
      <c r="F790" s="167"/>
      <c r="G790" s="122"/>
      <c r="H790" s="168"/>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row>
    <row r="791" spans="1:48" ht="15.75" customHeight="1" x14ac:dyDescent="0.2">
      <c r="A791" s="122"/>
      <c r="B791" s="122"/>
      <c r="C791" s="166"/>
      <c r="D791" s="166"/>
      <c r="E791" s="122"/>
      <c r="F791" s="167"/>
      <c r="G791" s="122"/>
      <c r="H791" s="168"/>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row>
    <row r="792" spans="1:48" ht="15.75" customHeight="1" x14ac:dyDescent="0.2">
      <c r="A792" s="122"/>
      <c r="B792" s="122"/>
      <c r="C792" s="166"/>
      <c r="D792" s="166"/>
      <c r="E792" s="122"/>
      <c r="F792" s="167"/>
      <c r="G792" s="122"/>
      <c r="H792" s="168"/>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row>
    <row r="793" spans="1:48" ht="15.75" customHeight="1" x14ac:dyDescent="0.2">
      <c r="A793" s="122"/>
      <c r="B793" s="122"/>
      <c r="C793" s="166"/>
      <c r="D793" s="166"/>
      <c r="E793" s="122"/>
      <c r="F793" s="167"/>
      <c r="G793" s="122"/>
      <c r="H793" s="168"/>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row>
    <row r="794" spans="1:48" ht="15.75" customHeight="1" x14ac:dyDescent="0.2">
      <c r="A794" s="122"/>
      <c r="B794" s="122"/>
      <c r="C794" s="166"/>
      <c r="D794" s="166"/>
      <c r="E794" s="122"/>
      <c r="F794" s="167"/>
      <c r="G794" s="122"/>
      <c r="H794" s="168"/>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row>
    <row r="795" spans="1:48" ht="15.75" customHeight="1" x14ac:dyDescent="0.2">
      <c r="A795" s="122"/>
      <c r="B795" s="122"/>
      <c r="C795" s="166"/>
      <c r="D795" s="166"/>
      <c r="E795" s="122"/>
      <c r="F795" s="167"/>
      <c r="G795" s="122"/>
      <c r="H795" s="168"/>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row>
    <row r="796" spans="1:48" ht="15.75" customHeight="1" x14ac:dyDescent="0.2">
      <c r="A796" s="122"/>
      <c r="B796" s="122"/>
      <c r="C796" s="166"/>
      <c r="D796" s="166"/>
      <c r="E796" s="122"/>
      <c r="F796" s="167"/>
      <c r="G796" s="122"/>
      <c r="H796" s="168"/>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row>
    <row r="797" spans="1:48" ht="15.75" customHeight="1" x14ac:dyDescent="0.2">
      <c r="A797" s="122"/>
      <c r="B797" s="122"/>
      <c r="C797" s="166"/>
      <c r="D797" s="166"/>
      <c r="E797" s="122"/>
      <c r="F797" s="167"/>
      <c r="G797" s="122"/>
      <c r="H797" s="168"/>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row>
    <row r="798" spans="1:48" ht="15.75" customHeight="1" x14ac:dyDescent="0.2">
      <c r="A798" s="122"/>
      <c r="B798" s="122"/>
      <c r="C798" s="166"/>
      <c r="D798" s="166"/>
      <c r="E798" s="122"/>
      <c r="F798" s="167"/>
      <c r="G798" s="122"/>
      <c r="H798" s="168"/>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row>
    <row r="799" spans="1:48" ht="15.75" customHeight="1" x14ac:dyDescent="0.2">
      <c r="A799" s="122"/>
      <c r="B799" s="122"/>
      <c r="C799" s="166"/>
      <c r="D799" s="166"/>
      <c r="E799" s="122"/>
      <c r="F799" s="167"/>
      <c r="G799" s="122"/>
      <c r="H799" s="168"/>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row>
    <row r="800" spans="1:48" ht="15.75" customHeight="1" x14ac:dyDescent="0.2">
      <c r="A800" s="122"/>
      <c r="B800" s="122"/>
      <c r="C800" s="166"/>
      <c r="D800" s="166"/>
      <c r="E800" s="122"/>
      <c r="F800" s="167"/>
      <c r="G800" s="122"/>
      <c r="H800" s="168"/>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row>
    <row r="801" spans="1:48" ht="15.75" customHeight="1" x14ac:dyDescent="0.2">
      <c r="A801" s="122"/>
      <c r="B801" s="122"/>
      <c r="C801" s="166"/>
      <c r="D801" s="166"/>
      <c r="E801" s="122"/>
      <c r="F801" s="167"/>
      <c r="G801" s="122"/>
      <c r="H801" s="168"/>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row>
    <row r="802" spans="1:48" ht="15.75" customHeight="1" x14ac:dyDescent="0.2">
      <c r="A802" s="122"/>
      <c r="B802" s="122"/>
      <c r="C802" s="166"/>
      <c r="D802" s="166"/>
      <c r="E802" s="122"/>
      <c r="F802" s="167"/>
      <c r="G802" s="122"/>
      <c r="H802" s="168"/>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row>
    <row r="803" spans="1:48" ht="15.75" customHeight="1" x14ac:dyDescent="0.2">
      <c r="A803" s="122"/>
      <c r="B803" s="122"/>
      <c r="C803" s="166"/>
      <c r="D803" s="166"/>
      <c r="E803" s="122"/>
      <c r="F803" s="167"/>
      <c r="G803" s="122"/>
      <c r="H803" s="168"/>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row>
    <row r="804" spans="1:48" ht="15.75" customHeight="1" x14ac:dyDescent="0.2">
      <c r="A804" s="122"/>
      <c r="B804" s="122"/>
      <c r="C804" s="166"/>
      <c r="D804" s="166"/>
      <c r="E804" s="122"/>
      <c r="F804" s="167"/>
      <c r="G804" s="122"/>
      <c r="H804" s="168"/>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row>
    <row r="805" spans="1:48" ht="15.75" customHeight="1" x14ac:dyDescent="0.2">
      <c r="A805" s="122"/>
      <c r="B805" s="122"/>
      <c r="C805" s="166"/>
      <c r="D805" s="166"/>
      <c r="E805" s="122"/>
      <c r="F805" s="167"/>
      <c r="G805" s="122"/>
      <c r="H805" s="168"/>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row>
    <row r="806" spans="1:48" ht="15.75" customHeight="1" x14ac:dyDescent="0.2">
      <c r="A806" s="122"/>
      <c r="B806" s="122"/>
      <c r="C806" s="166"/>
      <c r="D806" s="166"/>
      <c r="E806" s="122"/>
      <c r="F806" s="167"/>
      <c r="G806" s="122"/>
      <c r="H806" s="168"/>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row>
    <row r="807" spans="1:48" ht="15.75" customHeight="1" x14ac:dyDescent="0.2">
      <c r="A807" s="122"/>
      <c r="B807" s="122"/>
      <c r="C807" s="166"/>
      <c r="D807" s="166"/>
      <c r="E807" s="122"/>
      <c r="F807" s="167"/>
      <c r="G807" s="122"/>
      <c r="H807" s="168"/>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row>
    <row r="808" spans="1:48" ht="15.75" customHeight="1" x14ac:dyDescent="0.2">
      <c r="A808" s="122"/>
      <c r="B808" s="122"/>
      <c r="C808" s="166"/>
      <c r="D808" s="166"/>
      <c r="E808" s="122"/>
      <c r="F808" s="167"/>
      <c r="G808" s="122"/>
      <c r="H808" s="168"/>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row>
    <row r="809" spans="1:48" ht="15.75" customHeight="1" x14ac:dyDescent="0.2">
      <c r="A809" s="122"/>
      <c r="B809" s="122"/>
      <c r="C809" s="166"/>
      <c r="D809" s="166"/>
      <c r="E809" s="122"/>
      <c r="F809" s="167"/>
      <c r="G809" s="122"/>
      <c r="H809" s="168"/>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row>
    <row r="810" spans="1:48" ht="15.75" customHeight="1" x14ac:dyDescent="0.2">
      <c r="A810" s="122"/>
      <c r="B810" s="122"/>
      <c r="C810" s="166"/>
      <c r="D810" s="166"/>
      <c r="E810" s="122"/>
      <c r="F810" s="167"/>
      <c r="G810" s="122"/>
      <c r="H810" s="168"/>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row>
    <row r="811" spans="1:48" ht="15.75" customHeight="1" x14ac:dyDescent="0.2">
      <c r="A811" s="122"/>
      <c r="B811" s="122"/>
      <c r="C811" s="166"/>
      <c r="D811" s="166"/>
      <c r="E811" s="122"/>
      <c r="F811" s="167"/>
      <c r="G811" s="122"/>
      <c r="H811" s="168"/>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row>
    <row r="812" spans="1:48" ht="15.75" customHeight="1" x14ac:dyDescent="0.2">
      <c r="A812" s="122"/>
      <c r="B812" s="122"/>
      <c r="C812" s="166"/>
      <c r="D812" s="166"/>
      <c r="E812" s="122"/>
      <c r="F812" s="167"/>
      <c r="G812" s="122"/>
      <c r="H812" s="168"/>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row>
    <row r="813" spans="1:48" ht="15.75" customHeight="1" x14ac:dyDescent="0.2">
      <c r="A813" s="122"/>
      <c r="B813" s="122"/>
      <c r="C813" s="166"/>
      <c r="D813" s="166"/>
      <c r="E813" s="122"/>
      <c r="F813" s="167"/>
      <c r="G813" s="122"/>
      <c r="H813" s="168"/>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row>
    <row r="814" spans="1:48" ht="15.75" customHeight="1" x14ac:dyDescent="0.2">
      <c r="A814" s="122"/>
      <c r="B814" s="122"/>
      <c r="C814" s="166"/>
      <c r="D814" s="166"/>
      <c r="E814" s="122"/>
      <c r="F814" s="167"/>
      <c r="G814" s="122"/>
      <c r="H814" s="168"/>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row>
    <row r="815" spans="1:48" ht="15.75" customHeight="1" x14ac:dyDescent="0.2">
      <c r="A815" s="122"/>
      <c r="B815" s="122"/>
      <c r="C815" s="166"/>
      <c r="D815" s="166"/>
      <c r="E815" s="122"/>
      <c r="F815" s="167"/>
      <c r="G815" s="122"/>
      <c r="H815" s="168"/>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row>
    <row r="816" spans="1:48" ht="15.75" customHeight="1" x14ac:dyDescent="0.2">
      <c r="A816" s="122"/>
      <c r="B816" s="122"/>
      <c r="C816" s="166"/>
      <c r="D816" s="166"/>
      <c r="E816" s="122"/>
      <c r="F816" s="167"/>
      <c r="G816" s="122"/>
      <c r="H816" s="168"/>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row>
    <row r="817" spans="1:48" ht="15.75" customHeight="1" x14ac:dyDescent="0.2">
      <c r="A817" s="122"/>
      <c r="B817" s="122"/>
      <c r="C817" s="166"/>
      <c r="D817" s="166"/>
      <c r="E817" s="122"/>
      <c r="F817" s="167"/>
      <c r="G817" s="122"/>
      <c r="H817" s="168"/>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row>
    <row r="818" spans="1:48" ht="15.75" customHeight="1" x14ac:dyDescent="0.2">
      <c r="A818" s="122"/>
      <c r="B818" s="122"/>
      <c r="C818" s="166"/>
      <c r="D818" s="166"/>
      <c r="E818" s="122"/>
      <c r="F818" s="167"/>
      <c r="G818" s="122"/>
      <c r="H818" s="168"/>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row>
    <row r="819" spans="1:48" ht="15.75" customHeight="1" x14ac:dyDescent="0.2">
      <c r="A819" s="122"/>
      <c r="B819" s="122"/>
      <c r="C819" s="166"/>
      <c r="D819" s="166"/>
      <c r="E819" s="122"/>
      <c r="F819" s="167"/>
      <c r="G819" s="122"/>
      <c r="H819" s="168"/>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row>
    <row r="820" spans="1:48" ht="15.75" customHeight="1" x14ac:dyDescent="0.2">
      <c r="A820" s="122"/>
      <c r="B820" s="122"/>
      <c r="C820" s="166"/>
      <c r="D820" s="166"/>
      <c r="E820" s="122"/>
      <c r="F820" s="167"/>
      <c r="G820" s="122"/>
      <c r="H820" s="168"/>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row>
    <row r="821" spans="1:48" ht="15.75" customHeight="1" x14ac:dyDescent="0.2">
      <c r="A821" s="122"/>
      <c r="B821" s="122"/>
      <c r="C821" s="166"/>
      <c r="D821" s="166"/>
      <c r="E821" s="122"/>
      <c r="F821" s="167"/>
      <c r="G821" s="122"/>
      <c r="H821" s="168"/>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row>
    <row r="822" spans="1:48" ht="15.75" customHeight="1" x14ac:dyDescent="0.2">
      <c r="A822" s="122"/>
      <c r="B822" s="122"/>
      <c r="C822" s="166"/>
      <c r="D822" s="166"/>
      <c r="E822" s="122"/>
      <c r="F822" s="167"/>
      <c r="G822" s="122"/>
      <c r="H822" s="168"/>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row>
    <row r="823" spans="1:48" ht="15.75" customHeight="1" x14ac:dyDescent="0.2">
      <c r="A823" s="122"/>
      <c r="B823" s="122"/>
      <c r="C823" s="166"/>
      <c r="D823" s="166"/>
      <c r="E823" s="122"/>
      <c r="F823" s="167"/>
      <c r="G823" s="122"/>
      <c r="H823" s="168"/>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row>
    <row r="824" spans="1:48" ht="15.75" customHeight="1" x14ac:dyDescent="0.2">
      <c r="A824" s="122"/>
      <c r="B824" s="122"/>
      <c r="C824" s="166"/>
      <c r="D824" s="166"/>
      <c r="E824" s="122"/>
      <c r="F824" s="167"/>
      <c r="G824" s="122"/>
      <c r="H824" s="168"/>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row>
    <row r="825" spans="1:48" ht="15.75" customHeight="1" x14ac:dyDescent="0.2">
      <c r="A825" s="122"/>
      <c r="B825" s="122"/>
      <c r="C825" s="166"/>
      <c r="D825" s="166"/>
      <c r="E825" s="122"/>
      <c r="F825" s="167"/>
      <c r="G825" s="122"/>
      <c r="H825" s="168"/>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row>
    <row r="826" spans="1:48" ht="15.75" customHeight="1" x14ac:dyDescent="0.2">
      <c r="A826" s="122"/>
      <c r="B826" s="122"/>
      <c r="C826" s="166"/>
      <c r="D826" s="166"/>
      <c r="E826" s="122"/>
      <c r="F826" s="167"/>
      <c r="G826" s="122"/>
      <c r="H826" s="168"/>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row>
    <row r="827" spans="1:48" ht="15.75" customHeight="1" x14ac:dyDescent="0.2">
      <c r="A827" s="122"/>
      <c r="B827" s="122"/>
      <c r="C827" s="166"/>
      <c r="D827" s="166"/>
      <c r="E827" s="122"/>
      <c r="F827" s="167"/>
      <c r="G827" s="122"/>
      <c r="H827" s="168"/>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row>
    <row r="828" spans="1:48" ht="15.75" customHeight="1" x14ac:dyDescent="0.2">
      <c r="A828" s="122"/>
      <c r="B828" s="122"/>
      <c r="C828" s="166"/>
      <c r="D828" s="166"/>
      <c r="E828" s="122"/>
      <c r="F828" s="167"/>
      <c r="G828" s="122"/>
      <c r="H828" s="168"/>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row>
    <row r="829" spans="1:48" ht="15.75" customHeight="1" x14ac:dyDescent="0.2">
      <c r="A829" s="122"/>
      <c r="B829" s="122"/>
      <c r="C829" s="166"/>
      <c r="D829" s="166"/>
      <c r="E829" s="122"/>
      <c r="F829" s="167"/>
      <c r="G829" s="122"/>
      <c r="H829" s="168"/>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row>
    <row r="830" spans="1:48" ht="15.75" customHeight="1" x14ac:dyDescent="0.2">
      <c r="A830" s="122"/>
      <c r="B830" s="122"/>
      <c r="C830" s="166"/>
      <c r="D830" s="166"/>
      <c r="E830" s="122"/>
      <c r="F830" s="167"/>
      <c r="G830" s="122"/>
      <c r="H830" s="168"/>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row>
    <row r="831" spans="1:48" ht="15.75" customHeight="1" x14ac:dyDescent="0.2">
      <c r="A831" s="122"/>
      <c r="B831" s="122"/>
      <c r="C831" s="166"/>
      <c r="D831" s="166"/>
      <c r="E831" s="122"/>
      <c r="F831" s="167"/>
      <c r="G831" s="122"/>
      <c r="H831" s="168"/>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row>
    <row r="832" spans="1:48" ht="15.75" customHeight="1" x14ac:dyDescent="0.2">
      <c r="A832" s="122"/>
      <c r="B832" s="122"/>
      <c r="C832" s="166"/>
      <c r="D832" s="166"/>
      <c r="E832" s="122"/>
      <c r="F832" s="167"/>
      <c r="G832" s="122"/>
      <c r="H832" s="168"/>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row>
    <row r="833" spans="1:48" ht="15.75" customHeight="1" x14ac:dyDescent="0.2">
      <c r="A833" s="122"/>
      <c r="B833" s="122"/>
      <c r="C833" s="166"/>
      <c r="D833" s="166"/>
      <c r="E833" s="122"/>
      <c r="F833" s="167"/>
      <c r="G833" s="122"/>
      <c r="H833" s="168"/>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row>
    <row r="834" spans="1:48" ht="15.75" customHeight="1" x14ac:dyDescent="0.2">
      <c r="A834" s="122"/>
      <c r="B834" s="122"/>
      <c r="C834" s="166"/>
      <c r="D834" s="166"/>
      <c r="E834" s="122"/>
      <c r="F834" s="167"/>
      <c r="G834" s="122"/>
      <c r="H834" s="168"/>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row>
    <row r="835" spans="1:48" ht="15.75" customHeight="1" x14ac:dyDescent="0.2">
      <c r="A835" s="122"/>
      <c r="B835" s="122"/>
      <c r="C835" s="166"/>
      <c r="D835" s="166"/>
      <c r="E835" s="122"/>
      <c r="F835" s="167"/>
      <c r="G835" s="122"/>
      <c r="H835" s="168"/>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row>
    <row r="836" spans="1:48" ht="15.75" customHeight="1" x14ac:dyDescent="0.2">
      <c r="A836" s="122"/>
      <c r="B836" s="122"/>
      <c r="C836" s="166"/>
      <c r="D836" s="166"/>
      <c r="E836" s="122"/>
      <c r="F836" s="167"/>
      <c r="G836" s="122"/>
      <c r="H836" s="168"/>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row>
    <row r="837" spans="1:48" ht="15.75" customHeight="1" x14ac:dyDescent="0.2">
      <c r="A837" s="122"/>
      <c r="B837" s="122"/>
      <c r="C837" s="166"/>
      <c r="D837" s="166"/>
      <c r="E837" s="122"/>
      <c r="F837" s="167"/>
      <c r="G837" s="122"/>
      <c r="H837" s="168"/>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row>
    <row r="838" spans="1:48" ht="15.75" customHeight="1" x14ac:dyDescent="0.2">
      <c r="A838" s="122"/>
      <c r="B838" s="122"/>
      <c r="C838" s="166"/>
      <c r="D838" s="166"/>
      <c r="E838" s="122"/>
      <c r="F838" s="167"/>
      <c r="G838" s="122"/>
      <c r="H838" s="168"/>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row>
    <row r="839" spans="1:48" ht="15.75" customHeight="1" x14ac:dyDescent="0.2">
      <c r="A839" s="122"/>
      <c r="B839" s="122"/>
      <c r="C839" s="166"/>
      <c r="D839" s="166"/>
      <c r="E839" s="122"/>
      <c r="F839" s="167"/>
      <c r="G839" s="122"/>
      <c r="H839" s="168"/>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row>
    <row r="840" spans="1:48" ht="15.75" customHeight="1" x14ac:dyDescent="0.2">
      <c r="A840" s="122"/>
      <c r="B840" s="122"/>
      <c r="C840" s="166"/>
      <c r="D840" s="166"/>
      <c r="E840" s="122"/>
      <c r="F840" s="167"/>
      <c r="G840" s="122"/>
      <c r="H840" s="168"/>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row>
    <row r="841" spans="1:48" ht="15.75" customHeight="1" x14ac:dyDescent="0.2">
      <c r="A841" s="122"/>
      <c r="B841" s="122"/>
      <c r="C841" s="166"/>
      <c r="D841" s="166"/>
      <c r="E841" s="122"/>
      <c r="F841" s="167"/>
      <c r="G841" s="122"/>
      <c r="H841" s="168"/>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row>
    <row r="842" spans="1:48" ht="15.75" customHeight="1" x14ac:dyDescent="0.2">
      <c r="A842" s="122"/>
      <c r="B842" s="122"/>
      <c r="C842" s="166"/>
      <c r="D842" s="166"/>
      <c r="E842" s="122"/>
      <c r="F842" s="167"/>
      <c r="G842" s="122"/>
      <c r="H842" s="168"/>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row>
    <row r="843" spans="1:48" ht="15.75" customHeight="1" x14ac:dyDescent="0.2">
      <c r="A843" s="122"/>
      <c r="B843" s="122"/>
      <c r="C843" s="166"/>
      <c r="D843" s="166"/>
      <c r="E843" s="122"/>
      <c r="F843" s="167"/>
      <c r="G843" s="122"/>
      <c r="H843" s="168"/>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row>
    <row r="844" spans="1:48" ht="15.75" customHeight="1" x14ac:dyDescent="0.2">
      <c r="A844" s="122"/>
      <c r="B844" s="122"/>
      <c r="C844" s="166"/>
      <c r="D844" s="166"/>
      <c r="E844" s="122"/>
      <c r="F844" s="167"/>
      <c r="G844" s="122"/>
      <c r="H844" s="168"/>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row>
    <row r="845" spans="1:48" ht="15.75" customHeight="1" x14ac:dyDescent="0.2">
      <c r="A845" s="122"/>
      <c r="B845" s="122"/>
      <c r="C845" s="166"/>
      <c r="D845" s="166"/>
      <c r="E845" s="122"/>
      <c r="F845" s="167"/>
      <c r="G845" s="122"/>
      <c r="H845" s="168"/>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row>
    <row r="846" spans="1:48" ht="15.75" customHeight="1" x14ac:dyDescent="0.2">
      <c r="A846" s="122"/>
      <c r="B846" s="122"/>
      <c r="C846" s="166"/>
      <c r="D846" s="166"/>
      <c r="E846" s="122"/>
      <c r="F846" s="167"/>
      <c r="G846" s="122"/>
      <c r="H846" s="168"/>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row>
    <row r="847" spans="1:48" ht="15.75" customHeight="1" x14ac:dyDescent="0.2">
      <c r="A847" s="122"/>
      <c r="B847" s="122"/>
      <c r="C847" s="166"/>
      <c r="D847" s="166"/>
      <c r="E847" s="122"/>
      <c r="F847" s="167"/>
      <c r="G847" s="122"/>
      <c r="H847" s="168"/>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row>
    <row r="848" spans="1:48" ht="15.75" customHeight="1" x14ac:dyDescent="0.2">
      <c r="A848" s="122"/>
      <c r="B848" s="122"/>
      <c r="C848" s="166"/>
      <c r="D848" s="166"/>
      <c r="E848" s="122"/>
      <c r="F848" s="167"/>
      <c r="G848" s="122"/>
      <c r="H848" s="168"/>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row>
    <row r="849" spans="1:48" ht="15.75" customHeight="1" x14ac:dyDescent="0.2">
      <c r="A849" s="122"/>
      <c r="B849" s="122"/>
      <c r="C849" s="166"/>
      <c r="D849" s="166"/>
      <c r="E849" s="122"/>
      <c r="F849" s="167"/>
      <c r="G849" s="122"/>
      <c r="H849" s="168"/>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row>
    <row r="850" spans="1:48" ht="15.75" customHeight="1" x14ac:dyDescent="0.2">
      <c r="A850" s="122"/>
      <c r="B850" s="122"/>
      <c r="C850" s="166"/>
      <c r="D850" s="166"/>
      <c r="E850" s="122"/>
      <c r="F850" s="167"/>
      <c r="G850" s="122"/>
      <c r="H850" s="168"/>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row>
    <row r="851" spans="1:48" ht="15.75" customHeight="1" x14ac:dyDescent="0.2">
      <c r="A851" s="122"/>
      <c r="B851" s="122"/>
      <c r="C851" s="166"/>
      <c r="D851" s="166"/>
      <c r="E851" s="122"/>
      <c r="F851" s="167"/>
      <c r="G851" s="122"/>
      <c r="H851" s="168"/>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row>
    <row r="852" spans="1:48" ht="15.75" customHeight="1" x14ac:dyDescent="0.2">
      <c r="A852" s="122"/>
      <c r="B852" s="122"/>
      <c r="C852" s="166"/>
      <c r="D852" s="166"/>
      <c r="E852" s="122"/>
      <c r="F852" s="167"/>
      <c r="G852" s="122"/>
      <c r="H852" s="168"/>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row>
    <row r="853" spans="1:48" ht="15.75" customHeight="1" x14ac:dyDescent="0.2">
      <c r="A853" s="122"/>
      <c r="B853" s="122"/>
      <c r="C853" s="166"/>
      <c r="D853" s="166"/>
      <c r="E853" s="122"/>
      <c r="F853" s="167"/>
      <c r="G853" s="122"/>
      <c r="H853" s="168"/>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row>
    <row r="854" spans="1:48" ht="15.75" customHeight="1" x14ac:dyDescent="0.2">
      <c r="A854" s="122"/>
      <c r="B854" s="122"/>
      <c r="C854" s="166"/>
      <c r="D854" s="166"/>
      <c r="E854" s="122"/>
      <c r="F854" s="167"/>
      <c r="G854" s="122"/>
      <c r="H854" s="168"/>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row>
    <row r="855" spans="1:48" ht="15.75" customHeight="1" x14ac:dyDescent="0.2">
      <c r="A855" s="122"/>
      <c r="B855" s="122"/>
      <c r="C855" s="166"/>
      <c r="D855" s="166"/>
      <c r="E855" s="122"/>
      <c r="F855" s="167"/>
      <c r="G855" s="122"/>
      <c r="H855" s="168"/>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row>
    <row r="856" spans="1:48" ht="15.75" customHeight="1" x14ac:dyDescent="0.2">
      <c r="A856" s="122"/>
      <c r="B856" s="122"/>
      <c r="C856" s="166"/>
      <c r="D856" s="166"/>
      <c r="E856" s="122"/>
      <c r="F856" s="167"/>
      <c r="G856" s="122"/>
      <c r="H856" s="168"/>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row>
    <row r="857" spans="1:48" ht="15.75" customHeight="1" x14ac:dyDescent="0.2">
      <c r="A857" s="122"/>
      <c r="B857" s="122"/>
      <c r="C857" s="166"/>
      <c r="D857" s="166"/>
      <c r="E857" s="122"/>
      <c r="F857" s="167"/>
      <c r="G857" s="122"/>
      <c r="H857" s="168"/>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row>
    <row r="858" spans="1:48" ht="15.75" customHeight="1" x14ac:dyDescent="0.2">
      <c r="A858" s="122"/>
      <c r="B858" s="122"/>
      <c r="C858" s="166"/>
      <c r="D858" s="166"/>
      <c r="E858" s="122"/>
      <c r="F858" s="167"/>
      <c r="G858" s="122"/>
      <c r="H858" s="168"/>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row>
    <row r="859" spans="1:48" ht="15.75" customHeight="1" x14ac:dyDescent="0.2">
      <c r="A859" s="122"/>
      <c r="B859" s="122"/>
      <c r="C859" s="166"/>
      <c r="D859" s="166"/>
      <c r="E859" s="122"/>
      <c r="F859" s="167"/>
      <c r="G859" s="122"/>
      <c r="H859" s="168"/>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row>
    <row r="860" spans="1:48" ht="15.75" customHeight="1" x14ac:dyDescent="0.2">
      <c r="A860" s="122"/>
      <c r="B860" s="122"/>
      <c r="C860" s="166"/>
      <c r="D860" s="166"/>
      <c r="E860" s="122"/>
      <c r="F860" s="167"/>
      <c r="G860" s="122"/>
      <c r="H860" s="168"/>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row>
    <row r="861" spans="1:48" ht="15.75" customHeight="1" x14ac:dyDescent="0.2">
      <c r="A861" s="122"/>
      <c r="B861" s="122"/>
      <c r="C861" s="166"/>
      <c r="D861" s="166"/>
      <c r="E861" s="122"/>
      <c r="F861" s="167"/>
      <c r="G861" s="122"/>
      <c r="H861" s="168"/>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row>
    <row r="862" spans="1:48" ht="15.75" customHeight="1" x14ac:dyDescent="0.2">
      <c r="A862" s="122"/>
      <c r="B862" s="122"/>
      <c r="C862" s="166"/>
      <c r="D862" s="166"/>
      <c r="E862" s="122"/>
      <c r="F862" s="167"/>
      <c r="G862" s="122"/>
      <c r="H862" s="168"/>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row>
    <row r="863" spans="1:48" ht="15.75" customHeight="1" x14ac:dyDescent="0.2">
      <c r="A863" s="122"/>
      <c r="B863" s="122"/>
      <c r="C863" s="166"/>
      <c r="D863" s="166"/>
      <c r="E863" s="122"/>
      <c r="F863" s="167"/>
      <c r="G863" s="122"/>
      <c r="H863" s="168"/>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row>
    <row r="864" spans="1:48" ht="15.75" customHeight="1" x14ac:dyDescent="0.2">
      <c r="A864" s="122"/>
      <c r="B864" s="122"/>
      <c r="C864" s="166"/>
      <c r="D864" s="166"/>
      <c r="E864" s="122"/>
      <c r="F864" s="167"/>
      <c r="G864" s="122"/>
      <c r="H864" s="168"/>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row>
    <row r="865" spans="1:48" ht="15.75" customHeight="1" x14ac:dyDescent="0.2">
      <c r="A865" s="122"/>
      <c r="B865" s="122"/>
      <c r="C865" s="166"/>
      <c r="D865" s="166"/>
      <c r="E865" s="122"/>
      <c r="F865" s="167"/>
      <c r="G865" s="122"/>
      <c r="H865" s="168"/>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row>
    <row r="866" spans="1:48" ht="15.75" customHeight="1" x14ac:dyDescent="0.2">
      <c r="A866" s="122"/>
      <c r="B866" s="122"/>
      <c r="C866" s="166"/>
      <c r="D866" s="166"/>
      <c r="E866" s="122"/>
      <c r="F866" s="167"/>
      <c r="G866" s="122"/>
      <c r="H866" s="168"/>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row>
    <row r="867" spans="1:48" ht="15.75" customHeight="1" x14ac:dyDescent="0.2">
      <c r="A867" s="122"/>
      <c r="B867" s="122"/>
      <c r="C867" s="166"/>
      <c r="D867" s="166"/>
      <c r="E867" s="122"/>
      <c r="F867" s="167"/>
      <c r="G867" s="122"/>
      <c r="H867" s="168"/>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row>
    <row r="868" spans="1:48" ht="15.75" customHeight="1" x14ac:dyDescent="0.2">
      <c r="A868" s="122"/>
      <c r="B868" s="122"/>
      <c r="C868" s="166"/>
      <c r="D868" s="166"/>
      <c r="E868" s="122"/>
      <c r="F868" s="167"/>
      <c r="G868" s="122"/>
      <c r="H868" s="168"/>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row>
    <row r="869" spans="1:48" ht="15.75" customHeight="1" x14ac:dyDescent="0.2">
      <c r="A869" s="122"/>
      <c r="B869" s="122"/>
      <c r="C869" s="166"/>
      <c r="D869" s="166"/>
      <c r="E869" s="122"/>
      <c r="F869" s="167"/>
      <c r="G869" s="122"/>
      <c r="H869" s="168"/>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row>
    <row r="870" spans="1:48" ht="15.75" customHeight="1" x14ac:dyDescent="0.2">
      <c r="A870" s="122"/>
      <c r="B870" s="122"/>
      <c r="C870" s="166"/>
      <c r="D870" s="166"/>
      <c r="E870" s="122"/>
      <c r="F870" s="167"/>
      <c r="G870" s="122"/>
      <c r="H870" s="168"/>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row>
    <row r="871" spans="1:48" ht="15.75" customHeight="1" x14ac:dyDescent="0.2">
      <c r="A871" s="122"/>
      <c r="B871" s="122"/>
      <c r="C871" s="166"/>
      <c r="D871" s="166"/>
      <c r="E871" s="122"/>
      <c r="F871" s="167"/>
      <c r="G871" s="122"/>
      <c r="H871" s="168"/>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row>
    <row r="872" spans="1:48" ht="15.75" customHeight="1" x14ac:dyDescent="0.2">
      <c r="A872" s="122"/>
      <c r="B872" s="122"/>
      <c r="C872" s="166"/>
      <c r="D872" s="166"/>
      <c r="E872" s="122"/>
      <c r="F872" s="167"/>
      <c r="G872" s="122"/>
      <c r="H872" s="168"/>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row>
    <row r="873" spans="1:48" ht="15.75" customHeight="1" x14ac:dyDescent="0.2">
      <c r="A873" s="122"/>
      <c r="B873" s="122"/>
      <c r="C873" s="166"/>
      <c r="D873" s="166"/>
      <c r="E873" s="122"/>
      <c r="F873" s="167"/>
      <c r="G873" s="122"/>
      <c r="H873" s="168"/>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row>
    <row r="874" spans="1:48" ht="15.75" customHeight="1" x14ac:dyDescent="0.2">
      <c r="A874" s="122"/>
      <c r="B874" s="122"/>
      <c r="C874" s="166"/>
      <c r="D874" s="166"/>
      <c r="E874" s="122"/>
      <c r="F874" s="167"/>
      <c r="G874" s="122"/>
      <c r="H874" s="168"/>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row>
    <row r="875" spans="1:48" ht="15.75" customHeight="1" x14ac:dyDescent="0.2">
      <c r="A875" s="122"/>
      <c r="B875" s="122"/>
      <c r="C875" s="166"/>
      <c r="D875" s="166"/>
      <c r="E875" s="122"/>
      <c r="F875" s="167"/>
      <c r="G875" s="122"/>
      <c r="H875" s="168"/>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row>
    <row r="876" spans="1:48" ht="15.75" customHeight="1" x14ac:dyDescent="0.2">
      <c r="A876" s="122"/>
      <c r="B876" s="122"/>
      <c r="C876" s="166"/>
      <c r="D876" s="166"/>
      <c r="E876" s="122"/>
      <c r="F876" s="167"/>
      <c r="G876" s="122"/>
      <c r="H876" s="168"/>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row>
    <row r="877" spans="1:48" ht="15.75" customHeight="1" x14ac:dyDescent="0.2">
      <c r="A877" s="122"/>
      <c r="B877" s="122"/>
      <c r="C877" s="166"/>
      <c r="D877" s="166"/>
      <c r="E877" s="122"/>
      <c r="F877" s="167"/>
      <c r="G877" s="122"/>
      <c r="H877" s="168"/>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row>
    <row r="878" spans="1:48" ht="15.75" customHeight="1" x14ac:dyDescent="0.2">
      <c r="A878" s="122"/>
      <c r="B878" s="122"/>
      <c r="C878" s="166"/>
      <c r="D878" s="166"/>
      <c r="E878" s="122"/>
      <c r="F878" s="167"/>
      <c r="G878" s="122"/>
      <c r="H878" s="168"/>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row>
    <row r="879" spans="1:48" ht="15.75" customHeight="1" x14ac:dyDescent="0.2">
      <c r="A879" s="122"/>
      <c r="B879" s="122"/>
      <c r="C879" s="166"/>
      <c r="D879" s="166"/>
      <c r="E879" s="122"/>
      <c r="F879" s="167"/>
      <c r="G879" s="122"/>
      <c r="H879" s="168"/>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row>
    <row r="880" spans="1:48" ht="15.75" customHeight="1" x14ac:dyDescent="0.2">
      <c r="A880" s="122"/>
      <c r="B880" s="122"/>
      <c r="C880" s="166"/>
      <c r="D880" s="166"/>
      <c r="E880" s="122"/>
      <c r="F880" s="167"/>
      <c r="G880" s="122"/>
      <c r="H880" s="168"/>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row>
    <row r="881" spans="1:48" ht="15.75" customHeight="1" x14ac:dyDescent="0.2">
      <c r="A881" s="122"/>
      <c r="B881" s="122"/>
      <c r="C881" s="166"/>
      <c r="D881" s="166"/>
      <c r="E881" s="122"/>
      <c r="F881" s="167"/>
      <c r="G881" s="122"/>
      <c r="H881" s="168"/>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row>
    <row r="882" spans="1:48" ht="15.75" customHeight="1" x14ac:dyDescent="0.2">
      <c r="A882" s="122"/>
      <c r="B882" s="122"/>
      <c r="C882" s="166"/>
      <c r="D882" s="166"/>
      <c r="E882" s="122"/>
      <c r="F882" s="167"/>
      <c r="G882" s="122"/>
      <c r="H882" s="168"/>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row>
    <row r="883" spans="1:48" ht="15.75" customHeight="1" x14ac:dyDescent="0.2">
      <c r="A883" s="122"/>
      <c r="B883" s="122"/>
      <c r="C883" s="166"/>
      <c r="D883" s="166"/>
      <c r="E883" s="122"/>
      <c r="F883" s="167"/>
      <c r="G883" s="122"/>
      <c r="H883" s="168"/>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row>
    <row r="884" spans="1:48" ht="15.75" customHeight="1" x14ac:dyDescent="0.2">
      <c r="A884" s="122"/>
      <c r="B884" s="122"/>
      <c r="C884" s="166"/>
      <c r="D884" s="166"/>
      <c r="E884" s="122"/>
      <c r="F884" s="167"/>
      <c r="G884" s="122"/>
      <c r="H884" s="168"/>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row>
    <row r="885" spans="1:48" ht="15.75" customHeight="1" x14ac:dyDescent="0.2">
      <c r="A885" s="122"/>
      <c r="B885" s="122"/>
      <c r="C885" s="166"/>
      <c r="D885" s="166"/>
      <c r="E885" s="122"/>
      <c r="F885" s="167"/>
      <c r="G885" s="122"/>
      <c r="H885" s="168"/>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row>
    <row r="886" spans="1:48" ht="15.75" customHeight="1" x14ac:dyDescent="0.2">
      <c r="A886" s="122"/>
      <c r="B886" s="122"/>
      <c r="C886" s="166"/>
      <c r="D886" s="166"/>
      <c r="E886" s="122"/>
      <c r="F886" s="167"/>
      <c r="G886" s="122"/>
      <c r="H886" s="168"/>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row>
    <row r="887" spans="1:48" ht="15.75" customHeight="1" x14ac:dyDescent="0.2">
      <c r="A887" s="122"/>
      <c r="B887" s="122"/>
      <c r="C887" s="166"/>
      <c r="D887" s="166"/>
      <c r="E887" s="122"/>
      <c r="F887" s="167"/>
      <c r="G887" s="122"/>
      <c r="H887" s="168"/>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row>
    <row r="888" spans="1:48" ht="15.75" customHeight="1" x14ac:dyDescent="0.2">
      <c r="A888" s="122"/>
      <c r="B888" s="122"/>
      <c r="C888" s="166"/>
      <c r="D888" s="166"/>
      <c r="E888" s="122"/>
      <c r="F888" s="167"/>
      <c r="G888" s="122"/>
      <c r="H888" s="168"/>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row>
    <row r="889" spans="1:48" ht="15.75" customHeight="1" x14ac:dyDescent="0.2">
      <c r="A889" s="122"/>
      <c r="B889" s="122"/>
      <c r="C889" s="166"/>
      <c r="D889" s="166"/>
      <c r="E889" s="122"/>
      <c r="F889" s="167"/>
      <c r="G889" s="122"/>
      <c r="H889" s="168"/>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row>
    <row r="890" spans="1:48" ht="15.75" customHeight="1" x14ac:dyDescent="0.2">
      <c r="A890" s="122"/>
      <c r="B890" s="122"/>
      <c r="C890" s="166"/>
      <c r="D890" s="166"/>
      <c r="E890" s="122"/>
      <c r="F890" s="167"/>
      <c r="G890" s="122"/>
      <c r="H890" s="168"/>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row>
    <row r="891" spans="1:48" ht="15.75" customHeight="1" x14ac:dyDescent="0.2">
      <c r="A891" s="122"/>
      <c r="B891" s="122"/>
      <c r="C891" s="166"/>
      <c r="D891" s="166"/>
      <c r="E891" s="122"/>
      <c r="F891" s="167"/>
      <c r="G891" s="122"/>
      <c r="H891" s="168"/>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row>
    <row r="892" spans="1:48" ht="15.75" customHeight="1" x14ac:dyDescent="0.2">
      <c r="A892" s="122"/>
      <c r="B892" s="122"/>
      <c r="C892" s="166"/>
      <c r="D892" s="166"/>
      <c r="E892" s="122"/>
      <c r="F892" s="167"/>
      <c r="G892" s="122"/>
      <c r="H892" s="168"/>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row>
    <row r="893" spans="1:48" ht="15.75" customHeight="1" x14ac:dyDescent="0.2">
      <c r="A893" s="122"/>
      <c r="B893" s="122"/>
      <c r="C893" s="166"/>
      <c r="D893" s="166"/>
      <c r="E893" s="122"/>
      <c r="F893" s="167"/>
      <c r="G893" s="122"/>
      <c r="H893" s="168"/>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row>
    <row r="894" spans="1:48" ht="15.75" customHeight="1" x14ac:dyDescent="0.2">
      <c r="A894" s="122"/>
      <c r="B894" s="122"/>
      <c r="C894" s="166"/>
      <c r="D894" s="166"/>
      <c r="E894" s="122"/>
      <c r="F894" s="167"/>
      <c r="G894" s="122"/>
      <c r="H894" s="168"/>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row>
    <row r="895" spans="1:48" ht="15.75" customHeight="1" x14ac:dyDescent="0.2">
      <c r="A895" s="122"/>
      <c r="B895" s="122"/>
      <c r="C895" s="166"/>
      <c r="D895" s="166"/>
      <c r="E895" s="122"/>
      <c r="F895" s="167"/>
      <c r="G895" s="122"/>
      <c r="H895" s="168"/>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row>
    <row r="896" spans="1:48" ht="15.75" customHeight="1" x14ac:dyDescent="0.2">
      <c r="A896" s="122"/>
      <c r="B896" s="122"/>
      <c r="C896" s="166"/>
      <c r="D896" s="166"/>
      <c r="E896" s="122"/>
      <c r="F896" s="167"/>
      <c r="G896" s="122"/>
      <c r="H896" s="168"/>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row>
    <row r="897" spans="1:48" ht="15.75" customHeight="1" x14ac:dyDescent="0.2">
      <c r="A897" s="122"/>
      <c r="B897" s="122"/>
      <c r="C897" s="166"/>
      <c r="D897" s="166"/>
      <c r="E897" s="122"/>
      <c r="F897" s="167"/>
      <c r="G897" s="122"/>
      <c r="H897" s="168"/>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row>
    <row r="898" spans="1:48" ht="15.75" customHeight="1" x14ac:dyDescent="0.2">
      <c r="A898" s="122"/>
      <c r="B898" s="122"/>
      <c r="C898" s="166"/>
      <c r="D898" s="166"/>
      <c r="E898" s="122"/>
      <c r="F898" s="167"/>
      <c r="G898" s="122"/>
      <c r="H898" s="168"/>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row>
    <row r="899" spans="1:48" ht="15.75" customHeight="1" x14ac:dyDescent="0.2">
      <c r="A899" s="122"/>
      <c r="B899" s="122"/>
      <c r="C899" s="166"/>
      <c r="D899" s="166"/>
      <c r="E899" s="122"/>
      <c r="F899" s="167"/>
      <c r="G899" s="122"/>
      <c r="H899" s="168"/>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row>
    <row r="900" spans="1:48" ht="15.75" customHeight="1" x14ac:dyDescent="0.2">
      <c r="A900" s="122"/>
      <c r="B900" s="122"/>
      <c r="C900" s="166"/>
      <c r="D900" s="166"/>
      <c r="E900" s="122"/>
      <c r="F900" s="167"/>
      <c r="G900" s="122"/>
      <c r="H900" s="168"/>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row>
    <row r="901" spans="1:48" ht="15.75" customHeight="1" x14ac:dyDescent="0.2">
      <c r="A901" s="122"/>
      <c r="B901" s="122"/>
      <c r="C901" s="166"/>
      <c r="D901" s="166"/>
      <c r="E901" s="122"/>
      <c r="F901" s="167"/>
      <c r="G901" s="122"/>
      <c r="H901" s="168"/>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row>
    <row r="902" spans="1:48" ht="15.75" customHeight="1" x14ac:dyDescent="0.2">
      <c r="A902" s="122"/>
      <c r="B902" s="122"/>
      <c r="C902" s="166"/>
      <c r="D902" s="166"/>
      <c r="E902" s="122"/>
      <c r="F902" s="167"/>
      <c r="G902" s="122"/>
      <c r="H902" s="168"/>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row>
    <row r="903" spans="1:48" ht="15.75" customHeight="1" x14ac:dyDescent="0.2">
      <c r="A903" s="122"/>
      <c r="B903" s="122"/>
      <c r="C903" s="166"/>
      <c r="D903" s="166"/>
      <c r="E903" s="122"/>
      <c r="F903" s="167"/>
      <c r="G903" s="122"/>
      <c r="H903" s="168"/>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row>
    <row r="904" spans="1:48" ht="15.75" customHeight="1" x14ac:dyDescent="0.2">
      <c r="A904" s="122"/>
      <c r="B904" s="122"/>
      <c r="C904" s="166"/>
      <c r="D904" s="166"/>
      <c r="E904" s="122"/>
      <c r="F904" s="167"/>
      <c r="G904" s="122"/>
      <c r="H904" s="168"/>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row>
    <row r="905" spans="1:48" ht="15.75" customHeight="1" x14ac:dyDescent="0.2">
      <c r="A905" s="122"/>
      <c r="B905" s="122"/>
      <c r="C905" s="166"/>
      <c r="D905" s="166"/>
      <c r="E905" s="122"/>
      <c r="F905" s="167"/>
      <c r="G905" s="122"/>
      <c r="H905" s="168"/>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row>
    <row r="906" spans="1:48" ht="15.75" customHeight="1" x14ac:dyDescent="0.2">
      <c r="A906" s="122"/>
      <c r="B906" s="122"/>
      <c r="C906" s="166"/>
      <c r="D906" s="166"/>
      <c r="E906" s="122"/>
      <c r="F906" s="167"/>
      <c r="G906" s="122"/>
      <c r="H906" s="168"/>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row>
    <row r="907" spans="1:48" ht="15.75" customHeight="1" x14ac:dyDescent="0.2">
      <c r="A907" s="122"/>
      <c r="B907" s="122"/>
      <c r="C907" s="166"/>
      <c r="D907" s="166"/>
      <c r="E907" s="122"/>
      <c r="F907" s="167"/>
      <c r="G907" s="122"/>
      <c r="H907" s="168"/>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row>
    <row r="908" spans="1:48" ht="15.75" customHeight="1" x14ac:dyDescent="0.2">
      <c r="A908" s="122"/>
      <c r="B908" s="122"/>
      <c r="C908" s="166"/>
      <c r="D908" s="166"/>
      <c r="E908" s="122"/>
      <c r="F908" s="167"/>
      <c r="G908" s="122"/>
      <c r="H908" s="168"/>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row>
    <row r="909" spans="1:48" ht="15.75" customHeight="1" x14ac:dyDescent="0.2">
      <c r="A909" s="122"/>
      <c r="B909" s="122"/>
      <c r="C909" s="166"/>
      <c r="D909" s="166"/>
      <c r="E909" s="122"/>
      <c r="F909" s="167"/>
      <c r="G909" s="122"/>
      <c r="H909" s="168"/>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row>
    <row r="910" spans="1:48" ht="15.75" customHeight="1" x14ac:dyDescent="0.2">
      <c r="A910" s="122"/>
      <c r="B910" s="122"/>
      <c r="C910" s="166"/>
      <c r="D910" s="166"/>
      <c r="E910" s="122"/>
      <c r="F910" s="167"/>
      <c r="G910" s="122"/>
      <c r="H910" s="168"/>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row>
    <row r="911" spans="1:48" ht="15.75" customHeight="1" x14ac:dyDescent="0.2">
      <c r="A911" s="122"/>
      <c r="B911" s="122"/>
      <c r="C911" s="166"/>
      <c r="D911" s="166"/>
      <c r="E911" s="122"/>
      <c r="F911" s="167"/>
      <c r="G911" s="122"/>
      <c r="H911" s="168"/>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row>
    <row r="912" spans="1:48" ht="15.75" customHeight="1" x14ac:dyDescent="0.2">
      <c r="A912" s="122"/>
      <c r="B912" s="122"/>
      <c r="C912" s="166"/>
      <c r="D912" s="166"/>
      <c r="E912" s="122"/>
      <c r="F912" s="167"/>
      <c r="G912" s="122"/>
      <c r="H912" s="168"/>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row>
    <row r="913" spans="1:48" ht="15.75" customHeight="1" x14ac:dyDescent="0.2">
      <c r="A913" s="122"/>
      <c r="B913" s="122"/>
      <c r="C913" s="166"/>
      <c r="D913" s="166"/>
      <c r="E913" s="122"/>
      <c r="F913" s="167"/>
      <c r="G913" s="122"/>
      <c r="H913" s="168"/>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row>
    <row r="914" spans="1:48" ht="15.75" customHeight="1" x14ac:dyDescent="0.2">
      <c r="A914" s="122"/>
      <c r="B914" s="122"/>
      <c r="C914" s="166"/>
      <c r="D914" s="166"/>
      <c r="E914" s="122"/>
      <c r="F914" s="167"/>
      <c r="G914" s="122"/>
      <c r="H914" s="168"/>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row>
    <row r="915" spans="1:48" ht="15.75" customHeight="1" x14ac:dyDescent="0.2">
      <c r="A915" s="122"/>
      <c r="B915" s="122"/>
      <c r="C915" s="166"/>
      <c r="D915" s="166"/>
      <c r="E915" s="122"/>
      <c r="F915" s="167"/>
      <c r="G915" s="122"/>
      <c r="H915" s="168"/>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row>
    <row r="916" spans="1:48" ht="15.75" customHeight="1" x14ac:dyDescent="0.2">
      <c r="A916" s="122"/>
      <c r="B916" s="122"/>
      <c r="C916" s="166"/>
      <c r="D916" s="166"/>
      <c r="E916" s="122"/>
      <c r="F916" s="167"/>
      <c r="G916" s="122"/>
      <c r="H916" s="168"/>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row>
    <row r="917" spans="1:48" ht="15.75" customHeight="1" x14ac:dyDescent="0.2">
      <c r="A917" s="122"/>
      <c r="B917" s="122"/>
      <c r="C917" s="166"/>
      <c r="D917" s="166"/>
      <c r="E917" s="122"/>
      <c r="F917" s="167"/>
      <c r="G917" s="122"/>
      <c r="H917" s="168"/>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row>
    <row r="918" spans="1:48" ht="15.75" customHeight="1" x14ac:dyDescent="0.2">
      <c r="A918" s="122"/>
      <c r="B918" s="122"/>
      <c r="C918" s="166"/>
      <c r="D918" s="166"/>
      <c r="E918" s="122"/>
      <c r="F918" s="167"/>
      <c r="G918" s="122"/>
      <c r="H918" s="168"/>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row>
    <row r="919" spans="1:48" ht="15.75" customHeight="1" x14ac:dyDescent="0.2">
      <c r="A919" s="122"/>
      <c r="B919" s="122"/>
      <c r="C919" s="166"/>
      <c r="D919" s="166"/>
      <c r="E919" s="122"/>
      <c r="F919" s="167"/>
      <c r="G919" s="122"/>
      <c r="H919" s="168"/>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row>
    <row r="920" spans="1:48" ht="15.75" customHeight="1" x14ac:dyDescent="0.2">
      <c r="A920" s="122"/>
      <c r="B920" s="122"/>
      <c r="C920" s="166"/>
      <c r="D920" s="166"/>
      <c r="E920" s="122"/>
      <c r="F920" s="167"/>
      <c r="G920" s="122"/>
      <c r="H920" s="168"/>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row>
    <row r="921" spans="1:48" ht="15.75" customHeight="1" x14ac:dyDescent="0.2">
      <c r="A921" s="122"/>
      <c r="B921" s="122"/>
      <c r="C921" s="166"/>
      <c r="D921" s="166"/>
      <c r="E921" s="122"/>
      <c r="F921" s="167"/>
      <c r="G921" s="122"/>
      <c r="H921" s="168"/>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row>
    <row r="922" spans="1:48" ht="15.75" customHeight="1" x14ac:dyDescent="0.2">
      <c r="A922" s="122"/>
      <c r="B922" s="122"/>
      <c r="C922" s="166"/>
      <c r="D922" s="166"/>
      <c r="E922" s="122"/>
      <c r="F922" s="167"/>
      <c r="G922" s="122"/>
      <c r="H922" s="168"/>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row>
    <row r="923" spans="1:48" ht="15.75" customHeight="1" x14ac:dyDescent="0.2">
      <c r="A923" s="122"/>
      <c r="B923" s="122"/>
      <c r="C923" s="166"/>
      <c r="D923" s="166"/>
      <c r="E923" s="122"/>
      <c r="F923" s="167"/>
      <c r="G923" s="122"/>
      <c r="H923" s="168"/>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row>
    <row r="924" spans="1:48" ht="15.75" customHeight="1" x14ac:dyDescent="0.2">
      <c r="A924" s="122"/>
      <c r="B924" s="122"/>
      <c r="C924" s="166"/>
      <c r="D924" s="166"/>
      <c r="E924" s="122"/>
      <c r="F924" s="167"/>
      <c r="G924" s="122"/>
      <c r="H924" s="168"/>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row>
    <row r="925" spans="1:48" ht="15.75" customHeight="1" x14ac:dyDescent="0.2">
      <c r="A925" s="122"/>
      <c r="B925" s="122"/>
      <c r="C925" s="166"/>
      <c r="D925" s="166"/>
      <c r="E925" s="122"/>
      <c r="F925" s="167"/>
      <c r="G925" s="122"/>
      <c r="H925" s="168"/>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row>
    <row r="926" spans="1:48" ht="15.75" customHeight="1" x14ac:dyDescent="0.2">
      <c r="A926" s="122"/>
      <c r="B926" s="122"/>
      <c r="C926" s="166"/>
      <c r="D926" s="166"/>
      <c r="E926" s="122"/>
      <c r="F926" s="167"/>
      <c r="G926" s="122"/>
      <c r="H926" s="168"/>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row>
    <row r="927" spans="1:48" ht="15.75" customHeight="1" x14ac:dyDescent="0.2">
      <c r="A927" s="122"/>
      <c r="B927" s="122"/>
      <c r="C927" s="166"/>
      <c r="D927" s="166"/>
      <c r="E927" s="122"/>
      <c r="F927" s="167"/>
      <c r="G927" s="122"/>
      <c r="H927" s="168"/>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row>
    <row r="928" spans="1:48" ht="15.75" customHeight="1" x14ac:dyDescent="0.2">
      <c r="A928" s="122"/>
      <c r="B928" s="122"/>
      <c r="C928" s="166"/>
      <c r="D928" s="166"/>
      <c r="E928" s="122"/>
      <c r="F928" s="167"/>
      <c r="G928" s="122"/>
      <c r="H928" s="168"/>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row>
    <row r="929" spans="1:48" ht="15.75" customHeight="1" x14ac:dyDescent="0.2">
      <c r="A929" s="122"/>
      <c r="B929" s="122"/>
      <c r="C929" s="166"/>
      <c r="D929" s="166"/>
      <c r="E929" s="122"/>
      <c r="F929" s="167"/>
      <c r="G929" s="122"/>
      <c r="H929" s="168"/>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row>
    <row r="930" spans="1:48" ht="15.75" customHeight="1" x14ac:dyDescent="0.2">
      <c r="A930" s="122"/>
      <c r="B930" s="122"/>
      <c r="C930" s="166"/>
      <c r="D930" s="166"/>
      <c r="E930" s="122"/>
      <c r="F930" s="167"/>
      <c r="G930" s="122"/>
      <c r="H930" s="168"/>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row>
    <row r="931" spans="1:48" ht="15.75" customHeight="1" x14ac:dyDescent="0.2">
      <c r="A931" s="122"/>
      <c r="B931" s="122"/>
      <c r="C931" s="166"/>
      <c r="D931" s="166"/>
      <c r="E931" s="122"/>
      <c r="F931" s="167"/>
      <c r="G931" s="122"/>
      <c r="H931" s="168"/>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row>
    <row r="932" spans="1:48" ht="15.75" customHeight="1" x14ac:dyDescent="0.2">
      <c r="A932" s="122"/>
      <c r="B932" s="122"/>
      <c r="C932" s="166"/>
      <c r="D932" s="166"/>
      <c r="E932" s="122"/>
      <c r="F932" s="167"/>
      <c r="G932" s="122"/>
      <c r="H932" s="168"/>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row>
    <row r="933" spans="1:48" ht="15.75" customHeight="1" x14ac:dyDescent="0.2">
      <c r="A933" s="122"/>
      <c r="B933" s="122"/>
      <c r="C933" s="166"/>
      <c r="D933" s="166"/>
      <c r="E933" s="122"/>
      <c r="F933" s="167"/>
      <c r="G933" s="122"/>
      <c r="H933" s="168"/>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row>
    <row r="934" spans="1:48" ht="15.75" customHeight="1" x14ac:dyDescent="0.2">
      <c r="A934" s="122"/>
      <c r="B934" s="122"/>
      <c r="C934" s="166"/>
      <c r="D934" s="166"/>
      <c r="E934" s="122"/>
      <c r="F934" s="167"/>
      <c r="G934" s="122"/>
      <c r="H934" s="168"/>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row>
    <row r="935" spans="1:48" ht="15.75" customHeight="1" x14ac:dyDescent="0.2">
      <c r="A935" s="122"/>
      <c r="B935" s="122"/>
      <c r="C935" s="166"/>
      <c r="D935" s="166"/>
      <c r="E935" s="122"/>
      <c r="F935" s="167"/>
      <c r="G935" s="122"/>
      <c r="H935" s="168"/>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row>
    <row r="936" spans="1:48" ht="15.75" customHeight="1" x14ac:dyDescent="0.2">
      <c r="A936" s="122"/>
      <c r="B936" s="122"/>
      <c r="C936" s="166"/>
      <c r="D936" s="166"/>
      <c r="E936" s="122"/>
      <c r="F936" s="167"/>
      <c r="G936" s="122"/>
      <c r="H936" s="168"/>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row>
    <row r="937" spans="1:48" ht="15.75" customHeight="1" x14ac:dyDescent="0.2">
      <c r="A937" s="122"/>
      <c r="B937" s="122"/>
      <c r="C937" s="166"/>
      <c r="D937" s="166"/>
      <c r="E937" s="122"/>
      <c r="F937" s="167"/>
      <c r="G937" s="122"/>
      <c r="H937" s="168"/>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row>
    <row r="938" spans="1:48" ht="15.75" customHeight="1" x14ac:dyDescent="0.2">
      <c r="A938" s="122"/>
      <c r="B938" s="122"/>
      <c r="C938" s="166"/>
      <c r="D938" s="166"/>
      <c r="E938" s="122"/>
      <c r="F938" s="167"/>
      <c r="G938" s="122"/>
      <c r="H938" s="168"/>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row>
    <row r="939" spans="1:48" ht="15.75" customHeight="1" x14ac:dyDescent="0.2">
      <c r="A939" s="122"/>
      <c r="B939" s="122"/>
      <c r="C939" s="166"/>
      <c r="D939" s="166"/>
      <c r="E939" s="122"/>
      <c r="F939" s="167"/>
      <c r="G939" s="122"/>
      <c r="H939" s="168"/>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row>
    <row r="940" spans="1:48" ht="15.75" customHeight="1" x14ac:dyDescent="0.2">
      <c r="A940" s="122"/>
      <c r="B940" s="122"/>
      <c r="C940" s="166"/>
      <c r="D940" s="166"/>
      <c r="E940" s="122"/>
      <c r="F940" s="167"/>
      <c r="G940" s="122"/>
      <c r="H940" s="168"/>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row>
    <row r="941" spans="1:48" ht="15.75" customHeight="1" x14ac:dyDescent="0.2">
      <c r="A941" s="122"/>
      <c r="B941" s="122"/>
      <c r="C941" s="166"/>
      <c r="D941" s="166"/>
      <c r="E941" s="122"/>
      <c r="F941" s="167"/>
      <c r="G941" s="122"/>
      <c r="H941" s="168"/>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row>
    <row r="942" spans="1:48" ht="15.75" customHeight="1" x14ac:dyDescent="0.2">
      <c r="A942" s="122"/>
      <c r="B942" s="122"/>
      <c r="C942" s="166"/>
      <c r="D942" s="166"/>
      <c r="E942" s="122"/>
      <c r="F942" s="167"/>
      <c r="G942" s="122"/>
      <c r="H942" s="168"/>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row>
    <row r="943" spans="1:48" ht="15.75" customHeight="1" x14ac:dyDescent="0.2">
      <c r="A943" s="122"/>
      <c r="B943" s="122"/>
      <c r="C943" s="166"/>
      <c r="D943" s="166"/>
      <c r="E943" s="122"/>
      <c r="F943" s="167"/>
      <c r="G943" s="122"/>
      <c r="H943" s="168"/>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row>
    <row r="944" spans="1:48" ht="15.75" customHeight="1" x14ac:dyDescent="0.2">
      <c r="A944" s="122"/>
      <c r="B944" s="122"/>
      <c r="C944" s="166"/>
      <c r="D944" s="166"/>
      <c r="E944" s="122"/>
      <c r="F944" s="167"/>
      <c r="G944" s="122"/>
      <c r="H944" s="168"/>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row>
    <row r="945" spans="1:48" ht="15.75" customHeight="1" x14ac:dyDescent="0.2">
      <c r="A945" s="122"/>
      <c r="B945" s="122"/>
      <c r="C945" s="166"/>
      <c r="D945" s="166"/>
      <c r="E945" s="122"/>
      <c r="F945" s="167"/>
      <c r="G945" s="122"/>
      <c r="H945" s="168"/>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row>
    <row r="946" spans="1:48" ht="15.75" customHeight="1" x14ac:dyDescent="0.2">
      <c r="A946" s="122"/>
      <c r="B946" s="122"/>
      <c r="C946" s="166"/>
      <c r="D946" s="166"/>
      <c r="E946" s="122"/>
      <c r="F946" s="167"/>
      <c r="G946" s="122"/>
      <c r="H946" s="168"/>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row>
    <row r="947" spans="1:48" ht="15.75" customHeight="1" x14ac:dyDescent="0.2">
      <c r="A947" s="122"/>
      <c r="B947" s="122"/>
      <c r="C947" s="166"/>
      <c r="D947" s="166"/>
      <c r="E947" s="122"/>
      <c r="F947" s="167"/>
      <c r="G947" s="122"/>
      <c r="H947" s="168"/>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row>
    <row r="948" spans="1:48" ht="15.75" customHeight="1" x14ac:dyDescent="0.2">
      <c r="A948" s="122"/>
      <c r="B948" s="122"/>
      <c r="C948" s="166"/>
      <c r="D948" s="166"/>
      <c r="E948" s="122"/>
      <c r="F948" s="167"/>
      <c r="G948" s="122"/>
      <c r="H948" s="168"/>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row>
    <row r="949" spans="1:48" ht="15.75" customHeight="1" x14ac:dyDescent="0.2">
      <c r="A949" s="122"/>
      <c r="B949" s="122"/>
      <c r="C949" s="166"/>
      <c r="D949" s="166"/>
      <c r="E949" s="122"/>
      <c r="F949" s="167"/>
      <c r="G949" s="122"/>
      <c r="H949" s="168"/>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row>
    <row r="950" spans="1:48" ht="15.75" customHeight="1" x14ac:dyDescent="0.2">
      <c r="A950" s="122"/>
      <c r="B950" s="122"/>
      <c r="C950" s="166"/>
      <c r="D950" s="166"/>
      <c r="E950" s="122"/>
      <c r="F950" s="167"/>
      <c r="G950" s="122"/>
      <c r="H950" s="168"/>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row>
    <row r="951" spans="1:48" ht="15.75" customHeight="1" x14ac:dyDescent="0.2">
      <c r="A951" s="122"/>
      <c r="B951" s="122"/>
      <c r="C951" s="166"/>
      <c r="D951" s="166"/>
      <c r="E951" s="122"/>
      <c r="F951" s="167"/>
      <c r="G951" s="122"/>
      <c r="H951" s="168"/>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row>
    <row r="952" spans="1:48" ht="15.75" customHeight="1" x14ac:dyDescent="0.2">
      <c r="A952" s="122"/>
      <c r="B952" s="122"/>
      <c r="C952" s="166"/>
      <c r="D952" s="166"/>
      <c r="E952" s="122"/>
      <c r="F952" s="167"/>
      <c r="G952" s="122"/>
      <c r="H952" s="168"/>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row>
    <row r="953" spans="1:48" ht="15.75" customHeight="1" x14ac:dyDescent="0.2">
      <c r="A953" s="122"/>
      <c r="B953" s="122"/>
      <c r="C953" s="166"/>
      <c r="D953" s="166"/>
      <c r="E953" s="122"/>
      <c r="F953" s="167"/>
      <c r="G953" s="122"/>
      <c r="H953" s="168"/>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row>
    <row r="954" spans="1:48" ht="15.75" customHeight="1" x14ac:dyDescent="0.2">
      <c r="A954" s="122"/>
      <c r="B954" s="122"/>
      <c r="C954" s="166"/>
      <c r="D954" s="166"/>
      <c r="E954" s="122"/>
      <c r="F954" s="167"/>
      <c r="G954" s="122"/>
      <c r="H954" s="168"/>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row>
    <row r="955" spans="1:48" ht="15.75" customHeight="1" x14ac:dyDescent="0.2">
      <c r="A955" s="122"/>
      <c r="B955" s="122"/>
      <c r="C955" s="166"/>
      <c r="D955" s="166"/>
      <c r="E955" s="122"/>
      <c r="F955" s="167"/>
      <c r="G955" s="122"/>
      <c r="H955" s="168"/>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row>
    <row r="956" spans="1:48" ht="15.75" customHeight="1" x14ac:dyDescent="0.2">
      <c r="A956" s="122"/>
      <c r="B956" s="122"/>
      <c r="C956" s="166"/>
      <c r="D956" s="166"/>
      <c r="E956" s="122"/>
      <c r="F956" s="167"/>
      <c r="G956" s="122"/>
      <c r="H956" s="168"/>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row>
    <row r="957" spans="1:48" ht="15.75" customHeight="1" x14ac:dyDescent="0.2">
      <c r="A957" s="122"/>
      <c r="B957" s="122"/>
      <c r="C957" s="166"/>
      <c r="D957" s="166"/>
      <c r="E957" s="122"/>
      <c r="F957" s="167"/>
      <c r="G957" s="122"/>
      <c r="H957" s="168"/>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row>
    <row r="958" spans="1:48" ht="15.75" customHeight="1" x14ac:dyDescent="0.2">
      <c r="A958" s="122"/>
      <c r="B958" s="122"/>
      <c r="C958" s="166"/>
      <c r="D958" s="166"/>
      <c r="E958" s="122"/>
      <c r="F958" s="167"/>
      <c r="G958" s="122"/>
      <c r="H958" s="168"/>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row>
    <row r="959" spans="1:48" ht="15.75" customHeight="1" x14ac:dyDescent="0.2">
      <c r="A959" s="122"/>
      <c r="B959" s="122"/>
      <c r="C959" s="166"/>
      <c r="D959" s="166"/>
      <c r="E959" s="122"/>
      <c r="F959" s="167"/>
      <c r="G959" s="122"/>
      <c r="H959" s="168"/>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row>
    <row r="960" spans="1:48" ht="15.75" customHeight="1" x14ac:dyDescent="0.2">
      <c r="A960" s="122"/>
      <c r="B960" s="122"/>
      <c r="C960" s="166"/>
      <c r="D960" s="166"/>
      <c r="E960" s="122"/>
      <c r="F960" s="167"/>
      <c r="G960" s="122"/>
      <c r="H960" s="168"/>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row>
    <row r="961" spans="1:48" ht="15.75" customHeight="1" x14ac:dyDescent="0.2">
      <c r="A961" s="122"/>
      <c r="B961" s="122"/>
      <c r="C961" s="166"/>
      <c r="D961" s="166"/>
      <c r="E961" s="122"/>
      <c r="F961" s="167"/>
      <c r="G961" s="122"/>
      <c r="H961" s="168"/>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row>
    <row r="962" spans="1:48" ht="15.75" customHeight="1" x14ac:dyDescent="0.2">
      <c r="A962" s="122"/>
      <c r="B962" s="122"/>
      <c r="C962" s="166"/>
      <c r="D962" s="166"/>
      <c r="E962" s="122"/>
      <c r="F962" s="167"/>
      <c r="G962" s="122"/>
      <c r="H962" s="168"/>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row>
    <row r="963" spans="1:48" ht="15.75" customHeight="1" x14ac:dyDescent="0.2">
      <c r="A963" s="122"/>
      <c r="B963" s="122"/>
      <c r="C963" s="166"/>
      <c r="D963" s="166"/>
      <c r="E963" s="122"/>
      <c r="F963" s="167"/>
      <c r="G963" s="122"/>
      <c r="H963" s="168"/>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row>
    <row r="964" spans="1:48" ht="15.75" customHeight="1" x14ac:dyDescent="0.2">
      <c r="A964" s="122"/>
      <c r="B964" s="122"/>
      <c r="C964" s="166"/>
      <c r="D964" s="166"/>
      <c r="E964" s="122"/>
      <c r="F964" s="167"/>
      <c r="G964" s="122"/>
      <c r="H964" s="168"/>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row>
    <row r="965" spans="1:48" ht="15.75" customHeight="1" x14ac:dyDescent="0.2">
      <c r="A965" s="122"/>
      <c r="B965" s="122"/>
      <c r="C965" s="166"/>
      <c r="D965" s="166"/>
      <c r="E965" s="122"/>
      <c r="F965" s="167"/>
      <c r="G965" s="122"/>
      <c r="H965" s="168"/>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row>
    <row r="966" spans="1:48" ht="15.75" customHeight="1" x14ac:dyDescent="0.2">
      <c r="A966" s="122"/>
      <c r="B966" s="122"/>
      <c r="C966" s="166"/>
      <c r="D966" s="166"/>
      <c r="E966" s="122"/>
      <c r="F966" s="167"/>
      <c r="G966" s="122"/>
      <c r="H966" s="168"/>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row>
    <row r="967" spans="1:48" ht="15.75" customHeight="1" x14ac:dyDescent="0.2">
      <c r="A967" s="122"/>
      <c r="B967" s="122"/>
      <c r="C967" s="166"/>
      <c r="D967" s="166"/>
      <c r="E967" s="122"/>
      <c r="F967" s="167"/>
      <c r="G967" s="122"/>
      <c r="H967" s="168"/>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row>
    <row r="968" spans="1:48" ht="15.75" customHeight="1" x14ac:dyDescent="0.2">
      <c r="A968" s="122"/>
      <c r="B968" s="122"/>
      <c r="C968" s="166"/>
      <c r="D968" s="166"/>
      <c r="E968" s="122"/>
      <c r="F968" s="167"/>
      <c r="G968" s="122"/>
      <c r="H968" s="168"/>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row>
    <row r="969" spans="1:48" ht="15.75" customHeight="1" x14ac:dyDescent="0.2">
      <c r="A969" s="122"/>
      <c r="B969" s="122"/>
      <c r="C969" s="166"/>
      <c r="D969" s="166"/>
      <c r="E969" s="122"/>
      <c r="F969" s="167"/>
      <c r="G969" s="122"/>
      <c r="H969" s="168"/>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row>
    <row r="970" spans="1:48" ht="15.75" customHeight="1" x14ac:dyDescent="0.2">
      <c r="A970" s="122"/>
      <c r="B970" s="122"/>
      <c r="C970" s="166"/>
      <c r="D970" s="166"/>
      <c r="E970" s="122"/>
      <c r="F970" s="167"/>
      <c r="G970" s="122"/>
      <c r="H970" s="168"/>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row>
    <row r="971" spans="1:48" ht="15.75" customHeight="1" x14ac:dyDescent="0.2">
      <c r="A971" s="122"/>
      <c r="B971" s="122"/>
      <c r="C971" s="166"/>
      <c r="D971" s="166"/>
      <c r="E971" s="122"/>
      <c r="F971" s="167"/>
      <c r="G971" s="122"/>
      <c r="H971" s="168"/>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row>
    <row r="972" spans="1:48" ht="15.75" customHeight="1" x14ac:dyDescent="0.2">
      <c r="A972" s="122"/>
      <c r="B972" s="122"/>
      <c r="C972" s="166"/>
      <c r="D972" s="166"/>
      <c r="E972" s="122"/>
      <c r="F972" s="167"/>
      <c r="G972" s="122"/>
      <c r="H972" s="168"/>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row>
    <row r="973" spans="1:48" ht="15.75" customHeight="1" x14ac:dyDescent="0.2">
      <c r="A973" s="122"/>
      <c r="B973" s="122"/>
      <c r="C973" s="166"/>
      <c r="D973" s="166"/>
      <c r="E973" s="122"/>
      <c r="F973" s="167"/>
      <c r="G973" s="122"/>
      <c r="H973" s="168"/>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row>
    <row r="974" spans="1:48" ht="15.75" customHeight="1" x14ac:dyDescent="0.2">
      <c r="A974" s="122"/>
      <c r="B974" s="122"/>
      <c r="C974" s="166"/>
      <c r="D974" s="166"/>
      <c r="E974" s="122"/>
      <c r="F974" s="167"/>
      <c r="G974" s="122"/>
      <c r="H974" s="168"/>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row>
    <row r="975" spans="1:48" ht="15.75" customHeight="1" x14ac:dyDescent="0.2">
      <c r="A975" s="122"/>
      <c r="B975" s="122"/>
      <c r="C975" s="166"/>
      <c r="D975" s="166"/>
      <c r="E975" s="122"/>
      <c r="F975" s="167"/>
      <c r="G975" s="122"/>
      <c r="H975" s="168"/>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row>
    <row r="976" spans="1:48" ht="15.75" customHeight="1" x14ac:dyDescent="0.2">
      <c r="A976" s="122"/>
      <c r="B976" s="122"/>
      <c r="C976" s="166"/>
      <c r="D976" s="166"/>
      <c r="E976" s="122"/>
      <c r="F976" s="167"/>
      <c r="G976" s="122"/>
      <c r="H976" s="168"/>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row>
    <row r="977" spans="1:48" ht="15.75" customHeight="1" x14ac:dyDescent="0.2">
      <c r="A977" s="122"/>
      <c r="B977" s="122"/>
      <c r="C977" s="166"/>
      <c r="D977" s="166"/>
      <c r="E977" s="122"/>
      <c r="F977" s="167"/>
      <c r="G977" s="122"/>
      <c r="H977" s="168"/>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row>
    <row r="978" spans="1:48" ht="15.75" customHeight="1" x14ac:dyDescent="0.2">
      <c r="A978" s="122"/>
      <c r="B978" s="122"/>
      <c r="C978" s="166"/>
      <c r="D978" s="166"/>
      <c r="E978" s="122"/>
      <c r="F978" s="167"/>
      <c r="G978" s="122"/>
      <c r="H978" s="168"/>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row>
    <row r="979" spans="1:48" ht="15.75" customHeight="1" x14ac:dyDescent="0.2">
      <c r="A979" s="122"/>
      <c r="B979" s="122"/>
      <c r="C979" s="166"/>
      <c r="D979" s="166"/>
      <c r="E979" s="122"/>
      <c r="F979" s="167"/>
      <c r="G979" s="122"/>
      <c r="H979" s="168"/>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row>
    <row r="980" spans="1:48" ht="15.75" customHeight="1" x14ac:dyDescent="0.2">
      <c r="A980" s="122"/>
      <c r="B980" s="122"/>
      <c r="C980" s="166"/>
      <c r="D980" s="166"/>
      <c r="E980" s="122"/>
      <c r="F980" s="167"/>
      <c r="G980" s="122"/>
      <c r="H980" s="168"/>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row>
    <row r="981" spans="1:48" ht="15.75" customHeight="1" x14ac:dyDescent="0.2">
      <c r="A981" s="122"/>
      <c r="B981" s="122"/>
      <c r="C981" s="166"/>
      <c r="D981" s="166"/>
      <c r="E981" s="122"/>
      <c r="F981" s="167"/>
      <c r="G981" s="122"/>
      <c r="H981" s="168"/>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row>
    <row r="982" spans="1:48" ht="15.75" customHeight="1" x14ac:dyDescent="0.2">
      <c r="A982" s="122"/>
      <c r="B982" s="122"/>
      <c r="C982" s="166"/>
      <c r="D982" s="166"/>
      <c r="E982" s="122"/>
      <c r="F982" s="167"/>
      <c r="G982" s="122"/>
      <c r="H982" s="168"/>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row>
    <row r="983" spans="1:48" ht="15.75" customHeight="1" x14ac:dyDescent="0.2">
      <c r="A983" s="122"/>
      <c r="B983" s="122"/>
      <c r="C983" s="166"/>
      <c r="D983" s="166"/>
      <c r="E983" s="122"/>
      <c r="F983" s="167"/>
      <c r="G983" s="122"/>
      <c r="H983" s="168"/>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row>
    <row r="984" spans="1:48" ht="15.75" customHeight="1" x14ac:dyDescent="0.2">
      <c r="A984" s="122"/>
      <c r="B984" s="122"/>
      <c r="C984" s="166"/>
      <c r="D984" s="166"/>
      <c r="E984" s="122"/>
      <c r="F984" s="167"/>
      <c r="G984" s="122"/>
      <c r="H984" s="168"/>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row>
    <row r="985" spans="1:48" ht="15.75" customHeight="1" x14ac:dyDescent="0.2">
      <c r="A985" s="122"/>
      <c r="B985" s="122"/>
      <c r="C985" s="166"/>
      <c r="D985" s="166"/>
      <c r="E985" s="122"/>
      <c r="F985" s="167"/>
      <c r="G985" s="122"/>
      <c r="H985" s="168"/>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row>
    <row r="986" spans="1:48" ht="15.75" customHeight="1" x14ac:dyDescent="0.2">
      <c r="A986" s="122"/>
      <c r="B986" s="122"/>
      <c r="C986" s="166"/>
      <c r="D986" s="166"/>
      <c r="E986" s="122"/>
      <c r="F986" s="167"/>
      <c r="G986" s="122"/>
      <c r="H986" s="168"/>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row>
    <row r="987" spans="1:48" ht="15.75" customHeight="1" x14ac:dyDescent="0.2">
      <c r="A987" s="122"/>
      <c r="B987" s="122"/>
      <c r="C987" s="166"/>
      <c r="D987" s="166"/>
      <c r="E987" s="122"/>
      <c r="F987" s="167"/>
      <c r="G987" s="122"/>
      <c r="H987" s="168"/>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row>
    <row r="988" spans="1:48" ht="15.75" customHeight="1" x14ac:dyDescent="0.2">
      <c r="A988" s="122"/>
      <c r="B988" s="122"/>
      <c r="C988" s="166"/>
      <c r="D988" s="166"/>
      <c r="E988" s="122"/>
      <c r="F988" s="167"/>
      <c r="G988" s="122"/>
      <c r="H988" s="168"/>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row>
    <row r="989" spans="1:48" ht="15.75" customHeight="1" x14ac:dyDescent="0.2">
      <c r="A989" s="122"/>
      <c r="B989" s="122"/>
      <c r="C989" s="166"/>
      <c r="D989" s="166"/>
      <c r="E989" s="122"/>
      <c r="F989" s="167"/>
      <c r="G989" s="122"/>
      <c r="H989" s="168"/>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row>
    <row r="990" spans="1:48" ht="15.75" customHeight="1" x14ac:dyDescent="0.2">
      <c r="A990" s="122"/>
      <c r="B990" s="122"/>
      <c r="C990" s="166"/>
      <c r="D990" s="166"/>
      <c r="E990" s="122"/>
      <c r="F990" s="167"/>
      <c r="G990" s="122"/>
      <c r="H990" s="168"/>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row>
    <row r="991" spans="1:48" ht="15.75" customHeight="1" x14ac:dyDescent="0.2">
      <c r="A991" s="122"/>
      <c r="B991" s="122"/>
      <c r="C991" s="166"/>
      <c r="D991" s="166"/>
      <c r="E991" s="122"/>
      <c r="F991" s="167"/>
      <c r="G991" s="122"/>
      <c r="H991" s="168"/>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row>
    <row r="992" spans="1:48" ht="15.75" customHeight="1" x14ac:dyDescent="0.2">
      <c r="A992" s="122"/>
      <c r="B992" s="122"/>
      <c r="C992" s="166"/>
      <c r="D992" s="166"/>
      <c r="E992" s="122"/>
      <c r="F992" s="167"/>
      <c r="G992" s="122"/>
      <c r="H992" s="168"/>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row>
    <row r="993" spans="1:48" ht="15.75" customHeight="1" x14ac:dyDescent="0.2">
      <c r="A993" s="122"/>
      <c r="B993" s="122"/>
      <c r="C993" s="166"/>
      <c r="D993" s="166"/>
      <c r="E993" s="122"/>
      <c r="F993" s="167"/>
      <c r="G993" s="122"/>
      <c r="H993" s="168"/>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row>
    <row r="994" spans="1:48" ht="15.75" customHeight="1" x14ac:dyDescent="0.2">
      <c r="A994" s="122"/>
      <c r="B994" s="122"/>
      <c r="C994" s="166"/>
      <c r="D994" s="166"/>
      <c r="E994" s="122"/>
      <c r="F994" s="167"/>
      <c r="G994" s="122"/>
      <c r="H994" s="168"/>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row>
    <row r="995" spans="1:48" ht="15.75" customHeight="1" x14ac:dyDescent="0.2">
      <c r="A995" s="122"/>
      <c r="B995" s="122"/>
      <c r="C995" s="166"/>
      <c r="D995" s="166"/>
      <c r="E995" s="122"/>
      <c r="F995" s="167"/>
      <c r="G995" s="122"/>
      <c r="H995" s="168"/>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row>
    <row r="996" spans="1:48" ht="15.75" customHeight="1" x14ac:dyDescent="0.2">
      <c r="A996" s="122"/>
      <c r="B996" s="122"/>
      <c r="C996" s="166"/>
      <c r="D996" s="166"/>
      <c r="E996" s="122"/>
      <c r="F996" s="167"/>
      <c r="G996" s="122"/>
      <c r="H996" s="168"/>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row>
    <row r="997" spans="1:48" ht="15.75" customHeight="1" x14ac:dyDescent="0.2">
      <c r="A997" s="122"/>
      <c r="B997" s="122"/>
      <c r="C997" s="166"/>
      <c r="D997" s="166"/>
      <c r="E997" s="122"/>
      <c r="F997" s="167"/>
      <c r="G997" s="122"/>
      <c r="H997" s="168"/>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row>
    <row r="998" spans="1:48" ht="15.75" customHeight="1" x14ac:dyDescent="0.2">
      <c r="A998" s="122"/>
      <c r="B998" s="122"/>
      <c r="C998" s="166"/>
      <c r="D998" s="166"/>
      <c r="E998" s="122"/>
      <c r="F998" s="167"/>
      <c r="G998" s="122"/>
      <c r="H998" s="168"/>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row>
    <row r="999" spans="1:48" ht="15.75" customHeight="1" x14ac:dyDescent="0.2">
      <c r="A999" s="122"/>
      <c r="B999" s="122"/>
      <c r="C999" s="166"/>
      <c r="D999" s="166"/>
      <c r="E999" s="122"/>
      <c r="F999" s="167"/>
      <c r="G999" s="122"/>
      <c r="H999" s="168"/>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row>
    <row r="1000" spans="1:48" ht="15.75" customHeight="1" x14ac:dyDescent="0.2">
      <c r="A1000" s="122"/>
      <c r="B1000" s="122"/>
      <c r="C1000" s="166"/>
      <c r="D1000" s="166"/>
      <c r="E1000" s="122"/>
      <c r="F1000" s="167"/>
      <c r="G1000" s="122"/>
      <c r="H1000" s="168"/>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row>
  </sheetData>
  <mergeCells count="450">
    <mergeCell ref="Q32:Q36"/>
    <mergeCell ref="Y32:Y36"/>
    <mergeCell ref="Z32:Z36"/>
    <mergeCell ref="AA32:AA36"/>
    <mergeCell ref="AB32:AB36"/>
    <mergeCell ref="H32:H36"/>
    <mergeCell ref="I32:I36"/>
    <mergeCell ref="J32:J34"/>
    <mergeCell ref="K32:K34"/>
    <mergeCell ref="L32:L34"/>
    <mergeCell ref="M32:M34"/>
    <mergeCell ref="N32:N34"/>
    <mergeCell ref="A32:A36"/>
    <mergeCell ref="B32:B36"/>
    <mergeCell ref="C32:C36"/>
    <mergeCell ref="D32:D36"/>
    <mergeCell ref="E32:E36"/>
    <mergeCell ref="F32:F36"/>
    <mergeCell ref="G32:G36"/>
    <mergeCell ref="O37:O39"/>
    <mergeCell ref="P37:P39"/>
    <mergeCell ref="A37:A39"/>
    <mergeCell ref="B37:B39"/>
    <mergeCell ref="C37:C39"/>
    <mergeCell ref="D37:D39"/>
    <mergeCell ref="E37:E39"/>
    <mergeCell ref="F37:F39"/>
    <mergeCell ref="G37:G39"/>
    <mergeCell ref="O32:O36"/>
    <mergeCell ref="P32:P36"/>
    <mergeCell ref="Q37:Q39"/>
    <mergeCell ref="Y37:Y39"/>
    <mergeCell ref="Z37:Z39"/>
    <mergeCell ref="AA37:AA39"/>
    <mergeCell ref="AB37:AB39"/>
    <mergeCell ref="H37:H39"/>
    <mergeCell ref="I37:I39"/>
    <mergeCell ref="J37:J39"/>
    <mergeCell ref="K37:K39"/>
    <mergeCell ref="L37:L39"/>
    <mergeCell ref="M37:M39"/>
    <mergeCell ref="N37:N39"/>
    <mergeCell ref="AA40:AA43"/>
    <mergeCell ref="AB40:AB43"/>
    <mergeCell ref="A40:A43"/>
    <mergeCell ref="B40:B43"/>
    <mergeCell ref="C40:C43"/>
    <mergeCell ref="D40:D43"/>
    <mergeCell ref="E40:E43"/>
    <mergeCell ref="F40:F43"/>
    <mergeCell ref="G40:G43"/>
    <mergeCell ref="O40:O43"/>
    <mergeCell ref="P40:P43"/>
    <mergeCell ref="H40:H43"/>
    <mergeCell ref="I40:I43"/>
    <mergeCell ref="J40:J42"/>
    <mergeCell ref="K40:K42"/>
    <mergeCell ref="L40:L42"/>
    <mergeCell ref="M40:M42"/>
    <mergeCell ref="N40:N42"/>
    <mergeCell ref="C47:C49"/>
    <mergeCell ref="D47:D49"/>
    <mergeCell ref="E47:E49"/>
    <mergeCell ref="F47:F49"/>
    <mergeCell ref="G47:G49"/>
    <mergeCell ref="O44:O46"/>
    <mergeCell ref="Q40:Q43"/>
    <mergeCell ref="Y40:Y43"/>
    <mergeCell ref="Z40:Z43"/>
    <mergeCell ref="P44:P46"/>
    <mergeCell ref="H47:H49"/>
    <mergeCell ref="I47:I49"/>
    <mergeCell ref="J47:J49"/>
    <mergeCell ref="K47:K49"/>
    <mergeCell ref="L47:L49"/>
    <mergeCell ref="M47:M49"/>
    <mergeCell ref="N47:N49"/>
    <mergeCell ref="O47:O49"/>
    <mergeCell ref="P47:P49"/>
    <mergeCell ref="H44:H46"/>
    <mergeCell ref="I44:I46"/>
    <mergeCell ref="J44:J46"/>
    <mergeCell ref="K44:K46"/>
    <mergeCell ref="L44:L46"/>
    <mergeCell ref="M44:M46"/>
    <mergeCell ref="N44:N46"/>
    <mergeCell ref="Q44:Q46"/>
    <mergeCell ref="R44:R45"/>
    <mergeCell ref="S44:S45"/>
    <mergeCell ref="T44:T45"/>
    <mergeCell ref="U44:U45"/>
    <mergeCell ref="Z47:Z49"/>
    <mergeCell ref="AA47:AA49"/>
    <mergeCell ref="Q47:Q49"/>
    <mergeCell ref="R47:R49"/>
    <mergeCell ref="S47:S49"/>
    <mergeCell ref="T47:T49"/>
    <mergeCell ref="U47:U49"/>
    <mergeCell ref="AB47:AB49"/>
    <mergeCell ref="V44:V45"/>
    <mergeCell ref="W44:W45"/>
    <mergeCell ref="X44:X45"/>
    <mergeCell ref="Y44:Y46"/>
    <mergeCell ref="Z44:Z46"/>
    <mergeCell ref="AA44:AA46"/>
    <mergeCell ref="AB44:AB46"/>
    <mergeCell ref="Y47:Y49"/>
    <mergeCell ref="X47:X49"/>
    <mergeCell ref="V47:V49"/>
    <mergeCell ref="W47:W49"/>
    <mergeCell ref="I50:I52"/>
    <mergeCell ref="AA50:AA52"/>
    <mergeCell ref="AB50:AB52"/>
    <mergeCell ref="Y53:Y55"/>
    <mergeCell ref="Z53:Z55"/>
    <mergeCell ref="AA53:AA55"/>
    <mergeCell ref="AB53:AB55"/>
    <mergeCell ref="T50:T52"/>
    <mergeCell ref="U50:U52"/>
    <mergeCell ref="V50:V52"/>
    <mergeCell ref="W50:W52"/>
    <mergeCell ref="X50:X52"/>
    <mergeCell ref="Y50:Y52"/>
    <mergeCell ref="Z50:Z52"/>
    <mergeCell ref="Q53:Q55"/>
    <mergeCell ref="R54:R55"/>
    <mergeCell ref="S54:S55"/>
    <mergeCell ref="T54:T55"/>
    <mergeCell ref="U54:U55"/>
    <mergeCell ref="V54:V55"/>
    <mergeCell ref="W54:W55"/>
    <mergeCell ref="O50:O52"/>
    <mergeCell ref="P50:P52"/>
    <mergeCell ref="Q50:Q52"/>
    <mergeCell ref="R50:R52"/>
    <mergeCell ref="S50:S52"/>
    <mergeCell ref="O62:O64"/>
    <mergeCell ref="P62:P64"/>
    <mergeCell ref="H62:H64"/>
    <mergeCell ref="I62:I64"/>
    <mergeCell ref="J62:J64"/>
    <mergeCell ref="K62:K64"/>
    <mergeCell ref="L62:L64"/>
    <mergeCell ref="M62:M64"/>
    <mergeCell ref="N62:N64"/>
    <mergeCell ref="O53:O55"/>
    <mergeCell ref="P53:P55"/>
    <mergeCell ref="H53:H55"/>
    <mergeCell ref="I53:I55"/>
    <mergeCell ref="J53:J55"/>
    <mergeCell ref="K53:K55"/>
    <mergeCell ref="L53:L55"/>
    <mergeCell ref="M53:M55"/>
    <mergeCell ref="N53:N55"/>
    <mergeCell ref="O56:O58"/>
    <mergeCell ref="P56:P58"/>
    <mergeCell ref="Q56:Q58"/>
    <mergeCell ref="H50:H52"/>
    <mergeCell ref="A65:A67"/>
    <mergeCell ref="B65:B67"/>
    <mergeCell ref="C65:C67"/>
    <mergeCell ref="D65:D67"/>
    <mergeCell ref="E65:E67"/>
    <mergeCell ref="F65:F67"/>
    <mergeCell ref="G65:G67"/>
    <mergeCell ref="H65:H67"/>
    <mergeCell ref="I65:I67"/>
    <mergeCell ref="J65:J67"/>
    <mergeCell ref="K65:K67"/>
    <mergeCell ref="L65:L67"/>
    <mergeCell ref="M65:M67"/>
    <mergeCell ref="N65:N67"/>
    <mergeCell ref="V65:V67"/>
    <mergeCell ref="W65:W67"/>
    <mergeCell ref="X65:X67"/>
    <mergeCell ref="Y65:Y67"/>
    <mergeCell ref="Z65:Z67"/>
    <mergeCell ref="AA65:AA67"/>
    <mergeCell ref="AB65:AB67"/>
    <mergeCell ref="O65:O67"/>
    <mergeCell ref="P65:P67"/>
    <mergeCell ref="Q65:Q67"/>
    <mergeCell ref="R65:R67"/>
    <mergeCell ref="S65:S67"/>
    <mergeCell ref="T65:T67"/>
    <mergeCell ref="U65:U67"/>
    <mergeCell ref="AA56:AA58"/>
    <mergeCell ref="AB56:AB58"/>
    <mergeCell ref="H56:H58"/>
    <mergeCell ref="I56:I58"/>
    <mergeCell ref="J56:J58"/>
    <mergeCell ref="K56:K58"/>
    <mergeCell ref="L56:L58"/>
    <mergeCell ref="M56:M58"/>
    <mergeCell ref="N56:N58"/>
    <mergeCell ref="A62:A64"/>
    <mergeCell ref="B62:B64"/>
    <mergeCell ref="C62:C64"/>
    <mergeCell ref="D62:D64"/>
    <mergeCell ref="E62:E64"/>
    <mergeCell ref="F62:F64"/>
    <mergeCell ref="G62:G64"/>
    <mergeCell ref="Y56:Y58"/>
    <mergeCell ref="Z56:Z58"/>
    <mergeCell ref="X62:X64"/>
    <mergeCell ref="Y62:Y64"/>
    <mergeCell ref="Q62:Q64"/>
    <mergeCell ref="R62:R64"/>
    <mergeCell ref="S62:S64"/>
    <mergeCell ref="T62:T64"/>
    <mergeCell ref="U62:U64"/>
    <mergeCell ref="V62:V64"/>
    <mergeCell ref="W62:W64"/>
    <mergeCell ref="Z62:Z64"/>
    <mergeCell ref="J59:J61"/>
    <mergeCell ref="K59:K61"/>
    <mergeCell ref="L59:L61"/>
    <mergeCell ref="M59:M61"/>
    <mergeCell ref="N59:N61"/>
    <mergeCell ref="AA62:AA64"/>
    <mergeCell ref="AB62:AB64"/>
    <mergeCell ref="O59:O61"/>
    <mergeCell ref="P59:P61"/>
    <mergeCell ref="Q59:Q61"/>
    <mergeCell ref="Y59:Y61"/>
    <mergeCell ref="Z59:Z61"/>
    <mergeCell ref="AA59:AA61"/>
    <mergeCell ref="AB59:AB61"/>
    <mergeCell ref="Q3:S3"/>
    <mergeCell ref="P4:Q4"/>
    <mergeCell ref="E3:I3"/>
    <mergeCell ref="A5:N5"/>
    <mergeCell ref="O5:W5"/>
    <mergeCell ref="A6:N6"/>
    <mergeCell ref="R6:W6"/>
    <mergeCell ref="A7:N7"/>
    <mergeCell ref="R7:W7"/>
    <mergeCell ref="A1:W2"/>
    <mergeCell ref="A3:D3"/>
    <mergeCell ref="J3:M3"/>
    <mergeCell ref="N3:P3"/>
    <mergeCell ref="T3:W3"/>
    <mergeCell ref="X3:AB8"/>
    <mergeCell ref="R4:W4"/>
    <mergeCell ref="F10:F12"/>
    <mergeCell ref="G10:G12"/>
    <mergeCell ref="H10:H12"/>
    <mergeCell ref="I10:I12"/>
    <mergeCell ref="Y10:Y12"/>
    <mergeCell ref="Z10:Z12"/>
    <mergeCell ref="AA10:AA12"/>
    <mergeCell ref="AB10:AB12"/>
    <mergeCell ref="L10:L12"/>
    <mergeCell ref="M10:M12"/>
    <mergeCell ref="N10:N12"/>
    <mergeCell ref="O10:O12"/>
    <mergeCell ref="A8:N8"/>
    <mergeCell ref="O8:W8"/>
    <mergeCell ref="A10:A12"/>
    <mergeCell ref="B10:B12"/>
    <mergeCell ref="C10:C12"/>
    <mergeCell ref="D10:D12"/>
    <mergeCell ref="E10:E12"/>
    <mergeCell ref="F13:F15"/>
    <mergeCell ref="G13:G15"/>
    <mergeCell ref="H13:H15"/>
    <mergeCell ref="I13:I15"/>
    <mergeCell ref="J10:J12"/>
    <mergeCell ref="K10:K12"/>
    <mergeCell ref="A13:A15"/>
    <mergeCell ref="B13:B15"/>
    <mergeCell ref="C13:C15"/>
    <mergeCell ref="D13:D15"/>
    <mergeCell ref="E13:E15"/>
    <mergeCell ref="J13:J15"/>
    <mergeCell ref="K13:K15"/>
    <mergeCell ref="Z13:Z15"/>
    <mergeCell ref="AA13:AA15"/>
    <mergeCell ref="AB13:AB15"/>
    <mergeCell ref="P10:P12"/>
    <mergeCell ref="Q10:Q12"/>
    <mergeCell ref="S13:S15"/>
    <mergeCell ref="T13:T15"/>
    <mergeCell ref="U13:U15"/>
    <mergeCell ref="V13:V15"/>
    <mergeCell ref="W13:W15"/>
    <mergeCell ref="Q13:Q15"/>
    <mergeCell ref="R13:R15"/>
    <mergeCell ref="H19:H22"/>
    <mergeCell ref="I19:I22"/>
    <mergeCell ref="J19:J22"/>
    <mergeCell ref="K19:K22"/>
    <mergeCell ref="L19:L22"/>
    <mergeCell ref="M19:M22"/>
    <mergeCell ref="N19:N22"/>
    <mergeCell ref="A19:A22"/>
    <mergeCell ref="B19:B22"/>
    <mergeCell ref="C19:C22"/>
    <mergeCell ref="D19:D22"/>
    <mergeCell ref="E19:E22"/>
    <mergeCell ref="F19:F22"/>
    <mergeCell ref="G19:G22"/>
    <mergeCell ref="Z26:Z27"/>
    <mergeCell ref="AA26:AA27"/>
    <mergeCell ref="AB26:AB27"/>
    <mergeCell ref="O26:O27"/>
    <mergeCell ref="P26:P27"/>
    <mergeCell ref="Q26:Q27"/>
    <mergeCell ref="R26:R27"/>
    <mergeCell ref="S26:S27"/>
    <mergeCell ref="T26:T27"/>
    <mergeCell ref="U26:U27"/>
    <mergeCell ref="L13:L15"/>
    <mergeCell ref="M13:M15"/>
    <mergeCell ref="N13:N15"/>
    <mergeCell ref="O13:O15"/>
    <mergeCell ref="P13:P15"/>
    <mergeCell ref="O16:O18"/>
    <mergeCell ref="P16:P18"/>
    <mergeCell ref="Q16:Q18"/>
    <mergeCell ref="Y16:Y18"/>
    <mergeCell ref="X13:X15"/>
    <mergeCell ref="Y13:Y15"/>
    <mergeCell ref="Z16:Z18"/>
    <mergeCell ref="AA16:AA18"/>
    <mergeCell ref="AB16:AB18"/>
    <mergeCell ref="H16:H18"/>
    <mergeCell ref="I16:I18"/>
    <mergeCell ref="J16:J18"/>
    <mergeCell ref="K16:K18"/>
    <mergeCell ref="L16:L18"/>
    <mergeCell ref="M16:M18"/>
    <mergeCell ref="N16:N18"/>
    <mergeCell ref="A16:A18"/>
    <mergeCell ref="B16:B18"/>
    <mergeCell ref="C16:C18"/>
    <mergeCell ref="D16:D18"/>
    <mergeCell ref="E16:E18"/>
    <mergeCell ref="F16:F18"/>
    <mergeCell ref="G16:G18"/>
    <mergeCell ref="V23:V25"/>
    <mergeCell ref="W23:W25"/>
    <mergeCell ref="A23:A25"/>
    <mergeCell ref="B23:B25"/>
    <mergeCell ref="C23:C25"/>
    <mergeCell ref="D23:D25"/>
    <mergeCell ref="E23:E25"/>
    <mergeCell ref="F23:F25"/>
    <mergeCell ref="G23:G25"/>
    <mergeCell ref="T23:T25"/>
    <mergeCell ref="U23:U25"/>
    <mergeCell ref="H23:H25"/>
    <mergeCell ref="I23:I25"/>
    <mergeCell ref="O23:O25"/>
    <mergeCell ref="P23:P25"/>
    <mergeCell ref="Q23:Q25"/>
    <mergeCell ref="R23:R25"/>
    <mergeCell ref="Z23:Z25"/>
    <mergeCell ref="AA23:AA25"/>
    <mergeCell ref="AB23:AB25"/>
    <mergeCell ref="O19:O22"/>
    <mergeCell ref="P19:P22"/>
    <mergeCell ref="Q19:Q22"/>
    <mergeCell ref="Y19:Y22"/>
    <mergeCell ref="Z19:Z22"/>
    <mergeCell ref="AA19:AA22"/>
    <mergeCell ref="AB19:AB22"/>
    <mergeCell ref="S23:S25"/>
    <mergeCell ref="A26:A27"/>
    <mergeCell ref="B26:B27"/>
    <mergeCell ref="C26:C27"/>
    <mergeCell ref="D26:D27"/>
    <mergeCell ref="E26:E27"/>
    <mergeCell ref="F26:F27"/>
    <mergeCell ref="G26:G27"/>
    <mergeCell ref="X23:X25"/>
    <mergeCell ref="Y23:Y25"/>
    <mergeCell ref="V26:V27"/>
    <mergeCell ref="W26:W27"/>
    <mergeCell ref="X26:X27"/>
    <mergeCell ref="Y26:Y27"/>
    <mergeCell ref="J29:J31"/>
    <mergeCell ref="K29:K31"/>
    <mergeCell ref="L29:L31"/>
    <mergeCell ref="M29:M31"/>
    <mergeCell ref="N29:N31"/>
    <mergeCell ref="V29:V31"/>
    <mergeCell ref="W29:W31"/>
    <mergeCell ref="H26:H27"/>
    <mergeCell ref="I26:I27"/>
    <mergeCell ref="X29:X31"/>
    <mergeCell ref="Y29:Y31"/>
    <mergeCell ref="Z29:Z31"/>
    <mergeCell ref="AA29:AA31"/>
    <mergeCell ref="AB29:AB31"/>
    <mergeCell ref="O29:O31"/>
    <mergeCell ref="P29:P31"/>
    <mergeCell ref="Q29:Q31"/>
    <mergeCell ref="R29:R31"/>
    <mergeCell ref="S29:S31"/>
    <mergeCell ref="T29:T31"/>
    <mergeCell ref="U29:U31"/>
    <mergeCell ref="H59:H61"/>
    <mergeCell ref="I59:I61"/>
    <mergeCell ref="H29:H31"/>
    <mergeCell ref="I29:I31"/>
    <mergeCell ref="A56:A58"/>
    <mergeCell ref="B56:B58"/>
    <mergeCell ref="C56:C58"/>
    <mergeCell ref="D56:D58"/>
    <mergeCell ref="E56:E58"/>
    <mergeCell ref="F56:F58"/>
    <mergeCell ref="G56:G58"/>
    <mergeCell ref="A50:A52"/>
    <mergeCell ref="B50:B52"/>
    <mergeCell ref="C50:C52"/>
    <mergeCell ref="D50:D52"/>
    <mergeCell ref="E50:E52"/>
    <mergeCell ref="F50:F52"/>
    <mergeCell ref="G50:G52"/>
    <mergeCell ref="A53:A55"/>
    <mergeCell ref="B53:B55"/>
    <mergeCell ref="C53:C55"/>
    <mergeCell ref="D53:D55"/>
    <mergeCell ref="E53:E55"/>
    <mergeCell ref="F53:F55"/>
    <mergeCell ref="A59:A61"/>
    <mergeCell ref="B59:B61"/>
    <mergeCell ref="C59:C61"/>
    <mergeCell ref="D59:D61"/>
    <mergeCell ref="E59:E61"/>
    <mergeCell ref="F59:F61"/>
    <mergeCell ref="G59:G61"/>
    <mergeCell ref="A29:A31"/>
    <mergeCell ref="B29:B31"/>
    <mergeCell ref="C29:C31"/>
    <mergeCell ref="D29:D31"/>
    <mergeCell ref="E29:E31"/>
    <mergeCell ref="F29:F31"/>
    <mergeCell ref="G29:G31"/>
    <mergeCell ref="G53:G55"/>
    <mergeCell ref="A44:A46"/>
    <mergeCell ref="B44:B46"/>
    <mergeCell ref="C44:C46"/>
    <mergeCell ref="D44:D46"/>
    <mergeCell ref="E44:E46"/>
    <mergeCell ref="F44:F46"/>
    <mergeCell ref="G44:G46"/>
    <mergeCell ref="A47:A49"/>
    <mergeCell ref="B47:B49"/>
  </mergeCells>
  <dataValidations count="2">
    <dataValidation type="decimal" allowBlank="1" showErrorMessage="1" sqref="A13">
      <formula1>1</formula1>
      <formula2>9999</formula2>
    </dataValidation>
    <dataValidation type="custom" allowBlank="1" showInputMessage="1" showErrorMessage="1" prompt="Dozvoljeni unos do 250 znakova  -    " sqref="G13 G16">
      <formula1>LT(LEN(G13),(250))</formula1>
    </dataValidation>
  </dataValidations>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35</vt:i4>
      </vt:variant>
      <vt:variant>
        <vt:lpstr>Imenovani rasponi</vt:lpstr>
      </vt:variant>
      <vt:variant>
        <vt:i4>2</vt:i4>
      </vt:variant>
    </vt:vector>
  </HeadingPairs>
  <TitlesOfParts>
    <vt:vector size="37" baseType="lpstr">
      <vt:lpstr>UPUTE</vt:lpstr>
      <vt:lpstr>PRIORITETNE I REFORMSKE MJERE</vt:lpstr>
      <vt:lpstr>INVESTICIJSKE MJERE</vt:lpstr>
      <vt:lpstr>OSTALE MJERE</vt:lpstr>
      <vt:lpstr>UPUTE ZA POPUNJAVANJE</vt:lpstr>
      <vt:lpstr>1. MFIN</vt:lpstr>
      <vt:lpstr>1.1. MFIN Porezna uprava</vt:lpstr>
      <vt:lpstr>1.2. MFIN Carinska uprava</vt:lpstr>
      <vt:lpstr>2. MPU</vt:lpstr>
      <vt:lpstr>4. MRMSOSP</vt:lpstr>
      <vt:lpstr>5. MMPI</vt:lpstr>
      <vt:lpstr>6. MZO</vt:lpstr>
      <vt:lpstr>7. MGOR</vt:lpstr>
      <vt:lpstr>8.1. MPUGDI imovina</vt:lpstr>
      <vt:lpstr>8.2. MPUGDI prostorno</vt:lpstr>
      <vt:lpstr>9. MPOLJ</vt:lpstr>
      <vt:lpstr>10. MHB  </vt:lpstr>
      <vt:lpstr>11. MTIS</vt:lpstr>
      <vt:lpstr>12. MIZ</vt:lpstr>
      <vt:lpstr>13. MKIM</vt:lpstr>
      <vt:lpstr>14. MORH</vt:lpstr>
      <vt:lpstr>15. MUP</vt:lpstr>
      <vt:lpstr>16. MVEP</vt:lpstr>
      <vt:lpstr>17. SDUDIM  </vt:lpstr>
      <vt:lpstr>18. SDUOISZ</vt:lpstr>
      <vt:lpstr>19. SDUSJN</vt:lpstr>
      <vt:lpstr> 20. SDUHIH</vt:lpstr>
      <vt:lpstr>21. SDURDD</vt:lpstr>
      <vt:lpstr>22. DGU</vt:lpstr>
      <vt:lpstr>23. DZS  </vt:lpstr>
      <vt:lpstr>24. DHMZ</vt:lpstr>
      <vt:lpstr>25. DZM</vt:lpstr>
      <vt:lpstr>26. DIRH</vt:lpstr>
      <vt:lpstr>27. DZIV</vt:lpstr>
      <vt:lpstr>28. HVZ</vt:lpstr>
      <vt:lpstr>UPUTE!_Toc39225379</vt:lpstr>
      <vt:lpstr>UPUTE!_Toc39225380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MRRFEU KT</dc:creator>
  <cp:lastModifiedBy>Kaja Jovanović</cp:lastModifiedBy>
  <cp:lastPrinted>2021-07-23T12:12:15Z</cp:lastPrinted>
  <dcterms:created xsi:type="dcterms:W3CDTF">2010-03-25T12:47:07Z</dcterms:created>
  <dcterms:modified xsi:type="dcterms:W3CDTF">2021-07-23T13:52:16Z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0x0101000523CAAC38371245AEFDE3FB1B578B08</vt:lpwstr>
  </property>
</Properties>
</file>